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updateLinks="never" codeName="DieseArbeitsmappe" defaultThemeVersion="124226"/>
  <mc:AlternateContent xmlns:mc="http://schemas.openxmlformats.org/markup-compatibility/2006">
    <mc:Choice Requires="x15">
      <x15ac:absPath xmlns:x15ac="http://schemas.microsoft.com/office/spreadsheetml/2010/11/ac" url="C:\Users\marti\Downloads\"/>
    </mc:Choice>
  </mc:AlternateContent>
  <xr:revisionPtr revIDLastSave="0" documentId="13_ncr:1_{57AF68E6-C25B-4D52-9FBC-7EAA7BC218D6}" xr6:coauthVersionLast="47" xr6:coauthVersionMax="47" xr10:uidLastSave="{00000000-0000-0000-0000-000000000000}"/>
  <workbookProtection workbookAlgorithmName="SHA-512" workbookHashValue="d9zV4gNVMZ0Mn4JR06KeCMzA8Cd26F8v72z93tYO1tQ1ewn+FXSt3klQIY2PhMG+Siiw3CW4rztlTnw37r62fQ==" workbookSaltValue="xxWKD657NnrvdgdXxrrjiw==" workbookSpinCount="100000" lockStructure="1"/>
  <bookViews>
    <workbookView xWindow="-108" yWindow="-108" windowWidth="23256" windowHeight="12576" tabRatio="766" activeTab="1" xr2:uid="{00000000-000D-0000-FFFF-FFFF00000000}"/>
  </bookViews>
  <sheets>
    <sheet name="Hinweise zum Ausfüllen" sheetId="7" r:id="rId1"/>
    <sheet name="SlNr für Antrag §24a" sheetId="2" r:id="rId2"/>
    <sheet name="Zusammenfassung" sheetId="12" r:id="rId3"/>
    <sheet name="RD-Verfahren" sheetId="6" state="hidden" r:id="rId4"/>
    <sheet name="Behörde" sheetId="13" state="hidden" r:id="rId5"/>
    <sheet name="Konsens" sheetId="15" state="hidden" r:id="rId6"/>
    <sheet name="Auswahl" sheetId="4" state="hidden" r:id="rId7"/>
    <sheet name="RD-Verfahren (alle)" sheetId="8" r:id="rId8"/>
    <sheet name="Anlagentypen strukturiert" sheetId="9" state="hidden" r:id="rId9"/>
    <sheet name="Anlagentypen strukt inkl RD" sheetId="10" state="hidden" r:id="rId10"/>
    <sheet name="Anlagentypen strukt inkl RD end" sheetId="11" state="hidden" r:id="rId11"/>
    <sheet name="SlNrfürStrecke" sheetId="14" state="hidden" r:id="rId12"/>
  </sheets>
  <definedNames>
    <definedName name="_xlnm._FilterDatabase" localSheetId="9" hidden="1">'Anlagentypen strukt inkl RD'!$A$1:$B$92</definedName>
    <definedName name="_xlnm._FilterDatabase" localSheetId="10" hidden="1">'Anlagentypen strukt inkl RD end'!$A$1:$H$40</definedName>
    <definedName name="_xlnm._FilterDatabase" localSheetId="8" hidden="1">'Anlagentypen strukturiert'!$A$1:$I$138</definedName>
    <definedName name="_xlnm._FilterDatabase" localSheetId="4" hidden="1">Behörde!$A$5:$AA$1600</definedName>
    <definedName name="_xlnm._FilterDatabase" localSheetId="5" hidden="1">Konsens!$A$5:$N$1600</definedName>
    <definedName name="_xlnm._FilterDatabase" localSheetId="3" hidden="1">'RD-Verfahren'!$A$2:$G$2</definedName>
    <definedName name="_xlnm._FilterDatabase" localSheetId="7" hidden="1">'RD-Verfahren (alle)'!$2:$2</definedName>
    <definedName name="_xlnm._FilterDatabase" localSheetId="1" hidden="1">'SlNr für Antrag §24a'!$A$1:$AV$1596</definedName>
    <definedName name="_xlnm._FilterDatabase" localSheetId="11" hidden="1">SlNrfürStrecke!$A$1:$F$451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 i="15" l="1"/>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M773" i="15"/>
  <c r="M774" i="15"/>
  <c r="M775" i="15"/>
  <c r="M776" i="15"/>
  <c r="M777" i="15"/>
  <c r="M778" i="15"/>
  <c r="M779" i="15"/>
  <c r="M780" i="15"/>
  <c r="M781" i="15"/>
  <c r="M782" i="15"/>
  <c r="M783" i="15"/>
  <c r="M784" i="15"/>
  <c r="M785" i="15"/>
  <c r="M786" i="15"/>
  <c r="M787" i="15"/>
  <c r="M788" i="15"/>
  <c r="M789" i="15"/>
  <c r="M790" i="15"/>
  <c r="M791" i="15"/>
  <c r="M792" i="15"/>
  <c r="M793" i="15"/>
  <c r="M794" i="15"/>
  <c r="M795" i="15"/>
  <c r="M796" i="15"/>
  <c r="M797" i="15"/>
  <c r="M798" i="15"/>
  <c r="M799" i="15"/>
  <c r="M800" i="15"/>
  <c r="M801" i="15"/>
  <c r="M802" i="15"/>
  <c r="M803" i="15"/>
  <c r="M804" i="15"/>
  <c r="M805" i="15"/>
  <c r="M806" i="15"/>
  <c r="M807" i="15"/>
  <c r="M808" i="15"/>
  <c r="M809" i="15"/>
  <c r="M810" i="15"/>
  <c r="M811" i="15"/>
  <c r="M812" i="15"/>
  <c r="M813" i="15"/>
  <c r="M814" i="15"/>
  <c r="M815" i="15"/>
  <c r="M816" i="15"/>
  <c r="M817" i="15"/>
  <c r="M818" i="15"/>
  <c r="M819" i="15"/>
  <c r="M820" i="15"/>
  <c r="M821" i="15"/>
  <c r="M822" i="15"/>
  <c r="M823" i="15"/>
  <c r="M824" i="15"/>
  <c r="M825" i="15"/>
  <c r="M826" i="15"/>
  <c r="M827" i="15"/>
  <c r="M828" i="15"/>
  <c r="M829" i="15"/>
  <c r="M830" i="15"/>
  <c r="M831" i="15"/>
  <c r="M832" i="15"/>
  <c r="M833" i="15"/>
  <c r="M834" i="15"/>
  <c r="M835" i="15"/>
  <c r="M836" i="15"/>
  <c r="M837" i="15"/>
  <c r="M838" i="15"/>
  <c r="M839" i="15"/>
  <c r="M840" i="15"/>
  <c r="M841" i="15"/>
  <c r="M842" i="15"/>
  <c r="M843" i="15"/>
  <c r="M844" i="15"/>
  <c r="M845" i="15"/>
  <c r="M846" i="15"/>
  <c r="M847" i="15"/>
  <c r="M848" i="15"/>
  <c r="M849" i="15"/>
  <c r="M850" i="15"/>
  <c r="M851" i="15"/>
  <c r="M852" i="15"/>
  <c r="M853" i="15"/>
  <c r="M854" i="15"/>
  <c r="M855" i="15"/>
  <c r="M856" i="15"/>
  <c r="M857" i="15"/>
  <c r="M858" i="15"/>
  <c r="M859" i="15"/>
  <c r="M860" i="15"/>
  <c r="M861" i="15"/>
  <c r="M862" i="15"/>
  <c r="M863" i="15"/>
  <c r="M864" i="15"/>
  <c r="M865" i="15"/>
  <c r="M866" i="15"/>
  <c r="M867" i="15"/>
  <c r="M868" i="15"/>
  <c r="M869" i="15"/>
  <c r="M870" i="15"/>
  <c r="M871" i="15"/>
  <c r="M872" i="15"/>
  <c r="M873" i="15"/>
  <c r="M874" i="15"/>
  <c r="M875" i="15"/>
  <c r="M876" i="15"/>
  <c r="M877" i="15"/>
  <c r="M878" i="15"/>
  <c r="M879" i="15"/>
  <c r="M880" i="15"/>
  <c r="M881" i="15"/>
  <c r="M882" i="15"/>
  <c r="M883" i="15"/>
  <c r="M884" i="15"/>
  <c r="M885" i="15"/>
  <c r="M886" i="15"/>
  <c r="M887" i="15"/>
  <c r="M888" i="15"/>
  <c r="M889" i="15"/>
  <c r="M890" i="15"/>
  <c r="M891" i="15"/>
  <c r="M892" i="15"/>
  <c r="M893" i="15"/>
  <c r="M894" i="15"/>
  <c r="M895" i="15"/>
  <c r="M896" i="15"/>
  <c r="M897" i="15"/>
  <c r="M898" i="15"/>
  <c r="M899" i="15"/>
  <c r="M900" i="15"/>
  <c r="M901" i="15"/>
  <c r="M902" i="15"/>
  <c r="M903" i="15"/>
  <c r="M904" i="15"/>
  <c r="M905" i="15"/>
  <c r="M906" i="15"/>
  <c r="M907" i="15"/>
  <c r="M908" i="15"/>
  <c r="M909" i="15"/>
  <c r="M910" i="15"/>
  <c r="M911" i="15"/>
  <c r="M912" i="15"/>
  <c r="M913" i="15"/>
  <c r="M914" i="15"/>
  <c r="M915" i="15"/>
  <c r="M916" i="15"/>
  <c r="M917" i="15"/>
  <c r="M918" i="15"/>
  <c r="M919" i="15"/>
  <c r="M920" i="15"/>
  <c r="M921" i="15"/>
  <c r="M922" i="15"/>
  <c r="M923" i="15"/>
  <c r="M924" i="15"/>
  <c r="M925" i="15"/>
  <c r="M926" i="15"/>
  <c r="M927" i="15"/>
  <c r="M928" i="15"/>
  <c r="M929" i="15"/>
  <c r="M930" i="15"/>
  <c r="M931" i="15"/>
  <c r="M932" i="15"/>
  <c r="M933" i="15"/>
  <c r="M934" i="15"/>
  <c r="M935" i="15"/>
  <c r="M936" i="15"/>
  <c r="M937" i="15"/>
  <c r="M938" i="15"/>
  <c r="M939" i="15"/>
  <c r="M940" i="15"/>
  <c r="M941" i="15"/>
  <c r="M942" i="15"/>
  <c r="M943" i="15"/>
  <c r="M944" i="15"/>
  <c r="M945" i="15"/>
  <c r="M946" i="15"/>
  <c r="M947" i="15"/>
  <c r="M948" i="15"/>
  <c r="M949" i="15"/>
  <c r="M950" i="15"/>
  <c r="M951" i="15"/>
  <c r="M952" i="15"/>
  <c r="M953" i="15"/>
  <c r="M954" i="15"/>
  <c r="M955" i="15"/>
  <c r="M956" i="15"/>
  <c r="M957" i="15"/>
  <c r="M958" i="15"/>
  <c r="M959" i="15"/>
  <c r="M960" i="15"/>
  <c r="M961" i="15"/>
  <c r="M962" i="15"/>
  <c r="M963" i="15"/>
  <c r="M964" i="15"/>
  <c r="M965" i="15"/>
  <c r="M966" i="15"/>
  <c r="M967" i="15"/>
  <c r="M968" i="15"/>
  <c r="M969" i="15"/>
  <c r="M970" i="15"/>
  <c r="M971" i="15"/>
  <c r="M972" i="15"/>
  <c r="M973" i="15"/>
  <c r="M974" i="15"/>
  <c r="M975" i="15"/>
  <c r="M976" i="15"/>
  <c r="M977" i="15"/>
  <c r="M978" i="15"/>
  <c r="M979" i="15"/>
  <c r="M980" i="15"/>
  <c r="M981" i="15"/>
  <c r="M982" i="15"/>
  <c r="M983" i="15"/>
  <c r="M984" i="15"/>
  <c r="M985" i="15"/>
  <c r="M986" i="15"/>
  <c r="M987" i="15"/>
  <c r="M988" i="15"/>
  <c r="M989" i="15"/>
  <c r="M990" i="15"/>
  <c r="M991" i="15"/>
  <c r="M992" i="15"/>
  <c r="M993" i="15"/>
  <c r="M994" i="15"/>
  <c r="M995" i="15"/>
  <c r="M996" i="15"/>
  <c r="M997" i="15"/>
  <c r="M998" i="15"/>
  <c r="M999" i="15"/>
  <c r="M1000" i="15"/>
  <c r="M1001" i="15"/>
  <c r="M1002" i="15"/>
  <c r="M1003" i="15"/>
  <c r="M1004" i="15"/>
  <c r="M1005" i="15"/>
  <c r="M1006" i="15"/>
  <c r="M1007" i="15"/>
  <c r="M1008" i="15"/>
  <c r="M1009" i="15"/>
  <c r="M1010" i="15"/>
  <c r="M1011" i="15"/>
  <c r="M1012" i="15"/>
  <c r="M1013" i="15"/>
  <c r="M1014" i="15"/>
  <c r="M1015" i="15"/>
  <c r="M1016" i="15"/>
  <c r="M1017" i="15"/>
  <c r="M1018" i="15"/>
  <c r="M1019" i="15"/>
  <c r="M1020" i="15"/>
  <c r="M1021" i="15"/>
  <c r="M1022" i="15"/>
  <c r="M1023" i="15"/>
  <c r="M1024" i="15"/>
  <c r="M1025" i="15"/>
  <c r="M1026" i="15"/>
  <c r="M1027" i="15"/>
  <c r="M1028" i="15"/>
  <c r="M1029" i="15"/>
  <c r="M1030" i="15"/>
  <c r="M1031" i="15"/>
  <c r="M1032" i="15"/>
  <c r="M1033" i="15"/>
  <c r="M1034" i="15"/>
  <c r="M1035" i="15"/>
  <c r="M1036" i="15"/>
  <c r="M1037" i="15"/>
  <c r="M1038" i="15"/>
  <c r="M1039" i="15"/>
  <c r="M1040" i="15"/>
  <c r="M1041" i="15"/>
  <c r="M1042" i="15"/>
  <c r="M1043" i="15"/>
  <c r="M1044" i="15"/>
  <c r="M1045" i="15"/>
  <c r="M1046" i="15"/>
  <c r="M1047" i="15"/>
  <c r="M1048" i="15"/>
  <c r="M1049" i="15"/>
  <c r="M1050" i="15"/>
  <c r="M1051" i="15"/>
  <c r="M1052" i="15"/>
  <c r="M1053" i="15"/>
  <c r="M1054" i="15"/>
  <c r="M1055" i="15"/>
  <c r="M1056" i="15"/>
  <c r="M1057" i="15"/>
  <c r="M1058" i="15"/>
  <c r="M1059" i="15"/>
  <c r="M1060" i="15"/>
  <c r="M1061" i="15"/>
  <c r="M1062" i="15"/>
  <c r="M1063" i="15"/>
  <c r="M1064" i="15"/>
  <c r="M1065" i="15"/>
  <c r="M1066" i="15"/>
  <c r="M1067" i="15"/>
  <c r="M1068" i="15"/>
  <c r="M1069" i="15"/>
  <c r="M1070" i="15"/>
  <c r="M1071" i="15"/>
  <c r="M1072" i="15"/>
  <c r="M1073" i="15"/>
  <c r="M1074" i="15"/>
  <c r="M1075" i="15"/>
  <c r="M1076" i="15"/>
  <c r="M1077" i="15"/>
  <c r="M1078" i="15"/>
  <c r="M1079" i="15"/>
  <c r="M1080" i="15"/>
  <c r="M1081" i="15"/>
  <c r="M1082" i="15"/>
  <c r="M1083" i="15"/>
  <c r="M1084" i="15"/>
  <c r="M1085" i="15"/>
  <c r="M1086" i="15"/>
  <c r="M1087" i="15"/>
  <c r="M1088" i="15"/>
  <c r="M1089" i="15"/>
  <c r="M1090" i="15"/>
  <c r="M1091" i="15"/>
  <c r="M1092" i="15"/>
  <c r="M1093" i="15"/>
  <c r="M1094" i="15"/>
  <c r="M1095" i="15"/>
  <c r="M1096" i="15"/>
  <c r="M1097" i="15"/>
  <c r="M1098" i="15"/>
  <c r="M1099" i="15"/>
  <c r="M1100" i="15"/>
  <c r="M1101" i="15"/>
  <c r="M1102" i="15"/>
  <c r="M1103" i="15"/>
  <c r="M1104" i="15"/>
  <c r="M1105" i="15"/>
  <c r="M1106" i="15"/>
  <c r="M1107" i="15"/>
  <c r="M1108" i="15"/>
  <c r="M1109" i="15"/>
  <c r="M1110" i="15"/>
  <c r="M1111" i="15"/>
  <c r="M1112" i="15"/>
  <c r="M1113" i="15"/>
  <c r="M1114" i="15"/>
  <c r="M1115" i="15"/>
  <c r="M1116" i="15"/>
  <c r="M1117" i="15"/>
  <c r="M1118" i="15"/>
  <c r="M1119" i="15"/>
  <c r="M1120" i="15"/>
  <c r="M1121" i="15"/>
  <c r="M1122" i="15"/>
  <c r="M1123" i="15"/>
  <c r="M1124" i="15"/>
  <c r="M1125" i="15"/>
  <c r="M1126" i="15"/>
  <c r="M1127" i="15"/>
  <c r="M1128" i="15"/>
  <c r="M1129" i="15"/>
  <c r="M1130" i="15"/>
  <c r="M1131" i="15"/>
  <c r="M1132" i="15"/>
  <c r="M1133" i="15"/>
  <c r="M1134" i="15"/>
  <c r="M1135" i="15"/>
  <c r="M1136" i="15"/>
  <c r="M1137" i="15"/>
  <c r="M1138" i="15"/>
  <c r="M1139" i="15"/>
  <c r="M1140" i="15"/>
  <c r="M1141" i="15"/>
  <c r="M1142" i="15"/>
  <c r="M1143" i="15"/>
  <c r="M1144" i="15"/>
  <c r="M1145" i="15"/>
  <c r="M1146" i="15"/>
  <c r="M1147" i="15"/>
  <c r="M1148" i="15"/>
  <c r="M1149" i="15"/>
  <c r="M1150" i="15"/>
  <c r="M1151" i="15"/>
  <c r="M1152" i="15"/>
  <c r="M1153" i="15"/>
  <c r="M1154" i="15"/>
  <c r="M1155" i="15"/>
  <c r="M1156" i="15"/>
  <c r="M1157" i="15"/>
  <c r="M1158" i="15"/>
  <c r="M1159" i="15"/>
  <c r="M1160" i="15"/>
  <c r="M1161" i="15"/>
  <c r="M1162" i="15"/>
  <c r="M1163" i="15"/>
  <c r="M1164" i="15"/>
  <c r="M1165" i="15"/>
  <c r="M1166" i="15"/>
  <c r="M1167" i="15"/>
  <c r="M1168" i="15"/>
  <c r="M1169" i="15"/>
  <c r="M1170" i="15"/>
  <c r="M1171" i="15"/>
  <c r="M1172" i="15"/>
  <c r="M1173" i="15"/>
  <c r="M1174" i="15"/>
  <c r="M1175" i="15"/>
  <c r="M1176" i="15"/>
  <c r="M1177" i="15"/>
  <c r="M1178" i="15"/>
  <c r="M1179" i="15"/>
  <c r="M1180" i="15"/>
  <c r="M1181" i="15"/>
  <c r="M1182" i="15"/>
  <c r="M1183" i="15"/>
  <c r="M1184" i="15"/>
  <c r="M1185" i="15"/>
  <c r="M1186" i="15"/>
  <c r="M1187" i="15"/>
  <c r="M1188" i="15"/>
  <c r="M1189" i="15"/>
  <c r="M1190" i="15"/>
  <c r="M1191" i="15"/>
  <c r="M1192" i="15"/>
  <c r="M1193" i="15"/>
  <c r="M1194" i="15"/>
  <c r="M1195" i="15"/>
  <c r="M1196" i="15"/>
  <c r="M1197" i="15"/>
  <c r="M1198" i="15"/>
  <c r="M1199" i="15"/>
  <c r="M1200" i="15"/>
  <c r="M1201" i="15"/>
  <c r="M1202" i="15"/>
  <c r="M1203" i="15"/>
  <c r="M1204" i="15"/>
  <c r="M1205" i="15"/>
  <c r="M1206" i="15"/>
  <c r="M1207" i="15"/>
  <c r="M1208" i="15"/>
  <c r="M1209" i="15"/>
  <c r="M1210" i="15"/>
  <c r="M1211" i="15"/>
  <c r="M1212" i="15"/>
  <c r="M1213" i="15"/>
  <c r="M1214" i="15"/>
  <c r="M1215" i="15"/>
  <c r="M1216" i="15"/>
  <c r="M1217" i="15"/>
  <c r="M1218" i="15"/>
  <c r="M1219" i="15"/>
  <c r="M1220" i="15"/>
  <c r="M1221" i="15"/>
  <c r="M1222" i="15"/>
  <c r="M1223" i="15"/>
  <c r="M1224" i="15"/>
  <c r="M1225" i="15"/>
  <c r="M1226" i="15"/>
  <c r="M1227" i="15"/>
  <c r="M1228" i="15"/>
  <c r="M1229" i="15"/>
  <c r="M1230" i="15"/>
  <c r="M1231" i="15"/>
  <c r="M1232" i="15"/>
  <c r="M1233" i="15"/>
  <c r="M1234" i="15"/>
  <c r="M1235" i="15"/>
  <c r="M1236" i="15"/>
  <c r="M1237" i="15"/>
  <c r="M1238" i="15"/>
  <c r="M1239" i="15"/>
  <c r="M1240" i="15"/>
  <c r="M1241" i="15"/>
  <c r="M1242" i="15"/>
  <c r="M1243" i="15"/>
  <c r="M1244" i="15"/>
  <c r="M1245" i="15"/>
  <c r="M1246" i="15"/>
  <c r="M1247" i="15"/>
  <c r="M1248" i="15"/>
  <c r="M1249" i="15"/>
  <c r="M1250" i="15"/>
  <c r="M1251" i="15"/>
  <c r="M1252" i="15"/>
  <c r="M1253" i="15"/>
  <c r="M1254" i="15"/>
  <c r="M1255" i="15"/>
  <c r="M1256" i="15"/>
  <c r="M1257" i="15"/>
  <c r="M1258" i="15"/>
  <c r="M1259" i="15"/>
  <c r="M1260" i="15"/>
  <c r="M1261" i="15"/>
  <c r="M1262" i="15"/>
  <c r="M1263" i="15"/>
  <c r="M1264" i="15"/>
  <c r="M1265" i="15"/>
  <c r="M1266" i="15"/>
  <c r="M1267" i="15"/>
  <c r="M1268" i="15"/>
  <c r="M1269" i="15"/>
  <c r="M1270" i="15"/>
  <c r="M1271" i="15"/>
  <c r="M1272" i="15"/>
  <c r="M1273" i="15"/>
  <c r="M1274" i="15"/>
  <c r="M1275" i="15"/>
  <c r="M1276" i="15"/>
  <c r="M1277" i="15"/>
  <c r="M1278" i="15"/>
  <c r="M1279" i="15"/>
  <c r="M1280" i="15"/>
  <c r="M1281" i="15"/>
  <c r="M1282" i="15"/>
  <c r="M1283" i="15"/>
  <c r="M1284" i="15"/>
  <c r="M1285" i="15"/>
  <c r="M1286" i="15"/>
  <c r="M1287" i="15"/>
  <c r="M1288" i="15"/>
  <c r="M1289" i="15"/>
  <c r="M1290" i="15"/>
  <c r="M1291" i="15"/>
  <c r="M1292" i="15"/>
  <c r="M1293" i="15"/>
  <c r="M1294" i="15"/>
  <c r="M1295" i="15"/>
  <c r="M1296" i="15"/>
  <c r="M1297" i="15"/>
  <c r="M1298" i="15"/>
  <c r="M1299" i="15"/>
  <c r="M1300" i="15"/>
  <c r="M1301" i="15"/>
  <c r="M1302" i="15"/>
  <c r="M1303" i="15"/>
  <c r="M1304" i="15"/>
  <c r="M1305" i="15"/>
  <c r="M1306" i="15"/>
  <c r="M1307" i="15"/>
  <c r="M1308" i="15"/>
  <c r="M1309" i="15"/>
  <c r="M1310" i="15"/>
  <c r="M1311" i="15"/>
  <c r="M1312" i="15"/>
  <c r="M1313" i="15"/>
  <c r="M1314" i="15"/>
  <c r="M1315" i="15"/>
  <c r="M1316" i="15"/>
  <c r="M1317" i="15"/>
  <c r="M1318" i="15"/>
  <c r="M1319" i="15"/>
  <c r="M1320" i="15"/>
  <c r="M1321" i="15"/>
  <c r="M1322" i="15"/>
  <c r="M1323" i="15"/>
  <c r="M1324" i="15"/>
  <c r="M1325" i="15"/>
  <c r="M1326" i="15"/>
  <c r="M1327" i="15"/>
  <c r="M1328" i="15"/>
  <c r="M1329" i="15"/>
  <c r="M1330" i="15"/>
  <c r="M1331" i="15"/>
  <c r="M1332" i="15"/>
  <c r="M1333" i="15"/>
  <c r="M1334" i="15"/>
  <c r="M1335" i="15"/>
  <c r="M1336" i="15"/>
  <c r="M1337" i="15"/>
  <c r="M1338" i="15"/>
  <c r="M1339" i="15"/>
  <c r="M1340" i="15"/>
  <c r="M1341" i="15"/>
  <c r="M1342" i="15"/>
  <c r="M1343" i="15"/>
  <c r="M1344" i="15"/>
  <c r="M1345" i="15"/>
  <c r="M1346" i="15"/>
  <c r="M1347" i="15"/>
  <c r="M1348" i="15"/>
  <c r="M1349" i="15"/>
  <c r="M1350" i="15"/>
  <c r="M1351" i="15"/>
  <c r="M1352" i="15"/>
  <c r="M1353" i="15"/>
  <c r="M1354" i="15"/>
  <c r="M1355" i="15"/>
  <c r="M1356" i="15"/>
  <c r="M1357" i="15"/>
  <c r="M1358" i="15"/>
  <c r="M1359" i="15"/>
  <c r="M1360" i="15"/>
  <c r="M1361" i="15"/>
  <c r="M1362" i="15"/>
  <c r="M1363" i="15"/>
  <c r="M1364" i="15"/>
  <c r="M1365" i="15"/>
  <c r="M1366" i="15"/>
  <c r="M1367" i="15"/>
  <c r="M1368" i="15"/>
  <c r="M1369" i="15"/>
  <c r="M1370" i="15"/>
  <c r="M1371" i="15"/>
  <c r="M1372" i="15"/>
  <c r="M1373" i="15"/>
  <c r="M1374" i="15"/>
  <c r="M1375" i="15"/>
  <c r="M1376" i="15"/>
  <c r="M1377" i="15"/>
  <c r="M1378" i="15"/>
  <c r="M1379" i="15"/>
  <c r="M1380" i="15"/>
  <c r="M1381" i="15"/>
  <c r="M1382" i="15"/>
  <c r="M1383" i="15"/>
  <c r="M1384" i="15"/>
  <c r="M1385" i="15"/>
  <c r="M1386" i="15"/>
  <c r="M1387" i="15"/>
  <c r="M1388" i="15"/>
  <c r="M1389" i="15"/>
  <c r="M1390" i="15"/>
  <c r="M1391" i="15"/>
  <c r="M1392" i="15"/>
  <c r="M1393" i="15"/>
  <c r="M1394" i="15"/>
  <c r="M1395" i="15"/>
  <c r="M1396" i="15"/>
  <c r="M1397" i="15"/>
  <c r="M1398" i="15"/>
  <c r="M1399" i="15"/>
  <c r="M1400" i="15"/>
  <c r="M1401" i="15"/>
  <c r="M1402" i="15"/>
  <c r="M1403" i="15"/>
  <c r="M1404" i="15"/>
  <c r="M1405" i="15"/>
  <c r="M1406" i="15"/>
  <c r="M1407" i="15"/>
  <c r="M1408" i="15"/>
  <c r="M1409" i="15"/>
  <c r="M1410" i="15"/>
  <c r="M1411" i="15"/>
  <c r="M1412" i="15"/>
  <c r="M1413" i="15"/>
  <c r="M1414" i="15"/>
  <c r="M1415" i="15"/>
  <c r="M1416" i="15"/>
  <c r="M1417" i="15"/>
  <c r="M1418" i="15"/>
  <c r="M1419" i="15"/>
  <c r="M1420" i="15"/>
  <c r="M1421" i="15"/>
  <c r="M1422" i="15"/>
  <c r="M1423" i="15"/>
  <c r="M1424" i="15"/>
  <c r="M1425" i="15"/>
  <c r="M1426" i="15"/>
  <c r="M1427" i="15"/>
  <c r="M1428" i="15"/>
  <c r="M1429" i="15"/>
  <c r="M1430" i="15"/>
  <c r="M1431" i="15"/>
  <c r="M1432" i="15"/>
  <c r="M1433" i="15"/>
  <c r="M1434" i="15"/>
  <c r="M1435" i="15"/>
  <c r="M1436" i="15"/>
  <c r="M1437" i="15"/>
  <c r="M1438" i="15"/>
  <c r="M1439" i="15"/>
  <c r="M1440" i="15"/>
  <c r="M1441" i="15"/>
  <c r="M1442" i="15"/>
  <c r="M1443" i="15"/>
  <c r="M1444" i="15"/>
  <c r="M1445" i="15"/>
  <c r="M1446" i="15"/>
  <c r="M1447" i="15"/>
  <c r="M1448" i="15"/>
  <c r="M1449" i="15"/>
  <c r="M1450" i="15"/>
  <c r="M1451" i="15"/>
  <c r="M1452" i="15"/>
  <c r="M1453" i="15"/>
  <c r="M1454" i="15"/>
  <c r="M1455" i="15"/>
  <c r="M1456" i="15"/>
  <c r="M1457" i="15"/>
  <c r="M1458" i="15"/>
  <c r="M1459" i="15"/>
  <c r="M1460" i="15"/>
  <c r="M1461" i="15"/>
  <c r="M1462" i="15"/>
  <c r="M1463" i="15"/>
  <c r="M1464" i="15"/>
  <c r="M1465" i="15"/>
  <c r="M1466" i="15"/>
  <c r="M1467" i="15"/>
  <c r="M1468" i="15"/>
  <c r="M1469" i="15"/>
  <c r="M1470" i="15"/>
  <c r="M1471" i="15"/>
  <c r="M1472" i="15"/>
  <c r="M1473" i="15"/>
  <c r="M1474" i="15"/>
  <c r="M1475" i="15"/>
  <c r="M1476" i="15"/>
  <c r="M1477" i="15"/>
  <c r="M1478" i="15"/>
  <c r="M1479" i="15"/>
  <c r="M1480" i="15"/>
  <c r="M1481" i="15"/>
  <c r="M1482" i="15"/>
  <c r="M1483" i="15"/>
  <c r="M1484" i="15"/>
  <c r="M1485" i="15"/>
  <c r="M1486" i="15"/>
  <c r="M1487" i="15"/>
  <c r="M1488" i="15"/>
  <c r="M1489" i="15"/>
  <c r="M1490" i="15"/>
  <c r="M1491" i="15"/>
  <c r="M1492" i="15"/>
  <c r="M1493" i="15"/>
  <c r="M1494" i="15"/>
  <c r="M1495" i="15"/>
  <c r="M1496" i="15"/>
  <c r="M1497" i="15"/>
  <c r="M1498" i="15"/>
  <c r="M1499" i="15"/>
  <c r="M1500" i="15"/>
  <c r="M1501" i="15"/>
  <c r="M1502" i="15"/>
  <c r="M1503" i="15"/>
  <c r="M1504" i="15"/>
  <c r="M1505" i="15"/>
  <c r="M1506" i="15"/>
  <c r="M1507" i="15"/>
  <c r="M1508" i="15"/>
  <c r="M1509" i="15"/>
  <c r="M1510" i="15"/>
  <c r="M1511" i="15"/>
  <c r="M1512" i="15"/>
  <c r="M1513" i="15"/>
  <c r="M1514" i="15"/>
  <c r="M1515" i="15"/>
  <c r="M1516" i="15"/>
  <c r="M1517" i="15"/>
  <c r="M1518" i="15"/>
  <c r="M1519" i="15"/>
  <c r="M1520" i="15"/>
  <c r="M1521" i="15"/>
  <c r="M1522" i="15"/>
  <c r="M1523" i="15"/>
  <c r="M1524" i="15"/>
  <c r="M1525" i="15"/>
  <c r="M1526" i="15"/>
  <c r="M1527" i="15"/>
  <c r="M1528" i="15"/>
  <c r="M1529" i="15"/>
  <c r="M1530" i="15"/>
  <c r="M1531" i="15"/>
  <c r="M1532" i="15"/>
  <c r="M1533" i="15"/>
  <c r="M1534" i="15"/>
  <c r="M1535" i="15"/>
  <c r="M1536" i="15"/>
  <c r="M1537" i="15"/>
  <c r="M1538" i="15"/>
  <c r="M1539" i="15"/>
  <c r="M1540" i="15"/>
  <c r="M1541" i="15"/>
  <c r="M1542" i="15"/>
  <c r="M1543" i="15"/>
  <c r="M1544" i="15"/>
  <c r="M1545" i="15"/>
  <c r="M1546" i="15"/>
  <c r="M1547" i="15"/>
  <c r="M1548" i="15"/>
  <c r="M1549" i="15"/>
  <c r="M1550" i="15"/>
  <c r="M1551" i="15"/>
  <c r="M1552" i="15"/>
  <c r="M1553" i="15"/>
  <c r="M1554" i="15"/>
  <c r="M1555" i="15"/>
  <c r="M1556" i="15"/>
  <c r="M1557" i="15"/>
  <c r="M1558" i="15"/>
  <c r="M1559" i="15"/>
  <c r="M1560" i="15"/>
  <c r="M1561" i="15"/>
  <c r="M1562" i="15"/>
  <c r="M1563" i="15"/>
  <c r="M1564" i="15"/>
  <c r="M1565" i="15"/>
  <c r="M1566" i="15"/>
  <c r="M1567" i="15"/>
  <c r="M1568" i="15"/>
  <c r="M1569" i="15"/>
  <c r="M1570" i="15"/>
  <c r="M1571" i="15"/>
  <c r="M1572" i="15"/>
  <c r="M1573" i="15"/>
  <c r="M1574" i="15"/>
  <c r="M1575" i="15"/>
  <c r="M1576" i="15"/>
  <c r="M1577" i="15"/>
  <c r="M1578" i="15"/>
  <c r="M1579" i="15"/>
  <c r="M1580" i="15"/>
  <c r="M1581" i="15"/>
  <c r="M1582" i="15"/>
  <c r="M1583" i="15"/>
  <c r="M1584" i="15"/>
  <c r="M1585" i="15"/>
  <c r="M1586" i="15"/>
  <c r="M1587" i="15"/>
  <c r="M1588" i="15"/>
  <c r="M1589" i="15"/>
  <c r="M1590" i="15"/>
  <c r="M1591" i="15"/>
  <c r="M1592" i="15"/>
  <c r="M1593" i="15"/>
  <c r="M1594" i="15"/>
  <c r="M1595" i="15"/>
  <c r="M1596" i="15"/>
  <c r="M1597" i="15"/>
  <c r="M1598" i="15"/>
  <c r="M1599" i="15"/>
  <c r="M1600" i="15"/>
  <c r="M7" i="15"/>
  <c r="N7" i="13"/>
  <c r="N8" i="13"/>
  <c r="N9" i="13"/>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92" i="13"/>
  <c r="N193" i="13"/>
  <c r="N194" i="13"/>
  <c r="N195" i="13"/>
  <c r="N196" i="13"/>
  <c r="N197" i="13"/>
  <c r="N198" i="13"/>
  <c r="N199" i="13"/>
  <c r="N200" i="13"/>
  <c r="N201" i="13"/>
  <c r="N202" i="13"/>
  <c r="N203" i="13"/>
  <c r="N204" i="13"/>
  <c r="N205" i="13"/>
  <c r="N206" i="13"/>
  <c r="N207" i="13"/>
  <c r="N208" i="13"/>
  <c r="N209" i="13"/>
  <c r="N210" i="13"/>
  <c r="N211" i="13"/>
  <c r="N212" i="13"/>
  <c r="N213" i="13"/>
  <c r="N214" i="13"/>
  <c r="N215" i="13"/>
  <c r="N216" i="13"/>
  <c r="N217" i="13"/>
  <c r="N218" i="13"/>
  <c r="N219" i="13"/>
  <c r="N220" i="13"/>
  <c r="N221" i="13"/>
  <c r="N222" i="13"/>
  <c r="N223" i="13"/>
  <c r="N224" i="13"/>
  <c r="N225" i="13"/>
  <c r="N226" i="13"/>
  <c r="N227" i="13"/>
  <c r="N228" i="13"/>
  <c r="N229" i="13"/>
  <c r="N230" i="13"/>
  <c r="N231" i="13"/>
  <c r="N232" i="13"/>
  <c r="N233" i="13"/>
  <c r="N234" i="13"/>
  <c r="N235" i="13"/>
  <c r="N236" i="13"/>
  <c r="N237" i="13"/>
  <c r="N238" i="13"/>
  <c r="N239" i="13"/>
  <c r="N240" i="13"/>
  <c r="N241" i="13"/>
  <c r="N242" i="13"/>
  <c r="N243" i="13"/>
  <c r="N244" i="13"/>
  <c r="N245" i="13"/>
  <c r="N246" i="13"/>
  <c r="N247" i="13"/>
  <c r="N248" i="13"/>
  <c r="N249" i="13"/>
  <c r="N250" i="13"/>
  <c r="N251" i="13"/>
  <c r="N252" i="13"/>
  <c r="N253" i="13"/>
  <c r="N254" i="13"/>
  <c r="N255" i="13"/>
  <c r="N256" i="13"/>
  <c r="N257" i="13"/>
  <c r="N258" i="13"/>
  <c r="N259" i="13"/>
  <c r="N260" i="13"/>
  <c r="N261" i="13"/>
  <c r="N262" i="13"/>
  <c r="N263" i="13"/>
  <c r="N264" i="13"/>
  <c r="N265" i="13"/>
  <c r="N266" i="13"/>
  <c r="N267" i="13"/>
  <c r="N268" i="13"/>
  <c r="N269" i="13"/>
  <c r="N270" i="13"/>
  <c r="N271" i="13"/>
  <c r="N272" i="13"/>
  <c r="N273" i="13"/>
  <c r="N274" i="13"/>
  <c r="N275" i="13"/>
  <c r="N276" i="13"/>
  <c r="N277" i="13"/>
  <c r="N278" i="13"/>
  <c r="N279" i="13"/>
  <c r="N280" i="13"/>
  <c r="N281" i="13"/>
  <c r="N282" i="13"/>
  <c r="N283" i="13"/>
  <c r="N284" i="13"/>
  <c r="N285" i="13"/>
  <c r="N286" i="13"/>
  <c r="N287" i="13"/>
  <c r="N288" i="13"/>
  <c r="N289" i="13"/>
  <c r="N290" i="13"/>
  <c r="N291" i="13"/>
  <c r="N292" i="13"/>
  <c r="N293" i="13"/>
  <c r="N294" i="13"/>
  <c r="N295" i="13"/>
  <c r="N296" i="13"/>
  <c r="N297" i="13"/>
  <c r="N298" i="13"/>
  <c r="N299" i="13"/>
  <c r="N300" i="13"/>
  <c r="N301" i="13"/>
  <c r="N302" i="13"/>
  <c r="N303" i="13"/>
  <c r="N304" i="13"/>
  <c r="N305" i="13"/>
  <c r="N306" i="13"/>
  <c r="N307" i="13"/>
  <c r="N308" i="13"/>
  <c r="N309" i="13"/>
  <c r="N310" i="13"/>
  <c r="N311" i="13"/>
  <c r="N312" i="13"/>
  <c r="N313" i="13"/>
  <c r="N314" i="13"/>
  <c r="N315" i="13"/>
  <c r="N316" i="13"/>
  <c r="N317" i="13"/>
  <c r="N318" i="13"/>
  <c r="N319" i="13"/>
  <c r="N320" i="13"/>
  <c r="N321" i="13"/>
  <c r="N322" i="13"/>
  <c r="N323" i="13"/>
  <c r="N324" i="13"/>
  <c r="N325" i="13"/>
  <c r="N326" i="13"/>
  <c r="N327" i="13"/>
  <c r="N328" i="13"/>
  <c r="N329" i="13"/>
  <c r="N330" i="13"/>
  <c r="N331" i="13"/>
  <c r="N332" i="13"/>
  <c r="N333" i="13"/>
  <c r="N334" i="13"/>
  <c r="N335" i="13"/>
  <c r="N336" i="13"/>
  <c r="N337" i="13"/>
  <c r="N338" i="13"/>
  <c r="N339" i="13"/>
  <c r="N340" i="13"/>
  <c r="N341" i="13"/>
  <c r="N342" i="13"/>
  <c r="N343" i="13"/>
  <c r="N344" i="13"/>
  <c r="N345" i="13"/>
  <c r="N346" i="13"/>
  <c r="N347" i="13"/>
  <c r="N348" i="13"/>
  <c r="N349" i="13"/>
  <c r="N350" i="13"/>
  <c r="N351" i="13"/>
  <c r="N352" i="13"/>
  <c r="N353" i="13"/>
  <c r="N354" i="13"/>
  <c r="N355" i="13"/>
  <c r="N356" i="13"/>
  <c r="N357" i="13"/>
  <c r="N358" i="13"/>
  <c r="N359" i="13"/>
  <c r="N360" i="13"/>
  <c r="N361" i="13"/>
  <c r="N362" i="13"/>
  <c r="N363" i="13"/>
  <c r="N364" i="13"/>
  <c r="N365" i="13"/>
  <c r="N366" i="13"/>
  <c r="N367" i="13"/>
  <c r="N368" i="13"/>
  <c r="N369" i="13"/>
  <c r="N370" i="13"/>
  <c r="N371" i="13"/>
  <c r="N372" i="13"/>
  <c r="N373" i="13"/>
  <c r="N374" i="13"/>
  <c r="N375" i="13"/>
  <c r="N376" i="13"/>
  <c r="N377" i="13"/>
  <c r="N378" i="13"/>
  <c r="N379" i="13"/>
  <c r="N380" i="13"/>
  <c r="N381" i="13"/>
  <c r="N382" i="13"/>
  <c r="N383" i="13"/>
  <c r="N384" i="13"/>
  <c r="N385" i="13"/>
  <c r="N386" i="13"/>
  <c r="N387" i="13"/>
  <c r="N388" i="13"/>
  <c r="N389" i="13"/>
  <c r="N390" i="13"/>
  <c r="N391" i="13"/>
  <c r="N392" i="13"/>
  <c r="N393" i="13"/>
  <c r="N394" i="13"/>
  <c r="N395" i="13"/>
  <c r="N396" i="13"/>
  <c r="N397" i="13"/>
  <c r="N398" i="13"/>
  <c r="N399" i="13"/>
  <c r="N400" i="13"/>
  <c r="N401" i="13"/>
  <c r="N402" i="13"/>
  <c r="N403" i="13"/>
  <c r="N404" i="13"/>
  <c r="N405" i="13"/>
  <c r="N406" i="13"/>
  <c r="N407" i="13"/>
  <c r="N408" i="13"/>
  <c r="N409" i="13"/>
  <c r="N410" i="13"/>
  <c r="N411" i="13"/>
  <c r="N412" i="13"/>
  <c r="N413" i="13"/>
  <c r="N414" i="13"/>
  <c r="N415" i="13"/>
  <c r="N416" i="13"/>
  <c r="N417" i="13"/>
  <c r="N418" i="13"/>
  <c r="N419" i="13"/>
  <c r="N420" i="13"/>
  <c r="N421" i="13"/>
  <c r="N422" i="13"/>
  <c r="N423" i="13"/>
  <c r="N424" i="13"/>
  <c r="N425" i="13"/>
  <c r="N426" i="13"/>
  <c r="N427" i="13"/>
  <c r="N428" i="13"/>
  <c r="N429" i="13"/>
  <c r="N430" i="13"/>
  <c r="N431" i="13"/>
  <c r="N432" i="13"/>
  <c r="N433" i="13"/>
  <c r="N434" i="13"/>
  <c r="N435" i="13"/>
  <c r="N436" i="13"/>
  <c r="N437" i="13"/>
  <c r="N438" i="13"/>
  <c r="N439" i="13"/>
  <c r="N440" i="13"/>
  <c r="N441" i="13"/>
  <c r="N442" i="13"/>
  <c r="N443" i="13"/>
  <c r="N444" i="13"/>
  <c r="N445" i="13"/>
  <c r="N446" i="13"/>
  <c r="N447" i="13"/>
  <c r="N448" i="13"/>
  <c r="N449" i="13"/>
  <c r="N450" i="13"/>
  <c r="N451" i="13"/>
  <c r="N452" i="13"/>
  <c r="N453" i="13"/>
  <c r="N454" i="13"/>
  <c r="N455" i="13"/>
  <c r="N456" i="13"/>
  <c r="N457" i="13"/>
  <c r="N458" i="13"/>
  <c r="N459" i="13"/>
  <c r="N460" i="13"/>
  <c r="N461" i="13"/>
  <c r="N462" i="13"/>
  <c r="N463" i="13"/>
  <c r="N464" i="13"/>
  <c r="N465" i="13"/>
  <c r="N466" i="13"/>
  <c r="N467" i="13"/>
  <c r="N468" i="13"/>
  <c r="N469" i="13"/>
  <c r="N470" i="13"/>
  <c r="N471" i="13"/>
  <c r="N472" i="13"/>
  <c r="N473" i="13"/>
  <c r="N474" i="13"/>
  <c r="N475" i="13"/>
  <c r="N476" i="13"/>
  <c r="N477" i="13"/>
  <c r="N478" i="13"/>
  <c r="N479" i="13"/>
  <c r="N480" i="13"/>
  <c r="N481" i="13"/>
  <c r="N482" i="13"/>
  <c r="N483" i="13"/>
  <c r="N484" i="13"/>
  <c r="N485" i="13"/>
  <c r="N486" i="13"/>
  <c r="N487" i="13"/>
  <c r="N488" i="13"/>
  <c r="N489" i="13"/>
  <c r="N490" i="13"/>
  <c r="N491" i="13"/>
  <c r="N492" i="13"/>
  <c r="N493" i="13"/>
  <c r="N494" i="13"/>
  <c r="N495" i="13"/>
  <c r="N496" i="13"/>
  <c r="N497" i="13"/>
  <c r="N498" i="13"/>
  <c r="N499" i="13"/>
  <c r="N500" i="13"/>
  <c r="N501" i="13"/>
  <c r="N502" i="13"/>
  <c r="N503" i="13"/>
  <c r="N504" i="13"/>
  <c r="N505" i="13"/>
  <c r="N506" i="13"/>
  <c r="N507" i="13"/>
  <c r="N508" i="13"/>
  <c r="N509" i="13"/>
  <c r="N510" i="13"/>
  <c r="N511" i="13"/>
  <c r="N512" i="13"/>
  <c r="N513" i="13"/>
  <c r="N514" i="13"/>
  <c r="N515" i="13"/>
  <c r="N516" i="13"/>
  <c r="N517" i="13"/>
  <c r="N518" i="13"/>
  <c r="N519" i="13"/>
  <c r="N520" i="13"/>
  <c r="N521" i="13"/>
  <c r="N522" i="13"/>
  <c r="N523" i="13"/>
  <c r="N524" i="13"/>
  <c r="N525" i="13"/>
  <c r="N526" i="13"/>
  <c r="N527" i="13"/>
  <c r="N528" i="13"/>
  <c r="N529" i="13"/>
  <c r="N530" i="13"/>
  <c r="N531" i="13"/>
  <c r="N532" i="13"/>
  <c r="N533" i="13"/>
  <c r="N534" i="13"/>
  <c r="N535" i="13"/>
  <c r="N536" i="13"/>
  <c r="N537" i="13"/>
  <c r="N538" i="13"/>
  <c r="N539" i="13"/>
  <c r="N540" i="13"/>
  <c r="N541" i="13"/>
  <c r="N542" i="13"/>
  <c r="N543" i="13"/>
  <c r="N544" i="13"/>
  <c r="N545" i="13"/>
  <c r="N546" i="13"/>
  <c r="N547" i="13"/>
  <c r="N548" i="13"/>
  <c r="N549" i="13"/>
  <c r="N550" i="13"/>
  <c r="N551" i="13"/>
  <c r="N552" i="13"/>
  <c r="N553" i="13"/>
  <c r="N554" i="13"/>
  <c r="N555" i="13"/>
  <c r="N556" i="13"/>
  <c r="N557" i="13"/>
  <c r="N558" i="13"/>
  <c r="N559" i="13"/>
  <c r="N560" i="13"/>
  <c r="N561" i="13"/>
  <c r="N562" i="13"/>
  <c r="N563" i="13"/>
  <c r="N564" i="13"/>
  <c r="N565" i="13"/>
  <c r="N566" i="13"/>
  <c r="N567" i="13"/>
  <c r="N568" i="13"/>
  <c r="N569" i="13"/>
  <c r="N570" i="13"/>
  <c r="N571" i="13"/>
  <c r="N572" i="13"/>
  <c r="N573" i="13"/>
  <c r="N574" i="13"/>
  <c r="N575" i="13"/>
  <c r="N576" i="13"/>
  <c r="N577" i="13"/>
  <c r="N578" i="13"/>
  <c r="N579" i="13"/>
  <c r="N580" i="13"/>
  <c r="N581" i="13"/>
  <c r="N582" i="13"/>
  <c r="N583" i="13"/>
  <c r="N584" i="13"/>
  <c r="N585" i="13"/>
  <c r="N586" i="13"/>
  <c r="N587" i="13"/>
  <c r="N588" i="13"/>
  <c r="N589" i="13"/>
  <c r="N590" i="13"/>
  <c r="N591" i="13"/>
  <c r="N592" i="13"/>
  <c r="N593" i="13"/>
  <c r="N594" i="13"/>
  <c r="N595" i="13"/>
  <c r="N596" i="13"/>
  <c r="N597" i="13"/>
  <c r="N598" i="13"/>
  <c r="N599" i="13"/>
  <c r="N600" i="13"/>
  <c r="N601" i="13"/>
  <c r="N602" i="13"/>
  <c r="N603" i="13"/>
  <c r="N604" i="13"/>
  <c r="N605" i="13"/>
  <c r="N606" i="13"/>
  <c r="N607" i="13"/>
  <c r="N608" i="13"/>
  <c r="N609" i="13"/>
  <c r="N610" i="13"/>
  <c r="N611" i="13"/>
  <c r="N612" i="13"/>
  <c r="N613" i="13"/>
  <c r="N614" i="13"/>
  <c r="N615" i="13"/>
  <c r="N616" i="13"/>
  <c r="N617" i="13"/>
  <c r="N618" i="13"/>
  <c r="N619" i="13"/>
  <c r="N620" i="13"/>
  <c r="N621" i="13"/>
  <c r="N622" i="13"/>
  <c r="N623" i="13"/>
  <c r="N624" i="13"/>
  <c r="N625" i="13"/>
  <c r="N626" i="13"/>
  <c r="N627" i="13"/>
  <c r="N628" i="13"/>
  <c r="N629" i="13"/>
  <c r="N630" i="13"/>
  <c r="N631" i="13"/>
  <c r="N632" i="13"/>
  <c r="N633" i="13"/>
  <c r="N634" i="13"/>
  <c r="N635" i="13"/>
  <c r="N636" i="13"/>
  <c r="N637" i="13"/>
  <c r="N638" i="13"/>
  <c r="N639" i="13"/>
  <c r="N640" i="13"/>
  <c r="N641" i="13"/>
  <c r="N642" i="13"/>
  <c r="N643" i="13"/>
  <c r="N644" i="13"/>
  <c r="N645" i="13"/>
  <c r="N646" i="13"/>
  <c r="N647" i="13"/>
  <c r="N648" i="13"/>
  <c r="N649" i="13"/>
  <c r="N650" i="13"/>
  <c r="N651" i="13"/>
  <c r="N652" i="13"/>
  <c r="N653" i="13"/>
  <c r="N654" i="13"/>
  <c r="N655" i="13"/>
  <c r="N656" i="13"/>
  <c r="N657" i="13"/>
  <c r="N658" i="13"/>
  <c r="N659" i="13"/>
  <c r="N660" i="13"/>
  <c r="N661" i="13"/>
  <c r="N662" i="13"/>
  <c r="N663" i="13"/>
  <c r="N664" i="13"/>
  <c r="N665" i="13"/>
  <c r="N666" i="13"/>
  <c r="N667" i="13"/>
  <c r="N668" i="13"/>
  <c r="N669" i="13"/>
  <c r="N670" i="13"/>
  <c r="N671" i="13"/>
  <c r="N672" i="13"/>
  <c r="N673" i="13"/>
  <c r="N674" i="13"/>
  <c r="N675" i="13"/>
  <c r="N676" i="13"/>
  <c r="N677" i="13"/>
  <c r="N678" i="13"/>
  <c r="N679" i="13"/>
  <c r="N680" i="13"/>
  <c r="N681" i="13"/>
  <c r="N682" i="13"/>
  <c r="N683" i="13"/>
  <c r="N684" i="13"/>
  <c r="N685" i="13"/>
  <c r="N686" i="13"/>
  <c r="N687" i="13"/>
  <c r="N688" i="13"/>
  <c r="N689" i="13"/>
  <c r="N690" i="13"/>
  <c r="N691" i="13"/>
  <c r="N692" i="13"/>
  <c r="N693" i="13"/>
  <c r="N694" i="13"/>
  <c r="N695" i="13"/>
  <c r="N696" i="13"/>
  <c r="N697" i="13"/>
  <c r="N698" i="13"/>
  <c r="N699" i="13"/>
  <c r="N700" i="13"/>
  <c r="N701" i="13"/>
  <c r="N702" i="13"/>
  <c r="N703" i="13"/>
  <c r="N704" i="13"/>
  <c r="N705" i="13"/>
  <c r="N706" i="13"/>
  <c r="N707" i="13"/>
  <c r="N708" i="13"/>
  <c r="N709" i="13"/>
  <c r="N710" i="13"/>
  <c r="N711" i="13"/>
  <c r="N712" i="13"/>
  <c r="N713" i="13"/>
  <c r="N714" i="13"/>
  <c r="N715" i="13"/>
  <c r="N716" i="13"/>
  <c r="N717" i="13"/>
  <c r="N718" i="13"/>
  <c r="N719" i="13"/>
  <c r="N720" i="13"/>
  <c r="N721" i="13"/>
  <c r="N722" i="13"/>
  <c r="N723" i="13"/>
  <c r="N724" i="13"/>
  <c r="N725" i="13"/>
  <c r="N726" i="13"/>
  <c r="N727" i="13"/>
  <c r="N728" i="13"/>
  <c r="N729" i="13"/>
  <c r="N730" i="13"/>
  <c r="N731" i="13"/>
  <c r="N732" i="13"/>
  <c r="N733" i="13"/>
  <c r="N734" i="13"/>
  <c r="N735" i="13"/>
  <c r="N736" i="13"/>
  <c r="N737" i="13"/>
  <c r="N738" i="13"/>
  <c r="N739" i="13"/>
  <c r="N740" i="13"/>
  <c r="N741" i="13"/>
  <c r="N742" i="13"/>
  <c r="N743" i="13"/>
  <c r="N744" i="13"/>
  <c r="N745" i="13"/>
  <c r="N746" i="13"/>
  <c r="N747" i="13"/>
  <c r="N748" i="13"/>
  <c r="N749" i="13"/>
  <c r="N750" i="13"/>
  <c r="N751" i="13"/>
  <c r="N752" i="13"/>
  <c r="N753" i="13"/>
  <c r="N754" i="13"/>
  <c r="N755" i="13"/>
  <c r="N756" i="13"/>
  <c r="N757" i="13"/>
  <c r="N758" i="13"/>
  <c r="N759" i="13"/>
  <c r="N760" i="13"/>
  <c r="N761" i="13"/>
  <c r="N762" i="13"/>
  <c r="N763" i="13"/>
  <c r="N764" i="13"/>
  <c r="N765" i="13"/>
  <c r="N766" i="13"/>
  <c r="N767" i="13"/>
  <c r="N768" i="13"/>
  <c r="N769" i="13"/>
  <c r="N770" i="13"/>
  <c r="N771" i="13"/>
  <c r="N772" i="13"/>
  <c r="N773" i="13"/>
  <c r="N774" i="13"/>
  <c r="N775" i="13"/>
  <c r="N776" i="13"/>
  <c r="N777" i="13"/>
  <c r="N778" i="13"/>
  <c r="N779" i="13"/>
  <c r="N780" i="13"/>
  <c r="N781" i="13"/>
  <c r="N782" i="13"/>
  <c r="N783" i="13"/>
  <c r="N784" i="13"/>
  <c r="N785" i="13"/>
  <c r="N786" i="13"/>
  <c r="N787" i="13"/>
  <c r="N788" i="13"/>
  <c r="N789" i="13"/>
  <c r="N790" i="13"/>
  <c r="N791" i="13"/>
  <c r="N792" i="13"/>
  <c r="N793" i="13"/>
  <c r="N794" i="13"/>
  <c r="N795" i="13"/>
  <c r="N796" i="13"/>
  <c r="N797" i="13"/>
  <c r="N798" i="13"/>
  <c r="N799" i="13"/>
  <c r="N800" i="13"/>
  <c r="N801" i="13"/>
  <c r="N802" i="13"/>
  <c r="N803" i="13"/>
  <c r="N804" i="13"/>
  <c r="N805" i="13"/>
  <c r="N806" i="13"/>
  <c r="N807" i="13"/>
  <c r="N808" i="13"/>
  <c r="N809" i="13"/>
  <c r="N810" i="13"/>
  <c r="N811" i="13"/>
  <c r="N812" i="13"/>
  <c r="N813" i="13"/>
  <c r="N814" i="13"/>
  <c r="N815" i="13"/>
  <c r="N816" i="13"/>
  <c r="N817" i="13"/>
  <c r="N818" i="13"/>
  <c r="N819" i="13"/>
  <c r="N820" i="13"/>
  <c r="N821" i="13"/>
  <c r="N822" i="13"/>
  <c r="N823" i="13"/>
  <c r="N824" i="13"/>
  <c r="N825" i="13"/>
  <c r="N826" i="13"/>
  <c r="N827" i="13"/>
  <c r="N828" i="13"/>
  <c r="N829" i="13"/>
  <c r="N830" i="13"/>
  <c r="N831" i="13"/>
  <c r="N832" i="13"/>
  <c r="N833" i="13"/>
  <c r="N834" i="13"/>
  <c r="N835" i="13"/>
  <c r="N836" i="13"/>
  <c r="N837" i="13"/>
  <c r="N838" i="13"/>
  <c r="N839" i="13"/>
  <c r="N840" i="13"/>
  <c r="N841" i="13"/>
  <c r="N842" i="13"/>
  <c r="N843" i="13"/>
  <c r="N844" i="13"/>
  <c r="N845" i="13"/>
  <c r="N846" i="13"/>
  <c r="N847" i="13"/>
  <c r="N848" i="13"/>
  <c r="N849" i="13"/>
  <c r="N850" i="13"/>
  <c r="N851" i="13"/>
  <c r="N852" i="13"/>
  <c r="N853" i="13"/>
  <c r="N854" i="13"/>
  <c r="N855" i="13"/>
  <c r="N856" i="13"/>
  <c r="N857" i="13"/>
  <c r="N858" i="13"/>
  <c r="N859" i="13"/>
  <c r="N860" i="13"/>
  <c r="N861" i="13"/>
  <c r="N862" i="13"/>
  <c r="N863" i="13"/>
  <c r="N864" i="13"/>
  <c r="N865" i="13"/>
  <c r="N866" i="13"/>
  <c r="N867" i="13"/>
  <c r="N868" i="13"/>
  <c r="N869" i="13"/>
  <c r="N870" i="13"/>
  <c r="N871" i="13"/>
  <c r="N872" i="13"/>
  <c r="N873" i="13"/>
  <c r="N874" i="13"/>
  <c r="N875" i="13"/>
  <c r="N876" i="13"/>
  <c r="N877" i="13"/>
  <c r="N878" i="13"/>
  <c r="N879" i="13"/>
  <c r="N880" i="13"/>
  <c r="N881" i="13"/>
  <c r="N882" i="13"/>
  <c r="N883" i="13"/>
  <c r="N884" i="13"/>
  <c r="N885" i="13"/>
  <c r="N886" i="13"/>
  <c r="N887" i="13"/>
  <c r="N888" i="13"/>
  <c r="N889" i="13"/>
  <c r="N890" i="13"/>
  <c r="N891" i="13"/>
  <c r="N892" i="13"/>
  <c r="N893" i="13"/>
  <c r="N894" i="13"/>
  <c r="N895" i="13"/>
  <c r="N896" i="13"/>
  <c r="N897" i="13"/>
  <c r="N898" i="13"/>
  <c r="N899" i="13"/>
  <c r="N900" i="13"/>
  <c r="N901" i="13"/>
  <c r="N902" i="13"/>
  <c r="N903" i="13"/>
  <c r="N904" i="13"/>
  <c r="N905" i="13"/>
  <c r="N906" i="13"/>
  <c r="N907" i="13"/>
  <c r="N908" i="13"/>
  <c r="N909" i="13"/>
  <c r="N910" i="13"/>
  <c r="N911" i="13"/>
  <c r="N912" i="13"/>
  <c r="N913" i="13"/>
  <c r="N914" i="13"/>
  <c r="N915" i="13"/>
  <c r="N916" i="13"/>
  <c r="N917" i="13"/>
  <c r="N918" i="13"/>
  <c r="N919" i="13"/>
  <c r="N920" i="13"/>
  <c r="N921" i="13"/>
  <c r="N922" i="13"/>
  <c r="N923" i="13"/>
  <c r="N924" i="13"/>
  <c r="N925" i="13"/>
  <c r="N926" i="13"/>
  <c r="N927" i="13"/>
  <c r="N928" i="13"/>
  <c r="N929" i="13"/>
  <c r="N930" i="13"/>
  <c r="N931" i="13"/>
  <c r="N932" i="13"/>
  <c r="N933" i="13"/>
  <c r="N934" i="13"/>
  <c r="N935" i="13"/>
  <c r="N936" i="13"/>
  <c r="N937" i="13"/>
  <c r="N938" i="13"/>
  <c r="N939" i="13"/>
  <c r="N940" i="13"/>
  <c r="N941" i="13"/>
  <c r="N942" i="13"/>
  <c r="N943" i="13"/>
  <c r="N944" i="13"/>
  <c r="N945" i="13"/>
  <c r="N946" i="13"/>
  <c r="N947" i="13"/>
  <c r="N948" i="13"/>
  <c r="N949" i="13"/>
  <c r="N950" i="13"/>
  <c r="N951" i="13"/>
  <c r="N952" i="13"/>
  <c r="N953" i="13"/>
  <c r="N954" i="13"/>
  <c r="N955" i="13"/>
  <c r="N956" i="13"/>
  <c r="N957" i="13"/>
  <c r="N958" i="13"/>
  <c r="N959" i="13"/>
  <c r="N960" i="13"/>
  <c r="N961" i="13"/>
  <c r="N962" i="13"/>
  <c r="N963" i="13"/>
  <c r="N964" i="13"/>
  <c r="N965" i="13"/>
  <c r="N966" i="13"/>
  <c r="N967" i="13"/>
  <c r="N968" i="13"/>
  <c r="N969" i="13"/>
  <c r="N970" i="13"/>
  <c r="N971" i="13"/>
  <c r="N972" i="13"/>
  <c r="N973" i="13"/>
  <c r="N974" i="13"/>
  <c r="N975" i="13"/>
  <c r="N976" i="13"/>
  <c r="N977" i="13"/>
  <c r="N978" i="13"/>
  <c r="N979" i="13"/>
  <c r="N980" i="13"/>
  <c r="N981" i="13"/>
  <c r="N982" i="13"/>
  <c r="N983" i="13"/>
  <c r="N984" i="13"/>
  <c r="N985" i="13"/>
  <c r="N986" i="13"/>
  <c r="N987" i="13"/>
  <c r="N988" i="13"/>
  <c r="N989" i="13"/>
  <c r="N990" i="13"/>
  <c r="N991" i="13"/>
  <c r="N992" i="13"/>
  <c r="N993" i="13"/>
  <c r="N994" i="13"/>
  <c r="N995" i="13"/>
  <c r="N996" i="13"/>
  <c r="N997" i="13"/>
  <c r="N998" i="13"/>
  <c r="N999" i="13"/>
  <c r="N1000" i="13"/>
  <c r="N1001" i="13"/>
  <c r="N1002" i="13"/>
  <c r="N1003" i="13"/>
  <c r="N1004" i="13"/>
  <c r="N1005" i="13"/>
  <c r="N1006" i="13"/>
  <c r="N1007" i="13"/>
  <c r="N1008" i="13"/>
  <c r="N1009" i="13"/>
  <c r="N1010" i="13"/>
  <c r="N1011" i="13"/>
  <c r="N1012" i="13"/>
  <c r="N1013" i="13"/>
  <c r="N1014" i="13"/>
  <c r="N1015" i="13"/>
  <c r="N1016" i="13"/>
  <c r="N1017" i="13"/>
  <c r="N1018" i="13"/>
  <c r="N1019" i="13"/>
  <c r="N1020" i="13"/>
  <c r="N1021" i="13"/>
  <c r="N1022" i="13"/>
  <c r="N1023" i="13"/>
  <c r="N1024" i="13"/>
  <c r="N1025" i="13"/>
  <c r="N1026" i="13"/>
  <c r="N1027" i="13"/>
  <c r="N1028" i="13"/>
  <c r="N1029" i="13"/>
  <c r="N1030" i="13"/>
  <c r="N1031" i="13"/>
  <c r="N1032" i="13"/>
  <c r="N1033" i="13"/>
  <c r="N1034" i="13"/>
  <c r="N1035" i="13"/>
  <c r="N1036" i="13"/>
  <c r="N1037" i="13"/>
  <c r="N1038" i="13"/>
  <c r="N1039" i="13"/>
  <c r="N1040" i="13"/>
  <c r="N1041" i="13"/>
  <c r="N1042" i="13"/>
  <c r="N1043" i="13"/>
  <c r="N1044" i="13"/>
  <c r="N1045" i="13"/>
  <c r="N1046" i="13"/>
  <c r="N1047" i="13"/>
  <c r="N1048" i="13"/>
  <c r="N1049" i="13"/>
  <c r="N1050" i="13"/>
  <c r="N1051" i="13"/>
  <c r="N1052" i="13"/>
  <c r="N1053" i="13"/>
  <c r="N1054" i="13"/>
  <c r="N1055" i="13"/>
  <c r="N1056" i="13"/>
  <c r="N1057" i="13"/>
  <c r="N1058" i="13"/>
  <c r="N1059" i="13"/>
  <c r="N1060" i="13"/>
  <c r="N1061" i="13"/>
  <c r="N1062" i="13"/>
  <c r="N1063" i="13"/>
  <c r="N1064" i="13"/>
  <c r="N1065" i="13"/>
  <c r="N1066" i="13"/>
  <c r="N1067" i="13"/>
  <c r="N1068" i="13"/>
  <c r="N1069" i="13"/>
  <c r="N1070" i="13"/>
  <c r="N1071" i="13"/>
  <c r="N1072" i="13"/>
  <c r="N1073" i="13"/>
  <c r="N1074" i="13"/>
  <c r="N1075" i="13"/>
  <c r="N1076" i="13"/>
  <c r="N1077" i="13"/>
  <c r="N1078" i="13"/>
  <c r="N1079" i="13"/>
  <c r="N1080" i="13"/>
  <c r="N1081" i="13"/>
  <c r="N1082" i="13"/>
  <c r="N1083" i="13"/>
  <c r="N1084" i="13"/>
  <c r="N1085" i="13"/>
  <c r="N1086" i="13"/>
  <c r="N1087" i="13"/>
  <c r="N1088" i="13"/>
  <c r="N1089" i="13"/>
  <c r="N1090" i="13"/>
  <c r="N1091" i="13"/>
  <c r="N1092" i="13"/>
  <c r="N1093" i="13"/>
  <c r="N1094" i="13"/>
  <c r="N1095" i="13"/>
  <c r="N1096" i="13"/>
  <c r="N1097" i="13"/>
  <c r="N1098" i="13"/>
  <c r="N1099" i="13"/>
  <c r="N1100" i="13"/>
  <c r="N1101" i="13"/>
  <c r="N1102" i="13"/>
  <c r="N1103" i="13"/>
  <c r="N1104" i="13"/>
  <c r="N1105" i="13"/>
  <c r="N1106" i="13"/>
  <c r="N1107" i="13"/>
  <c r="N1108" i="13"/>
  <c r="N1109" i="13"/>
  <c r="N1110" i="13"/>
  <c r="N1111" i="13"/>
  <c r="N1112" i="13"/>
  <c r="N1113" i="13"/>
  <c r="N1114" i="13"/>
  <c r="N1115" i="13"/>
  <c r="N1116" i="13"/>
  <c r="N1117" i="13"/>
  <c r="N1118" i="13"/>
  <c r="N1119" i="13"/>
  <c r="N1120" i="13"/>
  <c r="N1121" i="13"/>
  <c r="N1122" i="13"/>
  <c r="N1123" i="13"/>
  <c r="N1124" i="13"/>
  <c r="N1125" i="13"/>
  <c r="N1126" i="13"/>
  <c r="N1127" i="13"/>
  <c r="N1128" i="13"/>
  <c r="N1129" i="13"/>
  <c r="N1130" i="13"/>
  <c r="N1131" i="13"/>
  <c r="N1132" i="13"/>
  <c r="N1133" i="13"/>
  <c r="N1134" i="13"/>
  <c r="N1135" i="13"/>
  <c r="N1136" i="13"/>
  <c r="N1137" i="13"/>
  <c r="N1138" i="13"/>
  <c r="N1139" i="13"/>
  <c r="N1140" i="13"/>
  <c r="N1141" i="13"/>
  <c r="N1142" i="13"/>
  <c r="N1143" i="13"/>
  <c r="N1144" i="13"/>
  <c r="N1145" i="13"/>
  <c r="N1146" i="13"/>
  <c r="N1147" i="13"/>
  <c r="N1148" i="13"/>
  <c r="N1149" i="13"/>
  <c r="N1150" i="13"/>
  <c r="N1151" i="13"/>
  <c r="N1152" i="13"/>
  <c r="N1153" i="13"/>
  <c r="N1154" i="13"/>
  <c r="N1155" i="13"/>
  <c r="N1156" i="13"/>
  <c r="N1157" i="13"/>
  <c r="N1158" i="13"/>
  <c r="N1159" i="13"/>
  <c r="N1160" i="13"/>
  <c r="N1161" i="13"/>
  <c r="N1162" i="13"/>
  <c r="N1163" i="13"/>
  <c r="N1164" i="13"/>
  <c r="N1165" i="13"/>
  <c r="N1166" i="13"/>
  <c r="N1167" i="13"/>
  <c r="N1168" i="13"/>
  <c r="N1169" i="13"/>
  <c r="N1170" i="13"/>
  <c r="N1171" i="13"/>
  <c r="N1172" i="13"/>
  <c r="N1173" i="13"/>
  <c r="N1174" i="13"/>
  <c r="N1175" i="13"/>
  <c r="N1176" i="13"/>
  <c r="N1177" i="13"/>
  <c r="N1178" i="13"/>
  <c r="N1179" i="13"/>
  <c r="N1180" i="13"/>
  <c r="N1181" i="13"/>
  <c r="N1182" i="13"/>
  <c r="N1183" i="13"/>
  <c r="N1184" i="13"/>
  <c r="N1185" i="13"/>
  <c r="N1186" i="13"/>
  <c r="N1187" i="13"/>
  <c r="N1188" i="13"/>
  <c r="N1189" i="13"/>
  <c r="N1190" i="13"/>
  <c r="N1191" i="13"/>
  <c r="N1192" i="13"/>
  <c r="N1193" i="13"/>
  <c r="N1194" i="13"/>
  <c r="N1195" i="13"/>
  <c r="N1196" i="13"/>
  <c r="N1197" i="13"/>
  <c r="N1198" i="13"/>
  <c r="N1199" i="13"/>
  <c r="N1200" i="13"/>
  <c r="N1201" i="13"/>
  <c r="N1202" i="13"/>
  <c r="N1203" i="13"/>
  <c r="N1204" i="13"/>
  <c r="N1205" i="13"/>
  <c r="N1206" i="13"/>
  <c r="N1207" i="13"/>
  <c r="N1208" i="13"/>
  <c r="N1209" i="13"/>
  <c r="N1210" i="13"/>
  <c r="N1211" i="13"/>
  <c r="N1212" i="13"/>
  <c r="N1213" i="13"/>
  <c r="N1214" i="13"/>
  <c r="N1215" i="13"/>
  <c r="N1216" i="13"/>
  <c r="N1217" i="13"/>
  <c r="N1218" i="13"/>
  <c r="N1219" i="13"/>
  <c r="N1220" i="13"/>
  <c r="N1221" i="13"/>
  <c r="N1222" i="13"/>
  <c r="N1223" i="13"/>
  <c r="N1224" i="13"/>
  <c r="N1225" i="13"/>
  <c r="N1226" i="13"/>
  <c r="N1227" i="13"/>
  <c r="N1228" i="13"/>
  <c r="N1229" i="13"/>
  <c r="N1230" i="13"/>
  <c r="N1231" i="13"/>
  <c r="N1232" i="13"/>
  <c r="N1233" i="13"/>
  <c r="N1234" i="13"/>
  <c r="N1235" i="13"/>
  <c r="N1236" i="13"/>
  <c r="N1237" i="13"/>
  <c r="N1238" i="13"/>
  <c r="N1239" i="13"/>
  <c r="N1240" i="13"/>
  <c r="N1241" i="13"/>
  <c r="N1242" i="13"/>
  <c r="N1243" i="13"/>
  <c r="N1244" i="13"/>
  <c r="N1245" i="13"/>
  <c r="N1246" i="13"/>
  <c r="N1247" i="13"/>
  <c r="N1248" i="13"/>
  <c r="N1249" i="13"/>
  <c r="N1250" i="13"/>
  <c r="N1251" i="13"/>
  <c r="N1252" i="13"/>
  <c r="N1253" i="13"/>
  <c r="N1254" i="13"/>
  <c r="N1255" i="13"/>
  <c r="N1256" i="13"/>
  <c r="N1257" i="13"/>
  <c r="N1258" i="13"/>
  <c r="N1259" i="13"/>
  <c r="N1260" i="13"/>
  <c r="N1261" i="13"/>
  <c r="N1262" i="13"/>
  <c r="N1263" i="13"/>
  <c r="N1264" i="13"/>
  <c r="N1265" i="13"/>
  <c r="N1266" i="13"/>
  <c r="N1267" i="13"/>
  <c r="N1268" i="13"/>
  <c r="N1269" i="13"/>
  <c r="N1270" i="13"/>
  <c r="N1271" i="13"/>
  <c r="N1272" i="13"/>
  <c r="N1273" i="13"/>
  <c r="N1274" i="13"/>
  <c r="N1275" i="13"/>
  <c r="N1276" i="13"/>
  <c r="N1277" i="13"/>
  <c r="N1278" i="13"/>
  <c r="N1279" i="13"/>
  <c r="N1280" i="13"/>
  <c r="N1281" i="13"/>
  <c r="N1282" i="13"/>
  <c r="N1283" i="13"/>
  <c r="N1284" i="13"/>
  <c r="N1285" i="13"/>
  <c r="N1286" i="13"/>
  <c r="N1287" i="13"/>
  <c r="N1288" i="13"/>
  <c r="N1289" i="13"/>
  <c r="N1290" i="13"/>
  <c r="N1291" i="13"/>
  <c r="N1292" i="13"/>
  <c r="N1293" i="13"/>
  <c r="N1294" i="13"/>
  <c r="N1295" i="13"/>
  <c r="N1296" i="13"/>
  <c r="N1297" i="13"/>
  <c r="N1298" i="13"/>
  <c r="N1299" i="13"/>
  <c r="N1300" i="13"/>
  <c r="N1301" i="13"/>
  <c r="N1302" i="13"/>
  <c r="N1303" i="13"/>
  <c r="N1304" i="13"/>
  <c r="N1305" i="13"/>
  <c r="N1306" i="13"/>
  <c r="N1307" i="13"/>
  <c r="N1308" i="13"/>
  <c r="N1309" i="13"/>
  <c r="N1310" i="13"/>
  <c r="N1311" i="13"/>
  <c r="N1312" i="13"/>
  <c r="N1313" i="13"/>
  <c r="N1314" i="13"/>
  <c r="N1315" i="13"/>
  <c r="N1316" i="13"/>
  <c r="N1317" i="13"/>
  <c r="N1318" i="13"/>
  <c r="N1319" i="13"/>
  <c r="N1320" i="13"/>
  <c r="N1321" i="13"/>
  <c r="N1322" i="13"/>
  <c r="N1323" i="13"/>
  <c r="N1324" i="13"/>
  <c r="N1325" i="13"/>
  <c r="N1326" i="13"/>
  <c r="N1327" i="13"/>
  <c r="N1328" i="13"/>
  <c r="N1329" i="13"/>
  <c r="N1330" i="13"/>
  <c r="N1331" i="13"/>
  <c r="N1332" i="13"/>
  <c r="N1333" i="13"/>
  <c r="N1334" i="13"/>
  <c r="N1335" i="13"/>
  <c r="N1336" i="13"/>
  <c r="N1337" i="13"/>
  <c r="N1338" i="13"/>
  <c r="N1339" i="13"/>
  <c r="N1340" i="13"/>
  <c r="N1341" i="13"/>
  <c r="N1342" i="13"/>
  <c r="N1343" i="13"/>
  <c r="N1344" i="13"/>
  <c r="N1345" i="13"/>
  <c r="N1346" i="13"/>
  <c r="N1347" i="13"/>
  <c r="N1348" i="13"/>
  <c r="N1349" i="13"/>
  <c r="N1350" i="13"/>
  <c r="N1351" i="13"/>
  <c r="N1352" i="13"/>
  <c r="N1353" i="13"/>
  <c r="N1354" i="13"/>
  <c r="N1355" i="13"/>
  <c r="N1356" i="13"/>
  <c r="N1357" i="13"/>
  <c r="N1358" i="13"/>
  <c r="N1359" i="13"/>
  <c r="N1360" i="13"/>
  <c r="N1361" i="13"/>
  <c r="N1362" i="13"/>
  <c r="N1363" i="13"/>
  <c r="N1364" i="13"/>
  <c r="N1365" i="13"/>
  <c r="N1366" i="13"/>
  <c r="N1367" i="13"/>
  <c r="N1368" i="13"/>
  <c r="N1369" i="13"/>
  <c r="N1370" i="13"/>
  <c r="N1371" i="13"/>
  <c r="N1372" i="13"/>
  <c r="N1373" i="13"/>
  <c r="N1374" i="13"/>
  <c r="N1375" i="13"/>
  <c r="N1376" i="13"/>
  <c r="N1377" i="13"/>
  <c r="N1378" i="13"/>
  <c r="N1379" i="13"/>
  <c r="N1380" i="13"/>
  <c r="N1381" i="13"/>
  <c r="N1382" i="13"/>
  <c r="N1383" i="13"/>
  <c r="N1384" i="13"/>
  <c r="N1385" i="13"/>
  <c r="N1386" i="13"/>
  <c r="N1387" i="13"/>
  <c r="N1388" i="13"/>
  <c r="N1389" i="13"/>
  <c r="N1390" i="13"/>
  <c r="N1391" i="13"/>
  <c r="N1392" i="13"/>
  <c r="N1393" i="13"/>
  <c r="N1394" i="13"/>
  <c r="N1395" i="13"/>
  <c r="N1396" i="13"/>
  <c r="N1397" i="13"/>
  <c r="N1398" i="13"/>
  <c r="N1399" i="13"/>
  <c r="N1400" i="13"/>
  <c r="N1401" i="13"/>
  <c r="N1402" i="13"/>
  <c r="N1403" i="13"/>
  <c r="N1404" i="13"/>
  <c r="N1405" i="13"/>
  <c r="N1406" i="13"/>
  <c r="N1407" i="13"/>
  <c r="N1408" i="13"/>
  <c r="N1409" i="13"/>
  <c r="N1410" i="13"/>
  <c r="N1411" i="13"/>
  <c r="N1412" i="13"/>
  <c r="N1413" i="13"/>
  <c r="N1414" i="13"/>
  <c r="N1415" i="13"/>
  <c r="N1416" i="13"/>
  <c r="N1417" i="13"/>
  <c r="N1418" i="13"/>
  <c r="N1419" i="13"/>
  <c r="N1420" i="13"/>
  <c r="N1421" i="13"/>
  <c r="N1422" i="13"/>
  <c r="N1423" i="13"/>
  <c r="N1424" i="13"/>
  <c r="N1425" i="13"/>
  <c r="N1426" i="13"/>
  <c r="N1427" i="13"/>
  <c r="N1428" i="13"/>
  <c r="N1429" i="13"/>
  <c r="N1430" i="13"/>
  <c r="N1431" i="13"/>
  <c r="N1432" i="13"/>
  <c r="N1433" i="13"/>
  <c r="N1434" i="13"/>
  <c r="N1435" i="13"/>
  <c r="N1436" i="13"/>
  <c r="N1437" i="13"/>
  <c r="N1438" i="13"/>
  <c r="N1439" i="13"/>
  <c r="N1440" i="13"/>
  <c r="N1441" i="13"/>
  <c r="N1442" i="13"/>
  <c r="N1443" i="13"/>
  <c r="N1444" i="13"/>
  <c r="N1445" i="13"/>
  <c r="N1446" i="13"/>
  <c r="N1447" i="13"/>
  <c r="N1448" i="13"/>
  <c r="N1449" i="13"/>
  <c r="N1450" i="13"/>
  <c r="N1451" i="13"/>
  <c r="N1452" i="13"/>
  <c r="N1453" i="13"/>
  <c r="N1454" i="13"/>
  <c r="N1455" i="13"/>
  <c r="N1456" i="13"/>
  <c r="N1457" i="13"/>
  <c r="N1458" i="13"/>
  <c r="N1459" i="13"/>
  <c r="N1460" i="13"/>
  <c r="N1461" i="13"/>
  <c r="N1462" i="13"/>
  <c r="N1463" i="13"/>
  <c r="N1464" i="13"/>
  <c r="N1465" i="13"/>
  <c r="N1466" i="13"/>
  <c r="N1467" i="13"/>
  <c r="N1468" i="13"/>
  <c r="N1469" i="13"/>
  <c r="N1470" i="13"/>
  <c r="N1471" i="13"/>
  <c r="N1472" i="13"/>
  <c r="N1473" i="13"/>
  <c r="N1474" i="13"/>
  <c r="N1475" i="13"/>
  <c r="N1476" i="13"/>
  <c r="N1477" i="13"/>
  <c r="N1478" i="13"/>
  <c r="N1479" i="13"/>
  <c r="N1480" i="13"/>
  <c r="N1481" i="13"/>
  <c r="N1482" i="13"/>
  <c r="N1483" i="13"/>
  <c r="N1484" i="13"/>
  <c r="N1485" i="13"/>
  <c r="N1486" i="13"/>
  <c r="N1487" i="13"/>
  <c r="N1488" i="13"/>
  <c r="N1489" i="13"/>
  <c r="N1490" i="13"/>
  <c r="N1491" i="13"/>
  <c r="N1492" i="13"/>
  <c r="N1493" i="13"/>
  <c r="N1494" i="13"/>
  <c r="N1495" i="13"/>
  <c r="N1496" i="13"/>
  <c r="N1497" i="13"/>
  <c r="N1498" i="13"/>
  <c r="N1499" i="13"/>
  <c r="N1500" i="13"/>
  <c r="N1501" i="13"/>
  <c r="N1502" i="13"/>
  <c r="N1503" i="13"/>
  <c r="N1504" i="13"/>
  <c r="N1505" i="13"/>
  <c r="N1506" i="13"/>
  <c r="N1507" i="13"/>
  <c r="N1508" i="13"/>
  <c r="N1509" i="13"/>
  <c r="N1510" i="13"/>
  <c r="N1511" i="13"/>
  <c r="N1512" i="13"/>
  <c r="N1513" i="13"/>
  <c r="N1514" i="13"/>
  <c r="N1515" i="13"/>
  <c r="N1516" i="13"/>
  <c r="N1517" i="13"/>
  <c r="N1518" i="13"/>
  <c r="N1519" i="13"/>
  <c r="N1520" i="13"/>
  <c r="N1521" i="13"/>
  <c r="N1522" i="13"/>
  <c r="N1523" i="13"/>
  <c r="N1524" i="13"/>
  <c r="N1525" i="13"/>
  <c r="N1526" i="13"/>
  <c r="N1527" i="13"/>
  <c r="N1528" i="13"/>
  <c r="N1529" i="13"/>
  <c r="N1530" i="13"/>
  <c r="N1531" i="13"/>
  <c r="N1532" i="13"/>
  <c r="N1533" i="13"/>
  <c r="N1534" i="13"/>
  <c r="N1535" i="13"/>
  <c r="N1536" i="13"/>
  <c r="N1537" i="13"/>
  <c r="N1538" i="13"/>
  <c r="N1539" i="13"/>
  <c r="N1540" i="13"/>
  <c r="N1541" i="13"/>
  <c r="N1542" i="13"/>
  <c r="N1543" i="13"/>
  <c r="N1544" i="13"/>
  <c r="N1545" i="13"/>
  <c r="N1546" i="13"/>
  <c r="N1547" i="13"/>
  <c r="N1548" i="13"/>
  <c r="N1549" i="13"/>
  <c r="N1550" i="13"/>
  <c r="N1551" i="13"/>
  <c r="N1552" i="13"/>
  <c r="N1553" i="13"/>
  <c r="N1554" i="13"/>
  <c r="N1555" i="13"/>
  <c r="N1556" i="13"/>
  <c r="N1557" i="13"/>
  <c r="N1558" i="13"/>
  <c r="N1559" i="13"/>
  <c r="N1560" i="13"/>
  <c r="N1561" i="13"/>
  <c r="N1562" i="13"/>
  <c r="N1563" i="13"/>
  <c r="N1564" i="13"/>
  <c r="N1565" i="13"/>
  <c r="N1566" i="13"/>
  <c r="N1567" i="13"/>
  <c r="N1568" i="13"/>
  <c r="N1569" i="13"/>
  <c r="N1570" i="13"/>
  <c r="N1571" i="13"/>
  <c r="N1572" i="13"/>
  <c r="N1573" i="13"/>
  <c r="N1574" i="13"/>
  <c r="N1575" i="13"/>
  <c r="N1576" i="13"/>
  <c r="N1577" i="13"/>
  <c r="N1578" i="13"/>
  <c r="N1579" i="13"/>
  <c r="N1580" i="13"/>
  <c r="N1581" i="13"/>
  <c r="N1582" i="13"/>
  <c r="N1583" i="13"/>
  <c r="N1584" i="13"/>
  <c r="N1585" i="13"/>
  <c r="N1586" i="13"/>
  <c r="N1587" i="13"/>
  <c r="N1588" i="13"/>
  <c r="N1589" i="13"/>
  <c r="N1590" i="13"/>
  <c r="N1591" i="13"/>
  <c r="N1592" i="13"/>
  <c r="N1593" i="13"/>
  <c r="N1594" i="13"/>
  <c r="N1595" i="13"/>
  <c r="N1596" i="13"/>
  <c r="N1597" i="13"/>
  <c r="N1598" i="13"/>
  <c r="N1599" i="13"/>
  <c r="N1600" i="13"/>
  <c r="N6" i="13"/>
  <c r="M6" i="15"/>
  <c r="F1568" i="13" l="1"/>
  <c r="F1568" i="15" s="1"/>
  <c r="J6" i="15" l="1"/>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13" i="15"/>
  <c r="J414" i="15"/>
  <c r="J415" i="15"/>
  <c r="J416" i="15"/>
  <c r="J417" i="15"/>
  <c r="J418" i="15"/>
  <c r="J419" i="15"/>
  <c r="J420" i="15"/>
  <c r="J421" i="15"/>
  <c r="J422" i="15"/>
  <c r="J423" i="15"/>
  <c r="J424" i="15"/>
  <c r="J425" i="15"/>
  <c r="J426"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J458" i="15"/>
  <c r="J459" i="15"/>
  <c r="J460" i="15"/>
  <c r="J461" i="15"/>
  <c r="J462" i="15"/>
  <c r="J463" i="15"/>
  <c r="J464" i="15"/>
  <c r="J465" i="15"/>
  <c r="J466" i="15"/>
  <c r="J467" i="15"/>
  <c r="J468" i="15"/>
  <c r="J469" i="15"/>
  <c r="J470" i="15"/>
  <c r="J471" i="15"/>
  <c r="J472" i="15"/>
  <c r="J473" i="15"/>
  <c r="J474" i="15"/>
  <c r="J475" i="15"/>
  <c r="J476" i="15"/>
  <c r="J477" i="15"/>
  <c r="J478" i="15"/>
  <c r="J479" i="15"/>
  <c r="J480" i="15"/>
  <c r="J481" i="15"/>
  <c r="J482" i="15"/>
  <c r="J483" i="15"/>
  <c r="J484" i="15"/>
  <c r="J485" i="15"/>
  <c r="J486" i="15"/>
  <c r="J487" i="15"/>
  <c r="J488" i="15"/>
  <c r="J489" i="15"/>
  <c r="J490" i="15"/>
  <c r="J491" i="15"/>
  <c r="J492" i="15"/>
  <c r="J493" i="15"/>
  <c r="J494" i="15"/>
  <c r="J495" i="15"/>
  <c r="J496" i="15"/>
  <c r="J497" i="15"/>
  <c r="J498" i="15"/>
  <c r="J499" i="15"/>
  <c r="J500" i="15"/>
  <c r="J501" i="15"/>
  <c r="J502" i="15"/>
  <c r="J503" i="15"/>
  <c r="J504" i="15"/>
  <c r="J505" i="15"/>
  <c r="J506" i="15"/>
  <c r="J507" i="15"/>
  <c r="J508" i="15"/>
  <c r="J509" i="15"/>
  <c r="J510" i="15"/>
  <c r="J511" i="15"/>
  <c r="J512" i="15"/>
  <c r="J513" i="15"/>
  <c r="J514" i="15"/>
  <c r="J515" i="15"/>
  <c r="J516" i="15"/>
  <c r="J517" i="15"/>
  <c r="J518" i="15"/>
  <c r="J519" i="15"/>
  <c r="J520" i="15"/>
  <c r="J521" i="15"/>
  <c r="J522" i="15"/>
  <c r="J523" i="15"/>
  <c r="J524" i="15"/>
  <c r="J525" i="15"/>
  <c r="J526" i="15"/>
  <c r="J527" i="15"/>
  <c r="J528" i="15"/>
  <c r="J529" i="15"/>
  <c r="J530" i="15"/>
  <c r="J531" i="15"/>
  <c r="J532" i="15"/>
  <c r="J533" i="15"/>
  <c r="J534" i="15"/>
  <c r="J535" i="15"/>
  <c r="J536" i="15"/>
  <c r="J537" i="15"/>
  <c r="J538" i="15"/>
  <c r="J539" i="15"/>
  <c r="J540" i="15"/>
  <c r="J541" i="15"/>
  <c r="J542" i="15"/>
  <c r="J543" i="15"/>
  <c r="J544" i="15"/>
  <c r="J545" i="15"/>
  <c r="J546" i="15"/>
  <c r="J547" i="15"/>
  <c r="J548" i="15"/>
  <c r="J549" i="15"/>
  <c r="J550" i="15"/>
  <c r="J551" i="15"/>
  <c r="J552" i="15"/>
  <c r="J553" i="15"/>
  <c r="J554" i="15"/>
  <c r="J555" i="15"/>
  <c r="J556" i="15"/>
  <c r="J557" i="15"/>
  <c r="J558" i="15"/>
  <c r="J559" i="15"/>
  <c r="J560" i="15"/>
  <c r="J561" i="15"/>
  <c r="J562" i="15"/>
  <c r="J563" i="15"/>
  <c r="J564" i="15"/>
  <c r="J565" i="15"/>
  <c r="J566" i="15"/>
  <c r="J567" i="15"/>
  <c r="J568" i="15"/>
  <c r="J569" i="15"/>
  <c r="J570" i="15"/>
  <c r="J571" i="15"/>
  <c r="J572" i="15"/>
  <c r="J573" i="15"/>
  <c r="J574" i="15"/>
  <c r="J575" i="15"/>
  <c r="J576" i="15"/>
  <c r="J577" i="15"/>
  <c r="J578" i="15"/>
  <c r="J579" i="15"/>
  <c r="J580" i="15"/>
  <c r="J581" i="15"/>
  <c r="J582" i="15"/>
  <c r="J583" i="15"/>
  <c r="J584" i="15"/>
  <c r="J585" i="15"/>
  <c r="J586" i="15"/>
  <c r="J587" i="15"/>
  <c r="J588" i="15"/>
  <c r="J589" i="15"/>
  <c r="J590" i="15"/>
  <c r="J591" i="15"/>
  <c r="J592" i="15"/>
  <c r="J593" i="15"/>
  <c r="J594" i="15"/>
  <c r="J595" i="15"/>
  <c r="J596" i="15"/>
  <c r="J597" i="15"/>
  <c r="J598" i="15"/>
  <c r="J599" i="15"/>
  <c r="J600" i="15"/>
  <c r="J601" i="15"/>
  <c r="J602" i="15"/>
  <c r="J603" i="15"/>
  <c r="J604" i="15"/>
  <c r="J605" i="15"/>
  <c r="J606" i="15"/>
  <c r="J607" i="15"/>
  <c r="J608" i="15"/>
  <c r="J609" i="15"/>
  <c r="J610" i="15"/>
  <c r="J611" i="15"/>
  <c r="J612" i="15"/>
  <c r="J613" i="15"/>
  <c r="J614" i="15"/>
  <c r="J615" i="15"/>
  <c r="J616" i="15"/>
  <c r="J617" i="15"/>
  <c r="J618" i="15"/>
  <c r="J619" i="15"/>
  <c r="J620" i="15"/>
  <c r="J621" i="15"/>
  <c r="J622" i="15"/>
  <c r="J623" i="15"/>
  <c r="J624" i="15"/>
  <c r="J625" i="15"/>
  <c r="J626" i="15"/>
  <c r="J627" i="15"/>
  <c r="J628" i="15"/>
  <c r="J629" i="15"/>
  <c r="J630" i="15"/>
  <c r="J631" i="15"/>
  <c r="J632" i="15"/>
  <c r="J633" i="15"/>
  <c r="J634" i="15"/>
  <c r="J635" i="15"/>
  <c r="J636" i="15"/>
  <c r="J637" i="15"/>
  <c r="J638" i="15"/>
  <c r="J639" i="15"/>
  <c r="J640" i="15"/>
  <c r="J641" i="15"/>
  <c r="J642" i="15"/>
  <c r="J643" i="15"/>
  <c r="J644" i="15"/>
  <c r="J645" i="15"/>
  <c r="J646" i="15"/>
  <c r="J647" i="15"/>
  <c r="J648" i="15"/>
  <c r="J649" i="15"/>
  <c r="J650" i="15"/>
  <c r="J651" i="15"/>
  <c r="J652" i="15"/>
  <c r="J653" i="15"/>
  <c r="J654" i="15"/>
  <c r="J655" i="15"/>
  <c r="J656" i="15"/>
  <c r="J657" i="15"/>
  <c r="J658" i="15"/>
  <c r="J659" i="15"/>
  <c r="J660" i="15"/>
  <c r="J661" i="15"/>
  <c r="J662" i="15"/>
  <c r="J663" i="15"/>
  <c r="J664" i="15"/>
  <c r="J665" i="15"/>
  <c r="J666" i="15"/>
  <c r="J667" i="15"/>
  <c r="J668" i="15"/>
  <c r="J669" i="15"/>
  <c r="J670" i="15"/>
  <c r="J671" i="15"/>
  <c r="J672" i="15"/>
  <c r="J673" i="15"/>
  <c r="J674" i="15"/>
  <c r="J675" i="15"/>
  <c r="J676" i="15"/>
  <c r="J677" i="15"/>
  <c r="J678" i="15"/>
  <c r="J679" i="15"/>
  <c r="J680" i="15"/>
  <c r="J681" i="15"/>
  <c r="J682" i="15"/>
  <c r="J683" i="15"/>
  <c r="J684" i="15"/>
  <c r="J685" i="15"/>
  <c r="J686" i="15"/>
  <c r="J687" i="15"/>
  <c r="J688" i="15"/>
  <c r="J689" i="15"/>
  <c r="J690" i="15"/>
  <c r="J691" i="15"/>
  <c r="J692" i="15"/>
  <c r="J693" i="15"/>
  <c r="J694" i="15"/>
  <c r="J695" i="15"/>
  <c r="J696" i="15"/>
  <c r="J697" i="15"/>
  <c r="J698" i="15"/>
  <c r="J699" i="15"/>
  <c r="J700" i="15"/>
  <c r="J701" i="15"/>
  <c r="J702" i="15"/>
  <c r="J703" i="15"/>
  <c r="J704" i="15"/>
  <c r="J705" i="15"/>
  <c r="J706" i="15"/>
  <c r="J707" i="15"/>
  <c r="J708" i="15"/>
  <c r="J709" i="15"/>
  <c r="J710" i="15"/>
  <c r="J711" i="15"/>
  <c r="J712" i="15"/>
  <c r="J713" i="15"/>
  <c r="J714" i="15"/>
  <c r="J715" i="15"/>
  <c r="J716" i="15"/>
  <c r="J717" i="15"/>
  <c r="J718" i="15"/>
  <c r="J719" i="15"/>
  <c r="J720" i="15"/>
  <c r="J721" i="15"/>
  <c r="J722" i="15"/>
  <c r="J723" i="15"/>
  <c r="J724" i="15"/>
  <c r="J725" i="15"/>
  <c r="J726" i="15"/>
  <c r="J727" i="15"/>
  <c r="J728" i="15"/>
  <c r="J729" i="15"/>
  <c r="J730" i="15"/>
  <c r="J731" i="15"/>
  <c r="J732" i="15"/>
  <c r="J733" i="15"/>
  <c r="J734" i="15"/>
  <c r="J735" i="15"/>
  <c r="J736" i="15"/>
  <c r="J737" i="15"/>
  <c r="J738" i="15"/>
  <c r="J739" i="15"/>
  <c r="J740" i="15"/>
  <c r="J741" i="15"/>
  <c r="J742" i="15"/>
  <c r="J743" i="15"/>
  <c r="J744" i="15"/>
  <c r="J745" i="15"/>
  <c r="J746" i="15"/>
  <c r="J747" i="15"/>
  <c r="J748" i="15"/>
  <c r="J749" i="15"/>
  <c r="J750" i="15"/>
  <c r="J751" i="15"/>
  <c r="J752" i="15"/>
  <c r="J753" i="15"/>
  <c r="J754" i="15"/>
  <c r="J755" i="15"/>
  <c r="J756" i="15"/>
  <c r="J757" i="15"/>
  <c r="J758" i="15"/>
  <c r="J759" i="15"/>
  <c r="J760" i="15"/>
  <c r="J761" i="15"/>
  <c r="J762" i="15"/>
  <c r="J763" i="15"/>
  <c r="J764" i="15"/>
  <c r="J765" i="15"/>
  <c r="J766" i="15"/>
  <c r="J767" i="15"/>
  <c r="J768" i="15"/>
  <c r="J769" i="15"/>
  <c r="J770" i="15"/>
  <c r="J771" i="15"/>
  <c r="J772" i="15"/>
  <c r="J773" i="15"/>
  <c r="J774" i="15"/>
  <c r="J775" i="15"/>
  <c r="J776" i="15"/>
  <c r="J777" i="15"/>
  <c r="J778" i="15"/>
  <c r="J779" i="15"/>
  <c r="J780" i="15"/>
  <c r="J781" i="15"/>
  <c r="J782" i="15"/>
  <c r="J783" i="15"/>
  <c r="J784" i="15"/>
  <c r="J785" i="15"/>
  <c r="J786" i="15"/>
  <c r="J787" i="15"/>
  <c r="J788" i="15"/>
  <c r="J789" i="15"/>
  <c r="J790" i="15"/>
  <c r="J791" i="15"/>
  <c r="J792" i="15"/>
  <c r="J793" i="15"/>
  <c r="J794" i="15"/>
  <c r="J795" i="15"/>
  <c r="J796" i="15"/>
  <c r="J797" i="15"/>
  <c r="J798" i="15"/>
  <c r="J799" i="15"/>
  <c r="J800" i="15"/>
  <c r="J801" i="15"/>
  <c r="J802" i="15"/>
  <c r="J803" i="15"/>
  <c r="J804" i="15"/>
  <c r="J805" i="15"/>
  <c r="J806" i="15"/>
  <c r="J807" i="15"/>
  <c r="J808" i="15"/>
  <c r="J809" i="15"/>
  <c r="J810" i="15"/>
  <c r="J811" i="15"/>
  <c r="J812" i="15"/>
  <c r="J813" i="15"/>
  <c r="J814" i="15"/>
  <c r="J815" i="15"/>
  <c r="J816" i="15"/>
  <c r="J817" i="15"/>
  <c r="J818" i="15"/>
  <c r="J819" i="15"/>
  <c r="J820" i="15"/>
  <c r="J821" i="15"/>
  <c r="J822" i="15"/>
  <c r="J823" i="15"/>
  <c r="J824" i="15"/>
  <c r="J825" i="15"/>
  <c r="J826" i="15"/>
  <c r="J827" i="15"/>
  <c r="J828" i="15"/>
  <c r="J829" i="15"/>
  <c r="J830" i="15"/>
  <c r="J831" i="15"/>
  <c r="J832" i="15"/>
  <c r="J833" i="15"/>
  <c r="J834" i="15"/>
  <c r="J835" i="15"/>
  <c r="J836" i="15"/>
  <c r="J837" i="15"/>
  <c r="J838" i="15"/>
  <c r="J839" i="15"/>
  <c r="J840" i="15"/>
  <c r="J841" i="15"/>
  <c r="J842" i="15"/>
  <c r="J843" i="15"/>
  <c r="J844" i="15"/>
  <c r="J845" i="15"/>
  <c r="J846" i="15"/>
  <c r="J847" i="15"/>
  <c r="J848" i="15"/>
  <c r="J849" i="15"/>
  <c r="J850" i="15"/>
  <c r="J851" i="15"/>
  <c r="J852" i="15"/>
  <c r="J853" i="15"/>
  <c r="J854" i="15"/>
  <c r="J855" i="15"/>
  <c r="J856" i="15"/>
  <c r="J857" i="15"/>
  <c r="J858" i="15"/>
  <c r="J859" i="15"/>
  <c r="J860" i="15"/>
  <c r="J861" i="15"/>
  <c r="J862" i="15"/>
  <c r="J863" i="15"/>
  <c r="J864" i="15"/>
  <c r="J865" i="15"/>
  <c r="J866" i="15"/>
  <c r="J867" i="15"/>
  <c r="J868" i="15"/>
  <c r="J869" i="15"/>
  <c r="J870" i="15"/>
  <c r="J871" i="15"/>
  <c r="J872" i="15"/>
  <c r="J873" i="15"/>
  <c r="J874" i="15"/>
  <c r="J875" i="15"/>
  <c r="J876" i="15"/>
  <c r="J877" i="15"/>
  <c r="J878" i="15"/>
  <c r="J879" i="15"/>
  <c r="J880" i="15"/>
  <c r="J881" i="15"/>
  <c r="J882" i="15"/>
  <c r="J883" i="15"/>
  <c r="J884" i="15"/>
  <c r="J885" i="15"/>
  <c r="J886" i="15"/>
  <c r="J887" i="15"/>
  <c r="J888" i="15"/>
  <c r="J889" i="15"/>
  <c r="J890" i="15"/>
  <c r="J891" i="15"/>
  <c r="J892" i="15"/>
  <c r="J893" i="15"/>
  <c r="J894" i="15"/>
  <c r="J895" i="15"/>
  <c r="J896" i="15"/>
  <c r="J897" i="15"/>
  <c r="J898" i="15"/>
  <c r="J899" i="15"/>
  <c r="J900" i="15"/>
  <c r="J901" i="15"/>
  <c r="J902" i="15"/>
  <c r="J903" i="15"/>
  <c r="J904" i="15"/>
  <c r="J905" i="15"/>
  <c r="J906" i="15"/>
  <c r="J907" i="15"/>
  <c r="J908" i="15"/>
  <c r="J909" i="15"/>
  <c r="J910" i="15"/>
  <c r="J911" i="15"/>
  <c r="J912" i="15"/>
  <c r="J913" i="15"/>
  <c r="J914" i="15"/>
  <c r="J915" i="15"/>
  <c r="J916" i="15"/>
  <c r="J917" i="15"/>
  <c r="J918" i="15"/>
  <c r="J919" i="15"/>
  <c r="J920" i="15"/>
  <c r="J921" i="15"/>
  <c r="J922" i="15"/>
  <c r="J923" i="15"/>
  <c r="J924" i="15"/>
  <c r="J925" i="15"/>
  <c r="J926" i="15"/>
  <c r="J927" i="15"/>
  <c r="J928" i="15"/>
  <c r="J929" i="15"/>
  <c r="J930" i="15"/>
  <c r="J931" i="15"/>
  <c r="J932" i="15"/>
  <c r="J933" i="15"/>
  <c r="J934" i="15"/>
  <c r="J935" i="15"/>
  <c r="J936" i="15"/>
  <c r="J937" i="15"/>
  <c r="J938" i="15"/>
  <c r="J939" i="15"/>
  <c r="J940" i="15"/>
  <c r="J941" i="15"/>
  <c r="J942" i="15"/>
  <c r="J943" i="15"/>
  <c r="J944" i="15"/>
  <c r="J945" i="15"/>
  <c r="J946" i="15"/>
  <c r="J947" i="15"/>
  <c r="J948" i="15"/>
  <c r="J949" i="15"/>
  <c r="J950" i="15"/>
  <c r="J951" i="15"/>
  <c r="J952" i="15"/>
  <c r="J953" i="15"/>
  <c r="J954" i="15"/>
  <c r="J955" i="15"/>
  <c r="J956" i="15"/>
  <c r="J957" i="15"/>
  <c r="J958" i="15"/>
  <c r="J959" i="15"/>
  <c r="J960" i="15"/>
  <c r="J961" i="15"/>
  <c r="J962" i="15"/>
  <c r="J963" i="15"/>
  <c r="J964" i="15"/>
  <c r="J965" i="15"/>
  <c r="J966" i="15"/>
  <c r="J967" i="15"/>
  <c r="J968" i="15"/>
  <c r="J969" i="15"/>
  <c r="J970" i="15"/>
  <c r="J971" i="15"/>
  <c r="J972" i="15"/>
  <c r="J973" i="15"/>
  <c r="J974" i="15"/>
  <c r="J975" i="15"/>
  <c r="J976" i="15"/>
  <c r="J977" i="15"/>
  <c r="J978" i="15"/>
  <c r="J979" i="15"/>
  <c r="J980" i="15"/>
  <c r="J981" i="15"/>
  <c r="J982" i="15"/>
  <c r="J983" i="15"/>
  <c r="J984" i="15"/>
  <c r="J985" i="15"/>
  <c r="J986" i="15"/>
  <c r="J987" i="15"/>
  <c r="J988" i="15"/>
  <c r="J989" i="15"/>
  <c r="J990" i="15"/>
  <c r="J991" i="15"/>
  <c r="J992" i="15"/>
  <c r="J993" i="15"/>
  <c r="J994" i="15"/>
  <c r="J995" i="15"/>
  <c r="J996" i="15"/>
  <c r="J997" i="15"/>
  <c r="J998" i="15"/>
  <c r="J999" i="15"/>
  <c r="J1000" i="15"/>
  <c r="J1001" i="15"/>
  <c r="J1002" i="15"/>
  <c r="J1003" i="15"/>
  <c r="J1004" i="15"/>
  <c r="J1005" i="15"/>
  <c r="J1006" i="15"/>
  <c r="J1007" i="15"/>
  <c r="J1008" i="15"/>
  <c r="J1009" i="15"/>
  <c r="J1010" i="15"/>
  <c r="J1011" i="15"/>
  <c r="J1012" i="15"/>
  <c r="J1013" i="15"/>
  <c r="J1014" i="15"/>
  <c r="J1015" i="15"/>
  <c r="J1016" i="15"/>
  <c r="J1017" i="15"/>
  <c r="J1018" i="15"/>
  <c r="J1019" i="15"/>
  <c r="J1020" i="15"/>
  <c r="J1021" i="15"/>
  <c r="J1022" i="15"/>
  <c r="J1023" i="15"/>
  <c r="J1024" i="15"/>
  <c r="J1025" i="15"/>
  <c r="J1026" i="15"/>
  <c r="J1027" i="15"/>
  <c r="J1028" i="15"/>
  <c r="J1029" i="15"/>
  <c r="J1030" i="15"/>
  <c r="J1031" i="15"/>
  <c r="J1032" i="15"/>
  <c r="J1033" i="15"/>
  <c r="J1034" i="15"/>
  <c r="J1035" i="15"/>
  <c r="J1036" i="15"/>
  <c r="J1037" i="15"/>
  <c r="J1038" i="15"/>
  <c r="J1039" i="15"/>
  <c r="J1040" i="15"/>
  <c r="J1041" i="15"/>
  <c r="J1042" i="15"/>
  <c r="J1043" i="15"/>
  <c r="J1044" i="15"/>
  <c r="J1045" i="15"/>
  <c r="J1046" i="15"/>
  <c r="J1047" i="15"/>
  <c r="J1048" i="15"/>
  <c r="J1049" i="15"/>
  <c r="J1050" i="15"/>
  <c r="J1051" i="15"/>
  <c r="J1052" i="15"/>
  <c r="J1053" i="15"/>
  <c r="J1054" i="15"/>
  <c r="J1055" i="15"/>
  <c r="J1056" i="15"/>
  <c r="J1057" i="15"/>
  <c r="J1058" i="15"/>
  <c r="J1059" i="15"/>
  <c r="J1060" i="15"/>
  <c r="J1061" i="15"/>
  <c r="J1062" i="15"/>
  <c r="J1063" i="15"/>
  <c r="J1064" i="15"/>
  <c r="J1065" i="15"/>
  <c r="J1066" i="15"/>
  <c r="J1067" i="15"/>
  <c r="J1068" i="15"/>
  <c r="J1069" i="15"/>
  <c r="J1070" i="15"/>
  <c r="J1071" i="15"/>
  <c r="J1072" i="15"/>
  <c r="J1073" i="15"/>
  <c r="J1074" i="15"/>
  <c r="J1075" i="15"/>
  <c r="J1076" i="15"/>
  <c r="J1077" i="15"/>
  <c r="J1078" i="15"/>
  <c r="J1079" i="15"/>
  <c r="J1080" i="15"/>
  <c r="J1081" i="15"/>
  <c r="J1082" i="15"/>
  <c r="J1083" i="15"/>
  <c r="J1084" i="15"/>
  <c r="J1085" i="15"/>
  <c r="J1086" i="15"/>
  <c r="J1087" i="15"/>
  <c r="J1088" i="15"/>
  <c r="J1089" i="15"/>
  <c r="J1090" i="15"/>
  <c r="J1091" i="15"/>
  <c r="J1092" i="15"/>
  <c r="J1093" i="15"/>
  <c r="J1094" i="15"/>
  <c r="J1095" i="15"/>
  <c r="J1096" i="15"/>
  <c r="J1097" i="15"/>
  <c r="J1098" i="15"/>
  <c r="J1099" i="15"/>
  <c r="J1100" i="15"/>
  <c r="J1101" i="15"/>
  <c r="J1102" i="15"/>
  <c r="J1103" i="15"/>
  <c r="J1104" i="15"/>
  <c r="J1105" i="15"/>
  <c r="J1106" i="15"/>
  <c r="J1107" i="15"/>
  <c r="J1108" i="15"/>
  <c r="J1109" i="15"/>
  <c r="J1110" i="15"/>
  <c r="J1111" i="15"/>
  <c r="J1112" i="15"/>
  <c r="J1113" i="15"/>
  <c r="J1114" i="15"/>
  <c r="J1115" i="15"/>
  <c r="J1116" i="15"/>
  <c r="J1117" i="15"/>
  <c r="J1118" i="15"/>
  <c r="J1119" i="15"/>
  <c r="J1120" i="15"/>
  <c r="J1121" i="15"/>
  <c r="J1122" i="15"/>
  <c r="J1123" i="15"/>
  <c r="J1124" i="15"/>
  <c r="J1125" i="15"/>
  <c r="J1126" i="15"/>
  <c r="J1127" i="15"/>
  <c r="J1128" i="15"/>
  <c r="J1129" i="15"/>
  <c r="J1130" i="15"/>
  <c r="J1131" i="15"/>
  <c r="J1132" i="15"/>
  <c r="J1133" i="15"/>
  <c r="J1134" i="15"/>
  <c r="J1135" i="15"/>
  <c r="J1136" i="15"/>
  <c r="J1137" i="15"/>
  <c r="J1138" i="15"/>
  <c r="J1139" i="15"/>
  <c r="J1140" i="15"/>
  <c r="J1141" i="15"/>
  <c r="J1142" i="15"/>
  <c r="J1143" i="15"/>
  <c r="J1144" i="15"/>
  <c r="J1145" i="15"/>
  <c r="J1146" i="15"/>
  <c r="J1147" i="15"/>
  <c r="J1148" i="15"/>
  <c r="J1149" i="15"/>
  <c r="J1150" i="15"/>
  <c r="J1151" i="15"/>
  <c r="J1152" i="15"/>
  <c r="J1153" i="15"/>
  <c r="J1154" i="15"/>
  <c r="J1155" i="15"/>
  <c r="J1156" i="15"/>
  <c r="J1157" i="15"/>
  <c r="J1158" i="15"/>
  <c r="J1159" i="15"/>
  <c r="J1160" i="15"/>
  <c r="J1161" i="15"/>
  <c r="J1162" i="15"/>
  <c r="J1163" i="15"/>
  <c r="J1164" i="15"/>
  <c r="J1165" i="15"/>
  <c r="J1166" i="15"/>
  <c r="J1167" i="15"/>
  <c r="J1168" i="15"/>
  <c r="J1169" i="15"/>
  <c r="J1170" i="15"/>
  <c r="J1171" i="15"/>
  <c r="J1172" i="15"/>
  <c r="J1173" i="15"/>
  <c r="J1174" i="15"/>
  <c r="J1175" i="15"/>
  <c r="J1176" i="15"/>
  <c r="J1177" i="15"/>
  <c r="J1178" i="15"/>
  <c r="J1179" i="15"/>
  <c r="J1180" i="15"/>
  <c r="J1181" i="15"/>
  <c r="J1182" i="15"/>
  <c r="J1183" i="15"/>
  <c r="J1184" i="15"/>
  <c r="J1185" i="15"/>
  <c r="J1186" i="15"/>
  <c r="J1187" i="15"/>
  <c r="J1188" i="15"/>
  <c r="J1189" i="15"/>
  <c r="J1190" i="15"/>
  <c r="J1191" i="15"/>
  <c r="J1192" i="15"/>
  <c r="J1193" i="15"/>
  <c r="J1194" i="15"/>
  <c r="J1195" i="15"/>
  <c r="J1196" i="15"/>
  <c r="J1197" i="15"/>
  <c r="J1198" i="15"/>
  <c r="J1199" i="15"/>
  <c r="J1200" i="15"/>
  <c r="J1201" i="15"/>
  <c r="J1202" i="15"/>
  <c r="J1203" i="15"/>
  <c r="J1204" i="15"/>
  <c r="J1205" i="15"/>
  <c r="J1206" i="15"/>
  <c r="J1207" i="15"/>
  <c r="J1208" i="15"/>
  <c r="J1209" i="15"/>
  <c r="J1210" i="15"/>
  <c r="J1211" i="15"/>
  <c r="J1212" i="15"/>
  <c r="J1213" i="15"/>
  <c r="J1214" i="15"/>
  <c r="J1215" i="15"/>
  <c r="J1216" i="15"/>
  <c r="J1217" i="15"/>
  <c r="J1218" i="15"/>
  <c r="J1219" i="15"/>
  <c r="J1220" i="15"/>
  <c r="J1221" i="15"/>
  <c r="J1222" i="15"/>
  <c r="J1223" i="15"/>
  <c r="J1224" i="15"/>
  <c r="J1225" i="15"/>
  <c r="J1226" i="15"/>
  <c r="J1227" i="15"/>
  <c r="J1228" i="15"/>
  <c r="J1229" i="15"/>
  <c r="J1230" i="15"/>
  <c r="J1231" i="15"/>
  <c r="J1232" i="15"/>
  <c r="J1233" i="15"/>
  <c r="J1234" i="15"/>
  <c r="J1235" i="15"/>
  <c r="J1236" i="15"/>
  <c r="J1237" i="15"/>
  <c r="J1238" i="15"/>
  <c r="J1239" i="15"/>
  <c r="J1240" i="15"/>
  <c r="J1241" i="15"/>
  <c r="J1242" i="15"/>
  <c r="J1243" i="15"/>
  <c r="J1244" i="15"/>
  <c r="J1245" i="15"/>
  <c r="J1246" i="15"/>
  <c r="J1247" i="15"/>
  <c r="J1248" i="15"/>
  <c r="J1249" i="15"/>
  <c r="J1250" i="15"/>
  <c r="J1251" i="15"/>
  <c r="J1252" i="15"/>
  <c r="J1253" i="15"/>
  <c r="J1254" i="15"/>
  <c r="J1255" i="15"/>
  <c r="J1256" i="15"/>
  <c r="J1257" i="15"/>
  <c r="J1258" i="15"/>
  <c r="J1259" i="15"/>
  <c r="J1260" i="15"/>
  <c r="J1261" i="15"/>
  <c r="J1262" i="15"/>
  <c r="J1263" i="15"/>
  <c r="J1264" i="15"/>
  <c r="J1265" i="15"/>
  <c r="J1266" i="15"/>
  <c r="J1267" i="15"/>
  <c r="J1268" i="15"/>
  <c r="J1269" i="15"/>
  <c r="J1270" i="15"/>
  <c r="J1271" i="15"/>
  <c r="J1272" i="15"/>
  <c r="J1273" i="15"/>
  <c r="J1274" i="15"/>
  <c r="J1275" i="15"/>
  <c r="J1276" i="15"/>
  <c r="J1277" i="15"/>
  <c r="J1278" i="15"/>
  <c r="J1279" i="15"/>
  <c r="J1280" i="15"/>
  <c r="J1281" i="15"/>
  <c r="J1282" i="15"/>
  <c r="J1283" i="15"/>
  <c r="J1284" i="15"/>
  <c r="J1285" i="15"/>
  <c r="J1286" i="15"/>
  <c r="J1287" i="15"/>
  <c r="J1288" i="15"/>
  <c r="J1289" i="15"/>
  <c r="J1290" i="15"/>
  <c r="J1291" i="15"/>
  <c r="J1292" i="15"/>
  <c r="J1293" i="15"/>
  <c r="J1294" i="15"/>
  <c r="J1295" i="15"/>
  <c r="J1296" i="15"/>
  <c r="J1297" i="15"/>
  <c r="J1298" i="15"/>
  <c r="J1299" i="15"/>
  <c r="J1300" i="15"/>
  <c r="J1301" i="15"/>
  <c r="J1302" i="15"/>
  <c r="J1303" i="15"/>
  <c r="J1304" i="15"/>
  <c r="J1305" i="15"/>
  <c r="J1306" i="15"/>
  <c r="J1307" i="15"/>
  <c r="J1308" i="15"/>
  <c r="J1309" i="15"/>
  <c r="J1310" i="15"/>
  <c r="J1311" i="15"/>
  <c r="J1312" i="15"/>
  <c r="J1313" i="15"/>
  <c r="J1314" i="15"/>
  <c r="J1315" i="15"/>
  <c r="J1316" i="15"/>
  <c r="J1317" i="15"/>
  <c r="J1318" i="15"/>
  <c r="J1319" i="15"/>
  <c r="J1320" i="15"/>
  <c r="J1321" i="15"/>
  <c r="J1322" i="15"/>
  <c r="J1323" i="15"/>
  <c r="J1324" i="15"/>
  <c r="J1325" i="15"/>
  <c r="J1326" i="15"/>
  <c r="J1327" i="15"/>
  <c r="J1328" i="15"/>
  <c r="J1329" i="15"/>
  <c r="J1330" i="15"/>
  <c r="J1331" i="15"/>
  <c r="J1332" i="15"/>
  <c r="J1333" i="15"/>
  <c r="J1334" i="15"/>
  <c r="J1335" i="15"/>
  <c r="J1336" i="15"/>
  <c r="J1337" i="15"/>
  <c r="J1338" i="15"/>
  <c r="J1339" i="15"/>
  <c r="J1340" i="15"/>
  <c r="J1341" i="15"/>
  <c r="J1342" i="15"/>
  <c r="J1343" i="15"/>
  <c r="J1344" i="15"/>
  <c r="J1345" i="15"/>
  <c r="J1346" i="15"/>
  <c r="J1347" i="15"/>
  <c r="J1348" i="15"/>
  <c r="J1349" i="15"/>
  <c r="J1350" i="15"/>
  <c r="J1351" i="15"/>
  <c r="J1352" i="15"/>
  <c r="J1353" i="15"/>
  <c r="J1354" i="15"/>
  <c r="J1355" i="15"/>
  <c r="J1356" i="15"/>
  <c r="J1357" i="15"/>
  <c r="J1358" i="15"/>
  <c r="J1359" i="15"/>
  <c r="J1360" i="15"/>
  <c r="J1361" i="15"/>
  <c r="J1362" i="15"/>
  <c r="J1363" i="15"/>
  <c r="J1364" i="15"/>
  <c r="J1365" i="15"/>
  <c r="J1366" i="15"/>
  <c r="J1367" i="15"/>
  <c r="J1368" i="15"/>
  <c r="J1369" i="15"/>
  <c r="J1370" i="15"/>
  <c r="J1371" i="15"/>
  <c r="J1372" i="15"/>
  <c r="J1373" i="15"/>
  <c r="J1374" i="15"/>
  <c r="J1375" i="15"/>
  <c r="J1376" i="15"/>
  <c r="J1377" i="15"/>
  <c r="J1378" i="15"/>
  <c r="J1379" i="15"/>
  <c r="J1380" i="15"/>
  <c r="J1381" i="15"/>
  <c r="J1382" i="15"/>
  <c r="J1383" i="15"/>
  <c r="J1384" i="15"/>
  <c r="J1385" i="15"/>
  <c r="J1386" i="15"/>
  <c r="J1387" i="15"/>
  <c r="J1388" i="15"/>
  <c r="J1389" i="15"/>
  <c r="J1390" i="15"/>
  <c r="J1391" i="15"/>
  <c r="J1392" i="15"/>
  <c r="J1393" i="15"/>
  <c r="J1394" i="15"/>
  <c r="J1395" i="15"/>
  <c r="J1396" i="15"/>
  <c r="J1397" i="15"/>
  <c r="J1398" i="15"/>
  <c r="J1399" i="15"/>
  <c r="J1400" i="15"/>
  <c r="J1401" i="15"/>
  <c r="J1402" i="15"/>
  <c r="J1403" i="15"/>
  <c r="J1404" i="15"/>
  <c r="J1405" i="15"/>
  <c r="J1406" i="15"/>
  <c r="J1407" i="15"/>
  <c r="J1408" i="15"/>
  <c r="J1410" i="15"/>
  <c r="J1411" i="15"/>
  <c r="J1412" i="15"/>
  <c r="J1413" i="15"/>
  <c r="J1414" i="15"/>
  <c r="J1415" i="15"/>
  <c r="J1416" i="15"/>
  <c r="J1417" i="15"/>
  <c r="J1418" i="15"/>
  <c r="J1419" i="15"/>
  <c r="J1420" i="15"/>
  <c r="J1421" i="15"/>
  <c r="J1422" i="15"/>
  <c r="J1423" i="15"/>
  <c r="J1424" i="15"/>
  <c r="J1425" i="15"/>
  <c r="J1426" i="15"/>
  <c r="J1427" i="15"/>
  <c r="J1428" i="15"/>
  <c r="J1429" i="15"/>
  <c r="J1430" i="15"/>
  <c r="J1431" i="15"/>
  <c r="J1432" i="15"/>
  <c r="J1433" i="15"/>
  <c r="J1434" i="15"/>
  <c r="J1435" i="15"/>
  <c r="J1436" i="15"/>
  <c r="J1437" i="15"/>
  <c r="J1438" i="15"/>
  <c r="J1439" i="15"/>
  <c r="J1440" i="15"/>
  <c r="J1441" i="15"/>
  <c r="J1442" i="15"/>
  <c r="J1443" i="15"/>
  <c r="J1444" i="15"/>
  <c r="J1445" i="15"/>
  <c r="J1446" i="15"/>
  <c r="J1447" i="15"/>
  <c r="J1448" i="15"/>
  <c r="J1449" i="15"/>
  <c r="J1450" i="15"/>
  <c r="J1451" i="15"/>
  <c r="J1452" i="15"/>
  <c r="J1453" i="15"/>
  <c r="J1454" i="15"/>
  <c r="J1455" i="15"/>
  <c r="J1456" i="15"/>
  <c r="J1457" i="15"/>
  <c r="J1458" i="15"/>
  <c r="J1459" i="15"/>
  <c r="J1460" i="15"/>
  <c r="J1461" i="15"/>
  <c r="J1462" i="15"/>
  <c r="J1463" i="15"/>
  <c r="J1464" i="15"/>
  <c r="J1465" i="15"/>
  <c r="J1466" i="15"/>
  <c r="J1467" i="15"/>
  <c r="J1468" i="15"/>
  <c r="J1469" i="15"/>
  <c r="J1470" i="15"/>
  <c r="J1471" i="15"/>
  <c r="J1472" i="15"/>
  <c r="J1473" i="15"/>
  <c r="J1474" i="15"/>
  <c r="J1475" i="15"/>
  <c r="J1476" i="15"/>
  <c r="J1477" i="15"/>
  <c r="J1478" i="15"/>
  <c r="J1479" i="15"/>
  <c r="J1480" i="15"/>
  <c r="J1481" i="15"/>
  <c r="J1482" i="15"/>
  <c r="J1483" i="15"/>
  <c r="J1484" i="15"/>
  <c r="J1485" i="15"/>
  <c r="J1486" i="15"/>
  <c r="J1487" i="15"/>
  <c r="J1488" i="15"/>
  <c r="J1489" i="15"/>
  <c r="J1490" i="15"/>
  <c r="J1491" i="15"/>
  <c r="J1492" i="15"/>
  <c r="J1493" i="15"/>
  <c r="J1494" i="15"/>
  <c r="J1495" i="15"/>
  <c r="J1496" i="15"/>
  <c r="J1497" i="15"/>
  <c r="J1498" i="15"/>
  <c r="J1499" i="15"/>
  <c r="J1500" i="15"/>
  <c r="J1501" i="15"/>
  <c r="J1502" i="15"/>
  <c r="J1503" i="15"/>
  <c r="J1504" i="15"/>
  <c r="J1505" i="15"/>
  <c r="J1506" i="15"/>
  <c r="J1507" i="15"/>
  <c r="J1508" i="15"/>
  <c r="J1509" i="15"/>
  <c r="J1510" i="15"/>
  <c r="J1511" i="15"/>
  <c r="J1512" i="15"/>
  <c r="J1513" i="15"/>
  <c r="J1514" i="15"/>
  <c r="J1515" i="15"/>
  <c r="J1516" i="15"/>
  <c r="J1517" i="15"/>
  <c r="J1518" i="15"/>
  <c r="J1519" i="15"/>
  <c r="J1520" i="15"/>
  <c r="J1521" i="15"/>
  <c r="J1522" i="15"/>
  <c r="J1523" i="15"/>
  <c r="J1524" i="15"/>
  <c r="J1525" i="15"/>
  <c r="J1526" i="15"/>
  <c r="J1527" i="15"/>
  <c r="J1528" i="15"/>
  <c r="J1529" i="15"/>
  <c r="J1530" i="15"/>
  <c r="J1531" i="15"/>
  <c r="J1532" i="15"/>
  <c r="J1533" i="15"/>
  <c r="J1534" i="15"/>
  <c r="J1535" i="15"/>
  <c r="J1536" i="15"/>
  <c r="J1537" i="15"/>
  <c r="J1538" i="15"/>
  <c r="J1539" i="15"/>
  <c r="J1540" i="15"/>
  <c r="J1541" i="15"/>
  <c r="J1542" i="15"/>
  <c r="J1543" i="15"/>
  <c r="J1544" i="15"/>
  <c r="J1545" i="15"/>
  <c r="J1546" i="15"/>
  <c r="J1547" i="15"/>
  <c r="J1548" i="15"/>
  <c r="J1549" i="15"/>
  <c r="J1550" i="15"/>
  <c r="J1551" i="15"/>
  <c r="J1552" i="15"/>
  <c r="J1553" i="15"/>
  <c r="J1554" i="15"/>
  <c r="J1555" i="15"/>
  <c r="J1556" i="15"/>
  <c r="J1557" i="15"/>
  <c r="J1558" i="15"/>
  <c r="J1559" i="15"/>
  <c r="J1560" i="15"/>
  <c r="J1561" i="15"/>
  <c r="J1562" i="15"/>
  <c r="J1563" i="15"/>
  <c r="J1564" i="15"/>
  <c r="J1565" i="15"/>
  <c r="J1566" i="15"/>
  <c r="J1567" i="15"/>
  <c r="J1568" i="15"/>
  <c r="J1569" i="15"/>
  <c r="J1570" i="15"/>
  <c r="J1571" i="15"/>
  <c r="J1572" i="15"/>
  <c r="J1573" i="15"/>
  <c r="J1574" i="15"/>
  <c r="J1575" i="15"/>
  <c r="J1576" i="15"/>
  <c r="J1577" i="15"/>
  <c r="J1578" i="15"/>
  <c r="J1579" i="15"/>
  <c r="J1580" i="15"/>
  <c r="J1581" i="15"/>
  <c r="J1582" i="15"/>
  <c r="J1583" i="15"/>
  <c r="J1584" i="15"/>
  <c r="J1585" i="15"/>
  <c r="J1586" i="15"/>
  <c r="J1587" i="15"/>
  <c r="J1588" i="15"/>
  <c r="J1589" i="15"/>
  <c r="J1590" i="15"/>
  <c r="J1591" i="15"/>
  <c r="J1592" i="15"/>
  <c r="J1593" i="15"/>
  <c r="J1594" i="15"/>
  <c r="J1595" i="15"/>
  <c r="J1596" i="15"/>
  <c r="J1597" i="15"/>
  <c r="J1598" i="15"/>
  <c r="J1599" i="15"/>
  <c r="J1600" i="15"/>
  <c r="L1600" i="15"/>
  <c r="E1600" i="15"/>
  <c r="D1600" i="15"/>
  <c r="C1600" i="15"/>
  <c r="B1600" i="15"/>
  <c r="A1600" i="15"/>
  <c r="L1599" i="15"/>
  <c r="E1599" i="15"/>
  <c r="D1599" i="15"/>
  <c r="C1599" i="15"/>
  <c r="B1599" i="15"/>
  <c r="A1599" i="15"/>
  <c r="L1598" i="15"/>
  <c r="E1598" i="15"/>
  <c r="D1598" i="15"/>
  <c r="C1598" i="15"/>
  <c r="B1598" i="15"/>
  <c r="A1598" i="15"/>
  <c r="L1597" i="15"/>
  <c r="E1597" i="15"/>
  <c r="D1597" i="15"/>
  <c r="C1597" i="15"/>
  <c r="B1597" i="15"/>
  <c r="A1597" i="15"/>
  <c r="L1596" i="15"/>
  <c r="E1596" i="15"/>
  <c r="D1596" i="15"/>
  <c r="C1596" i="15"/>
  <c r="B1596" i="15"/>
  <c r="A1596" i="15"/>
  <c r="L1595" i="15"/>
  <c r="E1595" i="15"/>
  <c r="D1595" i="15"/>
  <c r="C1595" i="15"/>
  <c r="B1595" i="15"/>
  <c r="A1595" i="15"/>
  <c r="L1594" i="15"/>
  <c r="E1594" i="15"/>
  <c r="D1594" i="15"/>
  <c r="C1594" i="15"/>
  <c r="B1594" i="15"/>
  <c r="A1594" i="15"/>
  <c r="L1593" i="15"/>
  <c r="E1593" i="15"/>
  <c r="D1593" i="15"/>
  <c r="C1593" i="15"/>
  <c r="B1593" i="15"/>
  <c r="A1593" i="15"/>
  <c r="L1592" i="15"/>
  <c r="E1592" i="15"/>
  <c r="D1592" i="15"/>
  <c r="C1592" i="15"/>
  <c r="B1592" i="15"/>
  <c r="A1592" i="15"/>
  <c r="L1591" i="15"/>
  <c r="E1591" i="15"/>
  <c r="D1591" i="15"/>
  <c r="C1591" i="15"/>
  <c r="B1591" i="15"/>
  <c r="A1591" i="15"/>
  <c r="L1590" i="15"/>
  <c r="E1590" i="15"/>
  <c r="D1590" i="15"/>
  <c r="C1590" i="15"/>
  <c r="B1590" i="15"/>
  <c r="A1590" i="15"/>
  <c r="L1589" i="15"/>
  <c r="E1589" i="15"/>
  <c r="D1589" i="15"/>
  <c r="C1589" i="15"/>
  <c r="B1589" i="15"/>
  <c r="A1589" i="15"/>
  <c r="L1588" i="15"/>
  <c r="E1588" i="15"/>
  <c r="D1588" i="15"/>
  <c r="C1588" i="15"/>
  <c r="B1588" i="15"/>
  <c r="A1588" i="15"/>
  <c r="L1587" i="15"/>
  <c r="E1587" i="15"/>
  <c r="D1587" i="15"/>
  <c r="C1587" i="15"/>
  <c r="B1587" i="15"/>
  <c r="A1587" i="15"/>
  <c r="L1586" i="15"/>
  <c r="E1586" i="15"/>
  <c r="D1586" i="15"/>
  <c r="C1586" i="15"/>
  <c r="B1586" i="15"/>
  <c r="A1586" i="15"/>
  <c r="L1585" i="15"/>
  <c r="E1585" i="15"/>
  <c r="D1585" i="15"/>
  <c r="C1585" i="15"/>
  <c r="B1585" i="15"/>
  <c r="A1585" i="15"/>
  <c r="L1584" i="15"/>
  <c r="E1584" i="15"/>
  <c r="D1584" i="15"/>
  <c r="C1584" i="15"/>
  <c r="B1584" i="15"/>
  <c r="A1584" i="15"/>
  <c r="L1583" i="15"/>
  <c r="E1583" i="15"/>
  <c r="D1583" i="15"/>
  <c r="C1583" i="15"/>
  <c r="B1583" i="15"/>
  <c r="A1583" i="15"/>
  <c r="L1582" i="15"/>
  <c r="E1582" i="15"/>
  <c r="D1582" i="15"/>
  <c r="C1582" i="15"/>
  <c r="B1582" i="15"/>
  <c r="A1582" i="15"/>
  <c r="L1581" i="15"/>
  <c r="E1581" i="15"/>
  <c r="D1581" i="15"/>
  <c r="C1581" i="15"/>
  <c r="B1581" i="15"/>
  <c r="A1581" i="15"/>
  <c r="L1580" i="15"/>
  <c r="E1580" i="15"/>
  <c r="D1580" i="15"/>
  <c r="C1580" i="15"/>
  <c r="B1580" i="15"/>
  <c r="A1580" i="15"/>
  <c r="L1579" i="15"/>
  <c r="E1579" i="15"/>
  <c r="D1579" i="15"/>
  <c r="C1579" i="15"/>
  <c r="B1579" i="15"/>
  <c r="A1579" i="15"/>
  <c r="L1578" i="15"/>
  <c r="E1578" i="15"/>
  <c r="D1578" i="15"/>
  <c r="C1578" i="15"/>
  <c r="B1578" i="15"/>
  <c r="A1578" i="15"/>
  <c r="L1577" i="15"/>
  <c r="E1577" i="15"/>
  <c r="D1577" i="15"/>
  <c r="C1577" i="15"/>
  <c r="B1577" i="15"/>
  <c r="A1577" i="15"/>
  <c r="L1576" i="15"/>
  <c r="E1576" i="15"/>
  <c r="D1576" i="15"/>
  <c r="C1576" i="15"/>
  <c r="B1576" i="15"/>
  <c r="A1576" i="15"/>
  <c r="L1575" i="15"/>
  <c r="E1575" i="15"/>
  <c r="D1575" i="15"/>
  <c r="C1575" i="15"/>
  <c r="B1575" i="15"/>
  <c r="A1575" i="15"/>
  <c r="L1574" i="15"/>
  <c r="E1574" i="15"/>
  <c r="D1574" i="15"/>
  <c r="C1574" i="15"/>
  <c r="B1574" i="15"/>
  <c r="A1574" i="15"/>
  <c r="L1573" i="15"/>
  <c r="E1573" i="15"/>
  <c r="D1573" i="15"/>
  <c r="C1573" i="15"/>
  <c r="B1573" i="15"/>
  <c r="A1573" i="15"/>
  <c r="L1572" i="15"/>
  <c r="E1572" i="15"/>
  <c r="D1572" i="15"/>
  <c r="C1572" i="15"/>
  <c r="B1572" i="15"/>
  <c r="A1572" i="15"/>
  <c r="L1571" i="15"/>
  <c r="E1571" i="15"/>
  <c r="D1571" i="15"/>
  <c r="C1571" i="15"/>
  <c r="B1571" i="15"/>
  <c r="A1571" i="15"/>
  <c r="L1570" i="15"/>
  <c r="E1570" i="15"/>
  <c r="D1570" i="15"/>
  <c r="C1570" i="15"/>
  <c r="B1570" i="15"/>
  <c r="A1570" i="15"/>
  <c r="L1569" i="15"/>
  <c r="E1569" i="15"/>
  <c r="D1569" i="15"/>
  <c r="C1569" i="15"/>
  <c r="B1569" i="15"/>
  <c r="A1569" i="15"/>
  <c r="L1568" i="15"/>
  <c r="E1568" i="15"/>
  <c r="D1568" i="15"/>
  <c r="C1568" i="15"/>
  <c r="B1568" i="15"/>
  <c r="A1568" i="15"/>
  <c r="L1567" i="15"/>
  <c r="E1567" i="15"/>
  <c r="D1567" i="15"/>
  <c r="C1567" i="15"/>
  <c r="B1567" i="15"/>
  <c r="A1567" i="15"/>
  <c r="L1566" i="15"/>
  <c r="E1566" i="15"/>
  <c r="D1566" i="15"/>
  <c r="C1566" i="15"/>
  <c r="B1566" i="15"/>
  <c r="A1566" i="15"/>
  <c r="L1565" i="15"/>
  <c r="E1565" i="15"/>
  <c r="D1565" i="15"/>
  <c r="C1565" i="15"/>
  <c r="B1565" i="15"/>
  <c r="A1565" i="15"/>
  <c r="L1564" i="15"/>
  <c r="E1564" i="15"/>
  <c r="D1564" i="15"/>
  <c r="C1564" i="15"/>
  <c r="B1564" i="15"/>
  <c r="A1564" i="15"/>
  <c r="L1563" i="15"/>
  <c r="E1563" i="15"/>
  <c r="D1563" i="15"/>
  <c r="C1563" i="15"/>
  <c r="B1563" i="15"/>
  <c r="A1563" i="15"/>
  <c r="L1562" i="15"/>
  <c r="E1562" i="15"/>
  <c r="D1562" i="15"/>
  <c r="C1562" i="15"/>
  <c r="B1562" i="15"/>
  <c r="A1562" i="15"/>
  <c r="L1561" i="15"/>
  <c r="E1561" i="15"/>
  <c r="D1561" i="15"/>
  <c r="C1561" i="15"/>
  <c r="B1561" i="15"/>
  <c r="A1561" i="15"/>
  <c r="L1560" i="15"/>
  <c r="E1560" i="15"/>
  <c r="D1560" i="15"/>
  <c r="C1560" i="15"/>
  <c r="B1560" i="15"/>
  <c r="A1560" i="15"/>
  <c r="L1559" i="15"/>
  <c r="E1559" i="15"/>
  <c r="D1559" i="15"/>
  <c r="C1559" i="15"/>
  <c r="B1559" i="15"/>
  <c r="A1559" i="15"/>
  <c r="L1558" i="15"/>
  <c r="E1558" i="15"/>
  <c r="D1558" i="15"/>
  <c r="C1558" i="15"/>
  <c r="B1558" i="15"/>
  <c r="A1558" i="15"/>
  <c r="L1557" i="15"/>
  <c r="E1557" i="15"/>
  <c r="D1557" i="15"/>
  <c r="C1557" i="15"/>
  <c r="B1557" i="15"/>
  <c r="A1557" i="15"/>
  <c r="L1556" i="15"/>
  <c r="E1556" i="15"/>
  <c r="D1556" i="15"/>
  <c r="C1556" i="15"/>
  <c r="B1556" i="15"/>
  <c r="A1556" i="15"/>
  <c r="L1555" i="15"/>
  <c r="E1555" i="15"/>
  <c r="D1555" i="15"/>
  <c r="C1555" i="15"/>
  <c r="B1555" i="15"/>
  <c r="A1555" i="15"/>
  <c r="L1554" i="15"/>
  <c r="E1554" i="15"/>
  <c r="D1554" i="15"/>
  <c r="C1554" i="15"/>
  <c r="B1554" i="15"/>
  <c r="A1554" i="15"/>
  <c r="L1553" i="15"/>
  <c r="E1553" i="15"/>
  <c r="D1553" i="15"/>
  <c r="C1553" i="15"/>
  <c r="B1553" i="15"/>
  <c r="A1553" i="15"/>
  <c r="L1552" i="15"/>
  <c r="E1552" i="15"/>
  <c r="D1552" i="15"/>
  <c r="C1552" i="15"/>
  <c r="B1552" i="15"/>
  <c r="A1552" i="15"/>
  <c r="L1551" i="15"/>
  <c r="E1551" i="15"/>
  <c r="D1551" i="15"/>
  <c r="C1551" i="15"/>
  <c r="B1551" i="15"/>
  <c r="A1551" i="15"/>
  <c r="L1550" i="15"/>
  <c r="E1550" i="15"/>
  <c r="D1550" i="15"/>
  <c r="C1550" i="15"/>
  <c r="B1550" i="15"/>
  <c r="A1550" i="15"/>
  <c r="L1549" i="15"/>
  <c r="E1549" i="15"/>
  <c r="D1549" i="15"/>
  <c r="C1549" i="15"/>
  <c r="B1549" i="15"/>
  <c r="A1549" i="15"/>
  <c r="L1548" i="15"/>
  <c r="E1548" i="15"/>
  <c r="D1548" i="15"/>
  <c r="C1548" i="15"/>
  <c r="B1548" i="15"/>
  <c r="A1548" i="15"/>
  <c r="L1547" i="15"/>
  <c r="E1547" i="15"/>
  <c r="D1547" i="15"/>
  <c r="C1547" i="15"/>
  <c r="B1547" i="15"/>
  <c r="A1547" i="15"/>
  <c r="L1546" i="15"/>
  <c r="E1546" i="15"/>
  <c r="D1546" i="15"/>
  <c r="C1546" i="15"/>
  <c r="B1546" i="15"/>
  <c r="A1546" i="15"/>
  <c r="L1545" i="15"/>
  <c r="E1545" i="15"/>
  <c r="D1545" i="15"/>
  <c r="C1545" i="15"/>
  <c r="B1545" i="15"/>
  <c r="A1545" i="15"/>
  <c r="L1544" i="15"/>
  <c r="E1544" i="15"/>
  <c r="D1544" i="15"/>
  <c r="C1544" i="15"/>
  <c r="B1544" i="15"/>
  <c r="A1544" i="15"/>
  <c r="L1543" i="15"/>
  <c r="E1543" i="15"/>
  <c r="D1543" i="15"/>
  <c r="C1543" i="15"/>
  <c r="B1543" i="15"/>
  <c r="A1543" i="15"/>
  <c r="L1542" i="15"/>
  <c r="E1542" i="15"/>
  <c r="D1542" i="15"/>
  <c r="C1542" i="15"/>
  <c r="B1542" i="15"/>
  <c r="A1542" i="15"/>
  <c r="L1541" i="15"/>
  <c r="E1541" i="15"/>
  <c r="D1541" i="15"/>
  <c r="C1541" i="15"/>
  <c r="B1541" i="15"/>
  <c r="A1541" i="15"/>
  <c r="L1540" i="15"/>
  <c r="E1540" i="15"/>
  <c r="D1540" i="15"/>
  <c r="C1540" i="15"/>
  <c r="B1540" i="15"/>
  <c r="A1540" i="15"/>
  <c r="L1539" i="15"/>
  <c r="E1539" i="15"/>
  <c r="D1539" i="15"/>
  <c r="C1539" i="15"/>
  <c r="B1539" i="15"/>
  <c r="A1539" i="15"/>
  <c r="L1538" i="15"/>
  <c r="E1538" i="15"/>
  <c r="D1538" i="15"/>
  <c r="C1538" i="15"/>
  <c r="B1538" i="15"/>
  <c r="A1538" i="15"/>
  <c r="L1537" i="15"/>
  <c r="E1537" i="15"/>
  <c r="D1537" i="15"/>
  <c r="C1537" i="15"/>
  <c r="B1537" i="15"/>
  <c r="A1537" i="15"/>
  <c r="L1536" i="15"/>
  <c r="E1536" i="15"/>
  <c r="D1536" i="15"/>
  <c r="C1536" i="15"/>
  <c r="B1536" i="15"/>
  <c r="A1536" i="15"/>
  <c r="L1535" i="15"/>
  <c r="E1535" i="15"/>
  <c r="D1535" i="15"/>
  <c r="C1535" i="15"/>
  <c r="B1535" i="15"/>
  <c r="A1535" i="15"/>
  <c r="L1534" i="15"/>
  <c r="E1534" i="15"/>
  <c r="D1534" i="15"/>
  <c r="C1534" i="15"/>
  <c r="B1534" i="15"/>
  <c r="A1534" i="15"/>
  <c r="L1533" i="15"/>
  <c r="E1533" i="15"/>
  <c r="D1533" i="15"/>
  <c r="C1533" i="15"/>
  <c r="B1533" i="15"/>
  <c r="A1533" i="15"/>
  <c r="L1532" i="15"/>
  <c r="E1532" i="15"/>
  <c r="D1532" i="15"/>
  <c r="C1532" i="15"/>
  <c r="B1532" i="15"/>
  <c r="A1532" i="15"/>
  <c r="L1531" i="15"/>
  <c r="E1531" i="15"/>
  <c r="D1531" i="15"/>
  <c r="C1531" i="15"/>
  <c r="B1531" i="15"/>
  <c r="A1531" i="15"/>
  <c r="L1530" i="15"/>
  <c r="E1530" i="15"/>
  <c r="D1530" i="15"/>
  <c r="C1530" i="15"/>
  <c r="B1530" i="15"/>
  <c r="A1530" i="15"/>
  <c r="L1529" i="15"/>
  <c r="E1529" i="15"/>
  <c r="D1529" i="15"/>
  <c r="C1529" i="15"/>
  <c r="B1529" i="15"/>
  <c r="A1529" i="15"/>
  <c r="L1528" i="15"/>
  <c r="E1528" i="15"/>
  <c r="D1528" i="15"/>
  <c r="C1528" i="15"/>
  <c r="B1528" i="15"/>
  <c r="A1528" i="15"/>
  <c r="L1527" i="15"/>
  <c r="E1527" i="15"/>
  <c r="D1527" i="15"/>
  <c r="C1527" i="15"/>
  <c r="B1527" i="15"/>
  <c r="A1527" i="15"/>
  <c r="L1526" i="15"/>
  <c r="E1526" i="15"/>
  <c r="D1526" i="15"/>
  <c r="C1526" i="15"/>
  <c r="B1526" i="15"/>
  <c r="A1526" i="15"/>
  <c r="L1525" i="15"/>
  <c r="E1525" i="15"/>
  <c r="D1525" i="15"/>
  <c r="C1525" i="15"/>
  <c r="B1525" i="15"/>
  <c r="A1525" i="15"/>
  <c r="L1524" i="15"/>
  <c r="E1524" i="15"/>
  <c r="D1524" i="15"/>
  <c r="C1524" i="15"/>
  <c r="B1524" i="15"/>
  <c r="A1524" i="15"/>
  <c r="L1523" i="15"/>
  <c r="E1523" i="15"/>
  <c r="D1523" i="15"/>
  <c r="C1523" i="15"/>
  <c r="B1523" i="15"/>
  <c r="A1523" i="15"/>
  <c r="L1522" i="15"/>
  <c r="E1522" i="15"/>
  <c r="D1522" i="15"/>
  <c r="C1522" i="15"/>
  <c r="B1522" i="15"/>
  <c r="A1522" i="15"/>
  <c r="L1521" i="15"/>
  <c r="E1521" i="15"/>
  <c r="D1521" i="15"/>
  <c r="C1521" i="15"/>
  <c r="B1521" i="15"/>
  <c r="A1521" i="15"/>
  <c r="L1520" i="15"/>
  <c r="E1520" i="15"/>
  <c r="D1520" i="15"/>
  <c r="C1520" i="15"/>
  <c r="B1520" i="15"/>
  <c r="A1520" i="15"/>
  <c r="L1519" i="15"/>
  <c r="E1519" i="15"/>
  <c r="D1519" i="15"/>
  <c r="C1519" i="15"/>
  <c r="B1519" i="15"/>
  <c r="A1519" i="15"/>
  <c r="L1518" i="15"/>
  <c r="E1518" i="15"/>
  <c r="D1518" i="15"/>
  <c r="C1518" i="15"/>
  <c r="B1518" i="15"/>
  <c r="A1518" i="15"/>
  <c r="L1517" i="15"/>
  <c r="E1517" i="15"/>
  <c r="D1517" i="15"/>
  <c r="C1517" i="15"/>
  <c r="B1517" i="15"/>
  <c r="A1517" i="15"/>
  <c r="L1516" i="15"/>
  <c r="E1516" i="15"/>
  <c r="D1516" i="15"/>
  <c r="C1516" i="15"/>
  <c r="B1516" i="15"/>
  <c r="A1516" i="15"/>
  <c r="L1515" i="15"/>
  <c r="E1515" i="15"/>
  <c r="D1515" i="15"/>
  <c r="C1515" i="15"/>
  <c r="B1515" i="15"/>
  <c r="A1515" i="15"/>
  <c r="L1514" i="15"/>
  <c r="E1514" i="15"/>
  <c r="D1514" i="15"/>
  <c r="C1514" i="15"/>
  <c r="B1514" i="15"/>
  <c r="A1514" i="15"/>
  <c r="L1513" i="15"/>
  <c r="E1513" i="15"/>
  <c r="D1513" i="15"/>
  <c r="C1513" i="15"/>
  <c r="B1513" i="15"/>
  <c r="A1513" i="15"/>
  <c r="L1512" i="15"/>
  <c r="E1512" i="15"/>
  <c r="D1512" i="15"/>
  <c r="C1512" i="15"/>
  <c r="B1512" i="15"/>
  <c r="A1512" i="15"/>
  <c r="L1511" i="15"/>
  <c r="E1511" i="15"/>
  <c r="D1511" i="15"/>
  <c r="C1511" i="15"/>
  <c r="B1511" i="15"/>
  <c r="A1511" i="15"/>
  <c r="L1510" i="15"/>
  <c r="E1510" i="15"/>
  <c r="D1510" i="15"/>
  <c r="C1510" i="15"/>
  <c r="B1510" i="15"/>
  <c r="A1510" i="15"/>
  <c r="L1509" i="15"/>
  <c r="E1509" i="15"/>
  <c r="D1509" i="15"/>
  <c r="C1509" i="15"/>
  <c r="B1509" i="15"/>
  <c r="A1509" i="15"/>
  <c r="L1508" i="15"/>
  <c r="E1508" i="15"/>
  <c r="D1508" i="15"/>
  <c r="C1508" i="15"/>
  <c r="B1508" i="15"/>
  <c r="A1508" i="15"/>
  <c r="L1507" i="15"/>
  <c r="E1507" i="15"/>
  <c r="D1507" i="15"/>
  <c r="C1507" i="15"/>
  <c r="B1507" i="15"/>
  <c r="A1507" i="15"/>
  <c r="L1506" i="15"/>
  <c r="E1506" i="15"/>
  <c r="D1506" i="15"/>
  <c r="C1506" i="15"/>
  <c r="B1506" i="15"/>
  <c r="A1506" i="15"/>
  <c r="L1505" i="15"/>
  <c r="E1505" i="15"/>
  <c r="D1505" i="15"/>
  <c r="C1505" i="15"/>
  <c r="B1505" i="15"/>
  <c r="A1505" i="15"/>
  <c r="L1504" i="15"/>
  <c r="E1504" i="15"/>
  <c r="D1504" i="15"/>
  <c r="C1504" i="15"/>
  <c r="B1504" i="15"/>
  <c r="A1504" i="15"/>
  <c r="L1503" i="15"/>
  <c r="E1503" i="15"/>
  <c r="D1503" i="15"/>
  <c r="C1503" i="15"/>
  <c r="B1503" i="15"/>
  <c r="A1503" i="15"/>
  <c r="L1502" i="15"/>
  <c r="E1502" i="15"/>
  <c r="D1502" i="15"/>
  <c r="C1502" i="15"/>
  <c r="B1502" i="15"/>
  <c r="A1502" i="15"/>
  <c r="L1501" i="15"/>
  <c r="E1501" i="15"/>
  <c r="D1501" i="15"/>
  <c r="C1501" i="15"/>
  <c r="B1501" i="15"/>
  <c r="A1501" i="15"/>
  <c r="L1500" i="15"/>
  <c r="E1500" i="15"/>
  <c r="D1500" i="15"/>
  <c r="C1500" i="15"/>
  <c r="B1500" i="15"/>
  <c r="A1500" i="15"/>
  <c r="L1499" i="15"/>
  <c r="E1499" i="15"/>
  <c r="D1499" i="15"/>
  <c r="C1499" i="15"/>
  <c r="B1499" i="15"/>
  <c r="A1499" i="15"/>
  <c r="L1498" i="15"/>
  <c r="E1498" i="15"/>
  <c r="D1498" i="15"/>
  <c r="C1498" i="15"/>
  <c r="B1498" i="15"/>
  <c r="A1498" i="15"/>
  <c r="L1497" i="15"/>
  <c r="E1497" i="15"/>
  <c r="D1497" i="15"/>
  <c r="C1497" i="15"/>
  <c r="B1497" i="15"/>
  <c r="A1497" i="15"/>
  <c r="L1496" i="15"/>
  <c r="E1496" i="15"/>
  <c r="D1496" i="15"/>
  <c r="C1496" i="15"/>
  <c r="B1496" i="15"/>
  <c r="A1496" i="15"/>
  <c r="L1495" i="15"/>
  <c r="E1495" i="15"/>
  <c r="D1495" i="15"/>
  <c r="C1495" i="15"/>
  <c r="B1495" i="15"/>
  <c r="A1495" i="15"/>
  <c r="L1494" i="15"/>
  <c r="E1494" i="15"/>
  <c r="D1494" i="15"/>
  <c r="C1494" i="15"/>
  <c r="B1494" i="15"/>
  <c r="A1494" i="15"/>
  <c r="L1493" i="15"/>
  <c r="E1493" i="15"/>
  <c r="D1493" i="15"/>
  <c r="C1493" i="15"/>
  <c r="B1493" i="15"/>
  <c r="A1493" i="15"/>
  <c r="L1492" i="15"/>
  <c r="E1492" i="15"/>
  <c r="D1492" i="15"/>
  <c r="C1492" i="15"/>
  <c r="B1492" i="15"/>
  <c r="A1492" i="15"/>
  <c r="L1491" i="15"/>
  <c r="E1491" i="15"/>
  <c r="D1491" i="15"/>
  <c r="C1491" i="15"/>
  <c r="B1491" i="15"/>
  <c r="A1491" i="15"/>
  <c r="L1490" i="15"/>
  <c r="E1490" i="15"/>
  <c r="D1490" i="15"/>
  <c r="C1490" i="15"/>
  <c r="B1490" i="15"/>
  <c r="A1490" i="15"/>
  <c r="L1489" i="15"/>
  <c r="E1489" i="15"/>
  <c r="D1489" i="15"/>
  <c r="C1489" i="15"/>
  <c r="B1489" i="15"/>
  <c r="A1489" i="15"/>
  <c r="L1488" i="15"/>
  <c r="E1488" i="15"/>
  <c r="D1488" i="15"/>
  <c r="C1488" i="15"/>
  <c r="B1488" i="15"/>
  <c r="A1488" i="15"/>
  <c r="L1487" i="15"/>
  <c r="E1487" i="15"/>
  <c r="D1487" i="15"/>
  <c r="C1487" i="15"/>
  <c r="B1487" i="15"/>
  <c r="A1487" i="15"/>
  <c r="L1486" i="15"/>
  <c r="E1486" i="15"/>
  <c r="D1486" i="15"/>
  <c r="C1486" i="15"/>
  <c r="B1486" i="15"/>
  <c r="A1486" i="15"/>
  <c r="L1485" i="15"/>
  <c r="E1485" i="15"/>
  <c r="D1485" i="15"/>
  <c r="C1485" i="15"/>
  <c r="B1485" i="15"/>
  <c r="A1485" i="15"/>
  <c r="L1484" i="15"/>
  <c r="E1484" i="15"/>
  <c r="D1484" i="15"/>
  <c r="C1484" i="15"/>
  <c r="B1484" i="15"/>
  <c r="A1484" i="15"/>
  <c r="L1483" i="15"/>
  <c r="E1483" i="15"/>
  <c r="D1483" i="15"/>
  <c r="C1483" i="15"/>
  <c r="B1483" i="15"/>
  <c r="A1483" i="15"/>
  <c r="L1482" i="15"/>
  <c r="E1482" i="15"/>
  <c r="D1482" i="15"/>
  <c r="C1482" i="15"/>
  <c r="B1482" i="15"/>
  <c r="A1482" i="15"/>
  <c r="L1481" i="15"/>
  <c r="E1481" i="15"/>
  <c r="D1481" i="15"/>
  <c r="C1481" i="15"/>
  <c r="B1481" i="15"/>
  <c r="A1481" i="15"/>
  <c r="L1480" i="15"/>
  <c r="E1480" i="15"/>
  <c r="D1480" i="15"/>
  <c r="C1480" i="15"/>
  <c r="B1480" i="15"/>
  <c r="A1480" i="15"/>
  <c r="L1479" i="15"/>
  <c r="E1479" i="15"/>
  <c r="D1479" i="15"/>
  <c r="C1479" i="15"/>
  <c r="B1479" i="15"/>
  <c r="A1479" i="15"/>
  <c r="L1478" i="15"/>
  <c r="E1478" i="15"/>
  <c r="D1478" i="15"/>
  <c r="C1478" i="15"/>
  <c r="B1478" i="15"/>
  <c r="A1478" i="15"/>
  <c r="L1477" i="15"/>
  <c r="E1477" i="15"/>
  <c r="D1477" i="15"/>
  <c r="C1477" i="15"/>
  <c r="B1477" i="15"/>
  <c r="A1477" i="15"/>
  <c r="L1476" i="15"/>
  <c r="E1476" i="15"/>
  <c r="D1476" i="15"/>
  <c r="C1476" i="15"/>
  <c r="B1476" i="15"/>
  <c r="A1476" i="15"/>
  <c r="L1475" i="15"/>
  <c r="E1475" i="15"/>
  <c r="D1475" i="15"/>
  <c r="C1475" i="15"/>
  <c r="B1475" i="15"/>
  <c r="A1475" i="15"/>
  <c r="L1474" i="15"/>
  <c r="E1474" i="15"/>
  <c r="D1474" i="15"/>
  <c r="C1474" i="15"/>
  <c r="B1474" i="15"/>
  <c r="A1474" i="15"/>
  <c r="L1473" i="15"/>
  <c r="E1473" i="15"/>
  <c r="D1473" i="15"/>
  <c r="C1473" i="15"/>
  <c r="B1473" i="15"/>
  <c r="A1473" i="15"/>
  <c r="L1472" i="15"/>
  <c r="E1472" i="15"/>
  <c r="D1472" i="15"/>
  <c r="C1472" i="15"/>
  <c r="B1472" i="15"/>
  <c r="A1472" i="15"/>
  <c r="L1471" i="15"/>
  <c r="E1471" i="15"/>
  <c r="D1471" i="15"/>
  <c r="C1471" i="15"/>
  <c r="B1471" i="15"/>
  <c r="A1471" i="15"/>
  <c r="L1470" i="15"/>
  <c r="E1470" i="15"/>
  <c r="D1470" i="15"/>
  <c r="C1470" i="15"/>
  <c r="B1470" i="15"/>
  <c r="A1470" i="15"/>
  <c r="L1469" i="15"/>
  <c r="E1469" i="15"/>
  <c r="D1469" i="15"/>
  <c r="C1469" i="15"/>
  <c r="B1469" i="15"/>
  <c r="A1469" i="15"/>
  <c r="L1468" i="15"/>
  <c r="E1468" i="15"/>
  <c r="D1468" i="15"/>
  <c r="C1468" i="15"/>
  <c r="B1468" i="15"/>
  <c r="A1468" i="15"/>
  <c r="L1467" i="15"/>
  <c r="E1467" i="15"/>
  <c r="D1467" i="15"/>
  <c r="C1467" i="15"/>
  <c r="B1467" i="15"/>
  <c r="A1467" i="15"/>
  <c r="L1466" i="15"/>
  <c r="E1466" i="15"/>
  <c r="D1466" i="15"/>
  <c r="C1466" i="15"/>
  <c r="B1466" i="15"/>
  <c r="A1466" i="15"/>
  <c r="L1465" i="15"/>
  <c r="E1465" i="15"/>
  <c r="D1465" i="15"/>
  <c r="C1465" i="15"/>
  <c r="B1465" i="15"/>
  <c r="A1465" i="15"/>
  <c r="L1464" i="15"/>
  <c r="E1464" i="15"/>
  <c r="D1464" i="15"/>
  <c r="C1464" i="15"/>
  <c r="B1464" i="15"/>
  <c r="A1464" i="15"/>
  <c r="L1463" i="15"/>
  <c r="E1463" i="15"/>
  <c r="D1463" i="15"/>
  <c r="C1463" i="15"/>
  <c r="B1463" i="15"/>
  <c r="A1463" i="15"/>
  <c r="L1462" i="15"/>
  <c r="E1462" i="15"/>
  <c r="D1462" i="15"/>
  <c r="C1462" i="15"/>
  <c r="B1462" i="15"/>
  <c r="A1462" i="15"/>
  <c r="L1461" i="15"/>
  <c r="E1461" i="15"/>
  <c r="D1461" i="15"/>
  <c r="C1461" i="15"/>
  <c r="B1461" i="15"/>
  <c r="A1461" i="15"/>
  <c r="L1460" i="15"/>
  <c r="E1460" i="15"/>
  <c r="D1460" i="15"/>
  <c r="C1460" i="15"/>
  <c r="B1460" i="15"/>
  <c r="A1460" i="15"/>
  <c r="L1459" i="15"/>
  <c r="E1459" i="15"/>
  <c r="D1459" i="15"/>
  <c r="C1459" i="15"/>
  <c r="B1459" i="15"/>
  <c r="A1459" i="15"/>
  <c r="L1458" i="15"/>
  <c r="E1458" i="15"/>
  <c r="D1458" i="15"/>
  <c r="C1458" i="15"/>
  <c r="B1458" i="15"/>
  <c r="A1458" i="15"/>
  <c r="L1457" i="15"/>
  <c r="E1457" i="15"/>
  <c r="D1457" i="15"/>
  <c r="C1457" i="15"/>
  <c r="B1457" i="15"/>
  <c r="A1457" i="15"/>
  <c r="L1456" i="15"/>
  <c r="E1456" i="15"/>
  <c r="D1456" i="15"/>
  <c r="C1456" i="15"/>
  <c r="B1456" i="15"/>
  <c r="A1456" i="15"/>
  <c r="L1455" i="15"/>
  <c r="E1455" i="15"/>
  <c r="D1455" i="15"/>
  <c r="C1455" i="15"/>
  <c r="B1455" i="15"/>
  <c r="A1455" i="15"/>
  <c r="L1454" i="15"/>
  <c r="E1454" i="15"/>
  <c r="D1454" i="15"/>
  <c r="C1454" i="15"/>
  <c r="B1454" i="15"/>
  <c r="A1454" i="15"/>
  <c r="L1453" i="15"/>
  <c r="E1453" i="15"/>
  <c r="D1453" i="15"/>
  <c r="C1453" i="15"/>
  <c r="B1453" i="15"/>
  <c r="A1453" i="15"/>
  <c r="L1452" i="15"/>
  <c r="E1452" i="15"/>
  <c r="D1452" i="15"/>
  <c r="C1452" i="15"/>
  <c r="B1452" i="15"/>
  <c r="A1452" i="15"/>
  <c r="L1451" i="15"/>
  <c r="E1451" i="15"/>
  <c r="D1451" i="15"/>
  <c r="C1451" i="15"/>
  <c r="B1451" i="15"/>
  <c r="A1451" i="15"/>
  <c r="L1450" i="15"/>
  <c r="E1450" i="15"/>
  <c r="D1450" i="15"/>
  <c r="C1450" i="15"/>
  <c r="B1450" i="15"/>
  <c r="A1450" i="15"/>
  <c r="L1449" i="15"/>
  <c r="E1449" i="15"/>
  <c r="D1449" i="15"/>
  <c r="C1449" i="15"/>
  <c r="B1449" i="15"/>
  <c r="A1449" i="15"/>
  <c r="L1448" i="15"/>
  <c r="E1448" i="15"/>
  <c r="D1448" i="15"/>
  <c r="C1448" i="15"/>
  <c r="B1448" i="15"/>
  <c r="A1448" i="15"/>
  <c r="L1447" i="15"/>
  <c r="E1447" i="15"/>
  <c r="D1447" i="15"/>
  <c r="C1447" i="15"/>
  <c r="B1447" i="15"/>
  <c r="A1447" i="15"/>
  <c r="L1446" i="15"/>
  <c r="E1446" i="15"/>
  <c r="D1446" i="15"/>
  <c r="C1446" i="15"/>
  <c r="B1446" i="15"/>
  <c r="A1446" i="15"/>
  <c r="L1445" i="15"/>
  <c r="E1445" i="15"/>
  <c r="D1445" i="15"/>
  <c r="C1445" i="15"/>
  <c r="B1445" i="15"/>
  <c r="A1445" i="15"/>
  <c r="L1444" i="15"/>
  <c r="E1444" i="15"/>
  <c r="D1444" i="15"/>
  <c r="C1444" i="15"/>
  <c r="B1444" i="15"/>
  <c r="A1444" i="15"/>
  <c r="L1443" i="15"/>
  <c r="E1443" i="15"/>
  <c r="D1443" i="15"/>
  <c r="C1443" i="15"/>
  <c r="B1443" i="15"/>
  <c r="A1443" i="15"/>
  <c r="L1442" i="15"/>
  <c r="E1442" i="15"/>
  <c r="D1442" i="15"/>
  <c r="C1442" i="15"/>
  <c r="B1442" i="15"/>
  <c r="A1442" i="15"/>
  <c r="L1441" i="15"/>
  <c r="E1441" i="15"/>
  <c r="D1441" i="15"/>
  <c r="C1441" i="15"/>
  <c r="B1441" i="15"/>
  <c r="A1441" i="15"/>
  <c r="L1440" i="15"/>
  <c r="E1440" i="15"/>
  <c r="D1440" i="15"/>
  <c r="C1440" i="15"/>
  <c r="B1440" i="15"/>
  <c r="A1440" i="15"/>
  <c r="L1439" i="15"/>
  <c r="E1439" i="15"/>
  <c r="D1439" i="15"/>
  <c r="C1439" i="15"/>
  <c r="B1439" i="15"/>
  <c r="A1439" i="15"/>
  <c r="L1438" i="15"/>
  <c r="E1438" i="15"/>
  <c r="D1438" i="15"/>
  <c r="C1438" i="15"/>
  <c r="B1438" i="15"/>
  <c r="A1438" i="15"/>
  <c r="L1437" i="15"/>
  <c r="E1437" i="15"/>
  <c r="D1437" i="15"/>
  <c r="C1437" i="15"/>
  <c r="B1437" i="15"/>
  <c r="A1437" i="15"/>
  <c r="L1436" i="15"/>
  <c r="E1436" i="15"/>
  <c r="D1436" i="15"/>
  <c r="C1436" i="15"/>
  <c r="B1436" i="15"/>
  <c r="A1436" i="15"/>
  <c r="L1435" i="15"/>
  <c r="E1435" i="15"/>
  <c r="D1435" i="15"/>
  <c r="C1435" i="15"/>
  <c r="B1435" i="15"/>
  <c r="A1435" i="15"/>
  <c r="L1434" i="15"/>
  <c r="E1434" i="15"/>
  <c r="D1434" i="15"/>
  <c r="C1434" i="15"/>
  <c r="B1434" i="15"/>
  <c r="A1434" i="15"/>
  <c r="L1433" i="15"/>
  <c r="E1433" i="15"/>
  <c r="D1433" i="15"/>
  <c r="C1433" i="15"/>
  <c r="B1433" i="15"/>
  <c r="A1433" i="15"/>
  <c r="L1432" i="15"/>
  <c r="E1432" i="15"/>
  <c r="D1432" i="15"/>
  <c r="C1432" i="15"/>
  <c r="B1432" i="15"/>
  <c r="A1432" i="15"/>
  <c r="L1431" i="15"/>
  <c r="E1431" i="15"/>
  <c r="D1431" i="15"/>
  <c r="C1431" i="15"/>
  <c r="B1431" i="15"/>
  <c r="A1431" i="15"/>
  <c r="L1430" i="15"/>
  <c r="E1430" i="15"/>
  <c r="D1430" i="15"/>
  <c r="C1430" i="15"/>
  <c r="B1430" i="15"/>
  <c r="A1430" i="15"/>
  <c r="L1429" i="15"/>
  <c r="E1429" i="15"/>
  <c r="D1429" i="15"/>
  <c r="C1429" i="15"/>
  <c r="B1429" i="15"/>
  <c r="A1429" i="15"/>
  <c r="L1428" i="15"/>
  <c r="E1428" i="15"/>
  <c r="D1428" i="15"/>
  <c r="C1428" i="15"/>
  <c r="B1428" i="15"/>
  <c r="A1428" i="15"/>
  <c r="L1427" i="15"/>
  <c r="E1427" i="15"/>
  <c r="D1427" i="15"/>
  <c r="C1427" i="15"/>
  <c r="B1427" i="15"/>
  <c r="A1427" i="15"/>
  <c r="L1426" i="15"/>
  <c r="E1426" i="15"/>
  <c r="D1426" i="15"/>
  <c r="C1426" i="15"/>
  <c r="B1426" i="15"/>
  <c r="A1426" i="15"/>
  <c r="L1425" i="15"/>
  <c r="E1425" i="15"/>
  <c r="D1425" i="15"/>
  <c r="C1425" i="15"/>
  <c r="B1425" i="15"/>
  <c r="A1425" i="15"/>
  <c r="L1424" i="15"/>
  <c r="E1424" i="15"/>
  <c r="D1424" i="15"/>
  <c r="C1424" i="15"/>
  <c r="B1424" i="15"/>
  <c r="A1424" i="15"/>
  <c r="L1423" i="15"/>
  <c r="E1423" i="15"/>
  <c r="D1423" i="15"/>
  <c r="C1423" i="15"/>
  <c r="B1423" i="15"/>
  <c r="A1423" i="15"/>
  <c r="L1422" i="15"/>
  <c r="E1422" i="15"/>
  <c r="D1422" i="15"/>
  <c r="C1422" i="15"/>
  <c r="B1422" i="15"/>
  <c r="A1422" i="15"/>
  <c r="L1421" i="15"/>
  <c r="E1421" i="15"/>
  <c r="D1421" i="15"/>
  <c r="C1421" i="15"/>
  <c r="B1421" i="15"/>
  <c r="A1421" i="15"/>
  <c r="L1420" i="15"/>
  <c r="E1420" i="15"/>
  <c r="D1420" i="15"/>
  <c r="C1420" i="15"/>
  <c r="B1420" i="15"/>
  <c r="A1420" i="15"/>
  <c r="L1419" i="15"/>
  <c r="E1419" i="15"/>
  <c r="D1419" i="15"/>
  <c r="C1419" i="15"/>
  <c r="B1419" i="15"/>
  <c r="A1419" i="15"/>
  <c r="L1418" i="15"/>
  <c r="E1418" i="15"/>
  <c r="D1418" i="15"/>
  <c r="C1418" i="15"/>
  <c r="B1418" i="15"/>
  <c r="A1418" i="15"/>
  <c r="L1417" i="15"/>
  <c r="E1417" i="15"/>
  <c r="D1417" i="15"/>
  <c r="C1417" i="15"/>
  <c r="B1417" i="15"/>
  <c r="A1417" i="15"/>
  <c r="L1416" i="15"/>
  <c r="E1416" i="15"/>
  <c r="D1416" i="15"/>
  <c r="C1416" i="15"/>
  <c r="B1416" i="15"/>
  <c r="A1416" i="15"/>
  <c r="L1415" i="15"/>
  <c r="E1415" i="15"/>
  <c r="D1415" i="15"/>
  <c r="C1415" i="15"/>
  <c r="B1415" i="15"/>
  <c r="A1415" i="15"/>
  <c r="L1414" i="15"/>
  <c r="E1414" i="15"/>
  <c r="D1414" i="15"/>
  <c r="C1414" i="15"/>
  <c r="B1414" i="15"/>
  <c r="A1414" i="15"/>
  <c r="L1413" i="15"/>
  <c r="E1413" i="15"/>
  <c r="D1413" i="15"/>
  <c r="C1413" i="15"/>
  <c r="B1413" i="15"/>
  <c r="A1413" i="15"/>
  <c r="L1412" i="15"/>
  <c r="E1412" i="15"/>
  <c r="D1412" i="15"/>
  <c r="C1412" i="15"/>
  <c r="B1412" i="15"/>
  <c r="A1412" i="15"/>
  <c r="L1411" i="15"/>
  <c r="E1411" i="15"/>
  <c r="D1411" i="15"/>
  <c r="C1411" i="15"/>
  <c r="B1411" i="15"/>
  <c r="A1411" i="15"/>
  <c r="L1410" i="15"/>
  <c r="E1410" i="15"/>
  <c r="D1410" i="15"/>
  <c r="C1410" i="15"/>
  <c r="B1410" i="15"/>
  <c r="A1410" i="15"/>
  <c r="L1409" i="15"/>
  <c r="E1409" i="15"/>
  <c r="D1409" i="15"/>
  <c r="C1409" i="15"/>
  <c r="B1409" i="15"/>
  <c r="A1409" i="15"/>
  <c r="L1408" i="15"/>
  <c r="E1408" i="15"/>
  <c r="D1408" i="15"/>
  <c r="C1408" i="15"/>
  <c r="B1408" i="15"/>
  <c r="A1408" i="15"/>
  <c r="L1407" i="15"/>
  <c r="E1407" i="15"/>
  <c r="D1407" i="15"/>
  <c r="C1407" i="15"/>
  <c r="B1407" i="15"/>
  <c r="A1407" i="15"/>
  <c r="L1406" i="15"/>
  <c r="E1406" i="15"/>
  <c r="D1406" i="15"/>
  <c r="C1406" i="15"/>
  <c r="B1406" i="15"/>
  <c r="A1406" i="15"/>
  <c r="L1405" i="15"/>
  <c r="E1405" i="15"/>
  <c r="D1405" i="15"/>
  <c r="C1405" i="15"/>
  <c r="B1405" i="15"/>
  <c r="A1405" i="15"/>
  <c r="L1404" i="15"/>
  <c r="E1404" i="15"/>
  <c r="D1404" i="15"/>
  <c r="C1404" i="15"/>
  <c r="B1404" i="15"/>
  <c r="A1404" i="15"/>
  <c r="L1403" i="15"/>
  <c r="E1403" i="15"/>
  <c r="D1403" i="15"/>
  <c r="C1403" i="15"/>
  <c r="B1403" i="15"/>
  <c r="A1403" i="15"/>
  <c r="L1402" i="15"/>
  <c r="E1402" i="15"/>
  <c r="D1402" i="15"/>
  <c r="C1402" i="15"/>
  <c r="B1402" i="15"/>
  <c r="A1402" i="15"/>
  <c r="L1401" i="15"/>
  <c r="E1401" i="15"/>
  <c r="D1401" i="15"/>
  <c r="C1401" i="15"/>
  <c r="B1401" i="15"/>
  <c r="A1401" i="15"/>
  <c r="L1400" i="15"/>
  <c r="E1400" i="15"/>
  <c r="D1400" i="15"/>
  <c r="C1400" i="15"/>
  <c r="B1400" i="15"/>
  <c r="A1400" i="15"/>
  <c r="L1399" i="15"/>
  <c r="E1399" i="15"/>
  <c r="D1399" i="15"/>
  <c r="C1399" i="15"/>
  <c r="B1399" i="15"/>
  <c r="A1399" i="15"/>
  <c r="L1398" i="15"/>
  <c r="E1398" i="15"/>
  <c r="D1398" i="15"/>
  <c r="C1398" i="15"/>
  <c r="B1398" i="15"/>
  <c r="A1398" i="15"/>
  <c r="L1397" i="15"/>
  <c r="E1397" i="15"/>
  <c r="D1397" i="15"/>
  <c r="C1397" i="15"/>
  <c r="B1397" i="15"/>
  <c r="A1397" i="15"/>
  <c r="L1396" i="15"/>
  <c r="E1396" i="15"/>
  <c r="D1396" i="15"/>
  <c r="C1396" i="15"/>
  <c r="B1396" i="15"/>
  <c r="A1396" i="15"/>
  <c r="L1395" i="15"/>
  <c r="E1395" i="15"/>
  <c r="D1395" i="15"/>
  <c r="C1395" i="15"/>
  <c r="B1395" i="15"/>
  <c r="A1395" i="15"/>
  <c r="L1394" i="15"/>
  <c r="E1394" i="15"/>
  <c r="D1394" i="15"/>
  <c r="C1394" i="15"/>
  <c r="B1394" i="15"/>
  <c r="A1394" i="15"/>
  <c r="L1393" i="15"/>
  <c r="E1393" i="15"/>
  <c r="D1393" i="15"/>
  <c r="C1393" i="15"/>
  <c r="B1393" i="15"/>
  <c r="A1393" i="15"/>
  <c r="L1392" i="15"/>
  <c r="E1392" i="15"/>
  <c r="D1392" i="15"/>
  <c r="C1392" i="15"/>
  <c r="B1392" i="15"/>
  <c r="A1392" i="15"/>
  <c r="L1391" i="15"/>
  <c r="E1391" i="15"/>
  <c r="D1391" i="15"/>
  <c r="C1391" i="15"/>
  <c r="B1391" i="15"/>
  <c r="A1391" i="15"/>
  <c r="L1390" i="15"/>
  <c r="E1390" i="15"/>
  <c r="D1390" i="15"/>
  <c r="C1390" i="15"/>
  <c r="B1390" i="15"/>
  <c r="A1390" i="15"/>
  <c r="L1389" i="15"/>
  <c r="E1389" i="15"/>
  <c r="D1389" i="15"/>
  <c r="C1389" i="15"/>
  <c r="B1389" i="15"/>
  <c r="A1389" i="15"/>
  <c r="L1388" i="15"/>
  <c r="E1388" i="15"/>
  <c r="D1388" i="15"/>
  <c r="C1388" i="15"/>
  <c r="B1388" i="15"/>
  <c r="A1388" i="15"/>
  <c r="L1387" i="15"/>
  <c r="E1387" i="15"/>
  <c r="D1387" i="15"/>
  <c r="C1387" i="15"/>
  <c r="B1387" i="15"/>
  <c r="A1387" i="15"/>
  <c r="L1386" i="15"/>
  <c r="E1386" i="15"/>
  <c r="D1386" i="15"/>
  <c r="C1386" i="15"/>
  <c r="B1386" i="15"/>
  <c r="A1386" i="15"/>
  <c r="L1385" i="15"/>
  <c r="E1385" i="15"/>
  <c r="D1385" i="15"/>
  <c r="C1385" i="15"/>
  <c r="B1385" i="15"/>
  <c r="A1385" i="15"/>
  <c r="L1384" i="15"/>
  <c r="E1384" i="15"/>
  <c r="D1384" i="15"/>
  <c r="C1384" i="15"/>
  <c r="B1384" i="15"/>
  <c r="A1384" i="15"/>
  <c r="L1383" i="15"/>
  <c r="E1383" i="15"/>
  <c r="D1383" i="15"/>
  <c r="C1383" i="15"/>
  <c r="B1383" i="15"/>
  <c r="A1383" i="15"/>
  <c r="L1382" i="15"/>
  <c r="E1382" i="15"/>
  <c r="D1382" i="15"/>
  <c r="C1382" i="15"/>
  <c r="B1382" i="15"/>
  <c r="A1382" i="15"/>
  <c r="L1381" i="15"/>
  <c r="E1381" i="15"/>
  <c r="D1381" i="15"/>
  <c r="C1381" i="15"/>
  <c r="B1381" i="15"/>
  <c r="A1381" i="15"/>
  <c r="L1380" i="15"/>
  <c r="E1380" i="15"/>
  <c r="D1380" i="15"/>
  <c r="C1380" i="15"/>
  <c r="B1380" i="15"/>
  <c r="A1380" i="15"/>
  <c r="L1379" i="15"/>
  <c r="E1379" i="15"/>
  <c r="D1379" i="15"/>
  <c r="C1379" i="15"/>
  <c r="B1379" i="15"/>
  <c r="A1379" i="15"/>
  <c r="L1378" i="15"/>
  <c r="E1378" i="15"/>
  <c r="D1378" i="15"/>
  <c r="C1378" i="15"/>
  <c r="B1378" i="15"/>
  <c r="A1378" i="15"/>
  <c r="L1377" i="15"/>
  <c r="E1377" i="15"/>
  <c r="D1377" i="15"/>
  <c r="C1377" i="15"/>
  <c r="B1377" i="15"/>
  <c r="A1377" i="15"/>
  <c r="L1376" i="15"/>
  <c r="E1376" i="15"/>
  <c r="D1376" i="15"/>
  <c r="C1376" i="15"/>
  <c r="B1376" i="15"/>
  <c r="A1376" i="15"/>
  <c r="L1375" i="15"/>
  <c r="E1375" i="15"/>
  <c r="D1375" i="15"/>
  <c r="C1375" i="15"/>
  <c r="B1375" i="15"/>
  <c r="A1375" i="15"/>
  <c r="L1374" i="15"/>
  <c r="E1374" i="15"/>
  <c r="D1374" i="15"/>
  <c r="C1374" i="15"/>
  <c r="B1374" i="15"/>
  <c r="A1374" i="15"/>
  <c r="L1373" i="15"/>
  <c r="E1373" i="15"/>
  <c r="D1373" i="15"/>
  <c r="C1373" i="15"/>
  <c r="B1373" i="15"/>
  <c r="A1373" i="15"/>
  <c r="L1372" i="15"/>
  <c r="E1372" i="15"/>
  <c r="D1372" i="15"/>
  <c r="C1372" i="15"/>
  <c r="B1372" i="15"/>
  <c r="A1372" i="15"/>
  <c r="L1371" i="15"/>
  <c r="E1371" i="15"/>
  <c r="D1371" i="15"/>
  <c r="C1371" i="15"/>
  <c r="B1371" i="15"/>
  <c r="A1371" i="15"/>
  <c r="L1370" i="15"/>
  <c r="E1370" i="15"/>
  <c r="D1370" i="15"/>
  <c r="C1370" i="15"/>
  <c r="B1370" i="15"/>
  <c r="A1370" i="15"/>
  <c r="L1369" i="15"/>
  <c r="E1369" i="15"/>
  <c r="D1369" i="15"/>
  <c r="C1369" i="15"/>
  <c r="B1369" i="15"/>
  <c r="A1369" i="15"/>
  <c r="L1368" i="15"/>
  <c r="E1368" i="15"/>
  <c r="D1368" i="15"/>
  <c r="C1368" i="15"/>
  <c r="B1368" i="15"/>
  <c r="A1368" i="15"/>
  <c r="L1367" i="15"/>
  <c r="E1367" i="15"/>
  <c r="D1367" i="15"/>
  <c r="C1367" i="15"/>
  <c r="B1367" i="15"/>
  <c r="A1367" i="15"/>
  <c r="L1366" i="15"/>
  <c r="E1366" i="15"/>
  <c r="D1366" i="15"/>
  <c r="C1366" i="15"/>
  <c r="B1366" i="15"/>
  <c r="A1366" i="15"/>
  <c r="L1365" i="15"/>
  <c r="E1365" i="15"/>
  <c r="D1365" i="15"/>
  <c r="C1365" i="15"/>
  <c r="B1365" i="15"/>
  <c r="A1365" i="15"/>
  <c r="L1364" i="15"/>
  <c r="E1364" i="15"/>
  <c r="D1364" i="15"/>
  <c r="C1364" i="15"/>
  <c r="B1364" i="15"/>
  <c r="A1364" i="15"/>
  <c r="L1363" i="15"/>
  <c r="E1363" i="15"/>
  <c r="D1363" i="15"/>
  <c r="C1363" i="15"/>
  <c r="B1363" i="15"/>
  <c r="A1363" i="15"/>
  <c r="L1362" i="15"/>
  <c r="E1362" i="15"/>
  <c r="D1362" i="15"/>
  <c r="C1362" i="15"/>
  <c r="B1362" i="15"/>
  <c r="A1362" i="15"/>
  <c r="L1361" i="15"/>
  <c r="E1361" i="15"/>
  <c r="D1361" i="15"/>
  <c r="C1361" i="15"/>
  <c r="B1361" i="15"/>
  <c r="A1361" i="15"/>
  <c r="L1360" i="15"/>
  <c r="E1360" i="15"/>
  <c r="D1360" i="15"/>
  <c r="C1360" i="15"/>
  <c r="B1360" i="15"/>
  <c r="A1360" i="15"/>
  <c r="L1359" i="15"/>
  <c r="E1359" i="15"/>
  <c r="D1359" i="15"/>
  <c r="C1359" i="15"/>
  <c r="B1359" i="15"/>
  <c r="A1359" i="15"/>
  <c r="L1358" i="15"/>
  <c r="E1358" i="15"/>
  <c r="D1358" i="15"/>
  <c r="C1358" i="15"/>
  <c r="B1358" i="15"/>
  <c r="A1358" i="15"/>
  <c r="L1357" i="15"/>
  <c r="E1357" i="15"/>
  <c r="D1357" i="15"/>
  <c r="C1357" i="15"/>
  <c r="B1357" i="15"/>
  <c r="A1357" i="15"/>
  <c r="L1356" i="15"/>
  <c r="E1356" i="15"/>
  <c r="D1356" i="15"/>
  <c r="C1356" i="15"/>
  <c r="B1356" i="15"/>
  <c r="A1356" i="15"/>
  <c r="L1355" i="15"/>
  <c r="E1355" i="15"/>
  <c r="D1355" i="15"/>
  <c r="C1355" i="15"/>
  <c r="B1355" i="15"/>
  <c r="A1355" i="15"/>
  <c r="L1354" i="15"/>
  <c r="E1354" i="15"/>
  <c r="D1354" i="15"/>
  <c r="C1354" i="15"/>
  <c r="B1354" i="15"/>
  <c r="A1354" i="15"/>
  <c r="L1353" i="15"/>
  <c r="E1353" i="15"/>
  <c r="D1353" i="15"/>
  <c r="C1353" i="15"/>
  <c r="B1353" i="15"/>
  <c r="A1353" i="15"/>
  <c r="L1352" i="15"/>
  <c r="E1352" i="15"/>
  <c r="D1352" i="15"/>
  <c r="C1352" i="15"/>
  <c r="B1352" i="15"/>
  <c r="A1352" i="15"/>
  <c r="L1351" i="15"/>
  <c r="E1351" i="15"/>
  <c r="D1351" i="15"/>
  <c r="C1351" i="15"/>
  <c r="B1351" i="15"/>
  <c r="A1351" i="15"/>
  <c r="L1350" i="15"/>
  <c r="E1350" i="15"/>
  <c r="D1350" i="15"/>
  <c r="C1350" i="15"/>
  <c r="B1350" i="15"/>
  <c r="A1350" i="15"/>
  <c r="L1349" i="15"/>
  <c r="E1349" i="15"/>
  <c r="D1349" i="15"/>
  <c r="C1349" i="15"/>
  <c r="B1349" i="15"/>
  <c r="A1349" i="15"/>
  <c r="L1348" i="15"/>
  <c r="E1348" i="15"/>
  <c r="D1348" i="15"/>
  <c r="C1348" i="15"/>
  <c r="B1348" i="15"/>
  <c r="A1348" i="15"/>
  <c r="L1347" i="15"/>
  <c r="E1347" i="15"/>
  <c r="D1347" i="15"/>
  <c r="C1347" i="15"/>
  <c r="B1347" i="15"/>
  <c r="A1347" i="15"/>
  <c r="L1346" i="15"/>
  <c r="E1346" i="15"/>
  <c r="D1346" i="15"/>
  <c r="C1346" i="15"/>
  <c r="B1346" i="15"/>
  <c r="A1346" i="15"/>
  <c r="L1345" i="15"/>
  <c r="E1345" i="15"/>
  <c r="D1345" i="15"/>
  <c r="C1345" i="15"/>
  <c r="B1345" i="15"/>
  <c r="A1345" i="15"/>
  <c r="L1344" i="15"/>
  <c r="E1344" i="15"/>
  <c r="D1344" i="15"/>
  <c r="C1344" i="15"/>
  <c r="B1344" i="15"/>
  <c r="A1344" i="15"/>
  <c r="L1343" i="15"/>
  <c r="E1343" i="15"/>
  <c r="D1343" i="15"/>
  <c r="C1343" i="15"/>
  <c r="B1343" i="15"/>
  <c r="A1343" i="15"/>
  <c r="L1342" i="15"/>
  <c r="E1342" i="15"/>
  <c r="D1342" i="15"/>
  <c r="C1342" i="15"/>
  <c r="B1342" i="15"/>
  <c r="A1342" i="15"/>
  <c r="L1341" i="15"/>
  <c r="E1341" i="15"/>
  <c r="D1341" i="15"/>
  <c r="C1341" i="15"/>
  <c r="B1341" i="15"/>
  <c r="A1341" i="15"/>
  <c r="L1340" i="15"/>
  <c r="E1340" i="15"/>
  <c r="D1340" i="15"/>
  <c r="C1340" i="15"/>
  <c r="B1340" i="15"/>
  <c r="A1340" i="15"/>
  <c r="L1339" i="15"/>
  <c r="E1339" i="15"/>
  <c r="D1339" i="15"/>
  <c r="C1339" i="15"/>
  <c r="B1339" i="15"/>
  <c r="A1339" i="15"/>
  <c r="L1338" i="15"/>
  <c r="E1338" i="15"/>
  <c r="D1338" i="15"/>
  <c r="C1338" i="15"/>
  <c r="B1338" i="15"/>
  <c r="A1338" i="15"/>
  <c r="L1337" i="15"/>
  <c r="E1337" i="15"/>
  <c r="D1337" i="15"/>
  <c r="C1337" i="15"/>
  <c r="B1337" i="15"/>
  <c r="A1337" i="15"/>
  <c r="L1336" i="15"/>
  <c r="E1336" i="15"/>
  <c r="D1336" i="15"/>
  <c r="C1336" i="15"/>
  <c r="B1336" i="15"/>
  <c r="A1336" i="15"/>
  <c r="L1335" i="15"/>
  <c r="E1335" i="15"/>
  <c r="D1335" i="15"/>
  <c r="C1335" i="15"/>
  <c r="B1335" i="15"/>
  <c r="A1335" i="15"/>
  <c r="L1334" i="15"/>
  <c r="E1334" i="15"/>
  <c r="D1334" i="15"/>
  <c r="C1334" i="15"/>
  <c r="B1334" i="15"/>
  <c r="A1334" i="15"/>
  <c r="L1333" i="15"/>
  <c r="E1333" i="15"/>
  <c r="D1333" i="15"/>
  <c r="C1333" i="15"/>
  <c r="B1333" i="15"/>
  <c r="A1333" i="15"/>
  <c r="L1332" i="15"/>
  <c r="E1332" i="15"/>
  <c r="D1332" i="15"/>
  <c r="C1332" i="15"/>
  <c r="B1332" i="15"/>
  <c r="A1332" i="15"/>
  <c r="L1331" i="15"/>
  <c r="E1331" i="15"/>
  <c r="D1331" i="15"/>
  <c r="C1331" i="15"/>
  <c r="B1331" i="15"/>
  <c r="A1331" i="15"/>
  <c r="L1330" i="15"/>
  <c r="E1330" i="15"/>
  <c r="D1330" i="15"/>
  <c r="C1330" i="15"/>
  <c r="B1330" i="15"/>
  <c r="A1330" i="15"/>
  <c r="L1329" i="15"/>
  <c r="E1329" i="15"/>
  <c r="D1329" i="15"/>
  <c r="C1329" i="15"/>
  <c r="B1329" i="15"/>
  <c r="A1329" i="15"/>
  <c r="L1328" i="15"/>
  <c r="E1328" i="15"/>
  <c r="D1328" i="15"/>
  <c r="C1328" i="15"/>
  <c r="B1328" i="15"/>
  <c r="A1328" i="15"/>
  <c r="L1327" i="15"/>
  <c r="E1327" i="15"/>
  <c r="D1327" i="15"/>
  <c r="C1327" i="15"/>
  <c r="B1327" i="15"/>
  <c r="A1327" i="15"/>
  <c r="L1326" i="15"/>
  <c r="E1326" i="15"/>
  <c r="D1326" i="15"/>
  <c r="C1326" i="15"/>
  <c r="B1326" i="15"/>
  <c r="A1326" i="15"/>
  <c r="L1325" i="15"/>
  <c r="E1325" i="15"/>
  <c r="D1325" i="15"/>
  <c r="C1325" i="15"/>
  <c r="B1325" i="15"/>
  <c r="A1325" i="15"/>
  <c r="L1324" i="15"/>
  <c r="E1324" i="15"/>
  <c r="D1324" i="15"/>
  <c r="C1324" i="15"/>
  <c r="B1324" i="15"/>
  <c r="A1324" i="15"/>
  <c r="L1323" i="15"/>
  <c r="E1323" i="15"/>
  <c r="D1323" i="15"/>
  <c r="C1323" i="15"/>
  <c r="B1323" i="15"/>
  <c r="A1323" i="15"/>
  <c r="L1322" i="15"/>
  <c r="E1322" i="15"/>
  <c r="D1322" i="15"/>
  <c r="C1322" i="15"/>
  <c r="B1322" i="15"/>
  <c r="A1322" i="15"/>
  <c r="L1321" i="15"/>
  <c r="E1321" i="15"/>
  <c r="D1321" i="15"/>
  <c r="C1321" i="15"/>
  <c r="B1321" i="15"/>
  <c r="A1321" i="15"/>
  <c r="L1320" i="15"/>
  <c r="E1320" i="15"/>
  <c r="D1320" i="15"/>
  <c r="C1320" i="15"/>
  <c r="B1320" i="15"/>
  <c r="A1320" i="15"/>
  <c r="L1319" i="15"/>
  <c r="E1319" i="15"/>
  <c r="D1319" i="15"/>
  <c r="C1319" i="15"/>
  <c r="B1319" i="15"/>
  <c r="A1319" i="15"/>
  <c r="L1318" i="15"/>
  <c r="E1318" i="15"/>
  <c r="D1318" i="15"/>
  <c r="C1318" i="15"/>
  <c r="B1318" i="15"/>
  <c r="A1318" i="15"/>
  <c r="L1317" i="15"/>
  <c r="E1317" i="15"/>
  <c r="D1317" i="15"/>
  <c r="C1317" i="15"/>
  <c r="B1317" i="15"/>
  <c r="A1317" i="15"/>
  <c r="L1316" i="15"/>
  <c r="E1316" i="15"/>
  <c r="D1316" i="15"/>
  <c r="C1316" i="15"/>
  <c r="B1316" i="15"/>
  <c r="A1316" i="15"/>
  <c r="L1315" i="15"/>
  <c r="E1315" i="15"/>
  <c r="D1315" i="15"/>
  <c r="C1315" i="15"/>
  <c r="B1315" i="15"/>
  <c r="A1315" i="15"/>
  <c r="L1314" i="15"/>
  <c r="E1314" i="15"/>
  <c r="D1314" i="15"/>
  <c r="C1314" i="15"/>
  <c r="B1314" i="15"/>
  <c r="A1314" i="15"/>
  <c r="L1313" i="15"/>
  <c r="E1313" i="15"/>
  <c r="D1313" i="15"/>
  <c r="C1313" i="15"/>
  <c r="B1313" i="15"/>
  <c r="A1313" i="15"/>
  <c r="L1312" i="15"/>
  <c r="E1312" i="15"/>
  <c r="D1312" i="15"/>
  <c r="C1312" i="15"/>
  <c r="B1312" i="15"/>
  <c r="A1312" i="15"/>
  <c r="L1311" i="15"/>
  <c r="E1311" i="15"/>
  <c r="D1311" i="15"/>
  <c r="C1311" i="15"/>
  <c r="B1311" i="15"/>
  <c r="A1311" i="15"/>
  <c r="L1310" i="15"/>
  <c r="E1310" i="15"/>
  <c r="D1310" i="15"/>
  <c r="C1310" i="15"/>
  <c r="B1310" i="15"/>
  <c r="A1310" i="15"/>
  <c r="L1309" i="15"/>
  <c r="E1309" i="15"/>
  <c r="D1309" i="15"/>
  <c r="C1309" i="15"/>
  <c r="B1309" i="15"/>
  <c r="A1309" i="15"/>
  <c r="L1308" i="15"/>
  <c r="E1308" i="15"/>
  <c r="D1308" i="15"/>
  <c r="C1308" i="15"/>
  <c r="B1308" i="15"/>
  <c r="A1308" i="15"/>
  <c r="L1307" i="15"/>
  <c r="E1307" i="15"/>
  <c r="D1307" i="15"/>
  <c r="C1307" i="15"/>
  <c r="B1307" i="15"/>
  <c r="A1307" i="15"/>
  <c r="L1306" i="15"/>
  <c r="E1306" i="15"/>
  <c r="D1306" i="15"/>
  <c r="C1306" i="15"/>
  <c r="B1306" i="15"/>
  <c r="A1306" i="15"/>
  <c r="L1305" i="15"/>
  <c r="E1305" i="15"/>
  <c r="D1305" i="15"/>
  <c r="C1305" i="15"/>
  <c r="B1305" i="15"/>
  <c r="A1305" i="15"/>
  <c r="L1304" i="15"/>
  <c r="E1304" i="15"/>
  <c r="D1304" i="15"/>
  <c r="C1304" i="15"/>
  <c r="B1304" i="15"/>
  <c r="A1304" i="15"/>
  <c r="L1303" i="15"/>
  <c r="E1303" i="15"/>
  <c r="D1303" i="15"/>
  <c r="C1303" i="15"/>
  <c r="B1303" i="15"/>
  <c r="A1303" i="15"/>
  <c r="L1302" i="15"/>
  <c r="E1302" i="15"/>
  <c r="D1302" i="15"/>
  <c r="C1302" i="15"/>
  <c r="B1302" i="15"/>
  <c r="A1302" i="15"/>
  <c r="L1301" i="15"/>
  <c r="E1301" i="15"/>
  <c r="D1301" i="15"/>
  <c r="C1301" i="15"/>
  <c r="B1301" i="15"/>
  <c r="A1301" i="15"/>
  <c r="L1300" i="15"/>
  <c r="E1300" i="15"/>
  <c r="D1300" i="15"/>
  <c r="C1300" i="15"/>
  <c r="B1300" i="15"/>
  <c r="A1300" i="15"/>
  <c r="L1299" i="15"/>
  <c r="E1299" i="15"/>
  <c r="D1299" i="15"/>
  <c r="C1299" i="15"/>
  <c r="B1299" i="15"/>
  <c r="A1299" i="15"/>
  <c r="L1298" i="15"/>
  <c r="E1298" i="15"/>
  <c r="D1298" i="15"/>
  <c r="C1298" i="15"/>
  <c r="B1298" i="15"/>
  <c r="A1298" i="15"/>
  <c r="L1297" i="15"/>
  <c r="E1297" i="15"/>
  <c r="D1297" i="15"/>
  <c r="C1297" i="15"/>
  <c r="B1297" i="15"/>
  <c r="A1297" i="15"/>
  <c r="L1296" i="15"/>
  <c r="E1296" i="15"/>
  <c r="D1296" i="15"/>
  <c r="C1296" i="15"/>
  <c r="B1296" i="15"/>
  <c r="A1296" i="15"/>
  <c r="L1295" i="15"/>
  <c r="E1295" i="15"/>
  <c r="D1295" i="15"/>
  <c r="C1295" i="15"/>
  <c r="B1295" i="15"/>
  <c r="A1295" i="15"/>
  <c r="L1294" i="15"/>
  <c r="E1294" i="15"/>
  <c r="D1294" i="15"/>
  <c r="C1294" i="15"/>
  <c r="B1294" i="15"/>
  <c r="A1294" i="15"/>
  <c r="L1293" i="15"/>
  <c r="E1293" i="15"/>
  <c r="D1293" i="15"/>
  <c r="C1293" i="15"/>
  <c r="B1293" i="15"/>
  <c r="A1293" i="15"/>
  <c r="L1292" i="15"/>
  <c r="E1292" i="15"/>
  <c r="D1292" i="15"/>
  <c r="C1292" i="15"/>
  <c r="B1292" i="15"/>
  <c r="A1292" i="15"/>
  <c r="L1291" i="15"/>
  <c r="E1291" i="15"/>
  <c r="D1291" i="15"/>
  <c r="C1291" i="15"/>
  <c r="B1291" i="15"/>
  <c r="A1291" i="15"/>
  <c r="L1290" i="15"/>
  <c r="E1290" i="15"/>
  <c r="D1290" i="15"/>
  <c r="C1290" i="15"/>
  <c r="B1290" i="15"/>
  <c r="A1290" i="15"/>
  <c r="L1289" i="15"/>
  <c r="E1289" i="15"/>
  <c r="D1289" i="15"/>
  <c r="C1289" i="15"/>
  <c r="B1289" i="15"/>
  <c r="A1289" i="15"/>
  <c r="L1288" i="15"/>
  <c r="E1288" i="15"/>
  <c r="D1288" i="15"/>
  <c r="C1288" i="15"/>
  <c r="B1288" i="15"/>
  <c r="A1288" i="15"/>
  <c r="L1287" i="15"/>
  <c r="E1287" i="15"/>
  <c r="D1287" i="15"/>
  <c r="C1287" i="15"/>
  <c r="B1287" i="15"/>
  <c r="A1287" i="15"/>
  <c r="L1286" i="15"/>
  <c r="E1286" i="15"/>
  <c r="D1286" i="15"/>
  <c r="C1286" i="15"/>
  <c r="B1286" i="15"/>
  <c r="A1286" i="15"/>
  <c r="L1285" i="15"/>
  <c r="E1285" i="15"/>
  <c r="D1285" i="15"/>
  <c r="C1285" i="15"/>
  <c r="B1285" i="15"/>
  <c r="A1285" i="15"/>
  <c r="L1284" i="15"/>
  <c r="E1284" i="15"/>
  <c r="D1284" i="15"/>
  <c r="C1284" i="15"/>
  <c r="B1284" i="15"/>
  <c r="A1284" i="15"/>
  <c r="L1283" i="15"/>
  <c r="E1283" i="15"/>
  <c r="D1283" i="15"/>
  <c r="C1283" i="15"/>
  <c r="B1283" i="15"/>
  <c r="A1283" i="15"/>
  <c r="L1282" i="15"/>
  <c r="E1282" i="15"/>
  <c r="D1282" i="15"/>
  <c r="C1282" i="15"/>
  <c r="B1282" i="15"/>
  <c r="A1282" i="15"/>
  <c r="E1281" i="15"/>
  <c r="D1281" i="15"/>
  <c r="C1281" i="15"/>
  <c r="B1281" i="15"/>
  <c r="A1281" i="15"/>
  <c r="L1280" i="15"/>
  <c r="E1280" i="15"/>
  <c r="D1280" i="15"/>
  <c r="C1280" i="15"/>
  <c r="B1280" i="15"/>
  <c r="A1280" i="15"/>
  <c r="L1279" i="15"/>
  <c r="E1279" i="15"/>
  <c r="D1279" i="15"/>
  <c r="C1279" i="15"/>
  <c r="B1279" i="15"/>
  <c r="A1279" i="15"/>
  <c r="L1278" i="15"/>
  <c r="E1278" i="15"/>
  <c r="D1278" i="15"/>
  <c r="C1278" i="15"/>
  <c r="B1278" i="15"/>
  <c r="A1278" i="15"/>
  <c r="L1277" i="15"/>
  <c r="E1277" i="15"/>
  <c r="D1277" i="15"/>
  <c r="C1277" i="15"/>
  <c r="B1277" i="15"/>
  <c r="A1277" i="15"/>
  <c r="L1276" i="15"/>
  <c r="E1276" i="15"/>
  <c r="D1276" i="15"/>
  <c r="C1276" i="15"/>
  <c r="B1276" i="15"/>
  <c r="A1276" i="15"/>
  <c r="E1275" i="15"/>
  <c r="D1275" i="15"/>
  <c r="C1275" i="15"/>
  <c r="B1275" i="15"/>
  <c r="A1275" i="15"/>
  <c r="L1274" i="15"/>
  <c r="E1274" i="15"/>
  <c r="D1274" i="15"/>
  <c r="C1274" i="15"/>
  <c r="B1274" i="15"/>
  <c r="A1274" i="15"/>
  <c r="L1273" i="15"/>
  <c r="E1273" i="15"/>
  <c r="D1273" i="15"/>
  <c r="C1273" i="15"/>
  <c r="B1273" i="15"/>
  <c r="A1273" i="15"/>
  <c r="L1272" i="15"/>
  <c r="E1272" i="15"/>
  <c r="D1272" i="15"/>
  <c r="C1272" i="15"/>
  <c r="B1272" i="15"/>
  <c r="A1272" i="15"/>
  <c r="E1271" i="15"/>
  <c r="D1271" i="15"/>
  <c r="C1271" i="15"/>
  <c r="B1271" i="15"/>
  <c r="A1271" i="15"/>
  <c r="L1270" i="15"/>
  <c r="E1270" i="15"/>
  <c r="D1270" i="15"/>
  <c r="C1270" i="15"/>
  <c r="B1270" i="15"/>
  <c r="A1270" i="15"/>
  <c r="L1269" i="15"/>
  <c r="E1269" i="15"/>
  <c r="D1269" i="15"/>
  <c r="C1269" i="15"/>
  <c r="B1269" i="15"/>
  <c r="A1269" i="15"/>
  <c r="L1268" i="15"/>
  <c r="E1268" i="15"/>
  <c r="D1268" i="15"/>
  <c r="C1268" i="15"/>
  <c r="B1268" i="15"/>
  <c r="A1268" i="15"/>
  <c r="E1267" i="15"/>
  <c r="D1267" i="15"/>
  <c r="C1267" i="15"/>
  <c r="B1267" i="15"/>
  <c r="A1267" i="15"/>
  <c r="L1266" i="15"/>
  <c r="E1266" i="15"/>
  <c r="D1266" i="15"/>
  <c r="C1266" i="15"/>
  <c r="B1266" i="15"/>
  <c r="A1266" i="15"/>
  <c r="L1265" i="15"/>
  <c r="E1265" i="15"/>
  <c r="D1265" i="15"/>
  <c r="C1265" i="15"/>
  <c r="B1265" i="15"/>
  <c r="A1265" i="15"/>
  <c r="L1264" i="15"/>
  <c r="E1264" i="15"/>
  <c r="D1264" i="15"/>
  <c r="C1264" i="15"/>
  <c r="B1264" i="15"/>
  <c r="A1264" i="15"/>
  <c r="L1263" i="15"/>
  <c r="E1263" i="15"/>
  <c r="D1263" i="15"/>
  <c r="C1263" i="15"/>
  <c r="B1263" i="15"/>
  <c r="A1263" i="15"/>
  <c r="L1262" i="15"/>
  <c r="E1262" i="15"/>
  <c r="D1262" i="15"/>
  <c r="C1262" i="15"/>
  <c r="B1262" i="15"/>
  <c r="A1262" i="15"/>
  <c r="L1261" i="15"/>
  <c r="E1261" i="15"/>
  <c r="D1261" i="15"/>
  <c r="C1261" i="15"/>
  <c r="B1261" i="15"/>
  <c r="A1261" i="15"/>
  <c r="L1260" i="15"/>
  <c r="E1260" i="15"/>
  <c r="D1260" i="15"/>
  <c r="C1260" i="15"/>
  <c r="B1260" i="15"/>
  <c r="A1260" i="15"/>
  <c r="L1259" i="15"/>
  <c r="E1259" i="15"/>
  <c r="D1259" i="15"/>
  <c r="C1259" i="15"/>
  <c r="B1259" i="15"/>
  <c r="A1259" i="15"/>
  <c r="L1258" i="15"/>
  <c r="E1258" i="15"/>
  <c r="D1258" i="15"/>
  <c r="C1258" i="15"/>
  <c r="B1258" i="15"/>
  <c r="A1258" i="15"/>
  <c r="L1257" i="15"/>
  <c r="E1257" i="15"/>
  <c r="D1257" i="15"/>
  <c r="C1257" i="15"/>
  <c r="B1257" i="15"/>
  <c r="A1257" i="15"/>
  <c r="L1256" i="15"/>
  <c r="E1256" i="15"/>
  <c r="D1256" i="15"/>
  <c r="C1256" i="15"/>
  <c r="B1256" i="15"/>
  <c r="A1256" i="15"/>
  <c r="L1255" i="15"/>
  <c r="E1255" i="15"/>
  <c r="D1255" i="15"/>
  <c r="C1255" i="15"/>
  <c r="B1255" i="15"/>
  <c r="A1255" i="15"/>
  <c r="L1254" i="15"/>
  <c r="E1254" i="15"/>
  <c r="D1254" i="15"/>
  <c r="C1254" i="15"/>
  <c r="B1254" i="15"/>
  <c r="A1254" i="15"/>
  <c r="L1253" i="15"/>
  <c r="E1253" i="15"/>
  <c r="D1253" i="15"/>
  <c r="C1253" i="15"/>
  <c r="B1253" i="15"/>
  <c r="A1253" i="15"/>
  <c r="L1252" i="15"/>
  <c r="E1252" i="15"/>
  <c r="D1252" i="15"/>
  <c r="C1252" i="15"/>
  <c r="B1252" i="15"/>
  <c r="A1252" i="15"/>
  <c r="L1251" i="15"/>
  <c r="E1251" i="15"/>
  <c r="D1251" i="15"/>
  <c r="C1251" i="15"/>
  <c r="B1251" i="15"/>
  <c r="A1251" i="15"/>
  <c r="L1250" i="15"/>
  <c r="E1250" i="15"/>
  <c r="D1250" i="15"/>
  <c r="C1250" i="15"/>
  <c r="B1250" i="15"/>
  <c r="A1250" i="15"/>
  <c r="L1249" i="15"/>
  <c r="E1249" i="15"/>
  <c r="D1249" i="15"/>
  <c r="C1249" i="15"/>
  <c r="B1249" i="15"/>
  <c r="A1249" i="15"/>
  <c r="L1248" i="15"/>
  <c r="E1248" i="15"/>
  <c r="D1248" i="15"/>
  <c r="C1248" i="15"/>
  <c r="B1248" i="15"/>
  <c r="A1248" i="15"/>
  <c r="L1247" i="15"/>
  <c r="E1247" i="15"/>
  <c r="D1247" i="15"/>
  <c r="C1247" i="15"/>
  <c r="B1247" i="15"/>
  <c r="A1247" i="15"/>
  <c r="L1246" i="15"/>
  <c r="E1246" i="15"/>
  <c r="D1246" i="15"/>
  <c r="C1246" i="15"/>
  <c r="B1246" i="15"/>
  <c r="A1246" i="15"/>
  <c r="L1245" i="15"/>
  <c r="E1245" i="15"/>
  <c r="D1245" i="15"/>
  <c r="C1245" i="15"/>
  <c r="B1245" i="15"/>
  <c r="A1245" i="15"/>
  <c r="L1244" i="15"/>
  <c r="E1244" i="15"/>
  <c r="D1244" i="15"/>
  <c r="C1244" i="15"/>
  <c r="B1244" i="15"/>
  <c r="A1244" i="15"/>
  <c r="L1243" i="15"/>
  <c r="E1243" i="15"/>
  <c r="D1243" i="15"/>
  <c r="C1243" i="15"/>
  <c r="B1243" i="15"/>
  <c r="A1243" i="15"/>
  <c r="L1242" i="15"/>
  <c r="E1242" i="15"/>
  <c r="D1242" i="15"/>
  <c r="C1242" i="15"/>
  <c r="B1242" i="15"/>
  <c r="A1242" i="15"/>
  <c r="L1241" i="15"/>
  <c r="E1241" i="15"/>
  <c r="D1241" i="15"/>
  <c r="C1241" i="15"/>
  <c r="B1241" i="15"/>
  <c r="A1241" i="15"/>
  <c r="L1240" i="15"/>
  <c r="E1240" i="15"/>
  <c r="D1240" i="15"/>
  <c r="C1240" i="15"/>
  <c r="B1240" i="15"/>
  <c r="A1240" i="15"/>
  <c r="L1239" i="15"/>
  <c r="E1239" i="15"/>
  <c r="D1239" i="15"/>
  <c r="C1239" i="15"/>
  <c r="B1239" i="15"/>
  <c r="A1239" i="15"/>
  <c r="L1238" i="15"/>
  <c r="E1238" i="15"/>
  <c r="D1238" i="15"/>
  <c r="C1238" i="15"/>
  <c r="B1238" i="15"/>
  <c r="A1238" i="15"/>
  <c r="L1237" i="15"/>
  <c r="E1237" i="15"/>
  <c r="D1237" i="15"/>
  <c r="C1237" i="15"/>
  <c r="B1237" i="15"/>
  <c r="A1237" i="15"/>
  <c r="L1236" i="15"/>
  <c r="E1236" i="15"/>
  <c r="D1236" i="15"/>
  <c r="C1236" i="15"/>
  <c r="B1236" i="15"/>
  <c r="A1236" i="15"/>
  <c r="L1235" i="15"/>
  <c r="E1235" i="15"/>
  <c r="D1235" i="15"/>
  <c r="C1235" i="15"/>
  <c r="B1235" i="15"/>
  <c r="A1235" i="15"/>
  <c r="L1234" i="15"/>
  <c r="E1234" i="15"/>
  <c r="D1234" i="15"/>
  <c r="C1234" i="15"/>
  <c r="B1234" i="15"/>
  <c r="A1234" i="15"/>
  <c r="L1233" i="15"/>
  <c r="E1233" i="15"/>
  <c r="D1233" i="15"/>
  <c r="C1233" i="15"/>
  <c r="B1233" i="15"/>
  <c r="A1233" i="15"/>
  <c r="L1232" i="15"/>
  <c r="E1232" i="15"/>
  <c r="D1232" i="15"/>
  <c r="C1232" i="15"/>
  <c r="B1232" i="15"/>
  <c r="A1232" i="15"/>
  <c r="L1231" i="15"/>
  <c r="E1231" i="15"/>
  <c r="D1231" i="15"/>
  <c r="C1231" i="15"/>
  <c r="B1231" i="15"/>
  <c r="A1231" i="15"/>
  <c r="L1230" i="15"/>
  <c r="E1230" i="15"/>
  <c r="D1230" i="15"/>
  <c r="C1230" i="15"/>
  <c r="B1230" i="15"/>
  <c r="A1230" i="15"/>
  <c r="L1229" i="15"/>
  <c r="E1229" i="15"/>
  <c r="D1229" i="15"/>
  <c r="C1229" i="15"/>
  <c r="B1229" i="15"/>
  <c r="A1229" i="15"/>
  <c r="L1228" i="15"/>
  <c r="E1228" i="15"/>
  <c r="D1228" i="15"/>
  <c r="C1228" i="15"/>
  <c r="B1228" i="15"/>
  <c r="A1228" i="15"/>
  <c r="L1227" i="15"/>
  <c r="E1227" i="15"/>
  <c r="D1227" i="15"/>
  <c r="C1227" i="15"/>
  <c r="B1227" i="15"/>
  <c r="A1227" i="15"/>
  <c r="L1226" i="15"/>
  <c r="E1226" i="15"/>
  <c r="D1226" i="15"/>
  <c r="C1226" i="15"/>
  <c r="B1226" i="15"/>
  <c r="A1226" i="15"/>
  <c r="L1225" i="15"/>
  <c r="E1225" i="15"/>
  <c r="D1225" i="15"/>
  <c r="C1225" i="15"/>
  <c r="B1225" i="15"/>
  <c r="A1225" i="15"/>
  <c r="L1224" i="15"/>
  <c r="E1224" i="15"/>
  <c r="D1224" i="15"/>
  <c r="C1224" i="15"/>
  <c r="B1224" i="15"/>
  <c r="A1224" i="15"/>
  <c r="L1223" i="15"/>
  <c r="E1223" i="15"/>
  <c r="D1223" i="15"/>
  <c r="C1223" i="15"/>
  <c r="B1223" i="15"/>
  <c r="A1223" i="15"/>
  <c r="L1222" i="15"/>
  <c r="E1222" i="15"/>
  <c r="D1222" i="15"/>
  <c r="C1222" i="15"/>
  <c r="B1222" i="15"/>
  <c r="A1222" i="15"/>
  <c r="L1221" i="15"/>
  <c r="E1221" i="15"/>
  <c r="D1221" i="15"/>
  <c r="C1221" i="15"/>
  <c r="B1221" i="15"/>
  <c r="A1221" i="15"/>
  <c r="L1220" i="15"/>
  <c r="E1220" i="15"/>
  <c r="D1220" i="15"/>
  <c r="C1220" i="15"/>
  <c r="B1220" i="15"/>
  <c r="A1220" i="15"/>
  <c r="L1219" i="15"/>
  <c r="E1219" i="15"/>
  <c r="D1219" i="15"/>
  <c r="C1219" i="15"/>
  <c r="B1219" i="15"/>
  <c r="A1219" i="15"/>
  <c r="L1218" i="15"/>
  <c r="E1218" i="15"/>
  <c r="D1218" i="15"/>
  <c r="C1218" i="15"/>
  <c r="B1218" i="15"/>
  <c r="A1218" i="15"/>
  <c r="L1217" i="15"/>
  <c r="E1217" i="15"/>
  <c r="D1217" i="15"/>
  <c r="C1217" i="15"/>
  <c r="B1217" i="15"/>
  <c r="A1217" i="15"/>
  <c r="L1216" i="15"/>
  <c r="E1216" i="15"/>
  <c r="D1216" i="15"/>
  <c r="C1216" i="15"/>
  <c r="B1216" i="15"/>
  <c r="A1216" i="15"/>
  <c r="L1215" i="15"/>
  <c r="E1215" i="15"/>
  <c r="D1215" i="15"/>
  <c r="C1215" i="15"/>
  <c r="B1215" i="15"/>
  <c r="A1215" i="15"/>
  <c r="L1214" i="15"/>
  <c r="E1214" i="15"/>
  <c r="D1214" i="15"/>
  <c r="C1214" i="15"/>
  <c r="B1214" i="15"/>
  <c r="A1214" i="15"/>
  <c r="L1213" i="15"/>
  <c r="E1213" i="15"/>
  <c r="D1213" i="15"/>
  <c r="C1213" i="15"/>
  <c r="B1213" i="15"/>
  <c r="A1213" i="15"/>
  <c r="L1212" i="15"/>
  <c r="E1212" i="15"/>
  <c r="D1212" i="15"/>
  <c r="C1212" i="15"/>
  <c r="B1212" i="15"/>
  <c r="A1212" i="15"/>
  <c r="L1211" i="15"/>
  <c r="E1211" i="15"/>
  <c r="D1211" i="15"/>
  <c r="C1211" i="15"/>
  <c r="B1211" i="15"/>
  <c r="A1211" i="15"/>
  <c r="L1210" i="15"/>
  <c r="E1210" i="15"/>
  <c r="D1210" i="15"/>
  <c r="C1210" i="15"/>
  <c r="B1210" i="15"/>
  <c r="A1210" i="15"/>
  <c r="L1209" i="15"/>
  <c r="E1209" i="15"/>
  <c r="D1209" i="15"/>
  <c r="C1209" i="15"/>
  <c r="B1209" i="15"/>
  <c r="A1209" i="15"/>
  <c r="L1208" i="15"/>
  <c r="E1208" i="15"/>
  <c r="D1208" i="15"/>
  <c r="C1208" i="15"/>
  <c r="B1208" i="15"/>
  <c r="A1208" i="15"/>
  <c r="L1207" i="15"/>
  <c r="E1207" i="15"/>
  <c r="D1207" i="15"/>
  <c r="C1207" i="15"/>
  <c r="B1207" i="15"/>
  <c r="A1207" i="15"/>
  <c r="L1206" i="15"/>
  <c r="E1206" i="15"/>
  <c r="D1206" i="15"/>
  <c r="C1206" i="15"/>
  <c r="B1206" i="15"/>
  <c r="A1206" i="15"/>
  <c r="L1205" i="15"/>
  <c r="E1205" i="15"/>
  <c r="D1205" i="15"/>
  <c r="C1205" i="15"/>
  <c r="B1205" i="15"/>
  <c r="A1205" i="15"/>
  <c r="L1204" i="15"/>
  <c r="E1204" i="15"/>
  <c r="D1204" i="15"/>
  <c r="C1204" i="15"/>
  <c r="B1204" i="15"/>
  <c r="A1204" i="15"/>
  <c r="L1203" i="15"/>
  <c r="E1203" i="15"/>
  <c r="D1203" i="15"/>
  <c r="C1203" i="15"/>
  <c r="B1203" i="15"/>
  <c r="A1203" i="15"/>
  <c r="L1202" i="15"/>
  <c r="E1202" i="15"/>
  <c r="D1202" i="15"/>
  <c r="C1202" i="15"/>
  <c r="B1202" i="15"/>
  <c r="A1202" i="15"/>
  <c r="L1201" i="15"/>
  <c r="E1201" i="15"/>
  <c r="D1201" i="15"/>
  <c r="C1201" i="15"/>
  <c r="B1201" i="15"/>
  <c r="A1201" i="15"/>
  <c r="L1200" i="15"/>
  <c r="E1200" i="15"/>
  <c r="D1200" i="15"/>
  <c r="C1200" i="15"/>
  <c r="B1200" i="15"/>
  <c r="A1200" i="15"/>
  <c r="L1199" i="15"/>
  <c r="E1199" i="15"/>
  <c r="D1199" i="15"/>
  <c r="C1199" i="15"/>
  <c r="B1199" i="15"/>
  <c r="A1199" i="15"/>
  <c r="L1198" i="15"/>
  <c r="E1198" i="15"/>
  <c r="D1198" i="15"/>
  <c r="C1198" i="15"/>
  <c r="B1198" i="15"/>
  <c r="A1198" i="15"/>
  <c r="L1197" i="15"/>
  <c r="E1197" i="15"/>
  <c r="D1197" i="15"/>
  <c r="C1197" i="15"/>
  <c r="B1197" i="15"/>
  <c r="A1197" i="15"/>
  <c r="L1196" i="15"/>
  <c r="E1196" i="15"/>
  <c r="D1196" i="15"/>
  <c r="C1196" i="15"/>
  <c r="B1196" i="15"/>
  <c r="A1196" i="15"/>
  <c r="L1195" i="15"/>
  <c r="E1195" i="15"/>
  <c r="D1195" i="15"/>
  <c r="C1195" i="15"/>
  <c r="B1195" i="15"/>
  <c r="A1195" i="15"/>
  <c r="L1194" i="15"/>
  <c r="E1194" i="15"/>
  <c r="D1194" i="15"/>
  <c r="C1194" i="15"/>
  <c r="B1194" i="15"/>
  <c r="A1194" i="15"/>
  <c r="L1193" i="15"/>
  <c r="E1193" i="15"/>
  <c r="D1193" i="15"/>
  <c r="C1193" i="15"/>
  <c r="B1193" i="15"/>
  <c r="A1193" i="15"/>
  <c r="L1192" i="15"/>
  <c r="E1192" i="15"/>
  <c r="D1192" i="15"/>
  <c r="C1192" i="15"/>
  <c r="B1192" i="15"/>
  <c r="A1192" i="15"/>
  <c r="L1191" i="15"/>
  <c r="E1191" i="15"/>
  <c r="D1191" i="15"/>
  <c r="C1191" i="15"/>
  <c r="B1191" i="15"/>
  <c r="A1191" i="15"/>
  <c r="L1190" i="15"/>
  <c r="E1190" i="15"/>
  <c r="D1190" i="15"/>
  <c r="C1190" i="15"/>
  <c r="B1190" i="15"/>
  <c r="A1190" i="15"/>
  <c r="L1189" i="15"/>
  <c r="E1189" i="15"/>
  <c r="D1189" i="15"/>
  <c r="C1189" i="15"/>
  <c r="B1189" i="15"/>
  <c r="A1189" i="15"/>
  <c r="L1188" i="15"/>
  <c r="E1188" i="15"/>
  <c r="D1188" i="15"/>
  <c r="C1188" i="15"/>
  <c r="B1188" i="15"/>
  <c r="A1188" i="15"/>
  <c r="L1187" i="15"/>
  <c r="E1187" i="15"/>
  <c r="D1187" i="15"/>
  <c r="C1187" i="15"/>
  <c r="B1187" i="15"/>
  <c r="A1187" i="15"/>
  <c r="L1186" i="15"/>
  <c r="E1186" i="15"/>
  <c r="D1186" i="15"/>
  <c r="C1186" i="15"/>
  <c r="B1186" i="15"/>
  <c r="A1186" i="15"/>
  <c r="L1185" i="15"/>
  <c r="E1185" i="15"/>
  <c r="D1185" i="15"/>
  <c r="C1185" i="15"/>
  <c r="B1185" i="15"/>
  <c r="A1185" i="15"/>
  <c r="L1184" i="15"/>
  <c r="E1184" i="15"/>
  <c r="D1184" i="15"/>
  <c r="C1184" i="15"/>
  <c r="B1184" i="15"/>
  <c r="A1184" i="15"/>
  <c r="L1183" i="15"/>
  <c r="E1183" i="15"/>
  <c r="D1183" i="15"/>
  <c r="C1183" i="15"/>
  <c r="B1183" i="15"/>
  <c r="A1183" i="15"/>
  <c r="L1182" i="15"/>
  <c r="E1182" i="15"/>
  <c r="D1182" i="15"/>
  <c r="C1182" i="15"/>
  <c r="B1182" i="15"/>
  <c r="A1182" i="15"/>
  <c r="L1181" i="15"/>
  <c r="E1181" i="15"/>
  <c r="D1181" i="15"/>
  <c r="C1181" i="15"/>
  <c r="B1181" i="15"/>
  <c r="A1181" i="15"/>
  <c r="L1180" i="15"/>
  <c r="E1180" i="15"/>
  <c r="D1180" i="15"/>
  <c r="C1180" i="15"/>
  <c r="B1180" i="15"/>
  <c r="A1180" i="15"/>
  <c r="L1179" i="15"/>
  <c r="E1179" i="15"/>
  <c r="D1179" i="15"/>
  <c r="C1179" i="15"/>
  <c r="B1179" i="15"/>
  <c r="A1179" i="15"/>
  <c r="L1178" i="15"/>
  <c r="E1178" i="15"/>
  <c r="D1178" i="15"/>
  <c r="C1178" i="15"/>
  <c r="B1178" i="15"/>
  <c r="A1178" i="15"/>
  <c r="L1177" i="15"/>
  <c r="E1177" i="15"/>
  <c r="D1177" i="15"/>
  <c r="C1177" i="15"/>
  <c r="B1177" i="15"/>
  <c r="A1177" i="15"/>
  <c r="L1176" i="15"/>
  <c r="E1176" i="15"/>
  <c r="D1176" i="15"/>
  <c r="C1176" i="15"/>
  <c r="B1176" i="15"/>
  <c r="A1176" i="15"/>
  <c r="L1175" i="15"/>
  <c r="E1175" i="15"/>
  <c r="D1175" i="15"/>
  <c r="C1175" i="15"/>
  <c r="B1175" i="15"/>
  <c r="A1175" i="15"/>
  <c r="L1174" i="15"/>
  <c r="E1174" i="15"/>
  <c r="D1174" i="15"/>
  <c r="C1174" i="15"/>
  <c r="B1174" i="15"/>
  <c r="A1174" i="15"/>
  <c r="L1173" i="15"/>
  <c r="E1173" i="15"/>
  <c r="D1173" i="15"/>
  <c r="C1173" i="15"/>
  <c r="B1173" i="15"/>
  <c r="A1173" i="15"/>
  <c r="L1172" i="15"/>
  <c r="E1172" i="15"/>
  <c r="D1172" i="15"/>
  <c r="C1172" i="15"/>
  <c r="B1172" i="15"/>
  <c r="A1172" i="15"/>
  <c r="L1171" i="15"/>
  <c r="E1171" i="15"/>
  <c r="D1171" i="15"/>
  <c r="C1171" i="15"/>
  <c r="B1171" i="15"/>
  <c r="A1171" i="15"/>
  <c r="L1170" i="15"/>
  <c r="E1170" i="15"/>
  <c r="D1170" i="15"/>
  <c r="C1170" i="15"/>
  <c r="B1170" i="15"/>
  <c r="A1170" i="15"/>
  <c r="L1169" i="15"/>
  <c r="E1169" i="15"/>
  <c r="D1169" i="15"/>
  <c r="C1169" i="15"/>
  <c r="B1169" i="15"/>
  <c r="A1169" i="15"/>
  <c r="L1168" i="15"/>
  <c r="E1168" i="15"/>
  <c r="D1168" i="15"/>
  <c r="C1168" i="15"/>
  <c r="B1168" i="15"/>
  <c r="A1168" i="15"/>
  <c r="L1167" i="15"/>
  <c r="E1167" i="15"/>
  <c r="D1167" i="15"/>
  <c r="C1167" i="15"/>
  <c r="B1167" i="15"/>
  <c r="A1167" i="15"/>
  <c r="L1166" i="15"/>
  <c r="E1166" i="15"/>
  <c r="D1166" i="15"/>
  <c r="C1166" i="15"/>
  <c r="B1166" i="15"/>
  <c r="A1166" i="15"/>
  <c r="L1165" i="15"/>
  <c r="E1165" i="15"/>
  <c r="D1165" i="15"/>
  <c r="C1165" i="15"/>
  <c r="B1165" i="15"/>
  <c r="A1165" i="15"/>
  <c r="L1164" i="15"/>
  <c r="E1164" i="15"/>
  <c r="D1164" i="15"/>
  <c r="C1164" i="15"/>
  <c r="B1164" i="15"/>
  <c r="A1164" i="15"/>
  <c r="L1163" i="15"/>
  <c r="E1163" i="15"/>
  <c r="D1163" i="15"/>
  <c r="C1163" i="15"/>
  <c r="B1163" i="15"/>
  <c r="A1163" i="15"/>
  <c r="L1162" i="15"/>
  <c r="E1162" i="15"/>
  <c r="D1162" i="15"/>
  <c r="C1162" i="15"/>
  <c r="B1162" i="15"/>
  <c r="A1162" i="15"/>
  <c r="L1161" i="15"/>
  <c r="E1161" i="15"/>
  <c r="D1161" i="15"/>
  <c r="C1161" i="15"/>
  <c r="B1161" i="15"/>
  <c r="A1161" i="15"/>
  <c r="L1160" i="15"/>
  <c r="E1160" i="15"/>
  <c r="D1160" i="15"/>
  <c r="C1160" i="15"/>
  <c r="B1160" i="15"/>
  <c r="A1160" i="15"/>
  <c r="L1159" i="15"/>
  <c r="E1159" i="15"/>
  <c r="D1159" i="15"/>
  <c r="C1159" i="15"/>
  <c r="B1159" i="15"/>
  <c r="A1159" i="15"/>
  <c r="L1158" i="15"/>
  <c r="E1158" i="15"/>
  <c r="D1158" i="15"/>
  <c r="C1158" i="15"/>
  <c r="B1158" i="15"/>
  <c r="A1158" i="15"/>
  <c r="L1157" i="15"/>
  <c r="E1157" i="15"/>
  <c r="D1157" i="15"/>
  <c r="C1157" i="15"/>
  <c r="B1157" i="15"/>
  <c r="A1157" i="15"/>
  <c r="L1156" i="15"/>
  <c r="E1156" i="15"/>
  <c r="D1156" i="15"/>
  <c r="C1156" i="15"/>
  <c r="B1156" i="15"/>
  <c r="A1156" i="15"/>
  <c r="L1155" i="15"/>
  <c r="E1155" i="15"/>
  <c r="D1155" i="15"/>
  <c r="C1155" i="15"/>
  <c r="B1155" i="15"/>
  <c r="A1155" i="15"/>
  <c r="L1154" i="15"/>
  <c r="E1154" i="15"/>
  <c r="D1154" i="15"/>
  <c r="C1154" i="15"/>
  <c r="B1154" i="15"/>
  <c r="A1154" i="15"/>
  <c r="L1153" i="15"/>
  <c r="E1153" i="15"/>
  <c r="D1153" i="15"/>
  <c r="C1153" i="15"/>
  <c r="B1153" i="15"/>
  <c r="A1153" i="15"/>
  <c r="L1152" i="15"/>
  <c r="E1152" i="15"/>
  <c r="D1152" i="15"/>
  <c r="C1152" i="15"/>
  <c r="B1152" i="15"/>
  <c r="A1152" i="15"/>
  <c r="L1151" i="15"/>
  <c r="E1151" i="15"/>
  <c r="D1151" i="15"/>
  <c r="C1151" i="15"/>
  <c r="B1151" i="15"/>
  <c r="A1151" i="15"/>
  <c r="L1150" i="15"/>
  <c r="E1150" i="15"/>
  <c r="D1150" i="15"/>
  <c r="C1150" i="15"/>
  <c r="B1150" i="15"/>
  <c r="A1150" i="15"/>
  <c r="L1149" i="15"/>
  <c r="E1149" i="15"/>
  <c r="D1149" i="15"/>
  <c r="C1149" i="15"/>
  <c r="B1149" i="15"/>
  <c r="A1149" i="15"/>
  <c r="L1148" i="15"/>
  <c r="E1148" i="15"/>
  <c r="D1148" i="15"/>
  <c r="C1148" i="15"/>
  <c r="B1148" i="15"/>
  <c r="A1148" i="15"/>
  <c r="L1147" i="15"/>
  <c r="E1147" i="15"/>
  <c r="D1147" i="15"/>
  <c r="C1147" i="15"/>
  <c r="B1147" i="15"/>
  <c r="A1147" i="15"/>
  <c r="L1146" i="15"/>
  <c r="E1146" i="15"/>
  <c r="D1146" i="15"/>
  <c r="C1146" i="15"/>
  <c r="B1146" i="15"/>
  <c r="A1146" i="15"/>
  <c r="L1145" i="15"/>
  <c r="E1145" i="15"/>
  <c r="D1145" i="15"/>
  <c r="C1145" i="15"/>
  <c r="B1145" i="15"/>
  <c r="A1145" i="15"/>
  <c r="L1144" i="15"/>
  <c r="E1144" i="15"/>
  <c r="D1144" i="15"/>
  <c r="C1144" i="15"/>
  <c r="B1144" i="15"/>
  <c r="A1144" i="15"/>
  <c r="L1143" i="15"/>
  <c r="E1143" i="15"/>
  <c r="D1143" i="15"/>
  <c r="C1143" i="15"/>
  <c r="B1143" i="15"/>
  <c r="A1143" i="15"/>
  <c r="L1142" i="15"/>
  <c r="E1142" i="15"/>
  <c r="D1142" i="15"/>
  <c r="C1142" i="15"/>
  <c r="B1142" i="15"/>
  <c r="A1142" i="15"/>
  <c r="L1141" i="15"/>
  <c r="E1141" i="15"/>
  <c r="D1141" i="15"/>
  <c r="C1141" i="15"/>
  <c r="B1141" i="15"/>
  <c r="A1141" i="15"/>
  <c r="L1140" i="15"/>
  <c r="E1140" i="15"/>
  <c r="D1140" i="15"/>
  <c r="C1140" i="15"/>
  <c r="B1140" i="15"/>
  <c r="A1140" i="15"/>
  <c r="L1139" i="15"/>
  <c r="E1139" i="15"/>
  <c r="D1139" i="15"/>
  <c r="C1139" i="15"/>
  <c r="B1139" i="15"/>
  <c r="A1139" i="15"/>
  <c r="L1138" i="15"/>
  <c r="E1138" i="15"/>
  <c r="D1138" i="15"/>
  <c r="C1138" i="15"/>
  <c r="B1138" i="15"/>
  <c r="A1138" i="15"/>
  <c r="L1137" i="15"/>
  <c r="E1137" i="15"/>
  <c r="D1137" i="15"/>
  <c r="C1137" i="15"/>
  <c r="B1137" i="15"/>
  <c r="A1137" i="15"/>
  <c r="L1136" i="15"/>
  <c r="E1136" i="15"/>
  <c r="D1136" i="15"/>
  <c r="C1136" i="15"/>
  <c r="B1136" i="15"/>
  <c r="A1136" i="15"/>
  <c r="L1135" i="15"/>
  <c r="E1135" i="15"/>
  <c r="D1135" i="15"/>
  <c r="C1135" i="15"/>
  <c r="B1135" i="15"/>
  <c r="A1135" i="15"/>
  <c r="L1134" i="15"/>
  <c r="E1134" i="15"/>
  <c r="D1134" i="15"/>
  <c r="C1134" i="15"/>
  <c r="B1134" i="15"/>
  <c r="A1134" i="15"/>
  <c r="L1133" i="15"/>
  <c r="E1133" i="15"/>
  <c r="D1133" i="15"/>
  <c r="C1133" i="15"/>
  <c r="B1133" i="15"/>
  <c r="A1133" i="15"/>
  <c r="L1132" i="15"/>
  <c r="E1132" i="15"/>
  <c r="D1132" i="15"/>
  <c r="C1132" i="15"/>
  <c r="B1132" i="15"/>
  <c r="A1132" i="15"/>
  <c r="L1131" i="15"/>
  <c r="E1131" i="15"/>
  <c r="D1131" i="15"/>
  <c r="C1131" i="15"/>
  <c r="B1131" i="15"/>
  <c r="A1131" i="15"/>
  <c r="L1130" i="15"/>
  <c r="E1130" i="15"/>
  <c r="D1130" i="15"/>
  <c r="C1130" i="15"/>
  <c r="B1130" i="15"/>
  <c r="A1130" i="15"/>
  <c r="L1129" i="15"/>
  <c r="E1129" i="15"/>
  <c r="D1129" i="15"/>
  <c r="C1129" i="15"/>
  <c r="B1129" i="15"/>
  <c r="A1129" i="15"/>
  <c r="L1128" i="15"/>
  <c r="E1128" i="15"/>
  <c r="D1128" i="15"/>
  <c r="C1128" i="15"/>
  <c r="B1128" i="15"/>
  <c r="A1128" i="15"/>
  <c r="L1127" i="15"/>
  <c r="E1127" i="15"/>
  <c r="D1127" i="15"/>
  <c r="C1127" i="15"/>
  <c r="B1127" i="15"/>
  <c r="A1127" i="15"/>
  <c r="L1126" i="15"/>
  <c r="E1126" i="15"/>
  <c r="D1126" i="15"/>
  <c r="C1126" i="15"/>
  <c r="B1126" i="15"/>
  <c r="A1126" i="15"/>
  <c r="L1125" i="15"/>
  <c r="E1125" i="15"/>
  <c r="D1125" i="15"/>
  <c r="C1125" i="15"/>
  <c r="B1125" i="15"/>
  <c r="A1125" i="15"/>
  <c r="L1124" i="15"/>
  <c r="E1124" i="15"/>
  <c r="D1124" i="15"/>
  <c r="C1124" i="15"/>
  <c r="B1124" i="15"/>
  <c r="A1124" i="15"/>
  <c r="L1123" i="15"/>
  <c r="E1123" i="15"/>
  <c r="D1123" i="15"/>
  <c r="C1123" i="15"/>
  <c r="B1123" i="15"/>
  <c r="A1123" i="15"/>
  <c r="L1122" i="15"/>
  <c r="E1122" i="15"/>
  <c r="D1122" i="15"/>
  <c r="C1122" i="15"/>
  <c r="B1122" i="15"/>
  <c r="A1122" i="15"/>
  <c r="L1121" i="15"/>
  <c r="E1121" i="15"/>
  <c r="D1121" i="15"/>
  <c r="C1121" i="15"/>
  <c r="B1121" i="15"/>
  <c r="A1121" i="15"/>
  <c r="L1120" i="15"/>
  <c r="E1120" i="15"/>
  <c r="D1120" i="15"/>
  <c r="C1120" i="15"/>
  <c r="B1120" i="15"/>
  <c r="A1120" i="15"/>
  <c r="L1119" i="15"/>
  <c r="E1119" i="15"/>
  <c r="D1119" i="15"/>
  <c r="C1119" i="15"/>
  <c r="B1119" i="15"/>
  <c r="A1119" i="15"/>
  <c r="L1118" i="15"/>
  <c r="E1118" i="15"/>
  <c r="D1118" i="15"/>
  <c r="C1118" i="15"/>
  <c r="B1118" i="15"/>
  <c r="A1118" i="15"/>
  <c r="L1117" i="15"/>
  <c r="E1117" i="15"/>
  <c r="D1117" i="15"/>
  <c r="C1117" i="15"/>
  <c r="B1117" i="15"/>
  <c r="A1117" i="15"/>
  <c r="L1116" i="15"/>
  <c r="E1116" i="15"/>
  <c r="D1116" i="15"/>
  <c r="C1116" i="15"/>
  <c r="B1116" i="15"/>
  <c r="A1116" i="15"/>
  <c r="L1115" i="15"/>
  <c r="E1115" i="15"/>
  <c r="D1115" i="15"/>
  <c r="C1115" i="15"/>
  <c r="B1115" i="15"/>
  <c r="A1115" i="15"/>
  <c r="L1114" i="15"/>
  <c r="E1114" i="15"/>
  <c r="D1114" i="15"/>
  <c r="C1114" i="15"/>
  <c r="B1114" i="15"/>
  <c r="A1114" i="15"/>
  <c r="L1113" i="15"/>
  <c r="E1113" i="15"/>
  <c r="D1113" i="15"/>
  <c r="C1113" i="15"/>
  <c r="B1113" i="15"/>
  <c r="A1113" i="15"/>
  <c r="L1112" i="15"/>
  <c r="E1112" i="15"/>
  <c r="D1112" i="15"/>
  <c r="C1112" i="15"/>
  <c r="B1112" i="15"/>
  <c r="A1112" i="15"/>
  <c r="L1111" i="15"/>
  <c r="E1111" i="15"/>
  <c r="D1111" i="15"/>
  <c r="C1111" i="15"/>
  <c r="B1111" i="15"/>
  <c r="A1111" i="15"/>
  <c r="L1110" i="15"/>
  <c r="E1110" i="15"/>
  <c r="D1110" i="15"/>
  <c r="C1110" i="15"/>
  <c r="B1110" i="15"/>
  <c r="A1110" i="15"/>
  <c r="L1109" i="15"/>
  <c r="E1109" i="15"/>
  <c r="D1109" i="15"/>
  <c r="C1109" i="15"/>
  <c r="B1109" i="15"/>
  <c r="A1109" i="15"/>
  <c r="L1108" i="15"/>
  <c r="E1108" i="15"/>
  <c r="D1108" i="15"/>
  <c r="C1108" i="15"/>
  <c r="B1108" i="15"/>
  <c r="A1108" i="15"/>
  <c r="L1107" i="15"/>
  <c r="E1107" i="15"/>
  <c r="D1107" i="15"/>
  <c r="C1107" i="15"/>
  <c r="B1107" i="15"/>
  <c r="A1107" i="15"/>
  <c r="L1106" i="15"/>
  <c r="E1106" i="15"/>
  <c r="D1106" i="15"/>
  <c r="C1106" i="15"/>
  <c r="B1106" i="15"/>
  <c r="A1106" i="15"/>
  <c r="L1105" i="15"/>
  <c r="E1105" i="15"/>
  <c r="D1105" i="15"/>
  <c r="C1105" i="15"/>
  <c r="B1105" i="15"/>
  <c r="A1105" i="15"/>
  <c r="L1104" i="15"/>
  <c r="E1104" i="15"/>
  <c r="D1104" i="15"/>
  <c r="C1104" i="15"/>
  <c r="B1104" i="15"/>
  <c r="A1104" i="15"/>
  <c r="L1103" i="15"/>
  <c r="E1103" i="15"/>
  <c r="D1103" i="15"/>
  <c r="C1103" i="15"/>
  <c r="B1103" i="15"/>
  <c r="A1103" i="15"/>
  <c r="L1102" i="15"/>
  <c r="E1102" i="15"/>
  <c r="D1102" i="15"/>
  <c r="C1102" i="15"/>
  <c r="B1102" i="15"/>
  <c r="A1102" i="15"/>
  <c r="L1101" i="15"/>
  <c r="E1101" i="15"/>
  <c r="D1101" i="15"/>
  <c r="C1101" i="15"/>
  <c r="B1101" i="15"/>
  <c r="A1101" i="15"/>
  <c r="L1100" i="15"/>
  <c r="E1100" i="15"/>
  <c r="D1100" i="15"/>
  <c r="C1100" i="15"/>
  <c r="B1100" i="15"/>
  <c r="A1100" i="15"/>
  <c r="L1099" i="15"/>
  <c r="E1099" i="15"/>
  <c r="D1099" i="15"/>
  <c r="C1099" i="15"/>
  <c r="B1099" i="15"/>
  <c r="A1099" i="15"/>
  <c r="L1098" i="15"/>
  <c r="E1098" i="15"/>
  <c r="D1098" i="15"/>
  <c r="C1098" i="15"/>
  <c r="B1098" i="15"/>
  <c r="A1098" i="15"/>
  <c r="L1097" i="15"/>
  <c r="E1097" i="15"/>
  <c r="D1097" i="15"/>
  <c r="C1097" i="15"/>
  <c r="B1097" i="15"/>
  <c r="A1097" i="15"/>
  <c r="L1096" i="15"/>
  <c r="E1096" i="15"/>
  <c r="D1096" i="15"/>
  <c r="C1096" i="15"/>
  <c r="B1096" i="15"/>
  <c r="A1096" i="15"/>
  <c r="L1095" i="15"/>
  <c r="E1095" i="15"/>
  <c r="D1095" i="15"/>
  <c r="C1095" i="15"/>
  <c r="B1095" i="15"/>
  <c r="A1095" i="15"/>
  <c r="L1094" i="15"/>
  <c r="E1094" i="15"/>
  <c r="D1094" i="15"/>
  <c r="C1094" i="15"/>
  <c r="B1094" i="15"/>
  <c r="A1094" i="15"/>
  <c r="L1093" i="15"/>
  <c r="E1093" i="15"/>
  <c r="D1093" i="15"/>
  <c r="C1093" i="15"/>
  <c r="B1093" i="15"/>
  <c r="A1093" i="15"/>
  <c r="L1092" i="15"/>
  <c r="E1092" i="15"/>
  <c r="D1092" i="15"/>
  <c r="C1092" i="15"/>
  <c r="B1092" i="15"/>
  <c r="A1092" i="15"/>
  <c r="L1091" i="15"/>
  <c r="E1091" i="15"/>
  <c r="D1091" i="15"/>
  <c r="C1091" i="15"/>
  <c r="B1091" i="15"/>
  <c r="A1091" i="15"/>
  <c r="L1090" i="15"/>
  <c r="E1090" i="15"/>
  <c r="D1090" i="15"/>
  <c r="C1090" i="15"/>
  <c r="B1090" i="15"/>
  <c r="A1090" i="15"/>
  <c r="L1089" i="15"/>
  <c r="E1089" i="15"/>
  <c r="D1089" i="15"/>
  <c r="C1089" i="15"/>
  <c r="B1089" i="15"/>
  <c r="A1089" i="15"/>
  <c r="L1088" i="15"/>
  <c r="E1088" i="15"/>
  <c r="D1088" i="15"/>
  <c r="C1088" i="15"/>
  <c r="B1088" i="15"/>
  <c r="A1088" i="15"/>
  <c r="L1087" i="15"/>
  <c r="E1087" i="15"/>
  <c r="D1087" i="15"/>
  <c r="C1087" i="15"/>
  <c r="B1087" i="15"/>
  <c r="A1087" i="15"/>
  <c r="L1086" i="15"/>
  <c r="E1086" i="15"/>
  <c r="D1086" i="15"/>
  <c r="C1086" i="15"/>
  <c r="B1086" i="15"/>
  <c r="A1086" i="15"/>
  <c r="L1085" i="15"/>
  <c r="E1085" i="15"/>
  <c r="D1085" i="15"/>
  <c r="C1085" i="15"/>
  <c r="B1085" i="15"/>
  <c r="A1085" i="15"/>
  <c r="L1084" i="15"/>
  <c r="E1084" i="15"/>
  <c r="D1084" i="15"/>
  <c r="C1084" i="15"/>
  <c r="B1084" i="15"/>
  <c r="A1084" i="15"/>
  <c r="L1083" i="15"/>
  <c r="E1083" i="15"/>
  <c r="D1083" i="15"/>
  <c r="C1083" i="15"/>
  <c r="B1083" i="15"/>
  <c r="A1083" i="15"/>
  <c r="L1082" i="15"/>
  <c r="E1082" i="15"/>
  <c r="D1082" i="15"/>
  <c r="C1082" i="15"/>
  <c r="B1082" i="15"/>
  <c r="A1082" i="15"/>
  <c r="L1081" i="15"/>
  <c r="E1081" i="15"/>
  <c r="D1081" i="15"/>
  <c r="C1081" i="15"/>
  <c r="B1081" i="15"/>
  <c r="A1081" i="15"/>
  <c r="L1080" i="15"/>
  <c r="E1080" i="15"/>
  <c r="D1080" i="15"/>
  <c r="C1080" i="15"/>
  <c r="B1080" i="15"/>
  <c r="A1080" i="15"/>
  <c r="L1079" i="15"/>
  <c r="E1079" i="15"/>
  <c r="D1079" i="15"/>
  <c r="C1079" i="15"/>
  <c r="B1079" i="15"/>
  <c r="A1079" i="15"/>
  <c r="L1078" i="15"/>
  <c r="E1078" i="15"/>
  <c r="D1078" i="15"/>
  <c r="C1078" i="15"/>
  <c r="B1078" i="15"/>
  <c r="A1078" i="15"/>
  <c r="L1077" i="15"/>
  <c r="E1077" i="15"/>
  <c r="D1077" i="15"/>
  <c r="C1077" i="15"/>
  <c r="B1077" i="15"/>
  <c r="A1077" i="15"/>
  <c r="L1076" i="15"/>
  <c r="E1076" i="15"/>
  <c r="D1076" i="15"/>
  <c r="C1076" i="15"/>
  <c r="B1076" i="15"/>
  <c r="A1076" i="15"/>
  <c r="L1075" i="15"/>
  <c r="E1075" i="15"/>
  <c r="D1075" i="15"/>
  <c r="C1075" i="15"/>
  <c r="B1075" i="15"/>
  <c r="A1075" i="15"/>
  <c r="L1074" i="15"/>
  <c r="E1074" i="15"/>
  <c r="D1074" i="15"/>
  <c r="C1074" i="15"/>
  <c r="B1074" i="15"/>
  <c r="A1074" i="15"/>
  <c r="L1073" i="15"/>
  <c r="E1073" i="15"/>
  <c r="D1073" i="15"/>
  <c r="C1073" i="15"/>
  <c r="B1073" i="15"/>
  <c r="A1073" i="15"/>
  <c r="L1072" i="15"/>
  <c r="E1072" i="15"/>
  <c r="D1072" i="15"/>
  <c r="C1072" i="15"/>
  <c r="B1072" i="15"/>
  <c r="A1072" i="15"/>
  <c r="L1071" i="15"/>
  <c r="E1071" i="15"/>
  <c r="D1071" i="15"/>
  <c r="C1071" i="15"/>
  <c r="B1071" i="15"/>
  <c r="A1071" i="15"/>
  <c r="L1070" i="15"/>
  <c r="E1070" i="15"/>
  <c r="D1070" i="15"/>
  <c r="C1070" i="15"/>
  <c r="B1070" i="15"/>
  <c r="A1070" i="15"/>
  <c r="L1069" i="15"/>
  <c r="E1069" i="15"/>
  <c r="D1069" i="15"/>
  <c r="C1069" i="15"/>
  <c r="B1069" i="15"/>
  <c r="A1069" i="15"/>
  <c r="L1068" i="15"/>
  <c r="E1068" i="15"/>
  <c r="D1068" i="15"/>
  <c r="C1068" i="15"/>
  <c r="B1068" i="15"/>
  <c r="A1068" i="15"/>
  <c r="L1067" i="15"/>
  <c r="E1067" i="15"/>
  <c r="D1067" i="15"/>
  <c r="C1067" i="15"/>
  <c r="B1067" i="15"/>
  <c r="A1067" i="15"/>
  <c r="L1066" i="15"/>
  <c r="E1066" i="15"/>
  <c r="D1066" i="15"/>
  <c r="C1066" i="15"/>
  <c r="B1066" i="15"/>
  <c r="A1066" i="15"/>
  <c r="L1065" i="15"/>
  <c r="E1065" i="15"/>
  <c r="D1065" i="15"/>
  <c r="C1065" i="15"/>
  <c r="B1065" i="15"/>
  <c r="A1065" i="15"/>
  <c r="L1064" i="15"/>
  <c r="E1064" i="15"/>
  <c r="D1064" i="15"/>
  <c r="C1064" i="15"/>
  <c r="B1064" i="15"/>
  <c r="A1064" i="15"/>
  <c r="L1063" i="15"/>
  <c r="E1063" i="15"/>
  <c r="D1063" i="15"/>
  <c r="C1063" i="15"/>
  <c r="B1063" i="15"/>
  <c r="A1063" i="15"/>
  <c r="L1062" i="15"/>
  <c r="E1062" i="15"/>
  <c r="D1062" i="15"/>
  <c r="C1062" i="15"/>
  <c r="B1062" i="15"/>
  <c r="A1062" i="15"/>
  <c r="L1061" i="15"/>
  <c r="E1061" i="15"/>
  <c r="D1061" i="15"/>
  <c r="C1061" i="15"/>
  <c r="B1061" i="15"/>
  <c r="A1061" i="15"/>
  <c r="L1060" i="15"/>
  <c r="E1060" i="15"/>
  <c r="D1060" i="15"/>
  <c r="C1060" i="15"/>
  <c r="B1060" i="15"/>
  <c r="A1060" i="15"/>
  <c r="L1059" i="15"/>
  <c r="E1059" i="15"/>
  <c r="D1059" i="15"/>
  <c r="C1059" i="15"/>
  <c r="B1059" i="15"/>
  <c r="A1059" i="15"/>
  <c r="L1058" i="15"/>
  <c r="E1058" i="15"/>
  <c r="D1058" i="15"/>
  <c r="C1058" i="15"/>
  <c r="B1058" i="15"/>
  <c r="A1058" i="15"/>
  <c r="L1057" i="15"/>
  <c r="E1057" i="15"/>
  <c r="D1057" i="15"/>
  <c r="C1057" i="15"/>
  <c r="B1057" i="15"/>
  <c r="A1057" i="15"/>
  <c r="L1056" i="15"/>
  <c r="E1056" i="15"/>
  <c r="D1056" i="15"/>
  <c r="C1056" i="15"/>
  <c r="B1056" i="15"/>
  <c r="A1056" i="15"/>
  <c r="L1055" i="15"/>
  <c r="E1055" i="15"/>
  <c r="D1055" i="15"/>
  <c r="C1055" i="15"/>
  <c r="B1055" i="15"/>
  <c r="A1055" i="15"/>
  <c r="L1054" i="15"/>
  <c r="E1054" i="15"/>
  <c r="D1054" i="15"/>
  <c r="C1054" i="15"/>
  <c r="B1054" i="15"/>
  <c r="A1054" i="15"/>
  <c r="L1053" i="15"/>
  <c r="E1053" i="15"/>
  <c r="D1053" i="15"/>
  <c r="C1053" i="15"/>
  <c r="B1053" i="15"/>
  <c r="A1053" i="15"/>
  <c r="L1052" i="15"/>
  <c r="E1052" i="15"/>
  <c r="D1052" i="15"/>
  <c r="C1052" i="15"/>
  <c r="B1052" i="15"/>
  <c r="A1052" i="15"/>
  <c r="L1051" i="15"/>
  <c r="E1051" i="15"/>
  <c r="D1051" i="15"/>
  <c r="C1051" i="15"/>
  <c r="B1051" i="15"/>
  <c r="A1051" i="15"/>
  <c r="L1050" i="15"/>
  <c r="E1050" i="15"/>
  <c r="D1050" i="15"/>
  <c r="C1050" i="15"/>
  <c r="B1050" i="15"/>
  <c r="A1050" i="15"/>
  <c r="L1049" i="15"/>
  <c r="E1049" i="15"/>
  <c r="D1049" i="15"/>
  <c r="C1049" i="15"/>
  <c r="B1049" i="15"/>
  <c r="A1049" i="15"/>
  <c r="L1048" i="15"/>
  <c r="E1048" i="15"/>
  <c r="D1048" i="15"/>
  <c r="C1048" i="15"/>
  <c r="B1048" i="15"/>
  <c r="A1048" i="15"/>
  <c r="L1047" i="15"/>
  <c r="E1047" i="15"/>
  <c r="D1047" i="15"/>
  <c r="C1047" i="15"/>
  <c r="B1047" i="15"/>
  <c r="A1047" i="15"/>
  <c r="L1046" i="15"/>
  <c r="E1046" i="15"/>
  <c r="D1046" i="15"/>
  <c r="C1046" i="15"/>
  <c r="B1046" i="15"/>
  <c r="A1046" i="15"/>
  <c r="L1045" i="15"/>
  <c r="E1045" i="15"/>
  <c r="D1045" i="15"/>
  <c r="C1045" i="15"/>
  <c r="B1045" i="15"/>
  <c r="A1045" i="15"/>
  <c r="L1044" i="15"/>
  <c r="E1044" i="15"/>
  <c r="D1044" i="15"/>
  <c r="C1044" i="15"/>
  <c r="B1044" i="15"/>
  <c r="A1044" i="15"/>
  <c r="L1043" i="15"/>
  <c r="E1043" i="15"/>
  <c r="D1043" i="15"/>
  <c r="C1043" i="15"/>
  <c r="B1043" i="15"/>
  <c r="A1043" i="15"/>
  <c r="L1042" i="15"/>
  <c r="E1042" i="15"/>
  <c r="D1042" i="15"/>
  <c r="C1042" i="15"/>
  <c r="B1042" i="15"/>
  <c r="A1042" i="15"/>
  <c r="L1041" i="15"/>
  <c r="E1041" i="15"/>
  <c r="D1041" i="15"/>
  <c r="C1041" i="15"/>
  <c r="B1041" i="15"/>
  <c r="A1041" i="15"/>
  <c r="L1040" i="15"/>
  <c r="E1040" i="15"/>
  <c r="D1040" i="15"/>
  <c r="C1040" i="15"/>
  <c r="B1040" i="15"/>
  <c r="A1040" i="15"/>
  <c r="L1039" i="15"/>
  <c r="E1039" i="15"/>
  <c r="D1039" i="15"/>
  <c r="C1039" i="15"/>
  <c r="B1039" i="15"/>
  <c r="A1039" i="15"/>
  <c r="L1038" i="15"/>
  <c r="E1038" i="15"/>
  <c r="D1038" i="15"/>
  <c r="C1038" i="15"/>
  <c r="B1038" i="15"/>
  <c r="A1038" i="15"/>
  <c r="L1037" i="15"/>
  <c r="E1037" i="15"/>
  <c r="D1037" i="15"/>
  <c r="C1037" i="15"/>
  <c r="B1037" i="15"/>
  <c r="A1037" i="15"/>
  <c r="L1036" i="15"/>
  <c r="E1036" i="15"/>
  <c r="D1036" i="15"/>
  <c r="C1036" i="15"/>
  <c r="B1036" i="15"/>
  <c r="A1036" i="15"/>
  <c r="L1035" i="15"/>
  <c r="E1035" i="15"/>
  <c r="D1035" i="15"/>
  <c r="C1035" i="15"/>
  <c r="B1035" i="15"/>
  <c r="A1035" i="15"/>
  <c r="L1034" i="15"/>
  <c r="E1034" i="15"/>
  <c r="D1034" i="15"/>
  <c r="C1034" i="15"/>
  <c r="B1034" i="15"/>
  <c r="A1034" i="15"/>
  <c r="L1033" i="15"/>
  <c r="E1033" i="15"/>
  <c r="D1033" i="15"/>
  <c r="C1033" i="15"/>
  <c r="B1033" i="15"/>
  <c r="A1033" i="15"/>
  <c r="L1032" i="15"/>
  <c r="E1032" i="15"/>
  <c r="D1032" i="15"/>
  <c r="C1032" i="15"/>
  <c r="B1032" i="15"/>
  <c r="A1032" i="15"/>
  <c r="L1031" i="15"/>
  <c r="E1031" i="15"/>
  <c r="D1031" i="15"/>
  <c r="C1031" i="15"/>
  <c r="B1031" i="15"/>
  <c r="A1031" i="15"/>
  <c r="L1030" i="15"/>
  <c r="E1030" i="15"/>
  <c r="D1030" i="15"/>
  <c r="C1030" i="15"/>
  <c r="B1030" i="15"/>
  <c r="A1030" i="15"/>
  <c r="L1029" i="15"/>
  <c r="E1029" i="15"/>
  <c r="D1029" i="15"/>
  <c r="C1029" i="15"/>
  <c r="B1029" i="15"/>
  <c r="A1029" i="15"/>
  <c r="L1028" i="15"/>
  <c r="E1028" i="15"/>
  <c r="D1028" i="15"/>
  <c r="C1028" i="15"/>
  <c r="B1028" i="15"/>
  <c r="A1028" i="15"/>
  <c r="L1027" i="15"/>
  <c r="E1027" i="15"/>
  <c r="D1027" i="15"/>
  <c r="C1027" i="15"/>
  <c r="B1027" i="15"/>
  <c r="A1027" i="15"/>
  <c r="L1026" i="15"/>
  <c r="E1026" i="15"/>
  <c r="D1026" i="15"/>
  <c r="C1026" i="15"/>
  <c r="B1026" i="15"/>
  <c r="A1026" i="15"/>
  <c r="L1025" i="15"/>
  <c r="E1025" i="15"/>
  <c r="D1025" i="15"/>
  <c r="C1025" i="15"/>
  <c r="B1025" i="15"/>
  <c r="A1025" i="15"/>
  <c r="L1024" i="15"/>
  <c r="E1024" i="15"/>
  <c r="D1024" i="15"/>
  <c r="C1024" i="15"/>
  <c r="B1024" i="15"/>
  <c r="A1024" i="15"/>
  <c r="L1023" i="15"/>
  <c r="E1023" i="15"/>
  <c r="D1023" i="15"/>
  <c r="C1023" i="15"/>
  <c r="B1023" i="15"/>
  <c r="A1023" i="15"/>
  <c r="L1022" i="15"/>
  <c r="E1022" i="15"/>
  <c r="D1022" i="15"/>
  <c r="C1022" i="15"/>
  <c r="B1022" i="15"/>
  <c r="A1022" i="15"/>
  <c r="L1021" i="15"/>
  <c r="E1021" i="15"/>
  <c r="D1021" i="15"/>
  <c r="C1021" i="15"/>
  <c r="B1021" i="15"/>
  <c r="A1021" i="15"/>
  <c r="L1020" i="15"/>
  <c r="E1020" i="15"/>
  <c r="D1020" i="15"/>
  <c r="C1020" i="15"/>
  <c r="B1020" i="15"/>
  <c r="A1020" i="15"/>
  <c r="L1019" i="15"/>
  <c r="E1019" i="15"/>
  <c r="D1019" i="15"/>
  <c r="C1019" i="15"/>
  <c r="B1019" i="15"/>
  <c r="A1019" i="15"/>
  <c r="L1018" i="15"/>
  <c r="E1018" i="15"/>
  <c r="D1018" i="15"/>
  <c r="C1018" i="15"/>
  <c r="B1018" i="15"/>
  <c r="A1018" i="15"/>
  <c r="L1017" i="15"/>
  <c r="E1017" i="15"/>
  <c r="D1017" i="15"/>
  <c r="C1017" i="15"/>
  <c r="B1017" i="15"/>
  <c r="A1017" i="15"/>
  <c r="L1016" i="15"/>
  <c r="E1016" i="15"/>
  <c r="D1016" i="15"/>
  <c r="C1016" i="15"/>
  <c r="B1016" i="15"/>
  <c r="A1016" i="15"/>
  <c r="L1015" i="15"/>
  <c r="E1015" i="15"/>
  <c r="D1015" i="15"/>
  <c r="C1015" i="15"/>
  <c r="B1015" i="15"/>
  <c r="A1015" i="15"/>
  <c r="L1014" i="15"/>
  <c r="E1014" i="15"/>
  <c r="D1014" i="15"/>
  <c r="C1014" i="15"/>
  <c r="B1014" i="15"/>
  <c r="A1014" i="15"/>
  <c r="L1013" i="15"/>
  <c r="E1013" i="15"/>
  <c r="D1013" i="15"/>
  <c r="C1013" i="15"/>
  <c r="B1013" i="15"/>
  <c r="A1013" i="15"/>
  <c r="L1012" i="15"/>
  <c r="E1012" i="15"/>
  <c r="D1012" i="15"/>
  <c r="C1012" i="15"/>
  <c r="B1012" i="15"/>
  <c r="A1012" i="15"/>
  <c r="L1011" i="15"/>
  <c r="E1011" i="15"/>
  <c r="D1011" i="15"/>
  <c r="C1011" i="15"/>
  <c r="B1011" i="15"/>
  <c r="A1011" i="15"/>
  <c r="L1010" i="15"/>
  <c r="E1010" i="15"/>
  <c r="D1010" i="15"/>
  <c r="C1010" i="15"/>
  <c r="B1010" i="15"/>
  <c r="A1010" i="15"/>
  <c r="L1009" i="15"/>
  <c r="E1009" i="15"/>
  <c r="D1009" i="15"/>
  <c r="C1009" i="15"/>
  <c r="B1009" i="15"/>
  <c r="A1009" i="15"/>
  <c r="L1008" i="15"/>
  <c r="E1008" i="15"/>
  <c r="D1008" i="15"/>
  <c r="C1008" i="15"/>
  <c r="B1008" i="15"/>
  <c r="A1008" i="15"/>
  <c r="L1007" i="15"/>
  <c r="E1007" i="15"/>
  <c r="D1007" i="15"/>
  <c r="C1007" i="15"/>
  <c r="B1007" i="15"/>
  <c r="A1007" i="15"/>
  <c r="L1006" i="15"/>
  <c r="E1006" i="15"/>
  <c r="D1006" i="15"/>
  <c r="C1006" i="15"/>
  <c r="B1006" i="15"/>
  <c r="A1006" i="15"/>
  <c r="L1005" i="15"/>
  <c r="E1005" i="15"/>
  <c r="D1005" i="15"/>
  <c r="C1005" i="15"/>
  <c r="B1005" i="15"/>
  <c r="A1005" i="15"/>
  <c r="L1004" i="15"/>
  <c r="E1004" i="15"/>
  <c r="D1004" i="15"/>
  <c r="C1004" i="15"/>
  <c r="B1004" i="15"/>
  <c r="A1004" i="15"/>
  <c r="L1003" i="15"/>
  <c r="E1003" i="15"/>
  <c r="D1003" i="15"/>
  <c r="C1003" i="15"/>
  <c r="B1003" i="15"/>
  <c r="A1003" i="15"/>
  <c r="L1002" i="15"/>
  <c r="E1002" i="15"/>
  <c r="D1002" i="15"/>
  <c r="C1002" i="15"/>
  <c r="B1002" i="15"/>
  <c r="A1002" i="15"/>
  <c r="L1001" i="15"/>
  <c r="E1001" i="15"/>
  <c r="D1001" i="15"/>
  <c r="C1001" i="15"/>
  <c r="B1001" i="15"/>
  <c r="A1001" i="15"/>
  <c r="L1000" i="15"/>
  <c r="E1000" i="15"/>
  <c r="D1000" i="15"/>
  <c r="C1000" i="15"/>
  <c r="B1000" i="15"/>
  <c r="A1000" i="15"/>
  <c r="L999" i="15"/>
  <c r="E999" i="15"/>
  <c r="D999" i="15"/>
  <c r="C999" i="15"/>
  <c r="B999" i="15"/>
  <c r="A999" i="15"/>
  <c r="L998" i="15"/>
  <c r="E998" i="15"/>
  <c r="D998" i="15"/>
  <c r="C998" i="15"/>
  <c r="B998" i="15"/>
  <c r="A998" i="15"/>
  <c r="L997" i="15"/>
  <c r="E997" i="15"/>
  <c r="D997" i="15"/>
  <c r="C997" i="15"/>
  <c r="B997" i="15"/>
  <c r="A997" i="15"/>
  <c r="L996" i="15"/>
  <c r="E996" i="15"/>
  <c r="D996" i="15"/>
  <c r="C996" i="15"/>
  <c r="B996" i="15"/>
  <c r="A996" i="15"/>
  <c r="L995" i="15"/>
  <c r="E995" i="15"/>
  <c r="D995" i="15"/>
  <c r="C995" i="15"/>
  <c r="B995" i="15"/>
  <c r="A995" i="15"/>
  <c r="L994" i="15"/>
  <c r="E994" i="15"/>
  <c r="D994" i="15"/>
  <c r="C994" i="15"/>
  <c r="B994" i="15"/>
  <c r="A994" i="15"/>
  <c r="L993" i="15"/>
  <c r="E993" i="15"/>
  <c r="D993" i="15"/>
  <c r="C993" i="15"/>
  <c r="B993" i="15"/>
  <c r="A993" i="15"/>
  <c r="L992" i="15"/>
  <c r="E992" i="15"/>
  <c r="D992" i="15"/>
  <c r="C992" i="15"/>
  <c r="B992" i="15"/>
  <c r="A992" i="15"/>
  <c r="L991" i="15"/>
  <c r="E991" i="15"/>
  <c r="D991" i="15"/>
  <c r="C991" i="15"/>
  <c r="B991" i="15"/>
  <c r="A991" i="15"/>
  <c r="L990" i="15"/>
  <c r="E990" i="15"/>
  <c r="D990" i="15"/>
  <c r="C990" i="15"/>
  <c r="B990" i="15"/>
  <c r="A990" i="15"/>
  <c r="L989" i="15"/>
  <c r="E989" i="15"/>
  <c r="D989" i="15"/>
  <c r="C989" i="15"/>
  <c r="B989" i="15"/>
  <c r="A989" i="15"/>
  <c r="L988" i="15"/>
  <c r="E988" i="15"/>
  <c r="D988" i="15"/>
  <c r="C988" i="15"/>
  <c r="B988" i="15"/>
  <c r="A988" i="15"/>
  <c r="L987" i="15"/>
  <c r="E987" i="15"/>
  <c r="D987" i="15"/>
  <c r="C987" i="15"/>
  <c r="B987" i="15"/>
  <c r="A987" i="15"/>
  <c r="L986" i="15"/>
  <c r="E986" i="15"/>
  <c r="D986" i="15"/>
  <c r="C986" i="15"/>
  <c r="B986" i="15"/>
  <c r="A986" i="15"/>
  <c r="L985" i="15"/>
  <c r="E985" i="15"/>
  <c r="D985" i="15"/>
  <c r="C985" i="15"/>
  <c r="B985" i="15"/>
  <c r="A985" i="15"/>
  <c r="L984" i="15"/>
  <c r="E984" i="15"/>
  <c r="D984" i="15"/>
  <c r="C984" i="15"/>
  <c r="B984" i="15"/>
  <c r="A984" i="15"/>
  <c r="L983" i="15"/>
  <c r="E983" i="15"/>
  <c r="D983" i="15"/>
  <c r="C983" i="15"/>
  <c r="B983" i="15"/>
  <c r="A983" i="15"/>
  <c r="L982" i="15"/>
  <c r="E982" i="15"/>
  <c r="D982" i="15"/>
  <c r="C982" i="15"/>
  <c r="B982" i="15"/>
  <c r="A982" i="15"/>
  <c r="L981" i="15"/>
  <c r="E981" i="15"/>
  <c r="D981" i="15"/>
  <c r="C981" i="15"/>
  <c r="B981" i="15"/>
  <c r="A981" i="15"/>
  <c r="L980" i="15"/>
  <c r="E980" i="15"/>
  <c r="D980" i="15"/>
  <c r="C980" i="15"/>
  <c r="B980" i="15"/>
  <c r="A980" i="15"/>
  <c r="L979" i="15"/>
  <c r="E979" i="15"/>
  <c r="D979" i="15"/>
  <c r="C979" i="15"/>
  <c r="B979" i="15"/>
  <c r="A979" i="15"/>
  <c r="L978" i="15"/>
  <c r="E978" i="15"/>
  <c r="D978" i="15"/>
  <c r="C978" i="15"/>
  <c r="B978" i="15"/>
  <c r="A978" i="15"/>
  <c r="L977" i="15"/>
  <c r="E977" i="15"/>
  <c r="D977" i="15"/>
  <c r="C977" i="15"/>
  <c r="B977" i="15"/>
  <c r="A977" i="15"/>
  <c r="L976" i="15"/>
  <c r="E976" i="15"/>
  <c r="D976" i="15"/>
  <c r="C976" i="15"/>
  <c r="B976" i="15"/>
  <c r="A976" i="15"/>
  <c r="L975" i="15"/>
  <c r="E975" i="15"/>
  <c r="D975" i="15"/>
  <c r="C975" i="15"/>
  <c r="B975" i="15"/>
  <c r="A975" i="15"/>
  <c r="L974" i="15"/>
  <c r="E974" i="15"/>
  <c r="D974" i="15"/>
  <c r="C974" i="15"/>
  <c r="B974" i="15"/>
  <c r="A974" i="15"/>
  <c r="L973" i="15"/>
  <c r="E973" i="15"/>
  <c r="D973" i="15"/>
  <c r="C973" i="15"/>
  <c r="B973" i="15"/>
  <c r="A973" i="15"/>
  <c r="L972" i="15"/>
  <c r="E972" i="15"/>
  <c r="D972" i="15"/>
  <c r="C972" i="15"/>
  <c r="B972" i="15"/>
  <c r="A972" i="15"/>
  <c r="L971" i="15"/>
  <c r="E971" i="15"/>
  <c r="D971" i="15"/>
  <c r="C971" i="15"/>
  <c r="B971" i="15"/>
  <c r="A971" i="15"/>
  <c r="L970" i="15"/>
  <c r="E970" i="15"/>
  <c r="D970" i="15"/>
  <c r="C970" i="15"/>
  <c r="B970" i="15"/>
  <c r="A970" i="15"/>
  <c r="L969" i="15"/>
  <c r="E969" i="15"/>
  <c r="D969" i="15"/>
  <c r="C969" i="15"/>
  <c r="B969" i="15"/>
  <c r="A969" i="15"/>
  <c r="L968" i="15"/>
  <c r="E968" i="15"/>
  <c r="D968" i="15"/>
  <c r="C968" i="15"/>
  <c r="B968" i="15"/>
  <c r="A968" i="15"/>
  <c r="L967" i="15"/>
  <c r="E967" i="15"/>
  <c r="D967" i="15"/>
  <c r="C967" i="15"/>
  <c r="B967" i="15"/>
  <c r="A967" i="15"/>
  <c r="L966" i="15"/>
  <c r="E966" i="15"/>
  <c r="D966" i="15"/>
  <c r="C966" i="15"/>
  <c r="B966" i="15"/>
  <c r="A966" i="15"/>
  <c r="L965" i="15"/>
  <c r="E965" i="15"/>
  <c r="D965" i="15"/>
  <c r="C965" i="15"/>
  <c r="B965" i="15"/>
  <c r="A965" i="15"/>
  <c r="L964" i="15"/>
  <c r="E964" i="15"/>
  <c r="D964" i="15"/>
  <c r="C964" i="15"/>
  <c r="B964" i="15"/>
  <c r="A964" i="15"/>
  <c r="L963" i="15"/>
  <c r="E963" i="15"/>
  <c r="D963" i="15"/>
  <c r="C963" i="15"/>
  <c r="B963" i="15"/>
  <c r="A963" i="15"/>
  <c r="L962" i="15"/>
  <c r="E962" i="15"/>
  <c r="D962" i="15"/>
  <c r="C962" i="15"/>
  <c r="B962" i="15"/>
  <c r="A962" i="15"/>
  <c r="L961" i="15"/>
  <c r="E961" i="15"/>
  <c r="D961" i="15"/>
  <c r="C961" i="15"/>
  <c r="B961" i="15"/>
  <c r="A961" i="15"/>
  <c r="L960" i="15"/>
  <c r="E960" i="15"/>
  <c r="D960" i="15"/>
  <c r="C960" i="15"/>
  <c r="B960" i="15"/>
  <c r="A960" i="15"/>
  <c r="L959" i="15"/>
  <c r="E959" i="15"/>
  <c r="D959" i="15"/>
  <c r="C959" i="15"/>
  <c r="B959" i="15"/>
  <c r="A959" i="15"/>
  <c r="L958" i="15"/>
  <c r="E958" i="15"/>
  <c r="D958" i="15"/>
  <c r="C958" i="15"/>
  <c r="B958" i="15"/>
  <c r="A958" i="15"/>
  <c r="L957" i="15"/>
  <c r="E957" i="15"/>
  <c r="D957" i="15"/>
  <c r="C957" i="15"/>
  <c r="B957" i="15"/>
  <c r="A957" i="15"/>
  <c r="L956" i="15"/>
  <c r="E956" i="15"/>
  <c r="D956" i="15"/>
  <c r="C956" i="15"/>
  <c r="B956" i="15"/>
  <c r="A956" i="15"/>
  <c r="L955" i="15"/>
  <c r="E955" i="15"/>
  <c r="D955" i="15"/>
  <c r="C955" i="15"/>
  <c r="B955" i="15"/>
  <c r="A955" i="15"/>
  <c r="L954" i="15"/>
  <c r="E954" i="15"/>
  <c r="D954" i="15"/>
  <c r="C954" i="15"/>
  <c r="B954" i="15"/>
  <c r="A954" i="15"/>
  <c r="L953" i="15"/>
  <c r="E953" i="15"/>
  <c r="D953" i="15"/>
  <c r="C953" i="15"/>
  <c r="B953" i="15"/>
  <c r="A953" i="15"/>
  <c r="L952" i="15"/>
  <c r="E952" i="15"/>
  <c r="D952" i="15"/>
  <c r="C952" i="15"/>
  <c r="B952" i="15"/>
  <c r="A952" i="15"/>
  <c r="L951" i="15"/>
  <c r="E951" i="15"/>
  <c r="D951" i="15"/>
  <c r="C951" i="15"/>
  <c r="B951" i="15"/>
  <c r="A951" i="15"/>
  <c r="L950" i="15"/>
  <c r="E950" i="15"/>
  <c r="D950" i="15"/>
  <c r="C950" i="15"/>
  <c r="B950" i="15"/>
  <c r="A950" i="15"/>
  <c r="L949" i="15"/>
  <c r="E949" i="15"/>
  <c r="D949" i="15"/>
  <c r="C949" i="15"/>
  <c r="B949" i="15"/>
  <c r="A949" i="15"/>
  <c r="L948" i="15"/>
  <c r="E948" i="15"/>
  <c r="D948" i="15"/>
  <c r="C948" i="15"/>
  <c r="B948" i="15"/>
  <c r="A948" i="15"/>
  <c r="L947" i="15"/>
  <c r="E947" i="15"/>
  <c r="D947" i="15"/>
  <c r="C947" i="15"/>
  <c r="B947" i="15"/>
  <c r="A947" i="15"/>
  <c r="L946" i="15"/>
  <c r="E946" i="15"/>
  <c r="D946" i="15"/>
  <c r="C946" i="15"/>
  <c r="B946" i="15"/>
  <c r="A946" i="15"/>
  <c r="L945" i="15"/>
  <c r="E945" i="15"/>
  <c r="D945" i="15"/>
  <c r="C945" i="15"/>
  <c r="B945" i="15"/>
  <c r="A945" i="15"/>
  <c r="L944" i="15"/>
  <c r="E944" i="15"/>
  <c r="D944" i="15"/>
  <c r="C944" i="15"/>
  <c r="B944" i="15"/>
  <c r="A944" i="15"/>
  <c r="L943" i="15"/>
  <c r="E943" i="15"/>
  <c r="D943" i="15"/>
  <c r="C943" i="15"/>
  <c r="B943" i="15"/>
  <c r="A943" i="15"/>
  <c r="L942" i="15"/>
  <c r="E942" i="15"/>
  <c r="D942" i="15"/>
  <c r="C942" i="15"/>
  <c r="B942" i="15"/>
  <c r="A942" i="15"/>
  <c r="L941" i="15"/>
  <c r="E941" i="15"/>
  <c r="D941" i="15"/>
  <c r="C941" i="15"/>
  <c r="B941" i="15"/>
  <c r="A941" i="15"/>
  <c r="L940" i="15"/>
  <c r="E940" i="15"/>
  <c r="D940" i="15"/>
  <c r="C940" i="15"/>
  <c r="B940" i="15"/>
  <c r="A940" i="15"/>
  <c r="L939" i="15"/>
  <c r="E939" i="15"/>
  <c r="D939" i="15"/>
  <c r="C939" i="15"/>
  <c r="B939" i="15"/>
  <c r="A939" i="15"/>
  <c r="L938" i="15"/>
  <c r="E938" i="15"/>
  <c r="D938" i="15"/>
  <c r="C938" i="15"/>
  <c r="B938" i="15"/>
  <c r="A938" i="15"/>
  <c r="L937" i="15"/>
  <c r="E937" i="15"/>
  <c r="D937" i="15"/>
  <c r="C937" i="15"/>
  <c r="B937" i="15"/>
  <c r="A937" i="15"/>
  <c r="L936" i="15"/>
  <c r="E936" i="15"/>
  <c r="D936" i="15"/>
  <c r="C936" i="15"/>
  <c r="B936" i="15"/>
  <c r="A936" i="15"/>
  <c r="L935" i="15"/>
  <c r="E935" i="15"/>
  <c r="D935" i="15"/>
  <c r="C935" i="15"/>
  <c r="B935" i="15"/>
  <c r="A935" i="15"/>
  <c r="L934" i="15"/>
  <c r="E934" i="15"/>
  <c r="D934" i="15"/>
  <c r="C934" i="15"/>
  <c r="B934" i="15"/>
  <c r="A934" i="15"/>
  <c r="L933" i="15"/>
  <c r="E933" i="15"/>
  <c r="D933" i="15"/>
  <c r="C933" i="15"/>
  <c r="B933" i="15"/>
  <c r="A933" i="15"/>
  <c r="L932" i="15"/>
  <c r="E932" i="15"/>
  <c r="D932" i="15"/>
  <c r="C932" i="15"/>
  <c r="B932" i="15"/>
  <c r="A932" i="15"/>
  <c r="L931" i="15"/>
  <c r="E931" i="15"/>
  <c r="D931" i="15"/>
  <c r="C931" i="15"/>
  <c r="B931" i="15"/>
  <c r="A931" i="15"/>
  <c r="L930" i="15"/>
  <c r="E930" i="15"/>
  <c r="D930" i="15"/>
  <c r="C930" i="15"/>
  <c r="B930" i="15"/>
  <c r="A930" i="15"/>
  <c r="L929" i="15"/>
  <c r="E929" i="15"/>
  <c r="D929" i="15"/>
  <c r="C929" i="15"/>
  <c r="B929" i="15"/>
  <c r="A929" i="15"/>
  <c r="L928" i="15"/>
  <c r="E928" i="15"/>
  <c r="D928" i="15"/>
  <c r="C928" i="15"/>
  <c r="B928" i="15"/>
  <c r="A928" i="15"/>
  <c r="L927" i="15"/>
  <c r="E927" i="15"/>
  <c r="D927" i="15"/>
  <c r="C927" i="15"/>
  <c r="B927" i="15"/>
  <c r="A927" i="15"/>
  <c r="L926" i="15"/>
  <c r="E926" i="15"/>
  <c r="D926" i="15"/>
  <c r="C926" i="15"/>
  <c r="B926" i="15"/>
  <c r="A926" i="15"/>
  <c r="L925" i="15"/>
  <c r="E925" i="15"/>
  <c r="D925" i="15"/>
  <c r="C925" i="15"/>
  <c r="B925" i="15"/>
  <c r="A925" i="15"/>
  <c r="L924" i="15"/>
  <c r="E924" i="15"/>
  <c r="D924" i="15"/>
  <c r="C924" i="15"/>
  <c r="B924" i="15"/>
  <c r="A924" i="15"/>
  <c r="L923" i="15"/>
  <c r="E923" i="15"/>
  <c r="D923" i="15"/>
  <c r="C923" i="15"/>
  <c r="B923" i="15"/>
  <c r="A923" i="15"/>
  <c r="L922" i="15"/>
  <c r="E922" i="15"/>
  <c r="D922" i="15"/>
  <c r="C922" i="15"/>
  <c r="B922" i="15"/>
  <c r="A922" i="15"/>
  <c r="L921" i="15"/>
  <c r="E921" i="15"/>
  <c r="D921" i="15"/>
  <c r="C921" i="15"/>
  <c r="B921" i="15"/>
  <c r="A921" i="15"/>
  <c r="L920" i="15"/>
  <c r="E920" i="15"/>
  <c r="D920" i="15"/>
  <c r="C920" i="15"/>
  <c r="B920" i="15"/>
  <c r="A920" i="15"/>
  <c r="L919" i="15"/>
  <c r="E919" i="15"/>
  <c r="D919" i="15"/>
  <c r="C919" i="15"/>
  <c r="B919" i="15"/>
  <c r="A919" i="15"/>
  <c r="L918" i="15"/>
  <c r="E918" i="15"/>
  <c r="D918" i="15"/>
  <c r="C918" i="15"/>
  <c r="B918" i="15"/>
  <c r="A918" i="15"/>
  <c r="L917" i="15"/>
  <c r="E917" i="15"/>
  <c r="D917" i="15"/>
  <c r="C917" i="15"/>
  <c r="B917" i="15"/>
  <c r="A917" i="15"/>
  <c r="L916" i="15"/>
  <c r="E916" i="15"/>
  <c r="D916" i="15"/>
  <c r="C916" i="15"/>
  <c r="B916" i="15"/>
  <c r="A916" i="15"/>
  <c r="L915" i="15"/>
  <c r="E915" i="15"/>
  <c r="D915" i="15"/>
  <c r="C915" i="15"/>
  <c r="B915" i="15"/>
  <c r="A915" i="15"/>
  <c r="L914" i="15"/>
  <c r="E914" i="15"/>
  <c r="D914" i="15"/>
  <c r="C914" i="15"/>
  <c r="B914" i="15"/>
  <c r="A914" i="15"/>
  <c r="L913" i="15"/>
  <c r="E913" i="15"/>
  <c r="D913" i="15"/>
  <c r="C913" i="15"/>
  <c r="B913" i="15"/>
  <c r="A913" i="15"/>
  <c r="L912" i="15"/>
  <c r="E912" i="15"/>
  <c r="D912" i="15"/>
  <c r="C912" i="15"/>
  <c r="B912" i="15"/>
  <c r="A912" i="15"/>
  <c r="L911" i="15"/>
  <c r="E911" i="15"/>
  <c r="D911" i="15"/>
  <c r="C911" i="15"/>
  <c r="B911" i="15"/>
  <c r="A911" i="15"/>
  <c r="L910" i="15"/>
  <c r="E910" i="15"/>
  <c r="D910" i="15"/>
  <c r="C910" i="15"/>
  <c r="B910" i="15"/>
  <c r="A910" i="15"/>
  <c r="L909" i="15"/>
  <c r="E909" i="15"/>
  <c r="D909" i="15"/>
  <c r="C909" i="15"/>
  <c r="B909" i="15"/>
  <c r="A909" i="15"/>
  <c r="L908" i="15"/>
  <c r="E908" i="15"/>
  <c r="D908" i="15"/>
  <c r="C908" i="15"/>
  <c r="B908" i="15"/>
  <c r="A908" i="15"/>
  <c r="L907" i="15"/>
  <c r="E907" i="15"/>
  <c r="D907" i="15"/>
  <c r="C907" i="15"/>
  <c r="B907" i="15"/>
  <c r="A907" i="15"/>
  <c r="L906" i="15"/>
  <c r="E906" i="15"/>
  <c r="D906" i="15"/>
  <c r="C906" i="15"/>
  <c r="B906" i="15"/>
  <c r="A906" i="15"/>
  <c r="L905" i="15"/>
  <c r="E905" i="15"/>
  <c r="D905" i="15"/>
  <c r="C905" i="15"/>
  <c r="B905" i="15"/>
  <c r="A905" i="15"/>
  <c r="L904" i="15"/>
  <c r="E904" i="15"/>
  <c r="D904" i="15"/>
  <c r="C904" i="15"/>
  <c r="B904" i="15"/>
  <c r="A904" i="15"/>
  <c r="L903" i="15"/>
  <c r="E903" i="15"/>
  <c r="D903" i="15"/>
  <c r="C903" i="15"/>
  <c r="B903" i="15"/>
  <c r="A903" i="15"/>
  <c r="L902" i="15"/>
  <c r="E902" i="15"/>
  <c r="D902" i="15"/>
  <c r="C902" i="15"/>
  <c r="B902" i="15"/>
  <c r="A902" i="15"/>
  <c r="L901" i="15"/>
  <c r="E901" i="15"/>
  <c r="D901" i="15"/>
  <c r="C901" i="15"/>
  <c r="B901" i="15"/>
  <c r="A901" i="15"/>
  <c r="L900" i="15"/>
  <c r="E900" i="15"/>
  <c r="D900" i="15"/>
  <c r="C900" i="15"/>
  <c r="B900" i="15"/>
  <c r="A900" i="15"/>
  <c r="L899" i="15"/>
  <c r="E899" i="15"/>
  <c r="D899" i="15"/>
  <c r="C899" i="15"/>
  <c r="B899" i="15"/>
  <c r="A899" i="15"/>
  <c r="L898" i="15"/>
  <c r="E898" i="15"/>
  <c r="D898" i="15"/>
  <c r="C898" i="15"/>
  <c r="B898" i="15"/>
  <c r="A898" i="15"/>
  <c r="L897" i="15"/>
  <c r="E897" i="15"/>
  <c r="D897" i="15"/>
  <c r="C897" i="15"/>
  <c r="B897" i="15"/>
  <c r="A897" i="15"/>
  <c r="L896" i="15"/>
  <c r="E896" i="15"/>
  <c r="D896" i="15"/>
  <c r="C896" i="15"/>
  <c r="B896" i="15"/>
  <c r="A896" i="15"/>
  <c r="L895" i="15"/>
  <c r="E895" i="15"/>
  <c r="D895" i="15"/>
  <c r="C895" i="15"/>
  <c r="B895" i="15"/>
  <c r="A895" i="15"/>
  <c r="L894" i="15"/>
  <c r="E894" i="15"/>
  <c r="D894" i="15"/>
  <c r="C894" i="15"/>
  <c r="B894" i="15"/>
  <c r="A894" i="15"/>
  <c r="L893" i="15"/>
  <c r="E893" i="15"/>
  <c r="D893" i="15"/>
  <c r="C893" i="15"/>
  <c r="B893" i="15"/>
  <c r="A893" i="15"/>
  <c r="L892" i="15"/>
  <c r="E892" i="15"/>
  <c r="D892" i="15"/>
  <c r="C892" i="15"/>
  <c r="B892" i="15"/>
  <c r="A892" i="15"/>
  <c r="L891" i="15"/>
  <c r="E891" i="15"/>
  <c r="D891" i="15"/>
  <c r="C891" i="15"/>
  <c r="B891" i="15"/>
  <c r="A891" i="15"/>
  <c r="L890" i="15"/>
  <c r="E890" i="15"/>
  <c r="D890" i="15"/>
  <c r="C890" i="15"/>
  <c r="B890" i="15"/>
  <c r="A890" i="15"/>
  <c r="L889" i="15"/>
  <c r="E889" i="15"/>
  <c r="D889" i="15"/>
  <c r="C889" i="15"/>
  <c r="B889" i="15"/>
  <c r="A889" i="15"/>
  <c r="L888" i="15"/>
  <c r="E888" i="15"/>
  <c r="D888" i="15"/>
  <c r="C888" i="15"/>
  <c r="B888" i="15"/>
  <c r="A888" i="15"/>
  <c r="L887" i="15"/>
  <c r="E887" i="15"/>
  <c r="D887" i="15"/>
  <c r="C887" i="15"/>
  <c r="B887" i="15"/>
  <c r="A887" i="15"/>
  <c r="L886" i="15"/>
  <c r="E886" i="15"/>
  <c r="D886" i="15"/>
  <c r="C886" i="15"/>
  <c r="B886" i="15"/>
  <c r="A886" i="15"/>
  <c r="L885" i="15"/>
  <c r="E885" i="15"/>
  <c r="D885" i="15"/>
  <c r="C885" i="15"/>
  <c r="B885" i="15"/>
  <c r="A885" i="15"/>
  <c r="L884" i="15"/>
  <c r="E884" i="15"/>
  <c r="D884" i="15"/>
  <c r="C884" i="15"/>
  <c r="B884" i="15"/>
  <c r="A884" i="15"/>
  <c r="L883" i="15"/>
  <c r="E883" i="15"/>
  <c r="D883" i="15"/>
  <c r="C883" i="15"/>
  <c r="B883" i="15"/>
  <c r="A883" i="15"/>
  <c r="L882" i="15"/>
  <c r="E882" i="15"/>
  <c r="D882" i="15"/>
  <c r="C882" i="15"/>
  <c r="B882" i="15"/>
  <c r="A882" i="15"/>
  <c r="L881" i="15"/>
  <c r="E881" i="15"/>
  <c r="D881" i="15"/>
  <c r="C881" i="15"/>
  <c r="B881" i="15"/>
  <c r="A881" i="15"/>
  <c r="L880" i="15"/>
  <c r="E880" i="15"/>
  <c r="D880" i="15"/>
  <c r="C880" i="15"/>
  <c r="B880" i="15"/>
  <c r="A880" i="15"/>
  <c r="L879" i="15"/>
  <c r="E879" i="15"/>
  <c r="D879" i="15"/>
  <c r="C879" i="15"/>
  <c r="B879" i="15"/>
  <c r="A879" i="15"/>
  <c r="L878" i="15"/>
  <c r="E878" i="15"/>
  <c r="D878" i="15"/>
  <c r="C878" i="15"/>
  <c r="B878" i="15"/>
  <c r="A878" i="15"/>
  <c r="L877" i="15"/>
  <c r="E877" i="15"/>
  <c r="D877" i="15"/>
  <c r="C877" i="15"/>
  <c r="B877" i="15"/>
  <c r="A877" i="15"/>
  <c r="L876" i="15"/>
  <c r="E876" i="15"/>
  <c r="D876" i="15"/>
  <c r="C876" i="15"/>
  <c r="B876" i="15"/>
  <c r="A876" i="15"/>
  <c r="L875" i="15"/>
  <c r="E875" i="15"/>
  <c r="D875" i="15"/>
  <c r="C875" i="15"/>
  <c r="B875" i="15"/>
  <c r="A875" i="15"/>
  <c r="L874" i="15"/>
  <c r="E874" i="15"/>
  <c r="D874" i="15"/>
  <c r="C874" i="15"/>
  <c r="B874" i="15"/>
  <c r="A874" i="15"/>
  <c r="L873" i="15"/>
  <c r="E873" i="15"/>
  <c r="D873" i="15"/>
  <c r="C873" i="15"/>
  <c r="B873" i="15"/>
  <c r="A873" i="15"/>
  <c r="L872" i="15"/>
  <c r="E872" i="15"/>
  <c r="D872" i="15"/>
  <c r="C872" i="15"/>
  <c r="B872" i="15"/>
  <c r="A872" i="15"/>
  <c r="L871" i="15"/>
  <c r="E871" i="15"/>
  <c r="D871" i="15"/>
  <c r="C871" i="15"/>
  <c r="B871" i="15"/>
  <c r="A871" i="15"/>
  <c r="L870" i="15"/>
  <c r="E870" i="15"/>
  <c r="D870" i="15"/>
  <c r="C870" i="15"/>
  <c r="B870" i="15"/>
  <c r="A870" i="15"/>
  <c r="L869" i="15"/>
  <c r="E869" i="15"/>
  <c r="D869" i="15"/>
  <c r="C869" i="15"/>
  <c r="B869" i="15"/>
  <c r="A869" i="15"/>
  <c r="L868" i="15"/>
  <c r="E868" i="15"/>
  <c r="D868" i="15"/>
  <c r="C868" i="15"/>
  <c r="B868" i="15"/>
  <c r="A868" i="15"/>
  <c r="L867" i="15"/>
  <c r="E867" i="15"/>
  <c r="D867" i="15"/>
  <c r="C867" i="15"/>
  <c r="B867" i="15"/>
  <c r="A867" i="15"/>
  <c r="L866" i="15"/>
  <c r="E866" i="15"/>
  <c r="D866" i="15"/>
  <c r="C866" i="15"/>
  <c r="B866" i="15"/>
  <c r="A866" i="15"/>
  <c r="L865" i="15"/>
  <c r="E865" i="15"/>
  <c r="D865" i="15"/>
  <c r="C865" i="15"/>
  <c r="B865" i="15"/>
  <c r="A865" i="15"/>
  <c r="L864" i="15"/>
  <c r="E864" i="15"/>
  <c r="D864" i="15"/>
  <c r="C864" i="15"/>
  <c r="B864" i="15"/>
  <c r="A864" i="15"/>
  <c r="L863" i="15"/>
  <c r="E863" i="15"/>
  <c r="D863" i="15"/>
  <c r="C863" i="15"/>
  <c r="B863" i="15"/>
  <c r="A863" i="15"/>
  <c r="L862" i="15"/>
  <c r="E862" i="15"/>
  <c r="D862" i="15"/>
  <c r="C862" i="15"/>
  <c r="B862" i="15"/>
  <c r="A862" i="15"/>
  <c r="L861" i="15"/>
  <c r="E861" i="15"/>
  <c r="D861" i="15"/>
  <c r="C861" i="15"/>
  <c r="B861" i="15"/>
  <c r="A861" i="15"/>
  <c r="L860" i="15"/>
  <c r="E860" i="15"/>
  <c r="D860" i="15"/>
  <c r="C860" i="15"/>
  <c r="B860" i="15"/>
  <c r="A860" i="15"/>
  <c r="L859" i="15"/>
  <c r="E859" i="15"/>
  <c r="D859" i="15"/>
  <c r="C859" i="15"/>
  <c r="B859" i="15"/>
  <c r="A859" i="15"/>
  <c r="L858" i="15"/>
  <c r="E858" i="15"/>
  <c r="D858" i="15"/>
  <c r="C858" i="15"/>
  <c r="B858" i="15"/>
  <c r="A858" i="15"/>
  <c r="L857" i="15"/>
  <c r="E857" i="15"/>
  <c r="D857" i="15"/>
  <c r="C857" i="15"/>
  <c r="B857" i="15"/>
  <c r="A857" i="15"/>
  <c r="L856" i="15"/>
  <c r="E856" i="15"/>
  <c r="D856" i="15"/>
  <c r="C856" i="15"/>
  <c r="B856" i="15"/>
  <c r="A856" i="15"/>
  <c r="L855" i="15"/>
  <c r="E855" i="15"/>
  <c r="D855" i="15"/>
  <c r="C855" i="15"/>
  <c r="B855" i="15"/>
  <c r="A855" i="15"/>
  <c r="L854" i="15"/>
  <c r="E854" i="15"/>
  <c r="D854" i="15"/>
  <c r="C854" i="15"/>
  <c r="B854" i="15"/>
  <c r="A854" i="15"/>
  <c r="L853" i="15"/>
  <c r="E853" i="15"/>
  <c r="D853" i="15"/>
  <c r="C853" i="15"/>
  <c r="B853" i="15"/>
  <c r="A853" i="15"/>
  <c r="L852" i="15"/>
  <c r="E852" i="15"/>
  <c r="D852" i="15"/>
  <c r="C852" i="15"/>
  <c r="B852" i="15"/>
  <c r="A852" i="15"/>
  <c r="L851" i="15"/>
  <c r="E851" i="15"/>
  <c r="D851" i="15"/>
  <c r="C851" i="15"/>
  <c r="B851" i="15"/>
  <c r="A851" i="15"/>
  <c r="L850" i="15"/>
  <c r="E850" i="15"/>
  <c r="D850" i="15"/>
  <c r="C850" i="15"/>
  <c r="B850" i="15"/>
  <c r="A850" i="15"/>
  <c r="L849" i="15"/>
  <c r="E849" i="15"/>
  <c r="D849" i="15"/>
  <c r="C849" i="15"/>
  <c r="B849" i="15"/>
  <c r="A849" i="15"/>
  <c r="L848" i="15"/>
  <c r="E848" i="15"/>
  <c r="D848" i="15"/>
  <c r="C848" i="15"/>
  <c r="B848" i="15"/>
  <c r="A848" i="15"/>
  <c r="L847" i="15"/>
  <c r="E847" i="15"/>
  <c r="D847" i="15"/>
  <c r="C847" i="15"/>
  <c r="B847" i="15"/>
  <c r="A847" i="15"/>
  <c r="L846" i="15"/>
  <c r="E846" i="15"/>
  <c r="D846" i="15"/>
  <c r="C846" i="15"/>
  <c r="B846" i="15"/>
  <c r="A846" i="15"/>
  <c r="L845" i="15"/>
  <c r="E845" i="15"/>
  <c r="D845" i="15"/>
  <c r="C845" i="15"/>
  <c r="B845" i="15"/>
  <c r="A845" i="15"/>
  <c r="L844" i="15"/>
  <c r="E844" i="15"/>
  <c r="D844" i="15"/>
  <c r="C844" i="15"/>
  <c r="B844" i="15"/>
  <c r="A844" i="15"/>
  <c r="L843" i="15"/>
  <c r="E843" i="15"/>
  <c r="D843" i="15"/>
  <c r="C843" i="15"/>
  <c r="B843" i="15"/>
  <c r="A843" i="15"/>
  <c r="L842" i="15"/>
  <c r="E842" i="15"/>
  <c r="D842" i="15"/>
  <c r="C842" i="15"/>
  <c r="B842" i="15"/>
  <c r="A842" i="15"/>
  <c r="L841" i="15"/>
  <c r="E841" i="15"/>
  <c r="D841" i="15"/>
  <c r="C841" i="15"/>
  <c r="B841" i="15"/>
  <c r="A841" i="15"/>
  <c r="L840" i="15"/>
  <c r="E840" i="15"/>
  <c r="D840" i="15"/>
  <c r="C840" i="15"/>
  <c r="B840" i="15"/>
  <c r="A840" i="15"/>
  <c r="L839" i="15"/>
  <c r="E839" i="15"/>
  <c r="D839" i="15"/>
  <c r="C839" i="15"/>
  <c r="B839" i="15"/>
  <c r="A839" i="15"/>
  <c r="L838" i="15"/>
  <c r="E838" i="15"/>
  <c r="D838" i="15"/>
  <c r="C838" i="15"/>
  <c r="B838" i="15"/>
  <c r="A838" i="15"/>
  <c r="L837" i="15"/>
  <c r="E837" i="15"/>
  <c r="D837" i="15"/>
  <c r="C837" i="15"/>
  <c r="B837" i="15"/>
  <c r="A837" i="15"/>
  <c r="L836" i="15"/>
  <c r="E836" i="15"/>
  <c r="D836" i="15"/>
  <c r="C836" i="15"/>
  <c r="B836" i="15"/>
  <c r="A836" i="15"/>
  <c r="L835" i="15"/>
  <c r="E835" i="15"/>
  <c r="D835" i="15"/>
  <c r="C835" i="15"/>
  <c r="B835" i="15"/>
  <c r="A835" i="15"/>
  <c r="L834" i="15"/>
  <c r="E834" i="15"/>
  <c r="D834" i="15"/>
  <c r="C834" i="15"/>
  <c r="B834" i="15"/>
  <c r="A834" i="15"/>
  <c r="L833" i="15"/>
  <c r="E833" i="15"/>
  <c r="D833" i="15"/>
  <c r="C833" i="15"/>
  <c r="B833" i="15"/>
  <c r="A833" i="15"/>
  <c r="L832" i="15"/>
  <c r="E832" i="15"/>
  <c r="D832" i="15"/>
  <c r="C832" i="15"/>
  <c r="B832" i="15"/>
  <c r="A832" i="15"/>
  <c r="L831" i="15"/>
  <c r="E831" i="15"/>
  <c r="D831" i="15"/>
  <c r="C831" i="15"/>
  <c r="B831" i="15"/>
  <c r="A831" i="15"/>
  <c r="L830" i="15"/>
  <c r="E830" i="15"/>
  <c r="D830" i="15"/>
  <c r="C830" i="15"/>
  <c r="B830" i="15"/>
  <c r="A830" i="15"/>
  <c r="L829" i="15"/>
  <c r="E829" i="15"/>
  <c r="D829" i="15"/>
  <c r="C829" i="15"/>
  <c r="B829" i="15"/>
  <c r="A829" i="15"/>
  <c r="L828" i="15"/>
  <c r="E828" i="15"/>
  <c r="D828" i="15"/>
  <c r="C828" i="15"/>
  <c r="B828" i="15"/>
  <c r="A828" i="15"/>
  <c r="L827" i="15"/>
  <c r="E827" i="15"/>
  <c r="D827" i="15"/>
  <c r="C827" i="15"/>
  <c r="B827" i="15"/>
  <c r="A827" i="15"/>
  <c r="L826" i="15"/>
  <c r="E826" i="15"/>
  <c r="D826" i="15"/>
  <c r="C826" i="15"/>
  <c r="B826" i="15"/>
  <c r="A826" i="15"/>
  <c r="L825" i="15"/>
  <c r="E825" i="15"/>
  <c r="D825" i="15"/>
  <c r="C825" i="15"/>
  <c r="B825" i="15"/>
  <c r="A825" i="15"/>
  <c r="L824" i="15"/>
  <c r="E824" i="15"/>
  <c r="D824" i="15"/>
  <c r="C824" i="15"/>
  <c r="B824" i="15"/>
  <c r="A824" i="15"/>
  <c r="L823" i="15"/>
  <c r="E823" i="15"/>
  <c r="D823" i="15"/>
  <c r="C823" i="15"/>
  <c r="B823" i="15"/>
  <c r="A823" i="15"/>
  <c r="L822" i="15"/>
  <c r="E822" i="15"/>
  <c r="D822" i="15"/>
  <c r="C822" i="15"/>
  <c r="B822" i="15"/>
  <c r="A822" i="15"/>
  <c r="L821" i="15"/>
  <c r="E821" i="15"/>
  <c r="D821" i="15"/>
  <c r="C821" i="15"/>
  <c r="B821" i="15"/>
  <c r="A821" i="15"/>
  <c r="L820" i="15"/>
  <c r="E820" i="15"/>
  <c r="D820" i="15"/>
  <c r="C820" i="15"/>
  <c r="B820" i="15"/>
  <c r="A820" i="15"/>
  <c r="L819" i="15"/>
  <c r="E819" i="15"/>
  <c r="D819" i="15"/>
  <c r="C819" i="15"/>
  <c r="B819" i="15"/>
  <c r="A819" i="15"/>
  <c r="L818" i="15"/>
  <c r="E818" i="15"/>
  <c r="D818" i="15"/>
  <c r="C818" i="15"/>
  <c r="B818" i="15"/>
  <c r="A818" i="15"/>
  <c r="L817" i="15"/>
  <c r="E817" i="15"/>
  <c r="D817" i="15"/>
  <c r="C817" i="15"/>
  <c r="B817" i="15"/>
  <c r="A817" i="15"/>
  <c r="L816" i="15"/>
  <c r="E816" i="15"/>
  <c r="D816" i="15"/>
  <c r="C816" i="15"/>
  <c r="B816" i="15"/>
  <c r="A816" i="15"/>
  <c r="L815" i="15"/>
  <c r="E815" i="15"/>
  <c r="D815" i="15"/>
  <c r="C815" i="15"/>
  <c r="B815" i="15"/>
  <c r="A815" i="15"/>
  <c r="L814" i="15"/>
  <c r="E814" i="15"/>
  <c r="D814" i="15"/>
  <c r="C814" i="15"/>
  <c r="B814" i="15"/>
  <c r="A814" i="15"/>
  <c r="L813" i="15"/>
  <c r="E813" i="15"/>
  <c r="D813" i="15"/>
  <c r="C813" i="15"/>
  <c r="B813" i="15"/>
  <c r="A813" i="15"/>
  <c r="L812" i="15"/>
  <c r="E812" i="15"/>
  <c r="D812" i="15"/>
  <c r="C812" i="15"/>
  <c r="B812" i="15"/>
  <c r="A812" i="15"/>
  <c r="L811" i="15"/>
  <c r="E811" i="15"/>
  <c r="D811" i="15"/>
  <c r="C811" i="15"/>
  <c r="B811" i="15"/>
  <c r="A811" i="15"/>
  <c r="L810" i="15"/>
  <c r="E810" i="15"/>
  <c r="D810" i="15"/>
  <c r="C810" i="15"/>
  <c r="B810" i="15"/>
  <c r="A810" i="15"/>
  <c r="L809" i="15"/>
  <c r="E809" i="15"/>
  <c r="D809" i="15"/>
  <c r="C809" i="15"/>
  <c r="B809" i="15"/>
  <c r="A809" i="15"/>
  <c r="L808" i="15"/>
  <c r="E808" i="15"/>
  <c r="D808" i="15"/>
  <c r="C808" i="15"/>
  <c r="B808" i="15"/>
  <c r="A808" i="15"/>
  <c r="L807" i="15"/>
  <c r="E807" i="15"/>
  <c r="D807" i="15"/>
  <c r="C807" i="15"/>
  <c r="B807" i="15"/>
  <c r="A807" i="15"/>
  <c r="L806" i="15"/>
  <c r="E806" i="15"/>
  <c r="D806" i="15"/>
  <c r="C806" i="15"/>
  <c r="B806" i="15"/>
  <c r="A806" i="15"/>
  <c r="L805" i="15"/>
  <c r="E805" i="15"/>
  <c r="D805" i="15"/>
  <c r="C805" i="15"/>
  <c r="B805" i="15"/>
  <c r="A805" i="15"/>
  <c r="L804" i="15"/>
  <c r="E804" i="15"/>
  <c r="D804" i="15"/>
  <c r="C804" i="15"/>
  <c r="B804" i="15"/>
  <c r="A804" i="15"/>
  <c r="L803" i="15"/>
  <c r="E803" i="15"/>
  <c r="D803" i="15"/>
  <c r="C803" i="15"/>
  <c r="B803" i="15"/>
  <c r="A803" i="15"/>
  <c r="L802" i="15"/>
  <c r="E802" i="15"/>
  <c r="D802" i="15"/>
  <c r="C802" i="15"/>
  <c r="B802" i="15"/>
  <c r="A802" i="15"/>
  <c r="L801" i="15"/>
  <c r="E801" i="15"/>
  <c r="D801" i="15"/>
  <c r="C801" i="15"/>
  <c r="B801" i="15"/>
  <c r="A801" i="15"/>
  <c r="L800" i="15"/>
  <c r="E800" i="15"/>
  <c r="D800" i="15"/>
  <c r="C800" i="15"/>
  <c r="B800" i="15"/>
  <c r="A800" i="15"/>
  <c r="L799" i="15"/>
  <c r="E799" i="15"/>
  <c r="D799" i="15"/>
  <c r="C799" i="15"/>
  <c r="B799" i="15"/>
  <c r="A799" i="15"/>
  <c r="L798" i="15"/>
  <c r="E798" i="15"/>
  <c r="D798" i="15"/>
  <c r="C798" i="15"/>
  <c r="B798" i="15"/>
  <c r="A798" i="15"/>
  <c r="L797" i="15"/>
  <c r="E797" i="15"/>
  <c r="D797" i="15"/>
  <c r="C797" i="15"/>
  <c r="B797" i="15"/>
  <c r="A797" i="15"/>
  <c r="L796" i="15"/>
  <c r="E796" i="15"/>
  <c r="D796" i="15"/>
  <c r="C796" i="15"/>
  <c r="B796" i="15"/>
  <c r="A796" i="15"/>
  <c r="L795" i="15"/>
  <c r="E795" i="15"/>
  <c r="D795" i="15"/>
  <c r="C795" i="15"/>
  <c r="B795" i="15"/>
  <c r="A795" i="15"/>
  <c r="L794" i="15"/>
  <c r="E794" i="15"/>
  <c r="D794" i="15"/>
  <c r="C794" i="15"/>
  <c r="B794" i="15"/>
  <c r="A794" i="15"/>
  <c r="L793" i="15"/>
  <c r="E793" i="15"/>
  <c r="D793" i="15"/>
  <c r="C793" i="15"/>
  <c r="B793" i="15"/>
  <c r="A793" i="15"/>
  <c r="L792" i="15"/>
  <c r="E792" i="15"/>
  <c r="D792" i="15"/>
  <c r="C792" i="15"/>
  <c r="B792" i="15"/>
  <c r="A792" i="15"/>
  <c r="L791" i="15"/>
  <c r="E791" i="15"/>
  <c r="D791" i="15"/>
  <c r="C791" i="15"/>
  <c r="B791" i="15"/>
  <c r="A791" i="15"/>
  <c r="L790" i="15"/>
  <c r="E790" i="15"/>
  <c r="D790" i="15"/>
  <c r="C790" i="15"/>
  <c r="B790" i="15"/>
  <c r="A790" i="15"/>
  <c r="L789" i="15"/>
  <c r="E789" i="15"/>
  <c r="D789" i="15"/>
  <c r="C789" i="15"/>
  <c r="B789" i="15"/>
  <c r="A789" i="15"/>
  <c r="L788" i="15"/>
  <c r="E788" i="15"/>
  <c r="D788" i="15"/>
  <c r="C788" i="15"/>
  <c r="B788" i="15"/>
  <c r="A788" i="15"/>
  <c r="L787" i="15"/>
  <c r="E787" i="15"/>
  <c r="D787" i="15"/>
  <c r="C787" i="15"/>
  <c r="B787" i="15"/>
  <c r="A787" i="15"/>
  <c r="L786" i="15"/>
  <c r="E786" i="15"/>
  <c r="D786" i="15"/>
  <c r="C786" i="15"/>
  <c r="B786" i="15"/>
  <c r="A786" i="15"/>
  <c r="L785" i="15"/>
  <c r="E785" i="15"/>
  <c r="D785" i="15"/>
  <c r="C785" i="15"/>
  <c r="B785" i="15"/>
  <c r="A785" i="15"/>
  <c r="L784" i="15"/>
  <c r="E784" i="15"/>
  <c r="D784" i="15"/>
  <c r="C784" i="15"/>
  <c r="B784" i="15"/>
  <c r="A784" i="15"/>
  <c r="L783" i="15"/>
  <c r="E783" i="15"/>
  <c r="D783" i="15"/>
  <c r="C783" i="15"/>
  <c r="B783" i="15"/>
  <c r="A783" i="15"/>
  <c r="L782" i="15"/>
  <c r="E782" i="15"/>
  <c r="D782" i="15"/>
  <c r="C782" i="15"/>
  <c r="B782" i="15"/>
  <c r="A782" i="15"/>
  <c r="L781" i="15"/>
  <c r="E781" i="15"/>
  <c r="D781" i="15"/>
  <c r="C781" i="15"/>
  <c r="B781" i="15"/>
  <c r="A781" i="15"/>
  <c r="L780" i="15"/>
  <c r="E780" i="15"/>
  <c r="D780" i="15"/>
  <c r="C780" i="15"/>
  <c r="B780" i="15"/>
  <c r="A780" i="15"/>
  <c r="L779" i="15"/>
  <c r="E779" i="15"/>
  <c r="D779" i="15"/>
  <c r="C779" i="15"/>
  <c r="B779" i="15"/>
  <c r="A779" i="15"/>
  <c r="L778" i="15"/>
  <c r="E778" i="15"/>
  <c r="D778" i="15"/>
  <c r="C778" i="15"/>
  <c r="B778" i="15"/>
  <c r="A778" i="15"/>
  <c r="L777" i="15"/>
  <c r="E777" i="15"/>
  <c r="D777" i="15"/>
  <c r="C777" i="15"/>
  <c r="B777" i="15"/>
  <c r="A777" i="15"/>
  <c r="L776" i="15"/>
  <c r="E776" i="15"/>
  <c r="D776" i="15"/>
  <c r="C776" i="15"/>
  <c r="B776" i="15"/>
  <c r="A776" i="15"/>
  <c r="L775" i="15"/>
  <c r="E775" i="15"/>
  <c r="D775" i="15"/>
  <c r="C775" i="15"/>
  <c r="B775" i="15"/>
  <c r="A775" i="15"/>
  <c r="L774" i="15"/>
  <c r="E774" i="15"/>
  <c r="D774" i="15"/>
  <c r="C774" i="15"/>
  <c r="B774" i="15"/>
  <c r="A774" i="15"/>
  <c r="L773" i="15"/>
  <c r="E773" i="15"/>
  <c r="D773" i="15"/>
  <c r="C773" i="15"/>
  <c r="B773" i="15"/>
  <c r="A773" i="15"/>
  <c r="L772" i="15"/>
  <c r="E772" i="15"/>
  <c r="D772" i="15"/>
  <c r="C772" i="15"/>
  <c r="B772" i="15"/>
  <c r="A772" i="15"/>
  <c r="L771" i="15"/>
  <c r="E771" i="15"/>
  <c r="D771" i="15"/>
  <c r="C771" i="15"/>
  <c r="B771" i="15"/>
  <c r="A771" i="15"/>
  <c r="L770" i="15"/>
  <c r="E770" i="15"/>
  <c r="D770" i="15"/>
  <c r="C770" i="15"/>
  <c r="B770" i="15"/>
  <c r="A770" i="15"/>
  <c r="L769" i="15"/>
  <c r="E769" i="15"/>
  <c r="D769" i="15"/>
  <c r="C769" i="15"/>
  <c r="B769" i="15"/>
  <c r="A769" i="15"/>
  <c r="L768" i="15"/>
  <c r="E768" i="15"/>
  <c r="D768" i="15"/>
  <c r="C768" i="15"/>
  <c r="B768" i="15"/>
  <c r="A768" i="15"/>
  <c r="L767" i="15"/>
  <c r="E767" i="15"/>
  <c r="D767" i="15"/>
  <c r="C767" i="15"/>
  <c r="B767" i="15"/>
  <c r="A767" i="15"/>
  <c r="L766" i="15"/>
  <c r="E766" i="15"/>
  <c r="D766" i="15"/>
  <c r="C766" i="15"/>
  <c r="B766" i="15"/>
  <c r="A766" i="15"/>
  <c r="L765" i="15"/>
  <c r="E765" i="15"/>
  <c r="D765" i="15"/>
  <c r="C765" i="15"/>
  <c r="B765" i="15"/>
  <c r="A765" i="15"/>
  <c r="L764" i="15"/>
  <c r="E764" i="15"/>
  <c r="D764" i="15"/>
  <c r="C764" i="15"/>
  <c r="B764" i="15"/>
  <c r="A764" i="15"/>
  <c r="L763" i="15"/>
  <c r="E763" i="15"/>
  <c r="D763" i="15"/>
  <c r="C763" i="15"/>
  <c r="B763" i="15"/>
  <c r="A763" i="15"/>
  <c r="L762" i="15"/>
  <c r="E762" i="15"/>
  <c r="D762" i="15"/>
  <c r="C762" i="15"/>
  <c r="B762" i="15"/>
  <c r="A762" i="15"/>
  <c r="L761" i="15"/>
  <c r="E761" i="15"/>
  <c r="D761" i="15"/>
  <c r="C761" i="15"/>
  <c r="B761" i="15"/>
  <c r="A761" i="15"/>
  <c r="L760" i="15"/>
  <c r="E760" i="15"/>
  <c r="D760" i="15"/>
  <c r="C760" i="15"/>
  <c r="B760" i="15"/>
  <c r="A760" i="15"/>
  <c r="L759" i="15"/>
  <c r="E759" i="15"/>
  <c r="D759" i="15"/>
  <c r="C759" i="15"/>
  <c r="B759" i="15"/>
  <c r="A759" i="15"/>
  <c r="L758" i="15"/>
  <c r="E758" i="15"/>
  <c r="D758" i="15"/>
  <c r="C758" i="15"/>
  <c r="B758" i="15"/>
  <c r="A758" i="15"/>
  <c r="L757" i="15"/>
  <c r="E757" i="15"/>
  <c r="D757" i="15"/>
  <c r="C757" i="15"/>
  <c r="B757" i="15"/>
  <c r="A757" i="15"/>
  <c r="L756" i="15"/>
  <c r="E756" i="15"/>
  <c r="D756" i="15"/>
  <c r="C756" i="15"/>
  <c r="B756" i="15"/>
  <c r="A756" i="15"/>
  <c r="L755" i="15"/>
  <c r="E755" i="15"/>
  <c r="D755" i="15"/>
  <c r="C755" i="15"/>
  <c r="B755" i="15"/>
  <c r="A755" i="15"/>
  <c r="L754" i="15"/>
  <c r="E754" i="15"/>
  <c r="D754" i="15"/>
  <c r="C754" i="15"/>
  <c r="B754" i="15"/>
  <c r="A754" i="15"/>
  <c r="L753" i="15"/>
  <c r="E753" i="15"/>
  <c r="D753" i="15"/>
  <c r="C753" i="15"/>
  <c r="B753" i="15"/>
  <c r="A753" i="15"/>
  <c r="L752" i="15"/>
  <c r="E752" i="15"/>
  <c r="D752" i="15"/>
  <c r="C752" i="15"/>
  <c r="B752" i="15"/>
  <c r="A752" i="15"/>
  <c r="L751" i="15"/>
  <c r="E751" i="15"/>
  <c r="D751" i="15"/>
  <c r="C751" i="15"/>
  <c r="B751" i="15"/>
  <c r="A751" i="15"/>
  <c r="L750" i="15"/>
  <c r="E750" i="15"/>
  <c r="D750" i="15"/>
  <c r="C750" i="15"/>
  <c r="B750" i="15"/>
  <c r="A750" i="15"/>
  <c r="L749" i="15"/>
  <c r="E749" i="15"/>
  <c r="D749" i="15"/>
  <c r="C749" i="15"/>
  <c r="B749" i="15"/>
  <c r="A749" i="15"/>
  <c r="L748" i="15"/>
  <c r="E748" i="15"/>
  <c r="D748" i="15"/>
  <c r="C748" i="15"/>
  <c r="B748" i="15"/>
  <c r="A748" i="15"/>
  <c r="L747" i="15"/>
  <c r="E747" i="15"/>
  <c r="D747" i="15"/>
  <c r="C747" i="15"/>
  <c r="B747" i="15"/>
  <c r="A747" i="15"/>
  <c r="L746" i="15"/>
  <c r="E746" i="15"/>
  <c r="D746" i="15"/>
  <c r="C746" i="15"/>
  <c r="B746" i="15"/>
  <c r="A746" i="15"/>
  <c r="L745" i="15"/>
  <c r="E745" i="15"/>
  <c r="D745" i="15"/>
  <c r="C745" i="15"/>
  <c r="B745" i="15"/>
  <c r="A745" i="15"/>
  <c r="L744" i="15"/>
  <c r="E744" i="15"/>
  <c r="D744" i="15"/>
  <c r="C744" i="15"/>
  <c r="B744" i="15"/>
  <c r="A744" i="15"/>
  <c r="L743" i="15"/>
  <c r="E743" i="15"/>
  <c r="D743" i="15"/>
  <c r="C743" i="15"/>
  <c r="B743" i="15"/>
  <c r="A743" i="15"/>
  <c r="L742" i="15"/>
  <c r="E742" i="15"/>
  <c r="D742" i="15"/>
  <c r="C742" i="15"/>
  <c r="B742" i="15"/>
  <c r="A742" i="15"/>
  <c r="L741" i="15"/>
  <c r="E741" i="15"/>
  <c r="D741" i="15"/>
  <c r="C741" i="15"/>
  <c r="B741" i="15"/>
  <c r="A741" i="15"/>
  <c r="L740" i="15"/>
  <c r="E740" i="15"/>
  <c r="D740" i="15"/>
  <c r="C740" i="15"/>
  <c r="B740" i="15"/>
  <c r="A740" i="15"/>
  <c r="L739" i="15"/>
  <c r="E739" i="15"/>
  <c r="D739" i="15"/>
  <c r="C739" i="15"/>
  <c r="B739" i="15"/>
  <c r="A739" i="15"/>
  <c r="L738" i="15"/>
  <c r="E738" i="15"/>
  <c r="D738" i="15"/>
  <c r="C738" i="15"/>
  <c r="B738" i="15"/>
  <c r="A738" i="15"/>
  <c r="L737" i="15"/>
  <c r="E737" i="15"/>
  <c r="D737" i="15"/>
  <c r="C737" i="15"/>
  <c r="B737" i="15"/>
  <c r="A737" i="15"/>
  <c r="L736" i="15"/>
  <c r="E736" i="15"/>
  <c r="D736" i="15"/>
  <c r="C736" i="15"/>
  <c r="B736" i="15"/>
  <c r="A736" i="15"/>
  <c r="L735" i="15"/>
  <c r="E735" i="15"/>
  <c r="D735" i="15"/>
  <c r="C735" i="15"/>
  <c r="B735" i="15"/>
  <c r="A735" i="15"/>
  <c r="L734" i="15"/>
  <c r="E734" i="15"/>
  <c r="D734" i="15"/>
  <c r="C734" i="15"/>
  <c r="B734" i="15"/>
  <c r="A734" i="15"/>
  <c r="L733" i="15"/>
  <c r="E733" i="15"/>
  <c r="D733" i="15"/>
  <c r="C733" i="15"/>
  <c r="B733" i="15"/>
  <c r="A733" i="15"/>
  <c r="L732" i="15"/>
  <c r="E732" i="15"/>
  <c r="D732" i="15"/>
  <c r="C732" i="15"/>
  <c r="B732" i="15"/>
  <c r="A732" i="15"/>
  <c r="L731" i="15"/>
  <c r="E731" i="15"/>
  <c r="D731" i="15"/>
  <c r="C731" i="15"/>
  <c r="B731" i="15"/>
  <c r="A731" i="15"/>
  <c r="L730" i="15"/>
  <c r="E730" i="15"/>
  <c r="D730" i="15"/>
  <c r="C730" i="15"/>
  <c r="B730" i="15"/>
  <c r="A730" i="15"/>
  <c r="L729" i="15"/>
  <c r="E729" i="15"/>
  <c r="D729" i="15"/>
  <c r="C729" i="15"/>
  <c r="B729" i="15"/>
  <c r="A729" i="15"/>
  <c r="L728" i="15"/>
  <c r="E728" i="15"/>
  <c r="D728" i="15"/>
  <c r="C728" i="15"/>
  <c r="B728" i="15"/>
  <c r="A728" i="15"/>
  <c r="L727" i="15"/>
  <c r="E727" i="15"/>
  <c r="D727" i="15"/>
  <c r="C727" i="15"/>
  <c r="B727" i="15"/>
  <c r="A727" i="15"/>
  <c r="L726" i="15"/>
  <c r="E726" i="15"/>
  <c r="D726" i="15"/>
  <c r="C726" i="15"/>
  <c r="B726" i="15"/>
  <c r="A726" i="15"/>
  <c r="L725" i="15"/>
  <c r="E725" i="15"/>
  <c r="D725" i="15"/>
  <c r="C725" i="15"/>
  <c r="B725" i="15"/>
  <c r="A725" i="15"/>
  <c r="L724" i="15"/>
  <c r="E724" i="15"/>
  <c r="D724" i="15"/>
  <c r="C724" i="15"/>
  <c r="B724" i="15"/>
  <c r="A724" i="15"/>
  <c r="L723" i="15"/>
  <c r="E723" i="15"/>
  <c r="D723" i="15"/>
  <c r="C723" i="15"/>
  <c r="B723" i="15"/>
  <c r="A723" i="15"/>
  <c r="L722" i="15"/>
  <c r="E722" i="15"/>
  <c r="D722" i="15"/>
  <c r="C722" i="15"/>
  <c r="B722" i="15"/>
  <c r="A722" i="15"/>
  <c r="L721" i="15"/>
  <c r="E721" i="15"/>
  <c r="D721" i="15"/>
  <c r="C721" i="15"/>
  <c r="B721" i="15"/>
  <c r="A721" i="15"/>
  <c r="L720" i="15"/>
  <c r="E720" i="15"/>
  <c r="D720" i="15"/>
  <c r="C720" i="15"/>
  <c r="B720" i="15"/>
  <c r="A720" i="15"/>
  <c r="L719" i="15"/>
  <c r="E719" i="15"/>
  <c r="D719" i="15"/>
  <c r="C719" i="15"/>
  <c r="B719" i="15"/>
  <c r="A719" i="15"/>
  <c r="L718" i="15"/>
  <c r="E718" i="15"/>
  <c r="D718" i="15"/>
  <c r="C718" i="15"/>
  <c r="B718" i="15"/>
  <c r="A718" i="15"/>
  <c r="L717" i="15"/>
  <c r="E717" i="15"/>
  <c r="D717" i="15"/>
  <c r="C717" i="15"/>
  <c r="B717" i="15"/>
  <c r="A717" i="15"/>
  <c r="L716" i="15"/>
  <c r="E716" i="15"/>
  <c r="D716" i="15"/>
  <c r="C716" i="15"/>
  <c r="B716" i="15"/>
  <c r="A716" i="15"/>
  <c r="L715" i="15"/>
  <c r="E715" i="15"/>
  <c r="D715" i="15"/>
  <c r="C715" i="15"/>
  <c r="B715" i="15"/>
  <c r="A715" i="15"/>
  <c r="L714" i="15"/>
  <c r="E714" i="15"/>
  <c r="D714" i="15"/>
  <c r="C714" i="15"/>
  <c r="B714" i="15"/>
  <c r="A714" i="15"/>
  <c r="L713" i="15"/>
  <c r="E713" i="15"/>
  <c r="D713" i="15"/>
  <c r="C713" i="15"/>
  <c r="B713" i="15"/>
  <c r="A713" i="15"/>
  <c r="L712" i="15"/>
  <c r="E712" i="15"/>
  <c r="D712" i="15"/>
  <c r="C712" i="15"/>
  <c r="B712" i="15"/>
  <c r="A712" i="15"/>
  <c r="L711" i="15"/>
  <c r="E711" i="15"/>
  <c r="D711" i="15"/>
  <c r="C711" i="15"/>
  <c r="B711" i="15"/>
  <c r="A711" i="15"/>
  <c r="L710" i="15"/>
  <c r="E710" i="15"/>
  <c r="D710" i="15"/>
  <c r="C710" i="15"/>
  <c r="B710" i="15"/>
  <c r="A710" i="15"/>
  <c r="L709" i="15"/>
  <c r="E709" i="15"/>
  <c r="D709" i="15"/>
  <c r="C709" i="15"/>
  <c r="B709" i="15"/>
  <c r="A709" i="15"/>
  <c r="L708" i="15"/>
  <c r="E708" i="15"/>
  <c r="D708" i="15"/>
  <c r="C708" i="15"/>
  <c r="B708" i="15"/>
  <c r="A708" i="15"/>
  <c r="L707" i="15"/>
  <c r="E707" i="15"/>
  <c r="D707" i="15"/>
  <c r="C707" i="15"/>
  <c r="B707" i="15"/>
  <c r="A707" i="15"/>
  <c r="L706" i="15"/>
  <c r="E706" i="15"/>
  <c r="D706" i="15"/>
  <c r="C706" i="15"/>
  <c r="B706" i="15"/>
  <c r="A706" i="15"/>
  <c r="L705" i="15"/>
  <c r="E705" i="15"/>
  <c r="D705" i="15"/>
  <c r="C705" i="15"/>
  <c r="B705" i="15"/>
  <c r="A705" i="15"/>
  <c r="L704" i="15"/>
  <c r="E704" i="15"/>
  <c r="D704" i="15"/>
  <c r="C704" i="15"/>
  <c r="B704" i="15"/>
  <c r="A704" i="15"/>
  <c r="L703" i="15"/>
  <c r="E703" i="15"/>
  <c r="D703" i="15"/>
  <c r="C703" i="15"/>
  <c r="B703" i="15"/>
  <c r="A703" i="15"/>
  <c r="L702" i="15"/>
  <c r="E702" i="15"/>
  <c r="D702" i="15"/>
  <c r="C702" i="15"/>
  <c r="B702" i="15"/>
  <c r="A702" i="15"/>
  <c r="L701" i="15"/>
  <c r="E701" i="15"/>
  <c r="D701" i="15"/>
  <c r="C701" i="15"/>
  <c r="B701" i="15"/>
  <c r="A701" i="15"/>
  <c r="L700" i="15"/>
  <c r="E700" i="15"/>
  <c r="D700" i="15"/>
  <c r="C700" i="15"/>
  <c r="B700" i="15"/>
  <c r="A700" i="15"/>
  <c r="L699" i="15"/>
  <c r="E699" i="15"/>
  <c r="D699" i="15"/>
  <c r="C699" i="15"/>
  <c r="B699" i="15"/>
  <c r="A699" i="15"/>
  <c r="L698" i="15"/>
  <c r="E698" i="15"/>
  <c r="D698" i="15"/>
  <c r="C698" i="15"/>
  <c r="B698" i="15"/>
  <c r="A698" i="15"/>
  <c r="L697" i="15"/>
  <c r="E697" i="15"/>
  <c r="D697" i="15"/>
  <c r="C697" i="15"/>
  <c r="B697" i="15"/>
  <c r="A697" i="15"/>
  <c r="L696" i="15"/>
  <c r="E696" i="15"/>
  <c r="D696" i="15"/>
  <c r="C696" i="15"/>
  <c r="B696" i="15"/>
  <c r="A696" i="15"/>
  <c r="L695" i="15"/>
  <c r="E695" i="15"/>
  <c r="D695" i="15"/>
  <c r="C695" i="15"/>
  <c r="B695" i="15"/>
  <c r="A695" i="15"/>
  <c r="L694" i="15"/>
  <c r="E694" i="15"/>
  <c r="D694" i="15"/>
  <c r="C694" i="15"/>
  <c r="B694" i="15"/>
  <c r="A694" i="15"/>
  <c r="L693" i="15"/>
  <c r="E693" i="15"/>
  <c r="D693" i="15"/>
  <c r="C693" i="15"/>
  <c r="B693" i="15"/>
  <c r="A693" i="15"/>
  <c r="L692" i="15"/>
  <c r="E692" i="15"/>
  <c r="D692" i="15"/>
  <c r="C692" i="15"/>
  <c r="B692" i="15"/>
  <c r="A692" i="15"/>
  <c r="L691" i="15"/>
  <c r="E691" i="15"/>
  <c r="D691" i="15"/>
  <c r="C691" i="15"/>
  <c r="B691" i="15"/>
  <c r="A691" i="15"/>
  <c r="L690" i="15"/>
  <c r="E690" i="15"/>
  <c r="D690" i="15"/>
  <c r="C690" i="15"/>
  <c r="B690" i="15"/>
  <c r="A690" i="15"/>
  <c r="L689" i="15"/>
  <c r="E689" i="15"/>
  <c r="D689" i="15"/>
  <c r="C689" i="15"/>
  <c r="B689" i="15"/>
  <c r="A689" i="15"/>
  <c r="L688" i="15"/>
  <c r="E688" i="15"/>
  <c r="D688" i="15"/>
  <c r="C688" i="15"/>
  <c r="B688" i="15"/>
  <c r="A688" i="15"/>
  <c r="L687" i="15"/>
  <c r="E687" i="15"/>
  <c r="D687" i="15"/>
  <c r="C687" i="15"/>
  <c r="B687" i="15"/>
  <c r="A687" i="15"/>
  <c r="L686" i="15"/>
  <c r="E686" i="15"/>
  <c r="D686" i="15"/>
  <c r="C686" i="15"/>
  <c r="B686" i="15"/>
  <c r="A686" i="15"/>
  <c r="L685" i="15"/>
  <c r="E685" i="15"/>
  <c r="D685" i="15"/>
  <c r="C685" i="15"/>
  <c r="B685" i="15"/>
  <c r="A685" i="15"/>
  <c r="L684" i="15"/>
  <c r="E684" i="15"/>
  <c r="D684" i="15"/>
  <c r="C684" i="15"/>
  <c r="B684" i="15"/>
  <c r="A684" i="15"/>
  <c r="L683" i="15"/>
  <c r="E683" i="15"/>
  <c r="D683" i="15"/>
  <c r="C683" i="15"/>
  <c r="B683" i="15"/>
  <c r="A683" i="15"/>
  <c r="L682" i="15"/>
  <c r="E682" i="15"/>
  <c r="D682" i="15"/>
  <c r="C682" i="15"/>
  <c r="B682" i="15"/>
  <c r="A682" i="15"/>
  <c r="L681" i="15"/>
  <c r="E681" i="15"/>
  <c r="D681" i="15"/>
  <c r="C681" i="15"/>
  <c r="B681" i="15"/>
  <c r="A681" i="15"/>
  <c r="L680" i="15"/>
  <c r="E680" i="15"/>
  <c r="D680" i="15"/>
  <c r="C680" i="15"/>
  <c r="B680" i="15"/>
  <c r="A680" i="15"/>
  <c r="L679" i="15"/>
  <c r="E679" i="15"/>
  <c r="D679" i="15"/>
  <c r="C679" i="15"/>
  <c r="B679" i="15"/>
  <c r="A679" i="15"/>
  <c r="L678" i="15"/>
  <c r="E678" i="15"/>
  <c r="D678" i="15"/>
  <c r="C678" i="15"/>
  <c r="B678" i="15"/>
  <c r="A678" i="15"/>
  <c r="L677" i="15"/>
  <c r="E677" i="15"/>
  <c r="D677" i="15"/>
  <c r="C677" i="15"/>
  <c r="B677" i="15"/>
  <c r="A677" i="15"/>
  <c r="L676" i="15"/>
  <c r="E676" i="15"/>
  <c r="D676" i="15"/>
  <c r="C676" i="15"/>
  <c r="B676" i="15"/>
  <c r="A676" i="15"/>
  <c r="L675" i="15"/>
  <c r="E675" i="15"/>
  <c r="D675" i="15"/>
  <c r="C675" i="15"/>
  <c r="B675" i="15"/>
  <c r="A675" i="15"/>
  <c r="L674" i="15"/>
  <c r="E674" i="15"/>
  <c r="D674" i="15"/>
  <c r="C674" i="15"/>
  <c r="B674" i="15"/>
  <c r="A674" i="15"/>
  <c r="L673" i="15"/>
  <c r="E673" i="15"/>
  <c r="D673" i="15"/>
  <c r="C673" i="15"/>
  <c r="B673" i="15"/>
  <c r="A673" i="15"/>
  <c r="L672" i="15"/>
  <c r="E672" i="15"/>
  <c r="D672" i="15"/>
  <c r="C672" i="15"/>
  <c r="B672" i="15"/>
  <c r="A672" i="15"/>
  <c r="L671" i="15"/>
  <c r="E671" i="15"/>
  <c r="D671" i="15"/>
  <c r="C671" i="15"/>
  <c r="B671" i="15"/>
  <c r="A671" i="15"/>
  <c r="L670" i="15"/>
  <c r="E670" i="15"/>
  <c r="D670" i="15"/>
  <c r="C670" i="15"/>
  <c r="B670" i="15"/>
  <c r="A670" i="15"/>
  <c r="L669" i="15"/>
  <c r="E669" i="15"/>
  <c r="D669" i="15"/>
  <c r="C669" i="15"/>
  <c r="B669" i="15"/>
  <c r="A669" i="15"/>
  <c r="L668" i="15"/>
  <c r="E668" i="15"/>
  <c r="D668" i="15"/>
  <c r="C668" i="15"/>
  <c r="B668" i="15"/>
  <c r="A668" i="15"/>
  <c r="L667" i="15"/>
  <c r="E667" i="15"/>
  <c r="D667" i="15"/>
  <c r="C667" i="15"/>
  <c r="B667" i="15"/>
  <c r="A667" i="15"/>
  <c r="L666" i="15"/>
  <c r="E666" i="15"/>
  <c r="D666" i="15"/>
  <c r="C666" i="15"/>
  <c r="B666" i="15"/>
  <c r="A666" i="15"/>
  <c r="L665" i="15"/>
  <c r="E665" i="15"/>
  <c r="D665" i="15"/>
  <c r="C665" i="15"/>
  <c r="B665" i="15"/>
  <c r="A665" i="15"/>
  <c r="L664" i="15"/>
  <c r="E664" i="15"/>
  <c r="D664" i="15"/>
  <c r="C664" i="15"/>
  <c r="B664" i="15"/>
  <c r="A664" i="15"/>
  <c r="L663" i="15"/>
  <c r="E663" i="15"/>
  <c r="D663" i="15"/>
  <c r="C663" i="15"/>
  <c r="B663" i="15"/>
  <c r="A663" i="15"/>
  <c r="L662" i="15"/>
  <c r="E662" i="15"/>
  <c r="D662" i="15"/>
  <c r="C662" i="15"/>
  <c r="B662" i="15"/>
  <c r="A662" i="15"/>
  <c r="L661" i="15"/>
  <c r="E661" i="15"/>
  <c r="D661" i="15"/>
  <c r="C661" i="15"/>
  <c r="B661" i="15"/>
  <c r="A661" i="15"/>
  <c r="L660" i="15"/>
  <c r="E660" i="15"/>
  <c r="D660" i="15"/>
  <c r="C660" i="15"/>
  <c r="B660" i="15"/>
  <c r="A660" i="15"/>
  <c r="L659" i="15"/>
  <c r="E659" i="15"/>
  <c r="D659" i="15"/>
  <c r="C659" i="15"/>
  <c r="B659" i="15"/>
  <c r="A659" i="15"/>
  <c r="L658" i="15"/>
  <c r="E658" i="15"/>
  <c r="D658" i="15"/>
  <c r="C658" i="15"/>
  <c r="B658" i="15"/>
  <c r="A658" i="15"/>
  <c r="L657" i="15"/>
  <c r="E657" i="15"/>
  <c r="D657" i="15"/>
  <c r="C657" i="15"/>
  <c r="B657" i="15"/>
  <c r="A657" i="15"/>
  <c r="L656" i="15"/>
  <c r="E656" i="15"/>
  <c r="D656" i="15"/>
  <c r="C656" i="15"/>
  <c r="B656" i="15"/>
  <c r="A656" i="15"/>
  <c r="L655" i="15"/>
  <c r="E655" i="15"/>
  <c r="D655" i="15"/>
  <c r="C655" i="15"/>
  <c r="B655" i="15"/>
  <c r="A655" i="15"/>
  <c r="L654" i="15"/>
  <c r="E654" i="15"/>
  <c r="D654" i="15"/>
  <c r="C654" i="15"/>
  <c r="B654" i="15"/>
  <c r="A654" i="15"/>
  <c r="L653" i="15"/>
  <c r="E653" i="15"/>
  <c r="D653" i="15"/>
  <c r="C653" i="15"/>
  <c r="B653" i="15"/>
  <c r="A653" i="15"/>
  <c r="L652" i="15"/>
  <c r="E652" i="15"/>
  <c r="D652" i="15"/>
  <c r="C652" i="15"/>
  <c r="B652" i="15"/>
  <c r="A652" i="15"/>
  <c r="L651" i="15"/>
  <c r="E651" i="15"/>
  <c r="D651" i="15"/>
  <c r="C651" i="15"/>
  <c r="B651" i="15"/>
  <c r="A651" i="15"/>
  <c r="L650" i="15"/>
  <c r="E650" i="15"/>
  <c r="D650" i="15"/>
  <c r="C650" i="15"/>
  <c r="B650" i="15"/>
  <c r="A650" i="15"/>
  <c r="L649" i="15"/>
  <c r="E649" i="15"/>
  <c r="D649" i="15"/>
  <c r="C649" i="15"/>
  <c r="B649" i="15"/>
  <c r="A649" i="15"/>
  <c r="L648" i="15"/>
  <c r="E648" i="15"/>
  <c r="D648" i="15"/>
  <c r="C648" i="15"/>
  <c r="B648" i="15"/>
  <c r="A648" i="15"/>
  <c r="L647" i="15"/>
  <c r="E647" i="15"/>
  <c r="D647" i="15"/>
  <c r="C647" i="15"/>
  <c r="B647" i="15"/>
  <c r="A647" i="15"/>
  <c r="L646" i="15"/>
  <c r="E646" i="15"/>
  <c r="D646" i="15"/>
  <c r="C646" i="15"/>
  <c r="B646" i="15"/>
  <c r="A646" i="15"/>
  <c r="L645" i="15"/>
  <c r="E645" i="15"/>
  <c r="D645" i="15"/>
  <c r="C645" i="15"/>
  <c r="B645" i="15"/>
  <c r="A645" i="15"/>
  <c r="L644" i="15"/>
  <c r="E644" i="15"/>
  <c r="D644" i="15"/>
  <c r="C644" i="15"/>
  <c r="B644" i="15"/>
  <c r="A644" i="15"/>
  <c r="L643" i="15"/>
  <c r="E643" i="15"/>
  <c r="D643" i="15"/>
  <c r="C643" i="15"/>
  <c r="B643" i="15"/>
  <c r="A643" i="15"/>
  <c r="L642" i="15"/>
  <c r="E642" i="15"/>
  <c r="D642" i="15"/>
  <c r="C642" i="15"/>
  <c r="B642" i="15"/>
  <c r="A642" i="15"/>
  <c r="L641" i="15"/>
  <c r="E641" i="15"/>
  <c r="D641" i="15"/>
  <c r="C641" i="15"/>
  <c r="B641" i="15"/>
  <c r="A641" i="15"/>
  <c r="L640" i="15"/>
  <c r="E640" i="15"/>
  <c r="D640" i="15"/>
  <c r="C640" i="15"/>
  <c r="B640" i="15"/>
  <c r="A640" i="15"/>
  <c r="L639" i="15"/>
  <c r="E639" i="15"/>
  <c r="D639" i="15"/>
  <c r="C639" i="15"/>
  <c r="B639" i="15"/>
  <c r="A639" i="15"/>
  <c r="L638" i="15"/>
  <c r="E638" i="15"/>
  <c r="D638" i="15"/>
  <c r="C638" i="15"/>
  <c r="B638" i="15"/>
  <c r="A638" i="15"/>
  <c r="L637" i="15"/>
  <c r="E637" i="15"/>
  <c r="D637" i="15"/>
  <c r="C637" i="15"/>
  <c r="B637" i="15"/>
  <c r="A637" i="15"/>
  <c r="L636" i="15"/>
  <c r="E636" i="15"/>
  <c r="D636" i="15"/>
  <c r="C636" i="15"/>
  <c r="B636" i="15"/>
  <c r="A636" i="15"/>
  <c r="L635" i="15"/>
  <c r="E635" i="15"/>
  <c r="D635" i="15"/>
  <c r="C635" i="15"/>
  <c r="B635" i="15"/>
  <c r="A635" i="15"/>
  <c r="L634" i="15"/>
  <c r="E634" i="15"/>
  <c r="D634" i="15"/>
  <c r="C634" i="15"/>
  <c r="B634" i="15"/>
  <c r="A634" i="15"/>
  <c r="L633" i="15"/>
  <c r="E633" i="15"/>
  <c r="D633" i="15"/>
  <c r="C633" i="15"/>
  <c r="B633" i="15"/>
  <c r="A633" i="15"/>
  <c r="L632" i="15"/>
  <c r="E632" i="15"/>
  <c r="D632" i="15"/>
  <c r="C632" i="15"/>
  <c r="B632" i="15"/>
  <c r="A632" i="15"/>
  <c r="L631" i="15"/>
  <c r="E631" i="15"/>
  <c r="D631" i="15"/>
  <c r="C631" i="15"/>
  <c r="B631" i="15"/>
  <c r="A631" i="15"/>
  <c r="L630" i="15"/>
  <c r="E630" i="15"/>
  <c r="D630" i="15"/>
  <c r="C630" i="15"/>
  <c r="B630" i="15"/>
  <c r="A630" i="15"/>
  <c r="L629" i="15"/>
  <c r="E629" i="15"/>
  <c r="D629" i="15"/>
  <c r="C629" i="15"/>
  <c r="B629" i="15"/>
  <c r="A629" i="15"/>
  <c r="L628" i="15"/>
  <c r="E628" i="15"/>
  <c r="D628" i="15"/>
  <c r="C628" i="15"/>
  <c r="B628" i="15"/>
  <c r="A628" i="15"/>
  <c r="L627" i="15"/>
  <c r="E627" i="15"/>
  <c r="D627" i="15"/>
  <c r="C627" i="15"/>
  <c r="B627" i="15"/>
  <c r="A627" i="15"/>
  <c r="L626" i="15"/>
  <c r="E626" i="15"/>
  <c r="D626" i="15"/>
  <c r="C626" i="15"/>
  <c r="B626" i="15"/>
  <c r="A626" i="15"/>
  <c r="L625" i="15"/>
  <c r="E625" i="15"/>
  <c r="D625" i="15"/>
  <c r="C625" i="15"/>
  <c r="B625" i="15"/>
  <c r="A625" i="15"/>
  <c r="L624" i="15"/>
  <c r="E624" i="15"/>
  <c r="D624" i="15"/>
  <c r="C624" i="15"/>
  <c r="B624" i="15"/>
  <c r="A624" i="15"/>
  <c r="L623" i="15"/>
  <c r="E623" i="15"/>
  <c r="D623" i="15"/>
  <c r="C623" i="15"/>
  <c r="B623" i="15"/>
  <c r="A623" i="15"/>
  <c r="L622" i="15"/>
  <c r="E622" i="15"/>
  <c r="D622" i="15"/>
  <c r="C622" i="15"/>
  <c r="B622" i="15"/>
  <c r="A622" i="15"/>
  <c r="L621" i="15"/>
  <c r="E621" i="15"/>
  <c r="D621" i="15"/>
  <c r="C621" i="15"/>
  <c r="B621" i="15"/>
  <c r="A621" i="15"/>
  <c r="L620" i="15"/>
  <c r="E620" i="15"/>
  <c r="D620" i="15"/>
  <c r="C620" i="15"/>
  <c r="B620" i="15"/>
  <c r="A620" i="15"/>
  <c r="L619" i="15"/>
  <c r="E619" i="15"/>
  <c r="D619" i="15"/>
  <c r="C619" i="15"/>
  <c r="B619" i="15"/>
  <c r="A619" i="15"/>
  <c r="L618" i="15"/>
  <c r="E618" i="15"/>
  <c r="D618" i="15"/>
  <c r="C618" i="15"/>
  <c r="B618" i="15"/>
  <c r="A618" i="15"/>
  <c r="L617" i="15"/>
  <c r="E617" i="15"/>
  <c r="D617" i="15"/>
  <c r="C617" i="15"/>
  <c r="B617" i="15"/>
  <c r="A617" i="15"/>
  <c r="L616" i="15"/>
  <c r="E616" i="15"/>
  <c r="D616" i="15"/>
  <c r="C616" i="15"/>
  <c r="B616" i="15"/>
  <c r="A616" i="15"/>
  <c r="L615" i="15"/>
  <c r="E615" i="15"/>
  <c r="D615" i="15"/>
  <c r="C615" i="15"/>
  <c r="B615" i="15"/>
  <c r="A615" i="15"/>
  <c r="L614" i="15"/>
  <c r="E614" i="15"/>
  <c r="D614" i="15"/>
  <c r="C614" i="15"/>
  <c r="B614" i="15"/>
  <c r="A614" i="15"/>
  <c r="L613" i="15"/>
  <c r="E613" i="15"/>
  <c r="D613" i="15"/>
  <c r="C613" i="15"/>
  <c r="B613" i="15"/>
  <c r="A613" i="15"/>
  <c r="L612" i="15"/>
  <c r="E612" i="15"/>
  <c r="D612" i="15"/>
  <c r="C612" i="15"/>
  <c r="B612" i="15"/>
  <c r="A612" i="15"/>
  <c r="L611" i="15"/>
  <c r="E611" i="15"/>
  <c r="D611" i="15"/>
  <c r="C611" i="15"/>
  <c r="B611" i="15"/>
  <c r="A611" i="15"/>
  <c r="L610" i="15"/>
  <c r="E610" i="15"/>
  <c r="D610" i="15"/>
  <c r="C610" i="15"/>
  <c r="B610" i="15"/>
  <c r="A610" i="15"/>
  <c r="L609" i="15"/>
  <c r="E609" i="15"/>
  <c r="D609" i="15"/>
  <c r="C609" i="15"/>
  <c r="B609" i="15"/>
  <c r="A609" i="15"/>
  <c r="L608" i="15"/>
  <c r="E608" i="15"/>
  <c r="D608" i="15"/>
  <c r="C608" i="15"/>
  <c r="B608" i="15"/>
  <c r="A608" i="15"/>
  <c r="L607" i="15"/>
  <c r="E607" i="15"/>
  <c r="D607" i="15"/>
  <c r="C607" i="15"/>
  <c r="B607" i="15"/>
  <c r="A607" i="15"/>
  <c r="L606" i="15"/>
  <c r="E606" i="15"/>
  <c r="D606" i="15"/>
  <c r="C606" i="15"/>
  <c r="B606" i="15"/>
  <c r="A606" i="15"/>
  <c r="L605" i="15"/>
  <c r="E605" i="15"/>
  <c r="D605" i="15"/>
  <c r="C605" i="15"/>
  <c r="B605" i="15"/>
  <c r="A605" i="15"/>
  <c r="L604" i="15"/>
  <c r="E604" i="15"/>
  <c r="D604" i="15"/>
  <c r="C604" i="15"/>
  <c r="B604" i="15"/>
  <c r="A604" i="15"/>
  <c r="L603" i="15"/>
  <c r="E603" i="15"/>
  <c r="D603" i="15"/>
  <c r="C603" i="15"/>
  <c r="B603" i="15"/>
  <c r="A603" i="15"/>
  <c r="L602" i="15"/>
  <c r="E602" i="15"/>
  <c r="D602" i="15"/>
  <c r="C602" i="15"/>
  <c r="B602" i="15"/>
  <c r="A602" i="15"/>
  <c r="L601" i="15"/>
  <c r="E601" i="15"/>
  <c r="D601" i="15"/>
  <c r="C601" i="15"/>
  <c r="B601" i="15"/>
  <c r="A601" i="15"/>
  <c r="L600" i="15"/>
  <c r="E600" i="15"/>
  <c r="D600" i="15"/>
  <c r="C600" i="15"/>
  <c r="B600" i="15"/>
  <c r="A600" i="15"/>
  <c r="L599" i="15"/>
  <c r="E599" i="15"/>
  <c r="D599" i="15"/>
  <c r="C599" i="15"/>
  <c r="B599" i="15"/>
  <c r="A599" i="15"/>
  <c r="L598" i="15"/>
  <c r="E598" i="15"/>
  <c r="D598" i="15"/>
  <c r="C598" i="15"/>
  <c r="B598" i="15"/>
  <c r="A598" i="15"/>
  <c r="L597" i="15"/>
  <c r="E597" i="15"/>
  <c r="D597" i="15"/>
  <c r="C597" i="15"/>
  <c r="B597" i="15"/>
  <c r="A597" i="15"/>
  <c r="L596" i="15"/>
  <c r="E596" i="15"/>
  <c r="D596" i="15"/>
  <c r="C596" i="15"/>
  <c r="B596" i="15"/>
  <c r="A596" i="15"/>
  <c r="L595" i="15"/>
  <c r="E595" i="15"/>
  <c r="D595" i="15"/>
  <c r="C595" i="15"/>
  <c r="B595" i="15"/>
  <c r="A595" i="15"/>
  <c r="L594" i="15"/>
  <c r="E594" i="15"/>
  <c r="D594" i="15"/>
  <c r="C594" i="15"/>
  <c r="B594" i="15"/>
  <c r="A594" i="15"/>
  <c r="L593" i="15"/>
  <c r="E593" i="15"/>
  <c r="D593" i="15"/>
  <c r="C593" i="15"/>
  <c r="B593" i="15"/>
  <c r="A593" i="15"/>
  <c r="L592" i="15"/>
  <c r="E592" i="15"/>
  <c r="D592" i="15"/>
  <c r="C592" i="15"/>
  <c r="B592" i="15"/>
  <c r="A592" i="15"/>
  <c r="L591" i="15"/>
  <c r="E591" i="15"/>
  <c r="D591" i="15"/>
  <c r="C591" i="15"/>
  <c r="B591" i="15"/>
  <c r="A591" i="15"/>
  <c r="L590" i="15"/>
  <c r="E590" i="15"/>
  <c r="D590" i="15"/>
  <c r="C590" i="15"/>
  <c r="B590" i="15"/>
  <c r="A590" i="15"/>
  <c r="L589" i="15"/>
  <c r="E589" i="15"/>
  <c r="D589" i="15"/>
  <c r="C589" i="15"/>
  <c r="B589" i="15"/>
  <c r="A589" i="15"/>
  <c r="L588" i="15"/>
  <c r="E588" i="15"/>
  <c r="D588" i="15"/>
  <c r="C588" i="15"/>
  <c r="B588" i="15"/>
  <c r="A588" i="15"/>
  <c r="L587" i="15"/>
  <c r="E587" i="15"/>
  <c r="D587" i="15"/>
  <c r="C587" i="15"/>
  <c r="B587" i="15"/>
  <c r="A587" i="15"/>
  <c r="L586" i="15"/>
  <c r="E586" i="15"/>
  <c r="D586" i="15"/>
  <c r="C586" i="15"/>
  <c r="B586" i="15"/>
  <c r="A586" i="15"/>
  <c r="L585" i="15"/>
  <c r="E585" i="15"/>
  <c r="D585" i="15"/>
  <c r="C585" i="15"/>
  <c r="B585" i="15"/>
  <c r="A585" i="15"/>
  <c r="L584" i="15"/>
  <c r="E584" i="15"/>
  <c r="D584" i="15"/>
  <c r="C584" i="15"/>
  <c r="B584" i="15"/>
  <c r="A584" i="15"/>
  <c r="L583" i="15"/>
  <c r="E583" i="15"/>
  <c r="D583" i="15"/>
  <c r="C583" i="15"/>
  <c r="B583" i="15"/>
  <c r="A583" i="15"/>
  <c r="L582" i="15"/>
  <c r="E582" i="15"/>
  <c r="D582" i="15"/>
  <c r="C582" i="15"/>
  <c r="B582" i="15"/>
  <c r="A582" i="15"/>
  <c r="L581" i="15"/>
  <c r="E581" i="15"/>
  <c r="D581" i="15"/>
  <c r="C581" i="15"/>
  <c r="B581" i="15"/>
  <c r="A581" i="15"/>
  <c r="L580" i="15"/>
  <c r="E580" i="15"/>
  <c r="D580" i="15"/>
  <c r="C580" i="15"/>
  <c r="B580" i="15"/>
  <c r="A580" i="15"/>
  <c r="L579" i="15"/>
  <c r="E579" i="15"/>
  <c r="D579" i="15"/>
  <c r="C579" i="15"/>
  <c r="B579" i="15"/>
  <c r="A579" i="15"/>
  <c r="L578" i="15"/>
  <c r="E578" i="15"/>
  <c r="D578" i="15"/>
  <c r="C578" i="15"/>
  <c r="B578" i="15"/>
  <c r="A578" i="15"/>
  <c r="L577" i="15"/>
  <c r="E577" i="15"/>
  <c r="D577" i="15"/>
  <c r="C577" i="15"/>
  <c r="B577" i="15"/>
  <c r="A577" i="15"/>
  <c r="L576" i="15"/>
  <c r="E576" i="15"/>
  <c r="D576" i="15"/>
  <c r="C576" i="15"/>
  <c r="B576" i="15"/>
  <c r="A576" i="15"/>
  <c r="L575" i="15"/>
  <c r="E575" i="15"/>
  <c r="D575" i="15"/>
  <c r="C575" i="15"/>
  <c r="B575" i="15"/>
  <c r="A575" i="15"/>
  <c r="L574" i="15"/>
  <c r="E574" i="15"/>
  <c r="D574" i="15"/>
  <c r="C574" i="15"/>
  <c r="B574" i="15"/>
  <c r="A574" i="15"/>
  <c r="L573" i="15"/>
  <c r="E573" i="15"/>
  <c r="D573" i="15"/>
  <c r="C573" i="15"/>
  <c r="B573" i="15"/>
  <c r="A573" i="15"/>
  <c r="L572" i="15"/>
  <c r="E572" i="15"/>
  <c r="D572" i="15"/>
  <c r="C572" i="15"/>
  <c r="B572" i="15"/>
  <c r="A572" i="15"/>
  <c r="L571" i="15"/>
  <c r="E571" i="15"/>
  <c r="D571" i="15"/>
  <c r="C571" i="15"/>
  <c r="B571" i="15"/>
  <c r="A571" i="15"/>
  <c r="L570" i="15"/>
  <c r="E570" i="15"/>
  <c r="D570" i="15"/>
  <c r="C570" i="15"/>
  <c r="B570" i="15"/>
  <c r="A570" i="15"/>
  <c r="L569" i="15"/>
  <c r="E569" i="15"/>
  <c r="D569" i="15"/>
  <c r="C569" i="15"/>
  <c r="B569" i="15"/>
  <c r="A569" i="15"/>
  <c r="L568" i="15"/>
  <c r="E568" i="15"/>
  <c r="D568" i="15"/>
  <c r="C568" i="15"/>
  <c r="B568" i="15"/>
  <c r="A568" i="15"/>
  <c r="L567" i="15"/>
  <c r="E567" i="15"/>
  <c r="D567" i="15"/>
  <c r="C567" i="15"/>
  <c r="B567" i="15"/>
  <c r="A567" i="15"/>
  <c r="L566" i="15"/>
  <c r="E566" i="15"/>
  <c r="D566" i="15"/>
  <c r="C566" i="15"/>
  <c r="B566" i="15"/>
  <c r="A566" i="15"/>
  <c r="L565" i="15"/>
  <c r="E565" i="15"/>
  <c r="D565" i="15"/>
  <c r="C565" i="15"/>
  <c r="B565" i="15"/>
  <c r="A565" i="15"/>
  <c r="L564" i="15"/>
  <c r="E564" i="15"/>
  <c r="D564" i="15"/>
  <c r="C564" i="15"/>
  <c r="B564" i="15"/>
  <c r="A564" i="15"/>
  <c r="L563" i="15"/>
  <c r="E563" i="15"/>
  <c r="D563" i="15"/>
  <c r="C563" i="15"/>
  <c r="B563" i="15"/>
  <c r="A563" i="15"/>
  <c r="L562" i="15"/>
  <c r="E562" i="15"/>
  <c r="D562" i="15"/>
  <c r="C562" i="15"/>
  <c r="B562" i="15"/>
  <c r="A562" i="15"/>
  <c r="L561" i="15"/>
  <c r="E561" i="15"/>
  <c r="D561" i="15"/>
  <c r="C561" i="15"/>
  <c r="B561" i="15"/>
  <c r="A561" i="15"/>
  <c r="L560" i="15"/>
  <c r="E560" i="15"/>
  <c r="D560" i="15"/>
  <c r="C560" i="15"/>
  <c r="B560" i="15"/>
  <c r="A560" i="15"/>
  <c r="L559" i="15"/>
  <c r="E559" i="15"/>
  <c r="D559" i="15"/>
  <c r="C559" i="15"/>
  <c r="B559" i="15"/>
  <c r="A559" i="15"/>
  <c r="L558" i="15"/>
  <c r="E558" i="15"/>
  <c r="D558" i="15"/>
  <c r="C558" i="15"/>
  <c r="B558" i="15"/>
  <c r="A558" i="15"/>
  <c r="L557" i="15"/>
  <c r="E557" i="15"/>
  <c r="D557" i="15"/>
  <c r="C557" i="15"/>
  <c r="B557" i="15"/>
  <c r="A557" i="15"/>
  <c r="L556" i="15"/>
  <c r="E556" i="15"/>
  <c r="D556" i="15"/>
  <c r="C556" i="15"/>
  <c r="B556" i="15"/>
  <c r="A556" i="15"/>
  <c r="L555" i="15"/>
  <c r="E555" i="15"/>
  <c r="D555" i="15"/>
  <c r="C555" i="15"/>
  <c r="B555" i="15"/>
  <c r="A555" i="15"/>
  <c r="L554" i="15"/>
  <c r="E554" i="15"/>
  <c r="D554" i="15"/>
  <c r="C554" i="15"/>
  <c r="B554" i="15"/>
  <c r="A554" i="15"/>
  <c r="L553" i="15"/>
  <c r="E553" i="15"/>
  <c r="D553" i="15"/>
  <c r="C553" i="15"/>
  <c r="B553" i="15"/>
  <c r="A553" i="15"/>
  <c r="L552" i="15"/>
  <c r="E552" i="15"/>
  <c r="D552" i="15"/>
  <c r="C552" i="15"/>
  <c r="B552" i="15"/>
  <c r="A552" i="15"/>
  <c r="L551" i="15"/>
  <c r="E551" i="15"/>
  <c r="D551" i="15"/>
  <c r="C551" i="15"/>
  <c r="B551" i="15"/>
  <c r="A551" i="15"/>
  <c r="L550" i="15"/>
  <c r="E550" i="15"/>
  <c r="D550" i="15"/>
  <c r="C550" i="15"/>
  <c r="B550" i="15"/>
  <c r="A550" i="15"/>
  <c r="L549" i="15"/>
  <c r="E549" i="15"/>
  <c r="D549" i="15"/>
  <c r="C549" i="15"/>
  <c r="B549" i="15"/>
  <c r="A549" i="15"/>
  <c r="L548" i="15"/>
  <c r="E548" i="15"/>
  <c r="D548" i="15"/>
  <c r="C548" i="15"/>
  <c r="B548" i="15"/>
  <c r="A548" i="15"/>
  <c r="L547" i="15"/>
  <c r="E547" i="15"/>
  <c r="D547" i="15"/>
  <c r="C547" i="15"/>
  <c r="B547" i="15"/>
  <c r="A547" i="15"/>
  <c r="L546" i="15"/>
  <c r="E546" i="15"/>
  <c r="D546" i="15"/>
  <c r="C546" i="15"/>
  <c r="B546" i="15"/>
  <c r="A546" i="15"/>
  <c r="L545" i="15"/>
  <c r="E545" i="15"/>
  <c r="D545" i="15"/>
  <c r="C545" i="15"/>
  <c r="B545" i="15"/>
  <c r="A545" i="15"/>
  <c r="L544" i="15"/>
  <c r="E544" i="15"/>
  <c r="D544" i="15"/>
  <c r="C544" i="15"/>
  <c r="B544" i="15"/>
  <c r="A544" i="15"/>
  <c r="L543" i="15"/>
  <c r="E543" i="15"/>
  <c r="D543" i="15"/>
  <c r="C543" i="15"/>
  <c r="B543" i="15"/>
  <c r="A543" i="15"/>
  <c r="L542" i="15"/>
  <c r="E542" i="15"/>
  <c r="D542" i="15"/>
  <c r="C542" i="15"/>
  <c r="B542" i="15"/>
  <c r="A542" i="15"/>
  <c r="L541" i="15"/>
  <c r="E541" i="15"/>
  <c r="D541" i="15"/>
  <c r="C541" i="15"/>
  <c r="B541" i="15"/>
  <c r="A541" i="15"/>
  <c r="L540" i="15"/>
  <c r="E540" i="15"/>
  <c r="D540" i="15"/>
  <c r="C540" i="15"/>
  <c r="B540" i="15"/>
  <c r="A540" i="15"/>
  <c r="L539" i="15"/>
  <c r="E539" i="15"/>
  <c r="D539" i="15"/>
  <c r="C539" i="15"/>
  <c r="B539" i="15"/>
  <c r="A539" i="15"/>
  <c r="L538" i="15"/>
  <c r="E538" i="15"/>
  <c r="D538" i="15"/>
  <c r="C538" i="15"/>
  <c r="B538" i="15"/>
  <c r="A538" i="15"/>
  <c r="L537" i="15"/>
  <c r="E537" i="15"/>
  <c r="D537" i="15"/>
  <c r="C537" i="15"/>
  <c r="B537" i="15"/>
  <c r="A537" i="15"/>
  <c r="L536" i="15"/>
  <c r="E536" i="15"/>
  <c r="D536" i="15"/>
  <c r="C536" i="15"/>
  <c r="B536" i="15"/>
  <c r="A536" i="15"/>
  <c r="L535" i="15"/>
  <c r="E535" i="15"/>
  <c r="D535" i="15"/>
  <c r="C535" i="15"/>
  <c r="B535" i="15"/>
  <c r="A535" i="15"/>
  <c r="L534" i="15"/>
  <c r="E534" i="15"/>
  <c r="D534" i="15"/>
  <c r="C534" i="15"/>
  <c r="B534" i="15"/>
  <c r="A534" i="15"/>
  <c r="L533" i="15"/>
  <c r="E533" i="15"/>
  <c r="D533" i="15"/>
  <c r="C533" i="15"/>
  <c r="B533" i="15"/>
  <c r="A533" i="15"/>
  <c r="L532" i="15"/>
  <c r="E532" i="15"/>
  <c r="D532" i="15"/>
  <c r="C532" i="15"/>
  <c r="B532" i="15"/>
  <c r="A532" i="15"/>
  <c r="L531" i="15"/>
  <c r="E531" i="15"/>
  <c r="D531" i="15"/>
  <c r="C531" i="15"/>
  <c r="B531" i="15"/>
  <c r="A531" i="15"/>
  <c r="L530" i="15"/>
  <c r="E530" i="15"/>
  <c r="D530" i="15"/>
  <c r="C530" i="15"/>
  <c r="B530" i="15"/>
  <c r="A530" i="15"/>
  <c r="L529" i="15"/>
  <c r="E529" i="15"/>
  <c r="D529" i="15"/>
  <c r="C529" i="15"/>
  <c r="B529" i="15"/>
  <c r="A529" i="15"/>
  <c r="L528" i="15"/>
  <c r="E528" i="15"/>
  <c r="D528" i="15"/>
  <c r="C528" i="15"/>
  <c r="B528" i="15"/>
  <c r="A528" i="15"/>
  <c r="L527" i="15"/>
  <c r="E527" i="15"/>
  <c r="D527" i="15"/>
  <c r="C527" i="15"/>
  <c r="B527" i="15"/>
  <c r="A527" i="15"/>
  <c r="L526" i="15"/>
  <c r="E526" i="15"/>
  <c r="D526" i="15"/>
  <c r="C526" i="15"/>
  <c r="B526" i="15"/>
  <c r="A526" i="15"/>
  <c r="L525" i="15"/>
  <c r="E525" i="15"/>
  <c r="D525" i="15"/>
  <c r="C525" i="15"/>
  <c r="B525" i="15"/>
  <c r="A525" i="15"/>
  <c r="L524" i="15"/>
  <c r="E524" i="15"/>
  <c r="D524" i="15"/>
  <c r="C524" i="15"/>
  <c r="B524" i="15"/>
  <c r="A524" i="15"/>
  <c r="L523" i="15"/>
  <c r="E523" i="15"/>
  <c r="D523" i="15"/>
  <c r="C523" i="15"/>
  <c r="B523" i="15"/>
  <c r="A523" i="15"/>
  <c r="L522" i="15"/>
  <c r="E522" i="15"/>
  <c r="D522" i="15"/>
  <c r="C522" i="15"/>
  <c r="B522" i="15"/>
  <c r="A522" i="15"/>
  <c r="L521" i="15"/>
  <c r="E521" i="15"/>
  <c r="D521" i="15"/>
  <c r="C521" i="15"/>
  <c r="B521" i="15"/>
  <c r="A521" i="15"/>
  <c r="L520" i="15"/>
  <c r="E520" i="15"/>
  <c r="D520" i="15"/>
  <c r="C520" i="15"/>
  <c r="B520" i="15"/>
  <c r="A520" i="15"/>
  <c r="L519" i="15"/>
  <c r="E519" i="15"/>
  <c r="D519" i="15"/>
  <c r="C519" i="15"/>
  <c r="B519" i="15"/>
  <c r="A519" i="15"/>
  <c r="L518" i="15"/>
  <c r="E518" i="15"/>
  <c r="D518" i="15"/>
  <c r="C518" i="15"/>
  <c r="B518" i="15"/>
  <c r="A518" i="15"/>
  <c r="L517" i="15"/>
  <c r="E517" i="15"/>
  <c r="D517" i="15"/>
  <c r="C517" i="15"/>
  <c r="B517" i="15"/>
  <c r="A517" i="15"/>
  <c r="L516" i="15"/>
  <c r="E516" i="15"/>
  <c r="D516" i="15"/>
  <c r="C516" i="15"/>
  <c r="B516" i="15"/>
  <c r="A516" i="15"/>
  <c r="L515" i="15"/>
  <c r="E515" i="15"/>
  <c r="D515" i="15"/>
  <c r="C515" i="15"/>
  <c r="B515" i="15"/>
  <c r="A515" i="15"/>
  <c r="L514" i="15"/>
  <c r="E514" i="15"/>
  <c r="D514" i="15"/>
  <c r="C514" i="15"/>
  <c r="B514" i="15"/>
  <c r="A514" i="15"/>
  <c r="L513" i="15"/>
  <c r="E513" i="15"/>
  <c r="D513" i="15"/>
  <c r="C513" i="15"/>
  <c r="B513" i="15"/>
  <c r="A513" i="15"/>
  <c r="L512" i="15"/>
  <c r="E512" i="15"/>
  <c r="D512" i="15"/>
  <c r="C512" i="15"/>
  <c r="B512" i="15"/>
  <c r="A512" i="15"/>
  <c r="L511" i="15"/>
  <c r="E511" i="15"/>
  <c r="D511" i="15"/>
  <c r="C511" i="15"/>
  <c r="B511" i="15"/>
  <c r="A511" i="15"/>
  <c r="L510" i="15"/>
  <c r="E510" i="15"/>
  <c r="D510" i="15"/>
  <c r="C510" i="15"/>
  <c r="B510" i="15"/>
  <c r="A510" i="15"/>
  <c r="L509" i="15"/>
  <c r="E509" i="15"/>
  <c r="D509" i="15"/>
  <c r="C509" i="15"/>
  <c r="B509" i="15"/>
  <c r="A509" i="15"/>
  <c r="L508" i="15"/>
  <c r="E508" i="15"/>
  <c r="D508" i="15"/>
  <c r="C508" i="15"/>
  <c r="B508" i="15"/>
  <c r="A508" i="15"/>
  <c r="L507" i="15"/>
  <c r="E507" i="15"/>
  <c r="D507" i="15"/>
  <c r="C507" i="15"/>
  <c r="B507" i="15"/>
  <c r="A507" i="15"/>
  <c r="L506" i="15"/>
  <c r="E506" i="15"/>
  <c r="D506" i="15"/>
  <c r="C506" i="15"/>
  <c r="B506" i="15"/>
  <c r="A506" i="15"/>
  <c r="L505" i="15"/>
  <c r="E505" i="15"/>
  <c r="D505" i="15"/>
  <c r="C505" i="15"/>
  <c r="B505" i="15"/>
  <c r="A505" i="15"/>
  <c r="L504" i="15"/>
  <c r="E504" i="15"/>
  <c r="D504" i="15"/>
  <c r="C504" i="15"/>
  <c r="B504" i="15"/>
  <c r="A504" i="15"/>
  <c r="L503" i="15"/>
  <c r="E503" i="15"/>
  <c r="D503" i="15"/>
  <c r="C503" i="15"/>
  <c r="B503" i="15"/>
  <c r="A503" i="15"/>
  <c r="L502" i="15"/>
  <c r="E502" i="15"/>
  <c r="D502" i="15"/>
  <c r="C502" i="15"/>
  <c r="B502" i="15"/>
  <c r="A502" i="15"/>
  <c r="L501" i="15"/>
  <c r="E501" i="15"/>
  <c r="D501" i="15"/>
  <c r="C501" i="15"/>
  <c r="B501" i="15"/>
  <c r="A501" i="15"/>
  <c r="L500" i="15"/>
  <c r="E500" i="15"/>
  <c r="D500" i="15"/>
  <c r="C500" i="15"/>
  <c r="B500" i="15"/>
  <c r="A500" i="15"/>
  <c r="L499" i="15"/>
  <c r="E499" i="15"/>
  <c r="D499" i="15"/>
  <c r="C499" i="15"/>
  <c r="B499" i="15"/>
  <c r="A499" i="15"/>
  <c r="L498" i="15"/>
  <c r="E498" i="15"/>
  <c r="D498" i="15"/>
  <c r="C498" i="15"/>
  <c r="B498" i="15"/>
  <c r="A498" i="15"/>
  <c r="L497" i="15"/>
  <c r="E497" i="15"/>
  <c r="D497" i="15"/>
  <c r="C497" i="15"/>
  <c r="B497" i="15"/>
  <c r="A497" i="15"/>
  <c r="L496" i="15"/>
  <c r="E496" i="15"/>
  <c r="D496" i="15"/>
  <c r="C496" i="15"/>
  <c r="B496" i="15"/>
  <c r="A496" i="15"/>
  <c r="L495" i="15"/>
  <c r="E495" i="15"/>
  <c r="D495" i="15"/>
  <c r="C495" i="15"/>
  <c r="B495" i="15"/>
  <c r="A495" i="15"/>
  <c r="L494" i="15"/>
  <c r="E494" i="15"/>
  <c r="D494" i="15"/>
  <c r="C494" i="15"/>
  <c r="B494" i="15"/>
  <c r="A494" i="15"/>
  <c r="L493" i="15"/>
  <c r="E493" i="15"/>
  <c r="D493" i="15"/>
  <c r="C493" i="15"/>
  <c r="B493" i="15"/>
  <c r="A493" i="15"/>
  <c r="L492" i="15"/>
  <c r="E492" i="15"/>
  <c r="D492" i="15"/>
  <c r="C492" i="15"/>
  <c r="B492" i="15"/>
  <c r="A492" i="15"/>
  <c r="L491" i="15"/>
  <c r="E491" i="15"/>
  <c r="D491" i="15"/>
  <c r="C491" i="15"/>
  <c r="B491" i="15"/>
  <c r="A491" i="15"/>
  <c r="L490" i="15"/>
  <c r="E490" i="15"/>
  <c r="D490" i="15"/>
  <c r="C490" i="15"/>
  <c r="B490" i="15"/>
  <c r="A490" i="15"/>
  <c r="L489" i="15"/>
  <c r="E489" i="15"/>
  <c r="D489" i="15"/>
  <c r="C489" i="15"/>
  <c r="B489" i="15"/>
  <c r="A489" i="15"/>
  <c r="L488" i="15"/>
  <c r="E488" i="15"/>
  <c r="D488" i="15"/>
  <c r="C488" i="15"/>
  <c r="B488" i="15"/>
  <c r="A488" i="15"/>
  <c r="L487" i="15"/>
  <c r="E487" i="15"/>
  <c r="D487" i="15"/>
  <c r="C487" i="15"/>
  <c r="B487" i="15"/>
  <c r="A487" i="15"/>
  <c r="L486" i="15"/>
  <c r="E486" i="15"/>
  <c r="D486" i="15"/>
  <c r="C486" i="15"/>
  <c r="B486" i="15"/>
  <c r="A486" i="15"/>
  <c r="L485" i="15"/>
  <c r="E485" i="15"/>
  <c r="D485" i="15"/>
  <c r="C485" i="15"/>
  <c r="B485" i="15"/>
  <c r="A485" i="15"/>
  <c r="L484" i="15"/>
  <c r="E484" i="15"/>
  <c r="D484" i="15"/>
  <c r="C484" i="15"/>
  <c r="B484" i="15"/>
  <c r="A484" i="15"/>
  <c r="L483" i="15"/>
  <c r="E483" i="15"/>
  <c r="D483" i="15"/>
  <c r="C483" i="15"/>
  <c r="B483" i="15"/>
  <c r="A483" i="15"/>
  <c r="L482" i="15"/>
  <c r="E482" i="15"/>
  <c r="D482" i="15"/>
  <c r="C482" i="15"/>
  <c r="B482" i="15"/>
  <c r="A482" i="15"/>
  <c r="L481" i="15"/>
  <c r="E481" i="15"/>
  <c r="D481" i="15"/>
  <c r="C481" i="15"/>
  <c r="B481" i="15"/>
  <c r="A481" i="15"/>
  <c r="L480" i="15"/>
  <c r="E480" i="15"/>
  <c r="D480" i="15"/>
  <c r="C480" i="15"/>
  <c r="B480" i="15"/>
  <c r="A480" i="15"/>
  <c r="L479" i="15"/>
  <c r="E479" i="15"/>
  <c r="D479" i="15"/>
  <c r="C479" i="15"/>
  <c r="B479" i="15"/>
  <c r="A479" i="15"/>
  <c r="L478" i="15"/>
  <c r="E478" i="15"/>
  <c r="D478" i="15"/>
  <c r="C478" i="15"/>
  <c r="B478" i="15"/>
  <c r="A478" i="15"/>
  <c r="L477" i="15"/>
  <c r="E477" i="15"/>
  <c r="D477" i="15"/>
  <c r="C477" i="15"/>
  <c r="B477" i="15"/>
  <c r="A477" i="15"/>
  <c r="L476" i="15"/>
  <c r="E476" i="15"/>
  <c r="D476" i="15"/>
  <c r="C476" i="15"/>
  <c r="B476" i="15"/>
  <c r="A476" i="15"/>
  <c r="L475" i="15"/>
  <c r="E475" i="15"/>
  <c r="D475" i="15"/>
  <c r="C475" i="15"/>
  <c r="B475" i="15"/>
  <c r="A475" i="15"/>
  <c r="L474" i="15"/>
  <c r="E474" i="15"/>
  <c r="D474" i="15"/>
  <c r="C474" i="15"/>
  <c r="B474" i="15"/>
  <c r="A474" i="15"/>
  <c r="L473" i="15"/>
  <c r="E473" i="15"/>
  <c r="D473" i="15"/>
  <c r="C473" i="15"/>
  <c r="B473" i="15"/>
  <c r="A473" i="15"/>
  <c r="L472" i="15"/>
  <c r="E472" i="15"/>
  <c r="D472" i="15"/>
  <c r="C472" i="15"/>
  <c r="B472" i="15"/>
  <c r="A472" i="15"/>
  <c r="L471" i="15"/>
  <c r="E471" i="15"/>
  <c r="D471" i="15"/>
  <c r="C471" i="15"/>
  <c r="B471" i="15"/>
  <c r="A471" i="15"/>
  <c r="L470" i="15"/>
  <c r="E470" i="15"/>
  <c r="D470" i="15"/>
  <c r="C470" i="15"/>
  <c r="B470" i="15"/>
  <c r="A470" i="15"/>
  <c r="L469" i="15"/>
  <c r="E469" i="15"/>
  <c r="D469" i="15"/>
  <c r="C469" i="15"/>
  <c r="B469" i="15"/>
  <c r="A469" i="15"/>
  <c r="L468" i="15"/>
  <c r="E468" i="15"/>
  <c r="D468" i="15"/>
  <c r="C468" i="15"/>
  <c r="B468" i="15"/>
  <c r="A468" i="15"/>
  <c r="L467" i="15"/>
  <c r="E467" i="15"/>
  <c r="D467" i="15"/>
  <c r="C467" i="15"/>
  <c r="B467" i="15"/>
  <c r="A467" i="15"/>
  <c r="L466" i="15"/>
  <c r="E466" i="15"/>
  <c r="D466" i="15"/>
  <c r="C466" i="15"/>
  <c r="B466" i="15"/>
  <c r="A466" i="15"/>
  <c r="L465" i="15"/>
  <c r="E465" i="15"/>
  <c r="D465" i="15"/>
  <c r="C465" i="15"/>
  <c r="B465" i="15"/>
  <c r="A465" i="15"/>
  <c r="L464" i="15"/>
  <c r="E464" i="15"/>
  <c r="D464" i="15"/>
  <c r="C464" i="15"/>
  <c r="B464" i="15"/>
  <c r="A464" i="15"/>
  <c r="L463" i="15"/>
  <c r="E463" i="15"/>
  <c r="D463" i="15"/>
  <c r="C463" i="15"/>
  <c r="B463" i="15"/>
  <c r="A463" i="15"/>
  <c r="L462" i="15"/>
  <c r="E462" i="15"/>
  <c r="D462" i="15"/>
  <c r="C462" i="15"/>
  <c r="B462" i="15"/>
  <c r="A462" i="15"/>
  <c r="L461" i="15"/>
  <c r="E461" i="15"/>
  <c r="D461" i="15"/>
  <c r="C461" i="15"/>
  <c r="B461" i="15"/>
  <c r="A461" i="15"/>
  <c r="L460" i="15"/>
  <c r="E460" i="15"/>
  <c r="D460" i="15"/>
  <c r="C460" i="15"/>
  <c r="B460" i="15"/>
  <c r="A460" i="15"/>
  <c r="L459" i="15"/>
  <c r="E459" i="15"/>
  <c r="D459" i="15"/>
  <c r="C459" i="15"/>
  <c r="B459" i="15"/>
  <c r="A459" i="15"/>
  <c r="L458" i="15"/>
  <c r="E458" i="15"/>
  <c r="D458" i="15"/>
  <c r="C458" i="15"/>
  <c r="B458" i="15"/>
  <c r="A458" i="15"/>
  <c r="L457" i="15"/>
  <c r="E457" i="15"/>
  <c r="D457" i="15"/>
  <c r="C457" i="15"/>
  <c r="B457" i="15"/>
  <c r="A457" i="15"/>
  <c r="L456" i="15"/>
  <c r="E456" i="15"/>
  <c r="D456" i="15"/>
  <c r="C456" i="15"/>
  <c r="B456" i="15"/>
  <c r="A456" i="15"/>
  <c r="L455" i="15"/>
  <c r="E455" i="15"/>
  <c r="D455" i="15"/>
  <c r="C455" i="15"/>
  <c r="B455" i="15"/>
  <c r="A455" i="15"/>
  <c r="L454" i="15"/>
  <c r="E454" i="15"/>
  <c r="D454" i="15"/>
  <c r="C454" i="15"/>
  <c r="B454" i="15"/>
  <c r="A454" i="15"/>
  <c r="L453" i="15"/>
  <c r="E453" i="15"/>
  <c r="D453" i="15"/>
  <c r="C453" i="15"/>
  <c r="B453" i="15"/>
  <c r="A453" i="15"/>
  <c r="L452" i="15"/>
  <c r="E452" i="15"/>
  <c r="D452" i="15"/>
  <c r="C452" i="15"/>
  <c r="B452" i="15"/>
  <c r="A452" i="15"/>
  <c r="L451" i="15"/>
  <c r="E451" i="15"/>
  <c r="D451" i="15"/>
  <c r="C451" i="15"/>
  <c r="B451" i="15"/>
  <c r="A451" i="15"/>
  <c r="L450" i="15"/>
  <c r="E450" i="15"/>
  <c r="D450" i="15"/>
  <c r="C450" i="15"/>
  <c r="B450" i="15"/>
  <c r="A450" i="15"/>
  <c r="L449" i="15"/>
  <c r="E449" i="15"/>
  <c r="D449" i="15"/>
  <c r="C449" i="15"/>
  <c r="B449" i="15"/>
  <c r="A449" i="15"/>
  <c r="L448" i="15"/>
  <c r="E448" i="15"/>
  <c r="D448" i="15"/>
  <c r="C448" i="15"/>
  <c r="B448" i="15"/>
  <c r="A448" i="15"/>
  <c r="L447" i="15"/>
  <c r="E447" i="15"/>
  <c r="D447" i="15"/>
  <c r="C447" i="15"/>
  <c r="B447" i="15"/>
  <c r="A447" i="15"/>
  <c r="L446" i="15"/>
  <c r="E446" i="15"/>
  <c r="D446" i="15"/>
  <c r="C446" i="15"/>
  <c r="B446" i="15"/>
  <c r="A446" i="15"/>
  <c r="L445" i="15"/>
  <c r="E445" i="15"/>
  <c r="D445" i="15"/>
  <c r="C445" i="15"/>
  <c r="B445" i="15"/>
  <c r="A445" i="15"/>
  <c r="L444" i="15"/>
  <c r="E444" i="15"/>
  <c r="D444" i="15"/>
  <c r="C444" i="15"/>
  <c r="B444" i="15"/>
  <c r="A444" i="15"/>
  <c r="L443" i="15"/>
  <c r="E443" i="15"/>
  <c r="D443" i="15"/>
  <c r="C443" i="15"/>
  <c r="B443" i="15"/>
  <c r="A443" i="15"/>
  <c r="L442" i="15"/>
  <c r="E442" i="15"/>
  <c r="D442" i="15"/>
  <c r="C442" i="15"/>
  <c r="B442" i="15"/>
  <c r="A442" i="15"/>
  <c r="L441" i="15"/>
  <c r="E441" i="15"/>
  <c r="D441" i="15"/>
  <c r="C441" i="15"/>
  <c r="B441" i="15"/>
  <c r="A441" i="15"/>
  <c r="L440" i="15"/>
  <c r="E440" i="15"/>
  <c r="D440" i="15"/>
  <c r="C440" i="15"/>
  <c r="B440" i="15"/>
  <c r="A440" i="15"/>
  <c r="L439" i="15"/>
  <c r="E439" i="15"/>
  <c r="D439" i="15"/>
  <c r="C439" i="15"/>
  <c r="B439" i="15"/>
  <c r="A439" i="15"/>
  <c r="L438" i="15"/>
  <c r="E438" i="15"/>
  <c r="D438" i="15"/>
  <c r="C438" i="15"/>
  <c r="B438" i="15"/>
  <c r="A438" i="15"/>
  <c r="L437" i="15"/>
  <c r="E437" i="15"/>
  <c r="D437" i="15"/>
  <c r="C437" i="15"/>
  <c r="B437" i="15"/>
  <c r="A437" i="15"/>
  <c r="L436" i="15"/>
  <c r="E436" i="15"/>
  <c r="D436" i="15"/>
  <c r="C436" i="15"/>
  <c r="B436" i="15"/>
  <c r="A436" i="15"/>
  <c r="L435" i="15"/>
  <c r="E435" i="15"/>
  <c r="D435" i="15"/>
  <c r="C435" i="15"/>
  <c r="B435" i="15"/>
  <c r="A435" i="15"/>
  <c r="L434" i="15"/>
  <c r="E434" i="15"/>
  <c r="D434" i="15"/>
  <c r="C434" i="15"/>
  <c r="B434" i="15"/>
  <c r="A434" i="15"/>
  <c r="L433" i="15"/>
  <c r="E433" i="15"/>
  <c r="D433" i="15"/>
  <c r="C433" i="15"/>
  <c r="B433" i="15"/>
  <c r="A433" i="15"/>
  <c r="L432" i="15"/>
  <c r="E432" i="15"/>
  <c r="D432" i="15"/>
  <c r="C432" i="15"/>
  <c r="B432" i="15"/>
  <c r="A432" i="15"/>
  <c r="L431" i="15"/>
  <c r="E431" i="15"/>
  <c r="D431" i="15"/>
  <c r="C431" i="15"/>
  <c r="B431" i="15"/>
  <c r="A431" i="15"/>
  <c r="L430" i="15"/>
  <c r="E430" i="15"/>
  <c r="D430" i="15"/>
  <c r="C430" i="15"/>
  <c r="B430" i="15"/>
  <c r="A430" i="15"/>
  <c r="L429" i="15"/>
  <c r="E429" i="15"/>
  <c r="D429" i="15"/>
  <c r="C429" i="15"/>
  <c r="B429" i="15"/>
  <c r="A429" i="15"/>
  <c r="L428" i="15"/>
  <c r="E428" i="15"/>
  <c r="D428" i="15"/>
  <c r="C428" i="15"/>
  <c r="B428" i="15"/>
  <c r="A428" i="15"/>
  <c r="L427" i="15"/>
  <c r="E427" i="15"/>
  <c r="D427" i="15"/>
  <c r="C427" i="15"/>
  <c r="B427" i="15"/>
  <c r="A427" i="15"/>
  <c r="L426" i="15"/>
  <c r="E426" i="15"/>
  <c r="D426" i="15"/>
  <c r="C426" i="15"/>
  <c r="B426" i="15"/>
  <c r="A426" i="15"/>
  <c r="L425" i="15"/>
  <c r="E425" i="15"/>
  <c r="D425" i="15"/>
  <c r="C425" i="15"/>
  <c r="B425" i="15"/>
  <c r="A425" i="15"/>
  <c r="E424" i="15"/>
  <c r="D424" i="15"/>
  <c r="C424" i="15"/>
  <c r="B424" i="15"/>
  <c r="A424" i="15"/>
  <c r="L423" i="15"/>
  <c r="E423" i="15"/>
  <c r="D423" i="15"/>
  <c r="C423" i="15"/>
  <c r="B423" i="15"/>
  <c r="A423" i="15"/>
  <c r="L422" i="15"/>
  <c r="E422" i="15"/>
  <c r="D422" i="15"/>
  <c r="C422" i="15"/>
  <c r="B422" i="15"/>
  <c r="A422" i="15"/>
  <c r="L421" i="15"/>
  <c r="E421" i="15"/>
  <c r="D421" i="15"/>
  <c r="C421" i="15"/>
  <c r="B421" i="15"/>
  <c r="A421" i="15"/>
  <c r="L420" i="15"/>
  <c r="E420" i="15"/>
  <c r="D420" i="15"/>
  <c r="C420" i="15"/>
  <c r="B420" i="15"/>
  <c r="A420" i="15"/>
  <c r="L419" i="15"/>
  <c r="E419" i="15"/>
  <c r="D419" i="15"/>
  <c r="C419" i="15"/>
  <c r="B419" i="15"/>
  <c r="A419" i="15"/>
  <c r="L418" i="15"/>
  <c r="E418" i="15"/>
  <c r="D418" i="15"/>
  <c r="C418" i="15"/>
  <c r="B418" i="15"/>
  <c r="A418" i="15"/>
  <c r="L417" i="15"/>
  <c r="E417" i="15"/>
  <c r="D417" i="15"/>
  <c r="C417" i="15"/>
  <c r="B417" i="15"/>
  <c r="A417" i="15"/>
  <c r="L416" i="15"/>
  <c r="E416" i="15"/>
  <c r="D416" i="15"/>
  <c r="C416" i="15"/>
  <c r="B416" i="15"/>
  <c r="A416" i="15"/>
  <c r="L415" i="15"/>
  <c r="E415" i="15"/>
  <c r="D415" i="15"/>
  <c r="C415" i="15"/>
  <c r="B415" i="15"/>
  <c r="A415" i="15"/>
  <c r="L414" i="15"/>
  <c r="E414" i="15"/>
  <c r="D414" i="15"/>
  <c r="C414" i="15"/>
  <c r="B414" i="15"/>
  <c r="A414" i="15"/>
  <c r="L413" i="15"/>
  <c r="E413" i="15"/>
  <c r="D413" i="15"/>
  <c r="C413" i="15"/>
  <c r="B413" i="15"/>
  <c r="A413" i="15"/>
  <c r="L412" i="15"/>
  <c r="E412" i="15"/>
  <c r="D412" i="15"/>
  <c r="C412" i="15"/>
  <c r="B412" i="15"/>
  <c r="A412" i="15"/>
  <c r="L411" i="15"/>
  <c r="E411" i="15"/>
  <c r="D411" i="15"/>
  <c r="C411" i="15"/>
  <c r="B411" i="15"/>
  <c r="A411" i="15"/>
  <c r="L410" i="15"/>
  <c r="E410" i="15"/>
  <c r="D410" i="15"/>
  <c r="C410" i="15"/>
  <c r="B410" i="15"/>
  <c r="A410" i="15"/>
  <c r="L409" i="15"/>
  <c r="E409" i="15"/>
  <c r="D409" i="15"/>
  <c r="C409" i="15"/>
  <c r="B409" i="15"/>
  <c r="A409" i="15"/>
  <c r="L408" i="15"/>
  <c r="E408" i="15"/>
  <c r="D408" i="15"/>
  <c r="C408" i="15"/>
  <c r="B408" i="15"/>
  <c r="A408" i="15"/>
  <c r="L407" i="15"/>
  <c r="E407" i="15"/>
  <c r="D407" i="15"/>
  <c r="C407" i="15"/>
  <c r="B407" i="15"/>
  <c r="A407" i="15"/>
  <c r="L406" i="15"/>
  <c r="E406" i="15"/>
  <c r="D406" i="15"/>
  <c r="C406" i="15"/>
  <c r="B406" i="15"/>
  <c r="A406" i="15"/>
  <c r="L405" i="15"/>
  <c r="E405" i="15"/>
  <c r="D405" i="15"/>
  <c r="C405" i="15"/>
  <c r="B405" i="15"/>
  <c r="A405" i="15"/>
  <c r="L404" i="15"/>
  <c r="E404" i="15"/>
  <c r="D404" i="15"/>
  <c r="C404" i="15"/>
  <c r="B404" i="15"/>
  <c r="A404" i="15"/>
  <c r="L403" i="15"/>
  <c r="E403" i="15"/>
  <c r="D403" i="15"/>
  <c r="C403" i="15"/>
  <c r="B403" i="15"/>
  <c r="A403" i="15"/>
  <c r="L402" i="15"/>
  <c r="E402" i="15"/>
  <c r="D402" i="15"/>
  <c r="C402" i="15"/>
  <c r="B402" i="15"/>
  <c r="A402" i="15"/>
  <c r="L401" i="15"/>
  <c r="E401" i="15"/>
  <c r="D401" i="15"/>
  <c r="C401" i="15"/>
  <c r="B401" i="15"/>
  <c r="A401" i="15"/>
  <c r="L400" i="15"/>
  <c r="E400" i="15"/>
  <c r="D400" i="15"/>
  <c r="C400" i="15"/>
  <c r="B400" i="15"/>
  <c r="A400" i="15"/>
  <c r="L399" i="15"/>
  <c r="E399" i="15"/>
  <c r="D399" i="15"/>
  <c r="C399" i="15"/>
  <c r="B399" i="15"/>
  <c r="A399" i="15"/>
  <c r="L398" i="15"/>
  <c r="E398" i="15"/>
  <c r="D398" i="15"/>
  <c r="C398" i="15"/>
  <c r="B398" i="15"/>
  <c r="A398" i="15"/>
  <c r="L397" i="15"/>
  <c r="E397" i="15"/>
  <c r="D397" i="15"/>
  <c r="C397" i="15"/>
  <c r="B397" i="15"/>
  <c r="A397" i="15"/>
  <c r="L396" i="15"/>
  <c r="E396" i="15"/>
  <c r="D396" i="15"/>
  <c r="C396" i="15"/>
  <c r="B396" i="15"/>
  <c r="A396" i="15"/>
  <c r="L395" i="15"/>
  <c r="E395" i="15"/>
  <c r="D395" i="15"/>
  <c r="C395" i="15"/>
  <c r="B395" i="15"/>
  <c r="A395" i="15"/>
  <c r="L394" i="15"/>
  <c r="E394" i="15"/>
  <c r="D394" i="15"/>
  <c r="C394" i="15"/>
  <c r="B394" i="15"/>
  <c r="A394" i="15"/>
  <c r="L393" i="15"/>
  <c r="E393" i="15"/>
  <c r="D393" i="15"/>
  <c r="C393" i="15"/>
  <c r="B393" i="15"/>
  <c r="A393" i="15"/>
  <c r="L392" i="15"/>
  <c r="E392" i="15"/>
  <c r="D392" i="15"/>
  <c r="C392" i="15"/>
  <c r="B392" i="15"/>
  <c r="A392" i="15"/>
  <c r="L391" i="15"/>
  <c r="E391" i="15"/>
  <c r="D391" i="15"/>
  <c r="C391" i="15"/>
  <c r="B391" i="15"/>
  <c r="A391" i="15"/>
  <c r="E390" i="15"/>
  <c r="D390" i="15"/>
  <c r="C390" i="15"/>
  <c r="B390" i="15"/>
  <c r="A390" i="15"/>
  <c r="E389" i="15"/>
  <c r="D389" i="15"/>
  <c r="C389" i="15"/>
  <c r="B389" i="15"/>
  <c r="A389" i="15"/>
  <c r="E388" i="15"/>
  <c r="D388" i="15"/>
  <c r="C388" i="15"/>
  <c r="B388" i="15"/>
  <c r="A388" i="15"/>
  <c r="E387" i="15"/>
  <c r="D387" i="15"/>
  <c r="C387" i="15"/>
  <c r="B387" i="15"/>
  <c r="A387" i="15"/>
  <c r="L386" i="15"/>
  <c r="E386" i="15"/>
  <c r="D386" i="15"/>
  <c r="C386" i="15"/>
  <c r="B386" i="15"/>
  <c r="A386" i="15"/>
  <c r="L385" i="15"/>
  <c r="E385" i="15"/>
  <c r="D385" i="15"/>
  <c r="C385" i="15"/>
  <c r="B385" i="15"/>
  <c r="A385" i="15"/>
  <c r="L384" i="15"/>
  <c r="E384" i="15"/>
  <c r="D384" i="15"/>
  <c r="C384" i="15"/>
  <c r="B384" i="15"/>
  <c r="A384" i="15"/>
  <c r="L383" i="15"/>
  <c r="E383" i="15"/>
  <c r="D383" i="15"/>
  <c r="C383" i="15"/>
  <c r="B383" i="15"/>
  <c r="A383" i="15"/>
  <c r="L382" i="15"/>
  <c r="E382" i="15"/>
  <c r="D382" i="15"/>
  <c r="C382" i="15"/>
  <c r="B382" i="15"/>
  <c r="A382" i="15"/>
  <c r="L381" i="15"/>
  <c r="E381" i="15"/>
  <c r="D381" i="15"/>
  <c r="C381" i="15"/>
  <c r="B381" i="15"/>
  <c r="A381" i="15"/>
  <c r="L380" i="15"/>
  <c r="E380" i="15"/>
  <c r="D380" i="15"/>
  <c r="C380" i="15"/>
  <c r="B380" i="15"/>
  <c r="A380" i="15"/>
  <c r="L379" i="15"/>
  <c r="E379" i="15"/>
  <c r="D379" i="15"/>
  <c r="C379" i="15"/>
  <c r="B379" i="15"/>
  <c r="A379" i="15"/>
  <c r="L378" i="15"/>
  <c r="E378" i="15"/>
  <c r="D378" i="15"/>
  <c r="C378" i="15"/>
  <c r="B378" i="15"/>
  <c r="A378" i="15"/>
  <c r="L377" i="15"/>
  <c r="E377" i="15"/>
  <c r="D377" i="15"/>
  <c r="C377" i="15"/>
  <c r="B377" i="15"/>
  <c r="A377" i="15"/>
  <c r="L376" i="15"/>
  <c r="E376" i="15"/>
  <c r="D376" i="15"/>
  <c r="C376" i="15"/>
  <c r="B376" i="15"/>
  <c r="A376" i="15"/>
  <c r="L375" i="15"/>
  <c r="E375" i="15"/>
  <c r="D375" i="15"/>
  <c r="C375" i="15"/>
  <c r="B375" i="15"/>
  <c r="A375" i="15"/>
  <c r="L374" i="15"/>
  <c r="E374" i="15"/>
  <c r="D374" i="15"/>
  <c r="C374" i="15"/>
  <c r="B374" i="15"/>
  <c r="A374" i="15"/>
  <c r="L373" i="15"/>
  <c r="E373" i="15"/>
  <c r="D373" i="15"/>
  <c r="C373" i="15"/>
  <c r="B373" i="15"/>
  <c r="A373" i="15"/>
  <c r="L372" i="15"/>
  <c r="E372" i="15"/>
  <c r="D372" i="15"/>
  <c r="C372" i="15"/>
  <c r="B372" i="15"/>
  <c r="A372" i="15"/>
  <c r="L371" i="15"/>
  <c r="E371" i="15"/>
  <c r="D371" i="15"/>
  <c r="C371" i="15"/>
  <c r="B371" i="15"/>
  <c r="A371" i="15"/>
  <c r="L370" i="15"/>
  <c r="E370" i="15"/>
  <c r="D370" i="15"/>
  <c r="C370" i="15"/>
  <c r="B370" i="15"/>
  <c r="A370" i="15"/>
  <c r="L369" i="15"/>
  <c r="E369" i="15"/>
  <c r="D369" i="15"/>
  <c r="C369" i="15"/>
  <c r="B369" i="15"/>
  <c r="A369" i="15"/>
  <c r="L368" i="15"/>
  <c r="E368" i="15"/>
  <c r="D368" i="15"/>
  <c r="C368" i="15"/>
  <c r="B368" i="15"/>
  <c r="A368" i="15"/>
  <c r="L367" i="15"/>
  <c r="E367" i="15"/>
  <c r="D367" i="15"/>
  <c r="C367" i="15"/>
  <c r="B367" i="15"/>
  <c r="A367" i="15"/>
  <c r="L366" i="15"/>
  <c r="E366" i="15"/>
  <c r="D366" i="15"/>
  <c r="C366" i="15"/>
  <c r="B366" i="15"/>
  <c r="A366" i="15"/>
  <c r="L365" i="15"/>
  <c r="E365" i="15"/>
  <c r="D365" i="15"/>
  <c r="C365" i="15"/>
  <c r="B365" i="15"/>
  <c r="A365" i="15"/>
  <c r="L364" i="15"/>
  <c r="E364" i="15"/>
  <c r="D364" i="15"/>
  <c r="C364" i="15"/>
  <c r="B364" i="15"/>
  <c r="A364" i="15"/>
  <c r="L363" i="15"/>
  <c r="E363" i="15"/>
  <c r="D363" i="15"/>
  <c r="C363" i="15"/>
  <c r="B363" i="15"/>
  <c r="A363" i="15"/>
  <c r="L362" i="15"/>
  <c r="E362" i="15"/>
  <c r="D362" i="15"/>
  <c r="C362" i="15"/>
  <c r="B362" i="15"/>
  <c r="A362" i="15"/>
  <c r="L361" i="15"/>
  <c r="E361" i="15"/>
  <c r="D361" i="15"/>
  <c r="C361" i="15"/>
  <c r="B361" i="15"/>
  <c r="A361" i="15"/>
  <c r="L360" i="15"/>
  <c r="E360" i="15"/>
  <c r="D360" i="15"/>
  <c r="C360" i="15"/>
  <c r="B360" i="15"/>
  <c r="A360" i="15"/>
  <c r="L359" i="15"/>
  <c r="E359" i="15"/>
  <c r="D359" i="15"/>
  <c r="C359" i="15"/>
  <c r="B359" i="15"/>
  <c r="A359" i="15"/>
  <c r="L358" i="15"/>
  <c r="E358" i="15"/>
  <c r="D358" i="15"/>
  <c r="C358" i="15"/>
  <c r="B358" i="15"/>
  <c r="A358" i="15"/>
  <c r="L357" i="15"/>
  <c r="E357" i="15"/>
  <c r="D357" i="15"/>
  <c r="C357" i="15"/>
  <c r="B357" i="15"/>
  <c r="A357" i="15"/>
  <c r="L356" i="15"/>
  <c r="E356" i="15"/>
  <c r="D356" i="15"/>
  <c r="C356" i="15"/>
  <c r="B356" i="15"/>
  <c r="A356" i="15"/>
  <c r="L355" i="15"/>
  <c r="E355" i="15"/>
  <c r="D355" i="15"/>
  <c r="C355" i="15"/>
  <c r="B355" i="15"/>
  <c r="A355" i="15"/>
  <c r="L354" i="15"/>
  <c r="E354" i="15"/>
  <c r="D354" i="15"/>
  <c r="C354" i="15"/>
  <c r="B354" i="15"/>
  <c r="A354" i="15"/>
  <c r="L353" i="15"/>
  <c r="E353" i="15"/>
  <c r="D353" i="15"/>
  <c r="C353" i="15"/>
  <c r="B353" i="15"/>
  <c r="A353" i="15"/>
  <c r="L352" i="15"/>
  <c r="E352" i="15"/>
  <c r="D352" i="15"/>
  <c r="C352" i="15"/>
  <c r="B352" i="15"/>
  <c r="A352" i="15"/>
  <c r="L351" i="15"/>
  <c r="E351" i="15"/>
  <c r="D351" i="15"/>
  <c r="C351" i="15"/>
  <c r="B351" i="15"/>
  <c r="A351" i="15"/>
  <c r="L350" i="15"/>
  <c r="E350" i="15"/>
  <c r="D350" i="15"/>
  <c r="C350" i="15"/>
  <c r="B350" i="15"/>
  <c r="A350" i="15"/>
  <c r="L349" i="15"/>
  <c r="E349" i="15"/>
  <c r="D349" i="15"/>
  <c r="C349" i="15"/>
  <c r="B349" i="15"/>
  <c r="A349" i="15"/>
  <c r="L348" i="15"/>
  <c r="E348" i="15"/>
  <c r="D348" i="15"/>
  <c r="C348" i="15"/>
  <c r="B348" i="15"/>
  <c r="A348" i="15"/>
  <c r="L347" i="15"/>
  <c r="E347" i="15"/>
  <c r="D347" i="15"/>
  <c r="C347" i="15"/>
  <c r="B347" i="15"/>
  <c r="A347" i="15"/>
  <c r="L346" i="15"/>
  <c r="E346" i="15"/>
  <c r="D346" i="15"/>
  <c r="C346" i="15"/>
  <c r="B346" i="15"/>
  <c r="A346" i="15"/>
  <c r="L345" i="15"/>
  <c r="E345" i="15"/>
  <c r="D345" i="15"/>
  <c r="C345" i="15"/>
  <c r="B345" i="15"/>
  <c r="A345" i="15"/>
  <c r="L344" i="15"/>
  <c r="E344" i="15"/>
  <c r="D344" i="15"/>
  <c r="C344" i="15"/>
  <c r="B344" i="15"/>
  <c r="A344" i="15"/>
  <c r="L343" i="15"/>
  <c r="E343" i="15"/>
  <c r="D343" i="15"/>
  <c r="C343" i="15"/>
  <c r="B343" i="15"/>
  <c r="A343" i="15"/>
  <c r="L342" i="15"/>
  <c r="E342" i="15"/>
  <c r="D342" i="15"/>
  <c r="C342" i="15"/>
  <c r="B342" i="15"/>
  <c r="A342" i="15"/>
  <c r="L341" i="15"/>
  <c r="E341" i="15"/>
  <c r="D341" i="15"/>
  <c r="C341" i="15"/>
  <c r="B341" i="15"/>
  <c r="A341" i="15"/>
  <c r="L340" i="15"/>
  <c r="E340" i="15"/>
  <c r="D340" i="15"/>
  <c r="C340" i="15"/>
  <c r="B340" i="15"/>
  <c r="A340" i="15"/>
  <c r="L339" i="15"/>
  <c r="E339" i="15"/>
  <c r="D339" i="15"/>
  <c r="C339" i="15"/>
  <c r="B339" i="15"/>
  <c r="A339" i="15"/>
  <c r="L338" i="15"/>
  <c r="E338" i="15"/>
  <c r="D338" i="15"/>
  <c r="C338" i="15"/>
  <c r="B338" i="15"/>
  <c r="A338" i="15"/>
  <c r="L337" i="15"/>
  <c r="E337" i="15"/>
  <c r="D337" i="15"/>
  <c r="C337" i="15"/>
  <c r="B337" i="15"/>
  <c r="A337" i="15"/>
  <c r="L336" i="15"/>
  <c r="E336" i="15"/>
  <c r="D336" i="15"/>
  <c r="C336" i="15"/>
  <c r="B336" i="15"/>
  <c r="A336" i="15"/>
  <c r="L335" i="15"/>
  <c r="E335" i="15"/>
  <c r="D335" i="15"/>
  <c r="C335" i="15"/>
  <c r="B335" i="15"/>
  <c r="A335" i="15"/>
  <c r="L334" i="15"/>
  <c r="E334" i="15"/>
  <c r="D334" i="15"/>
  <c r="C334" i="15"/>
  <c r="B334" i="15"/>
  <c r="A334" i="15"/>
  <c r="L333" i="15"/>
  <c r="E333" i="15"/>
  <c r="D333" i="15"/>
  <c r="C333" i="15"/>
  <c r="B333" i="15"/>
  <c r="A333" i="15"/>
  <c r="L332" i="15"/>
  <c r="E332" i="15"/>
  <c r="D332" i="15"/>
  <c r="C332" i="15"/>
  <c r="B332" i="15"/>
  <c r="A332" i="15"/>
  <c r="L331" i="15"/>
  <c r="E331" i="15"/>
  <c r="D331" i="15"/>
  <c r="C331" i="15"/>
  <c r="B331" i="15"/>
  <c r="A331" i="15"/>
  <c r="L330" i="15"/>
  <c r="E330" i="15"/>
  <c r="D330" i="15"/>
  <c r="C330" i="15"/>
  <c r="B330" i="15"/>
  <c r="A330" i="15"/>
  <c r="L329" i="15"/>
  <c r="E329" i="15"/>
  <c r="D329" i="15"/>
  <c r="C329" i="15"/>
  <c r="B329" i="15"/>
  <c r="A329" i="15"/>
  <c r="L328" i="15"/>
  <c r="E328" i="15"/>
  <c r="D328" i="15"/>
  <c r="C328" i="15"/>
  <c r="B328" i="15"/>
  <c r="A328" i="15"/>
  <c r="L327" i="15"/>
  <c r="E327" i="15"/>
  <c r="D327" i="15"/>
  <c r="C327" i="15"/>
  <c r="B327" i="15"/>
  <c r="A327" i="15"/>
  <c r="L326" i="15"/>
  <c r="E326" i="15"/>
  <c r="D326" i="15"/>
  <c r="C326" i="15"/>
  <c r="B326" i="15"/>
  <c r="A326" i="15"/>
  <c r="L325" i="15"/>
  <c r="E325" i="15"/>
  <c r="D325" i="15"/>
  <c r="C325" i="15"/>
  <c r="B325" i="15"/>
  <c r="A325" i="15"/>
  <c r="L324" i="15"/>
  <c r="E324" i="15"/>
  <c r="D324" i="15"/>
  <c r="C324" i="15"/>
  <c r="B324" i="15"/>
  <c r="A324" i="15"/>
  <c r="L323" i="15"/>
  <c r="E323" i="15"/>
  <c r="D323" i="15"/>
  <c r="C323" i="15"/>
  <c r="B323" i="15"/>
  <c r="A323" i="15"/>
  <c r="L322" i="15"/>
  <c r="E322" i="15"/>
  <c r="D322" i="15"/>
  <c r="C322" i="15"/>
  <c r="B322" i="15"/>
  <c r="A322" i="15"/>
  <c r="L321" i="15"/>
  <c r="E321" i="15"/>
  <c r="D321" i="15"/>
  <c r="C321" i="15"/>
  <c r="B321" i="15"/>
  <c r="A321" i="15"/>
  <c r="L320" i="15"/>
  <c r="E320" i="15"/>
  <c r="D320" i="15"/>
  <c r="C320" i="15"/>
  <c r="B320" i="15"/>
  <c r="A320" i="15"/>
  <c r="L319" i="15"/>
  <c r="E319" i="15"/>
  <c r="D319" i="15"/>
  <c r="C319" i="15"/>
  <c r="B319" i="15"/>
  <c r="A319" i="15"/>
  <c r="L318" i="15"/>
  <c r="E318" i="15"/>
  <c r="D318" i="15"/>
  <c r="C318" i="15"/>
  <c r="B318" i="15"/>
  <c r="A318" i="15"/>
  <c r="L317" i="15"/>
  <c r="E317" i="15"/>
  <c r="D317" i="15"/>
  <c r="C317" i="15"/>
  <c r="B317" i="15"/>
  <c r="A317" i="15"/>
  <c r="L316" i="15"/>
  <c r="E316" i="15"/>
  <c r="D316" i="15"/>
  <c r="C316" i="15"/>
  <c r="B316" i="15"/>
  <c r="A316" i="15"/>
  <c r="L315" i="15"/>
  <c r="E315" i="15"/>
  <c r="D315" i="15"/>
  <c r="C315" i="15"/>
  <c r="B315" i="15"/>
  <c r="A315" i="15"/>
  <c r="L314" i="15"/>
  <c r="E314" i="15"/>
  <c r="D314" i="15"/>
  <c r="C314" i="15"/>
  <c r="B314" i="15"/>
  <c r="A314" i="15"/>
  <c r="L313" i="15"/>
  <c r="E313" i="15"/>
  <c r="D313" i="15"/>
  <c r="C313" i="15"/>
  <c r="B313" i="15"/>
  <c r="A313" i="15"/>
  <c r="L312" i="15"/>
  <c r="E312" i="15"/>
  <c r="D312" i="15"/>
  <c r="C312" i="15"/>
  <c r="B312" i="15"/>
  <c r="A312" i="15"/>
  <c r="L311" i="15"/>
  <c r="E311" i="15"/>
  <c r="D311" i="15"/>
  <c r="C311" i="15"/>
  <c r="B311" i="15"/>
  <c r="A311" i="15"/>
  <c r="L310" i="15"/>
  <c r="E310" i="15"/>
  <c r="D310" i="15"/>
  <c r="C310" i="15"/>
  <c r="B310" i="15"/>
  <c r="A310" i="15"/>
  <c r="L309" i="15"/>
  <c r="E309" i="15"/>
  <c r="D309" i="15"/>
  <c r="C309" i="15"/>
  <c r="B309" i="15"/>
  <c r="A309" i="15"/>
  <c r="L308" i="15"/>
  <c r="E308" i="15"/>
  <c r="D308" i="15"/>
  <c r="C308" i="15"/>
  <c r="B308" i="15"/>
  <c r="A308" i="15"/>
  <c r="L307" i="15"/>
  <c r="E307" i="15"/>
  <c r="D307" i="15"/>
  <c r="C307" i="15"/>
  <c r="B307" i="15"/>
  <c r="A307" i="15"/>
  <c r="L306" i="15"/>
  <c r="E306" i="15"/>
  <c r="D306" i="15"/>
  <c r="C306" i="15"/>
  <c r="B306" i="15"/>
  <c r="A306" i="15"/>
  <c r="L305" i="15"/>
  <c r="E305" i="15"/>
  <c r="D305" i="15"/>
  <c r="C305" i="15"/>
  <c r="B305" i="15"/>
  <c r="A305" i="15"/>
  <c r="L304" i="15"/>
  <c r="E304" i="15"/>
  <c r="D304" i="15"/>
  <c r="C304" i="15"/>
  <c r="B304" i="15"/>
  <c r="A304" i="15"/>
  <c r="L303" i="15"/>
  <c r="E303" i="15"/>
  <c r="D303" i="15"/>
  <c r="C303" i="15"/>
  <c r="B303" i="15"/>
  <c r="A303" i="15"/>
  <c r="L302" i="15"/>
  <c r="E302" i="15"/>
  <c r="D302" i="15"/>
  <c r="C302" i="15"/>
  <c r="B302" i="15"/>
  <c r="A302" i="15"/>
  <c r="L301" i="15"/>
  <c r="E301" i="15"/>
  <c r="D301" i="15"/>
  <c r="C301" i="15"/>
  <c r="B301" i="15"/>
  <c r="A301" i="15"/>
  <c r="L300" i="15"/>
  <c r="E300" i="15"/>
  <c r="D300" i="15"/>
  <c r="C300" i="15"/>
  <c r="B300" i="15"/>
  <c r="A300" i="15"/>
  <c r="L299" i="15"/>
  <c r="E299" i="15"/>
  <c r="D299" i="15"/>
  <c r="C299" i="15"/>
  <c r="B299" i="15"/>
  <c r="A299" i="15"/>
  <c r="L298" i="15"/>
  <c r="E298" i="15"/>
  <c r="D298" i="15"/>
  <c r="C298" i="15"/>
  <c r="B298" i="15"/>
  <c r="A298" i="15"/>
  <c r="L297" i="15"/>
  <c r="E297" i="15"/>
  <c r="D297" i="15"/>
  <c r="C297" i="15"/>
  <c r="B297" i="15"/>
  <c r="A297" i="15"/>
  <c r="L296" i="15"/>
  <c r="E296" i="15"/>
  <c r="D296" i="15"/>
  <c r="C296" i="15"/>
  <c r="B296" i="15"/>
  <c r="A296" i="15"/>
  <c r="L295" i="15"/>
  <c r="E295" i="15"/>
  <c r="D295" i="15"/>
  <c r="C295" i="15"/>
  <c r="B295" i="15"/>
  <c r="A295" i="15"/>
  <c r="L294" i="15"/>
  <c r="E294" i="15"/>
  <c r="D294" i="15"/>
  <c r="C294" i="15"/>
  <c r="B294" i="15"/>
  <c r="A294" i="15"/>
  <c r="L293" i="15"/>
  <c r="E293" i="15"/>
  <c r="D293" i="15"/>
  <c r="C293" i="15"/>
  <c r="B293" i="15"/>
  <c r="A293" i="15"/>
  <c r="L292" i="15"/>
  <c r="E292" i="15"/>
  <c r="D292" i="15"/>
  <c r="C292" i="15"/>
  <c r="B292" i="15"/>
  <c r="A292" i="15"/>
  <c r="L291" i="15"/>
  <c r="E291" i="15"/>
  <c r="D291" i="15"/>
  <c r="C291" i="15"/>
  <c r="B291" i="15"/>
  <c r="A291" i="15"/>
  <c r="L290" i="15"/>
  <c r="E290" i="15"/>
  <c r="D290" i="15"/>
  <c r="C290" i="15"/>
  <c r="B290" i="15"/>
  <c r="A290" i="15"/>
  <c r="L289" i="15"/>
  <c r="E289" i="15"/>
  <c r="D289" i="15"/>
  <c r="C289" i="15"/>
  <c r="B289" i="15"/>
  <c r="A289" i="15"/>
  <c r="L288" i="15"/>
  <c r="E288" i="15"/>
  <c r="D288" i="15"/>
  <c r="C288" i="15"/>
  <c r="B288" i="15"/>
  <c r="A288" i="15"/>
  <c r="L287" i="15"/>
  <c r="E287" i="15"/>
  <c r="D287" i="15"/>
  <c r="C287" i="15"/>
  <c r="B287" i="15"/>
  <c r="A287" i="15"/>
  <c r="L286" i="15"/>
  <c r="E286" i="15"/>
  <c r="D286" i="15"/>
  <c r="C286" i="15"/>
  <c r="B286" i="15"/>
  <c r="A286" i="15"/>
  <c r="L285" i="15"/>
  <c r="E285" i="15"/>
  <c r="D285" i="15"/>
  <c r="C285" i="15"/>
  <c r="B285" i="15"/>
  <c r="A285" i="15"/>
  <c r="L284" i="15"/>
  <c r="E284" i="15"/>
  <c r="D284" i="15"/>
  <c r="C284" i="15"/>
  <c r="B284" i="15"/>
  <c r="A284" i="15"/>
  <c r="L283" i="15"/>
  <c r="E283" i="15"/>
  <c r="D283" i="15"/>
  <c r="C283" i="15"/>
  <c r="B283" i="15"/>
  <c r="A283" i="15"/>
  <c r="L282" i="15"/>
  <c r="E282" i="15"/>
  <c r="D282" i="15"/>
  <c r="C282" i="15"/>
  <c r="B282" i="15"/>
  <c r="A282" i="15"/>
  <c r="L281" i="15"/>
  <c r="E281" i="15"/>
  <c r="D281" i="15"/>
  <c r="C281" i="15"/>
  <c r="B281" i="15"/>
  <c r="A281" i="15"/>
  <c r="L280" i="15"/>
  <c r="E280" i="15"/>
  <c r="D280" i="15"/>
  <c r="C280" i="15"/>
  <c r="B280" i="15"/>
  <c r="A280" i="15"/>
  <c r="L279" i="15"/>
  <c r="E279" i="15"/>
  <c r="D279" i="15"/>
  <c r="C279" i="15"/>
  <c r="B279" i="15"/>
  <c r="A279" i="15"/>
  <c r="L278" i="15"/>
  <c r="E278" i="15"/>
  <c r="D278" i="15"/>
  <c r="C278" i="15"/>
  <c r="B278" i="15"/>
  <c r="A278" i="15"/>
  <c r="L277" i="15"/>
  <c r="E277" i="15"/>
  <c r="D277" i="15"/>
  <c r="C277" i="15"/>
  <c r="B277" i="15"/>
  <c r="A277" i="15"/>
  <c r="L276" i="15"/>
  <c r="E276" i="15"/>
  <c r="D276" i="15"/>
  <c r="C276" i="15"/>
  <c r="B276" i="15"/>
  <c r="A276" i="15"/>
  <c r="L275" i="15"/>
  <c r="E275" i="15"/>
  <c r="D275" i="15"/>
  <c r="C275" i="15"/>
  <c r="B275" i="15"/>
  <c r="A275" i="15"/>
  <c r="L274" i="15"/>
  <c r="E274" i="15"/>
  <c r="D274" i="15"/>
  <c r="C274" i="15"/>
  <c r="B274" i="15"/>
  <c r="A274" i="15"/>
  <c r="L273" i="15"/>
  <c r="E273" i="15"/>
  <c r="D273" i="15"/>
  <c r="C273" i="15"/>
  <c r="B273" i="15"/>
  <c r="A273" i="15"/>
  <c r="L272" i="15"/>
  <c r="E272" i="15"/>
  <c r="D272" i="15"/>
  <c r="C272" i="15"/>
  <c r="B272" i="15"/>
  <c r="A272" i="15"/>
  <c r="L271" i="15"/>
  <c r="E271" i="15"/>
  <c r="D271" i="15"/>
  <c r="C271" i="15"/>
  <c r="B271" i="15"/>
  <c r="A271" i="15"/>
  <c r="L270" i="15"/>
  <c r="E270" i="15"/>
  <c r="D270" i="15"/>
  <c r="C270" i="15"/>
  <c r="B270" i="15"/>
  <c r="A270" i="15"/>
  <c r="L269" i="15"/>
  <c r="E269" i="15"/>
  <c r="D269" i="15"/>
  <c r="C269" i="15"/>
  <c r="B269" i="15"/>
  <c r="A269" i="15"/>
  <c r="L268" i="15"/>
  <c r="E268" i="15"/>
  <c r="D268" i="15"/>
  <c r="C268" i="15"/>
  <c r="B268" i="15"/>
  <c r="A268" i="15"/>
  <c r="L267" i="15"/>
  <c r="E267" i="15"/>
  <c r="D267" i="15"/>
  <c r="C267" i="15"/>
  <c r="B267" i="15"/>
  <c r="A267" i="15"/>
  <c r="L266" i="15"/>
  <c r="E266" i="15"/>
  <c r="D266" i="15"/>
  <c r="C266" i="15"/>
  <c r="B266" i="15"/>
  <c r="A266" i="15"/>
  <c r="L265" i="15"/>
  <c r="E265" i="15"/>
  <c r="D265" i="15"/>
  <c r="C265" i="15"/>
  <c r="B265" i="15"/>
  <c r="A265" i="15"/>
  <c r="L264" i="15"/>
  <c r="E264" i="15"/>
  <c r="D264" i="15"/>
  <c r="C264" i="15"/>
  <c r="B264" i="15"/>
  <c r="A264" i="15"/>
  <c r="L263" i="15"/>
  <c r="E263" i="15"/>
  <c r="D263" i="15"/>
  <c r="C263" i="15"/>
  <c r="B263" i="15"/>
  <c r="A263" i="15"/>
  <c r="L262" i="15"/>
  <c r="E262" i="15"/>
  <c r="D262" i="15"/>
  <c r="C262" i="15"/>
  <c r="B262" i="15"/>
  <c r="A262" i="15"/>
  <c r="L261" i="15"/>
  <c r="E261" i="15"/>
  <c r="D261" i="15"/>
  <c r="C261" i="15"/>
  <c r="B261" i="15"/>
  <c r="A261" i="15"/>
  <c r="L260" i="15"/>
  <c r="E260" i="15"/>
  <c r="D260" i="15"/>
  <c r="C260" i="15"/>
  <c r="B260" i="15"/>
  <c r="A260" i="15"/>
  <c r="L259" i="15"/>
  <c r="E259" i="15"/>
  <c r="D259" i="15"/>
  <c r="C259" i="15"/>
  <c r="B259" i="15"/>
  <c r="A259" i="15"/>
  <c r="L258" i="15"/>
  <c r="E258" i="15"/>
  <c r="D258" i="15"/>
  <c r="C258" i="15"/>
  <c r="B258" i="15"/>
  <c r="A258" i="15"/>
  <c r="L257" i="15"/>
  <c r="E257" i="15"/>
  <c r="D257" i="15"/>
  <c r="C257" i="15"/>
  <c r="B257" i="15"/>
  <c r="A257" i="15"/>
  <c r="L256" i="15"/>
  <c r="E256" i="15"/>
  <c r="D256" i="15"/>
  <c r="C256" i="15"/>
  <c r="B256" i="15"/>
  <c r="A256" i="15"/>
  <c r="L255" i="15"/>
  <c r="E255" i="15"/>
  <c r="D255" i="15"/>
  <c r="C255" i="15"/>
  <c r="B255" i="15"/>
  <c r="A255" i="15"/>
  <c r="L254" i="15"/>
  <c r="E254" i="15"/>
  <c r="D254" i="15"/>
  <c r="C254" i="15"/>
  <c r="B254" i="15"/>
  <c r="A254" i="15"/>
  <c r="L253" i="15"/>
  <c r="E253" i="15"/>
  <c r="D253" i="15"/>
  <c r="C253" i="15"/>
  <c r="B253" i="15"/>
  <c r="A253" i="15"/>
  <c r="L252" i="15"/>
  <c r="E252" i="15"/>
  <c r="D252" i="15"/>
  <c r="C252" i="15"/>
  <c r="B252" i="15"/>
  <c r="A252" i="15"/>
  <c r="L251" i="15"/>
  <c r="E251" i="15"/>
  <c r="D251" i="15"/>
  <c r="C251" i="15"/>
  <c r="B251" i="15"/>
  <c r="A251" i="15"/>
  <c r="L250" i="15"/>
  <c r="E250" i="15"/>
  <c r="D250" i="15"/>
  <c r="C250" i="15"/>
  <c r="B250" i="15"/>
  <c r="A250" i="15"/>
  <c r="L249" i="15"/>
  <c r="E249" i="15"/>
  <c r="D249" i="15"/>
  <c r="C249" i="15"/>
  <c r="B249" i="15"/>
  <c r="A249" i="15"/>
  <c r="L248" i="15"/>
  <c r="E248" i="15"/>
  <c r="D248" i="15"/>
  <c r="C248" i="15"/>
  <c r="B248" i="15"/>
  <c r="A248" i="15"/>
  <c r="L247" i="15"/>
  <c r="E247" i="15"/>
  <c r="D247" i="15"/>
  <c r="C247" i="15"/>
  <c r="B247" i="15"/>
  <c r="A247" i="15"/>
  <c r="L246" i="15"/>
  <c r="E246" i="15"/>
  <c r="D246" i="15"/>
  <c r="C246" i="15"/>
  <c r="B246" i="15"/>
  <c r="A246" i="15"/>
  <c r="L245" i="15"/>
  <c r="E245" i="15"/>
  <c r="D245" i="15"/>
  <c r="C245" i="15"/>
  <c r="B245" i="15"/>
  <c r="A245" i="15"/>
  <c r="L244" i="15"/>
  <c r="E244" i="15"/>
  <c r="D244" i="15"/>
  <c r="C244" i="15"/>
  <c r="B244" i="15"/>
  <c r="A244" i="15"/>
  <c r="L243" i="15"/>
  <c r="E243" i="15"/>
  <c r="D243" i="15"/>
  <c r="C243" i="15"/>
  <c r="B243" i="15"/>
  <c r="A243" i="15"/>
  <c r="L242" i="15"/>
  <c r="E242" i="15"/>
  <c r="D242" i="15"/>
  <c r="C242" i="15"/>
  <c r="B242" i="15"/>
  <c r="A242" i="15"/>
  <c r="L241" i="15"/>
  <c r="E241" i="15"/>
  <c r="D241" i="15"/>
  <c r="C241" i="15"/>
  <c r="B241" i="15"/>
  <c r="A241" i="15"/>
  <c r="L240" i="15"/>
  <c r="E240" i="15"/>
  <c r="D240" i="15"/>
  <c r="C240" i="15"/>
  <c r="B240" i="15"/>
  <c r="A240" i="15"/>
  <c r="L239" i="15"/>
  <c r="E239" i="15"/>
  <c r="D239" i="15"/>
  <c r="C239" i="15"/>
  <c r="B239" i="15"/>
  <c r="A239" i="15"/>
  <c r="L238" i="15"/>
  <c r="E238" i="15"/>
  <c r="D238" i="15"/>
  <c r="C238" i="15"/>
  <c r="B238" i="15"/>
  <c r="A238" i="15"/>
  <c r="L237" i="15"/>
  <c r="E237" i="15"/>
  <c r="D237" i="15"/>
  <c r="C237" i="15"/>
  <c r="B237" i="15"/>
  <c r="A237" i="15"/>
  <c r="L236" i="15"/>
  <c r="E236" i="15"/>
  <c r="D236" i="15"/>
  <c r="C236" i="15"/>
  <c r="B236" i="15"/>
  <c r="A236" i="15"/>
  <c r="L235" i="15"/>
  <c r="E235" i="15"/>
  <c r="D235" i="15"/>
  <c r="C235" i="15"/>
  <c r="B235" i="15"/>
  <c r="A235" i="15"/>
  <c r="L234" i="15"/>
  <c r="E234" i="15"/>
  <c r="D234" i="15"/>
  <c r="C234" i="15"/>
  <c r="B234" i="15"/>
  <c r="A234" i="15"/>
  <c r="L233" i="15"/>
  <c r="E233" i="15"/>
  <c r="D233" i="15"/>
  <c r="C233" i="15"/>
  <c r="B233" i="15"/>
  <c r="A233" i="15"/>
  <c r="L232" i="15"/>
  <c r="E232" i="15"/>
  <c r="D232" i="15"/>
  <c r="C232" i="15"/>
  <c r="B232" i="15"/>
  <c r="A232" i="15"/>
  <c r="L231" i="15"/>
  <c r="E231" i="15"/>
  <c r="D231" i="15"/>
  <c r="C231" i="15"/>
  <c r="B231" i="15"/>
  <c r="A231" i="15"/>
  <c r="L230" i="15"/>
  <c r="E230" i="15"/>
  <c r="D230" i="15"/>
  <c r="C230" i="15"/>
  <c r="B230" i="15"/>
  <c r="A230" i="15"/>
  <c r="L229" i="15"/>
  <c r="E229" i="15"/>
  <c r="D229" i="15"/>
  <c r="C229" i="15"/>
  <c r="B229" i="15"/>
  <c r="A229" i="15"/>
  <c r="L228" i="15"/>
  <c r="E228" i="15"/>
  <c r="D228" i="15"/>
  <c r="C228" i="15"/>
  <c r="B228" i="15"/>
  <c r="A228" i="15"/>
  <c r="L227" i="15"/>
  <c r="E227" i="15"/>
  <c r="D227" i="15"/>
  <c r="C227" i="15"/>
  <c r="B227" i="15"/>
  <c r="A227" i="15"/>
  <c r="L226" i="15"/>
  <c r="E226" i="15"/>
  <c r="D226" i="15"/>
  <c r="C226" i="15"/>
  <c r="B226" i="15"/>
  <c r="A226" i="15"/>
  <c r="L225" i="15"/>
  <c r="E225" i="15"/>
  <c r="D225" i="15"/>
  <c r="C225" i="15"/>
  <c r="B225" i="15"/>
  <c r="A225" i="15"/>
  <c r="L224" i="15"/>
  <c r="E224" i="15"/>
  <c r="D224" i="15"/>
  <c r="C224" i="15"/>
  <c r="B224" i="15"/>
  <c r="A224" i="15"/>
  <c r="L223" i="15"/>
  <c r="E223" i="15"/>
  <c r="D223" i="15"/>
  <c r="C223" i="15"/>
  <c r="B223" i="15"/>
  <c r="A223" i="15"/>
  <c r="L222" i="15"/>
  <c r="E222" i="15"/>
  <c r="D222" i="15"/>
  <c r="C222" i="15"/>
  <c r="B222" i="15"/>
  <c r="A222" i="15"/>
  <c r="L221" i="15"/>
  <c r="E221" i="15"/>
  <c r="D221" i="15"/>
  <c r="C221" i="15"/>
  <c r="B221" i="15"/>
  <c r="A221" i="15"/>
  <c r="L220" i="15"/>
  <c r="E220" i="15"/>
  <c r="D220" i="15"/>
  <c r="C220" i="15"/>
  <c r="B220" i="15"/>
  <c r="A220" i="15"/>
  <c r="L219" i="15"/>
  <c r="E219" i="15"/>
  <c r="D219" i="15"/>
  <c r="C219" i="15"/>
  <c r="B219" i="15"/>
  <c r="A219" i="15"/>
  <c r="L218" i="15"/>
  <c r="E218" i="15"/>
  <c r="D218" i="15"/>
  <c r="C218" i="15"/>
  <c r="B218" i="15"/>
  <c r="A218" i="15"/>
  <c r="L217" i="15"/>
  <c r="E217" i="15"/>
  <c r="D217" i="15"/>
  <c r="C217" i="15"/>
  <c r="B217" i="15"/>
  <c r="A217" i="15"/>
  <c r="L216" i="15"/>
  <c r="E216" i="15"/>
  <c r="D216" i="15"/>
  <c r="C216" i="15"/>
  <c r="B216" i="15"/>
  <c r="A216" i="15"/>
  <c r="L215" i="15"/>
  <c r="E215" i="15"/>
  <c r="D215" i="15"/>
  <c r="C215" i="15"/>
  <c r="B215" i="15"/>
  <c r="A215" i="15"/>
  <c r="L214" i="15"/>
  <c r="E214" i="15"/>
  <c r="D214" i="15"/>
  <c r="C214" i="15"/>
  <c r="B214" i="15"/>
  <c r="A214" i="15"/>
  <c r="L213" i="15"/>
  <c r="E213" i="15"/>
  <c r="D213" i="15"/>
  <c r="C213" i="15"/>
  <c r="B213" i="15"/>
  <c r="A213" i="15"/>
  <c r="L212" i="15"/>
  <c r="E212" i="15"/>
  <c r="D212" i="15"/>
  <c r="C212" i="15"/>
  <c r="B212" i="15"/>
  <c r="A212" i="15"/>
  <c r="L211" i="15"/>
  <c r="E211" i="15"/>
  <c r="D211" i="15"/>
  <c r="C211" i="15"/>
  <c r="B211" i="15"/>
  <c r="A211" i="15"/>
  <c r="L210" i="15"/>
  <c r="E210" i="15"/>
  <c r="D210" i="15"/>
  <c r="C210" i="15"/>
  <c r="B210" i="15"/>
  <c r="A210" i="15"/>
  <c r="L209" i="15"/>
  <c r="E209" i="15"/>
  <c r="D209" i="15"/>
  <c r="C209" i="15"/>
  <c r="B209" i="15"/>
  <c r="A209" i="15"/>
  <c r="L208" i="15"/>
  <c r="E208" i="15"/>
  <c r="D208" i="15"/>
  <c r="C208" i="15"/>
  <c r="B208" i="15"/>
  <c r="A208" i="15"/>
  <c r="L207" i="15"/>
  <c r="E207" i="15"/>
  <c r="D207" i="15"/>
  <c r="C207" i="15"/>
  <c r="B207" i="15"/>
  <c r="A207" i="15"/>
  <c r="L206" i="15"/>
  <c r="E206" i="15"/>
  <c r="D206" i="15"/>
  <c r="C206" i="15"/>
  <c r="B206" i="15"/>
  <c r="A206" i="15"/>
  <c r="L205" i="15"/>
  <c r="E205" i="15"/>
  <c r="D205" i="15"/>
  <c r="C205" i="15"/>
  <c r="B205" i="15"/>
  <c r="A205" i="15"/>
  <c r="L204" i="15"/>
  <c r="E204" i="15"/>
  <c r="D204" i="15"/>
  <c r="C204" i="15"/>
  <c r="B204" i="15"/>
  <c r="A204" i="15"/>
  <c r="L203" i="15"/>
  <c r="E203" i="15"/>
  <c r="D203" i="15"/>
  <c r="C203" i="15"/>
  <c r="B203" i="15"/>
  <c r="A203" i="15"/>
  <c r="L202" i="15"/>
  <c r="E202" i="15"/>
  <c r="D202" i="15"/>
  <c r="C202" i="15"/>
  <c r="B202" i="15"/>
  <c r="A202" i="15"/>
  <c r="L201" i="15"/>
  <c r="E201" i="15"/>
  <c r="D201" i="15"/>
  <c r="C201" i="15"/>
  <c r="B201" i="15"/>
  <c r="A201" i="15"/>
  <c r="L200" i="15"/>
  <c r="E200" i="15"/>
  <c r="D200" i="15"/>
  <c r="C200" i="15"/>
  <c r="B200" i="15"/>
  <c r="A200" i="15"/>
  <c r="L199" i="15"/>
  <c r="E199" i="15"/>
  <c r="D199" i="15"/>
  <c r="C199" i="15"/>
  <c r="B199" i="15"/>
  <c r="A199" i="15"/>
  <c r="L198" i="15"/>
  <c r="E198" i="15"/>
  <c r="D198" i="15"/>
  <c r="C198" i="15"/>
  <c r="B198" i="15"/>
  <c r="A198" i="15"/>
  <c r="L197" i="15"/>
  <c r="E197" i="15"/>
  <c r="D197" i="15"/>
  <c r="C197" i="15"/>
  <c r="B197" i="15"/>
  <c r="A197" i="15"/>
  <c r="L196" i="15"/>
  <c r="E196" i="15"/>
  <c r="D196" i="15"/>
  <c r="C196" i="15"/>
  <c r="B196" i="15"/>
  <c r="A196" i="15"/>
  <c r="L195" i="15"/>
  <c r="E195" i="15"/>
  <c r="D195" i="15"/>
  <c r="C195" i="15"/>
  <c r="B195" i="15"/>
  <c r="A195" i="15"/>
  <c r="L194" i="15"/>
  <c r="E194" i="15"/>
  <c r="D194" i="15"/>
  <c r="C194" i="15"/>
  <c r="B194" i="15"/>
  <c r="A194" i="15"/>
  <c r="L193" i="15"/>
  <c r="E193" i="15"/>
  <c r="D193" i="15"/>
  <c r="C193" i="15"/>
  <c r="B193" i="15"/>
  <c r="A193" i="15"/>
  <c r="L192" i="15"/>
  <c r="E192" i="15"/>
  <c r="D192" i="15"/>
  <c r="C192" i="15"/>
  <c r="B192" i="15"/>
  <c r="A192" i="15"/>
  <c r="L191" i="15"/>
  <c r="E191" i="15"/>
  <c r="D191" i="15"/>
  <c r="C191" i="15"/>
  <c r="B191" i="15"/>
  <c r="A191" i="15"/>
  <c r="L190" i="15"/>
  <c r="E190" i="15"/>
  <c r="D190" i="15"/>
  <c r="C190" i="15"/>
  <c r="B190" i="15"/>
  <c r="A190" i="15"/>
  <c r="L189" i="15"/>
  <c r="E189" i="15"/>
  <c r="D189" i="15"/>
  <c r="C189" i="15"/>
  <c r="B189" i="15"/>
  <c r="A189" i="15"/>
  <c r="L188" i="15"/>
  <c r="E188" i="15"/>
  <c r="D188" i="15"/>
  <c r="C188" i="15"/>
  <c r="B188" i="15"/>
  <c r="A188" i="15"/>
  <c r="L187" i="15"/>
  <c r="E187" i="15"/>
  <c r="D187" i="15"/>
  <c r="C187" i="15"/>
  <c r="B187" i="15"/>
  <c r="A187" i="15"/>
  <c r="L186" i="15"/>
  <c r="E186" i="15"/>
  <c r="D186" i="15"/>
  <c r="C186" i="15"/>
  <c r="B186" i="15"/>
  <c r="A186" i="15"/>
  <c r="L185" i="15"/>
  <c r="E185" i="15"/>
  <c r="D185" i="15"/>
  <c r="C185" i="15"/>
  <c r="B185" i="15"/>
  <c r="A185" i="15"/>
  <c r="L184" i="15"/>
  <c r="E184" i="15"/>
  <c r="D184" i="15"/>
  <c r="C184" i="15"/>
  <c r="B184" i="15"/>
  <c r="A184" i="15"/>
  <c r="L183" i="15"/>
  <c r="E183" i="15"/>
  <c r="D183" i="15"/>
  <c r="C183" i="15"/>
  <c r="B183" i="15"/>
  <c r="A183" i="15"/>
  <c r="L182" i="15"/>
  <c r="E182" i="15"/>
  <c r="D182" i="15"/>
  <c r="C182" i="15"/>
  <c r="B182" i="15"/>
  <c r="A182" i="15"/>
  <c r="L181" i="15"/>
  <c r="E181" i="15"/>
  <c r="D181" i="15"/>
  <c r="C181" i="15"/>
  <c r="B181" i="15"/>
  <c r="A181" i="15"/>
  <c r="L180" i="15"/>
  <c r="E180" i="15"/>
  <c r="D180" i="15"/>
  <c r="C180" i="15"/>
  <c r="B180" i="15"/>
  <c r="A180" i="15"/>
  <c r="L179" i="15"/>
  <c r="E179" i="15"/>
  <c r="D179" i="15"/>
  <c r="C179" i="15"/>
  <c r="B179" i="15"/>
  <c r="A179" i="15"/>
  <c r="L178" i="15"/>
  <c r="E178" i="15"/>
  <c r="D178" i="15"/>
  <c r="C178" i="15"/>
  <c r="B178" i="15"/>
  <c r="A178" i="15"/>
  <c r="L177" i="15"/>
  <c r="E177" i="15"/>
  <c r="D177" i="15"/>
  <c r="C177" i="15"/>
  <c r="B177" i="15"/>
  <c r="A177" i="15"/>
  <c r="L176" i="15"/>
  <c r="E176" i="15"/>
  <c r="D176" i="15"/>
  <c r="C176" i="15"/>
  <c r="B176" i="15"/>
  <c r="A176" i="15"/>
  <c r="L175" i="15"/>
  <c r="E175" i="15"/>
  <c r="D175" i="15"/>
  <c r="C175" i="15"/>
  <c r="B175" i="15"/>
  <c r="A175" i="15"/>
  <c r="L174" i="15"/>
  <c r="E174" i="15"/>
  <c r="D174" i="15"/>
  <c r="C174" i="15"/>
  <c r="B174" i="15"/>
  <c r="A174" i="15"/>
  <c r="L173" i="15"/>
  <c r="E173" i="15"/>
  <c r="D173" i="15"/>
  <c r="C173" i="15"/>
  <c r="B173" i="15"/>
  <c r="A173" i="15"/>
  <c r="L172" i="15"/>
  <c r="E172" i="15"/>
  <c r="D172" i="15"/>
  <c r="C172" i="15"/>
  <c r="B172" i="15"/>
  <c r="A172" i="15"/>
  <c r="L171" i="15"/>
  <c r="E171" i="15"/>
  <c r="D171" i="15"/>
  <c r="C171" i="15"/>
  <c r="B171" i="15"/>
  <c r="A171" i="15"/>
  <c r="L170" i="15"/>
  <c r="E170" i="15"/>
  <c r="D170" i="15"/>
  <c r="C170" i="15"/>
  <c r="B170" i="15"/>
  <c r="A170" i="15"/>
  <c r="L169" i="15"/>
  <c r="E169" i="15"/>
  <c r="D169" i="15"/>
  <c r="C169" i="15"/>
  <c r="B169" i="15"/>
  <c r="A169" i="15"/>
  <c r="L168" i="15"/>
  <c r="E168" i="15"/>
  <c r="D168" i="15"/>
  <c r="C168" i="15"/>
  <c r="B168" i="15"/>
  <c r="A168" i="15"/>
  <c r="L167" i="15"/>
  <c r="E167" i="15"/>
  <c r="D167" i="15"/>
  <c r="C167" i="15"/>
  <c r="B167" i="15"/>
  <c r="A167" i="15"/>
  <c r="L166" i="15"/>
  <c r="E166" i="15"/>
  <c r="D166" i="15"/>
  <c r="C166" i="15"/>
  <c r="B166" i="15"/>
  <c r="A166" i="15"/>
  <c r="L165" i="15"/>
  <c r="E165" i="15"/>
  <c r="D165" i="15"/>
  <c r="C165" i="15"/>
  <c r="B165" i="15"/>
  <c r="A165" i="15"/>
  <c r="L164" i="15"/>
  <c r="E164" i="15"/>
  <c r="D164" i="15"/>
  <c r="C164" i="15"/>
  <c r="B164" i="15"/>
  <c r="A164" i="15"/>
  <c r="L163" i="15"/>
  <c r="E163" i="15"/>
  <c r="D163" i="15"/>
  <c r="C163" i="15"/>
  <c r="B163" i="15"/>
  <c r="A163" i="15"/>
  <c r="L162" i="15"/>
  <c r="E162" i="15"/>
  <c r="D162" i="15"/>
  <c r="C162" i="15"/>
  <c r="B162" i="15"/>
  <c r="A162" i="15"/>
  <c r="L161" i="15"/>
  <c r="E161" i="15"/>
  <c r="D161" i="15"/>
  <c r="C161" i="15"/>
  <c r="B161" i="15"/>
  <c r="A161" i="15"/>
  <c r="L160" i="15"/>
  <c r="E160" i="15"/>
  <c r="D160" i="15"/>
  <c r="C160" i="15"/>
  <c r="B160" i="15"/>
  <c r="A160" i="15"/>
  <c r="L159" i="15"/>
  <c r="E159" i="15"/>
  <c r="D159" i="15"/>
  <c r="C159" i="15"/>
  <c r="B159" i="15"/>
  <c r="A159" i="15"/>
  <c r="L158" i="15"/>
  <c r="E158" i="15"/>
  <c r="D158" i="15"/>
  <c r="C158" i="15"/>
  <c r="B158" i="15"/>
  <c r="A158" i="15"/>
  <c r="L157" i="15"/>
  <c r="E157" i="15"/>
  <c r="D157" i="15"/>
  <c r="C157" i="15"/>
  <c r="B157" i="15"/>
  <c r="A157" i="15"/>
  <c r="L156" i="15"/>
  <c r="E156" i="15"/>
  <c r="D156" i="15"/>
  <c r="C156" i="15"/>
  <c r="B156" i="15"/>
  <c r="A156" i="15"/>
  <c r="L155" i="15"/>
  <c r="E155" i="15"/>
  <c r="D155" i="15"/>
  <c r="C155" i="15"/>
  <c r="B155" i="15"/>
  <c r="A155" i="15"/>
  <c r="L154" i="15"/>
  <c r="E154" i="15"/>
  <c r="D154" i="15"/>
  <c r="C154" i="15"/>
  <c r="B154" i="15"/>
  <c r="A154" i="15"/>
  <c r="L153" i="15"/>
  <c r="E153" i="15"/>
  <c r="D153" i="15"/>
  <c r="C153" i="15"/>
  <c r="B153" i="15"/>
  <c r="A153" i="15"/>
  <c r="L152" i="15"/>
  <c r="E152" i="15"/>
  <c r="D152" i="15"/>
  <c r="C152" i="15"/>
  <c r="B152" i="15"/>
  <c r="A152" i="15"/>
  <c r="L151" i="15"/>
  <c r="E151" i="15"/>
  <c r="D151" i="15"/>
  <c r="C151" i="15"/>
  <c r="B151" i="15"/>
  <c r="A151" i="15"/>
  <c r="L150" i="15"/>
  <c r="E150" i="15"/>
  <c r="D150" i="15"/>
  <c r="C150" i="15"/>
  <c r="B150" i="15"/>
  <c r="A150" i="15"/>
  <c r="L149" i="15"/>
  <c r="E149" i="15"/>
  <c r="D149" i="15"/>
  <c r="C149" i="15"/>
  <c r="B149" i="15"/>
  <c r="A149" i="15"/>
  <c r="L148" i="15"/>
  <c r="E148" i="15"/>
  <c r="D148" i="15"/>
  <c r="C148" i="15"/>
  <c r="B148" i="15"/>
  <c r="A148" i="15"/>
  <c r="L147" i="15"/>
  <c r="E147" i="15"/>
  <c r="D147" i="15"/>
  <c r="C147" i="15"/>
  <c r="B147" i="15"/>
  <c r="A147" i="15"/>
  <c r="L146" i="15"/>
  <c r="E146" i="15"/>
  <c r="D146" i="15"/>
  <c r="C146" i="15"/>
  <c r="B146" i="15"/>
  <c r="A146" i="15"/>
  <c r="L145" i="15"/>
  <c r="E145" i="15"/>
  <c r="D145" i="15"/>
  <c r="C145" i="15"/>
  <c r="B145" i="15"/>
  <c r="A145" i="15"/>
  <c r="L144" i="15"/>
  <c r="E144" i="15"/>
  <c r="D144" i="15"/>
  <c r="C144" i="15"/>
  <c r="B144" i="15"/>
  <c r="A144" i="15"/>
  <c r="L143" i="15"/>
  <c r="E143" i="15"/>
  <c r="D143" i="15"/>
  <c r="C143" i="15"/>
  <c r="B143" i="15"/>
  <c r="A143" i="15"/>
  <c r="L142" i="15"/>
  <c r="E142" i="15"/>
  <c r="D142" i="15"/>
  <c r="C142" i="15"/>
  <c r="B142" i="15"/>
  <c r="A142" i="15"/>
  <c r="L141" i="15"/>
  <c r="E141" i="15"/>
  <c r="D141" i="15"/>
  <c r="C141" i="15"/>
  <c r="B141" i="15"/>
  <c r="A141" i="15"/>
  <c r="L140" i="15"/>
  <c r="E140" i="15"/>
  <c r="D140" i="15"/>
  <c r="C140" i="15"/>
  <c r="B140" i="15"/>
  <c r="A140" i="15"/>
  <c r="L139" i="15"/>
  <c r="E139" i="15"/>
  <c r="D139" i="15"/>
  <c r="C139" i="15"/>
  <c r="B139" i="15"/>
  <c r="A139" i="15"/>
  <c r="L138" i="15"/>
  <c r="E138" i="15"/>
  <c r="D138" i="15"/>
  <c r="C138" i="15"/>
  <c r="B138" i="15"/>
  <c r="A138" i="15"/>
  <c r="L137" i="15"/>
  <c r="E137" i="15"/>
  <c r="D137" i="15"/>
  <c r="C137" i="15"/>
  <c r="B137" i="15"/>
  <c r="A137" i="15"/>
  <c r="L136" i="15"/>
  <c r="E136" i="15"/>
  <c r="D136" i="15"/>
  <c r="C136" i="15"/>
  <c r="B136" i="15"/>
  <c r="A136" i="15"/>
  <c r="L135" i="15"/>
  <c r="E135" i="15"/>
  <c r="D135" i="15"/>
  <c r="C135" i="15"/>
  <c r="B135" i="15"/>
  <c r="A135" i="15"/>
  <c r="L134" i="15"/>
  <c r="E134" i="15"/>
  <c r="D134" i="15"/>
  <c r="C134" i="15"/>
  <c r="B134" i="15"/>
  <c r="A134" i="15"/>
  <c r="L133" i="15"/>
  <c r="E133" i="15"/>
  <c r="D133" i="15"/>
  <c r="C133" i="15"/>
  <c r="B133" i="15"/>
  <c r="A133" i="15"/>
  <c r="L132" i="15"/>
  <c r="E132" i="15"/>
  <c r="D132" i="15"/>
  <c r="C132" i="15"/>
  <c r="B132" i="15"/>
  <c r="A132" i="15"/>
  <c r="L131" i="15"/>
  <c r="E131" i="15"/>
  <c r="D131" i="15"/>
  <c r="C131" i="15"/>
  <c r="B131" i="15"/>
  <c r="A131" i="15"/>
  <c r="L130" i="15"/>
  <c r="E130" i="15"/>
  <c r="D130" i="15"/>
  <c r="C130" i="15"/>
  <c r="B130" i="15"/>
  <c r="A130" i="15"/>
  <c r="L129" i="15"/>
  <c r="E129" i="15"/>
  <c r="D129" i="15"/>
  <c r="C129" i="15"/>
  <c r="B129" i="15"/>
  <c r="A129" i="15"/>
  <c r="L128" i="15"/>
  <c r="E128" i="15"/>
  <c r="D128" i="15"/>
  <c r="C128" i="15"/>
  <c r="B128" i="15"/>
  <c r="A128" i="15"/>
  <c r="L127" i="15"/>
  <c r="E127" i="15"/>
  <c r="D127" i="15"/>
  <c r="C127" i="15"/>
  <c r="B127" i="15"/>
  <c r="A127" i="15"/>
  <c r="L126" i="15"/>
  <c r="E126" i="15"/>
  <c r="D126" i="15"/>
  <c r="C126" i="15"/>
  <c r="B126" i="15"/>
  <c r="A126" i="15"/>
  <c r="L125" i="15"/>
  <c r="E125" i="15"/>
  <c r="D125" i="15"/>
  <c r="C125" i="15"/>
  <c r="B125" i="15"/>
  <c r="A125" i="15"/>
  <c r="L124" i="15"/>
  <c r="E124" i="15"/>
  <c r="D124" i="15"/>
  <c r="C124" i="15"/>
  <c r="B124" i="15"/>
  <c r="A124" i="15"/>
  <c r="L123" i="15"/>
  <c r="E123" i="15"/>
  <c r="D123" i="15"/>
  <c r="C123" i="15"/>
  <c r="B123" i="15"/>
  <c r="A123" i="15"/>
  <c r="L122" i="15"/>
  <c r="E122" i="15"/>
  <c r="D122" i="15"/>
  <c r="C122" i="15"/>
  <c r="B122" i="15"/>
  <c r="A122" i="15"/>
  <c r="L121" i="15"/>
  <c r="E121" i="15"/>
  <c r="D121" i="15"/>
  <c r="C121" i="15"/>
  <c r="B121" i="15"/>
  <c r="A121" i="15"/>
  <c r="L120" i="15"/>
  <c r="E120" i="15"/>
  <c r="D120" i="15"/>
  <c r="C120" i="15"/>
  <c r="B120" i="15"/>
  <c r="A120" i="15"/>
  <c r="L119" i="15"/>
  <c r="E119" i="15"/>
  <c r="D119" i="15"/>
  <c r="C119" i="15"/>
  <c r="B119" i="15"/>
  <c r="A119" i="15"/>
  <c r="L118" i="15"/>
  <c r="E118" i="15"/>
  <c r="D118" i="15"/>
  <c r="C118" i="15"/>
  <c r="B118" i="15"/>
  <c r="A118" i="15"/>
  <c r="L117" i="15"/>
  <c r="E117" i="15"/>
  <c r="D117" i="15"/>
  <c r="C117" i="15"/>
  <c r="B117" i="15"/>
  <c r="A117" i="15"/>
  <c r="L116" i="15"/>
  <c r="E116" i="15"/>
  <c r="D116" i="15"/>
  <c r="C116" i="15"/>
  <c r="B116" i="15"/>
  <c r="A116" i="15"/>
  <c r="L115" i="15"/>
  <c r="E115" i="15"/>
  <c r="D115" i="15"/>
  <c r="C115" i="15"/>
  <c r="B115" i="15"/>
  <c r="A115" i="15"/>
  <c r="L114" i="15"/>
  <c r="E114" i="15"/>
  <c r="D114" i="15"/>
  <c r="C114" i="15"/>
  <c r="B114" i="15"/>
  <c r="A114" i="15"/>
  <c r="L113" i="15"/>
  <c r="E113" i="15"/>
  <c r="D113" i="15"/>
  <c r="C113" i="15"/>
  <c r="B113" i="15"/>
  <c r="A113" i="15"/>
  <c r="L112" i="15"/>
  <c r="E112" i="15"/>
  <c r="D112" i="15"/>
  <c r="C112" i="15"/>
  <c r="B112" i="15"/>
  <c r="A112" i="15"/>
  <c r="L111" i="15"/>
  <c r="E111" i="15"/>
  <c r="D111" i="15"/>
  <c r="C111" i="15"/>
  <c r="B111" i="15"/>
  <c r="A111" i="15"/>
  <c r="L110" i="15"/>
  <c r="E110" i="15"/>
  <c r="D110" i="15"/>
  <c r="C110" i="15"/>
  <c r="B110" i="15"/>
  <c r="A110" i="15"/>
  <c r="L109" i="15"/>
  <c r="E109" i="15"/>
  <c r="D109" i="15"/>
  <c r="C109" i="15"/>
  <c r="B109" i="15"/>
  <c r="A109" i="15"/>
  <c r="L108" i="15"/>
  <c r="E108" i="15"/>
  <c r="D108" i="15"/>
  <c r="C108" i="15"/>
  <c r="B108" i="15"/>
  <c r="A108" i="15"/>
  <c r="L107" i="15"/>
  <c r="E107" i="15"/>
  <c r="D107" i="15"/>
  <c r="C107" i="15"/>
  <c r="B107" i="15"/>
  <c r="A107" i="15"/>
  <c r="L106" i="15"/>
  <c r="E106" i="15"/>
  <c r="D106" i="15"/>
  <c r="C106" i="15"/>
  <c r="B106" i="15"/>
  <c r="A106" i="15"/>
  <c r="L105" i="15"/>
  <c r="E105" i="15"/>
  <c r="D105" i="15"/>
  <c r="C105" i="15"/>
  <c r="B105" i="15"/>
  <c r="A105" i="15"/>
  <c r="L104" i="15"/>
  <c r="E104" i="15"/>
  <c r="D104" i="15"/>
  <c r="C104" i="15"/>
  <c r="B104" i="15"/>
  <c r="A104" i="15"/>
  <c r="L103" i="15"/>
  <c r="E103" i="15"/>
  <c r="D103" i="15"/>
  <c r="C103" i="15"/>
  <c r="B103" i="15"/>
  <c r="A103" i="15"/>
  <c r="L102" i="15"/>
  <c r="E102" i="15"/>
  <c r="D102" i="15"/>
  <c r="C102" i="15"/>
  <c r="B102" i="15"/>
  <c r="A102" i="15"/>
  <c r="L101" i="15"/>
  <c r="E101" i="15"/>
  <c r="D101" i="15"/>
  <c r="C101" i="15"/>
  <c r="B101" i="15"/>
  <c r="A101" i="15"/>
  <c r="L100" i="15"/>
  <c r="E100" i="15"/>
  <c r="D100" i="15"/>
  <c r="C100" i="15"/>
  <c r="B100" i="15"/>
  <c r="A100" i="15"/>
  <c r="L99" i="15"/>
  <c r="E99" i="15"/>
  <c r="D99" i="15"/>
  <c r="C99" i="15"/>
  <c r="B99" i="15"/>
  <c r="A99" i="15"/>
  <c r="L98" i="15"/>
  <c r="E98" i="15"/>
  <c r="D98" i="15"/>
  <c r="C98" i="15"/>
  <c r="B98" i="15"/>
  <c r="A98" i="15"/>
  <c r="L97" i="15"/>
  <c r="E97" i="15"/>
  <c r="D97" i="15"/>
  <c r="C97" i="15"/>
  <c r="B97" i="15"/>
  <c r="A97" i="15"/>
  <c r="L96" i="15"/>
  <c r="E96" i="15"/>
  <c r="D96" i="15"/>
  <c r="C96" i="15"/>
  <c r="B96" i="15"/>
  <c r="A96" i="15"/>
  <c r="L95" i="15"/>
  <c r="E95" i="15"/>
  <c r="D95" i="15"/>
  <c r="C95" i="15"/>
  <c r="B95" i="15"/>
  <c r="A95" i="15"/>
  <c r="L94" i="15"/>
  <c r="E94" i="15"/>
  <c r="D94" i="15"/>
  <c r="C94" i="15"/>
  <c r="B94" i="15"/>
  <c r="A94" i="15"/>
  <c r="L93" i="15"/>
  <c r="E93" i="15"/>
  <c r="D93" i="15"/>
  <c r="C93" i="15"/>
  <c r="B93" i="15"/>
  <c r="A93" i="15"/>
  <c r="L92" i="15"/>
  <c r="E92" i="15"/>
  <c r="D92" i="15"/>
  <c r="C92" i="15"/>
  <c r="B92" i="15"/>
  <c r="A92" i="15"/>
  <c r="L91" i="15"/>
  <c r="E91" i="15"/>
  <c r="D91" i="15"/>
  <c r="C91" i="15"/>
  <c r="B91" i="15"/>
  <c r="A91" i="15"/>
  <c r="L90" i="15"/>
  <c r="E90" i="15"/>
  <c r="D90" i="15"/>
  <c r="C90" i="15"/>
  <c r="B90" i="15"/>
  <c r="A90" i="15"/>
  <c r="L89" i="15"/>
  <c r="E89" i="15"/>
  <c r="D89" i="15"/>
  <c r="C89" i="15"/>
  <c r="B89" i="15"/>
  <c r="A89" i="15"/>
  <c r="L88" i="15"/>
  <c r="E88" i="15"/>
  <c r="D88" i="15"/>
  <c r="C88" i="15"/>
  <c r="B88" i="15"/>
  <c r="A88" i="15"/>
  <c r="L87" i="15"/>
  <c r="E87" i="15"/>
  <c r="D87" i="15"/>
  <c r="C87" i="15"/>
  <c r="B87" i="15"/>
  <c r="A87" i="15"/>
  <c r="L86" i="15"/>
  <c r="E86" i="15"/>
  <c r="D86" i="15"/>
  <c r="C86" i="15"/>
  <c r="B86" i="15"/>
  <c r="A86" i="15"/>
  <c r="L85" i="15"/>
  <c r="E85" i="15"/>
  <c r="D85" i="15"/>
  <c r="C85" i="15"/>
  <c r="B85" i="15"/>
  <c r="A85" i="15"/>
  <c r="L84" i="15"/>
  <c r="E84" i="15"/>
  <c r="D84" i="15"/>
  <c r="C84" i="15"/>
  <c r="B84" i="15"/>
  <c r="A84" i="15"/>
  <c r="L83" i="15"/>
  <c r="E83" i="15"/>
  <c r="D83" i="15"/>
  <c r="C83" i="15"/>
  <c r="B83" i="15"/>
  <c r="A83" i="15"/>
  <c r="L82" i="15"/>
  <c r="E82" i="15"/>
  <c r="D82" i="15"/>
  <c r="C82" i="15"/>
  <c r="B82" i="15"/>
  <c r="A82" i="15"/>
  <c r="L81" i="15"/>
  <c r="E81" i="15"/>
  <c r="D81" i="15"/>
  <c r="C81" i="15"/>
  <c r="B81" i="15"/>
  <c r="A81" i="15"/>
  <c r="L80" i="15"/>
  <c r="E80" i="15"/>
  <c r="D80" i="15"/>
  <c r="C80" i="15"/>
  <c r="B80" i="15"/>
  <c r="A80" i="15"/>
  <c r="L79" i="15"/>
  <c r="E79" i="15"/>
  <c r="D79" i="15"/>
  <c r="C79" i="15"/>
  <c r="B79" i="15"/>
  <c r="A79" i="15"/>
  <c r="L78" i="15"/>
  <c r="E78" i="15"/>
  <c r="D78" i="15"/>
  <c r="C78" i="15"/>
  <c r="B78" i="15"/>
  <c r="A78" i="15"/>
  <c r="L77" i="15"/>
  <c r="E77" i="15"/>
  <c r="D77" i="15"/>
  <c r="C77" i="15"/>
  <c r="B77" i="15"/>
  <c r="A77" i="15"/>
  <c r="L76" i="15"/>
  <c r="E76" i="15"/>
  <c r="D76" i="15"/>
  <c r="C76" i="15"/>
  <c r="B76" i="15"/>
  <c r="A76" i="15"/>
  <c r="L75" i="15"/>
  <c r="E75" i="15"/>
  <c r="D75" i="15"/>
  <c r="C75" i="15"/>
  <c r="B75" i="15"/>
  <c r="A75" i="15"/>
  <c r="L74" i="15"/>
  <c r="E74" i="15"/>
  <c r="D74" i="15"/>
  <c r="C74" i="15"/>
  <c r="B74" i="15"/>
  <c r="A74" i="15"/>
  <c r="L73" i="15"/>
  <c r="E73" i="15"/>
  <c r="D73" i="15"/>
  <c r="C73" i="15"/>
  <c r="B73" i="15"/>
  <c r="A73" i="15"/>
  <c r="L72" i="15"/>
  <c r="E72" i="15"/>
  <c r="D72" i="15"/>
  <c r="C72" i="15"/>
  <c r="B72" i="15"/>
  <c r="A72" i="15"/>
  <c r="L71" i="15"/>
  <c r="E71" i="15"/>
  <c r="D71" i="15"/>
  <c r="C71" i="15"/>
  <c r="B71" i="15"/>
  <c r="A71" i="15"/>
  <c r="L70" i="15"/>
  <c r="E70" i="15"/>
  <c r="D70" i="15"/>
  <c r="C70" i="15"/>
  <c r="B70" i="15"/>
  <c r="A70" i="15"/>
  <c r="L69" i="15"/>
  <c r="E69" i="15"/>
  <c r="D69" i="15"/>
  <c r="C69" i="15"/>
  <c r="B69" i="15"/>
  <c r="A69" i="15"/>
  <c r="L68" i="15"/>
  <c r="E68" i="15"/>
  <c r="D68" i="15"/>
  <c r="C68" i="15"/>
  <c r="B68" i="15"/>
  <c r="A68" i="15"/>
  <c r="L67" i="15"/>
  <c r="E67" i="15"/>
  <c r="D67" i="15"/>
  <c r="C67" i="15"/>
  <c r="B67" i="15"/>
  <c r="A67" i="15"/>
  <c r="L66" i="15"/>
  <c r="E66" i="15"/>
  <c r="D66" i="15"/>
  <c r="C66" i="15"/>
  <c r="B66" i="15"/>
  <c r="A66" i="15"/>
  <c r="L65" i="15"/>
  <c r="E65" i="15"/>
  <c r="D65" i="15"/>
  <c r="C65" i="15"/>
  <c r="B65" i="15"/>
  <c r="A65" i="15"/>
  <c r="L64" i="15"/>
  <c r="E64" i="15"/>
  <c r="D64" i="15"/>
  <c r="C64" i="15"/>
  <c r="B64" i="15"/>
  <c r="A64" i="15"/>
  <c r="L63" i="15"/>
  <c r="E63" i="15"/>
  <c r="D63" i="15"/>
  <c r="C63" i="15"/>
  <c r="B63" i="15"/>
  <c r="A63" i="15"/>
  <c r="L62" i="15"/>
  <c r="E62" i="15"/>
  <c r="D62" i="15"/>
  <c r="C62" i="15"/>
  <c r="B62" i="15"/>
  <c r="A62" i="15"/>
  <c r="L61" i="15"/>
  <c r="E61" i="15"/>
  <c r="D61" i="15"/>
  <c r="C61" i="15"/>
  <c r="B61" i="15"/>
  <c r="A61" i="15"/>
  <c r="L60" i="15"/>
  <c r="E60" i="15"/>
  <c r="D60" i="15"/>
  <c r="C60" i="15"/>
  <c r="B60" i="15"/>
  <c r="A60" i="15"/>
  <c r="L59" i="15"/>
  <c r="E59" i="15"/>
  <c r="D59" i="15"/>
  <c r="C59" i="15"/>
  <c r="B59" i="15"/>
  <c r="A59" i="15"/>
  <c r="L58" i="15"/>
  <c r="E58" i="15"/>
  <c r="D58" i="15"/>
  <c r="C58" i="15"/>
  <c r="B58" i="15"/>
  <c r="A58" i="15"/>
  <c r="L57" i="15"/>
  <c r="E57" i="15"/>
  <c r="D57" i="15"/>
  <c r="C57" i="15"/>
  <c r="B57" i="15"/>
  <c r="A57" i="15"/>
  <c r="L56" i="15"/>
  <c r="E56" i="15"/>
  <c r="D56" i="15"/>
  <c r="C56" i="15"/>
  <c r="B56" i="15"/>
  <c r="A56" i="15"/>
  <c r="L55" i="15"/>
  <c r="E55" i="15"/>
  <c r="D55" i="15"/>
  <c r="C55" i="15"/>
  <c r="B55" i="15"/>
  <c r="A55" i="15"/>
  <c r="L54" i="15"/>
  <c r="E54" i="15"/>
  <c r="D54" i="15"/>
  <c r="C54" i="15"/>
  <c r="B54" i="15"/>
  <c r="A54" i="15"/>
  <c r="L53" i="15"/>
  <c r="E53" i="15"/>
  <c r="D53" i="15"/>
  <c r="C53" i="15"/>
  <c r="B53" i="15"/>
  <c r="A53" i="15"/>
  <c r="L52" i="15"/>
  <c r="E52" i="15"/>
  <c r="D52" i="15"/>
  <c r="C52" i="15"/>
  <c r="B52" i="15"/>
  <c r="A52" i="15"/>
  <c r="L51" i="15"/>
  <c r="E51" i="15"/>
  <c r="D51" i="15"/>
  <c r="C51" i="15"/>
  <c r="B51" i="15"/>
  <c r="A51" i="15"/>
  <c r="L50" i="15"/>
  <c r="E50" i="15"/>
  <c r="D50" i="15"/>
  <c r="C50" i="15"/>
  <c r="B50" i="15"/>
  <c r="A50" i="15"/>
  <c r="L49" i="15"/>
  <c r="E49" i="15"/>
  <c r="D49" i="15"/>
  <c r="C49" i="15"/>
  <c r="B49" i="15"/>
  <c r="A49" i="15"/>
  <c r="L48" i="15"/>
  <c r="E48" i="15"/>
  <c r="D48" i="15"/>
  <c r="C48" i="15"/>
  <c r="B48" i="15"/>
  <c r="A48" i="15"/>
  <c r="L47" i="15"/>
  <c r="E47" i="15"/>
  <c r="D47" i="15"/>
  <c r="C47" i="15"/>
  <c r="B47" i="15"/>
  <c r="A47" i="15"/>
  <c r="L46" i="15"/>
  <c r="E46" i="15"/>
  <c r="D46" i="15"/>
  <c r="C46" i="15"/>
  <c r="B46" i="15"/>
  <c r="A46" i="15"/>
  <c r="L45" i="15"/>
  <c r="E45" i="15"/>
  <c r="D45" i="15"/>
  <c r="C45" i="15"/>
  <c r="B45" i="15"/>
  <c r="A45" i="15"/>
  <c r="L44" i="15"/>
  <c r="E44" i="15"/>
  <c r="D44" i="15"/>
  <c r="C44" i="15"/>
  <c r="B44" i="15"/>
  <c r="A44" i="15"/>
  <c r="L43" i="15"/>
  <c r="E43" i="15"/>
  <c r="D43" i="15"/>
  <c r="C43" i="15"/>
  <c r="B43" i="15"/>
  <c r="A43" i="15"/>
  <c r="L42" i="15"/>
  <c r="E42" i="15"/>
  <c r="D42" i="15"/>
  <c r="C42" i="15"/>
  <c r="B42" i="15"/>
  <c r="A42" i="15"/>
  <c r="L41" i="15"/>
  <c r="E41" i="15"/>
  <c r="D41" i="15"/>
  <c r="C41" i="15"/>
  <c r="B41" i="15"/>
  <c r="A41" i="15"/>
  <c r="L40" i="15"/>
  <c r="E40" i="15"/>
  <c r="D40" i="15"/>
  <c r="C40" i="15"/>
  <c r="B40" i="15"/>
  <c r="A40" i="15"/>
  <c r="L39" i="15"/>
  <c r="E39" i="15"/>
  <c r="D39" i="15"/>
  <c r="C39" i="15"/>
  <c r="B39" i="15"/>
  <c r="A39" i="15"/>
  <c r="L38" i="15"/>
  <c r="E38" i="15"/>
  <c r="D38" i="15"/>
  <c r="C38" i="15"/>
  <c r="B38" i="15"/>
  <c r="A38" i="15"/>
  <c r="L37" i="15"/>
  <c r="E37" i="15"/>
  <c r="D37" i="15"/>
  <c r="C37" i="15"/>
  <c r="B37" i="15"/>
  <c r="A37" i="15"/>
  <c r="L36" i="15"/>
  <c r="E36" i="15"/>
  <c r="D36" i="15"/>
  <c r="C36" i="15"/>
  <c r="B36" i="15"/>
  <c r="A36" i="15"/>
  <c r="L35" i="15"/>
  <c r="E35" i="15"/>
  <c r="D35" i="15"/>
  <c r="C35" i="15"/>
  <c r="B35" i="15"/>
  <c r="A35" i="15"/>
  <c r="L34" i="15"/>
  <c r="E34" i="15"/>
  <c r="D34" i="15"/>
  <c r="C34" i="15"/>
  <c r="B34" i="15"/>
  <c r="A34" i="15"/>
  <c r="L33" i="15"/>
  <c r="E33" i="15"/>
  <c r="D33" i="15"/>
  <c r="C33" i="15"/>
  <c r="B33" i="15"/>
  <c r="A33" i="15"/>
  <c r="L32" i="15"/>
  <c r="E32" i="15"/>
  <c r="D32" i="15"/>
  <c r="C32" i="15"/>
  <c r="B32" i="15"/>
  <c r="A32" i="15"/>
  <c r="L31" i="15"/>
  <c r="E31" i="15"/>
  <c r="D31" i="15"/>
  <c r="C31" i="15"/>
  <c r="B31" i="15"/>
  <c r="A31" i="15"/>
  <c r="L30" i="15"/>
  <c r="E30" i="15"/>
  <c r="D30" i="15"/>
  <c r="C30" i="15"/>
  <c r="B30" i="15"/>
  <c r="A30" i="15"/>
  <c r="L29" i="15"/>
  <c r="E29" i="15"/>
  <c r="D29" i="15"/>
  <c r="C29" i="15"/>
  <c r="B29" i="15"/>
  <c r="A29" i="15"/>
  <c r="L28" i="15"/>
  <c r="E28" i="15"/>
  <c r="D28" i="15"/>
  <c r="C28" i="15"/>
  <c r="B28" i="15"/>
  <c r="A28" i="15"/>
  <c r="L27" i="15"/>
  <c r="E27" i="15"/>
  <c r="D27" i="15"/>
  <c r="C27" i="15"/>
  <c r="B27" i="15"/>
  <c r="A27" i="15"/>
  <c r="L26" i="15"/>
  <c r="E26" i="15"/>
  <c r="D26" i="15"/>
  <c r="C26" i="15"/>
  <c r="B26" i="15"/>
  <c r="A26" i="15"/>
  <c r="L25" i="15"/>
  <c r="E25" i="15"/>
  <c r="D25" i="15"/>
  <c r="C25" i="15"/>
  <c r="B25" i="15"/>
  <c r="A25" i="15"/>
  <c r="L24" i="15"/>
  <c r="E24" i="15"/>
  <c r="D24" i="15"/>
  <c r="C24" i="15"/>
  <c r="B24" i="15"/>
  <c r="A24" i="15"/>
  <c r="L23" i="15"/>
  <c r="E23" i="15"/>
  <c r="D23" i="15"/>
  <c r="C23" i="15"/>
  <c r="B23" i="15"/>
  <c r="A23" i="15"/>
  <c r="L22" i="15"/>
  <c r="E22" i="15"/>
  <c r="D22" i="15"/>
  <c r="C22" i="15"/>
  <c r="B22" i="15"/>
  <c r="A22" i="15"/>
  <c r="L21" i="15"/>
  <c r="E21" i="15"/>
  <c r="D21" i="15"/>
  <c r="C21" i="15"/>
  <c r="B21" i="15"/>
  <c r="A21" i="15"/>
  <c r="L20" i="15"/>
  <c r="E20" i="15"/>
  <c r="D20" i="15"/>
  <c r="C20" i="15"/>
  <c r="B20" i="15"/>
  <c r="A20" i="15"/>
  <c r="L19" i="15"/>
  <c r="E19" i="15"/>
  <c r="D19" i="15"/>
  <c r="C19" i="15"/>
  <c r="B19" i="15"/>
  <c r="A19" i="15"/>
  <c r="L18" i="15"/>
  <c r="E18" i="15"/>
  <c r="D18" i="15"/>
  <c r="C18" i="15"/>
  <c r="B18" i="15"/>
  <c r="A18" i="15"/>
  <c r="L17" i="15"/>
  <c r="E17" i="15"/>
  <c r="D17" i="15"/>
  <c r="C17" i="15"/>
  <c r="B17" i="15"/>
  <c r="A17" i="15"/>
  <c r="L16" i="15"/>
  <c r="E16" i="15"/>
  <c r="D16" i="15"/>
  <c r="C16" i="15"/>
  <c r="B16" i="15"/>
  <c r="A16" i="15"/>
  <c r="L15" i="15"/>
  <c r="E15" i="15"/>
  <c r="D15" i="15"/>
  <c r="C15" i="15"/>
  <c r="B15" i="15"/>
  <c r="A15" i="15"/>
  <c r="L14" i="15"/>
  <c r="E14" i="15"/>
  <c r="D14" i="15"/>
  <c r="C14" i="15"/>
  <c r="B14" i="15"/>
  <c r="A14" i="15"/>
  <c r="L13" i="15"/>
  <c r="E13" i="15"/>
  <c r="D13" i="15"/>
  <c r="C13" i="15"/>
  <c r="B13" i="15"/>
  <c r="A13" i="15"/>
  <c r="L12" i="15"/>
  <c r="E12" i="15"/>
  <c r="D12" i="15"/>
  <c r="C12" i="15"/>
  <c r="B12" i="15"/>
  <c r="A12" i="15"/>
  <c r="L11" i="15"/>
  <c r="E11" i="15"/>
  <c r="D11" i="15"/>
  <c r="C11" i="15"/>
  <c r="B11" i="15"/>
  <c r="A11" i="15"/>
  <c r="L10" i="15"/>
  <c r="E10" i="15"/>
  <c r="D10" i="15"/>
  <c r="C10" i="15"/>
  <c r="B10" i="15"/>
  <c r="A10" i="15"/>
  <c r="L9" i="15"/>
  <c r="E9" i="15"/>
  <c r="D9" i="15"/>
  <c r="C9" i="15"/>
  <c r="B9" i="15"/>
  <c r="A9" i="15"/>
  <c r="L8" i="15"/>
  <c r="E8" i="15"/>
  <c r="D8" i="15"/>
  <c r="C8" i="15"/>
  <c r="B8" i="15"/>
  <c r="A8" i="15"/>
  <c r="L7" i="15"/>
  <c r="E7" i="15"/>
  <c r="D7" i="15"/>
  <c r="C7" i="15"/>
  <c r="B7" i="15"/>
  <c r="A7" i="15"/>
  <c r="L6" i="15"/>
  <c r="E6" i="15"/>
  <c r="D6" i="15"/>
  <c r="C6" i="15"/>
  <c r="B6" i="15"/>
  <c r="A6" i="15"/>
  <c r="AS257" i="2" l="1"/>
  <c r="AT257" i="2" s="1"/>
  <c r="AS306" i="2"/>
  <c r="AT306" i="2" s="1"/>
  <c r="AS406" i="2"/>
  <c r="AT406" i="2" s="1"/>
  <c r="AS409" i="2"/>
  <c r="AT409" i="2" s="1"/>
  <c r="AS1460" i="2"/>
  <c r="AT1460" i="2" s="1"/>
  <c r="F1596" i="2"/>
  <c r="F1595" i="2"/>
  <c r="F1594" i="2"/>
  <c r="F1593" i="2"/>
  <c r="F1592" i="2"/>
  <c r="F1591" i="2"/>
  <c r="F1590" i="2"/>
  <c r="F1589" i="2"/>
  <c r="F1588" i="2"/>
  <c r="F1587" i="2"/>
  <c r="F1586" i="2"/>
  <c r="F1585" i="2"/>
  <c r="F1584" i="2"/>
  <c r="F1583" i="2"/>
  <c r="F1582" i="2"/>
  <c r="F1581" i="2"/>
  <c r="F1580" i="2"/>
  <c r="F1579" i="2"/>
  <c r="F1578" i="2"/>
  <c r="F1577" i="2"/>
  <c r="F1576" i="2"/>
  <c r="F1575" i="2"/>
  <c r="F1574" i="2"/>
  <c r="F1573" i="2"/>
  <c r="F1572" i="2"/>
  <c r="F1571" i="2"/>
  <c r="F1570" i="2"/>
  <c r="F1569" i="2"/>
  <c r="F1568" i="2"/>
  <c r="F1567" i="2"/>
  <c r="F1566" i="2"/>
  <c r="F1565" i="2"/>
  <c r="F1564" i="2"/>
  <c r="F1563" i="2"/>
  <c r="F1562" i="2"/>
  <c r="F1561" i="2"/>
  <c r="F1560" i="2"/>
  <c r="F1559" i="2"/>
  <c r="F1558" i="2"/>
  <c r="F1557" i="2"/>
  <c r="F1556" i="2"/>
  <c r="F1555" i="2"/>
  <c r="F1554" i="2"/>
  <c r="F1553" i="2"/>
  <c r="F1552" i="2"/>
  <c r="F1551" i="2"/>
  <c r="F1550" i="2"/>
  <c r="F1549" i="2"/>
  <c r="F1548" i="2"/>
  <c r="F1547" i="2"/>
  <c r="F1546" i="2"/>
  <c r="F1545" i="2"/>
  <c r="F1544" i="2"/>
  <c r="F1543" i="2"/>
  <c r="F1542" i="2"/>
  <c r="F1541" i="2"/>
  <c r="F1540" i="2"/>
  <c r="F1539" i="2"/>
  <c r="F1538" i="2"/>
  <c r="F1537" i="2"/>
  <c r="F1536" i="2"/>
  <c r="F1535" i="2"/>
  <c r="F1534" i="2"/>
  <c r="F1533" i="2"/>
  <c r="F1532" i="2"/>
  <c r="F1531" i="2"/>
  <c r="F1530" i="2"/>
  <c r="F1529" i="2"/>
  <c r="F1528" i="2"/>
  <c r="F1527" i="2"/>
  <c r="F1526" i="2"/>
  <c r="F1525" i="2"/>
  <c r="F1524" i="2"/>
  <c r="F1523" i="2"/>
  <c r="F1522" i="2"/>
  <c r="F1521" i="2"/>
  <c r="F1520" i="2"/>
  <c r="F1519" i="2"/>
  <c r="F1518" i="2"/>
  <c r="F1517" i="2"/>
  <c r="F1516" i="2"/>
  <c r="F1515" i="2"/>
  <c r="F1514" i="2"/>
  <c r="F1513" i="2"/>
  <c r="F1512" i="2"/>
  <c r="F1511" i="2"/>
  <c r="F1510" i="2"/>
  <c r="F1509" i="2"/>
  <c r="F1508" i="2"/>
  <c r="F1507" i="2"/>
  <c r="F1506" i="2"/>
  <c r="F1505" i="2"/>
  <c r="F1504" i="2"/>
  <c r="F1503" i="2"/>
  <c r="F1502" i="2"/>
  <c r="F1501" i="2"/>
  <c r="F1500" i="2"/>
  <c r="F1499" i="2"/>
  <c r="F1498" i="2"/>
  <c r="F1497" i="2"/>
  <c r="F1496" i="2"/>
  <c r="F1495" i="2"/>
  <c r="F1494" i="2"/>
  <c r="F1493" i="2"/>
  <c r="F1492" i="2"/>
  <c r="F1491" i="2"/>
  <c r="F1490" i="2"/>
  <c r="F1489" i="2"/>
  <c r="F1488" i="2"/>
  <c r="F1487" i="2"/>
  <c r="F1486" i="2"/>
  <c r="F1485" i="2"/>
  <c r="F1484" i="2"/>
  <c r="F1483" i="2"/>
  <c r="F1482" i="2"/>
  <c r="F1481" i="2"/>
  <c r="F1480" i="2"/>
  <c r="F1479" i="2"/>
  <c r="F1478" i="2"/>
  <c r="F1477" i="2"/>
  <c r="F1476" i="2"/>
  <c r="F1475" i="2"/>
  <c r="F1474" i="2"/>
  <c r="F1473" i="2"/>
  <c r="F1472" i="2"/>
  <c r="F1471" i="2"/>
  <c r="F1470" i="2"/>
  <c r="F1469" i="2"/>
  <c r="F1468" i="2"/>
  <c r="F1467" i="2"/>
  <c r="F1466" i="2"/>
  <c r="F1465" i="2"/>
  <c r="F1464" i="2"/>
  <c r="F1463" i="2"/>
  <c r="F1462" i="2"/>
  <c r="F1461" i="2"/>
  <c r="F1460" i="2"/>
  <c r="F1459" i="2"/>
  <c r="F1458" i="2"/>
  <c r="F1457" i="2"/>
  <c r="F1456" i="2"/>
  <c r="F1455" i="2"/>
  <c r="F1454" i="2"/>
  <c r="F1453" i="2"/>
  <c r="F1452" i="2"/>
  <c r="F1451" i="2"/>
  <c r="F1450" i="2"/>
  <c r="F1449" i="2"/>
  <c r="F1448" i="2"/>
  <c r="F1447" i="2"/>
  <c r="F1446" i="2"/>
  <c r="F1445" i="2"/>
  <c r="F1444" i="2"/>
  <c r="F1443" i="2"/>
  <c r="F1442" i="2"/>
  <c r="F1441" i="2"/>
  <c r="F1440" i="2"/>
  <c r="F1439" i="2"/>
  <c r="F1438" i="2"/>
  <c r="F1437" i="2"/>
  <c r="F1436" i="2"/>
  <c r="F1435" i="2"/>
  <c r="F1434" i="2"/>
  <c r="F1433" i="2"/>
  <c r="F1432" i="2"/>
  <c r="F1431" i="2"/>
  <c r="F1430" i="2"/>
  <c r="F1429" i="2"/>
  <c r="F1428" i="2"/>
  <c r="F1427" i="2"/>
  <c r="F1426" i="2"/>
  <c r="F1425" i="2"/>
  <c r="F1424" i="2"/>
  <c r="F1423" i="2"/>
  <c r="F1422" i="2"/>
  <c r="F1421" i="2"/>
  <c r="F1420" i="2"/>
  <c r="F1419" i="2"/>
  <c r="F1418" i="2"/>
  <c r="F1417" i="2"/>
  <c r="F1416" i="2"/>
  <c r="F1415" i="2"/>
  <c r="F1414" i="2"/>
  <c r="F1413" i="2"/>
  <c r="F1412" i="2"/>
  <c r="F1411" i="2"/>
  <c r="F1410" i="2"/>
  <c r="F1409" i="2"/>
  <c r="F1408" i="2"/>
  <c r="F1407" i="2"/>
  <c r="F1406" i="2"/>
  <c r="F1405" i="2"/>
  <c r="F1404" i="2"/>
  <c r="F1403" i="2"/>
  <c r="F1402" i="2"/>
  <c r="F1401" i="2"/>
  <c r="F1400" i="2"/>
  <c r="F1399" i="2"/>
  <c r="F1398" i="2"/>
  <c r="F1397" i="2"/>
  <c r="F1396" i="2"/>
  <c r="F1395" i="2"/>
  <c r="F1394" i="2"/>
  <c r="F1393" i="2"/>
  <c r="F1392" i="2"/>
  <c r="F1391" i="2"/>
  <c r="F1390" i="2"/>
  <c r="F1389" i="2"/>
  <c r="F1388" i="2"/>
  <c r="F1387" i="2"/>
  <c r="F1386" i="2"/>
  <c r="F1385" i="2"/>
  <c r="F1384" i="2"/>
  <c r="F1383" i="2"/>
  <c r="F1382" i="2"/>
  <c r="F1381" i="2"/>
  <c r="F1380" i="2"/>
  <c r="F1379" i="2"/>
  <c r="F1378" i="2"/>
  <c r="F1377" i="2"/>
  <c r="F1376" i="2"/>
  <c r="F1375" i="2"/>
  <c r="F1374" i="2"/>
  <c r="F1373" i="2"/>
  <c r="F1372" i="2"/>
  <c r="F1371" i="2"/>
  <c r="F1370" i="2"/>
  <c r="F1369" i="2"/>
  <c r="F1368" i="2"/>
  <c r="F1367" i="2"/>
  <c r="F1366" i="2"/>
  <c r="F1365" i="2"/>
  <c r="F1364" i="2"/>
  <c r="F1363" i="2"/>
  <c r="F1362" i="2"/>
  <c r="F1361" i="2"/>
  <c r="F1360" i="2"/>
  <c r="F1359" i="2"/>
  <c r="F1358" i="2"/>
  <c r="F1357" i="2"/>
  <c r="F1356" i="2"/>
  <c r="F1355" i="2"/>
  <c r="F1354" i="2"/>
  <c r="F1353" i="2"/>
  <c r="F1352" i="2"/>
  <c r="F1351" i="2"/>
  <c r="F1350" i="2"/>
  <c r="F1349" i="2"/>
  <c r="F1348" i="2"/>
  <c r="F1347" i="2"/>
  <c r="F1346" i="2"/>
  <c r="F1345" i="2"/>
  <c r="F1344" i="2"/>
  <c r="F1343" i="2"/>
  <c r="F1342" i="2"/>
  <c r="F1341" i="2"/>
  <c r="F1340" i="2"/>
  <c r="F1339" i="2"/>
  <c r="F1338" i="2"/>
  <c r="F1337" i="2"/>
  <c r="F1336" i="2"/>
  <c r="F1335" i="2"/>
  <c r="F1334" i="2"/>
  <c r="F1333" i="2"/>
  <c r="F1332" i="2"/>
  <c r="F1331" i="2"/>
  <c r="F1330" i="2"/>
  <c r="F1329" i="2"/>
  <c r="F1328" i="2"/>
  <c r="F1327" i="2"/>
  <c r="F1326" i="2"/>
  <c r="F1325" i="2"/>
  <c r="F1324" i="2"/>
  <c r="F1323" i="2"/>
  <c r="F1322" i="2"/>
  <c r="F1321" i="2"/>
  <c r="F1320" i="2"/>
  <c r="F1319" i="2"/>
  <c r="F1318" i="2"/>
  <c r="F1317" i="2"/>
  <c r="F1316" i="2"/>
  <c r="F1315" i="2"/>
  <c r="F1314" i="2"/>
  <c r="F1313" i="2"/>
  <c r="F1312" i="2"/>
  <c r="F1311" i="2"/>
  <c r="F1310" i="2"/>
  <c r="F1309" i="2"/>
  <c r="F1308" i="2"/>
  <c r="F1307" i="2"/>
  <c r="F1306" i="2"/>
  <c r="F1305" i="2"/>
  <c r="F1304" i="2"/>
  <c r="F1303" i="2"/>
  <c r="F1302" i="2"/>
  <c r="F1301" i="2"/>
  <c r="F1300" i="2"/>
  <c r="F1299" i="2"/>
  <c r="F1298" i="2"/>
  <c r="F1297" i="2"/>
  <c r="F1296" i="2"/>
  <c r="F1295" i="2"/>
  <c r="F1294" i="2"/>
  <c r="F1293" i="2"/>
  <c r="F1292" i="2"/>
  <c r="F1291" i="2"/>
  <c r="F1290" i="2"/>
  <c r="F1289" i="2"/>
  <c r="F1288" i="2"/>
  <c r="F1287" i="2"/>
  <c r="F1286" i="2"/>
  <c r="F1285" i="2"/>
  <c r="F1284" i="2"/>
  <c r="F1283" i="2"/>
  <c r="F1282" i="2"/>
  <c r="F1281" i="2"/>
  <c r="F1280" i="2"/>
  <c r="F1279" i="2"/>
  <c r="F1278" i="2"/>
  <c r="F1276" i="2"/>
  <c r="F1275" i="2"/>
  <c r="F1274" i="2"/>
  <c r="F1273" i="2"/>
  <c r="F1272" i="2"/>
  <c r="F1270" i="2"/>
  <c r="F1269" i="2"/>
  <c r="F1268" i="2"/>
  <c r="F1266" i="2"/>
  <c r="F1265" i="2"/>
  <c r="F1264" i="2"/>
  <c r="F1262" i="2"/>
  <c r="F1261" i="2"/>
  <c r="F1260" i="2"/>
  <c r="F1259" i="2"/>
  <c r="F1258" i="2"/>
  <c r="F1257" i="2"/>
  <c r="F1256" i="2"/>
  <c r="F1255" i="2"/>
  <c r="F1254" i="2"/>
  <c r="F1253" i="2"/>
  <c r="F1252" i="2"/>
  <c r="F1251" i="2"/>
  <c r="F1250" i="2"/>
  <c r="F1249" i="2"/>
  <c r="F1248" i="2"/>
  <c r="F1247" i="2"/>
  <c r="F1246" i="2"/>
  <c r="F1245" i="2"/>
  <c r="F1244" i="2"/>
  <c r="F1243" i="2"/>
  <c r="F1242" i="2"/>
  <c r="F1241" i="2"/>
  <c r="F1240" i="2"/>
  <c r="F1239" i="2"/>
  <c r="F1238" i="2"/>
  <c r="F1237" i="2"/>
  <c r="F1236" i="2"/>
  <c r="F1235" i="2"/>
  <c r="F1234" i="2"/>
  <c r="F1233" i="2"/>
  <c r="F1232" i="2"/>
  <c r="F1231" i="2"/>
  <c r="F1230" i="2"/>
  <c r="F1229" i="2"/>
  <c r="F1228" i="2"/>
  <c r="F1227" i="2"/>
  <c r="F1226" i="2"/>
  <c r="F1225" i="2"/>
  <c r="F1224" i="2"/>
  <c r="F1223" i="2"/>
  <c r="F1222" i="2"/>
  <c r="F1221" i="2"/>
  <c r="F1220" i="2"/>
  <c r="F1219" i="2"/>
  <c r="F1218" i="2"/>
  <c r="F1217" i="2"/>
  <c r="F1216" i="2"/>
  <c r="F1215" i="2"/>
  <c r="F1214" i="2"/>
  <c r="F1213" i="2"/>
  <c r="F1212" i="2"/>
  <c r="F1211" i="2"/>
  <c r="F1210" i="2"/>
  <c r="F1209" i="2"/>
  <c r="F1208" i="2"/>
  <c r="F1207" i="2"/>
  <c r="F1206" i="2"/>
  <c r="F1205" i="2"/>
  <c r="F1204" i="2"/>
  <c r="F1203" i="2"/>
  <c r="F1202" i="2"/>
  <c r="F1201" i="2"/>
  <c r="F1200" i="2"/>
  <c r="F1199" i="2"/>
  <c r="F1198" i="2"/>
  <c r="F1197" i="2"/>
  <c r="F1196" i="2"/>
  <c r="F1195" i="2"/>
  <c r="F1194" i="2"/>
  <c r="F1193" i="2"/>
  <c r="F1192" i="2"/>
  <c r="F1191" i="2"/>
  <c r="F1190" i="2"/>
  <c r="F1189" i="2"/>
  <c r="F1188" i="2"/>
  <c r="F1187" i="2"/>
  <c r="F1186" i="2"/>
  <c r="F1185" i="2"/>
  <c r="F1184" i="2"/>
  <c r="F1183" i="2"/>
  <c r="F1182" i="2"/>
  <c r="F1181" i="2"/>
  <c r="F1180" i="2"/>
  <c r="F1179" i="2"/>
  <c r="F1178" i="2"/>
  <c r="F1177" i="2"/>
  <c r="F1176" i="2"/>
  <c r="F1175" i="2"/>
  <c r="F1174" i="2"/>
  <c r="F1173" i="2"/>
  <c r="F1172" i="2"/>
  <c r="F1171" i="2"/>
  <c r="F1170" i="2"/>
  <c r="F1169" i="2"/>
  <c r="F1168" i="2"/>
  <c r="F1167" i="2"/>
  <c r="F1166" i="2"/>
  <c r="F1165" i="2"/>
  <c r="F1164" i="2"/>
  <c r="F1163" i="2"/>
  <c r="F1162" i="2"/>
  <c r="F1161" i="2"/>
  <c r="F1160" i="2"/>
  <c r="F1159" i="2"/>
  <c r="F1158" i="2"/>
  <c r="F1157" i="2"/>
  <c r="F1156" i="2"/>
  <c r="F1155" i="2"/>
  <c r="F1154" i="2"/>
  <c r="F1153" i="2"/>
  <c r="F1152" i="2"/>
  <c r="F1151" i="2"/>
  <c r="F1150" i="2"/>
  <c r="F1149" i="2"/>
  <c r="F1148" i="2"/>
  <c r="F1147" i="2"/>
  <c r="F1146" i="2"/>
  <c r="F1145" i="2"/>
  <c r="F1144" i="2"/>
  <c r="F1143" i="2"/>
  <c r="F1142" i="2"/>
  <c r="F1141" i="2"/>
  <c r="F1140" i="2"/>
  <c r="F1139" i="2"/>
  <c r="F1138" i="2"/>
  <c r="F1137" i="2"/>
  <c r="F1136" i="2"/>
  <c r="F1135" i="2"/>
  <c r="F1134" i="2"/>
  <c r="F1133" i="2"/>
  <c r="F1132" i="2"/>
  <c r="F1131" i="2"/>
  <c r="F1130" i="2"/>
  <c r="F1129" i="2"/>
  <c r="F1128" i="2"/>
  <c r="F1127" i="2"/>
  <c r="F1126" i="2"/>
  <c r="F1125" i="2"/>
  <c r="F1124" i="2"/>
  <c r="F1123" i="2"/>
  <c r="F1122" i="2"/>
  <c r="F1121" i="2"/>
  <c r="F1120" i="2"/>
  <c r="F1119" i="2"/>
  <c r="F1118" i="2"/>
  <c r="F1117" i="2"/>
  <c r="F1116" i="2"/>
  <c r="F1115" i="2"/>
  <c r="F1114" i="2"/>
  <c r="F1113" i="2"/>
  <c r="F1112" i="2"/>
  <c r="F1111" i="2"/>
  <c r="F1110" i="2"/>
  <c r="F1109" i="2"/>
  <c r="F1108" i="2"/>
  <c r="F1107" i="2"/>
  <c r="F1106" i="2"/>
  <c r="F1105" i="2"/>
  <c r="F1104" i="2"/>
  <c r="F1103" i="2"/>
  <c r="F1102" i="2"/>
  <c r="F1101" i="2"/>
  <c r="F1100" i="2"/>
  <c r="F1099" i="2"/>
  <c r="F1098" i="2"/>
  <c r="F1097" i="2"/>
  <c r="F1096" i="2"/>
  <c r="F1095" i="2"/>
  <c r="F1094" i="2"/>
  <c r="F1093" i="2"/>
  <c r="F1092" i="2"/>
  <c r="F1091" i="2"/>
  <c r="F1090" i="2"/>
  <c r="F1089" i="2"/>
  <c r="F1088" i="2"/>
  <c r="F1087" i="2"/>
  <c r="F1086" i="2"/>
  <c r="F1085" i="2"/>
  <c r="F1084" i="2"/>
  <c r="F1083" i="2"/>
  <c r="F1082" i="2"/>
  <c r="F1081" i="2"/>
  <c r="F1080" i="2"/>
  <c r="F1079" i="2"/>
  <c r="F1078" i="2"/>
  <c r="F1077" i="2"/>
  <c r="F1076" i="2"/>
  <c r="F1075" i="2"/>
  <c r="F1074" i="2"/>
  <c r="F1073" i="2"/>
  <c r="F1072" i="2"/>
  <c r="F1071" i="2"/>
  <c r="F1070" i="2"/>
  <c r="F1069" i="2"/>
  <c r="F1068" i="2"/>
  <c r="F1067" i="2"/>
  <c r="F1066" i="2"/>
  <c r="F1065" i="2"/>
  <c r="F1064" i="2"/>
  <c r="F1063" i="2"/>
  <c r="F1062" i="2"/>
  <c r="F1061" i="2"/>
  <c r="F1060" i="2"/>
  <c r="F1059" i="2"/>
  <c r="F1058" i="2"/>
  <c r="F1057" i="2"/>
  <c r="F1056" i="2"/>
  <c r="F1055" i="2"/>
  <c r="F1054" i="2"/>
  <c r="F1053" i="2"/>
  <c r="F1052" i="2"/>
  <c r="F1051" i="2"/>
  <c r="F1050" i="2"/>
  <c r="F1049" i="2"/>
  <c r="F1048" i="2"/>
  <c r="F1047" i="2"/>
  <c r="F1046" i="2"/>
  <c r="F1045" i="2"/>
  <c r="F1044" i="2"/>
  <c r="F1043" i="2"/>
  <c r="F1042" i="2"/>
  <c r="F1041" i="2"/>
  <c r="F1040" i="2"/>
  <c r="F1039" i="2"/>
  <c r="F1038" i="2"/>
  <c r="F1037" i="2"/>
  <c r="F1036" i="2"/>
  <c r="F1035" i="2"/>
  <c r="F1034" i="2"/>
  <c r="F1033" i="2"/>
  <c r="F1032" i="2"/>
  <c r="F1031" i="2"/>
  <c r="F1030" i="2"/>
  <c r="F1029" i="2"/>
  <c r="F1028" i="2"/>
  <c r="F1027" i="2"/>
  <c r="F1026" i="2"/>
  <c r="F1025" i="2"/>
  <c r="F1024" i="2"/>
  <c r="F1023" i="2"/>
  <c r="F1022" i="2"/>
  <c r="F1021" i="2"/>
  <c r="F1020" i="2"/>
  <c r="F1019" i="2"/>
  <c r="F1018" i="2"/>
  <c r="F1017" i="2"/>
  <c r="F1016" i="2"/>
  <c r="F1015" i="2"/>
  <c r="F1014" i="2"/>
  <c r="F1013" i="2"/>
  <c r="F1012" i="2"/>
  <c r="F1011" i="2"/>
  <c r="F1010" i="2"/>
  <c r="F1009" i="2"/>
  <c r="F1008" i="2"/>
  <c r="F1007" i="2"/>
  <c r="F1006" i="2"/>
  <c r="F1005" i="2"/>
  <c r="F1004" i="2"/>
  <c r="F1003" i="2"/>
  <c r="F1002" i="2"/>
  <c r="F1001" i="2"/>
  <c r="F1000" i="2"/>
  <c r="F999" i="2"/>
  <c r="F998" i="2"/>
  <c r="F997" i="2"/>
  <c r="F996" i="2"/>
  <c r="F995" i="2"/>
  <c r="F994" i="2"/>
  <c r="F993" i="2"/>
  <c r="F992" i="2"/>
  <c r="F991" i="2"/>
  <c r="F990" i="2"/>
  <c r="F989" i="2"/>
  <c r="F988" i="2"/>
  <c r="F987" i="2"/>
  <c r="F986" i="2"/>
  <c r="F985" i="2"/>
  <c r="F984" i="2"/>
  <c r="F983" i="2"/>
  <c r="F982" i="2"/>
  <c r="F981" i="2"/>
  <c r="F980" i="2"/>
  <c r="F979" i="2"/>
  <c r="F978" i="2"/>
  <c r="F977" i="2"/>
  <c r="F976" i="2"/>
  <c r="F975" i="2"/>
  <c r="F974" i="2"/>
  <c r="F973" i="2"/>
  <c r="F972" i="2"/>
  <c r="F971" i="2"/>
  <c r="F970" i="2"/>
  <c r="F969" i="2"/>
  <c r="F968" i="2"/>
  <c r="F967" i="2"/>
  <c r="F966" i="2"/>
  <c r="F965" i="2"/>
  <c r="F964" i="2"/>
  <c r="F963" i="2"/>
  <c r="F962" i="2"/>
  <c r="F961"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F904" i="2"/>
  <c r="F903" i="2"/>
  <c r="F902" i="2"/>
  <c r="F901" i="2"/>
  <c r="F900" i="2"/>
  <c r="F899" i="2"/>
  <c r="F898" i="2"/>
  <c r="F897" i="2"/>
  <c r="F896" i="2"/>
  <c r="F895" i="2"/>
  <c r="F894" i="2"/>
  <c r="F893" i="2"/>
  <c r="F892" i="2"/>
  <c r="F891" i="2"/>
  <c r="F890" i="2"/>
  <c r="F889" i="2"/>
  <c r="F888" i="2"/>
  <c r="F887" i="2"/>
  <c r="F886" i="2"/>
  <c r="F885" i="2"/>
  <c r="F884" i="2"/>
  <c r="F883" i="2"/>
  <c r="F882" i="2"/>
  <c r="F881" i="2"/>
  <c r="F880" i="2"/>
  <c r="F879" i="2"/>
  <c r="F878" i="2"/>
  <c r="F877" i="2"/>
  <c r="F876" i="2"/>
  <c r="F875" i="2"/>
  <c r="F874" i="2"/>
  <c r="F873" i="2"/>
  <c r="F872" i="2"/>
  <c r="F871" i="2"/>
  <c r="F870" i="2"/>
  <c r="F869" i="2"/>
  <c r="F868" i="2"/>
  <c r="F867" i="2"/>
  <c r="F866" i="2"/>
  <c r="F865" i="2"/>
  <c r="F864" i="2"/>
  <c r="F863" i="2"/>
  <c r="F862" i="2"/>
  <c r="F861" i="2"/>
  <c r="F860" i="2"/>
  <c r="F859" i="2"/>
  <c r="F858" i="2"/>
  <c r="F857" i="2"/>
  <c r="F856" i="2"/>
  <c r="F855" i="2"/>
  <c r="F854" i="2"/>
  <c r="F853" i="2"/>
  <c r="F852" i="2"/>
  <c r="F851" i="2"/>
  <c r="F850" i="2"/>
  <c r="F849" i="2"/>
  <c r="F848" i="2"/>
  <c r="F847" i="2"/>
  <c r="F846" i="2"/>
  <c r="F845"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E1596" i="2"/>
  <c r="E1595" i="2"/>
  <c r="E1594" i="2"/>
  <c r="E1593" i="2"/>
  <c r="E1592" i="2"/>
  <c r="E1591" i="2"/>
  <c r="E1590" i="2"/>
  <c r="E1589" i="2"/>
  <c r="E1588" i="2"/>
  <c r="E1587" i="2"/>
  <c r="E1586" i="2"/>
  <c r="E1585" i="2"/>
  <c r="E1584" i="2"/>
  <c r="E1583" i="2"/>
  <c r="E1582" i="2"/>
  <c r="E1581" i="2"/>
  <c r="E1580" i="2"/>
  <c r="E1579" i="2"/>
  <c r="E1578" i="2"/>
  <c r="E1577" i="2"/>
  <c r="E1576" i="2"/>
  <c r="E1575" i="2"/>
  <c r="E1574" i="2"/>
  <c r="E1573" i="2"/>
  <c r="E1572" i="2"/>
  <c r="E1571" i="2"/>
  <c r="E1570" i="2"/>
  <c r="E1569" i="2"/>
  <c r="E1568" i="2"/>
  <c r="E1567" i="2"/>
  <c r="E1566" i="2"/>
  <c r="E1565" i="2"/>
  <c r="E1564" i="2"/>
  <c r="E1563" i="2"/>
  <c r="E1562" i="2"/>
  <c r="E1561" i="2"/>
  <c r="E1560" i="2"/>
  <c r="E1559" i="2"/>
  <c r="E1558" i="2"/>
  <c r="E1557" i="2"/>
  <c r="E1556" i="2"/>
  <c r="E1555" i="2"/>
  <c r="E1554" i="2"/>
  <c r="E1553" i="2"/>
  <c r="E1552" i="2"/>
  <c r="E1551" i="2"/>
  <c r="E1550" i="2"/>
  <c r="E1549" i="2"/>
  <c r="E1548" i="2"/>
  <c r="E1547" i="2"/>
  <c r="E1546" i="2"/>
  <c r="E1545" i="2"/>
  <c r="E1544" i="2"/>
  <c r="E1543" i="2"/>
  <c r="E1542" i="2"/>
  <c r="E1541" i="2"/>
  <c r="E1540" i="2"/>
  <c r="E1539" i="2"/>
  <c r="E1538" i="2"/>
  <c r="E1537" i="2"/>
  <c r="E1536" i="2"/>
  <c r="E1535" i="2"/>
  <c r="E1534" i="2"/>
  <c r="E1533" i="2"/>
  <c r="E1532" i="2"/>
  <c r="E1531" i="2"/>
  <c r="E1530" i="2"/>
  <c r="E1529" i="2"/>
  <c r="E1528" i="2"/>
  <c r="E1527" i="2"/>
  <c r="E1526" i="2"/>
  <c r="E1525" i="2"/>
  <c r="E1524" i="2"/>
  <c r="E1523" i="2"/>
  <c r="E1522" i="2"/>
  <c r="E1521" i="2"/>
  <c r="E1520" i="2"/>
  <c r="E1519" i="2"/>
  <c r="E1518" i="2"/>
  <c r="E1517" i="2"/>
  <c r="E1516" i="2"/>
  <c r="E1515" i="2"/>
  <c r="E1514" i="2"/>
  <c r="E1513" i="2"/>
  <c r="E1512" i="2"/>
  <c r="E1511" i="2"/>
  <c r="E1510" i="2"/>
  <c r="E1509" i="2"/>
  <c r="E1508" i="2"/>
  <c r="E1507" i="2"/>
  <c r="E1506" i="2"/>
  <c r="E1505" i="2"/>
  <c r="E1504" i="2"/>
  <c r="E1503" i="2"/>
  <c r="E1502" i="2"/>
  <c r="E1501" i="2"/>
  <c r="E1500" i="2"/>
  <c r="E1499" i="2"/>
  <c r="E1498" i="2"/>
  <c r="E1497" i="2"/>
  <c r="E1496" i="2"/>
  <c r="E1495" i="2"/>
  <c r="E1494" i="2"/>
  <c r="E1493" i="2"/>
  <c r="E1492" i="2"/>
  <c r="E1491" i="2"/>
  <c r="E1490" i="2"/>
  <c r="E1489" i="2"/>
  <c r="E1488" i="2"/>
  <c r="E1487" i="2"/>
  <c r="E1486" i="2"/>
  <c r="E1485" i="2"/>
  <c r="E1484" i="2"/>
  <c r="E1483" i="2"/>
  <c r="E1482" i="2"/>
  <c r="E1481" i="2"/>
  <c r="E1480" i="2"/>
  <c r="E1479" i="2"/>
  <c r="E1478" i="2"/>
  <c r="E1477" i="2"/>
  <c r="E1476" i="2"/>
  <c r="E1475" i="2"/>
  <c r="E1474" i="2"/>
  <c r="E1473" i="2"/>
  <c r="E1472" i="2"/>
  <c r="E1471" i="2"/>
  <c r="E1470" i="2"/>
  <c r="E1469" i="2"/>
  <c r="E1468" i="2"/>
  <c r="E1467" i="2"/>
  <c r="E1466" i="2"/>
  <c r="E1465" i="2"/>
  <c r="E1464" i="2"/>
  <c r="E1463" i="2"/>
  <c r="E1462" i="2"/>
  <c r="E1461" i="2"/>
  <c r="E1460" i="2"/>
  <c r="E1459" i="2"/>
  <c r="E1458" i="2"/>
  <c r="E1457" i="2"/>
  <c r="E1456" i="2"/>
  <c r="E1455" i="2"/>
  <c r="E1454" i="2"/>
  <c r="E1453" i="2"/>
  <c r="E1452" i="2"/>
  <c r="E1451" i="2"/>
  <c r="E1450" i="2"/>
  <c r="E1449" i="2"/>
  <c r="E1448" i="2"/>
  <c r="E1447" i="2"/>
  <c r="E1446" i="2"/>
  <c r="E1445" i="2"/>
  <c r="E1444" i="2"/>
  <c r="E1443" i="2"/>
  <c r="E1442" i="2"/>
  <c r="E1441" i="2"/>
  <c r="E1440" i="2"/>
  <c r="E1439" i="2"/>
  <c r="E1438" i="2"/>
  <c r="E1437" i="2"/>
  <c r="E1436" i="2"/>
  <c r="E1435" i="2"/>
  <c r="E1434" i="2"/>
  <c r="E1433" i="2"/>
  <c r="E1432" i="2"/>
  <c r="E1431" i="2"/>
  <c r="E1430" i="2"/>
  <c r="E1429" i="2"/>
  <c r="E1428" i="2"/>
  <c r="E1427" i="2"/>
  <c r="E1426" i="2"/>
  <c r="E1425" i="2"/>
  <c r="E1424" i="2"/>
  <c r="E1423" i="2"/>
  <c r="E1422" i="2"/>
  <c r="E1421" i="2"/>
  <c r="E1420" i="2"/>
  <c r="E1419" i="2"/>
  <c r="E1418" i="2"/>
  <c r="E1417" i="2"/>
  <c r="E1416" i="2"/>
  <c r="E1415" i="2"/>
  <c r="E1414" i="2"/>
  <c r="E1413" i="2"/>
  <c r="E1412" i="2"/>
  <c r="E1411" i="2"/>
  <c r="E1410" i="2"/>
  <c r="E1409" i="2"/>
  <c r="E1408" i="2"/>
  <c r="E1407" i="2"/>
  <c r="E1406" i="2"/>
  <c r="E1405" i="2"/>
  <c r="E1404" i="2"/>
  <c r="E1403" i="2"/>
  <c r="E1402" i="2"/>
  <c r="E1401" i="2"/>
  <c r="E1400" i="2"/>
  <c r="E1399" i="2"/>
  <c r="E1398" i="2"/>
  <c r="E1397" i="2"/>
  <c r="E1396" i="2"/>
  <c r="E1395" i="2"/>
  <c r="E1394" i="2"/>
  <c r="E1393" i="2"/>
  <c r="E1392" i="2"/>
  <c r="E1391" i="2"/>
  <c r="E1390" i="2"/>
  <c r="E1389" i="2"/>
  <c r="E1388" i="2"/>
  <c r="E1387" i="2"/>
  <c r="E1386" i="2"/>
  <c r="E1385" i="2"/>
  <c r="E1384" i="2"/>
  <c r="E1383" i="2"/>
  <c r="E1382" i="2"/>
  <c r="E1381" i="2"/>
  <c r="E1380" i="2"/>
  <c r="E1379" i="2"/>
  <c r="E1378" i="2"/>
  <c r="E1377" i="2"/>
  <c r="E1376" i="2"/>
  <c r="E1375" i="2"/>
  <c r="E1374" i="2"/>
  <c r="E1373" i="2"/>
  <c r="E1372" i="2"/>
  <c r="E1371" i="2"/>
  <c r="E1370" i="2"/>
  <c r="E1369" i="2"/>
  <c r="E1368" i="2"/>
  <c r="E1367" i="2"/>
  <c r="E1366" i="2"/>
  <c r="E1365" i="2"/>
  <c r="E1364" i="2"/>
  <c r="E1363" i="2"/>
  <c r="E1362" i="2"/>
  <c r="E1361" i="2"/>
  <c r="E1360" i="2"/>
  <c r="E1359" i="2"/>
  <c r="E1358" i="2"/>
  <c r="E1357" i="2"/>
  <c r="E1356" i="2"/>
  <c r="E1355" i="2"/>
  <c r="E1354" i="2"/>
  <c r="E1353" i="2"/>
  <c r="E1352" i="2"/>
  <c r="E1351" i="2"/>
  <c r="E1350" i="2"/>
  <c r="E1349" i="2"/>
  <c r="E1348" i="2"/>
  <c r="E1347" i="2"/>
  <c r="E1346" i="2"/>
  <c r="E1345" i="2"/>
  <c r="E1344" i="2"/>
  <c r="E1343" i="2"/>
  <c r="E1342" i="2"/>
  <c r="E1341" i="2"/>
  <c r="E1340" i="2"/>
  <c r="E1339" i="2"/>
  <c r="E1338" i="2"/>
  <c r="E1337" i="2"/>
  <c r="E1336" i="2"/>
  <c r="E1335" i="2"/>
  <c r="E1334" i="2"/>
  <c r="E1333" i="2"/>
  <c r="E1332" i="2"/>
  <c r="E1331" i="2"/>
  <c r="E1330" i="2"/>
  <c r="E1329" i="2"/>
  <c r="E1328" i="2"/>
  <c r="E1327" i="2"/>
  <c r="E1326" i="2"/>
  <c r="E1325" i="2"/>
  <c r="E1324" i="2"/>
  <c r="E1323" i="2"/>
  <c r="E1322" i="2"/>
  <c r="E1321" i="2"/>
  <c r="E1320" i="2"/>
  <c r="E1319" i="2"/>
  <c r="E1318" i="2"/>
  <c r="E1317" i="2"/>
  <c r="E1316" i="2"/>
  <c r="E1315" i="2"/>
  <c r="E1314" i="2"/>
  <c r="E1313" i="2"/>
  <c r="E1312" i="2"/>
  <c r="E1311" i="2"/>
  <c r="E1310" i="2"/>
  <c r="E1309" i="2"/>
  <c r="E1308" i="2"/>
  <c r="E1307" i="2"/>
  <c r="E1306" i="2"/>
  <c r="E1305" i="2"/>
  <c r="E1304" i="2"/>
  <c r="E1303" i="2"/>
  <c r="E1302" i="2"/>
  <c r="E1301" i="2"/>
  <c r="E1300" i="2"/>
  <c r="E1299" i="2"/>
  <c r="E1298" i="2"/>
  <c r="E1297" i="2"/>
  <c r="E1296" i="2"/>
  <c r="E1295" i="2"/>
  <c r="E1294" i="2"/>
  <c r="E1293" i="2"/>
  <c r="E1292" i="2"/>
  <c r="E1291" i="2"/>
  <c r="E1290" i="2"/>
  <c r="E1289" i="2"/>
  <c r="E1288" i="2"/>
  <c r="E1287" i="2"/>
  <c r="E1286" i="2"/>
  <c r="E1285" i="2"/>
  <c r="E1284" i="2"/>
  <c r="E1283" i="2"/>
  <c r="E1282" i="2"/>
  <c r="E1281" i="2"/>
  <c r="E1280" i="2"/>
  <c r="E1279" i="2"/>
  <c r="E1278" i="2"/>
  <c r="E1276" i="2"/>
  <c r="E1275" i="2"/>
  <c r="E1274" i="2"/>
  <c r="E1273" i="2"/>
  <c r="E1272" i="2"/>
  <c r="E1270" i="2"/>
  <c r="E1269" i="2"/>
  <c r="E1268" i="2"/>
  <c r="E1266" i="2"/>
  <c r="E1265" i="2"/>
  <c r="E1264" i="2"/>
  <c r="E1262" i="2"/>
  <c r="E1261" i="2"/>
  <c r="E1260" i="2"/>
  <c r="E1259" i="2"/>
  <c r="E1258" i="2"/>
  <c r="E1257" i="2"/>
  <c r="E1256" i="2"/>
  <c r="E1255" i="2"/>
  <c r="E1254" i="2"/>
  <c r="E1253" i="2"/>
  <c r="E1252" i="2"/>
  <c r="E1251" i="2"/>
  <c r="E1250" i="2"/>
  <c r="E1249" i="2"/>
  <c r="E1248" i="2"/>
  <c r="E1247" i="2"/>
  <c r="E1246" i="2"/>
  <c r="E1245" i="2"/>
  <c r="E1244" i="2"/>
  <c r="E1243" i="2"/>
  <c r="E1242" i="2"/>
  <c r="E1241" i="2"/>
  <c r="E1240" i="2"/>
  <c r="E1239" i="2"/>
  <c r="E1238" i="2"/>
  <c r="E1237" i="2"/>
  <c r="E1236" i="2"/>
  <c r="E1235" i="2"/>
  <c r="E1234" i="2"/>
  <c r="E1233" i="2"/>
  <c r="E1232" i="2"/>
  <c r="E1231" i="2"/>
  <c r="E1230" i="2"/>
  <c r="E1229" i="2"/>
  <c r="E1228" i="2"/>
  <c r="E1227" i="2"/>
  <c r="E1226" i="2"/>
  <c r="E1225" i="2"/>
  <c r="E1224" i="2"/>
  <c r="E1223" i="2"/>
  <c r="E1222" i="2"/>
  <c r="E1221" i="2"/>
  <c r="E1220" i="2"/>
  <c r="E1219" i="2"/>
  <c r="E1218" i="2"/>
  <c r="E1217" i="2"/>
  <c r="E1216" i="2"/>
  <c r="E1215" i="2"/>
  <c r="E1214" i="2"/>
  <c r="E1213" i="2"/>
  <c r="E1212" i="2"/>
  <c r="E1211" i="2"/>
  <c r="E1210" i="2"/>
  <c r="E1209" i="2"/>
  <c r="E1208" i="2"/>
  <c r="E1207" i="2"/>
  <c r="E1206" i="2"/>
  <c r="E1205" i="2"/>
  <c r="E1204" i="2"/>
  <c r="E1203" i="2"/>
  <c r="E1202" i="2"/>
  <c r="E1201" i="2"/>
  <c r="E1200" i="2"/>
  <c r="E1199" i="2"/>
  <c r="E1198" i="2"/>
  <c r="E1197" i="2"/>
  <c r="E1196" i="2"/>
  <c r="E1195" i="2"/>
  <c r="E1194" i="2"/>
  <c r="E1193" i="2"/>
  <c r="E1192" i="2"/>
  <c r="E1191" i="2"/>
  <c r="E1190" i="2"/>
  <c r="E1189" i="2"/>
  <c r="E1188" i="2"/>
  <c r="E1187" i="2"/>
  <c r="E1186" i="2"/>
  <c r="E1185" i="2"/>
  <c r="E1184" i="2"/>
  <c r="E1183" i="2"/>
  <c r="E1182" i="2"/>
  <c r="E1181" i="2"/>
  <c r="E1180" i="2"/>
  <c r="E1179" i="2"/>
  <c r="E1178" i="2"/>
  <c r="E1177" i="2"/>
  <c r="E1176" i="2"/>
  <c r="E1175" i="2"/>
  <c r="E1174" i="2"/>
  <c r="E1173" i="2"/>
  <c r="E1172" i="2"/>
  <c r="E1171" i="2"/>
  <c r="E1170" i="2"/>
  <c r="E1169" i="2"/>
  <c r="E1168" i="2"/>
  <c r="E1167" i="2"/>
  <c r="E1166" i="2"/>
  <c r="E1165" i="2"/>
  <c r="E1164" i="2"/>
  <c r="E1163" i="2"/>
  <c r="E1162" i="2"/>
  <c r="E1161" i="2"/>
  <c r="E1160" i="2"/>
  <c r="E1159" i="2"/>
  <c r="E1158" i="2"/>
  <c r="E1157" i="2"/>
  <c r="E1156" i="2"/>
  <c r="E1155" i="2"/>
  <c r="E1154" i="2"/>
  <c r="E1153" i="2"/>
  <c r="E1152" i="2"/>
  <c r="E1151" i="2"/>
  <c r="E1150" i="2"/>
  <c r="E1149" i="2"/>
  <c r="E1148" i="2"/>
  <c r="E1147" i="2"/>
  <c r="E1146" i="2"/>
  <c r="E1145" i="2"/>
  <c r="E1144" i="2"/>
  <c r="E1143" i="2"/>
  <c r="E1142" i="2"/>
  <c r="E1141" i="2"/>
  <c r="E1140" i="2"/>
  <c r="E1139" i="2"/>
  <c r="E1138" i="2"/>
  <c r="E1137" i="2"/>
  <c r="E1136" i="2"/>
  <c r="E1135" i="2"/>
  <c r="E1134" i="2"/>
  <c r="E1133" i="2"/>
  <c r="E1132" i="2"/>
  <c r="E1131" i="2"/>
  <c r="E1130" i="2"/>
  <c r="E1129" i="2"/>
  <c r="E1128" i="2"/>
  <c r="E1127" i="2"/>
  <c r="E1126" i="2"/>
  <c r="E1125" i="2"/>
  <c r="E1124" i="2"/>
  <c r="E1123" i="2"/>
  <c r="E1122" i="2"/>
  <c r="E1121" i="2"/>
  <c r="E1120" i="2"/>
  <c r="E1119" i="2"/>
  <c r="E1118" i="2"/>
  <c r="E1117" i="2"/>
  <c r="E1116" i="2"/>
  <c r="E1115" i="2"/>
  <c r="E1114" i="2"/>
  <c r="E1113" i="2"/>
  <c r="E1112" i="2"/>
  <c r="E1111" i="2"/>
  <c r="E1110" i="2"/>
  <c r="E1109" i="2"/>
  <c r="E1108" i="2"/>
  <c r="E1107" i="2"/>
  <c r="E1106" i="2"/>
  <c r="E1105" i="2"/>
  <c r="E1104" i="2"/>
  <c r="E1103" i="2"/>
  <c r="E1102" i="2"/>
  <c r="E1101" i="2"/>
  <c r="E1100" i="2"/>
  <c r="E1099" i="2"/>
  <c r="E1098" i="2"/>
  <c r="E1097" i="2"/>
  <c r="E1096" i="2"/>
  <c r="E1095" i="2"/>
  <c r="E1094" i="2"/>
  <c r="E1093" i="2"/>
  <c r="E1092" i="2"/>
  <c r="E1091" i="2"/>
  <c r="E1090" i="2"/>
  <c r="E1089" i="2"/>
  <c r="E1088" i="2"/>
  <c r="E1087" i="2"/>
  <c r="E1086" i="2"/>
  <c r="E1085" i="2"/>
  <c r="E1084" i="2"/>
  <c r="E1083" i="2"/>
  <c r="E1082" i="2"/>
  <c r="E1081" i="2"/>
  <c r="E1080" i="2"/>
  <c r="E1079" i="2"/>
  <c r="E1078" i="2"/>
  <c r="E1077" i="2"/>
  <c r="E1076" i="2"/>
  <c r="E1075" i="2"/>
  <c r="E1074" i="2"/>
  <c r="E1073" i="2"/>
  <c r="E1072" i="2"/>
  <c r="E1071" i="2"/>
  <c r="E1070" i="2"/>
  <c r="E1069" i="2"/>
  <c r="E1068" i="2"/>
  <c r="E1067" i="2"/>
  <c r="E1066" i="2"/>
  <c r="E1065" i="2"/>
  <c r="E1064" i="2"/>
  <c r="E1063" i="2"/>
  <c r="E1062" i="2"/>
  <c r="E1061" i="2"/>
  <c r="E1060" i="2"/>
  <c r="E1059" i="2"/>
  <c r="E1058" i="2"/>
  <c r="E1057" i="2"/>
  <c r="E1056" i="2"/>
  <c r="E1055" i="2"/>
  <c r="E1054" i="2"/>
  <c r="E1053" i="2"/>
  <c r="E1052" i="2"/>
  <c r="E1051" i="2"/>
  <c r="E1050" i="2"/>
  <c r="E1049" i="2"/>
  <c r="E1048" i="2"/>
  <c r="E1047" i="2"/>
  <c r="E1046" i="2"/>
  <c r="E1045" i="2"/>
  <c r="E1044" i="2"/>
  <c r="E1043" i="2"/>
  <c r="E1042" i="2"/>
  <c r="E1041" i="2"/>
  <c r="E1040" i="2"/>
  <c r="E1039" i="2"/>
  <c r="E1038" i="2"/>
  <c r="E1037" i="2"/>
  <c r="E1036" i="2"/>
  <c r="E1035" i="2"/>
  <c r="E1034" i="2"/>
  <c r="E1033" i="2"/>
  <c r="E1032" i="2"/>
  <c r="E1031" i="2"/>
  <c r="E1030" i="2"/>
  <c r="E1029" i="2"/>
  <c r="E1028" i="2"/>
  <c r="E1027" i="2"/>
  <c r="E1026" i="2"/>
  <c r="E1025" i="2"/>
  <c r="E1024" i="2"/>
  <c r="E1023" i="2"/>
  <c r="E1022" i="2"/>
  <c r="E1021" i="2"/>
  <c r="E1020" i="2"/>
  <c r="E1019" i="2"/>
  <c r="E1018" i="2"/>
  <c r="E1017" i="2"/>
  <c r="E1016" i="2"/>
  <c r="E1015" i="2"/>
  <c r="E1014" i="2"/>
  <c r="E1013" i="2"/>
  <c r="E1012" i="2"/>
  <c r="E1011" i="2"/>
  <c r="E1010" i="2"/>
  <c r="E1009" i="2"/>
  <c r="E1008" i="2"/>
  <c r="E1007" i="2"/>
  <c r="E1006" i="2"/>
  <c r="E1005" i="2"/>
  <c r="E1004" i="2"/>
  <c r="E1003" i="2"/>
  <c r="E1002" i="2"/>
  <c r="E1001" i="2"/>
  <c r="E1000" i="2"/>
  <c r="E999" i="2"/>
  <c r="E998" i="2"/>
  <c r="E997" i="2"/>
  <c r="E996" i="2"/>
  <c r="E995" i="2"/>
  <c r="E994" i="2"/>
  <c r="E993" i="2"/>
  <c r="E992" i="2"/>
  <c r="E991" i="2"/>
  <c r="E990" i="2"/>
  <c r="E989" i="2"/>
  <c r="E988" i="2"/>
  <c r="E987" i="2"/>
  <c r="E986" i="2"/>
  <c r="E985" i="2"/>
  <c r="E984" i="2"/>
  <c r="E983" i="2"/>
  <c r="E982" i="2"/>
  <c r="E981" i="2"/>
  <c r="E980" i="2"/>
  <c r="E979" i="2"/>
  <c r="E978" i="2"/>
  <c r="E977" i="2"/>
  <c r="E976" i="2"/>
  <c r="E975" i="2"/>
  <c r="E974" i="2"/>
  <c r="E973" i="2"/>
  <c r="E972" i="2"/>
  <c r="E971" i="2"/>
  <c r="E970" i="2"/>
  <c r="E969" i="2"/>
  <c r="E968" i="2"/>
  <c r="E967" i="2"/>
  <c r="E966" i="2"/>
  <c r="E965" i="2"/>
  <c r="E964" i="2"/>
  <c r="E963" i="2"/>
  <c r="E962" i="2"/>
  <c r="E961" i="2"/>
  <c r="E960" i="2"/>
  <c r="E959" i="2"/>
  <c r="E958" i="2"/>
  <c r="E957" i="2"/>
  <c r="E956" i="2"/>
  <c r="E955" i="2"/>
  <c r="E954" i="2"/>
  <c r="E953" i="2"/>
  <c r="E952" i="2"/>
  <c r="E951" i="2"/>
  <c r="E950" i="2"/>
  <c r="E949" i="2"/>
  <c r="E948" i="2"/>
  <c r="E947" i="2"/>
  <c r="E946" i="2"/>
  <c r="E945" i="2"/>
  <c r="E944" i="2"/>
  <c r="E943" i="2"/>
  <c r="E942" i="2"/>
  <c r="E941" i="2"/>
  <c r="E940" i="2"/>
  <c r="E939" i="2"/>
  <c r="E938" i="2"/>
  <c r="E937" i="2"/>
  <c r="E936" i="2"/>
  <c r="E935" i="2"/>
  <c r="E934" i="2"/>
  <c r="E933" i="2"/>
  <c r="E932" i="2"/>
  <c r="E931" i="2"/>
  <c r="E930" i="2"/>
  <c r="E929" i="2"/>
  <c r="E928" i="2"/>
  <c r="E927" i="2"/>
  <c r="E926" i="2"/>
  <c r="E925" i="2"/>
  <c r="E924" i="2"/>
  <c r="E923" i="2"/>
  <c r="E922" i="2"/>
  <c r="E921" i="2"/>
  <c r="E920" i="2"/>
  <c r="E919" i="2"/>
  <c r="E918" i="2"/>
  <c r="E917" i="2"/>
  <c r="E916" i="2"/>
  <c r="E915" i="2"/>
  <c r="E914" i="2"/>
  <c r="E913" i="2"/>
  <c r="E912" i="2"/>
  <c r="E911" i="2"/>
  <c r="E910" i="2"/>
  <c r="E909" i="2"/>
  <c r="E908" i="2"/>
  <c r="E907" i="2"/>
  <c r="E906" i="2"/>
  <c r="E905" i="2"/>
  <c r="E904" i="2"/>
  <c r="E903" i="2"/>
  <c r="E902" i="2"/>
  <c r="E901" i="2"/>
  <c r="E900" i="2"/>
  <c r="E899" i="2"/>
  <c r="E898" i="2"/>
  <c r="E897" i="2"/>
  <c r="E896" i="2"/>
  <c r="E895" i="2"/>
  <c r="E894" i="2"/>
  <c r="E893" i="2"/>
  <c r="E892" i="2"/>
  <c r="E891" i="2"/>
  <c r="E890" i="2"/>
  <c r="E889" i="2"/>
  <c r="E888" i="2"/>
  <c r="E887" i="2"/>
  <c r="E886" i="2"/>
  <c r="E885" i="2"/>
  <c r="E884" i="2"/>
  <c r="E883" i="2"/>
  <c r="E882" i="2"/>
  <c r="E881" i="2"/>
  <c r="E880" i="2"/>
  <c r="E879" i="2"/>
  <c r="E878" i="2"/>
  <c r="E877" i="2"/>
  <c r="E876" i="2"/>
  <c r="E875" i="2"/>
  <c r="E874" i="2"/>
  <c r="E873" i="2"/>
  <c r="E872" i="2"/>
  <c r="E871" i="2"/>
  <c r="E870" i="2"/>
  <c r="E869" i="2"/>
  <c r="E868" i="2"/>
  <c r="E867" i="2"/>
  <c r="E866" i="2"/>
  <c r="E865" i="2"/>
  <c r="E864" i="2"/>
  <c r="E863" i="2"/>
  <c r="E862" i="2"/>
  <c r="E861" i="2"/>
  <c r="E860" i="2"/>
  <c r="E859" i="2"/>
  <c r="E858" i="2"/>
  <c r="E857" i="2"/>
  <c r="E856" i="2"/>
  <c r="E855" i="2"/>
  <c r="E854" i="2"/>
  <c r="E853" i="2"/>
  <c r="E852" i="2"/>
  <c r="E851" i="2"/>
  <c r="E850" i="2"/>
  <c r="E849" i="2"/>
  <c r="E848" i="2"/>
  <c r="E847" i="2"/>
  <c r="E846" i="2"/>
  <c r="E845" i="2"/>
  <c r="E844" i="2"/>
  <c r="E843" i="2"/>
  <c r="E842" i="2"/>
  <c r="E841" i="2"/>
  <c r="E840" i="2"/>
  <c r="E839" i="2"/>
  <c r="E838" i="2"/>
  <c r="E837" i="2"/>
  <c r="E836" i="2"/>
  <c r="E835" i="2"/>
  <c r="E834" i="2"/>
  <c r="E833" i="2"/>
  <c r="E832" i="2"/>
  <c r="E831" i="2"/>
  <c r="E830" i="2"/>
  <c r="E829" i="2"/>
  <c r="E828" i="2"/>
  <c r="E827" i="2"/>
  <c r="E826" i="2"/>
  <c r="E825" i="2"/>
  <c r="E824" i="2"/>
  <c r="E823" i="2"/>
  <c r="E822" i="2"/>
  <c r="E821" i="2"/>
  <c r="E820" i="2"/>
  <c r="E819" i="2"/>
  <c r="E818" i="2"/>
  <c r="E817" i="2"/>
  <c r="E816" i="2"/>
  <c r="E815" i="2"/>
  <c r="E814" i="2"/>
  <c r="E813" i="2"/>
  <c r="E812" i="2"/>
  <c r="E811" i="2"/>
  <c r="E810" i="2"/>
  <c r="E809" i="2"/>
  <c r="E808" i="2"/>
  <c r="E807" i="2"/>
  <c r="E806" i="2"/>
  <c r="E805" i="2"/>
  <c r="E804" i="2"/>
  <c r="E803" i="2"/>
  <c r="E802" i="2"/>
  <c r="E801" i="2"/>
  <c r="E800" i="2"/>
  <c r="E799" i="2"/>
  <c r="E798" i="2"/>
  <c r="E797" i="2"/>
  <c r="E796" i="2"/>
  <c r="E795" i="2"/>
  <c r="E794" i="2"/>
  <c r="E793" i="2"/>
  <c r="E792" i="2"/>
  <c r="E791" i="2"/>
  <c r="E790" i="2"/>
  <c r="E789" i="2"/>
  <c r="E788" i="2"/>
  <c r="E787" i="2"/>
  <c r="E786" i="2"/>
  <c r="E785" i="2"/>
  <c r="E784" i="2"/>
  <c r="E783" i="2"/>
  <c r="E782" i="2"/>
  <c r="E781" i="2"/>
  <c r="E780" i="2"/>
  <c r="E779" i="2"/>
  <c r="E778" i="2"/>
  <c r="E777" i="2"/>
  <c r="E776" i="2"/>
  <c r="E775" i="2"/>
  <c r="E774" i="2"/>
  <c r="E773" i="2"/>
  <c r="E772" i="2"/>
  <c r="E771" i="2"/>
  <c r="E770" i="2"/>
  <c r="E769" i="2"/>
  <c r="E768" i="2"/>
  <c r="E767" i="2"/>
  <c r="E766" i="2"/>
  <c r="E765" i="2"/>
  <c r="E764" i="2"/>
  <c r="E763" i="2"/>
  <c r="E762" i="2"/>
  <c r="E761" i="2"/>
  <c r="E760" i="2"/>
  <c r="E759" i="2"/>
  <c r="E758" i="2"/>
  <c r="E757" i="2"/>
  <c r="E756" i="2"/>
  <c r="E755" i="2"/>
  <c r="E754" i="2"/>
  <c r="E753" i="2"/>
  <c r="E752" i="2"/>
  <c r="E751" i="2"/>
  <c r="E750" i="2"/>
  <c r="E749" i="2"/>
  <c r="E748" i="2"/>
  <c r="E747" i="2"/>
  <c r="E746" i="2"/>
  <c r="E745" i="2"/>
  <c r="E744" i="2"/>
  <c r="E743" i="2"/>
  <c r="E742" i="2"/>
  <c r="E741" i="2"/>
  <c r="E740" i="2"/>
  <c r="E739" i="2"/>
  <c r="E738" i="2"/>
  <c r="E737" i="2"/>
  <c r="E736" i="2"/>
  <c r="E735" i="2"/>
  <c r="E734" i="2"/>
  <c r="E733" i="2"/>
  <c r="E732" i="2"/>
  <c r="E731" i="2"/>
  <c r="E730" i="2"/>
  <c r="E729" i="2"/>
  <c r="E728" i="2"/>
  <c r="E727" i="2"/>
  <c r="E726" i="2"/>
  <c r="E725" i="2"/>
  <c r="E724" i="2"/>
  <c r="E723" i="2"/>
  <c r="E722" i="2"/>
  <c r="E721" i="2"/>
  <c r="E720" i="2"/>
  <c r="E719" i="2"/>
  <c r="E718" i="2"/>
  <c r="E717" i="2"/>
  <c r="E716" i="2"/>
  <c r="E715" i="2"/>
  <c r="E714" i="2"/>
  <c r="E713" i="2"/>
  <c r="E712" i="2"/>
  <c r="E711" i="2"/>
  <c r="E710" i="2"/>
  <c r="E709" i="2"/>
  <c r="E708" i="2"/>
  <c r="E707" i="2"/>
  <c r="E706" i="2"/>
  <c r="E705" i="2"/>
  <c r="E704" i="2"/>
  <c r="E703" i="2"/>
  <c r="E702" i="2"/>
  <c r="E701" i="2"/>
  <c r="E700" i="2"/>
  <c r="E699" i="2"/>
  <c r="E698" i="2"/>
  <c r="E697" i="2"/>
  <c r="E696" i="2"/>
  <c r="E695" i="2"/>
  <c r="E694" i="2"/>
  <c r="E693" i="2"/>
  <c r="E692" i="2"/>
  <c r="E691" i="2"/>
  <c r="E690" i="2"/>
  <c r="E689" i="2"/>
  <c r="E688" i="2"/>
  <c r="E687" i="2"/>
  <c r="E686" i="2"/>
  <c r="E685" i="2"/>
  <c r="E684" i="2"/>
  <c r="E683" i="2"/>
  <c r="E682" i="2"/>
  <c r="E681" i="2"/>
  <c r="E680" i="2"/>
  <c r="E679" i="2"/>
  <c r="E678" i="2"/>
  <c r="E677" i="2"/>
  <c r="E676" i="2"/>
  <c r="E675" i="2"/>
  <c r="E674" i="2"/>
  <c r="E673" i="2"/>
  <c r="E672" i="2"/>
  <c r="E671" i="2"/>
  <c r="E670" i="2"/>
  <c r="E669" i="2"/>
  <c r="E668" i="2"/>
  <c r="E667" i="2"/>
  <c r="E666" i="2"/>
  <c r="E665" i="2"/>
  <c r="E664" i="2"/>
  <c r="E663"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37" i="2"/>
  <c r="E636" i="2"/>
  <c r="E635" i="2"/>
  <c r="E634" i="2"/>
  <c r="E633" i="2"/>
  <c r="E632" i="2"/>
  <c r="E631" i="2"/>
  <c r="E630" i="2"/>
  <c r="E629" i="2"/>
  <c r="E628" i="2"/>
  <c r="E627" i="2"/>
  <c r="E626" i="2"/>
  <c r="E625" i="2"/>
  <c r="E624" i="2"/>
  <c r="E623" i="2"/>
  <c r="E622" i="2"/>
  <c r="E621" i="2"/>
  <c r="E620" i="2"/>
  <c r="E619"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23" i="2"/>
  <c r="E522" i="2"/>
  <c r="E521" i="2"/>
  <c r="E520"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5" i="2"/>
  <c r="E474" i="2"/>
  <c r="E473" i="2"/>
  <c r="E472" i="2"/>
  <c r="E471" i="2"/>
  <c r="E470" i="2"/>
  <c r="E469" i="2"/>
  <c r="E468" i="2"/>
  <c r="E467" i="2"/>
  <c r="E466" i="2"/>
  <c r="E465" i="2"/>
  <c r="E464" i="2"/>
  <c r="E463" i="2"/>
  <c r="E462" i="2"/>
  <c r="E461" i="2"/>
  <c r="E460" i="2"/>
  <c r="E459" i="2"/>
  <c r="E458" i="2"/>
  <c r="E457" i="2"/>
  <c r="E456" i="2"/>
  <c r="E455" i="2"/>
  <c r="E454" i="2"/>
  <c r="E453" i="2"/>
  <c r="E452" i="2"/>
  <c r="E451" i="2"/>
  <c r="E450" i="2"/>
  <c r="E449" i="2"/>
  <c r="E448" i="2"/>
  <c r="E447" i="2"/>
  <c r="E446" i="2"/>
  <c r="E445" i="2"/>
  <c r="E444" i="2"/>
  <c r="E443" i="2"/>
  <c r="E442" i="2"/>
  <c r="E441" i="2"/>
  <c r="E440" i="2"/>
  <c r="E439" i="2"/>
  <c r="E438" i="2"/>
  <c r="E437" i="2"/>
  <c r="E436" i="2"/>
  <c r="E435" i="2"/>
  <c r="E434" i="2"/>
  <c r="E433" i="2"/>
  <c r="E432" i="2"/>
  <c r="E431" i="2"/>
  <c r="E430" i="2"/>
  <c r="E429" i="2"/>
  <c r="E428" i="2"/>
  <c r="E427" i="2"/>
  <c r="E426" i="2"/>
  <c r="E425" i="2"/>
  <c r="E424" i="2"/>
  <c r="E423" i="2"/>
  <c r="E422" i="2"/>
  <c r="E421" i="2"/>
  <c r="E419" i="2"/>
  <c r="E418" i="2"/>
  <c r="E417" i="2"/>
  <c r="E416" i="2"/>
  <c r="E415" i="2"/>
  <c r="E414" i="2"/>
  <c r="E413" i="2"/>
  <c r="E412" i="2"/>
  <c r="E411" i="2"/>
  <c r="E410" i="2"/>
  <c r="E409" i="2"/>
  <c r="E408" i="2"/>
  <c r="E407" i="2"/>
  <c r="E406" i="2"/>
  <c r="E405" i="2"/>
  <c r="E404" i="2"/>
  <c r="E403" i="2"/>
  <c r="E402" i="2"/>
  <c r="E401" i="2"/>
  <c r="E400" i="2"/>
  <c r="E399" i="2"/>
  <c r="E398" i="2"/>
  <c r="E397" i="2"/>
  <c r="E396" i="2"/>
  <c r="E395" i="2"/>
  <c r="E394" i="2"/>
  <c r="E393" i="2"/>
  <c r="E392" i="2"/>
  <c r="E391" i="2"/>
  <c r="E390" i="2"/>
  <c r="E389" i="2"/>
  <c r="E388" i="2"/>
  <c r="E387"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E321" i="2"/>
  <c r="E320" i="2"/>
  <c r="E319" i="2"/>
  <c r="E318" i="2"/>
  <c r="E317" i="2"/>
  <c r="E316" i="2"/>
  <c r="E315" i="2"/>
  <c r="E314" i="2"/>
  <c r="E313" i="2"/>
  <c r="E312" i="2"/>
  <c r="E311"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E4" i="2"/>
  <c r="E3" i="2"/>
  <c r="M7" i="13" l="1"/>
  <c r="M8" i="13"/>
  <c r="M9" i="13"/>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M314" i="13"/>
  <c r="M315" i="13"/>
  <c r="M316" i="13"/>
  <c r="M317" i="13"/>
  <c r="M318" i="13"/>
  <c r="M319"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M499" i="13"/>
  <c r="M500" i="13"/>
  <c r="M501" i="13"/>
  <c r="M502" i="13"/>
  <c r="M503" i="13"/>
  <c r="M504" i="13"/>
  <c r="M505" i="13"/>
  <c r="M506" i="13"/>
  <c r="M507" i="13"/>
  <c r="M508" i="13"/>
  <c r="M509" i="13"/>
  <c r="M510" i="13"/>
  <c r="M511" i="13"/>
  <c r="M512" i="13"/>
  <c r="M513" i="13"/>
  <c r="M514" i="13"/>
  <c r="M515" i="13"/>
  <c r="M516" i="13"/>
  <c r="M517" i="13"/>
  <c r="M518" i="13"/>
  <c r="M519" i="13"/>
  <c r="M520" i="13"/>
  <c r="M521" i="13"/>
  <c r="M522" i="13"/>
  <c r="M523" i="13"/>
  <c r="M524" i="13"/>
  <c r="M525" i="13"/>
  <c r="M526" i="13"/>
  <c r="M527" i="13"/>
  <c r="M528" i="13"/>
  <c r="M529" i="13"/>
  <c r="M530" i="13"/>
  <c r="M531" i="13"/>
  <c r="M532" i="13"/>
  <c r="M533" i="13"/>
  <c r="M534" i="13"/>
  <c r="M535" i="13"/>
  <c r="M536" i="13"/>
  <c r="M537" i="13"/>
  <c r="M538" i="13"/>
  <c r="M539" i="13"/>
  <c r="M540" i="13"/>
  <c r="M541" i="13"/>
  <c r="M542" i="13"/>
  <c r="M543" i="13"/>
  <c r="M544" i="13"/>
  <c r="M545" i="13"/>
  <c r="M546" i="13"/>
  <c r="M547" i="13"/>
  <c r="M548" i="13"/>
  <c r="M549" i="13"/>
  <c r="M550" i="13"/>
  <c r="M551" i="13"/>
  <c r="M552" i="13"/>
  <c r="M553" i="13"/>
  <c r="M554" i="13"/>
  <c r="M555" i="13"/>
  <c r="M556" i="13"/>
  <c r="M557" i="13"/>
  <c r="M558" i="13"/>
  <c r="M559" i="13"/>
  <c r="M560" i="13"/>
  <c r="M561" i="13"/>
  <c r="M562" i="13"/>
  <c r="M563" i="13"/>
  <c r="M564" i="13"/>
  <c r="M565" i="13"/>
  <c r="M566" i="13"/>
  <c r="M567" i="13"/>
  <c r="M568" i="13"/>
  <c r="M569" i="13"/>
  <c r="M570" i="13"/>
  <c r="M571" i="13"/>
  <c r="M572" i="13"/>
  <c r="M573" i="13"/>
  <c r="M574" i="13"/>
  <c r="M575" i="13"/>
  <c r="M576" i="13"/>
  <c r="M577" i="13"/>
  <c r="M578" i="13"/>
  <c r="M579" i="13"/>
  <c r="M580" i="13"/>
  <c r="M581" i="13"/>
  <c r="M582" i="13"/>
  <c r="M583" i="13"/>
  <c r="M584" i="13"/>
  <c r="M585" i="13"/>
  <c r="M586" i="13"/>
  <c r="M587" i="13"/>
  <c r="M588" i="13"/>
  <c r="M589" i="13"/>
  <c r="M590" i="13"/>
  <c r="M591" i="13"/>
  <c r="M592" i="13"/>
  <c r="M593" i="13"/>
  <c r="M594" i="13"/>
  <c r="M595" i="13"/>
  <c r="M596" i="13"/>
  <c r="M597" i="13"/>
  <c r="M598" i="13"/>
  <c r="M599" i="13"/>
  <c r="M600" i="13"/>
  <c r="M601" i="13"/>
  <c r="M602" i="13"/>
  <c r="M603" i="13"/>
  <c r="M604" i="13"/>
  <c r="M605" i="13"/>
  <c r="M606" i="13"/>
  <c r="M607" i="13"/>
  <c r="M608" i="13"/>
  <c r="M609" i="13"/>
  <c r="M610" i="13"/>
  <c r="M611" i="13"/>
  <c r="M612" i="13"/>
  <c r="M613" i="13"/>
  <c r="M614" i="13"/>
  <c r="M615" i="13"/>
  <c r="M616" i="13"/>
  <c r="M617" i="13"/>
  <c r="M618" i="13"/>
  <c r="M619" i="13"/>
  <c r="M620" i="13"/>
  <c r="M621" i="13"/>
  <c r="M622" i="13"/>
  <c r="M623" i="13"/>
  <c r="M624" i="13"/>
  <c r="M625" i="13"/>
  <c r="M626" i="13"/>
  <c r="M627" i="13"/>
  <c r="M628" i="13"/>
  <c r="M629" i="13"/>
  <c r="M630" i="13"/>
  <c r="M631" i="13"/>
  <c r="M632" i="13"/>
  <c r="M633" i="13"/>
  <c r="M634" i="13"/>
  <c r="M635" i="13"/>
  <c r="M636" i="13"/>
  <c r="M637" i="13"/>
  <c r="M638" i="13"/>
  <c r="M639" i="13"/>
  <c r="M640" i="13"/>
  <c r="M641" i="13"/>
  <c r="M642" i="13"/>
  <c r="M643" i="13"/>
  <c r="M644" i="13"/>
  <c r="M645" i="13"/>
  <c r="M646" i="13"/>
  <c r="M647" i="13"/>
  <c r="M648" i="13"/>
  <c r="M649" i="13"/>
  <c r="M650" i="13"/>
  <c r="M651" i="13"/>
  <c r="M652" i="13"/>
  <c r="M653" i="13"/>
  <c r="M654" i="13"/>
  <c r="M655" i="13"/>
  <c r="M656" i="13"/>
  <c r="M657" i="13"/>
  <c r="M658" i="13"/>
  <c r="M659" i="13"/>
  <c r="M660" i="13"/>
  <c r="M661" i="13"/>
  <c r="M662" i="13"/>
  <c r="M663" i="13"/>
  <c r="M664" i="13"/>
  <c r="M665" i="13"/>
  <c r="M666" i="13"/>
  <c r="M667" i="13"/>
  <c r="M668" i="13"/>
  <c r="M669" i="13"/>
  <c r="M670" i="13"/>
  <c r="M671" i="13"/>
  <c r="M672" i="13"/>
  <c r="M673" i="13"/>
  <c r="M674" i="13"/>
  <c r="M675" i="13"/>
  <c r="M676" i="13"/>
  <c r="M677" i="13"/>
  <c r="M678" i="13"/>
  <c r="M679" i="13"/>
  <c r="M680" i="13"/>
  <c r="M681" i="13"/>
  <c r="M682" i="13"/>
  <c r="M683" i="13"/>
  <c r="M684" i="13"/>
  <c r="M685" i="13"/>
  <c r="M686" i="13"/>
  <c r="M687" i="13"/>
  <c r="M688" i="13"/>
  <c r="M689" i="13"/>
  <c r="M690" i="13"/>
  <c r="M691" i="13"/>
  <c r="M692" i="13"/>
  <c r="M693" i="13"/>
  <c r="M694" i="13"/>
  <c r="M695" i="13"/>
  <c r="M696" i="13"/>
  <c r="M697" i="13"/>
  <c r="M698" i="13"/>
  <c r="M699" i="13"/>
  <c r="M700" i="13"/>
  <c r="M701" i="13"/>
  <c r="M702" i="13"/>
  <c r="M703" i="13"/>
  <c r="M704" i="13"/>
  <c r="M705" i="13"/>
  <c r="M706" i="13"/>
  <c r="M707" i="13"/>
  <c r="M708" i="13"/>
  <c r="M709" i="13"/>
  <c r="M710" i="13"/>
  <c r="M711" i="13"/>
  <c r="M712" i="13"/>
  <c r="M713" i="13"/>
  <c r="M714" i="13"/>
  <c r="M715" i="13"/>
  <c r="M716" i="13"/>
  <c r="M717" i="13"/>
  <c r="M718" i="13"/>
  <c r="M719" i="13"/>
  <c r="M720" i="13"/>
  <c r="M721" i="13"/>
  <c r="M722" i="13"/>
  <c r="M723" i="13"/>
  <c r="M724" i="13"/>
  <c r="M725" i="13"/>
  <c r="M726" i="13"/>
  <c r="M727" i="13"/>
  <c r="M728" i="13"/>
  <c r="M729" i="13"/>
  <c r="M730" i="13"/>
  <c r="M731" i="13"/>
  <c r="M732" i="13"/>
  <c r="M733" i="13"/>
  <c r="M734" i="13"/>
  <c r="M735" i="13"/>
  <c r="M736" i="13"/>
  <c r="M737" i="13"/>
  <c r="M738" i="13"/>
  <c r="M739" i="13"/>
  <c r="M740" i="13"/>
  <c r="M741" i="13"/>
  <c r="M742" i="13"/>
  <c r="M743" i="13"/>
  <c r="M744" i="13"/>
  <c r="M745" i="13"/>
  <c r="M746" i="13"/>
  <c r="M747" i="13"/>
  <c r="M748" i="13"/>
  <c r="M749" i="13"/>
  <c r="M750" i="13"/>
  <c r="M751" i="13"/>
  <c r="M752" i="13"/>
  <c r="M753" i="13"/>
  <c r="M754" i="13"/>
  <c r="M755" i="13"/>
  <c r="M756" i="13"/>
  <c r="M757" i="13"/>
  <c r="M758" i="13"/>
  <c r="M759" i="13"/>
  <c r="M760" i="13"/>
  <c r="M761" i="13"/>
  <c r="M762" i="13"/>
  <c r="M763" i="13"/>
  <c r="M764" i="13"/>
  <c r="M765" i="13"/>
  <c r="M766" i="13"/>
  <c r="M767" i="13"/>
  <c r="M768" i="13"/>
  <c r="M769" i="13"/>
  <c r="M770" i="13"/>
  <c r="M771" i="13"/>
  <c r="M772" i="13"/>
  <c r="M773" i="13"/>
  <c r="M774" i="13"/>
  <c r="M775" i="13"/>
  <c r="M776" i="13"/>
  <c r="M777" i="13"/>
  <c r="M778" i="13"/>
  <c r="M779" i="13"/>
  <c r="M780" i="13"/>
  <c r="M781" i="13"/>
  <c r="M782" i="13"/>
  <c r="M783" i="13"/>
  <c r="M784" i="13"/>
  <c r="M785" i="13"/>
  <c r="M786" i="13"/>
  <c r="M787" i="13"/>
  <c r="M788" i="13"/>
  <c r="M789" i="13"/>
  <c r="M790" i="13"/>
  <c r="M791" i="13"/>
  <c r="M792" i="13"/>
  <c r="M793" i="13"/>
  <c r="M794" i="13"/>
  <c r="M795" i="13"/>
  <c r="M796" i="13"/>
  <c r="M797" i="13"/>
  <c r="M798" i="13"/>
  <c r="M799" i="13"/>
  <c r="M800" i="13"/>
  <c r="M801" i="13"/>
  <c r="M802" i="13"/>
  <c r="M803" i="13"/>
  <c r="M804" i="13"/>
  <c r="M805" i="13"/>
  <c r="M806" i="13"/>
  <c r="M807" i="13"/>
  <c r="M808" i="13"/>
  <c r="M809" i="13"/>
  <c r="M810" i="13"/>
  <c r="M811" i="13"/>
  <c r="M812" i="13"/>
  <c r="M813" i="13"/>
  <c r="M814" i="13"/>
  <c r="M815" i="13"/>
  <c r="M816" i="13"/>
  <c r="M817" i="13"/>
  <c r="M818" i="13"/>
  <c r="M819" i="13"/>
  <c r="M820" i="13"/>
  <c r="M821" i="13"/>
  <c r="M822" i="13"/>
  <c r="M823" i="13"/>
  <c r="M824" i="13"/>
  <c r="M825" i="13"/>
  <c r="M826" i="13"/>
  <c r="M827" i="13"/>
  <c r="M828" i="13"/>
  <c r="M829" i="13"/>
  <c r="M830" i="13"/>
  <c r="M831" i="13"/>
  <c r="M832" i="13"/>
  <c r="M833" i="13"/>
  <c r="M834" i="13"/>
  <c r="M835" i="13"/>
  <c r="M836" i="13"/>
  <c r="M837" i="13"/>
  <c r="M838" i="13"/>
  <c r="M839" i="13"/>
  <c r="M840" i="13"/>
  <c r="M841" i="13"/>
  <c r="M842" i="13"/>
  <c r="M843" i="13"/>
  <c r="M844" i="13"/>
  <c r="M845" i="13"/>
  <c r="M846" i="13"/>
  <c r="M847" i="13"/>
  <c r="M848" i="13"/>
  <c r="M849" i="13"/>
  <c r="M850" i="13"/>
  <c r="M851" i="13"/>
  <c r="M852" i="13"/>
  <c r="M853" i="13"/>
  <c r="M854" i="13"/>
  <c r="M855" i="13"/>
  <c r="M856" i="13"/>
  <c r="M857" i="13"/>
  <c r="M858" i="13"/>
  <c r="M859" i="13"/>
  <c r="M860" i="13"/>
  <c r="M861" i="13"/>
  <c r="M862" i="13"/>
  <c r="M863" i="13"/>
  <c r="M864" i="13"/>
  <c r="M865" i="13"/>
  <c r="M866" i="13"/>
  <c r="M867" i="13"/>
  <c r="M868" i="13"/>
  <c r="M869" i="13"/>
  <c r="M870" i="13"/>
  <c r="M871" i="13"/>
  <c r="M872" i="13"/>
  <c r="M873" i="13"/>
  <c r="M874" i="13"/>
  <c r="M875" i="13"/>
  <c r="M876" i="13"/>
  <c r="M877" i="13"/>
  <c r="M878" i="13"/>
  <c r="M879" i="13"/>
  <c r="M880" i="13"/>
  <c r="M881" i="13"/>
  <c r="M882" i="13"/>
  <c r="M883" i="13"/>
  <c r="M884" i="13"/>
  <c r="M885" i="13"/>
  <c r="M886" i="13"/>
  <c r="M887" i="13"/>
  <c r="M888" i="13"/>
  <c r="M889" i="13"/>
  <c r="M890" i="13"/>
  <c r="M891" i="13"/>
  <c r="M892" i="13"/>
  <c r="M893" i="13"/>
  <c r="M894" i="13"/>
  <c r="M895" i="13"/>
  <c r="M896" i="13"/>
  <c r="M897" i="13"/>
  <c r="M898" i="13"/>
  <c r="M899" i="13"/>
  <c r="M900" i="13"/>
  <c r="M901" i="13"/>
  <c r="M902" i="13"/>
  <c r="M903" i="13"/>
  <c r="M904" i="13"/>
  <c r="M905" i="13"/>
  <c r="M906" i="13"/>
  <c r="M907" i="13"/>
  <c r="M908" i="13"/>
  <c r="M909" i="13"/>
  <c r="M910" i="13"/>
  <c r="M911" i="13"/>
  <c r="M912" i="13"/>
  <c r="M913" i="13"/>
  <c r="M914" i="13"/>
  <c r="M915" i="13"/>
  <c r="M916" i="13"/>
  <c r="M917" i="13"/>
  <c r="M918" i="13"/>
  <c r="M919" i="13"/>
  <c r="M920" i="13"/>
  <c r="M921" i="13"/>
  <c r="M922" i="13"/>
  <c r="M923" i="13"/>
  <c r="M924" i="13"/>
  <c r="M925" i="13"/>
  <c r="M926" i="13"/>
  <c r="M927" i="13"/>
  <c r="M928" i="13"/>
  <c r="M929" i="13"/>
  <c r="M930" i="13"/>
  <c r="M931" i="13"/>
  <c r="M932" i="13"/>
  <c r="M933" i="13"/>
  <c r="M934" i="13"/>
  <c r="M935" i="13"/>
  <c r="M936" i="13"/>
  <c r="M937" i="13"/>
  <c r="M938" i="13"/>
  <c r="M939" i="13"/>
  <c r="M940" i="13"/>
  <c r="M941" i="13"/>
  <c r="M942" i="13"/>
  <c r="M943" i="13"/>
  <c r="M944" i="13"/>
  <c r="M945" i="13"/>
  <c r="M946" i="13"/>
  <c r="M947" i="13"/>
  <c r="M948" i="13"/>
  <c r="M949" i="13"/>
  <c r="M950" i="13"/>
  <c r="M951" i="13"/>
  <c r="M952" i="13"/>
  <c r="M953" i="13"/>
  <c r="M954" i="13"/>
  <c r="M955" i="13"/>
  <c r="M956" i="13"/>
  <c r="M957" i="13"/>
  <c r="M958" i="13"/>
  <c r="M959" i="13"/>
  <c r="M960" i="13"/>
  <c r="M961" i="13"/>
  <c r="M962" i="13"/>
  <c r="M963" i="13"/>
  <c r="M964" i="13"/>
  <c r="M965" i="13"/>
  <c r="M966" i="13"/>
  <c r="M967" i="13"/>
  <c r="M968" i="13"/>
  <c r="M969" i="13"/>
  <c r="M970" i="13"/>
  <c r="M971" i="13"/>
  <c r="M972" i="13"/>
  <c r="M973" i="13"/>
  <c r="M974" i="13"/>
  <c r="M975" i="13"/>
  <c r="M976" i="13"/>
  <c r="M977" i="13"/>
  <c r="M978" i="13"/>
  <c r="M979" i="13"/>
  <c r="M980" i="13"/>
  <c r="M981" i="13"/>
  <c r="M982" i="13"/>
  <c r="M983" i="13"/>
  <c r="M984" i="13"/>
  <c r="M985" i="13"/>
  <c r="M986" i="13"/>
  <c r="M987" i="13"/>
  <c r="M988" i="13"/>
  <c r="M989" i="13"/>
  <c r="M990" i="13"/>
  <c r="M991" i="13"/>
  <c r="M992" i="13"/>
  <c r="M993" i="13"/>
  <c r="M994" i="13"/>
  <c r="M995" i="13"/>
  <c r="M996" i="13"/>
  <c r="M997" i="13"/>
  <c r="M998" i="13"/>
  <c r="M999" i="13"/>
  <c r="M1000" i="13"/>
  <c r="M1001" i="13"/>
  <c r="M1002" i="13"/>
  <c r="M1003" i="13"/>
  <c r="M1004" i="13"/>
  <c r="M1005" i="13"/>
  <c r="M1006" i="13"/>
  <c r="M1007" i="13"/>
  <c r="M1008" i="13"/>
  <c r="M1009" i="13"/>
  <c r="M1010" i="13"/>
  <c r="M1011" i="13"/>
  <c r="M1012" i="13"/>
  <c r="M1013" i="13"/>
  <c r="M1014" i="13"/>
  <c r="M1015" i="13"/>
  <c r="M1016" i="13"/>
  <c r="M1017" i="13"/>
  <c r="M1018" i="13"/>
  <c r="M1019" i="13"/>
  <c r="M1020" i="13"/>
  <c r="M1021" i="13"/>
  <c r="M1022" i="13"/>
  <c r="M1023" i="13"/>
  <c r="M1024" i="13"/>
  <c r="M1025" i="13"/>
  <c r="M1026" i="13"/>
  <c r="M1027" i="13"/>
  <c r="M1028" i="13"/>
  <c r="M1029" i="13"/>
  <c r="M1030" i="13"/>
  <c r="M1031" i="13"/>
  <c r="M1032" i="13"/>
  <c r="M1033" i="13"/>
  <c r="M1034" i="13"/>
  <c r="M1035" i="13"/>
  <c r="M1036" i="13"/>
  <c r="M1037" i="13"/>
  <c r="M1038" i="13"/>
  <c r="M1039" i="13"/>
  <c r="M1040" i="13"/>
  <c r="M1041" i="13"/>
  <c r="M1042" i="13"/>
  <c r="M1043" i="13"/>
  <c r="M1044" i="13"/>
  <c r="M1045" i="13"/>
  <c r="M1046" i="13"/>
  <c r="M1047" i="13"/>
  <c r="M1048" i="13"/>
  <c r="M1049" i="13"/>
  <c r="M1050" i="13"/>
  <c r="M1051" i="13"/>
  <c r="M1052" i="13"/>
  <c r="M1053" i="13"/>
  <c r="M1054" i="13"/>
  <c r="M1055" i="13"/>
  <c r="M1056" i="13"/>
  <c r="M1057" i="13"/>
  <c r="M1058" i="13"/>
  <c r="M1059" i="13"/>
  <c r="M1060" i="13"/>
  <c r="M1061" i="13"/>
  <c r="M1062" i="13"/>
  <c r="M1063" i="13"/>
  <c r="M1064" i="13"/>
  <c r="M1065" i="13"/>
  <c r="M1066" i="13"/>
  <c r="M1067" i="13"/>
  <c r="M1068" i="13"/>
  <c r="M1069" i="13"/>
  <c r="M1070" i="13"/>
  <c r="M1071" i="13"/>
  <c r="M1072" i="13"/>
  <c r="M1073" i="13"/>
  <c r="M1074" i="13"/>
  <c r="M1075" i="13"/>
  <c r="M1076" i="13"/>
  <c r="M1077" i="13"/>
  <c r="M1078" i="13"/>
  <c r="M1079" i="13"/>
  <c r="M1080" i="13"/>
  <c r="M1081" i="13"/>
  <c r="M1082" i="13"/>
  <c r="M1083" i="13"/>
  <c r="M1084" i="13"/>
  <c r="M1085" i="13"/>
  <c r="M1086" i="13"/>
  <c r="M1087" i="13"/>
  <c r="M1088" i="13"/>
  <c r="M1089" i="13"/>
  <c r="M1090" i="13"/>
  <c r="M1091" i="13"/>
  <c r="M1092" i="13"/>
  <c r="M1093" i="13"/>
  <c r="M1094" i="13"/>
  <c r="M1095" i="13"/>
  <c r="M1096" i="13"/>
  <c r="M1097" i="13"/>
  <c r="M1098" i="13"/>
  <c r="M1099" i="13"/>
  <c r="M1100" i="13"/>
  <c r="M1101" i="13"/>
  <c r="M1102" i="13"/>
  <c r="M1103" i="13"/>
  <c r="M1104" i="13"/>
  <c r="M1105" i="13"/>
  <c r="M1106" i="13"/>
  <c r="M1107" i="13"/>
  <c r="M1108" i="13"/>
  <c r="M1109" i="13"/>
  <c r="M1110" i="13"/>
  <c r="M1111" i="13"/>
  <c r="M1112" i="13"/>
  <c r="M1113" i="13"/>
  <c r="M1114" i="13"/>
  <c r="M1115" i="13"/>
  <c r="M1116" i="13"/>
  <c r="M1117" i="13"/>
  <c r="M1118" i="13"/>
  <c r="M1119" i="13"/>
  <c r="M1120" i="13"/>
  <c r="M1121" i="13"/>
  <c r="M1122" i="13"/>
  <c r="M1123" i="13"/>
  <c r="M1124" i="13"/>
  <c r="M1125" i="13"/>
  <c r="M1126" i="13"/>
  <c r="M1127" i="13"/>
  <c r="M1128" i="13"/>
  <c r="M1129" i="13"/>
  <c r="M1130" i="13"/>
  <c r="M1131" i="13"/>
  <c r="M1132" i="13"/>
  <c r="M1133" i="13"/>
  <c r="M1134" i="13"/>
  <c r="M1135" i="13"/>
  <c r="M1136" i="13"/>
  <c r="M1137" i="13"/>
  <c r="M1138" i="13"/>
  <c r="M1139" i="13"/>
  <c r="M1140" i="13"/>
  <c r="M1141" i="13"/>
  <c r="M1142" i="13"/>
  <c r="M1143" i="13"/>
  <c r="M1144" i="13"/>
  <c r="M1145" i="13"/>
  <c r="M1146" i="13"/>
  <c r="M1147" i="13"/>
  <c r="M1148" i="13"/>
  <c r="M1149" i="13"/>
  <c r="M1150" i="13"/>
  <c r="M1151" i="13"/>
  <c r="M1152" i="13"/>
  <c r="M1153" i="13"/>
  <c r="M1154" i="13"/>
  <c r="M1155" i="13"/>
  <c r="M1156" i="13"/>
  <c r="M1157" i="13"/>
  <c r="M1158" i="13"/>
  <c r="M1159" i="13"/>
  <c r="M1160" i="13"/>
  <c r="M1161" i="13"/>
  <c r="M1162" i="13"/>
  <c r="M1163" i="13"/>
  <c r="M1164" i="13"/>
  <c r="M1165" i="13"/>
  <c r="M1166" i="13"/>
  <c r="M1167" i="13"/>
  <c r="M1168" i="13"/>
  <c r="M1169" i="13"/>
  <c r="M1170" i="13"/>
  <c r="M1171" i="13"/>
  <c r="M1172" i="13"/>
  <c r="M1173" i="13"/>
  <c r="M1174" i="13"/>
  <c r="M1175" i="13"/>
  <c r="M1176" i="13"/>
  <c r="M1177" i="13"/>
  <c r="M1178" i="13"/>
  <c r="M1179" i="13"/>
  <c r="M1180" i="13"/>
  <c r="M1181" i="13"/>
  <c r="M1182" i="13"/>
  <c r="M1183" i="13"/>
  <c r="M1184" i="13"/>
  <c r="M1185" i="13"/>
  <c r="M1186" i="13"/>
  <c r="M1187" i="13"/>
  <c r="M1188" i="13"/>
  <c r="M1189" i="13"/>
  <c r="M1190" i="13"/>
  <c r="M1191" i="13"/>
  <c r="M1192" i="13"/>
  <c r="M1193" i="13"/>
  <c r="M1194" i="13"/>
  <c r="M1195" i="13"/>
  <c r="M1196" i="13"/>
  <c r="M1197" i="13"/>
  <c r="M1198" i="13"/>
  <c r="M1199" i="13"/>
  <c r="M1200" i="13"/>
  <c r="M1201" i="13"/>
  <c r="M1202" i="13"/>
  <c r="M1203" i="13"/>
  <c r="M1204" i="13"/>
  <c r="M1205" i="13"/>
  <c r="M1206" i="13"/>
  <c r="M1207" i="13"/>
  <c r="M1208" i="13"/>
  <c r="M1209" i="13"/>
  <c r="M1210" i="13"/>
  <c r="M1211" i="13"/>
  <c r="M1212" i="13"/>
  <c r="M1213" i="13"/>
  <c r="M1214" i="13"/>
  <c r="M1215" i="13"/>
  <c r="M1216" i="13"/>
  <c r="M1217" i="13"/>
  <c r="M1218" i="13"/>
  <c r="M1219" i="13"/>
  <c r="M1220" i="13"/>
  <c r="M1221" i="13"/>
  <c r="M1222" i="13"/>
  <c r="M1223" i="13"/>
  <c r="M1224" i="13"/>
  <c r="M1225" i="13"/>
  <c r="M1226" i="13"/>
  <c r="M1227" i="13"/>
  <c r="M1228" i="13"/>
  <c r="M1229" i="13"/>
  <c r="M1230" i="13"/>
  <c r="M1231" i="13"/>
  <c r="M1232" i="13"/>
  <c r="M1233" i="13"/>
  <c r="M1234" i="13"/>
  <c r="M1235" i="13"/>
  <c r="M1236" i="13"/>
  <c r="M1237" i="13"/>
  <c r="M1238" i="13"/>
  <c r="M1239" i="13"/>
  <c r="M1240" i="13"/>
  <c r="M1241" i="13"/>
  <c r="M1242" i="13"/>
  <c r="M1243" i="13"/>
  <c r="M1244" i="13"/>
  <c r="M1245" i="13"/>
  <c r="M1246" i="13"/>
  <c r="M1247" i="13"/>
  <c r="M1248" i="13"/>
  <c r="M1249" i="13"/>
  <c r="M1250" i="13"/>
  <c r="M1251" i="13"/>
  <c r="M1252" i="13"/>
  <c r="M1253" i="13"/>
  <c r="M1254" i="13"/>
  <c r="M1255" i="13"/>
  <c r="M1256" i="13"/>
  <c r="M1257" i="13"/>
  <c r="M1258" i="13"/>
  <c r="M1259" i="13"/>
  <c r="M1260" i="13"/>
  <c r="M1261" i="13"/>
  <c r="M1262" i="13"/>
  <c r="M1263" i="13"/>
  <c r="M1264" i="13"/>
  <c r="M1265" i="13"/>
  <c r="M1266" i="13"/>
  <c r="M1268" i="13"/>
  <c r="M1269" i="13"/>
  <c r="M1270" i="13"/>
  <c r="M1272" i="13"/>
  <c r="M1273" i="13"/>
  <c r="M1274" i="13"/>
  <c r="M1276" i="13"/>
  <c r="M1277" i="13"/>
  <c r="M1278" i="13"/>
  <c r="M1279" i="13"/>
  <c r="M1280" i="13"/>
  <c r="M1282" i="13"/>
  <c r="M1283" i="13"/>
  <c r="M1284" i="13"/>
  <c r="M1285" i="13"/>
  <c r="M1286" i="13"/>
  <c r="M1287" i="13"/>
  <c r="M1288" i="13"/>
  <c r="M1289" i="13"/>
  <c r="M1290" i="13"/>
  <c r="M1291" i="13"/>
  <c r="M1292" i="13"/>
  <c r="M1293" i="13"/>
  <c r="M1294" i="13"/>
  <c r="M1295" i="13"/>
  <c r="M1296" i="13"/>
  <c r="M1297" i="13"/>
  <c r="M1298" i="13"/>
  <c r="M1299" i="13"/>
  <c r="M1300" i="13"/>
  <c r="M1301" i="13"/>
  <c r="M1302" i="13"/>
  <c r="M1303" i="13"/>
  <c r="M1304" i="13"/>
  <c r="M1305" i="13"/>
  <c r="M1306" i="13"/>
  <c r="M1307" i="13"/>
  <c r="M1308" i="13"/>
  <c r="M1309" i="13"/>
  <c r="M1310" i="13"/>
  <c r="M1311" i="13"/>
  <c r="M1312" i="13"/>
  <c r="M1313" i="13"/>
  <c r="M1314" i="13"/>
  <c r="M1315" i="13"/>
  <c r="M1316" i="13"/>
  <c r="M1317" i="13"/>
  <c r="M1318" i="13"/>
  <c r="M1319" i="13"/>
  <c r="M1320" i="13"/>
  <c r="M1321" i="13"/>
  <c r="M1322" i="13"/>
  <c r="M1323" i="13"/>
  <c r="M1324" i="13"/>
  <c r="M1325" i="13"/>
  <c r="M1326" i="13"/>
  <c r="M1327" i="13"/>
  <c r="M1328" i="13"/>
  <c r="M1329" i="13"/>
  <c r="M1330" i="13"/>
  <c r="M1331" i="13"/>
  <c r="M1332" i="13"/>
  <c r="M1333" i="13"/>
  <c r="M1334" i="13"/>
  <c r="M1335" i="13"/>
  <c r="M1336" i="13"/>
  <c r="M1337" i="13"/>
  <c r="M1338" i="13"/>
  <c r="M1339" i="13"/>
  <c r="M1340" i="13"/>
  <c r="M1341" i="13"/>
  <c r="M1342" i="13"/>
  <c r="M1343" i="13"/>
  <c r="M1344" i="13"/>
  <c r="M1345" i="13"/>
  <c r="M1346" i="13"/>
  <c r="M1347" i="13"/>
  <c r="M1348" i="13"/>
  <c r="M1349" i="13"/>
  <c r="M1350" i="13"/>
  <c r="M1351" i="13"/>
  <c r="M1352" i="13"/>
  <c r="M1353" i="13"/>
  <c r="M1354" i="13"/>
  <c r="M1355" i="13"/>
  <c r="M1356" i="13"/>
  <c r="M1357" i="13"/>
  <c r="M1358" i="13"/>
  <c r="M1359" i="13"/>
  <c r="M1360" i="13"/>
  <c r="M1361" i="13"/>
  <c r="M1362" i="13"/>
  <c r="M1363" i="13"/>
  <c r="M1364" i="13"/>
  <c r="M1365" i="13"/>
  <c r="M1366" i="13"/>
  <c r="M1367" i="13"/>
  <c r="M1368" i="13"/>
  <c r="M1369" i="13"/>
  <c r="M1370" i="13"/>
  <c r="M1371" i="13"/>
  <c r="M1372" i="13"/>
  <c r="M1373" i="13"/>
  <c r="M1374" i="13"/>
  <c r="M1375" i="13"/>
  <c r="M1376" i="13"/>
  <c r="M1377" i="13"/>
  <c r="M1378" i="13"/>
  <c r="M1379" i="13"/>
  <c r="M1380" i="13"/>
  <c r="M1381" i="13"/>
  <c r="M1382" i="13"/>
  <c r="M1383" i="13"/>
  <c r="M1384" i="13"/>
  <c r="M1385" i="13"/>
  <c r="M1386" i="13"/>
  <c r="M1387" i="13"/>
  <c r="M1388" i="13"/>
  <c r="M1389" i="13"/>
  <c r="M1390" i="13"/>
  <c r="M1391" i="13"/>
  <c r="M1392" i="13"/>
  <c r="M1393" i="13"/>
  <c r="M1394" i="13"/>
  <c r="M1395" i="13"/>
  <c r="M1396" i="13"/>
  <c r="M1397" i="13"/>
  <c r="M1398" i="13"/>
  <c r="M1399" i="13"/>
  <c r="M1400" i="13"/>
  <c r="M1401" i="13"/>
  <c r="M1402" i="13"/>
  <c r="M1403" i="13"/>
  <c r="M1404" i="13"/>
  <c r="M1405" i="13"/>
  <c r="M1406" i="13"/>
  <c r="M1407" i="13"/>
  <c r="M1408" i="13"/>
  <c r="M1409" i="13"/>
  <c r="M1410" i="13"/>
  <c r="M1411" i="13"/>
  <c r="M1412" i="13"/>
  <c r="M1413" i="13"/>
  <c r="M1414" i="13"/>
  <c r="M1415" i="13"/>
  <c r="M1416" i="13"/>
  <c r="M1417" i="13"/>
  <c r="M1418" i="13"/>
  <c r="M1419" i="13"/>
  <c r="M1420" i="13"/>
  <c r="M1421" i="13"/>
  <c r="M1422" i="13"/>
  <c r="M1423" i="13"/>
  <c r="M1424" i="13"/>
  <c r="M1425" i="13"/>
  <c r="M1426" i="13"/>
  <c r="M1427" i="13"/>
  <c r="M1428" i="13"/>
  <c r="M1429" i="13"/>
  <c r="M1430" i="13"/>
  <c r="M1431" i="13"/>
  <c r="M1432" i="13"/>
  <c r="M1433" i="13"/>
  <c r="M1434" i="13"/>
  <c r="M1435" i="13"/>
  <c r="M1436" i="13"/>
  <c r="M1437" i="13"/>
  <c r="M1438" i="13"/>
  <c r="M1439" i="13"/>
  <c r="M1440" i="13"/>
  <c r="M1441" i="13"/>
  <c r="M1442" i="13"/>
  <c r="M1443" i="13"/>
  <c r="M1444" i="13"/>
  <c r="M1445" i="13"/>
  <c r="M1446" i="13"/>
  <c r="M1447" i="13"/>
  <c r="M1448" i="13"/>
  <c r="M1449" i="13"/>
  <c r="M1450" i="13"/>
  <c r="M1451" i="13"/>
  <c r="M1452" i="13"/>
  <c r="M1453" i="13"/>
  <c r="M1454" i="13"/>
  <c r="M1455" i="13"/>
  <c r="M1456" i="13"/>
  <c r="M1457" i="13"/>
  <c r="M1458" i="13"/>
  <c r="M1459" i="13"/>
  <c r="M1460" i="13"/>
  <c r="M1461" i="13"/>
  <c r="M1462" i="13"/>
  <c r="M1463" i="13"/>
  <c r="M1464" i="13"/>
  <c r="M1465" i="13"/>
  <c r="M1466" i="13"/>
  <c r="M1467" i="13"/>
  <c r="M1468" i="13"/>
  <c r="M1469" i="13"/>
  <c r="M1470" i="13"/>
  <c r="M1471" i="13"/>
  <c r="M1472" i="13"/>
  <c r="M1473" i="13"/>
  <c r="M1474" i="13"/>
  <c r="M1475" i="13"/>
  <c r="M1476" i="13"/>
  <c r="M1477" i="13"/>
  <c r="M1478" i="13"/>
  <c r="M1479" i="13"/>
  <c r="M1480" i="13"/>
  <c r="M1481" i="13"/>
  <c r="M1482" i="13"/>
  <c r="M1483" i="13"/>
  <c r="M1484" i="13"/>
  <c r="M1485" i="13"/>
  <c r="M1486" i="13"/>
  <c r="M1487" i="13"/>
  <c r="M1488" i="13"/>
  <c r="M1489" i="13"/>
  <c r="M1490" i="13"/>
  <c r="M1491" i="13"/>
  <c r="M1492" i="13"/>
  <c r="M1493" i="13"/>
  <c r="M1494" i="13"/>
  <c r="M1495" i="13"/>
  <c r="M1496" i="13"/>
  <c r="M1497" i="13"/>
  <c r="M1498" i="13"/>
  <c r="M1499" i="13"/>
  <c r="M1500" i="13"/>
  <c r="M1501" i="13"/>
  <c r="M1502" i="13"/>
  <c r="M1503" i="13"/>
  <c r="M1504" i="13"/>
  <c r="M1505" i="13"/>
  <c r="M1506" i="13"/>
  <c r="M1507" i="13"/>
  <c r="M1508" i="13"/>
  <c r="M1509" i="13"/>
  <c r="M1510" i="13"/>
  <c r="M1511" i="13"/>
  <c r="M1512" i="13"/>
  <c r="M1513" i="13"/>
  <c r="M1514" i="13"/>
  <c r="M1515" i="13"/>
  <c r="M1516" i="13"/>
  <c r="M1517" i="13"/>
  <c r="M1518" i="13"/>
  <c r="M1519" i="13"/>
  <c r="M1520" i="13"/>
  <c r="M1521" i="13"/>
  <c r="M1522" i="13"/>
  <c r="M1523" i="13"/>
  <c r="M1524" i="13"/>
  <c r="M1525" i="13"/>
  <c r="M1526" i="13"/>
  <c r="M1527" i="13"/>
  <c r="M1528" i="13"/>
  <c r="M1529" i="13"/>
  <c r="M1530" i="13"/>
  <c r="M1531" i="13"/>
  <c r="M1532" i="13"/>
  <c r="M1533" i="13"/>
  <c r="M1534" i="13"/>
  <c r="M1535" i="13"/>
  <c r="M1536" i="13"/>
  <c r="M1537" i="13"/>
  <c r="M1538" i="13"/>
  <c r="M1539" i="13"/>
  <c r="M1540" i="13"/>
  <c r="M1541" i="13"/>
  <c r="M1542" i="13"/>
  <c r="M1543" i="13"/>
  <c r="M1544" i="13"/>
  <c r="M1545" i="13"/>
  <c r="M1546" i="13"/>
  <c r="M1547" i="13"/>
  <c r="M1548" i="13"/>
  <c r="M1549" i="13"/>
  <c r="M1550" i="13"/>
  <c r="M1551" i="13"/>
  <c r="M1552" i="13"/>
  <c r="M1553" i="13"/>
  <c r="M1554" i="13"/>
  <c r="M1555" i="13"/>
  <c r="M1556" i="13"/>
  <c r="M1557" i="13"/>
  <c r="M1558" i="13"/>
  <c r="M1559" i="13"/>
  <c r="M1560" i="13"/>
  <c r="M1561" i="13"/>
  <c r="M1562" i="13"/>
  <c r="M1563" i="13"/>
  <c r="M1564" i="13"/>
  <c r="M1565" i="13"/>
  <c r="M1566" i="13"/>
  <c r="M1567" i="13"/>
  <c r="M1568" i="13"/>
  <c r="M1569" i="13"/>
  <c r="M1570" i="13"/>
  <c r="M1571" i="13"/>
  <c r="M1572" i="13"/>
  <c r="M1573" i="13"/>
  <c r="M1574" i="13"/>
  <c r="M1575" i="13"/>
  <c r="M1576" i="13"/>
  <c r="M1577" i="13"/>
  <c r="M1578" i="13"/>
  <c r="M1579" i="13"/>
  <c r="M1580" i="13"/>
  <c r="M1581" i="13"/>
  <c r="M1582" i="13"/>
  <c r="M1583" i="13"/>
  <c r="M1584" i="13"/>
  <c r="M1585" i="13"/>
  <c r="M1586" i="13"/>
  <c r="M1587" i="13"/>
  <c r="M1588" i="13"/>
  <c r="M1589" i="13"/>
  <c r="M1590" i="13"/>
  <c r="M1591" i="13"/>
  <c r="M1592" i="13"/>
  <c r="M1593" i="13"/>
  <c r="M1594" i="13"/>
  <c r="M1595" i="13"/>
  <c r="M1596" i="13"/>
  <c r="M1597" i="13"/>
  <c r="M1598" i="13"/>
  <c r="M1599" i="13"/>
  <c r="M1600" i="13"/>
  <c r="M6" i="13"/>
  <c r="E2" i="2"/>
  <c r="F2" i="2"/>
  <c r="G2" i="2"/>
  <c r="N2" i="2"/>
  <c r="O2" i="2"/>
  <c r="P2" i="2"/>
  <c r="U2" i="2"/>
  <c r="F6" i="13" s="1"/>
  <c r="AA2" i="2"/>
  <c r="AB2" i="2"/>
  <c r="AC2" i="2"/>
  <c r="AD2" i="2"/>
  <c r="AP2" i="2"/>
  <c r="N6" i="15" s="1"/>
  <c r="AQ2" i="2"/>
  <c r="AR2" i="2"/>
  <c r="AS2" i="2" s="1"/>
  <c r="AT2" i="2" s="1"/>
  <c r="L6" i="13" s="1"/>
  <c r="AR4" i="2"/>
  <c r="AS4" i="2" s="1"/>
  <c r="AT4" i="2" s="1"/>
  <c r="AR254" i="2"/>
  <c r="AS254" i="2" s="1"/>
  <c r="AT254" i="2" s="1"/>
  <c r="F6" i="15" l="1"/>
  <c r="AE2" i="2"/>
  <c r="AJ2" i="2" s="1"/>
  <c r="AN2" i="2" s="1"/>
  <c r="AO2" i="2" s="1"/>
  <c r="Q2" i="2"/>
  <c r="AR258" i="2"/>
  <c r="AS258" i="2" s="1"/>
  <c r="AT258" i="2" s="1"/>
  <c r="AR1461" i="2"/>
  <c r="AS1461" i="2" s="1"/>
  <c r="AT1461" i="2" s="1"/>
  <c r="AK2" i="2" l="1"/>
  <c r="AL2" i="2"/>
  <c r="AV1277" i="2"/>
  <c r="AV1271" i="2"/>
  <c r="AV1267" i="2"/>
  <c r="AV1263" i="2"/>
  <c r="AV420" i="2"/>
  <c r="AV386" i="2"/>
  <c r="AV385" i="2"/>
  <c r="AV384" i="2"/>
  <c r="AV383" i="2"/>
  <c r="AR3" i="2"/>
  <c r="AS3" i="2" s="1"/>
  <c r="AT3" i="2" s="1"/>
  <c r="AR5" i="2"/>
  <c r="AS5" i="2" s="1"/>
  <c r="AT5" i="2" s="1"/>
  <c r="AR6" i="2"/>
  <c r="AS6" i="2" s="1"/>
  <c r="AT6" i="2" s="1"/>
  <c r="AR7" i="2"/>
  <c r="AS7" i="2" s="1"/>
  <c r="AT7" i="2" s="1"/>
  <c r="AR8" i="2"/>
  <c r="AS8" i="2" s="1"/>
  <c r="AT8" i="2" s="1"/>
  <c r="AR9" i="2"/>
  <c r="AS9" i="2" s="1"/>
  <c r="AT9" i="2" s="1"/>
  <c r="AR10" i="2"/>
  <c r="AS10" i="2" s="1"/>
  <c r="AT10" i="2" s="1"/>
  <c r="AR11" i="2"/>
  <c r="AS11" i="2" s="1"/>
  <c r="AT11" i="2" s="1"/>
  <c r="AR12" i="2"/>
  <c r="AS12" i="2" s="1"/>
  <c r="AT12" i="2" s="1"/>
  <c r="AR13" i="2"/>
  <c r="AS13" i="2" s="1"/>
  <c r="AT13" i="2" s="1"/>
  <c r="AR14" i="2"/>
  <c r="AS14" i="2" s="1"/>
  <c r="AT14" i="2" s="1"/>
  <c r="AR15" i="2"/>
  <c r="AS15" i="2" s="1"/>
  <c r="AT15" i="2" s="1"/>
  <c r="AR16" i="2"/>
  <c r="AS16" i="2" s="1"/>
  <c r="AT16" i="2" s="1"/>
  <c r="AR17" i="2"/>
  <c r="AS17" i="2" s="1"/>
  <c r="AT17" i="2" s="1"/>
  <c r="AR18" i="2"/>
  <c r="AS18" i="2" s="1"/>
  <c r="AT18" i="2" s="1"/>
  <c r="AR19" i="2"/>
  <c r="AS19" i="2" s="1"/>
  <c r="AT19" i="2" s="1"/>
  <c r="AR20" i="2"/>
  <c r="AS20" i="2" s="1"/>
  <c r="AT20" i="2" s="1"/>
  <c r="AR21" i="2"/>
  <c r="AS21" i="2" s="1"/>
  <c r="AT21" i="2" s="1"/>
  <c r="AR22" i="2"/>
  <c r="AS22" i="2" s="1"/>
  <c r="AT22" i="2" s="1"/>
  <c r="AR23" i="2"/>
  <c r="AS23" i="2" s="1"/>
  <c r="AT23" i="2" s="1"/>
  <c r="AR24" i="2"/>
  <c r="AS24" i="2" s="1"/>
  <c r="AT24" i="2" s="1"/>
  <c r="AR25" i="2"/>
  <c r="AS25" i="2" s="1"/>
  <c r="AT25" i="2" s="1"/>
  <c r="AR26" i="2"/>
  <c r="AS26" i="2" s="1"/>
  <c r="AT26" i="2" s="1"/>
  <c r="AR27" i="2"/>
  <c r="AS27" i="2" s="1"/>
  <c r="AT27" i="2" s="1"/>
  <c r="AR28" i="2"/>
  <c r="AS28" i="2" s="1"/>
  <c r="AT28" i="2" s="1"/>
  <c r="AR29" i="2"/>
  <c r="AS29" i="2" s="1"/>
  <c r="AT29" i="2" s="1"/>
  <c r="AR30" i="2"/>
  <c r="AS30" i="2" s="1"/>
  <c r="AT30" i="2" s="1"/>
  <c r="AR31" i="2"/>
  <c r="AS31" i="2" s="1"/>
  <c r="AT31" i="2" s="1"/>
  <c r="AR32" i="2"/>
  <c r="AS32" i="2" s="1"/>
  <c r="AT32" i="2" s="1"/>
  <c r="AR33" i="2"/>
  <c r="AS33" i="2" s="1"/>
  <c r="AT33" i="2" s="1"/>
  <c r="AR34" i="2"/>
  <c r="AS34" i="2" s="1"/>
  <c r="AT34" i="2" s="1"/>
  <c r="AR35" i="2"/>
  <c r="AS35" i="2" s="1"/>
  <c r="AT35" i="2" s="1"/>
  <c r="AR36" i="2"/>
  <c r="AS36" i="2" s="1"/>
  <c r="AT36" i="2" s="1"/>
  <c r="AR37" i="2"/>
  <c r="AS37" i="2" s="1"/>
  <c r="AT37" i="2" s="1"/>
  <c r="AR38" i="2"/>
  <c r="AS38" i="2" s="1"/>
  <c r="AT38" i="2" s="1"/>
  <c r="AR39" i="2"/>
  <c r="AS39" i="2" s="1"/>
  <c r="AT39" i="2" s="1"/>
  <c r="AR40" i="2"/>
  <c r="AS40" i="2" s="1"/>
  <c r="AT40" i="2" s="1"/>
  <c r="AR41" i="2"/>
  <c r="AS41" i="2" s="1"/>
  <c r="AT41" i="2" s="1"/>
  <c r="AR42" i="2"/>
  <c r="AS42" i="2" s="1"/>
  <c r="AT42" i="2" s="1"/>
  <c r="AR43" i="2"/>
  <c r="AS43" i="2" s="1"/>
  <c r="AT43" i="2" s="1"/>
  <c r="AR44" i="2"/>
  <c r="AS44" i="2" s="1"/>
  <c r="AT44" i="2" s="1"/>
  <c r="AR45" i="2"/>
  <c r="AS45" i="2" s="1"/>
  <c r="AT45" i="2" s="1"/>
  <c r="AR46" i="2"/>
  <c r="AS46" i="2" s="1"/>
  <c r="AT46" i="2" s="1"/>
  <c r="AR47" i="2"/>
  <c r="AS47" i="2" s="1"/>
  <c r="AT47" i="2" s="1"/>
  <c r="AR48" i="2"/>
  <c r="AS48" i="2" s="1"/>
  <c r="AT48" i="2" s="1"/>
  <c r="AR49" i="2"/>
  <c r="AS49" i="2" s="1"/>
  <c r="AT49" i="2" s="1"/>
  <c r="AR50" i="2"/>
  <c r="AS50" i="2" s="1"/>
  <c r="AT50" i="2" s="1"/>
  <c r="AR51" i="2"/>
  <c r="AS51" i="2" s="1"/>
  <c r="AT51" i="2" s="1"/>
  <c r="AR52" i="2"/>
  <c r="AS52" i="2" s="1"/>
  <c r="AT52" i="2" s="1"/>
  <c r="AR53" i="2"/>
  <c r="AS53" i="2" s="1"/>
  <c r="AT53" i="2" s="1"/>
  <c r="AR54" i="2"/>
  <c r="AS54" i="2" s="1"/>
  <c r="AT54" i="2" s="1"/>
  <c r="AR55" i="2"/>
  <c r="AS55" i="2" s="1"/>
  <c r="AT55" i="2" s="1"/>
  <c r="AR56" i="2"/>
  <c r="AS56" i="2" s="1"/>
  <c r="AT56" i="2" s="1"/>
  <c r="AR57" i="2"/>
  <c r="AS57" i="2" s="1"/>
  <c r="AT57" i="2" s="1"/>
  <c r="AR58" i="2"/>
  <c r="AS58" i="2" s="1"/>
  <c r="AT58" i="2" s="1"/>
  <c r="AR59" i="2"/>
  <c r="AS59" i="2" s="1"/>
  <c r="AT59" i="2" s="1"/>
  <c r="AR60" i="2"/>
  <c r="AS60" i="2" s="1"/>
  <c r="AT60" i="2" s="1"/>
  <c r="AR61" i="2"/>
  <c r="AS61" i="2" s="1"/>
  <c r="AT61" i="2" s="1"/>
  <c r="AR62" i="2"/>
  <c r="AS62" i="2" s="1"/>
  <c r="AT62" i="2" s="1"/>
  <c r="AR63" i="2"/>
  <c r="AS63" i="2" s="1"/>
  <c r="AT63" i="2" s="1"/>
  <c r="AR64" i="2"/>
  <c r="AS64" i="2" s="1"/>
  <c r="AT64" i="2" s="1"/>
  <c r="AR65" i="2"/>
  <c r="AS65" i="2" s="1"/>
  <c r="AT65" i="2" s="1"/>
  <c r="AR66" i="2"/>
  <c r="AS66" i="2" s="1"/>
  <c r="AT66" i="2" s="1"/>
  <c r="AR67" i="2"/>
  <c r="AS67" i="2" s="1"/>
  <c r="AT67" i="2" s="1"/>
  <c r="AR68" i="2"/>
  <c r="AS68" i="2" s="1"/>
  <c r="AT68" i="2" s="1"/>
  <c r="AR69" i="2"/>
  <c r="AS69" i="2" s="1"/>
  <c r="AT69" i="2" s="1"/>
  <c r="AR70" i="2"/>
  <c r="AS70" i="2" s="1"/>
  <c r="AT70" i="2" s="1"/>
  <c r="AR71" i="2"/>
  <c r="AS71" i="2" s="1"/>
  <c r="AT71" i="2" s="1"/>
  <c r="AR72" i="2"/>
  <c r="AS72" i="2" s="1"/>
  <c r="AT72" i="2" s="1"/>
  <c r="AR73" i="2"/>
  <c r="AS73" i="2" s="1"/>
  <c r="AT73" i="2" s="1"/>
  <c r="AR74" i="2"/>
  <c r="AS74" i="2" s="1"/>
  <c r="AT74" i="2" s="1"/>
  <c r="AR75" i="2"/>
  <c r="AS75" i="2" s="1"/>
  <c r="AT75" i="2" s="1"/>
  <c r="AR76" i="2"/>
  <c r="AS76" i="2" s="1"/>
  <c r="AT76" i="2" s="1"/>
  <c r="AR77" i="2"/>
  <c r="AS77" i="2" s="1"/>
  <c r="AT77" i="2" s="1"/>
  <c r="AR78" i="2"/>
  <c r="AS78" i="2" s="1"/>
  <c r="AT78" i="2" s="1"/>
  <c r="AR79" i="2"/>
  <c r="AS79" i="2" s="1"/>
  <c r="AT79" i="2" s="1"/>
  <c r="AR80" i="2"/>
  <c r="AS80" i="2" s="1"/>
  <c r="AT80" i="2" s="1"/>
  <c r="AR81" i="2"/>
  <c r="AS81" i="2" s="1"/>
  <c r="AT81" i="2" s="1"/>
  <c r="AR82" i="2"/>
  <c r="AS82" i="2" s="1"/>
  <c r="AT82" i="2" s="1"/>
  <c r="AR83" i="2"/>
  <c r="AS83" i="2" s="1"/>
  <c r="AT83" i="2" s="1"/>
  <c r="AR84" i="2"/>
  <c r="AS84" i="2" s="1"/>
  <c r="AT84" i="2" s="1"/>
  <c r="AR85" i="2"/>
  <c r="AS85" i="2" s="1"/>
  <c r="AT85" i="2" s="1"/>
  <c r="AR86" i="2"/>
  <c r="AS86" i="2" s="1"/>
  <c r="AT86" i="2" s="1"/>
  <c r="AR87" i="2"/>
  <c r="AS87" i="2" s="1"/>
  <c r="AT87" i="2" s="1"/>
  <c r="AR88" i="2"/>
  <c r="AS88" i="2" s="1"/>
  <c r="AT88" i="2" s="1"/>
  <c r="AR89" i="2"/>
  <c r="AS89" i="2" s="1"/>
  <c r="AT89" i="2" s="1"/>
  <c r="AR90" i="2"/>
  <c r="AS90" i="2" s="1"/>
  <c r="AT90" i="2" s="1"/>
  <c r="AR91" i="2"/>
  <c r="AS91" i="2" s="1"/>
  <c r="AT91" i="2" s="1"/>
  <c r="AR92" i="2"/>
  <c r="AS92" i="2" s="1"/>
  <c r="AT92" i="2" s="1"/>
  <c r="AR93" i="2"/>
  <c r="AS93" i="2" s="1"/>
  <c r="AT93" i="2" s="1"/>
  <c r="AR94" i="2"/>
  <c r="AS94" i="2" s="1"/>
  <c r="AT94" i="2" s="1"/>
  <c r="AR95" i="2"/>
  <c r="AS95" i="2" s="1"/>
  <c r="AT95" i="2" s="1"/>
  <c r="AR96" i="2"/>
  <c r="AS96" i="2" s="1"/>
  <c r="AT96" i="2" s="1"/>
  <c r="AR97" i="2"/>
  <c r="AS97" i="2" s="1"/>
  <c r="AT97" i="2" s="1"/>
  <c r="AR98" i="2"/>
  <c r="AS98" i="2" s="1"/>
  <c r="AT98" i="2" s="1"/>
  <c r="AR99" i="2"/>
  <c r="AS99" i="2" s="1"/>
  <c r="AT99" i="2" s="1"/>
  <c r="AR100" i="2"/>
  <c r="AS100" i="2" s="1"/>
  <c r="AT100" i="2" s="1"/>
  <c r="AR101" i="2"/>
  <c r="AS101" i="2" s="1"/>
  <c r="AT101" i="2" s="1"/>
  <c r="AR102" i="2"/>
  <c r="AS102" i="2" s="1"/>
  <c r="AT102" i="2" s="1"/>
  <c r="AR103" i="2"/>
  <c r="AS103" i="2" s="1"/>
  <c r="AT103" i="2" s="1"/>
  <c r="AR104" i="2"/>
  <c r="AS104" i="2" s="1"/>
  <c r="AT104" i="2" s="1"/>
  <c r="AR105" i="2"/>
  <c r="AS105" i="2" s="1"/>
  <c r="AT105" i="2" s="1"/>
  <c r="AR106" i="2"/>
  <c r="AS106" i="2" s="1"/>
  <c r="AT106" i="2" s="1"/>
  <c r="AR107" i="2"/>
  <c r="AS107" i="2" s="1"/>
  <c r="AT107" i="2" s="1"/>
  <c r="AR108" i="2"/>
  <c r="AS108" i="2" s="1"/>
  <c r="AT108" i="2" s="1"/>
  <c r="AR109" i="2"/>
  <c r="AS109" i="2" s="1"/>
  <c r="AT109" i="2" s="1"/>
  <c r="AR110" i="2"/>
  <c r="AS110" i="2" s="1"/>
  <c r="AT110" i="2" s="1"/>
  <c r="AR111" i="2"/>
  <c r="AS111" i="2" s="1"/>
  <c r="AT111" i="2" s="1"/>
  <c r="AR112" i="2"/>
  <c r="AS112" i="2" s="1"/>
  <c r="AT112" i="2" s="1"/>
  <c r="AR113" i="2"/>
  <c r="AS113" i="2" s="1"/>
  <c r="AT113" i="2" s="1"/>
  <c r="AR114" i="2"/>
  <c r="AS114" i="2" s="1"/>
  <c r="AT114" i="2" s="1"/>
  <c r="AR115" i="2"/>
  <c r="AS115" i="2" s="1"/>
  <c r="AT115" i="2" s="1"/>
  <c r="AR116" i="2"/>
  <c r="AS116" i="2" s="1"/>
  <c r="AT116" i="2" s="1"/>
  <c r="AR117" i="2"/>
  <c r="AS117" i="2" s="1"/>
  <c r="AT117" i="2" s="1"/>
  <c r="AR118" i="2"/>
  <c r="AS118" i="2" s="1"/>
  <c r="AT118" i="2" s="1"/>
  <c r="AR119" i="2"/>
  <c r="AS119" i="2" s="1"/>
  <c r="AT119" i="2" s="1"/>
  <c r="AR120" i="2"/>
  <c r="AS120" i="2" s="1"/>
  <c r="AT120" i="2" s="1"/>
  <c r="AR121" i="2"/>
  <c r="AS121" i="2" s="1"/>
  <c r="AT121" i="2" s="1"/>
  <c r="AR122" i="2"/>
  <c r="AS122" i="2" s="1"/>
  <c r="AT122" i="2" s="1"/>
  <c r="AR123" i="2"/>
  <c r="AS123" i="2" s="1"/>
  <c r="AT123" i="2" s="1"/>
  <c r="AR124" i="2"/>
  <c r="AS124" i="2" s="1"/>
  <c r="AT124" i="2" s="1"/>
  <c r="AR125" i="2"/>
  <c r="AS125" i="2" s="1"/>
  <c r="AT125" i="2" s="1"/>
  <c r="AR126" i="2"/>
  <c r="AS126" i="2" s="1"/>
  <c r="AT126" i="2" s="1"/>
  <c r="AR127" i="2"/>
  <c r="AS127" i="2" s="1"/>
  <c r="AT127" i="2" s="1"/>
  <c r="AR128" i="2"/>
  <c r="AS128" i="2" s="1"/>
  <c r="AT128" i="2" s="1"/>
  <c r="AR129" i="2"/>
  <c r="AS129" i="2" s="1"/>
  <c r="AT129" i="2" s="1"/>
  <c r="AR130" i="2"/>
  <c r="AS130" i="2" s="1"/>
  <c r="AT130" i="2" s="1"/>
  <c r="AR131" i="2"/>
  <c r="AS131" i="2" s="1"/>
  <c r="AT131" i="2" s="1"/>
  <c r="AR132" i="2"/>
  <c r="AS132" i="2" s="1"/>
  <c r="AT132" i="2" s="1"/>
  <c r="AR133" i="2"/>
  <c r="AS133" i="2" s="1"/>
  <c r="AT133" i="2" s="1"/>
  <c r="AR134" i="2"/>
  <c r="AS134" i="2" s="1"/>
  <c r="AT134" i="2" s="1"/>
  <c r="AR135" i="2"/>
  <c r="AS135" i="2" s="1"/>
  <c r="AT135" i="2" s="1"/>
  <c r="AR136" i="2"/>
  <c r="AS136" i="2" s="1"/>
  <c r="AT136" i="2" s="1"/>
  <c r="AR137" i="2"/>
  <c r="AS137" i="2" s="1"/>
  <c r="AT137" i="2" s="1"/>
  <c r="AR138" i="2"/>
  <c r="AS138" i="2" s="1"/>
  <c r="AT138" i="2" s="1"/>
  <c r="AR139" i="2"/>
  <c r="AS139" i="2" s="1"/>
  <c r="AT139" i="2" s="1"/>
  <c r="AR140" i="2"/>
  <c r="AS140" i="2" s="1"/>
  <c r="AT140" i="2" s="1"/>
  <c r="AR141" i="2"/>
  <c r="AS141" i="2" s="1"/>
  <c r="AT141" i="2" s="1"/>
  <c r="AR142" i="2"/>
  <c r="AS142" i="2" s="1"/>
  <c r="AT142" i="2" s="1"/>
  <c r="AR143" i="2"/>
  <c r="AS143" i="2" s="1"/>
  <c r="AT143" i="2" s="1"/>
  <c r="AR144" i="2"/>
  <c r="AS144" i="2" s="1"/>
  <c r="AT144" i="2" s="1"/>
  <c r="AR145" i="2"/>
  <c r="AS145" i="2" s="1"/>
  <c r="AT145" i="2" s="1"/>
  <c r="AR146" i="2"/>
  <c r="AS146" i="2" s="1"/>
  <c r="AT146" i="2" s="1"/>
  <c r="AR147" i="2"/>
  <c r="AS147" i="2" s="1"/>
  <c r="AT147" i="2" s="1"/>
  <c r="AR148" i="2"/>
  <c r="AS148" i="2" s="1"/>
  <c r="AT148" i="2" s="1"/>
  <c r="AR149" i="2"/>
  <c r="AS149" i="2" s="1"/>
  <c r="AT149" i="2" s="1"/>
  <c r="AR150" i="2"/>
  <c r="AS150" i="2" s="1"/>
  <c r="AT150" i="2" s="1"/>
  <c r="AR151" i="2"/>
  <c r="AS151" i="2" s="1"/>
  <c r="AT151" i="2" s="1"/>
  <c r="AR152" i="2"/>
  <c r="AS152" i="2" s="1"/>
  <c r="AT152" i="2" s="1"/>
  <c r="AR153" i="2"/>
  <c r="AS153" i="2" s="1"/>
  <c r="AT153" i="2" s="1"/>
  <c r="AR154" i="2"/>
  <c r="AS154" i="2" s="1"/>
  <c r="AT154" i="2" s="1"/>
  <c r="AR155" i="2"/>
  <c r="AS155" i="2" s="1"/>
  <c r="AT155" i="2" s="1"/>
  <c r="AR156" i="2"/>
  <c r="AS156" i="2" s="1"/>
  <c r="AT156" i="2" s="1"/>
  <c r="AR157" i="2"/>
  <c r="AS157" i="2" s="1"/>
  <c r="AT157" i="2" s="1"/>
  <c r="AR158" i="2"/>
  <c r="AS158" i="2" s="1"/>
  <c r="AT158" i="2" s="1"/>
  <c r="AR159" i="2"/>
  <c r="AS159" i="2" s="1"/>
  <c r="AT159" i="2" s="1"/>
  <c r="AR160" i="2"/>
  <c r="AS160" i="2" s="1"/>
  <c r="AT160" i="2" s="1"/>
  <c r="AR161" i="2"/>
  <c r="AS161" i="2" s="1"/>
  <c r="AT161" i="2" s="1"/>
  <c r="AR162" i="2"/>
  <c r="AS162" i="2" s="1"/>
  <c r="AT162" i="2" s="1"/>
  <c r="AR163" i="2"/>
  <c r="AS163" i="2" s="1"/>
  <c r="AT163" i="2" s="1"/>
  <c r="AR164" i="2"/>
  <c r="AS164" i="2" s="1"/>
  <c r="AT164" i="2" s="1"/>
  <c r="AR165" i="2"/>
  <c r="AS165" i="2" s="1"/>
  <c r="AT165" i="2" s="1"/>
  <c r="AR166" i="2"/>
  <c r="AS166" i="2" s="1"/>
  <c r="AT166" i="2" s="1"/>
  <c r="AR167" i="2"/>
  <c r="AS167" i="2" s="1"/>
  <c r="AT167" i="2" s="1"/>
  <c r="AR168" i="2"/>
  <c r="AS168" i="2" s="1"/>
  <c r="AT168" i="2" s="1"/>
  <c r="AR169" i="2"/>
  <c r="AS169" i="2" s="1"/>
  <c r="AT169" i="2" s="1"/>
  <c r="AR170" i="2"/>
  <c r="AS170" i="2" s="1"/>
  <c r="AT170" i="2" s="1"/>
  <c r="AR171" i="2"/>
  <c r="AS171" i="2" s="1"/>
  <c r="AT171" i="2" s="1"/>
  <c r="AR172" i="2"/>
  <c r="AS172" i="2" s="1"/>
  <c r="AT172" i="2" s="1"/>
  <c r="AR173" i="2"/>
  <c r="AS173" i="2" s="1"/>
  <c r="AT173" i="2" s="1"/>
  <c r="AR174" i="2"/>
  <c r="AS174" i="2" s="1"/>
  <c r="AT174" i="2" s="1"/>
  <c r="AR175" i="2"/>
  <c r="AS175" i="2" s="1"/>
  <c r="AT175" i="2" s="1"/>
  <c r="AR176" i="2"/>
  <c r="AS176" i="2" s="1"/>
  <c r="AT176" i="2" s="1"/>
  <c r="AR177" i="2"/>
  <c r="AS177" i="2" s="1"/>
  <c r="AT177" i="2" s="1"/>
  <c r="AR178" i="2"/>
  <c r="AS178" i="2" s="1"/>
  <c r="AT178" i="2" s="1"/>
  <c r="AR179" i="2"/>
  <c r="AS179" i="2" s="1"/>
  <c r="AT179" i="2" s="1"/>
  <c r="AR180" i="2"/>
  <c r="AS180" i="2" s="1"/>
  <c r="AT180" i="2" s="1"/>
  <c r="AR181" i="2"/>
  <c r="AS181" i="2" s="1"/>
  <c r="AT181" i="2" s="1"/>
  <c r="AR182" i="2"/>
  <c r="AS182" i="2" s="1"/>
  <c r="AT182" i="2" s="1"/>
  <c r="AR183" i="2"/>
  <c r="AS183" i="2" s="1"/>
  <c r="AT183" i="2" s="1"/>
  <c r="AR184" i="2"/>
  <c r="AS184" i="2" s="1"/>
  <c r="AT184" i="2" s="1"/>
  <c r="AR185" i="2"/>
  <c r="AS185" i="2" s="1"/>
  <c r="AT185" i="2" s="1"/>
  <c r="AR186" i="2"/>
  <c r="AS186" i="2" s="1"/>
  <c r="AT186" i="2" s="1"/>
  <c r="AR187" i="2"/>
  <c r="AS187" i="2" s="1"/>
  <c r="AT187" i="2" s="1"/>
  <c r="AR188" i="2"/>
  <c r="AS188" i="2" s="1"/>
  <c r="AT188" i="2" s="1"/>
  <c r="AR189" i="2"/>
  <c r="AS189" i="2" s="1"/>
  <c r="AT189" i="2" s="1"/>
  <c r="AR190" i="2"/>
  <c r="AS190" i="2" s="1"/>
  <c r="AT190" i="2" s="1"/>
  <c r="AR191" i="2"/>
  <c r="AS191" i="2" s="1"/>
  <c r="AT191" i="2" s="1"/>
  <c r="AR192" i="2"/>
  <c r="AS192" i="2" s="1"/>
  <c r="AT192" i="2" s="1"/>
  <c r="AR193" i="2"/>
  <c r="AS193" i="2" s="1"/>
  <c r="AT193" i="2" s="1"/>
  <c r="AR194" i="2"/>
  <c r="AS194" i="2" s="1"/>
  <c r="AT194" i="2" s="1"/>
  <c r="AR195" i="2"/>
  <c r="AS195" i="2" s="1"/>
  <c r="AT195" i="2" s="1"/>
  <c r="AR196" i="2"/>
  <c r="AS196" i="2" s="1"/>
  <c r="AT196" i="2" s="1"/>
  <c r="AR197" i="2"/>
  <c r="AS197" i="2" s="1"/>
  <c r="AT197" i="2" s="1"/>
  <c r="AR198" i="2"/>
  <c r="AS198" i="2" s="1"/>
  <c r="AT198" i="2" s="1"/>
  <c r="AR199" i="2"/>
  <c r="AS199" i="2" s="1"/>
  <c r="AT199" i="2" s="1"/>
  <c r="AR200" i="2"/>
  <c r="AS200" i="2" s="1"/>
  <c r="AT200" i="2" s="1"/>
  <c r="AR201" i="2"/>
  <c r="AS201" i="2" s="1"/>
  <c r="AT201" i="2" s="1"/>
  <c r="AR202" i="2"/>
  <c r="AS202" i="2" s="1"/>
  <c r="AT202" i="2" s="1"/>
  <c r="AR203" i="2"/>
  <c r="AS203" i="2" s="1"/>
  <c r="AT203" i="2" s="1"/>
  <c r="AR204" i="2"/>
  <c r="AS204" i="2" s="1"/>
  <c r="AT204" i="2" s="1"/>
  <c r="AR205" i="2"/>
  <c r="AS205" i="2" s="1"/>
  <c r="AT205" i="2" s="1"/>
  <c r="AR206" i="2"/>
  <c r="AS206" i="2" s="1"/>
  <c r="AT206" i="2" s="1"/>
  <c r="AR207" i="2"/>
  <c r="AS207" i="2" s="1"/>
  <c r="AT207" i="2" s="1"/>
  <c r="AR208" i="2"/>
  <c r="AS208" i="2" s="1"/>
  <c r="AT208" i="2" s="1"/>
  <c r="AR209" i="2"/>
  <c r="AS209" i="2" s="1"/>
  <c r="AT209" i="2" s="1"/>
  <c r="AR210" i="2"/>
  <c r="AS210" i="2" s="1"/>
  <c r="AT210" i="2" s="1"/>
  <c r="AR211" i="2"/>
  <c r="AS211" i="2" s="1"/>
  <c r="AT211" i="2" s="1"/>
  <c r="AR212" i="2"/>
  <c r="AS212" i="2" s="1"/>
  <c r="AT212" i="2" s="1"/>
  <c r="AR213" i="2"/>
  <c r="AS213" i="2" s="1"/>
  <c r="AT213" i="2" s="1"/>
  <c r="AR214" i="2"/>
  <c r="AS214" i="2" s="1"/>
  <c r="AT214" i="2" s="1"/>
  <c r="AR215" i="2"/>
  <c r="AS215" i="2" s="1"/>
  <c r="AT215" i="2" s="1"/>
  <c r="AR216" i="2"/>
  <c r="AS216" i="2" s="1"/>
  <c r="AT216" i="2" s="1"/>
  <c r="AR217" i="2"/>
  <c r="AS217" i="2" s="1"/>
  <c r="AT217" i="2" s="1"/>
  <c r="AR218" i="2"/>
  <c r="AS218" i="2" s="1"/>
  <c r="AT218" i="2" s="1"/>
  <c r="AR219" i="2"/>
  <c r="AS219" i="2" s="1"/>
  <c r="AT219" i="2" s="1"/>
  <c r="AR220" i="2"/>
  <c r="AS220" i="2" s="1"/>
  <c r="AT220" i="2" s="1"/>
  <c r="AR221" i="2"/>
  <c r="AS221" i="2" s="1"/>
  <c r="AT221" i="2" s="1"/>
  <c r="AR222" i="2"/>
  <c r="AS222" i="2" s="1"/>
  <c r="AT222" i="2" s="1"/>
  <c r="AR223" i="2"/>
  <c r="AS223" i="2" s="1"/>
  <c r="AT223" i="2" s="1"/>
  <c r="AR224" i="2"/>
  <c r="AS224" i="2" s="1"/>
  <c r="AT224" i="2" s="1"/>
  <c r="AR225" i="2"/>
  <c r="AS225" i="2" s="1"/>
  <c r="AT225" i="2" s="1"/>
  <c r="AR226" i="2"/>
  <c r="AS226" i="2" s="1"/>
  <c r="AT226" i="2" s="1"/>
  <c r="AR227" i="2"/>
  <c r="AS227" i="2" s="1"/>
  <c r="AT227" i="2" s="1"/>
  <c r="AR228" i="2"/>
  <c r="AS228" i="2" s="1"/>
  <c r="AT228" i="2" s="1"/>
  <c r="AR229" i="2"/>
  <c r="AS229" i="2" s="1"/>
  <c r="AT229" i="2" s="1"/>
  <c r="AR230" i="2"/>
  <c r="AS230" i="2" s="1"/>
  <c r="AT230" i="2" s="1"/>
  <c r="AR231" i="2"/>
  <c r="AS231" i="2" s="1"/>
  <c r="AT231" i="2" s="1"/>
  <c r="AR232" i="2"/>
  <c r="AS232" i="2" s="1"/>
  <c r="AT232" i="2" s="1"/>
  <c r="AR233" i="2"/>
  <c r="AS233" i="2" s="1"/>
  <c r="AT233" i="2" s="1"/>
  <c r="AR234" i="2"/>
  <c r="AS234" i="2" s="1"/>
  <c r="AT234" i="2" s="1"/>
  <c r="AR235" i="2"/>
  <c r="AS235" i="2" s="1"/>
  <c r="AT235" i="2" s="1"/>
  <c r="AR236" i="2"/>
  <c r="AS236" i="2" s="1"/>
  <c r="AT236" i="2" s="1"/>
  <c r="AR237" i="2"/>
  <c r="AS237" i="2" s="1"/>
  <c r="AT237" i="2" s="1"/>
  <c r="AR238" i="2"/>
  <c r="AS238" i="2" s="1"/>
  <c r="AT238" i="2" s="1"/>
  <c r="AR239" i="2"/>
  <c r="AS239" i="2" s="1"/>
  <c r="AT239" i="2" s="1"/>
  <c r="AR240" i="2"/>
  <c r="AS240" i="2" s="1"/>
  <c r="AT240" i="2" s="1"/>
  <c r="AR241" i="2"/>
  <c r="AS241" i="2" s="1"/>
  <c r="AT241" i="2" s="1"/>
  <c r="AR242" i="2"/>
  <c r="AS242" i="2" s="1"/>
  <c r="AT242" i="2" s="1"/>
  <c r="AR243" i="2"/>
  <c r="AS243" i="2" s="1"/>
  <c r="AT243" i="2" s="1"/>
  <c r="AR244" i="2"/>
  <c r="AS244" i="2" s="1"/>
  <c r="AT244" i="2" s="1"/>
  <c r="AR245" i="2"/>
  <c r="AS245" i="2" s="1"/>
  <c r="AT245" i="2" s="1"/>
  <c r="AR246" i="2"/>
  <c r="AS246" i="2" s="1"/>
  <c r="AT246" i="2" s="1"/>
  <c r="AR247" i="2"/>
  <c r="AS247" i="2" s="1"/>
  <c r="AT247" i="2" s="1"/>
  <c r="AR248" i="2"/>
  <c r="AS248" i="2" s="1"/>
  <c r="AT248" i="2" s="1"/>
  <c r="AR249" i="2"/>
  <c r="AS249" i="2" s="1"/>
  <c r="AT249" i="2" s="1"/>
  <c r="AR250" i="2"/>
  <c r="AS250" i="2" s="1"/>
  <c r="AT250" i="2" s="1"/>
  <c r="AR251" i="2"/>
  <c r="AS251" i="2" s="1"/>
  <c r="AT251" i="2" s="1"/>
  <c r="AR252" i="2"/>
  <c r="AS252" i="2" s="1"/>
  <c r="AT252" i="2" s="1"/>
  <c r="AR253" i="2"/>
  <c r="AS253" i="2" s="1"/>
  <c r="AT253" i="2" s="1"/>
  <c r="AR255" i="2"/>
  <c r="AS255" i="2" s="1"/>
  <c r="AT255" i="2" s="1"/>
  <c r="AR256" i="2"/>
  <c r="AS256" i="2" s="1"/>
  <c r="AT256" i="2" s="1"/>
  <c r="AR259" i="2"/>
  <c r="AS259" i="2" s="1"/>
  <c r="AT259" i="2" s="1"/>
  <c r="AR260" i="2"/>
  <c r="AS260" i="2" s="1"/>
  <c r="AT260" i="2" s="1"/>
  <c r="AR261" i="2"/>
  <c r="AS261" i="2" s="1"/>
  <c r="AT261" i="2" s="1"/>
  <c r="AR262" i="2"/>
  <c r="AS262" i="2" s="1"/>
  <c r="AT262" i="2" s="1"/>
  <c r="AR263" i="2"/>
  <c r="AS263" i="2" s="1"/>
  <c r="AT263" i="2" s="1"/>
  <c r="AR264" i="2"/>
  <c r="AS264" i="2" s="1"/>
  <c r="AT264" i="2" s="1"/>
  <c r="AR265" i="2"/>
  <c r="AS265" i="2" s="1"/>
  <c r="AT265" i="2" s="1"/>
  <c r="AR266" i="2"/>
  <c r="AS266" i="2" s="1"/>
  <c r="AT266" i="2" s="1"/>
  <c r="AR267" i="2"/>
  <c r="AS267" i="2" s="1"/>
  <c r="AT267" i="2" s="1"/>
  <c r="AR268" i="2"/>
  <c r="AS268" i="2" s="1"/>
  <c r="AT268" i="2" s="1"/>
  <c r="AR269" i="2"/>
  <c r="AS269" i="2" s="1"/>
  <c r="AT269" i="2" s="1"/>
  <c r="AR270" i="2"/>
  <c r="AS270" i="2" s="1"/>
  <c r="AT270" i="2" s="1"/>
  <c r="AR271" i="2"/>
  <c r="AS271" i="2" s="1"/>
  <c r="AT271" i="2" s="1"/>
  <c r="AR272" i="2"/>
  <c r="AS272" i="2" s="1"/>
  <c r="AT272" i="2" s="1"/>
  <c r="AR273" i="2"/>
  <c r="AS273" i="2" s="1"/>
  <c r="AT273" i="2" s="1"/>
  <c r="AR274" i="2"/>
  <c r="AS274" i="2" s="1"/>
  <c r="AT274" i="2" s="1"/>
  <c r="AR275" i="2"/>
  <c r="AS275" i="2" s="1"/>
  <c r="AT275" i="2" s="1"/>
  <c r="AR276" i="2"/>
  <c r="AS276" i="2" s="1"/>
  <c r="AT276" i="2" s="1"/>
  <c r="AR277" i="2"/>
  <c r="AS277" i="2" s="1"/>
  <c r="AT277" i="2" s="1"/>
  <c r="AR278" i="2"/>
  <c r="AS278" i="2" s="1"/>
  <c r="AT278" i="2" s="1"/>
  <c r="AR279" i="2"/>
  <c r="AS279" i="2" s="1"/>
  <c r="AT279" i="2" s="1"/>
  <c r="AR280" i="2"/>
  <c r="AS280" i="2" s="1"/>
  <c r="AT280" i="2" s="1"/>
  <c r="AR281" i="2"/>
  <c r="AS281" i="2" s="1"/>
  <c r="AT281" i="2" s="1"/>
  <c r="AR282" i="2"/>
  <c r="AS282" i="2" s="1"/>
  <c r="AT282" i="2" s="1"/>
  <c r="AR283" i="2"/>
  <c r="AS283" i="2" s="1"/>
  <c r="AT283" i="2" s="1"/>
  <c r="AR284" i="2"/>
  <c r="AS284" i="2" s="1"/>
  <c r="AT284" i="2" s="1"/>
  <c r="AR285" i="2"/>
  <c r="AS285" i="2" s="1"/>
  <c r="AT285" i="2" s="1"/>
  <c r="AR286" i="2"/>
  <c r="AS286" i="2" s="1"/>
  <c r="AT286" i="2" s="1"/>
  <c r="AR287" i="2"/>
  <c r="AS287" i="2" s="1"/>
  <c r="AT287" i="2" s="1"/>
  <c r="AR288" i="2"/>
  <c r="AS288" i="2" s="1"/>
  <c r="AT288" i="2" s="1"/>
  <c r="AR289" i="2"/>
  <c r="AS289" i="2" s="1"/>
  <c r="AT289" i="2" s="1"/>
  <c r="AR290" i="2"/>
  <c r="AS290" i="2" s="1"/>
  <c r="AT290" i="2" s="1"/>
  <c r="AR291" i="2"/>
  <c r="AS291" i="2" s="1"/>
  <c r="AT291" i="2" s="1"/>
  <c r="AR292" i="2"/>
  <c r="AS292" i="2" s="1"/>
  <c r="AT292" i="2" s="1"/>
  <c r="AR293" i="2"/>
  <c r="AS293" i="2" s="1"/>
  <c r="AT293" i="2" s="1"/>
  <c r="AR294" i="2"/>
  <c r="AS294" i="2" s="1"/>
  <c r="AT294" i="2" s="1"/>
  <c r="AR295" i="2"/>
  <c r="AS295" i="2" s="1"/>
  <c r="AT295" i="2" s="1"/>
  <c r="AR296" i="2"/>
  <c r="AS296" i="2" s="1"/>
  <c r="AT296" i="2" s="1"/>
  <c r="AR297" i="2"/>
  <c r="AS297" i="2" s="1"/>
  <c r="AT297" i="2" s="1"/>
  <c r="AR298" i="2"/>
  <c r="AS298" i="2" s="1"/>
  <c r="AT298" i="2" s="1"/>
  <c r="AR299" i="2"/>
  <c r="AS299" i="2" s="1"/>
  <c r="AT299" i="2" s="1"/>
  <c r="AR300" i="2"/>
  <c r="AS300" i="2" s="1"/>
  <c r="AT300" i="2" s="1"/>
  <c r="AR301" i="2"/>
  <c r="AS301" i="2" s="1"/>
  <c r="AT301" i="2" s="1"/>
  <c r="AR302" i="2"/>
  <c r="AS302" i="2" s="1"/>
  <c r="AT302" i="2" s="1"/>
  <c r="AR303" i="2"/>
  <c r="AS303" i="2" s="1"/>
  <c r="AT303" i="2" s="1"/>
  <c r="AR304" i="2"/>
  <c r="AS304" i="2" s="1"/>
  <c r="AT304" i="2" s="1"/>
  <c r="AR305" i="2"/>
  <c r="AS305" i="2" s="1"/>
  <c r="AT305" i="2" s="1"/>
  <c r="AR307" i="2"/>
  <c r="AS307" i="2" s="1"/>
  <c r="AT307" i="2" s="1"/>
  <c r="AR308" i="2"/>
  <c r="AS308" i="2" s="1"/>
  <c r="AT308" i="2" s="1"/>
  <c r="AR309" i="2"/>
  <c r="AS309" i="2" s="1"/>
  <c r="AT309" i="2" s="1"/>
  <c r="AR310" i="2"/>
  <c r="AS310" i="2" s="1"/>
  <c r="AT310" i="2" s="1"/>
  <c r="AR311" i="2"/>
  <c r="AS311" i="2" s="1"/>
  <c r="AT311" i="2" s="1"/>
  <c r="AR312" i="2"/>
  <c r="AS312" i="2" s="1"/>
  <c r="AT312" i="2" s="1"/>
  <c r="AR313" i="2"/>
  <c r="AS313" i="2" s="1"/>
  <c r="AT313" i="2" s="1"/>
  <c r="AR314" i="2"/>
  <c r="AS314" i="2" s="1"/>
  <c r="AT314" i="2" s="1"/>
  <c r="AR315" i="2"/>
  <c r="AS315" i="2" s="1"/>
  <c r="AT315" i="2" s="1"/>
  <c r="AR316" i="2"/>
  <c r="AS316" i="2" s="1"/>
  <c r="AT316" i="2" s="1"/>
  <c r="AR317" i="2"/>
  <c r="AS317" i="2" s="1"/>
  <c r="AT317" i="2" s="1"/>
  <c r="AR318" i="2"/>
  <c r="AS318" i="2" s="1"/>
  <c r="AT318" i="2" s="1"/>
  <c r="AR319" i="2"/>
  <c r="AS319" i="2" s="1"/>
  <c r="AT319" i="2" s="1"/>
  <c r="AR320" i="2"/>
  <c r="AS320" i="2" s="1"/>
  <c r="AT320" i="2" s="1"/>
  <c r="AR321" i="2"/>
  <c r="AS321" i="2" s="1"/>
  <c r="AT321" i="2" s="1"/>
  <c r="AR322" i="2"/>
  <c r="AS322" i="2" s="1"/>
  <c r="AT322" i="2" s="1"/>
  <c r="AR323" i="2"/>
  <c r="AS323" i="2" s="1"/>
  <c r="AT323" i="2" s="1"/>
  <c r="AR324" i="2"/>
  <c r="AS324" i="2" s="1"/>
  <c r="AT324" i="2" s="1"/>
  <c r="AR325" i="2"/>
  <c r="AS325" i="2" s="1"/>
  <c r="AT325" i="2" s="1"/>
  <c r="AR326" i="2"/>
  <c r="AS326" i="2" s="1"/>
  <c r="AT326" i="2" s="1"/>
  <c r="AR327" i="2"/>
  <c r="AS327" i="2" s="1"/>
  <c r="AT327" i="2" s="1"/>
  <c r="AR328" i="2"/>
  <c r="AS328" i="2" s="1"/>
  <c r="AT328" i="2" s="1"/>
  <c r="AR329" i="2"/>
  <c r="AS329" i="2" s="1"/>
  <c r="AT329" i="2" s="1"/>
  <c r="AR330" i="2"/>
  <c r="AS330" i="2" s="1"/>
  <c r="AT330" i="2" s="1"/>
  <c r="AR331" i="2"/>
  <c r="AS331" i="2" s="1"/>
  <c r="AT331" i="2" s="1"/>
  <c r="AR332" i="2"/>
  <c r="AS332" i="2" s="1"/>
  <c r="AT332" i="2" s="1"/>
  <c r="AR333" i="2"/>
  <c r="AS333" i="2" s="1"/>
  <c r="AT333" i="2" s="1"/>
  <c r="AR334" i="2"/>
  <c r="AS334" i="2" s="1"/>
  <c r="AT334" i="2" s="1"/>
  <c r="AR335" i="2"/>
  <c r="AS335" i="2" s="1"/>
  <c r="AT335" i="2" s="1"/>
  <c r="AR336" i="2"/>
  <c r="AS336" i="2" s="1"/>
  <c r="AT336" i="2" s="1"/>
  <c r="AR337" i="2"/>
  <c r="AS337" i="2" s="1"/>
  <c r="AT337" i="2" s="1"/>
  <c r="AR338" i="2"/>
  <c r="AS338" i="2" s="1"/>
  <c r="AT338" i="2" s="1"/>
  <c r="AR339" i="2"/>
  <c r="AS339" i="2" s="1"/>
  <c r="AT339" i="2" s="1"/>
  <c r="AR340" i="2"/>
  <c r="AS340" i="2" s="1"/>
  <c r="AT340" i="2" s="1"/>
  <c r="AR341" i="2"/>
  <c r="AS341" i="2" s="1"/>
  <c r="AT341" i="2" s="1"/>
  <c r="AR342" i="2"/>
  <c r="AS342" i="2" s="1"/>
  <c r="AT342" i="2" s="1"/>
  <c r="AR343" i="2"/>
  <c r="AS343" i="2" s="1"/>
  <c r="AT343" i="2" s="1"/>
  <c r="AR344" i="2"/>
  <c r="AS344" i="2" s="1"/>
  <c r="AT344" i="2" s="1"/>
  <c r="AR345" i="2"/>
  <c r="AS345" i="2" s="1"/>
  <c r="AT345" i="2" s="1"/>
  <c r="AR346" i="2"/>
  <c r="AS346" i="2" s="1"/>
  <c r="AT346" i="2" s="1"/>
  <c r="AR347" i="2"/>
  <c r="AS347" i="2" s="1"/>
  <c r="AT347" i="2" s="1"/>
  <c r="AR348" i="2"/>
  <c r="AS348" i="2" s="1"/>
  <c r="AT348" i="2" s="1"/>
  <c r="AR349" i="2"/>
  <c r="AS349" i="2" s="1"/>
  <c r="AT349" i="2" s="1"/>
  <c r="AR350" i="2"/>
  <c r="AS350" i="2" s="1"/>
  <c r="AT350" i="2" s="1"/>
  <c r="AR351" i="2"/>
  <c r="AS351" i="2" s="1"/>
  <c r="AT351" i="2" s="1"/>
  <c r="AR352" i="2"/>
  <c r="AS352" i="2" s="1"/>
  <c r="AT352" i="2" s="1"/>
  <c r="AR353" i="2"/>
  <c r="AS353" i="2" s="1"/>
  <c r="AT353" i="2" s="1"/>
  <c r="AR354" i="2"/>
  <c r="AS354" i="2" s="1"/>
  <c r="AT354" i="2" s="1"/>
  <c r="AR355" i="2"/>
  <c r="AS355" i="2" s="1"/>
  <c r="AT355" i="2" s="1"/>
  <c r="AR356" i="2"/>
  <c r="AS356" i="2" s="1"/>
  <c r="AT356" i="2" s="1"/>
  <c r="AR357" i="2"/>
  <c r="AS357" i="2" s="1"/>
  <c r="AT357" i="2" s="1"/>
  <c r="AR358" i="2"/>
  <c r="AS358" i="2" s="1"/>
  <c r="AT358" i="2" s="1"/>
  <c r="AR359" i="2"/>
  <c r="AS359" i="2" s="1"/>
  <c r="AT359" i="2" s="1"/>
  <c r="AR360" i="2"/>
  <c r="AS360" i="2" s="1"/>
  <c r="AT360" i="2" s="1"/>
  <c r="AR361" i="2"/>
  <c r="AS361" i="2" s="1"/>
  <c r="AT361" i="2" s="1"/>
  <c r="AR362" i="2"/>
  <c r="AS362" i="2" s="1"/>
  <c r="AT362" i="2" s="1"/>
  <c r="AR363" i="2"/>
  <c r="AS363" i="2" s="1"/>
  <c r="AT363" i="2" s="1"/>
  <c r="AR364" i="2"/>
  <c r="AS364" i="2" s="1"/>
  <c r="AT364" i="2" s="1"/>
  <c r="AR365" i="2"/>
  <c r="AS365" i="2" s="1"/>
  <c r="AT365" i="2" s="1"/>
  <c r="AR366" i="2"/>
  <c r="AS366" i="2" s="1"/>
  <c r="AT366" i="2" s="1"/>
  <c r="AR367" i="2"/>
  <c r="AS367" i="2" s="1"/>
  <c r="AT367" i="2" s="1"/>
  <c r="AR368" i="2"/>
  <c r="AS368" i="2" s="1"/>
  <c r="AT368" i="2" s="1"/>
  <c r="AR369" i="2"/>
  <c r="AS369" i="2" s="1"/>
  <c r="AT369" i="2" s="1"/>
  <c r="AR370" i="2"/>
  <c r="AS370" i="2" s="1"/>
  <c r="AT370" i="2" s="1"/>
  <c r="AR371" i="2"/>
  <c r="AS371" i="2" s="1"/>
  <c r="AT371" i="2" s="1"/>
  <c r="AR372" i="2"/>
  <c r="AS372" i="2" s="1"/>
  <c r="AT372" i="2" s="1"/>
  <c r="AR373" i="2"/>
  <c r="AS373" i="2" s="1"/>
  <c r="AT373" i="2" s="1"/>
  <c r="AR374" i="2"/>
  <c r="AS374" i="2" s="1"/>
  <c r="AT374" i="2" s="1"/>
  <c r="AR375" i="2"/>
  <c r="AS375" i="2" s="1"/>
  <c r="AT375" i="2" s="1"/>
  <c r="AR376" i="2"/>
  <c r="AS376" i="2" s="1"/>
  <c r="AT376" i="2" s="1"/>
  <c r="AR377" i="2"/>
  <c r="AS377" i="2" s="1"/>
  <c r="AT377" i="2" s="1"/>
  <c r="AR378" i="2"/>
  <c r="AS378" i="2" s="1"/>
  <c r="AT378" i="2" s="1"/>
  <c r="AR379" i="2"/>
  <c r="AS379" i="2" s="1"/>
  <c r="AT379" i="2" s="1"/>
  <c r="AR380" i="2"/>
  <c r="AS380" i="2" s="1"/>
  <c r="AT380" i="2" s="1"/>
  <c r="AR381" i="2"/>
  <c r="AS381" i="2" s="1"/>
  <c r="AT381" i="2" s="1"/>
  <c r="AR382" i="2"/>
  <c r="AS382" i="2" s="1"/>
  <c r="AT382" i="2" s="1"/>
  <c r="AR383" i="2"/>
  <c r="AS383" i="2" s="1"/>
  <c r="AT383" i="2" s="1"/>
  <c r="AR384" i="2"/>
  <c r="AS384" i="2" s="1"/>
  <c r="AT384" i="2" s="1"/>
  <c r="AR385" i="2"/>
  <c r="AS385" i="2" s="1"/>
  <c r="AT385" i="2" s="1"/>
  <c r="AR386" i="2"/>
  <c r="AS386" i="2" s="1"/>
  <c r="AT386" i="2" s="1"/>
  <c r="AR387" i="2"/>
  <c r="AS387" i="2" s="1"/>
  <c r="AT387" i="2" s="1"/>
  <c r="AR388" i="2"/>
  <c r="AS388" i="2" s="1"/>
  <c r="AT388" i="2" s="1"/>
  <c r="AR389" i="2"/>
  <c r="AS389" i="2" s="1"/>
  <c r="AT389" i="2" s="1"/>
  <c r="AR390" i="2"/>
  <c r="AS390" i="2" s="1"/>
  <c r="AT390" i="2" s="1"/>
  <c r="AR391" i="2"/>
  <c r="AS391" i="2" s="1"/>
  <c r="AT391" i="2" s="1"/>
  <c r="AR392" i="2"/>
  <c r="AS392" i="2" s="1"/>
  <c r="AT392" i="2" s="1"/>
  <c r="AR393" i="2"/>
  <c r="AS393" i="2" s="1"/>
  <c r="AT393" i="2" s="1"/>
  <c r="AR394" i="2"/>
  <c r="AS394" i="2" s="1"/>
  <c r="AT394" i="2" s="1"/>
  <c r="AR395" i="2"/>
  <c r="AS395" i="2" s="1"/>
  <c r="AT395" i="2" s="1"/>
  <c r="AR396" i="2"/>
  <c r="AS396" i="2" s="1"/>
  <c r="AT396" i="2" s="1"/>
  <c r="AR397" i="2"/>
  <c r="AS397" i="2" s="1"/>
  <c r="AT397" i="2" s="1"/>
  <c r="AR398" i="2"/>
  <c r="AS398" i="2" s="1"/>
  <c r="AT398" i="2" s="1"/>
  <c r="AR399" i="2"/>
  <c r="AS399" i="2" s="1"/>
  <c r="AT399" i="2" s="1"/>
  <c r="AR400" i="2"/>
  <c r="AS400" i="2" s="1"/>
  <c r="AT400" i="2" s="1"/>
  <c r="AR401" i="2"/>
  <c r="AS401" i="2" s="1"/>
  <c r="AT401" i="2" s="1"/>
  <c r="AR402" i="2"/>
  <c r="AS402" i="2" s="1"/>
  <c r="AT402" i="2" s="1"/>
  <c r="AR403" i="2"/>
  <c r="AS403" i="2" s="1"/>
  <c r="AT403" i="2" s="1"/>
  <c r="AR404" i="2"/>
  <c r="AS404" i="2" s="1"/>
  <c r="AT404" i="2" s="1"/>
  <c r="AR405" i="2"/>
  <c r="AS405" i="2" s="1"/>
  <c r="AT405" i="2" s="1"/>
  <c r="AR407" i="2"/>
  <c r="AS407" i="2" s="1"/>
  <c r="AT407" i="2" s="1"/>
  <c r="AR408" i="2"/>
  <c r="AS408" i="2" s="1"/>
  <c r="AT408" i="2" s="1"/>
  <c r="AR410" i="2"/>
  <c r="AS410" i="2" s="1"/>
  <c r="AT410" i="2" s="1"/>
  <c r="AR411" i="2"/>
  <c r="AS411" i="2" s="1"/>
  <c r="AT411" i="2" s="1"/>
  <c r="AR412" i="2"/>
  <c r="AS412" i="2" s="1"/>
  <c r="AT412" i="2" s="1"/>
  <c r="AR413" i="2"/>
  <c r="AS413" i="2" s="1"/>
  <c r="AT413" i="2" s="1"/>
  <c r="AR414" i="2"/>
  <c r="AS414" i="2" s="1"/>
  <c r="AT414" i="2" s="1"/>
  <c r="AR415" i="2"/>
  <c r="AS415" i="2" s="1"/>
  <c r="AT415" i="2" s="1"/>
  <c r="AR416" i="2"/>
  <c r="AS416" i="2" s="1"/>
  <c r="AT416" i="2" s="1"/>
  <c r="AR417" i="2"/>
  <c r="AS417" i="2" s="1"/>
  <c r="AT417" i="2" s="1"/>
  <c r="AR418" i="2"/>
  <c r="AS418" i="2" s="1"/>
  <c r="AT418" i="2" s="1"/>
  <c r="AR419" i="2"/>
  <c r="AS419" i="2" s="1"/>
  <c r="AT419" i="2" s="1"/>
  <c r="AR420" i="2"/>
  <c r="AS420" i="2" s="1"/>
  <c r="AT420" i="2" s="1"/>
  <c r="AR421" i="2"/>
  <c r="AS421" i="2" s="1"/>
  <c r="AT421" i="2" s="1"/>
  <c r="AR422" i="2"/>
  <c r="AS422" i="2" s="1"/>
  <c r="AT422" i="2" s="1"/>
  <c r="AR423" i="2"/>
  <c r="AS423" i="2" s="1"/>
  <c r="AT423" i="2" s="1"/>
  <c r="AR424" i="2"/>
  <c r="AS424" i="2" s="1"/>
  <c r="AT424" i="2" s="1"/>
  <c r="AR425" i="2"/>
  <c r="AS425" i="2" s="1"/>
  <c r="AT425" i="2" s="1"/>
  <c r="AR426" i="2"/>
  <c r="AS426" i="2" s="1"/>
  <c r="AT426" i="2" s="1"/>
  <c r="AR427" i="2"/>
  <c r="AS427" i="2" s="1"/>
  <c r="AT427" i="2" s="1"/>
  <c r="AR428" i="2"/>
  <c r="AS428" i="2" s="1"/>
  <c r="AT428" i="2" s="1"/>
  <c r="AR429" i="2"/>
  <c r="AS429" i="2" s="1"/>
  <c r="AT429" i="2" s="1"/>
  <c r="AR430" i="2"/>
  <c r="AS430" i="2" s="1"/>
  <c r="AT430" i="2" s="1"/>
  <c r="AR431" i="2"/>
  <c r="AS431" i="2" s="1"/>
  <c r="AT431" i="2" s="1"/>
  <c r="AR432" i="2"/>
  <c r="AS432" i="2" s="1"/>
  <c r="AT432" i="2" s="1"/>
  <c r="AR433" i="2"/>
  <c r="AS433" i="2" s="1"/>
  <c r="AT433" i="2" s="1"/>
  <c r="AR434" i="2"/>
  <c r="AS434" i="2" s="1"/>
  <c r="AT434" i="2" s="1"/>
  <c r="AR435" i="2"/>
  <c r="AS435" i="2" s="1"/>
  <c r="AT435" i="2" s="1"/>
  <c r="AR436" i="2"/>
  <c r="AS436" i="2" s="1"/>
  <c r="AT436" i="2" s="1"/>
  <c r="AR437" i="2"/>
  <c r="AS437" i="2" s="1"/>
  <c r="AT437" i="2" s="1"/>
  <c r="AR438" i="2"/>
  <c r="AS438" i="2" s="1"/>
  <c r="AT438" i="2" s="1"/>
  <c r="AR439" i="2"/>
  <c r="AS439" i="2" s="1"/>
  <c r="AT439" i="2" s="1"/>
  <c r="AR440" i="2"/>
  <c r="AS440" i="2" s="1"/>
  <c r="AT440" i="2" s="1"/>
  <c r="AR441" i="2"/>
  <c r="AS441" i="2" s="1"/>
  <c r="AT441" i="2" s="1"/>
  <c r="AR442" i="2"/>
  <c r="AS442" i="2" s="1"/>
  <c r="AT442" i="2" s="1"/>
  <c r="AR443" i="2"/>
  <c r="AS443" i="2" s="1"/>
  <c r="AT443" i="2" s="1"/>
  <c r="AR444" i="2"/>
  <c r="AS444" i="2" s="1"/>
  <c r="AT444" i="2" s="1"/>
  <c r="AR445" i="2"/>
  <c r="AS445" i="2" s="1"/>
  <c r="AT445" i="2" s="1"/>
  <c r="AR446" i="2"/>
  <c r="AS446" i="2" s="1"/>
  <c r="AT446" i="2" s="1"/>
  <c r="AR447" i="2"/>
  <c r="AS447" i="2" s="1"/>
  <c r="AT447" i="2" s="1"/>
  <c r="AR448" i="2"/>
  <c r="AS448" i="2" s="1"/>
  <c r="AT448" i="2" s="1"/>
  <c r="AR449" i="2"/>
  <c r="AS449" i="2" s="1"/>
  <c r="AT449" i="2" s="1"/>
  <c r="AR450" i="2"/>
  <c r="AS450" i="2" s="1"/>
  <c r="AT450" i="2" s="1"/>
  <c r="AR451" i="2"/>
  <c r="AS451" i="2" s="1"/>
  <c r="AT451" i="2" s="1"/>
  <c r="AR452" i="2"/>
  <c r="AS452" i="2" s="1"/>
  <c r="AT452" i="2" s="1"/>
  <c r="AR453" i="2"/>
  <c r="AS453" i="2" s="1"/>
  <c r="AT453" i="2" s="1"/>
  <c r="AR454" i="2"/>
  <c r="AS454" i="2" s="1"/>
  <c r="AT454" i="2" s="1"/>
  <c r="AR455" i="2"/>
  <c r="AS455" i="2" s="1"/>
  <c r="AT455" i="2" s="1"/>
  <c r="AR456" i="2"/>
  <c r="AS456" i="2" s="1"/>
  <c r="AT456" i="2" s="1"/>
  <c r="AR457" i="2"/>
  <c r="AS457" i="2" s="1"/>
  <c r="AT457" i="2" s="1"/>
  <c r="AR458" i="2"/>
  <c r="AS458" i="2" s="1"/>
  <c r="AT458" i="2" s="1"/>
  <c r="AR459" i="2"/>
  <c r="AS459" i="2" s="1"/>
  <c r="AT459" i="2" s="1"/>
  <c r="AR460" i="2"/>
  <c r="AS460" i="2" s="1"/>
  <c r="AT460" i="2" s="1"/>
  <c r="AR461" i="2"/>
  <c r="AS461" i="2" s="1"/>
  <c r="AT461" i="2" s="1"/>
  <c r="AR462" i="2"/>
  <c r="AS462" i="2" s="1"/>
  <c r="AT462" i="2" s="1"/>
  <c r="AR463" i="2"/>
  <c r="AS463" i="2" s="1"/>
  <c r="AT463" i="2" s="1"/>
  <c r="AR464" i="2"/>
  <c r="AS464" i="2" s="1"/>
  <c r="AT464" i="2" s="1"/>
  <c r="AR465" i="2"/>
  <c r="AS465" i="2" s="1"/>
  <c r="AT465" i="2" s="1"/>
  <c r="AR466" i="2"/>
  <c r="AS466" i="2" s="1"/>
  <c r="AT466" i="2" s="1"/>
  <c r="AR467" i="2"/>
  <c r="AS467" i="2" s="1"/>
  <c r="AT467" i="2" s="1"/>
  <c r="AR468" i="2"/>
  <c r="AS468" i="2" s="1"/>
  <c r="AT468" i="2" s="1"/>
  <c r="AR469" i="2"/>
  <c r="AS469" i="2" s="1"/>
  <c r="AT469" i="2" s="1"/>
  <c r="AR470" i="2"/>
  <c r="AS470" i="2" s="1"/>
  <c r="AT470" i="2" s="1"/>
  <c r="AR471" i="2"/>
  <c r="AS471" i="2" s="1"/>
  <c r="AT471" i="2" s="1"/>
  <c r="AR472" i="2"/>
  <c r="AS472" i="2" s="1"/>
  <c r="AT472" i="2" s="1"/>
  <c r="AR473" i="2"/>
  <c r="AS473" i="2" s="1"/>
  <c r="AT473" i="2" s="1"/>
  <c r="AR474" i="2"/>
  <c r="AS474" i="2" s="1"/>
  <c r="AT474" i="2" s="1"/>
  <c r="AR475" i="2"/>
  <c r="AS475" i="2" s="1"/>
  <c r="AT475" i="2" s="1"/>
  <c r="AR476" i="2"/>
  <c r="AS476" i="2" s="1"/>
  <c r="AT476" i="2" s="1"/>
  <c r="AR477" i="2"/>
  <c r="AS477" i="2" s="1"/>
  <c r="AT477" i="2" s="1"/>
  <c r="AR478" i="2"/>
  <c r="AS478" i="2" s="1"/>
  <c r="AT478" i="2" s="1"/>
  <c r="AR479" i="2"/>
  <c r="AS479" i="2" s="1"/>
  <c r="AT479" i="2" s="1"/>
  <c r="AR480" i="2"/>
  <c r="AS480" i="2" s="1"/>
  <c r="AT480" i="2" s="1"/>
  <c r="AR481" i="2"/>
  <c r="AS481" i="2" s="1"/>
  <c r="AT481" i="2" s="1"/>
  <c r="AR482" i="2"/>
  <c r="AS482" i="2" s="1"/>
  <c r="AT482" i="2" s="1"/>
  <c r="AR483" i="2"/>
  <c r="AS483" i="2" s="1"/>
  <c r="AT483" i="2" s="1"/>
  <c r="AR484" i="2"/>
  <c r="AS484" i="2" s="1"/>
  <c r="AT484" i="2" s="1"/>
  <c r="AR485" i="2"/>
  <c r="AS485" i="2" s="1"/>
  <c r="AT485" i="2" s="1"/>
  <c r="AR486" i="2"/>
  <c r="AS486" i="2" s="1"/>
  <c r="AT486" i="2" s="1"/>
  <c r="AR487" i="2"/>
  <c r="AS487" i="2" s="1"/>
  <c r="AT487" i="2" s="1"/>
  <c r="AR488" i="2"/>
  <c r="AS488" i="2" s="1"/>
  <c r="AT488" i="2" s="1"/>
  <c r="AR489" i="2"/>
  <c r="AS489" i="2" s="1"/>
  <c r="AT489" i="2" s="1"/>
  <c r="AR490" i="2"/>
  <c r="AS490" i="2" s="1"/>
  <c r="AT490" i="2" s="1"/>
  <c r="AR491" i="2"/>
  <c r="AS491" i="2" s="1"/>
  <c r="AT491" i="2" s="1"/>
  <c r="AR492" i="2"/>
  <c r="AS492" i="2" s="1"/>
  <c r="AT492" i="2" s="1"/>
  <c r="AR493" i="2"/>
  <c r="AS493" i="2" s="1"/>
  <c r="AT493" i="2" s="1"/>
  <c r="AR494" i="2"/>
  <c r="AS494" i="2" s="1"/>
  <c r="AT494" i="2" s="1"/>
  <c r="AR495" i="2"/>
  <c r="AS495" i="2" s="1"/>
  <c r="AT495" i="2" s="1"/>
  <c r="AR496" i="2"/>
  <c r="AS496" i="2" s="1"/>
  <c r="AT496" i="2" s="1"/>
  <c r="AR497" i="2"/>
  <c r="AS497" i="2" s="1"/>
  <c r="AT497" i="2" s="1"/>
  <c r="AR498" i="2"/>
  <c r="AS498" i="2" s="1"/>
  <c r="AT498" i="2" s="1"/>
  <c r="AR499" i="2"/>
  <c r="AS499" i="2" s="1"/>
  <c r="AT499" i="2" s="1"/>
  <c r="AR500" i="2"/>
  <c r="AS500" i="2" s="1"/>
  <c r="AT500" i="2" s="1"/>
  <c r="AR501" i="2"/>
  <c r="AS501" i="2" s="1"/>
  <c r="AT501" i="2" s="1"/>
  <c r="AR502" i="2"/>
  <c r="AS502" i="2" s="1"/>
  <c r="AT502" i="2" s="1"/>
  <c r="AR503" i="2"/>
  <c r="AS503" i="2" s="1"/>
  <c r="AT503" i="2" s="1"/>
  <c r="AR504" i="2"/>
  <c r="AS504" i="2" s="1"/>
  <c r="AT504" i="2" s="1"/>
  <c r="AR505" i="2"/>
  <c r="AS505" i="2" s="1"/>
  <c r="AT505" i="2" s="1"/>
  <c r="AR506" i="2"/>
  <c r="AS506" i="2" s="1"/>
  <c r="AT506" i="2" s="1"/>
  <c r="AR507" i="2"/>
  <c r="AS507" i="2" s="1"/>
  <c r="AT507" i="2" s="1"/>
  <c r="AR508" i="2"/>
  <c r="AS508" i="2" s="1"/>
  <c r="AT508" i="2" s="1"/>
  <c r="AR509" i="2"/>
  <c r="AS509" i="2" s="1"/>
  <c r="AT509" i="2" s="1"/>
  <c r="AR510" i="2"/>
  <c r="AS510" i="2" s="1"/>
  <c r="AT510" i="2" s="1"/>
  <c r="AR511" i="2"/>
  <c r="AS511" i="2" s="1"/>
  <c r="AT511" i="2" s="1"/>
  <c r="AR512" i="2"/>
  <c r="AS512" i="2" s="1"/>
  <c r="AT512" i="2" s="1"/>
  <c r="AR513" i="2"/>
  <c r="AS513" i="2" s="1"/>
  <c r="AT513" i="2" s="1"/>
  <c r="AR514" i="2"/>
  <c r="AS514" i="2" s="1"/>
  <c r="AT514" i="2" s="1"/>
  <c r="AR515" i="2"/>
  <c r="AS515" i="2" s="1"/>
  <c r="AT515" i="2" s="1"/>
  <c r="AR516" i="2"/>
  <c r="AS516" i="2" s="1"/>
  <c r="AT516" i="2" s="1"/>
  <c r="AR517" i="2"/>
  <c r="AS517" i="2" s="1"/>
  <c r="AT517" i="2" s="1"/>
  <c r="AR518" i="2"/>
  <c r="AS518" i="2" s="1"/>
  <c r="AT518" i="2" s="1"/>
  <c r="AR519" i="2"/>
  <c r="AS519" i="2" s="1"/>
  <c r="AT519" i="2" s="1"/>
  <c r="AR520" i="2"/>
  <c r="AS520" i="2" s="1"/>
  <c r="AT520" i="2" s="1"/>
  <c r="AR521" i="2"/>
  <c r="AS521" i="2" s="1"/>
  <c r="AT521" i="2" s="1"/>
  <c r="AR522" i="2"/>
  <c r="AS522" i="2" s="1"/>
  <c r="AT522" i="2" s="1"/>
  <c r="AR523" i="2"/>
  <c r="AS523" i="2" s="1"/>
  <c r="AT523" i="2" s="1"/>
  <c r="AR524" i="2"/>
  <c r="AS524" i="2" s="1"/>
  <c r="AT524" i="2" s="1"/>
  <c r="AR525" i="2"/>
  <c r="AS525" i="2" s="1"/>
  <c r="AT525" i="2" s="1"/>
  <c r="AR526" i="2"/>
  <c r="AS526" i="2" s="1"/>
  <c r="AT526" i="2" s="1"/>
  <c r="AR527" i="2"/>
  <c r="AS527" i="2" s="1"/>
  <c r="AT527" i="2" s="1"/>
  <c r="AR528" i="2"/>
  <c r="AS528" i="2" s="1"/>
  <c r="AT528" i="2" s="1"/>
  <c r="AR529" i="2"/>
  <c r="AS529" i="2" s="1"/>
  <c r="AT529" i="2" s="1"/>
  <c r="AR530" i="2"/>
  <c r="AS530" i="2" s="1"/>
  <c r="AT530" i="2" s="1"/>
  <c r="AR531" i="2"/>
  <c r="AS531" i="2" s="1"/>
  <c r="AT531" i="2" s="1"/>
  <c r="AR532" i="2"/>
  <c r="AS532" i="2" s="1"/>
  <c r="AT532" i="2" s="1"/>
  <c r="AR533" i="2"/>
  <c r="AS533" i="2" s="1"/>
  <c r="AT533" i="2" s="1"/>
  <c r="AR534" i="2"/>
  <c r="AS534" i="2" s="1"/>
  <c r="AT534" i="2" s="1"/>
  <c r="AR535" i="2"/>
  <c r="AS535" i="2" s="1"/>
  <c r="AT535" i="2" s="1"/>
  <c r="AR536" i="2"/>
  <c r="AS536" i="2" s="1"/>
  <c r="AT536" i="2" s="1"/>
  <c r="AR537" i="2"/>
  <c r="AS537" i="2" s="1"/>
  <c r="AT537" i="2" s="1"/>
  <c r="AR538" i="2"/>
  <c r="AS538" i="2" s="1"/>
  <c r="AT538" i="2" s="1"/>
  <c r="AR539" i="2"/>
  <c r="AS539" i="2" s="1"/>
  <c r="AT539" i="2" s="1"/>
  <c r="AR540" i="2"/>
  <c r="AS540" i="2" s="1"/>
  <c r="AT540" i="2" s="1"/>
  <c r="AR541" i="2"/>
  <c r="AS541" i="2" s="1"/>
  <c r="AT541" i="2" s="1"/>
  <c r="AR542" i="2"/>
  <c r="AS542" i="2" s="1"/>
  <c r="AT542" i="2" s="1"/>
  <c r="AR543" i="2"/>
  <c r="AS543" i="2" s="1"/>
  <c r="AT543" i="2" s="1"/>
  <c r="AR544" i="2"/>
  <c r="AS544" i="2" s="1"/>
  <c r="AT544" i="2" s="1"/>
  <c r="AR545" i="2"/>
  <c r="AS545" i="2" s="1"/>
  <c r="AT545" i="2" s="1"/>
  <c r="AR546" i="2"/>
  <c r="AS546" i="2" s="1"/>
  <c r="AT546" i="2" s="1"/>
  <c r="AR547" i="2"/>
  <c r="AS547" i="2" s="1"/>
  <c r="AT547" i="2" s="1"/>
  <c r="AR548" i="2"/>
  <c r="AS548" i="2" s="1"/>
  <c r="AT548" i="2" s="1"/>
  <c r="AR549" i="2"/>
  <c r="AS549" i="2" s="1"/>
  <c r="AT549" i="2" s="1"/>
  <c r="AR550" i="2"/>
  <c r="AS550" i="2" s="1"/>
  <c r="AT550" i="2" s="1"/>
  <c r="AR551" i="2"/>
  <c r="AS551" i="2" s="1"/>
  <c r="AT551" i="2" s="1"/>
  <c r="AR552" i="2"/>
  <c r="AS552" i="2" s="1"/>
  <c r="AT552" i="2" s="1"/>
  <c r="AR553" i="2"/>
  <c r="AS553" i="2" s="1"/>
  <c r="AT553" i="2" s="1"/>
  <c r="AR554" i="2"/>
  <c r="AS554" i="2" s="1"/>
  <c r="AT554" i="2" s="1"/>
  <c r="AR555" i="2"/>
  <c r="AS555" i="2" s="1"/>
  <c r="AT555" i="2" s="1"/>
  <c r="AR556" i="2"/>
  <c r="AS556" i="2" s="1"/>
  <c r="AT556" i="2" s="1"/>
  <c r="AR557" i="2"/>
  <c r="AS557" i="2" s="1"/>
  <c r="AT557" i="2" s="1"/>
  <c r="AR558" i="2"/>
  <c r="AS558" i="2" s="1"/>
  <c r="AT558" i="2" s="1"/>
  <c r="AR559" i="2"/>
  <c r="AS559" i="2" s="1"/>
  <c r="AT559" i="2" s="1"/>
  <c r="AR560" i="2"/>
  <c r="AS560" i="2" s="1"/>
  <c r="AT560" i="2" s="1"/>
  <c r="AR561" i="2"/>
  <c r="AS561" i="2" s="1"/>
  <c r="AT561" i="2" s="1"/>
  <c r="AR562" i="2"/>
  <c r="AS562" i="2" s="1"/>
  <c r="AT562" i="2" s="1"/>
  <c r="AR563" i="2"/>
  <c r="AS563" i="2" s="1"/>
  <c r="AT563" i="2" s="1"/>
  <c r="AR564" i="2"/>
  <c r="AS564" i="2" s="1"/>
  <c r="AT564" i="2" s="1"/>
  <c r="AR565" i="2"/>
  <c r="AS565" i="2" s="1"/>
  <c r="AT565" i="2" s="1"/>
  <c r="AR566" i="2"/>
  <c r="AS566" i="2" s="1"/>
  <c r="AT566" i="2" s="1"/>
  <c r="AR567" i="2"/>
  <c r="AS567" i="2" s="1"/>
  <c r="AT567" i="2" s="1"/>
  <c r="AR568" i="2"/>
  <c r="AS568" i="2" s="1"/>
  <c r="AT568" i="2" s="1"/>
  <c r="AR569" i="2"/>
  <c r="AS569" i="2" s="1"/>
  <c r="AT569" i="2" s="1"/>
  <c r="AR570" i="2"/>
  <c r="AS570" i="2" s="1"/>
  <c r="AT570" i="2" s="1"/>
  <c r="AR571" i="2"/>
  <c r="AS571" i="2" s="1"/>
  <c r="AT571" i="2" s="1"/>
  <c r="AR572" i="2"/>
  <c r="AS572" i="2" s="1"/>
  <c r="AT572" i="2" s="1"/>
  <c r="AR573" i="2"/>
  <c r="AS573" i="2" s="1"/>
  <c r="AT573" i="2" s="1"/>
  <c r="AR574" i="2"/>
  <c r="AS574" i="2" s="1"/>
  <c r="AT574" i="2" s="1"/>
  <c r="AR575" i="2"/>
  <c r="AS575" i="2" s="1"/>
  <c r="AT575" i="2" s="1"/>
  <c r="AR576" i="2"/>
  <c r="AS576" i="2" s="1"/>
  <c r="AT576" i="2" s="1"/>
  <c r="AR577" i="2"/>
  <c r="AS577" i="2" s="1"/>
  <c r="AT577" i="2" s="1"/>
  <c r="AR578" i="2"/>
  <c r="AS578" i="2" s="1"/>
  <c r="AT578" i="2" s="1"/>
  <c r="AR579" i="2"/>
  <c r="AS579" i="2" s="1"/>
  <c r="AT579" i="2" s="1"/>
  <c r="AR580" i="2"/>
  <c r="AS580" i="2" s="1"/>
  <c r="AT580" i="2" s="1"/>
  <c r="AR581" i="2"/>
  <c r="AS581" i="2" s="1"/>
  <c r="AT581" i="2" s="1"/>
  <c r="AR582" i="2"/>
  <c r="AS582" i="2" s="1"/>
  <c r="AT582" i="2" s="1"/>
  <c r="AR583" i="2"/>
  <c r="AS583" i="2" s="1"/>
  <c r="AT583" i="2" s="1"/>
  <c r="AR584" i="2"/>
  <c r="AS584" i="2" s="1"/>
  <c r="AT584" i="2" s="1"/>
  <c r="AR585" i="2"/>
  <c r="AS585" i="2" s="1"/>
  <c r="AT585" i="2" s="1"/>
  <c r="AR586" i="2"/>
  <c r="AS586" i="2" s="1"/>
  <c r="AT586" i="2" s="1"/>
  <c r="AR587" i="2"/>
  <c r="AS587" i="2" s="1"/>
  <c r="AT587" i="2" s="1"/>
  <c r="AR588" i="2"/>
  <c r="AS588" i="2" s="1"/>
  <c r="AT588" i="2" s="1"/>
  <c r="AR589" i="2"/>
  <c r="AS589" i="2" s="1"/>
  <c r="AT589" i="2" s="1"/>
  <c r="AR590" i="2"/>
  <c r="AS590" i="2" s="1"/>
  <c r="AT590" i="2" s="1"/>
  <c r="AR591" i="2"/>
  <c r="AS591" i="2" s="1"/>
  <c r="AT591" i="2" s="1"/>
  <c r="AR592" i="2"/>
  <c r="AS592" i="2" s="1"/>
  <c r="AT592" i="2" s="1"/>
  <c r="AR593" i="2"/>
  <c r="AS593" i="2" s="1"/>
  <c r="AT593" i="2" s="1"/>
  <c r="AR594" i="2"/>
  <c r="AS594" i="2" s="1"/>
  <c r="AT594" i="2" s="1"/>
  <c r="AR595" i="2"/>
  <c r="AS595" i="2" s="1"/>
  <c r="AT595" i="2" s="1"/>
  <c r="AR596" i="2"/>
  <c r="AS596" i="2" s="1"/>
  <c r="AT596" i="2" s="1"/>
  <c r="AR597" i="2"/>
  <c r="AS597" i="2" s="1"/>
  <c r="AT597" i="2" s="1"/>
  <c r="AR598" i="2"/>
  <c r="AS598" i="2" s="1"/>
  <c r="AT598" i="2" s="1"/>
  <c r="AR599" i="2"/>
  <c r="AS599" i="2" s="1"/>
  <c r="AT599" i="2" s="1"/>
  <c r="AR600" i="2"/>
  <c r="AS600" i="2" s="1"/>
  <c r="AT600" i="2" s="1"/>
  <c r="AR601" i="2"/>
  <c r="AS601" i="2" s="1"/>
  <c r="AT601" i="2" s="1"/>
  <c r="AR602" i="2"/>
  <c r="AS602" i="2" s="1"/>
  <c r="AT602" i="2" s="1"/>
  <c r="AR603" i="2"/>
  <c r="AS603" i="2" s="1"/>
  <c r="AT603" i="2" s="1"/>
  <c r="AR604" i="2"/>
  <c r="AS604" i="2" s="1"/>
  <c r="AT604" i="2" s="1"/>
  <c r="AR605" i="2"/>
  <c r="AS605" i="2" s="1"/>
  <c r="AT605" i="2" s="1"/>
  <c r="AR606" i="2"/>
  <c r="AS606" i="2" s="1"/>
  <c r="AT606" i="2" s="1"/>
  <c r="AR607" i="2"/>
  <c r="AS607" i="2" s="1"/>
  <c r="AT607" i="2" s="1"/>
  <c r="AR608" i="2"/>
  <c r="AS608" i="2" s="1"/>
  <c r="AT608" i="2" s="1"/>
  <c r="AR609" i="2"/>
  <c r="AS609" i="2" s="1"/>
  <c r="AT609" i="2" s="1"/>
  <c r="AR610" i="2"/>
  <c r="AS610" i="2" s="1"/>
  <c r="AT610" i="2" s="1"/>
  <c r="AR611" i="2"/>
  <c r="AS611" i="2" s="1"/>
  <c r="AT611" i="2" s="1"/>
  <c r="AR612" i="2"/>
  <c r="AS612" i="2" s="1"/>
  <c r="AT612" i="2" s="1"/>
  <c r="AR613" i="2"/>
  <c r="AS613" i="2" s="1"/>
  <c r="AT613" i="2" s="1"/>
  <c r="AR614" i="2"/>
  <c r="AS614" i="2" s="1"/>
  <c r="AT614" i="2" s="1"/>
  <c r="AR615" i="2"/>
  <c r="AS615" i="2" s="1"/>
  <c r="AT615" i="2" s="1"/>
  <c r="AR616" i="2"/>
  <c r="AS616" i="2" s="1"/>
  <c r="AT616" i="2" s="1"/>
  <c r="AR617" i="2"/>
  <c r="AS617" i="2" s="1"/>
  <c r="AT617" i="2" s="1"/>
  <c r="AR618" i="2"/>
  <c r="AS618" i="2" s="1"/>
  <c r="AT618" i="2" s="1"/>
  <c r="AR619" i="2"/>
  <c r="AS619" i="2" s="1"/>
  <c r="AT619" i="2" s="1"/>
  <c r="AR620" i="2"/>
  <c r="AS620" i="2" s="1"/>
  <c r="AT620" i="2" s="1"/>
  <c r="AR621" i="2"/>
  <c r="AS621" i="2" s="1"/>
  <c r="AT621" i="2" s="1"/>
  <c r="AR622" i="2"/>
  <c r="AS622" i="2" s="1"/>
  <c r="AT622" i="2" s="1"/>
  <c r="AR623" i="2"/>
  <c r="AS623" i="2" s="1"/>
  <c r="AT623" i="2" s="1"/>
  <c r="AR624" i="2"/>
  <c r="AS624" i="2" s="1"/>
  <c r="AT624" i="2" s="1"/>
  <c r="AR625" i="2"/>
  <c r="AS625" i="2" s="1"/>
  <c r="AT625" i="2" s="1"/>
  <c r="AR626" i="2"/>
  <c r="AS626" i="2" s="1"/>
  <c r="AT626" i="2" s="1"/>
  <c r="AR627" i="2"/>
  <c r="AS627" i="2" s="1"/>
  <c r="AT627" i="2" s="1"/>
  <c r="AR628" i="2"/>
  <c r="AS628" i="2" s="1"/>
  <c r="AT628" i="2" s="1"/>
  <c r="AR629" i="2"/>
  <c r="AS629" i="2" s="1"/>
  <c r="AT629" i="2" s="1"/>
  <c r="AR630" i="2"/>
  <c r="AS630" i="2" s="1"/>
  <c r="AT630" i="2" s="1"/>
  <c r="AR631" i="2"/>
  <c r="AS631" i="2" s="1"/>
  <c r="AT631" i="2" s="1"/>
  <c r="AR632" i="2"/>
  <c r="AS632" i="2" s="1"/>
  <c r="AT632" i="2" s="1"/>
  <c r="AR633" i="2"/>
  <c r="AS633" i="2" s="1"/>
  <c r="AT633" i="2" s="1"/>
  <c r="AR634" i="2"/>
  <c r="AS634" i="2" s="1"/>
  <c r="AT634" i="2" s="1"/>
  <c r="AR635" i="2"/>
  <c r="AS635" i="2" s="1"/>
  <c r="AT635" i="2" s="1"/>
  <c r="AR636" i="2"/>
  <c r="AS636" i="2" s="1"/>
  <c r="AT636" i="2" s="1"/>
  <c r="AR637" i="2"/>
  <c r="AS637" i="2" s="1"/>
  <c r="AT637" i="2" s="1"/>
  <c r="AR638" i="2"/>
  <c r="AS638" i="2" s="1"/>
  <c r="AT638" i="2" s="1"/>
  <c r="AR639" i="2"/>
  <c r="AS639" i="2" s="1"/>
  <c r="AT639" i="2" s="1"/>
  <c r="AR640" i="2"/>
  <c r="AS640" i="2" s="1"/>
  <c r="AT640" i="2" s="1"/>
  <c r="AR641" i="2"/>
  <c r="AS641" i="2" s="1"/>
  <c r="AT641" i="2" s="1"/>
  <c r="AR642" i="2"/>
  <c r="AS642" i="2" s="1"/>
  <c r="AT642" i="2" s="1"/>
  <c r="AR643" i="2"/>
  <c r="AS643" i="2" s="1"/>
  <c r="AT643" i="2" s="1"/>
  <c r="AR644" i="2"/>
  <c r="AS644" i="2" s="1"/>
  <c r="AT644" i="2" s="1"/>
  <c r="AR645" i="2"/>
  <c r="AS645" i="2" s="1"/>
  <c r="AT645" i="2" s="1"/>
  <c r="AR646" i="2"/>
  <c r="AS646" i="2" s="1"/>
  <c r="AT646" i="2" s="1"/>
  <c r="AR647" i="2"/>
  <c r="AS647" i="2" s="1"/>
  <c r="AT647" i="2" s="1"/>
  <c r="AR648" i="2"/>
  <c r="AS648" i="2" s="1"/>
  <c r="AT648" i="2" s="1"/>
  <c r="AR649" i="2"/>
  <c r="AS649" i="2" s="1"/>
  <c r="AT649" i="2" s="1"/>
  <c r="AR650" i="2"/>
  <c r="AS650" i="2" s="1"/>
  <c r="AT650" i="2" s="1"/>
  <c r="AR651" i="2"/>
  <c r="AS651" i="2" s="1"/>
  <c r="AT651" i="2" s="1"/>
  <c r="AR652" i="2"/>
  <c r="AS652" i="2" s="1"/>
  <c r="AT652" i="2" s="1"/>
  <c r="AR653" i="2"/>
  <c r="AS653" i="2" s="1"/>
  <c r="AT653" i="2" s="1"/>
  <c r="AR654" i="2"/>
  <c r="AS654" i="2" s="1"/>
  <c r="AT654" i="2" s="1"/>
  <c r="AR655" i="2"/>
  <c r="AS655" i="2" s="1"/>
  <c r="AT655" i="2" s="1"/>
  <c r="AR656" i="2"/>
  <c r="AS656" i="2" s="1"/>
  <c r="AT656" i="2" s="1"/>
  <c r="AR657" i="2"/>
  <c r="AS657" i="2" s="1"/>
  <c r="AT657" i="2" s="1"/>
  <c r="AR658" i="2"/>
  <c r="AS658" i="2" s="1"/>
  <c r="AT658" i="2" s="1"/>
  <c r="AR659" i="2"/>
  <c r="AS659" i="2" s="1"/>
  <c r="AT659" i="2" s="1"/>
  <c r="AR660" i="2"/>
  <c r="AS660" i="2" s="1"/>
  <c r="AT660" i="2" s="1"/>
  <c r="AR661" i="2"/>
  <c r="AS661" i="2" s="1"/>
  <c r="AT661" i="2" s="1"/>
  <c r="AR662" i="2"/>
  <c r="AS662" i="2" s="1"/>
  <c r="AT662" i="2" s="1"/>
  <c r="AR663" i="2"/>
  <c r="AS663" i="2" s="1"/>
  <c r="AT663" i="2" s="1"/>
  <c r="AR664" i="2"/>
  <c r="AS664" i="2" s="1"/>
  <c r="AT664" i="2" s="1"/>
  <c r="AR665" i="2"/>
  <c r="AS665" i="2" s="1"/>
  <c r="AT665" i="2" s="1"/>
  <c r="AR666" i="2"/>
  <c r="AS666" i="2" s="1"/>
  <c r="AT666" i="2" s="1"/>
  <c r="AR667" i="2"/>
  <c r="AS667" i="2" s="1"/>
  <c r="AT667" i="2" s="1"/>
  <c r="AR668" i="2"/>
  <c r="AS668" i="2" s="1"/>
  <c r="AT668" i="2" s="1"/>
  <c r="AR669" i="2"/>
  <c r="AS669" i="2" s="1"/>
  <c r="AT669" i="2" s="1"/>
  <c r="AR670" i="2"/>
  <c r="AS670" i="2" s="1"/>
  <c r="AT670" i="2" s="1"/>
  <c r="AR671" i="2"/>
  <c r="AS671" i="2" s="1"/>
  <c r="AT671" i="2" s="1"/>
  <c r="AR672" i="2"/>
  <c r="AS672" i="2" s="1"/>
  <c r="AT672" i="2" s="1"/>
  <c r="AR673" i="2"/>
  <c r="AS673" i="2" s="1"/>
  <c r="AT673" i="2" s="1"/>
  <c r="AR674" i="2"/>
  <c r="AS674" i="2" s="1"/>
  <c r="AT674" i="2" s="1"/>
  <c r="AR675" i="2"/>
  <c r="AS675" i="2" s="1"/>
  <c r="AT675" i="2" s="1"/>
  <c r="AR676" i="2"/>
  <c r="AS676" i="2" s="1"/>
  <c r="AT676" i="2" s="1"/>
  <c r="AR677" i="2"/>
  <c r="AS677" i="2" s="1"/>
  <c r="AT677" i="2" s="1"/>
  <c r="AR678" i="2"/>
  <c r="AS678" i="2" s="1"/>
  <c r="AT678" i="2" s="1"/>
  <c r="AR679" i="2"/>
  <c r="AS679" i="2" s="1"/>
  <c r="AT679" i="2" s="1"/>
  <c r="AR680" i="2"/>
  <c r="AS680" i="2" s="1"/>
  <c r="AT680" i="2" s="1"/>
  <c r="AR681" i="2"/>
  <c r="AS681" i="2" s="1"/>
  <c r="AT681" i="2" s="1"/>
  <c r="AR682" i="2"/>
  <c r="AS682" i="2" s="1"/>
  <c r="AT682" i="2" s="1"/>
  <c r="AR683" i="2"/>
  <c r="AS683" i="2" s="1"/>
  <c r="AT683" i="2" s="1"/>
  <c r="AR684" i="2"/>
  <c r="AS684" i="2" s="1"/>
  <c r="AT684" i="2" s="1"/>
  <c r="AR685" i="2"/>
  <c r="AS685" i="2" s="1"/>
  <c r="AT685" i="2" s="1"/>
  <c r="AR686" i="2"/>
  <c r="AS686" i="2" s="1"/>
  <c r="AT686" i="2" s="1"/>
  <c r="AR687" i="2"/>
  <c r="AS687" i="2" s="1"/>
  <c r="AT687" i="2" s="1"/>
  <c r="AR688" i="2"/>
  <c r="AS688" i="2" s="1"/>
  <c r="AT688" i="2" s="1"/>
  <c r="AR689" i="2"/>
  <c r="AS689" i="2" s="1"/>
  <c r="AT689" i="2" s="1"/>
  <c r="AR690" i="2"/>
  <c r="AS690" i="2" s="1"/>
  <c r="AT690" i="2" s="1"/>
  <c r="AR691" i="2"/>
  <c r="AS691" i="2" s="1"/>
  <c r="AT691" i="2" s="1"/>
  <c r="AR692" i="2"/>
  <c r="AS692" i="2" s="1"/>
  <c r="AT692" i="2" s="1"/>
  <c r="AR693" i="2"/>
  <c r="AS693" i="2" s="1"/>
  <c r="AT693" i="2" s="1"/>
  <c r="AR694" i="2"/>
  <c r="AS694" i="2" s="1"/>
  <c r="AT694" i="2" s="1"/>
  <c r="AR695" i="2"/>
  <c r="AS695" i="2" s="1"/>
  <c r="AT695" i="2" s="1"/>
  <c r="AR696" i="2"/>
  <c r="AS696" i="2" s="1"/>
  <c r="AT696" i="2" s="1"/>
  <c r="AR697" i="2"/>
  <c r="AS697" i="2" s="1"/>
  <c r="AT697" i="2" s="1"/>
  <c r="AR698" i="2"/>
  <c r="AS698" i="2" s="1"/>
  <c r="AT698" i="2" s="1"/>
  <c r="AR699" i="2"/>
  <c r="AS699" i="2" s="1"/>
  <c r="AT699" i="2" s="1"/>
  <c r="AR700" i="2"/>
  <c r="AS700" i="2" s="1"/>
  <c r="AT700" i="2" s="1"/>
  <c r="AR701" i="2"/>
  <c r="AS701" i="2" s="1"/>
  <c r="AT701" i="2" s="1"/>
  <c r="AR702" i="2"/>
  <c r="AS702" i="2" s="1"/>
  <c r="AT702" i="2" s="1"/>
  <c r="AR703" i="2"/>
  <c r="AS703" i="2" s="1"/>
  <c r="AT703" i="2" s="1"/>
  <c r="AR704" i="2"/>
  <c r="AS704" i="2" s="1"/>
  <c r="AT704" i="2" s="1"/>
  <c r="AR705" i="2"/>
  <c r="AS705" i="2" s="1"/>
  <c r="AT705" i="2" s="1"/>
  <c r="AR706" i="2"/>
  <c r="AS706" i="2" s="1"/>
  <c r="AT706" i="2" s="1"/>
  <c r="AR707" i="2"/>
  <c r="AS707" i="2" s="1"/>
  <c r="AT707" i="2" s="1"/>
  <c r="AR708" i="2"/>
  <c r="AS708" i="2" s="1"/>
  <c r="AT708" i="2" s="1"/>
  <c r="AR709" i="2"/>
  <c r="AS709" i="2" s="1"/>
  <c r="AT709" i="2" s="1"/>
  <c r="AR710" i="2"/>
  <c r="AS710" i="2" s="1"/>
  <c r="AT710" i="2" s="1"/>
  <c r="AR711" i="2"/>
  <c r="AS711" i="2" s="1"/>
  <c r="AT711" i="2" s="1"/>
  <c r="AR712" i="2"/>
  <c r="AS712" i="2" s="1"/>
  <c r="AT712" i="2" s="1"/>
  <c r="AR713" i="2"/>
  <c r="AS713" i="2" s="1"/>
  <c r="AT713" i="2" s="1"/>
  <c r="AR714" i="2"/>
  <c r="AS714" i="2" s="1"/>
  <c r="AT714" i="2" s="1"/>
  <c r="AR715" i="2"/>
  <c r="AS715" i="2" s="1"/>
  <c r="AT715" i="2" s="1"/>
  <c r="AR716" i="2"/>
  <c r="AS716" i="2" s="1"/>
  <c r="AT716" i="2" s="1"/>
  <c r="AR717" i="2"/>
  <c r="AS717" i="2" s="1"/>
  <c r="AT717" i="2" s="1"/>
  <c r="AR718" i="2"/>
  <c r="AS718" i="2" s="1"/>
  <c r="AT718" i="2" s="1"/>
  <c r="AR719" i="2"/>
  <c r="AS719" i="2" s="1"/>
  <c r="AT719" i="2" s="1"/>
  <c r="AR720" i="2"/>
  <c r="AS720" i="2" s="1"/>
  <c r="AT720" i="2" s="1"/>
  <c r="AR721" i="2"/>
  <c r="AS721" i="2" s="1"/>
  <c r="AT721" i="2" s="1"/>
  <c r="AR722" i="2"/>
  <c r="AS722" i="2" s="1"/>
  <c r="AT722" i="2" s="1"/>
  <c r="AR723" i="2"/>
  <c r="AS723" i="2" s="1"/>
  <c r="AT723" i="2" s="1"/>
  <c r="AR724" i="2"/>
  <c r="AS724" i="2" s="1"/>
  <c r="AT724" i="2" s="1"/>
  <c r="AR725" i="2"/>
  <c r="AS725" i="2" s="1"/>
  <c r="AT725" i="2" s="1"/>
  <c r="AR726" i="2"/>
  <c r="AS726" i="2" s="1"/>
  <c r="AT726" i="2" s="1"/>
  <c r="AR727" i="2"/>
  <c r="AS727" i="2" s="1"/>
  <c r="AT727" i="2" s="1"/>
  <c r="AR728" i="2"/>
  <c r="AS728" i="2" s="1"/>
  <c r="AT728" i="2" s="1"/>
  <c r="AR729" i="2"/>
  <c r="AS729" i="2" s="1"/>
  <c r="AT729" i="2" s="1"/>
  <c r="AR730" i="2"/>
  <c r="AS730" i="2" s="1"/>
  <c r="AT730" i="2" s="1"/>
  <c r="AR731" i="2"/>
  <c r="AS731" i="2" s="1"/>
  <c r="AT731" i="2" s="1"/>
  <c r="AR732" i="2"/>
  <c r="AS732" i="2" s="1"/>
  <c r="AT732" i="2" s="1"/>
  <c r="AR733" i="2"/>
  <c r="AS733" i="2" s="1"/>
  <c r="AT733" i="2" s="1"/>
  <c r="AR734" i="2"/>
  <c r="AS734" i="2" s="1"/>
  <c r="AT734" i="2" s="1"/>
  <c r="AR735" i="2"/>
  <c r="AS735" i="2" s="1"/>
  <c r="AT735" i="2" s="1"/>
  <c r="AR736" i="2"/>
  <c r="AS736" i="2" s="1"/>
  <c r="AT736" i="2" s="1"/>
  <c r="AR737" i="2"/>
  <c r="AS737" i="2" s="1"/>
  <c r="AT737" i="2" s="1"/>
  <c r="AR738" i="2"/>
  <c r="AS738" i="2" s="1"/>
  <c r="AT738" i="2" s="1"/>
  <c r="AR739" i="2"/>
  <c r="AS739" i="2" s="1"/>
  <c r="AT739" i="2" s="1"/>
  <c r="AR740" i="2"/>
  <c r="AS740" i="2" s="1"/>
  <c r="AT740" i="2" s="1"/>
  <c r="AR741" i="2"/>
  <c r="AS741" i="2" s="1"/>
  <c r="AT741" i="2" s="1"/>
  <c r="AR742" i="2"/>
  <c r="AS742" i="2" s="1"/>
  <c r="AT742" i="2" s="1"/>
  <c r="AR743" i="2"/>
  <c r="AS743" i="2" s="1"/>
  <c r="AT743" i="2" s="1"/>
  <c r="AR744" i="2"/>
  <c r="AS744" i="2" s="1"/>
  <c r="AT744" i="2" s="1"/>
  <c r="AR745" i="2"/>
  <c r="AS745" i="2" s="1"/>
  <c r="AT745" i="2" s="1"/>
  <c r="AR746" i="2"/>
  <c r="AS746" i="2" s="1"/>
  <c r="AT746" i="2" s="1"/>
  <c r="AR747" i="2"/>
  <c r="AS747" i="2" s="1"/>
  <c r="AT747" i="2" s="1"/>
  <c r="AR748" i="2"/>
  <c r="AS748" i="2" s="1"/>
  <c r="AT748" i="2" s="1"/>
  <c r="AR749" i="2"/>
  <c r="AS749" i="2" s="1"/>
  <c r="AT749" i="2" s="1"/>
  <c r="AR750" i="2"/>
  <c r="AS750" i="2" s="1"/>
  <c r="AT750" i="2" s="1"/>
  <c r="AR751" i="2"/>
  <c r="AS751" i="2" s="1"/>
  <c r="AT751" i="2" s="1"/>
  <c r="AR752" i="2"/>
  <c r="AS752" i="2" s="1"/>
  <c r="AT752" i="2" s="1"/>
  <c r="AR753" i="2"/>
  <c r="AS753" i="2" s="1"/>
  <c r="AT753" i="2" s="1"/>
  <c r="AR754" i="2"/>
  <c r="AS754" i="2" s="1"/>
  <c r="AT754" i="2" s="1"/>
  <c r="AR755" i="2"/>
  <c r="AS755" i="2" s="1"/>
  <c r="AT755" i="2" s="1"/>
  <c r="AR756" i="2"/>
  <c r="AS756" i="2" s="1"/>
  <c r="AT756" i="2" s="1"/>
  <c r="AR757" i="2"/>
  <c r="AS757" i="2" s="1"/>
  <c r="AT757" i="2" s="1"/>
  <c r="AR758" i="2"/>
  <c r="AS758" i="2" s="1"/>
  <c r="AT758" i="2" s="1"/>
  <c r="AR759" i="2"/>
  <c r="AS759" i="2" s="1"/>
  <c r="AT759" i="2" s="1"/>
  <c r="AR760" i="2"/>
  <c r="AS760" i="2" s="1"/>
  <c r="AT760" i="2" s="1"/>
  <c r="AR761" i="2"/>
  <c r="AS761" i="2" s="1"/>
  <c r="AT761" i="2" s="1"/>
  <c r="AR762" i="2"/>
  <c r="AS762" i="2" s="1"/>
  <c r="AT762" i="2" s="1"/>
  <c r="AR763" i="2"/>
  <c r="AS763" i="2" s="1"/>
  <c r="AT763" i="2" s="1"/>
  <c r="AR764" i="2"/>
  <c r="AS764" i="2" s="1"/>
  <c r="AT764" i="2" s="1"/>
  <c r="AR765" i="2"/>
  <c r="AS765" i="2" s="1"/>
  <c r="AT765" i="2" s="1"/>
  <c r="AR766" i="2"/>
  <c r="AS766" i="2" s="1"/>
  <c r="AT766" i="2" s="1"/>
  <c r="AR767" i="2"/>
  <c r="AS767" i="2" s="1"/>
  <c r="AT767" i="2" s="1"/>
  <c r="AR768" i="2"/>
  <c r="AS768" i="2" s="1"/>
  <c r="AT768" i="2" s="1"/>
  <c r="AR769" i="2"/>
  <c r="AS769" i="2" s="1"/>
  <c r="AT769" i="2" s="1"/>
  <c r="AR770" i="2"/>
  <c r="AS770" i="2" s="1"/>
  <c r="AT770" i="2" s="1"/>
  <c r="AR771" i="2"/>
  <c r="AS771" i="2" s="1"/>
  <c r="AT771" i="2" s="1"/>
  <c r="AR772" i="2"/>
  <c r="AS772" i="2" s="1"/>
  <c r="AT772" i="2" s="1"/>
  <c r="AR773" i="2"/>
  <c r="AS773" i="2" s="1"/>
  <c r="AT773" i="2" s="1"/>
  <c r="AR774" i="2"/>
  <c r="AS774" i="2" s="1"/>
  <c r="AT774" i="2" s="1"/>
  <c r="AR775" i="2"/>
  <c r="AS775" i="2" s="1"/>
  <c r="AT775" i="2" s="1"/>
  <c r="AR776" i="2"/>
  <c r="AS776" i="2" s="1"/>
  <c r="AT776" i="2" s="1"/>
  <c r="AR777" i="2"/>
  <c r="AS777" i="2" s="1"/>
  <c r="AT777" i="2" s="1"/>
  <c r="AR778" i="2"/>
  <c r="AS778" i="2" s="1"/>
  <c r="AT778" i="2" s="1"/>
  <c r="AR779" i="2"/>
  <c r="AS779" i="2" s="1"/>
  <c r="AT779" i="2" s="1"/>
  <c r="AR780" i="2"/>
  <c r="AS780" i="2" s="1"/>
  <c r="AT780" i="2" s="1"/>
  <c r="AR781" i="2"/>
  <c r="AS781" i="2" s="1"/>
  <c r="AT781" i="2" s="1"/>
  <c r="AR782" i="2"/>
  <c r="AS782" i="2" s="1"/>
  <c r="AT782" i="2" s="1"/>
  <c r="AR783" i="2"/>
  <c r="AS783" i="2" s="1"/>
  <c r="AT783" i="2" s="1"/>
  <c r="AR784" i="2"/>
  <c r="AS784" i="2" s="1"/>
  <c r="AT784" i="2" s="1"/>
  <c r="AR785" i="2"/>
  <c r="AS785" i="2" s="1"/>
  <c r="AT785" i="2" s="1"/>
  <c r="AR786" i="2"/>
  <c r="AS786" i="2" s="1"/>
  <c r="AT786" i="2" s="1"/>
  <c r="AR787" i="2"/>
  <c r="AS787" i="2" s="1"/>
  <c r="AT787" i="2" s="1"/>
  <c r="AR788" i="2"/>
  <c r="AS788" i="2" s="1"/>
  <c r="AT788" i="2" s="1"/>
  <c r="AR789" i="2"/>
  <c r="AS789" i="2" s="1"/>
  <c r="AT789" i="2" s="1"/>
  <c r="AR790" i="2"/>
  <c r="AS790" i="2" s="1"/>
  <c r="AT790" i="2" s="1"/>
  <c r="AR791" i="2"/>
  <c r="AS791" i="2" s="1"/>
  <c r="AT791" i="2" s="1"/>
  <c r="AR792" i="2"/>
  <c r="AS792" i="2" s="1"/>
  <c r="AT792" i="2" s="1"/>
  <c r="AR793" i="2"/>
  <c r="AS793" i="2" s="1"/>
  <c r="AT793" i="2" s="1"/>
  <c r="AR794" i="2"/>
  <c r="AS794" i="2" s="1"/>
  <c r="AT794" i="2" s="1"/>
  <c r="AR795" i="2"/>
  <c r="AS795" i="2" s="1"/>
  <c r="AT795" i="2" s="1"/>
  <c r="AR796" i="2"/>
  <c r="AS796" i="2" s="1"/>
  <c r="AT796" i="2" s="1"/>
  <c r="AR797" i="2"/>
  <c r="AS797" i="2" s="1"/>
  <c r="AT797" i="2" s="1"/>
  <c r="AR798" i="2"/>
  <c r="AS798" i="2" s="1"/>
  <c r="AT798" i="2" s="1"/>
  <c r="AR799" i="2"/>
  <c r="AS799" i="2" s="1"/>
  <c r="AT799" i="2" s="1"/>
  <c r="AR800" i="2"/>
  <c r="AS800" i="2" s="1"/>
  <c r="AT800" i="2" s="1"/>
  <c r="AR801" i="2"/>
  <c r="AS801" i="2" s="1"/>
  <c r="AT801" i="2" s="1"/>
  <c r="AR802" i="2"/>
  <c r="AS802" i="2" s="1"/>
  <c r="AT802" i="2" s="1"/>
  <c r="AR803" i="2"/>
  <c r="AS803" i="2" s="1"/>
  <c r="AT803" i="2" s="1"/>
  <c r="AR804" i="2"/>
  <c r="AS804" i="2" s="1"/>
  <c r="AT804" i="2" s="1"/>
  <c r="AR805" i="2"/>
  <c r="AS805" i="2" s="1"/>
  <c r="AT805" i="2" s="1"/>
  <c r="AR806" i="2"/>
  <c r="AS806" i="2" s="1"/>
  <c r="AT806" i="2" s="1"/>
  <c r="AR807" i="2"/>
  <c r="AS807" i="2" s="1"/>
  <c r="AT807" i="2" s="1"/>
  <c r="AR808" i="2"/>
  <c r="AS808" i="2" s="1"/>
  <c r="AT808" i="2" s="1"/>
  <c r="AR809" i="2"/>
  <c r="AS809" i="2" s="1"/>
  <c r="AT809" i="2" s="1"/>
  <c r="AR810" i="2"/>
  <c r="AS810" i="2" s="1"/>
  <c r="AT810" i="2" s="1"/>
  <c r="AR811" i="2"/>
  <c r="AS811" i="2" s="1"/>
  <c r="AT811" i="2" s="1"/>
  <c r="AR812" i="2"/>
  <c r="AS812" i="2" s="1"/>
  <c r="AT812" i="2" s="1"/>
  <c r="AR813" i="2"/>
  <c r="AS813" i="2" s="1"/>
  <c r="AT813" i="2" s="1"/>
  <c r="AR814" i="2"/>
  <c r="AS814" i="2" s="1"/>
  <c r="AT814" i="2" s="1"/>
  <c r="AR815" i="2"/>
  <c r="AS815" i="2" s="1"/>
  <c r="AT815" i="2" s="1"/>
  <c r="AR816" i="2"/>
  <c r="AS816" i="2" s="1"/>
  <c r="AT816" i="2" s="1"/>
  <c r="AR817" i="2"/>
  <c r="AS817" i="2" s="1"/>
  <c r="AT817" i="2" s="1"/>
  <c r="AR818" i="2"/>
  <c r="AS818" i="2" s="1"/>
  <c r="AT818" i="2" s="1"/>
  <c r="AR819" i="2"/>
  <c r="AS819" i="2" s="1"/>
  <c r="AT819" i="2" s="1"/>
  <c r="AR820" i="2"/>
  <c r="AS820" i="2" s="1"/>
  <c r="AT820" i="2" s="1"/>
  <c r="AR821" i="2"/>
  <c r="AS821" i="2" s="1"/>
  <c r="AT821" i="2" s="1"/>
  <c r="AR822" i="2"/>
  <c r="AS822" i="2" s="1"/>
  <c r="AT822" i="2" s="1"/>
  <c r="AR823" i="2"/>
  <c r="AS823" i="2" s="1"/>
  <c r="AT823" i="2" s="1"/>
  <c r="AR824" i="2"/>
  <c r="AS824" i="2" s="1"/>
  <c r="AT824" i="2" s="1"/>
  <c r="AR825" i="2"/>
  <c r="AS825" i="2" s="1"/>
  <c r="AT825" i="2" s="1"/>
  <c r="AR826" i="2"/>
  <c r="AS826" i="2" s="1"/>
  <c r="AT826" i="2" s="1"/>
  <c r="AR827" i="2"/>
  <c r="AS827" i="2" s="1"/>
  <c r="AT827" i="2" s="1"/>
  <c r="AR828" i="2"/>
  <c r="AS828" i="2" s="1"/>
  <c r="AT828" i="2" s="1"/>
  <c r="AR829" i="2"/>
  <c r="AS829" i="2" s="1"/>
  <c r="AT829" i="2" s="1"/>
  <c r="AR830" i="2"/>
  <c r="AS830" i="2" s="1"/>
  <c r="AT830" i="2" s="1"/>
  <c r="AR831" i="2"/>
  <c r="AS831" i="2" s="1"/>
  <c r="AT831" i="2" s="1"/>
  <c r="AR832" i="2"/>
  <c r="AS832" i="2" s="1"/>
  <c r="AT832" i="2" s="1"/>
  <c r="AR833" i="2"/>
  <c r="AS833" i="2" s="1"/>
  <c r="AT833" i="2" s="1"/>
  <c r="AR834" i="2"/>
  <c r="AS834" i="2" s="1"/>
  <c r="AT834" i="2" s="1"/>
  <c r="AR835" i="2"/>
  <c r="AS835" i="2" s="1"/>
  <c r="AT835" i="2" s="1"/>
  <c r="AR836" i="2"/>
  <c r="AS836" i="2" s="1"/>
  <c r="AT836" i="2" s="1"/>
  <c r="AR837" i="2"/>
  <c r="AS837" i="2" s="1"/>
  <c r="AT837" i="2" s="1"/>
  <c r="AR838" i="2"/>
  <c r="AS838" i="2" s="1"/>
  <c r="AT838" i="2" s="1"/>
  <c r="AR839" i="2"/>
  <c r="AS839" i="2" s="1"/>
  <c r="AT839" i="2" s="1"/>
  <c r="AR840" i="2"/>
  <c r="AS840" i="2" s="1"/>
  <c r="AT840" i="2" s="1"/>
  <c r="AR841" i="2"/>
  <c r="AS841" i="2" s="1"/>
  <c r="AT841" i="2" s="1"/>
  <c r="AR842" i="2"/>
  <c r="AS842" i="2" s="1"/>
  <c r="AT842" i="2" s="1"/>
  <c r="AR843" i="2"/>
  <c r="AS843" i="2" s="1"/>
  <c r="AT843" i="2" s="1"/>
  <c r="AR844" i="2"/>
  <c r="AS844" i="2" s="1"/>
  <c r="AT844" i="2" s="1"/>
  <c r="AR845" i="2"/>
  <c r="AS845" i="2" s="1"/>
  <c r="AT845" i="2" s="1"/>
  <c r="AR846" i="2"/>
  <c r="AS846" i="2" s="1"/>
  <c r="AT846" i="2" s="1"/>
  <c r="AR847" i="2"/>
  <c r="AS847" i="2" s="1"/>
  <c r="AT847" i="2" s="1"/>
  <c r="AR848" i="2"/>
  <c r="AS848" i="2" s="1"/>
  <c r="AT848" i="2" s="1"/>
  <c r="AR849" i="2"/>
  <c r="AS849" i="2" s="1"/>
  <c r="AT849" i="2" s="1"/>
  <c r="AR850" i="2"/>
  <c r="AS850" i="2" s="1"/>
  <c r="AT850" i="2" s="1"/>
  <c r="AR851" i="2"/>
  <c r="AS851" i="2" s="1"/>
  <c r="AT851" i="2" s="1"/>
  <c r="AR852" i="2"/>
  <c r="AS852" i="2" s="1"/>
  <c r="AT852" i="2" s="1"/>
  <c r="AR853" i="2"/>
  <c r="AS853" i="2" s="1"/>
  <c r="AT853" i="2" s="1"/>
  <c r="AR854" i="2"/>
  <c r="AS854" i="2" s="1"/>
  <c r="AT854" i="2" s="1"/>
  <c r="AR855" i="2"/>
  <c r="AS855" i="2" s="1"/>
  <c r="AT855" i="2" s="1"/>
  <c r="AR856" i="2"/>
  <c r="AS856" i="2" s="1"/>
  <c r="AT856" i="2" s="1"/>
  <c r="AR857" i="2"/>
  <c r="AS857" i="2" s="1"/>
  <c r="AT857" i="2" s="1"/>
  <c r="AR858" i="2"/>
  <c r="AS858" i="2" s="1"/>
  <c r="AT858" i="2" s="1"/>
  <c r="AR859" i="2"/>
  <c r="AS859" i="2" s="1"/>
  <c r="AT859" i="2" s="1"/>
  <c r="AR860" i="2"/>
  <c r="AS860" i="2" s="1"/>
  <c r="AT860" i="2" s="1"/>
  <c r="AR861" i="2"/>
  <c r="AS861" i="2" s="1"/>
  <c r="AT861" i="2" s="1"/>
  <c r="AR862" i="2"/>
  <c r="AS862" i="2" s="1"/>
  <c r="AT862" i="2" s="1"/>
  <c r="AR863" i="2"/>
  <c r="AS863" i="2" s="1"/>
  <c r="AT863" i="2" s="1"/>
  <c r="AR864" i="2"/>
  <c r="AS864" i="2" s="1"/>
  <c r="AT864" i="2" s="1"/>
  <c r="AR865" i="2"/>
  <c r="AS865" i="2" s="1"/>
  <c r="AT865" i="2" s="1"/>
  <c r="AR866" i="2"/>
  <c r="AS866" i="2" s="1"/>
  <c r="AT866" i="2" s="1"/>
  <c r="AR867" i="2"/>
  <c r="AS867" i="2" s="1"/>
  <c r="AT867" i="2" s="1"/>
  <c r="AR868" i="2"/>
  <c r="AS868" i="2" s="1"/>
  <c r="AT868" i="2" s="1"/>
  <c r="AR869" i="2"/>
  <c r="AS869" i="2" s="1"/>
  <c r="AT869" i="2" s="1"/>
  <c r="AR870" i="2"/>
  <c r="AS870" i="2" s="1"/>
  <c r="AT870" i="2" s="1"/>
  <c r="AR871" i="2"/>
  <c r="AS871" i="2" s="1"/>
  <c r="AT871" i="2" s="1"/>
  <c r="AR872" i="2"/>
  <c r="AS872" i="2" s="1"/>
  <c r="AT872" i="2" s="1"/>
  <c r="AR873" i="2"/>
  <c r="AS873" i="2" s="1"/>
  <c r="AT873" i="2" s="1"/>
  <c r="AR874" i="2"/>
  <c r="AS874" i="2" s="1"/>
  <c r="AT874" i="2" s="1"/>
  <c r="AR875" i="2"/>
  <c r="AS875" i="2" s="1"/>
  <c r="AT875" i="2" s="1"/>
  <c r="AR876" i="2"/>
  <c r="AS876" i="2" s="1"/>
  <c r="AT876" i="2" s="1"/>
  <c r="AR877" i="2"/>
  <c r="AS877" i="2" s="1"/>
  <c r="AT877" i="2" s="1"/>
  <c r="AR878" i="2"/>
  <c r="AS878" i="2" s="1"/>
  <c r="AT878" i="2" s="1"/>
  <c r="AR879" i="2"/>
  <c r="AS879" i="2" s="1"/>
  <c r="AT879" i="2" s="1"/>
  <c r="AR880" i="2"/>
  <c r="AS880" i="2" s="1"/>
  <c r="AT880" i="2" s="1"/>
  <c r="AR881" i="2"/>
  <c r="AS881" i="2" s="1"/>
  <c r="AT881" i="2" s="1"/>
  <c r="AR882" i="2"/>
  <c r="AS882" i="2" s="1"/>
  <c r="AT882" i="2" s="1"/>
  <c r="AR883" i="2"/>
  <c r="AS883" i="2" s="1"/>
  <c r="AT883" i="2" s="1"/>
  <c r="AR884" i="2"/>
  <c r="AS884" i="2" s="1"/>
  <c r="AT884" i="2" s="1"/>
  <c r="AR885" i="2"/>
  <c r="AS885" i="2" s="1"/>
  <c r="AT885" i="2" s="1"/>
  <c r="AR886" i="2"/>
  <c r="AS886" i="2" s="1"/>
  <c r="AT886" i="2" s="1"/>
  <c r="AR887" i="2"/>
  <c r="AS887" i="2" s="1"/>
  <c r="AT887" i="2" s="1"/>
  <c r="AR888" i="2"/>
  <c r="AS888" i="2" s="1"/>
  <c r="AT888" i="2" s="1"/>
  <c r="AR889" i="2"/>
  <c r="AS889" i="2" s="1"/>
  <c r="AT889" i="2" s="1"/>
  <c r="AR890" i="2"/>
  <c r="AS890" i="2" s="1"/>
  <c r="AT890" i="2" s="1"/>
  <c r="AR891" i="2"/>
  <c r="AS891" i="2" s="1"/>
  <c r="AT891" i="2" s="1"/>
  <c r="AR892" i="2"/>
  <c r="AS892" i="2" s="1"/>
  <c r="AT892" i="2" s="1"/>
  <c r="AR893" i="2"/>
  <c r="AS893" i="2" s="1"/>
  <c r="AT893" i="2" s="1"/>
  <c r="AR894" i="2"/>
  <c r="AS894" i="2" s="1"/>
  <c r="AT894" i="2" s="1"/>
  <c r="AR895" i="2"/>
  <c r="AS895" i="2" s="1"/>
  <c r="AT895" i="2" s="1"/>
  <c r="AR896" i="2"/>
  <c r="AS896" i="2" s="1"/>
  <c r="AT896" i="2" s="1"/>
  <c r="AR897" i="2"/>
  <c r="AS897" i="2" s="1"/>
  <c r="AT897" i="2" s="1"/>
  <c r="AR898" i="2"/>
  <c r="AS898" i="2" s="1"/>
  <c r="AT898" i="2" s="1"/>
  <c r="AR899" i="2"/>
  <c r="AS899" i="2" s="1"/>
  <c r="AT899" i="2" s="1"/>
  <c r="AR900" i="2"/>
  <c r="AS900" i="2" s="1"/>
  <c r="AT900" i="2" s="1"/>
  <c r="AR901" i="2"/>
  <c r="AS901" i="2" s="1"/>
  <c r="AT901" i="2" s="1"/>
  <c r="AR902" i="2"/>
  <c r="AS902" i="2" s="1"/>
  <c r="AT902" i="2" s="1"/>
  <c r="AR903" i="2"/>
  <c r="AS903" i="2" s="1"/>
  <c r="AT903" i="2" s="1"/>
  <c r="AR904" i="2"/>
  <c r="AS904" i="2" s="1"/>
  <c r="AT904" i="2" s="1"/>
  <c r="AR905" i="2"/>
  <c r="AS905" i="2" s="1"/>
  <c r="AT905" i="2" s="1"/>
  <c r="AR906" i="2"/>
  <c r="AS906" i="2" s="1"/>
  <c r="AT906" i="2" s="1"/>
  <c r="AR907" i="2"/>
  <c r="AS907" i="2" s="1"/>
  <c r="AT907" i="2" s="1"/>
  <c r="AR908" i="2"/>
  <c r="AS908" i="2" s="1"/>
  <c r="AT908" i="2" s="1"/>
  <c r="AR909" i="2"/>
  <c r="AS909" i="2" s="1"/>
  <c r="AT909" i="2" s="1"/>
  <c r="AR910" i="2"/>
  <c r="AS910" i="2" s="1"/>
  <c r="AT910" i="2" s="1"/>
  <c r="AR911" i="2"/>
  <c r="AS911" i="2" s="1"/>
  <c r="AT911" i="2" s="1"/>
  <c r="AR912" i="2"/>
  <c r="AS912" i="2" s="1"/>
  <c r="AT912" i="2" s="1"/>
  <c r="AR913" i="2"/>
  <c r="AS913" i="2" s="1"/>
  <c r="AT913" i="2" s="1"/>
  <c r="AR914" i="2"/>
  <c r="AS914" i="2" s="1"/>
  <c r="AT914" i="2" s="1"/>
  <c r="AR915" i="2"/>
  <c r="AS915" i="2" s="1"/>
  <c r="AT915" i="2" s="1"/>
  <c r="AR916" i="2"/>
  <c r="AS916" i="2" s="1"/>
  <c r="AT916" i="2" s="1"/>
  <c r="AR917" i="2"/>
  <c r="AS917" i="2" s="1"/>
  <c r="AT917" i="2" s="1"/>
  <c r="AR918" i="2"/>
  <c r="AS918" i="2" s="1"/>
  <c r="AT918" i="2" s="1"/>
  <c r="AR919" i="2"/>
  <c r="AS919" i="2" s="1"/>
  <c r="AT919" i="2" s="1"/>
  <c r="AR920" i="2"/>
  <c r="AS920" i="2" s="1"/>
  <c r="AT920" i="2" s="1"/>
  <c r="AR921" i="2"/>
  <c r="AS921" i="2" s="1"/>
  <c r="AT921" i="2" s="1"/>
  <c r="AR922" i="2"/>
  <c r="AS922" i="2" s="1"/>
  <c r="AT922" i="2" s="1"/>
  <c r="AR923" i="2"/>
  <c r="AS923" i="2" s="1"/>
  <c r="AT923" i="2" s="1"/>
  <c r="AR924" i="2"/>
  <c r="AS924" i="2" s="1"/>
  <c r="AT924" i="2" s="1"/>
  <c r="AR925" i="2"/>
  <c r="AS925" i="2" s="1"/>
  <c r="AT925" i="2" s="1"/>
  <c r="AR926" i="2"/>
  <c r="AS926" i="2" s="1"/>
  <c r="AT926" i="2" s="1"/>
  <c r="AR927" i="2"/>
  <c r="AS927" i="2" s="1"/>
  <c r="AT927" i="2" s="1"/>
  <c r="AR928" i="2"/>
  <c r="AS928" i="2" s="1"/>
  <c r="AT928" i="2" s="1"/>
  <c r="AR929" i="2"/>
  <c r="AS929" i="2" s="1"/>
  <c r="AT929" i="2" s="1"/>
  <c r="AR930" i="2"/>
  <c r="AS930" i="2" s="1"/>
  <c r="AT930" i="2" s="1"/>
  <c r="AR931" i="2"/>
  <c r="AS931" i="2" s="1"/>
  <c r="AT931" i="2" s="1"/>
  <c r="AR932" i="2"/>
  <c r="AS932" i="2" s="1"/>
  <c r="AT932" i="2" s="1"/>
  <c r="AR933" i="2"/>
  <c r="AS933" i="2" s="1"/>
  <c r="AT933" i="2" s="1"/>
  <c r="AR934" i="2"/>
  <c r="AS934" i="2" s="1"/>
  <c r="AT934" i="2" s="1"/>
  <c r="AR935" i="2"/>
  <c r="AS935" i="2" s="1"/>
  <c r="AT935" i="2" s="1"/>
  <c r="AR936" i="2"/>
  <c r="AS936" i="2" s="1"/>
  <c r="AT936" i="2" s="1"/>
  <c r="AR937" i="2"/>
  <c r="AS937" i="2" s="1"/>
  <c r="AT937" i="2" s="1"/>
  <c r="AR938" i="2"/>
  <c r="AS938" i="2" s="1"/>
  <c r="AT938" i="2" s="1"/>
  <c r="AR939" i="2"/>
  <c r="AS939" i="2" s="1"/>
  <c r="AT939" i="2" s="1"/>
  <c r="AR940" i="2"/>
  <c r="AS940" i="2" s="1"/>
  <c r="AT940" i="2" s="1"/>
  <c r="AR941" i="2"/>
  <c r="AS941" i="2" s="1"/>
  <c r="AT941" i="2" s="1"/>
  <c r="AR942" i="2"/>
  <c r="AS942" i="2" s="1"/>
  <c r="AT942" i="2" s="1"/>
  <c r="AR943" i="2"/>
  <c r="AS943" i="2" s="1"/>
  <c r="AT943" i="2" s="1"/>
  <c r="AR944" i="2"/>
  <c r="AS944" i="2" s="1"/>
  <c r="AT944" i="2" s="1"/>
  <c r="AR945" i="2"/>
  <c r="AS945" i="2" s="1"/>
  <c r="AT945" i="2" s="1"/>
  <c r="AR946" i="2"/>
  <c r="AS946" i="2" s="1"/>
  <c r="AT946" i="2" s="1"/>
  <c r="AR947" i="2"/>
  <c r="AS947" i="2" s="1"/>
  <c r="AT947" i="2" s="1"/>
  <c r="AR948" i="2"/>
  <c r="AS948" i="2" s="1"/>
  <c r="AT948" i="2" s="1"/>
  <c r="AR949" i="2"/>
  <c r="AS949" i="2" s="1"/>
  <c r="AT949" i="2" s="1"/>
  <c r="AR950" i="2"/>
  <c r="AS950" i="2" s="1"/>
  <c r="AT950" i="2" s="1"/>
  <c r="AR951" i="2"/>
  <c r="AS951" i="2" s="1"/>
  <c r="AT951" i="2" s="1"/>
  <c r="AR952" i="2"/>
  <c r="AS952" i="2" s="1"/>
  <c r="AT952" i="2" s="1"/>
  <c r="AR953" i="2"/>
  <c r="AS953" i="2" s="1"/>
  <c r="AT953" i="2" s="1"/>
  <c r="AR954" i="2"/>
  <c r="AS954" i="2" s="1"/>
  <c r="AT954" i="2" s="1"/>
  <c r="AR955" i="2"/>
  <c r="AS955" i="2" s="1"/>
  <c r="AT955" i="2" s="1"/>
  <c r="AR956" i="2"/>
  <c r="AS956" i="2" s="1"/>
  <c r="AT956" i="2" s="1"/>
  <c r="AR957" i="2"/>
  <c r="AS957" i="2" s="1"/>
  <c r="AT957" i="2" s="1"/>
  <c r="AR958" i="2"/>
  <c r="AS958" i="2" s="1"/>
  <c r="AT958" i="2" s="1"/>
  <c r="AR959" i="2"/>
  <c r="AS959" i="2" s="1"/>
  <c r="AT959" i="2" s="1"/>
  <c r="AR960" i="2"/>
  <c r="AS960" i="2" s="1"/>
  <c r="AT960" i="2" s="1"/>
  <c r="AR961" i="2"/>
  <c r="AS961" i="2" s="1"/>
  <c r="AT961" i="2" s="1"/>
  <c r="AR962" i="2"/>
  <c r="AS962" i="2" s="1"/>
  <c r="AT962" i="2" s="1"/>
  <c r="AR963" i="2"/>
  <c r="AS963" i="2" s="1"/>
  <c r="AT963" i="2" s="1"/>
  <c r="AR964" i="2"/>
  <c r="AS964" i="2" s="1"/>
  <c r="AT964" i="2" s="1"/>
  <c r="AR965" i="2"/>
  <c r="AS965" i="2" s="1"/>
  <c r="AT965" i="2" s="1"/>
  <c r="AR966" i="2"/>
  <c r="AS966" i="2" s="1"/>
  <c r="AT966" i="2" s="1"/>
  <c r="AR967" i="2"/>
  <c r="AS967" i="2" s="1"/>
  <c r="AT967" i="2" s="1"/>
  <c r="AR968" i="2"/>
  <c r="AS968" i="2" s="1"/>
  <c r="AT968" i="2" s="1"/>
  <c r="AR969" i="2"/>
  <c r="AS969" i="2" s="1"/>
  <c r="AT969" i="2" s="1"/>
  <c r="AR970" i="2"/>
  <c r="AS970" i="2" s="1"/>
  <c r="AT970" i="2" s="1"/>
  <c r="AR971" i="2"/>
  <c r="AS971" i="2" s="1"/>
  <c r="AT971" i="2" s="1"/>
  <c r="AR972" i="2"/>
  <c r="AS972" i="2" s="1"/>
  <c r="AT972" i="2" s="1"/>
  <c r="AR973" i="2"/>
  <c r="AS973" i="2" s="1"/>
  <c r="AT973" i="2" s="1"/>
  <c r="AR974" i="2"/>
  <c r="AS974" i="2" s="1"/>
  <c r="AT974" i="2" s="1"/>
  <c r="AR975" i="2"/>
  <c r="AS975" i="2" s="1"/>
  <c r="AT975" i="2" s="1"/>
  <c r="AR976" i="2"/>
  <c r="AS976" i="2" s="1"/>
  <c r="AT976" i="2" s="1"/>
  <c r="AR977" i="2"/>
  <c r="AS977" i="2" s="1"/>
  <c r="AT977" i="2" s="1"/>
  <c r="AR978" i="2"/>
  <c r="AS978" i="2" s="1"/>
  <c r="AT978" i="2" s="1"/>
  <c r="AR979" i="2"/>
  <c r="AS979" i="2" s="1"/>
  <c r="AT979" i="2" s="1"/>
  <c r="AR980" i="2"/>
  <c r="AS980" i="2" s="1"/>
  <c r="AT980" i="2" s="1"/>
  <c r="AR981" i="2"/>
  <c r="AS981" i="2" s="1"/>
  <c r="AT981" i="2" s="1"/>
  <c r="AR982" i="2"/>
  <c r="AS982" i="2" s="1"/>
  <c r="AT982" i="2" s="1"/>
  <c r="AR983" i="2"/>
  <c r="AS983" i="2" s="1"/>
  <c r="AT983" i="2" s="1"/>
  <c r="AR984" i="2"/>
  <c r="AS984" i="2" s="1"/>
  <c r="AT984" i="2" s="1"/>
  <c r="AR985" i="2"/>
  <c r="AS985" i="2" s="1"/>
  <c r="AT985" i="2" s="1"/>
  <c r="AR986" i="2"/>
  <c r="AS986" i="2" s="1"/>
  <c r="AT986" i="2" s="1"/>
  <c r="AR987" i="2"/>
  <c r="AS987" i="2" s="1"/>
  <c r="AT987" i="2" s="1"/>
  <c r="AR988" i="2"/>
  <c r="AS988" i="2" s="1"/>
  <c r="AT988" i="2" s="1"/>
  <c r="AR989" i="2"/>
  <c r="AS989" i="2" s="1"/>
  <c r="AT989" i="2" s="1"/>
  <c r="AR990" i="2"/>
  <c r="AS990" i="2" s="1"/>
  <c r="AT990" i="2" s="1"/>
  <c r="AR991" i="2"/>
  <c r="AS991" i="2" s="1"/>
  <c r="AT991" i="2" s="1"/>
  <c r="AR992" i="2"/>
  <c r="AS992" i="2" s="1"/>
  <c r="AT992" i="2" s="1"/>
  <c r="AR993" i="2"/>
  <c r="AS993" i="2" s="1"/>
  <c r="AT993" i="2" s="1"/>
  <c r="AR994" i="2"/>
  <c r="AS994" i="2" s="1"/>
  <c r="AT994" i="2" s="1"/>
  <c r="AR995" i="2"/>
  <c r="AS995" i="2" s="1"/>
  <c r="AT995" i="2" s="1"/>
  <c r="AR996" i="2"/>
  <c r="AS996" i="2" s="1"/>
  <c r="AT996" i="2" s="1"/>
  <c r="AR997" i="2"/>
  <c r="AS997" i="2" s="1"/>
  <c r="AT997" i="2" s="1"/>
  <c r="AR998" i="2"/>
  <c r="AS998" i="2" s="1"/>
  <c r="AT998" i="2" s="1"/>
  <c r="AR999" i="2"/>
  <c r="AS999" i="2" s="1"/>
  <c r="AT999" i="2" s="1"/>
  <c r="AR1000" i="2"/>
  <c r="AS1000" i="2" s="1"/>
  <c r="AT1000" i="2" s="1"/>
  <c r="AR1001" i="2"/>
  <c r="AS1001" i="2" s="1"/>
  <c r="AT1001" i="2" s="1"/>
  <c r="AR1002" i="2"/>
  <c r="AS1002" i="2" s="1"/>
  <c r="AT1002" i="2" s="1"/>
  <c r="AR1003" i="2"/>
  <c r="AS1003" i="2" s="1"/>
  <c r="AT1003" i="2" s="1"/>
  <c r="AR1004" i="2"/>
  <c r="AS1004" i="2" s="1"/>
  <c r="AT1004" i="2" s="1"/>
  <c r="AR1005" i="2"/>
  <c r="AS1005" i="2" s="1"/>
  <c r="AT1005" i="2" s="1"/>
  <c r="AR1006" i="2"/>
  <c r="AS1006" i="2" s="1"/>
  <c r="AT1006" i="2" s="1"/>
  <c r="AR1007" i="2"/>
  <c r="AS1007" i="2" s="1"/>
  <c r="AT1007" i="2" s="1"/>
  <c r="AR1008" i="2"/>
  <c r="AS1008" i="2" s="1"/>
  <c r="AT1008" i="2" s="1"/>
  <c r="AR1009" i="2"/>
  <c r="AS1009" i="2" s="1"/>
  <c r="AT1009" i="2" s="1"/>
  <c r="AR1010" i="2"/>
  <c r="AS1010" i="2" s="1"/>
  <c r="AT1010" i="2" s="1"/>
  <c r="AR1011" i="2"/>
  <c r="AS1011" i="2" s="1"/>
  <c r="AT1011" i="2" s="1"/>
  <c r="AR1012" i="2"/>
  <c r="AS1012" i="2" s="1"/>
  <c r="AT1012" i="2" s="1"/>
  <c r="AR1013" i="2"/>
  <c r="AS1013" i="2" s="1"/>
  <c r="AT1013" i="2" s="1"/>
  <c r="AR1014" i="2"/>
  <c r="AS1014" i="2" s="1"/>
  <c r="AT1014" i="2" s="1"/>
  <c r="AR1015" i="2"/>
  <c r="AS1015" i="2" s="1"/>
  <c r="AT1015" i="2" s="1"/>
  <c r="AR1016" i="2"/>
  <c r="AS1016" i="2" s="1"/>
  <c r="AT1016" i="2" s="1"/>
  <c r="AR1017" i="2"/>
  <c r="AS1017" i="2" s="1"/>
  <c r="AT1017" i="2" s="1"/>
  <c r="AR1018" i="2"/>
  <c r="AS1018" i="2" s="1"/>
  <c r="AT1018" i="2" s="1"/>
  <c r="AR1019" i="2"/>
  <c r="AS1019" i="2" s="1"/>
  <c r="AT1019" i="2" s="1"/>
  <c r="AR1020" i="2"/>
  <c r="AS1020" i="2" s="1"/>
  <c r="AT1020" i="2" s="1"/>
  <c r="AR1021" i="2"/>
  <c r="AS1021" i="2" s="1"/>
  <c r="AT1021" i="2" s="1"/>
  <c r="AR1022" i="2"/>
  <c r="AS1022" i="2" s="1"/>
  <c r="AT1022" i="2" s="1"/>
  <c r="AR1023" i="2"/>
  <c r="AS1023" i="2" s="1"/>
  <c r="AT1023" i="2" s="1"/>
  <c r="AR1024" i="2"/>
  <c r="AS1024" i="2" s="1"/>
  <c r="AT1024" i="2" s="1"/>
  <c r="AR1025" i="2"/>
  <c r="AS1025" i="2" s="1"/>
  <c r="AT1025" i="2" s="1"/>
  <c r="AR1026" i="2"/>
  <c r="AS1026" i="2" s="1"/>
  <c r="AT1026" i="2" s="1"/>
  <c r="AR1027" i="2"/>
  <c r="AS1027" i="2" s="1"/>
  <c r="AT1027" i="2" s="1"/>
  <c r="AR1028" i="2"/>
  <c r="AS1028" i="2" s="1"/>
  <c r="AT1028" i="2" s="1"/>
  <c r="AR1029" i="2"/>
  <c r="AS1029" i="2" s="1"/>
  <c r="AT1029" i="2" s="1"/>
  <c r="AR1030" i="2"/>
  <c r="AS1030" i="2" s="1"/>
  <c r="AT1030" i="2" s="1"/>
  <c r="AR1031" i="2"/>
  <c r="AS1031" i="2" s="1"/>
  <c r="AT1031" i="2" s="1"/>
  <c r="AR1032" i="2"/>
  <c r="AS1032" i="2" s="1"/>
  <c r="AT1032" i="2" s="1"/>
  <c r="AR1033" i="2"/>
  <c r="AS1033" i="2" s="1"/>
  <c r="AT1033" i="2" s="1"/>
  <c r="AR1034" i="2"/>
  <c r="AS1034" i="2" s="1"/>
  <c r="AT1034" i="2" s="1"/>
  <c r="AR1035" i="2"/>
  <c r="AS1035" i="2" s="1"/>
  <c r="AT1035" i="2" s="1"/>
  <c r="AR1036" i="2"/>
  <c r="AS1036" i="2" s="1"/>
  <c r="AT1036" i="2" s="1"/>
  <c r="AR1037" i="2"/>
  <c r="AS1037" i="2" s="1"/>
  <c r="AT1037" i="2" s="1"/>
  <c r="AR1038" i="2"/>
  <c r="AS1038" i="2" s="1"/>
  <c r="AT1038" i="2" s="1"/>
  <c r="AR1039" i="2"/>
  <c r="AS1039" i="2" s="1"/>
  <c r="AT1039" i="2" s="1"/>
  <c r="AR1040" i="2"/>
  <c r="AS1040" i="2" s="1"/>
  <c r="AT1040" i="2" s="1"/>
  <c r="AR1041" i="2"/>
  <c r="AS1041" i="2" s="1"/>
  <c r="AT1041" i="2" s="1"/>
  <c r="AR1042" i="2"/>
  <c r="AS1042" i="2" s="1"/>
  <c r="AT1042" i="2" s="1"/>
  <c r="AR1043" i="2"/>
  <c r="AS1043" i="2" s="1"/>
  <c r="AT1043" i="2" s="1"/>
  <c r="AR1044" i="2"/>
  <c r="AS1044" i="2" s="1"/>
  <c r="AT1044" i="2" s="1"/>
  <c r="AR1045" i="2"/>
  <c r="AS1045" i="2" s="1"/>
  <c r="AT1045" i="2" s="1"/>
  <c r="AR1046" i="2"/>
  <c r="AS1046" i="2" s="1"/>
  <c r="AT1046" i="2" s="1"/>
  <c r="AR1047" i="2"/>
  <c r="AS1047" i="2" s="1"/>
  <c r="AT1047" i="2" s="1"/>
  <c r="AR1048" i="2"/>
  <c r="AS1048" i="2" s="1"/>
  <c r="AT1048" i="2" s="1"/>
  <c r="AR1049" i="2"/>
  <c r="AS1049" i="2" s="1"/>
  <c r="AT1049" i="2" s="1"/>
  <c r="AR1050" i="2"/>
  <c r="AS1050" i="2" s="1"/>
  <c r="AT1050" i="2" s="1"/>
  <c r="AR1051" i="2"/>
  <c r="AS1051" i="2" s="1"/>
  <c r="AT1051" i="2" s="1"/>
  <c r="AR1052" i="2"/>
  <c r="AS1052" i="2" s="1"/>
  <c r="AT1052" i="2" s="1"/>
  <c r="AR1053" i="2"/>
  <c r="AS1053" i="2" s="1"/>
  <c r="AT1053" i="2" s="1"/>
  <c r="AR1054" i="2"/>
  <c r="AS1054" i="2" s="1"/>
  <c r="AT1054" i="2" s="1"/>
  <c r="AR1055" i="2"/>
  <c r="AS1055" i="2" s="1"/>
  <c r="AT1055" i="2" s="1"/>
  <c r="AR1056" i="2"/>
  <c r="AS1056" i="2" s="1"/>
  <c r="AT1056" i="2" s="1"/>
  <c r="AR1057" i="2"/>
  <c r="AS1057" i="2" s="1"/>
  <c r="AT1057" i="2" s="1"/>
  <c r="AR1058" i="2"/>
  <c r="AS1058" i="2" s="1"/>
  <c r="AT1058" i="2" s="1"/>
  <c r="AR1059" i="2"/>
  <c r="AS1059" i="2" s="1"/>
  <c r="AT1059" i="2" s="1"/>
  <c r="AR1060" i="2"/>
  <c r="AS1060" i="2" s="1"/>
  <c r="AT1060" i="2" s="1"/>
  <c r="AR1061" i="2"/>
  <c r="AS1061" i="2" s="1"/>
  <c r="AT1061" i="2" s="1"/>
  <c r="AR1062" i="2"/>
  <c r="AS1062" i="2" s="1"/>
  <c r="AT1062" i="2" s="1"/>
  <c r="AR1063" i="2"/>
  <c r="AS1063" i="2" s="1"/>
  <c r="AT1063" i="2" s="1"/>
  <c r="AR1064" i="2"/>
  <c r="AS1064" i="2" s="1"/>
  <c r="AT1064" i="2" s="1"/>
  <c r="AR1065" i="2"/>
  <c r="AS1065" i="2" s="1"/>
  <c r="AT1065" i="2" s="1"/>
  <c r="AR1066" i="2"/>
  <c r="AS1066" i="2" s="1"/>
  <c r="AT1066" i="2" s="1"/>
  <c r="AR1067" i="2"/>
  <c r="AS1067" i="2" s="1"/>
  <c r="AT1067" i="2" s="1"/>
  <c r="AR1068" i="2"/>
  <c r="AS1068" i="2" s="1"/>
  <c r="AT1068" i="2" s="1"/>
  <c r="AR1069" i="2"/>
  <c r="AS1069" i="2" s="1"/>
  <c r="AT1069" i="2" s="1"/>
  <c r="AR1070" i="2"/>
  <c r="AS1070" i="2" s="1"/>
  <c r="AT1070" i="2" s="1"/>
  <c r="AR1071" i="2"/>
  <c r="AS1071" i="2" s="1"/>
  <c r="AT1071" i="2" s="1"/>
  <c r="AR1072" i="2"/>
  <c r="AS1072" i="2" s="1"/>
  <c r="AT1072" i="2" s="1"/>
  <c r="AR1073" i="2"/>
  <c r="AS1073" i="2" s="1"/>
  <c r="AT1073" i="2" s="1"/>
  <c r="AR1074" i="2"/>
  <c r="AS1074" i="2" s="1"/>
  <c r="AT1074" i="2" s="1"/>
  <c r="AR1075" i="2"/>
  <c r="AS1075" i="2" s="1"/>
  <c r="AT1075" i="2" s="1"/>
  <c r="AR1076" i="2"/>
  <c r="AS1076" i="2" s="1"/>
  <c r="AT1076" i="2" s="1"/>
  <c r="AR1077" i="2"/>
  <c r="AS1077" i="2" s="1"/>
  <c r="AT1077" i="2" s="1"/>
  <c r="AR1078" i="2"/>
  <c r="AS1078" i="2" s="1"/>
  <c r="AT1078" i="2" s="1"/>
  <c r="AR1079" i="2"/>
  <c r="AS1079" i="2" s="1"/>
  <c r="AT1079" i="2" s="1"/>
  <c r="AR1080" i="2"/>
  <c r="AS1080" i="2" s="1"/>
  <c r="AT1080" i="2" s="1"/>
  <c r="AR1081" i="2"/>
  <c r="AS1081" i="2" s="1"/>
  <c r="AT1081" i="2" s="1"/>
  <c r="AR1082" i="2"/>
  <c r="AS1082" i="2" s="1"/>
  <c r="AT1082" i="2" s="1"/>
  <c r="AR1083" i="2"/>
  <c r="AS1083" i="2" s="1"/>
  <c r="AT1083" i="2" s="1"/>
  <c r="AR1084" i="2"/>
  <c r="AS1084" i="2" s="1"/>
  <c r="AT1084" i="2" s="1"/>
  <c r="AR1085" i="2"/>
  <c r="AS1085" i="2" s="1"/>
  <c r="AT1085" i="2" s="1"/>
  <c r="AR1086" i="2"/>
  <c r="AS1086" i="2" s="1"/>
  <c r="AT1086" i="2" s="1"/>
  <c r="AR1087" i="2"/>
  <c r="AS1087" i="2" s="1"/>
  <c r="AT1087" i="2" s="1"/>
  <c r="AR1088" i="2"/>
  <c r="AS1088" i="2" s="1"/>
  <c r="AT1088" i="2" s="1"/>
  <c r="AR1089" i="2"/>
  <c r="AS1089" i="2" s="1"/>
  <c r="AT1089" i="2" s="1"/>
  <c r="AR1090" i="2"/>
  <c r="AS1090" i="2" s="1"/>
  <c r="AT1090" i="2" s="1"/>
  <c r="AR1091" i="2"/>
  <c r="AS1091" i="2" s="1"/>
  <c r="AT1091" i="2" s="1"/>
  <c r="AR1092" i="2"/>
  <c r="AS1092" i="2" s="1"/>
  <c r="AT1092" i="2" s="1"/>
  <c r="AR1093" i="2"/>
  <c r="AS1093" i="2" s="1"/>
  <c r="AT1093" i="2" s="1"/>
  <c r="AR1094" i="2"/>
  <c r="AS1094" i="2" s="1"/>
  <c r="AT1094" i="2" s="1"/>
  <c r="AR1095" i="2"/>
  <c r="AS1095" i="2" s="1"/>
  <c r="AT1095" i="2" s="1"/>
  <c r="AR1096" i="2"/>
  <c r="AS1096" i="2" s="1"/>
  <c r="AT1096" i="2" s="1"/>
  <c r="AR1097" i="2"/>
  <c r="AS1097" i="2" s="1"/>
  <c r="AT1097" i="2" s="1"/>
  <c r="AR1098" i="2"/>
  <c r="AS1098" i="2" s="1"/>
  <c r="AT1098" i="2" s="1"/>
  <c r="AR1099" i="2"/>
  <c r="AS1099" i="2" s="1"/>
  <c r="AT1099" i="2" s="1"/>
  <c r="AR1100" i="2"/>
  <c r="AS1100" i="2" s="1"/>
  <c r="AT1100" i="2" s="1"/>
  <c r="AR1101" i="2"/>
  <c r="AS1101" i="2" s="1"/>
  <c r="AT1101" i="2" s="1"/>
  <c r="AR1102" i="2"/>
  <c r="AS1102" i="2" s="1"/>
  <c r="AT1102" i="2" s="1"/>
  <c r="AR1103" i="2"/>
  <c r="AS1103" i="2" s="1"/>
  <c r="AT1103" i="2" s="1"/>
  <c r="AR1104" i="2"/>
  <c r="AS1104" i="2" s="1"/>
  <c r="AT1104" i="2" s="1"/>
  <c r="AR1105" i="2"/>
  <c r="AS1105" i="2" s="1"/>
  <c r="AT1105" i="2" s="1"/>
  <c r="AR1106" i="2"/>
  <c r="AS1106" i="2" s="1"/>
  <c r="AT1106" i="2" s="1"/>
  <c r="AR1107" i="2"/>
  <c r="AS1107" i="2" s="1"/>
  <c r="AT1107" i="2" s="1"/>
  <c r="AR1108" i="2"/>
  <c r="AS1108" i="2" s="1"/>
  <c r="AT1108" i="2" s="1"/>
  <c r="AR1109" i="2"/>
  <c r="AS1109" i="2" s="1"/>
  <c r="AT1109" i="2" s="1"/>
  <c r="AR1110" i="2"/>
  <c r="AS1110" i="2" s="1"/>
  <c r="AT1110" i="2" s="1"/>
  <c r="AR1111" i="2"/>
  <c r="AS1111" i="2" s="1"/>
  <c r="AT1111" i="2" s="1"/>
  <c r="AR1112" i="2"/>
  <c r="AS1112" i="2" s="1"/>
  <c r="AT1112" i="2" s="1"/>
  <c r="AR1113" i="2"/>
  <c r="AS1113" i="2" s="1"/>
  <c r="AT1113" i="2" s="1"/>
  <c r="AR1114" i="2"/>
  <c r="AS1114" i="2" s="1"/>
  <c r="AT1114" i="2" s="1"/>
  <c r="AR1115" i="2"/>
  <c r="AS1115" i="2" s="1"/>
  <c r="AT1115" i="2" s="1"/>
  <c r="AR1116" i="2"/>
  <c r="AS1116" i="2" s="1"/>
  <c r="AT1116" i="2" s="1"/>
  <c r="AR1117" i="2"/>
  <c r="AS1117" i="2" s="1"/>
  <c r="AT1117" i="2" s="1"/>
  <c r="AR1118" i="2"/>
  <c r="AS1118" i="2" s="1"/>
  <c r="AT1118" i="2" s="1"/>
  <c r="AR1119" i="2"/>
  <c r="AS1119" i="2" s="1"/>
  <c r="AT1119" i="2" s="1"/>
  <c r="AR1120" i="2"/>
  <c r="AS1120" i="2" s="1"/>
  <c r="AT1120" i="2" s="1"/>
  <c r="AR1121" i="2"/>
  <c r="AS1121" i="2" s="1"/>
  <c r="AT1121" i="2" s="1"/>
  <c r="AR1122" i="2"/>
  <c r="AS1122" i="2" s="1"/>
  <c r="AT1122" i="2" s="1"/>
  <c r="AR1123" i="2"/>
  <c r="AS1123" i="2" s="1"/>
  <c r="AT1123" i="2" s="1"/>
  <c r="AR1124" i="2"/>
  <c r="AS1124" i="2" s="1"/>
  <c r="AT1124" i="2" s="1"/>
  <c r="AR1125" i="2"/>
  <c r="AS1125" i="2" s="1"/>
  <c r="AT1125" i="2" s="1"/>
  <c r="AR1126" i="2"/>
  <c r="AS1126" i="2" s="1"/>
  <c r="AT1126" i="2" s="1"/>
  <c r="AR1127" i="2"/>
  <c r="AS1127" i="2" s="1"/>
  <c r="AT1127" i="2" s="1"/>
  <c r="AR1128" i="2"/>
  <c r="AS1128" i="2" s="1"/>
  <c r="AT1128" i="2" s="1"/>
  <c r="AR1129" i="2"/>
  <c r="AS1129" i="2" s="1"/>
  <c r="AT1129" i="2" s="1"/>
  <c r="AR1130" i="2"/>
  <c r="AS1130" i="2" s="1"/>
  <c r="AT1130" i="2" s="1"/>
  <c r="AR1131" i="2"/>
  <c r="AS1131" i="2" s="1"/>
  <c r="AT1131" i="2" s="1"/>
  <c r="AR1132" i="2"/>
  <c r="AS1132" i="2" s="1"/>
  <c r="AT1132" i="2" s="1"/>
  <c r="AR1133" i="2"/>
  <c r="AS1133" i="2" s="1"/>
  <c r="AT1133" i="2" s="1"/>
  <c r="AR1134" i="2"/>
  <c r="AS1134" i="2" s="1"/>
  <c r="AT1134" i="2" s="1"/>
  <c r="AR1135" i="2"/>
  <c r="AS1135" i="2" s="1"/>
  <c r="AT1135" i="2" s="1"/>
  <c r="AR1136" i="2"/>
  <c r="AS1136" i="2" s="1"/>
  <c r="AT1136" i="2" s="1"/>
  <c r="AR1137" i="2"/>
  <c r="AS1137" i="2" s="1"/>
  <c r="AT1137" i="2" s="1"/>
  <c r="AR1138" i="2"/>
  <c r="AS1138" i="2" s="1"/>
  <c r="AT1138" i="2" s="1"/>
  <c r="AR1139" i="2"/>
  <c r="AS1139" i="2" s="1"/>
  <c r="AT1139" i="2" s="1"/>
  <c r="AR1140" i="2"/>
  <c r="AS1140" i="2" s="1"/>
  <c r="AT1140" i="2" s="1"/>
  <c r="AR1141" i="2"/>
  <c r="AS1141" i="2" s="1"/>
  <c r="AT1141" i="2" s="1"/>
  <c r="AR1142" i="2"/>
  <c r="AS1142" i="2" s="1"/>
  <c r="AT1142" i="2" s="1"/>
  <c r="AR1143" i="2"/>
  <c r="AS1143" i="2" s="1"/>
  <c r="AT1143" i="2" s="1"/>
  <c r="AR1144" i="2"/>
  <c r="AS1144" i="2" s="1"/>
  <c r="AT1144" i="2" s="1"/>
  <c r="AR1145" i="2"/>
  <c r="AS1145" i="2" s="1"/>
  <c r="AT1145" i="2" s="1"/>
  <c r="AR1146" i="2"/>
  <c r="AS1146" i="2" s="1"/>
  <c r="AT1146" i="2" s="1"/>
  <c r="AR1147" i="2"/>
  <c r="AS1147" i="2" s="1"/>
  <c r="AT1147" i="2" s="1"/>
  <c r="AR1148" i="2"/>
  <c r="AS1148" i="2" s="1"/>
  <c r="AT1148" i="2" s="1"/>
  <c r="AR1149" i="2"/>
  <c r="AS1149" i="2" s="1"/>
  <c r="AT1149" i="2" s="1"/>
  <c r="AR1150" i="2"/>
  <c r="AS1150" i="2" s="1"/>
  <c r="AT1150" i="2" s="1"/>
  <c r="AR1151" i="2"/>
  <c r="AS1151" i="2" s="1"/>
  <c r="AT1151" i="2" s="1"/>
  <c r="AR1152" i="2"/>
  <c r="AS1152" i="2" s="1"/>
  <c r="AT1152" i="2" s="1"/>
  <c r="AR1153" i="2"/>
  <c r="AS1153" i="2" s="1"/>
  <c r="AT1153" i="2" s="1"/>
  <c r="AR1154" i="2"/>
  <c r="AS1154" i="2" s="1"/>
  <c r="AT1154" i="2" s="1"/>
  <c r="AR1155" i="2"/>
  <c r="AS1155" i="2" s="1"/>
  <c r="AT1155" i="2" s="1"/>
  <c r="AR1156" i="2"/>
  <c r="AS1156" i="2" s="1"/>
  <c r="AT1156" i="2" s="1"/>
  <c r="AR1157" i="2"/>
  <c r="AS1157" i="2" s="1"/>
  <c r="AT1157" i="2" s="1"/>
  <c r="AR1158" i="2"/>
  <c r="AS1158" i="2" s="1"/>
  <c r="AT1158" i="2" s="1"/>
  <c r="AR1159" i="2"/>
  <c r="AS1159" i="2" s="1"/>
  <c r="AT1159" i="2" s="1"/>
  <c r="AR1160" i="2"/>
  <c r="AS1160" i="2" s="1"/>
  <c r="AT1160" i="2" s="1"/>
  <c r="AR1161" i="2"/>
  <c r="AS1161" i="2" s="1"/>
  <c r="AT1161" i="2" s="1"/>
  <c r="AR1162" i="2"/>
  <c r="AS1162" i="2" s="1"/>
  <c r="AT1162" i="2" s="1"/>
  <c r="AR1163" i="2"/>
  <c r="AS1163" i="2" s="1"/>
  <c r="AT1163" i="2" s="1"/>
  <c r="AR1164" i="2"/>
  <c r="AS1164" i="2" s="1"/>
  <c r="AT1164" i="2" s="1"/>
  <c r="AR1165" i="2"/>
  <c r="AS1165" i="2" s="1"/>
  <c r="AT1165" i="2" s="1"/>
  <c r="AR1166" i="2"/>
  <c r="AS1166" i="2" s="1"/>
  <c r="AT1166" i="2" s="1"/>
  <c r="AR1167" i="2"/>
  <c r="AS1167" i="2" s="1"/>
  <c r="AT1167" i="2" s="1"/>
  <c r="AR1168" i="2"/>
  <c r="AS1168" i="2" s="1"/>
  <c r="AT1168" i="2" s="1"/>
  <c r="AR1169" i="2"/>
  <c r="AS1169" i="2" s="1"/>
  <c r="AT1169" i="2" s="1"/>
  <c r="AR1170" i="2"/>
  <c r="AS1170" i="2" s="1"/>
  <c r="AT1170" i="2" s="1"/>
  <c r="AR1171" i="2"/>
  <c r="AS1171" i="2" s="1"/>
  <c r="AT1171" i="2" s="1"/>
  <c r="AR1172" i="2"/>
  <c r="AS1172" i="2" s="1"/>
  <c r="AT1172" i="2" s="1"/>
  <c r="AR1173" i="2"/>
  <c r="AS1173" i="2" s="1"/>
  <c r="AT1173" i="2" s="1"/>
  <c r="AR1174" i="2"/>
  <c r="AS1174" i="2" s="1"/>
  <c r="AT1174" i="2" s="1"/>
  <c r="AR1175" i="2"/>
  <c r="AS1175" i="2" s="1"/>
  <c r="AT1175" i="2" s="1"/>
  <c r="AR1176" i="2"/>
  <c r="AS1176" i="2" s="1"/>
  <c r="AT1176" i="2" s="1"/>
  <c r="AR1177" i="2"/>
  <c r="AS1177" i="2" s="1"/>
  <c r="AT1177" i="2" s="1"/>
  <c r="AR1178" i="2"/>
  <c r="AS1178" i="2" s="1"/>
  <c r="AT1178" i="2" s="1"/>
  <c r="AR1179" i="2"/>
  <c r="AS1179" i="2" s="1"/>
  <c r="AT1179" i="2" s="1"/>
  <c r="AR1180" i="2"/>
  <c r="AS1180" i="2" s="1"/>
  <c r="AT1180" i="2" s="1"/>
  <c r="AR1181" i="2"/>
  <c r="AS1181" i="2" s="1"/>
  <c r="AT1181" i="2" s="1"/>
  <c r="AR1182" i="2"/>
  <c r="AS1182" i="2" s="1"/>
  <c r="AT1182" i="2" s="1"/>
  <c r="AR1183" i="2"/>
  <c r="AS1183" i="2" s="1"/>
  <c r="AT1183" i="2" s="1"/>
  <c r="AR1184" i="2"/>
  <c r="AS1184" i="2" s="1"/>
  <c r="AT1184" i="2" s="1"/>
  <c r="AR1185" i="2"/>
  <c r="AS1185" i="2" s="1"/>
  <c r="AT1185" i="2" s="1"/>
  <c r="AR1186" i="2"/>
  <c r="AS1186" i="2" s="1"/>
  <c r="AT1186" i="2" s="1"/>
  <c r="AR1187" i="2"/>
  <c r="AS1187" i="2" s="1"/>
  <c r="AT1187" i="2" s="1"/>
  <c r="AR1188" i="2"/>
  <c r="AS1188" i="2" s="1"/>
  <c r="AT1188" i="2" s="1"/>
  <c r="AR1189" i="2"/>
  <c r="AS1189" i="2" s="1"/>
  <c r="AT1189" i="2" s="1"/>
  <c r="AR1190" i="2"/>
  <c r="AS1190" i="2" s="1"/>
  <c r="AT1190" i="2" s="1"/>
  <c r="AR1191" i="2"/>
  <c r="AS1191" i="2" s="1"/>
  <c r="AT1191" i="2" s="1"/>
  <c r="AR1192" i="2"/>
  <c r="AS1192" i="2" s="1"/>
  <c r="AT1192" i="2" s="1"/>
  <c r="AR1193" i="2"/>
  <c r="AS1193" i="2" s="1"/>
  <c r="AT1193" i="2" s="1"/>
  <c r="AR1194" i="2"/>
  <c r="AS1194" i="2" s="1"/>
  <c r="AT1194" i="2" s="1"/>
  <c r="AR1195" i="2"/>
  <c r="AS1195" i="2" s="1"/>
  <c r="AT1195" i="2" s="1"/>
  <c r="AR1196" i="2"/>
  <c r="AS1196" i="2" s="1"/>
  <c r="AT1196" i="2" s="1"/>
  <c r="AR1197" i="2"/>
  <c r="AS1197" i="2" s="1"/>
  <c r="AT1197" i="2" s="1"/>
  <c r="AR1198" i="2"/>
  <c r="AS1198" i="2" s="1"/>
  <c r="AT1198" i="2" s="1"/>
  <c r="AR1199" i="2"/>
  <c r="AS1199" i="2" s="1"/>
  <c r="AT1199" i="2" s="1"/>
  <c r="AR1200" i="2"/>
  <c r="AS1200" i="2" s="1"/>
  <c r="AT1200" i="2" s="1"/>
  <c r="AR1201" i="2"/>
  <c r="AS1201" i="2" s="1"/>
  <c r="AT1201" i="2" s="1"/>
  <c r="AR1202" i="2"/>
  <c r="AS1202" i="2" s="1"/>
  <c r="AT1202" i="2" s="1"/>
  <c r="AR1203" i="2"/>
  <c r="AS1203" i="2" s="1"/>
  <c r="AT1203" i="2" s="1"/>
  <c r="AR1204" i="2"/>
  <c r="AS1204" i="2" s="1"/>
  <c r="AT1204" i="2" s="1"/>
  <c r="AR1205" i="2"/>
  <c r="AS1205" i="2" s="1"/>
  <c r="AT1205" i="2" s="1"/>
  <c r="AR1206" i="2"/>
  <c r="AS1206" i="2" s="1"/>
  <c r="AT1206" i="2" s="1"/>
  <c r="AR1207" i="2"/>
  <c r="AS1207" i="2" s="1"/>
  <c r="AT1207" i="2" s="1"/>
  <c r="AR1208" i="2"/>
  <c r="AS1208" i="2" s="1"/>
  <c r="AT1208" i="2" s="1"/>
  <c r="AR1209" i="2"/>
  <c r="AS1209" i="2" s="1"/>
  <c r="AT1209" i="2" s="1"/>
  <c r="AR1210" i="2"/>
  <c r="AS1210" i="2" s="1"/>
  <c r="AT1210" i="2" s="1"/>
  <c r="AR1211" i="2"/>
  <c r="AS1211" i="2" s="1"/>
  <c r="AT1211" i="2" s="1"/>
  <c r="AR1212" i="2"/>
  <c r="AS1212" i="2" s="1"/>
  <c r="AT1212" i="2" s="1"/>
  <c r="AR1213" i="2"/>
  <c r="AS1213" i="2" s="1"/>
  <c r="AT1213" i="2" s="1"/>
  <c r="AR1214" i="2"/>
  <c r="AS1214" i="2" s="1"/>
  <c r="AT1214" i="2" s="1"/>
  <c r="AR1215" i="2"/>
  <c r="AS1215" i="2" s="1"/>
  <c r="AT1215" i="2" s="1"/>
  <c r="AR1216" i="2"/>
  <c r="AS1216" i="2" s="1"/>
  <c r="AT1216" i="2" s="1"/>
  <c r="AR1217" i="2"/>
  <c r="AS1217" i="2" s="1"/>
  <c r="AT1217" i="2" s="1"/>
  <c r="AR1218" i="2"/>
  <c r="AS1218" i="2" s="1"/>
  <c r="AT1218" i="2" s="1"/>
  <c r="AR1219" i="2"/>
  <c r="AS1219" i="2" s="1"/>
  <c r="AT1219" i="2" s="1"/>
  <c r="AR1220" i="2"/>
  <c r="AS1220" i="2" s="1"/>
  <c r="AT1220" i="2" s="1"/>
  <c r="AR1221" i="2"/>
  <c r="AS1221" i="2" s="1"/>
  <c r="AT1221" i="2" s="1"/>
  <c r="AR1222" i="2"/>
  <c r="AS1222" i="2" s="1"/>
  <c r="AT1222" i="2" s="1"/>
  <c r="AR1223" i="2"/>
  <c r="AS1223" i="2" s="1"/>
  <c r="AT1223" i="2" s="1"/>
  <c r="AR1224" i="2"/>
  <c r="AS1224" i="2" s="1"/>
  <c r="AT1224" i="2" s="1"/>
  <c r="AR1225" i="2"/>
  <c r="AS1225" i="2" s="1"/>
  <c r="AT1225" i="2" s="1"/>
  <c r="AR1226" i="2"/>
  <c r="AS1226" i="2" s="1"/>
  <c r="AT1226" i="2" s="1"/>
  <c r="AR1227" i="2"/>
  <c r="AS1227" i="2" s="1"/>
  <c r="AT1227" i="2" s="1"/>
  <c r="AR1228" i="2"/>
  <c r="AS1228" i="2" s="1"/>
  <c r="AT1228" i="2" s="1"/>
  <c r="AR1229" i="2"/>
  <c r="AS1229" i="2" s="1"/>
  <c r="AT1229" i="2" s="1"/>
  <c r="AR1230" i="2"/>
  <c r="AS1230" i="2" s="1"/>
  <c r="AT1230" i="2" s="1"/>
  <c r="AR1231" i="2"/>
  <c r="AS1231" i="2" s="1"/>
  <c r="AT1231" i="2" s="1"/>
  <c r="AR1232" i="2"/>
  <c r="AS1232" i="2" s="1"/>
  <c r="AT1232" i="2" s="1"/>
  <c r="AR1233" i="2"/>
  <c r="AS1233" i="2" s="1"/>
  <c r="AT1233" i="2" s="1"/>
  <c r="AR1234" i="2"/>
  <c r="AS1234" i="2" s="1"/>
  <c r="AT1234" i="2" s="1"/>
  <c r="AR1235" i="2"/>
  <c r="AS1235" i="2" s="1"/>
  <c r="AT1235" i="2" s="1"/>
  <c r="AR1236" i="2"/>
  <c r="AS1236" i="2" s="1"/>
  <c r="AT1236" i="2" s="1"/>
  <c r="AR1237" i="2"/>
  <c r="AS1237" i="2" s="1"/>
  <c r="AT1237" i="2" s="1"/>
  <c r="AR1238" i="2"/>
  <c r="AS1238" i="2" s="1"/>
  <c r="AT1238" i="2" s="1"/>
  <c r="AR1239" i="2"/>
  <c r="AS1239" i="2" s="1"/>
  <c r="AT1239" i="2" s="1"/>
  <c r="AR1240" i="2"/>
  <c r="AS1240" i="2" s="1"/>
  <c r="AT1240" i="2" s="1"/>
  <c r="AR1241" i="2"/>
  <c r="AS1241" i="2" s="1"/>
  <c r="AT1241" i="2" s="1"/>
  <c r="AR1242" i="2"/>
  <c r="AS1242" i="2" s="1"/>
  <c r="AT1242" i="2" s="1"/>
  <c r="AR1243" i="2"/>
  <c r="AS1243" i="2" s="1"/>
  <c r="AT1243" i="2" s="1"/>
  <c r="AR1244" i="2"/>
  <c r="AS1244" i="2" s="1"/>
  <c r="AT1244" i="2" s="1"/>
  <c r="AR1245" i="2"/>
  <c r="AS1245" i="2" s="1"/>
  <c r="AT1245" i="2" s="1"/>
  <c r="AR1246" i="2"/>
  <c r="AS1246" i="2" s="1"/>
  <c r="AT1246" i="2" s="1"/>
  <c r="AR1247" i="2"/>
  <c r="AS1247" i="2" s="1"/>
  <c r="AT1247" i="2" s="1"/>
  <c r="AR1248" i="2"/>
  <c r="AS1248" i="2" s="1"/>
  <c r="AT1248" i="2" s="1"/>
  <c r="AR1249" i="2"/>
  <c r="AS1249" i="2" s="1"/>
  <c r="AT1249" i="2" s="1"/>
  <c r="AR1250" i="2"/>
  <c r="AS1250" i="2" s="1"/>
  <c r="AT1250" i="2" s="1"/>
  <c r="AR1251" i="2"/>
  <c r="AS1251" i="2" s="1"/>
  <c r="AT1251" i="2" s="1"/>
  <c r="AR1252" i="2"/>
  <c r="AS1252" i="2" s="1"/>
  <c r="AT1252" i="2" s="1"/>
  <c r="AR1253" i="2"/>
  <c r="AS1253" i="2" s="1"/>
  <c r="AT1253" i="2" s="1"/>
  <c r="AR1254" i="2"/>
  <c r="AS1254" i="2" s="1"/>
  <c r="AT1254" i="2" s="1"/>
  <c r="AR1255" i="2"/>
  <c r="AS1255" i="2" s="1"/>
  <c r="AT1255" i="2" s="1"/>
  <c r="AR1256" i="2"/>
  <c r="AS1256" i="2" s="1"/>
  <c r="AT1256" i="2" s="1"/>
  <c r="AR1257" i="2"/>
  <c r="AS1257" i="2" s="1"/>
  <c r="AT1257" i="2" s="1"/>
  <c r="AR1258" i="2"/>
  <c r="AS1258" i="2" s="1"/>
  <c r="AT1258" i="2" s="1"/>
  <c r="AR1259" i="2"/>
  <c r="AS1259" i="2" s="1"/>
  <c r="AT1259" i="2" s="1"/>
  <c r="AR1260" i="2"/>
  <c r="AS1260" i="2" s="1"/>
  <c r="AT1260" i="2" s="1"/>
  <c r="AR1261" i="2"/>
  <c r="AS1261" i="2" s="1"/>
  <c r="AT1261" i="2" s="1"/>
  <c r="AR1262" i="2"/>
  <c r="AS1262" i="2" s="1"/>
  <c r="AT1262" i="2" s="1"/>
  <c r="AR1263" i="2"/>
  <c r="AS1263" i="2" s="1"/>
  <c r="AT1263" i="2" s="1"/>
  <c r="AR1264" i="2"/>
  <c r="AS1264" i="2" s="1"/>
  <c r="AT1264" i="2" s="1"/>
  <c r="AR1265" i="2"/>
  <c r="AS1265" i="2" s="1"/>
  <c r="AT1265" i="2" s="1"/>
  <c r="AR1266" i="2"/>
  <c r="AS1266" i="2" s="1"/>
  <c r="AT1266" i="2" s="1"/>
  <c r="AR1267" i="2"/>
  <c r="AS1267" i="2" s="1"/>
  <c r="AT1267" i="2" s="1"/>
  <c r="AR1268" i="2"/>
  <c r="AS1268" i="2" s="1"/>
  <c r="AT1268" i="2" s="1"/>
  <c r="AR1269" i="2"/>
  <c r="AS1269" i="2" s="1"/>
  <c r="AT1269" i="2" s="1"/>
  <c r="AR1270" i="2"/>
  <c r="AS1270" i="2" s="1"/>
  <c r="AT1270" i="2" s="1"/>
  <c r="AR1271" i="2"/>
  <c r="AS1271" i="2" s="1"/>
  <c r="AT1271" i="2" s="1"/>
  <c r="AR1272" i="2"/>
  <c r="AS1272" i="2" s="1"/>
  <c r="AT1272" i="2" s="1"/>
  <c r="AR1273" i="2"/>
  <c r="AS1273" i="2" s="1"/>
  <c r="AT1273" i="2" s="1"/>
  <c r="AR1274" i="2"/>
  <c r="AS1274" i="2" s="1"/>
  <c r="AT1274" i="2" s="1"/>
  <c r="AR1275" i="2"/>
  <c r="AS1275" i="2" s="1"/>
  <c r="AT1275" i="2" s="1"/>
  <c r="AR1276" i="2"/>
  <c r="AS1276" i="2" s="1"/>
  <c r="AT1276" i="2" s="1"/>
  <c r="AR1277" i="2"/>
  <c r="AS1277" i="2" s="1"/>
  <c r="AT1277" i="2" s="1"/>
  <c r="AR1278" i="2"/>
  <c r="AS1278" i="2" s="1"/>
  <c r="AT1278" i="2" s="1"/>
  <c r="AR1279" i="2"/>
  <c r="AS1279" i="2" s="1"/>
  <c r="AT1279" i="2" s="1"/>
  <c r="AR1280" i="2"/>
  <c r="AS1280" i="2" s="1"/>
  <c r="AT1280" i="2" s="1"/>
  <c r="AR1281" i="2"/>
  <c r="AS1281" i="2" s="1"/>
  <c r="AT1281" i="2" s="1"/>
  <c r="AR1282" i="2"/>
  <c r="AS1282" i="2" s="1"/>
  <c r="AT1282" i="2" s="1"/>
  <c r="AR1283" i="2"/>
  <c r="AS1283" i="2" s="1"/>
  <c r="AT1283" i="2" s="1"/>
  <c r="AR1284" i="2"/>
  <c r="AS1284" i="2" s="1"/>
  <c r="AT1284" i="2" s="1"/>
  <c r="AR1285" i="2"/>
  <c r="AS1285" i="2" s="1"/>
  <c r="AT1285" i="2" s="1"/>
  <c r="AR1286" i="2"/>
  <c r="AS1286" i="2" s="1"/>
  <c r="AT1286" i="2" s="1"/>
  <c r="AR1287" i="2"/>
  <c r="AS1287" i="2" s="1"/>
  <c r="AT1287" i="2" s="1"/>
  <c r="AR1288" i="2"/>
  <c r="AS1288" i="2" s="1"/>
  <c r="AT1288" i="2" s="1"/>
  <c r="AR1289" i="2"/>
  <c r="AS1289" i="2" s="1"/>
  <c r="AT1289" i="2" s="1"/>
  <c r="AR1290" i="2"/>
  <c r="AS1290" i="2" s="1"/>
  <c r="AT1290" i="2" s="1"/>
  <c r="AR1291" i="2"/>
  <c r="AS1291" i="2" s="1"/>
  <c r="AT1291" i="2" s="1"/>
  <c r="AR1292" i="2"/>
  <c r="AS1292" i="2" s="1"/>
  <c r="AT1292" i="2" s="1"/>
  <c r="AR1293" i="2"/>
  <c r="AS1293" i="2" s="1"/>
  <c r="AT1293" i="2" s="1"/>
  <c r="AR1294" i="2"/>
  <c r="AS1294" i="2" s="1"/>
  <c r="AT1294" i="2" s="1"/>
  <c r="AR1295" i="2"/>
  <c r="AS1295" i="2" s="1"/>
  <c r="AT1295" i="2" s="1"/>
  <c r="AR1296" i="2"/>
  <c r="AS1296" i="2" s="1"/>
  <c r="AT1296" i="2" s="1"/>
  <c r="AR1297" i="2"/>
  <c r="AS1297" i="2" s="1"/>
  <c r="AT1297" i="2" s="1"/>
  <c r="AR1298" i="2"/>
  <c r="AS1298" i="2" s="1"/>
  <c r="AT1298" i="2" s="1"/>
  <c r="AR1299" i="2"/>
  <c r="AS1299" i="2" s="1"/>
  <c r="AT1299" i="2" s="1"/>
  <c r="AR1300" i="2"/>
  <c r="AS1300" i="2" s="1"/>
  <c r="AT1300" i="2" s="1"/>
  <c r="AR1301" i="2"/>
  <c r="AS1301" i="2" s="1"/>
  <c r="AT1301" i="2" s="1"/>
  <c r="AR1302" i="2"/>
  <c r="AS1302" i="2" s="1"/>
  <c r="AT1302" i="2" s="1"/>
  <c r="AR1303" i="2"/>
  <c r="AS1303" i="2" s="1"/>
  <c r="AT1303" i="2" s="1"/>
  <c r="AR1304" i="2"/>
  <c r="AS1304" i="2" s="1"/>
  <c r="AT1304" i="2" s="1"/>
  <c r="AR1305" i="2"/>
  <c r="AS1305" i="2" s="1"/>
  <c r="AT1305" i="2" s="1"/>
  <c r="AR1306" i="2"/>
  <c r="AS1306" i="2" s="1"/>
  <c r="AT1306" i="2" s="1"/>
  <c r="AR1307" i="2"/>
  <c r="AS1307" i="2" s="1"/>
  <c r="AT1307" i="2" s="1"/>
  <c r="AR1308" i="2"/>
  <c r="AS1308" i="2" s="1"/>
  <c r="AT1308" i="2" s="1"/>
  <c r="AR1309" i="2"/>
  <c r="AS1309" i="2" s="1"/>
  <c r="AT1309" i="2" s="1"/>
  <c r="AR1310" i="2"/>
  <c r="AS1310" i="2" s="1"/>
  <c r="AT1310" i="2" s="1"/>
  <c r="AR1311" i="2"/>
  <c r="AS1311" i="2" s="1"/>
  <c r="AT1311" i="2" s="1"/>
  <c r="AR1312" i="2"/>
  <c r="AS1312" i="2" s="1"/>
  <c r="AT1312" i="2" s="1"/>
  <c r="AR1313" i="2"/>
  <c r="AS1313" i="2" s="1"/>
  <c r="AT1313" i="2" s="1"/>
  <c r="AR1314" i="2"/>
  <c r="AS1314" i="2" s="1"/>
  <c r="AT1314" i="2" s="1"/>
  <c r="AR1315" i="2"/>
  <c r="AS1315" i="2" s="1"/>
  <c r="AT1315" i="2" s="1"/>
  <c r="AR1316" i="2"/>
  <c r="AS1316" i="2" s="1"/>
  <c r="AT1316" i="2" s="1"/>
  <c r="AR1317" i="2"/>
  <c r="AS1317" i="2" s="1"/>
  <c r="AT1317" i="2" s="1"/>
  <c r="AR1318" i="2"/>
  <c r="AS1318" i="2" s="1"/>
  <c r="AT1318" i="2" s="1"/>
  <c r="AR1319" i="2"/>
  <c r="AS1319" i="2" s="1"/>
  <c r="AT1319" i="2" s="1"/>
  <c r="AR1320" i="2"/>
  <c r="AS1320" i="2" s="1"/>
  <c r="AT1320" i="2" s="1"/>
  <c r="AR1321" i="2"/>
  <c r="AS1321" i="2" s="1"/>
  <c r="AT1321" i="2" s="1"/>
  <c r="AR1322" i="2"/>
  <c r="AS1322" i="2" s="1"/>
  <c r="AT1322" i="2" s="1"/>
  <c r="AR1323" i="2"/>
  <c r="AS1323" i="2" s="1"/>
  <c r="AT1323" i="2" s="1"/>
  <c r="AR1324" i="2"/>
  <c r="AS1324" i="2" s="1"/>
  <c r="AT1324" i="2" s="1"/>
  <c r="AR1325" i="2"/>
  <c r="AS1325" i="2" s="1"/>
  <c r="AT1325" i="2" s="1"/>
  <c r="AR1326" i="2"/>
  <c r="AS1326" i="2" s="1"/>
  <c r="AT1326" i="2" s="1"/>
  <c r="AR1327" i="2"/>
  <c r="AS1327" i="2" s="1"/>
  <c r="AT1327" i="2" s="1"/>
  <c r="AR1328" i="2"/>
  <c r="AS1328" i="2" s="1"/>
  <c r="AT1328" i="2" s="1"/>
  <c r="AR1329" i="2"/>
  <c r="AS1329" i="2" s="1"/>
  <c r="AT1329" i="2" s="1"/>
  <c r="AR1330" i="2"/>
  <c r="AS1330" i="2" s="1"/>
  <c r="AT1330" i="2" s="1"/>
  <c r="AR1331" i="2"/>
  <c r="AS1331" i="2" s="1"/>
  <c r="AT1331" i="2" s="1"/>
  <c r="AR1332" i="2"/>
  <c r="AS1332" i="2" s="1"/>
  <c r="AT1332" i="2" s="1"/>
  <c r="AR1333" i="2"/>
  <c r="AS1333" i="2" s="1"/>
  <c r="AT1333" i="2" s="1"/>
  <c r="AR1334" i="2"/>
  <c r="AS1334" i="2" s="1"/>
  <c r="AT1334" i="2" s="1"/>
  <c r="AR1335" i="2"/>
  <c r="AS1335" i="2" s="1"/>
  <c r="AT1335" i="2" s="1"/>
  <c r="AR1336" i="2"/>
  <c r="AS1336" i="2" s="1"/>
  <c r="AT1336" i="2" s="1"/>
  <c r="AR1337" i="2"/>
  <c r="AS1337" i="2" s="1"/>
  <c r="AT1337" i="2" s="1"/>
  <c r="AR1338" i="2"/>
  <c r="AS1338" i="2" s="1"/>
  <c r="AT1338" i="2" s="1"/>
  <c r="AR1339" i="2"/>
  <c r="AS1339" i="2" s="1"/>
  <c r="AT1339" i="2" s="1"/>
  <c r="AR1340" i="2"/>
  <c r="AS1340" i="2" s="1"/>
  <c r="AT1340" i="2" s="1"/>
  <c r="AR1341" i="2"/>
  <c r="AS1341" i="2" s="1"/>
  <c r="AT1341" i="2" s="1"/>
  <c r="AR1342" i="2"/>
  <c r="AS1342" i="2" s="1"/>
  <c r="AT1342" i="2" s="1"/>
  <c r="AR1343" i="2"/>
  <c r="AS1343" i="2" s="1"/>
  <c r="AT1343" i="2" s="1"/>
  <c r="AR1344" i="2"/>
  <c r="AS1344" i="2" s="1"/>
  <c r="AT1344" i="2" s="1"/>
  <c r="AR1345" i="2"/>
  <c r="AS1345" i="2" s="1"/>
  <c r="AT1345" i="2" s="1"/>
  <c r="AR1346" i="2"/>
  <c r="AS1346" i="2" s="1"/>
  <c r="AT1346" i="2" s="1"/>
  <c r="AR1347" i="2"/>
  <c r="AS1347" i="2" s="1"/>
  <c r="AT1347" i="2" s="1"/>
  <c r="AR1348" i="2"/>
  <c r="AS1348" i="2" s="1"/>
  <c r="AT1348" i="2" s="1"/>
  <c r="AR1349" i="2"/>
  <c r="AS1349" i="2" s="1"/>
  <c r="AT1349" i="2" s="1"/>
  <c r="AR1350" i="2"/>
  <c r="AS1350" i="2" s="1"/>
  <c r="AT1350" i="2" s="1"/>
  <c r="AR1351" i="2"/>
  <c r="AS1351" i="2" s="1"/>
  <c r="AT1351" i="2" s="1"/>
  <c r="AR1352" i="2"/>
  <c r="AS1352" i="2" s="1"/>
  <c r="AT1352" i="2" s="1"/>
  <c r="AR1353" i="2"/>
  <c r="AS1353" i="2" s="1"/>
  <c r="AT1353" i="2" s="1"/>
  <c r="AR1354" i="2"/>
  <c r="AS1354" i="2" s="1"/>
  <c r="AT1354" i="2" s="1"/>
  <c r="AR1355" i="2"/>
  <c r="AS1355" i="2" s="1"/>
  <c r="AT1355" i="2" s="1"/>
  <c r="AR1356" i="2"/>
  <c r="AS1356" i="2" s="1"/>
  <c r="AT1356" i="2" s="1"/>
  <c r="AR1357" i="2"/>
  <c r="AS1357" i="2" s="1"/>
  <c r="AT1357" i="2" s="1"/>
  <c r="AR1358" i="2"/>
  <c r="AS1358" i="2" s="1"/>
  <c r="AT1358" i="2" s="1"/>
  <c r="AR1359" i="2"/>
  <c r="AS1359" i="2" s="1"/>
  <c r="AT1359" i="2" s="1"/>
  <c r="AR1360" i="2"/>
  <c r="AS1360" i="2" s="1"/>
  <c r="AT1360" i="2" s="1"/>
  <c r="AR1361" i="2"/>
  <c r="AS1361" i="2" s="1"/>
  <c r="AT1361" i="2" s="1"/>
  <c r="AR1362" i="2"/>
  <c r="AS1362" i="2" s="1"/>
  <c r="AT1362" i="2" s="1"/>
  <c r="AR1363" i="2"/>
  <c r="AS1363" i="2" s="1"/>
  <c r="AT1363" i="2" s="1"/>
  <c r="AR1364" i="2"/>
  <c r="AS1364" i="2" s="1"/>
  <c r="AT1364" i="2" s="1"/>
  <c r="AR1365" i="2"/>
  <c r="AS1365" i="2" s="1"/>
  <c r="AT1365" i="2" s="1"/>
  <c r="AR1366" i="2"/>
  <c r="AS1366" i="2" s="1"/>
  <c r="AT1366" i="2" s="1"/>
  <c r="AR1367" i="2"/>
  <c r="AS1367" i="2" s="1"/>
  <c r="AT1367" i="2" s="1"/>
  <c r="AR1368" i="2"/>
  <c r="AS1368" i="2" s="1"/>
  <c r="AT1368" i="2" s="1"/>
  <c r="AR1369" i="2"/>
  <c r="AS1369" i="2" s="1"/>
  <c r="AT1369" i="2" s="1"/>
  <c r="AR1370" i="2"/>
  <c r="AS1370" i="2" s="1"/>
  <c r="AT1370" i="2" s="1"/>
  <c r="AR1371" i="2"/>
  <c r="AS1371" i="2" s="1"/>
  <c r="AT1371" i="2" s="1"/>
  <c r="AR1372" i="2"/>
  <c r="AS1372" i="2" s="1"/>
  <c r="AT1372" i="2" s="1"/>
  <c r="AR1373" i="2"/>
  <c r="AS1373" i="2" s="1"/>
  <c r="AT1373" i="2" s="1"/>
  <c r="AR1374" i="2"/>
  <c r="AS1374" i="2" s="1"/>
  <c r="AT1374" i="2" s="1"/>
  <c r="AR1375" i="2"/>
  <c r="AS1375" i="2" s="1"/>
  <c r="AT1375" i="2" s="1"/>
  <c r="AR1376" i="2"/>
  <c r="AS1376" i="2" s="1"/>
  <c r="AT1376" i="2" s="1"/>
  <c r="AR1377" i="2"/>
  <c r="AS1377" i="2" s="1"/>
  <c r="AT1377" i="2" s="1"/>
  <c r="AR1378" i="2"/>
  <c r="AS1378" i="2" s="1"/>
  <c r="AT1378" i="2" s="1"/>
  <c r="AR1379" i="2"/>
  <c r="AS1379" i="2" s="1"/>
  <c r="AT1379" i="2" s="1"/>
  <c r="AR1380" i="2"/>
  <c r="AS1380" i="2" s="1"/>
  <c r="AT1380" i="2" s="1"/>
  <c r="AR1381" i="2"/>
  <c r="AS1381" i="2" s="1"/>
  <c r="AT1381" i="2" s="1"/>
  <c r="AR1382" i="2"/>
  <c r="AS1382" i="2" s="1"/>
  <c r="AT1382" i="2" s="1"/>
  <c r="AR1383" i="2"/>
  <c r="AS1383" i="2" s="1"/>
  <c r="AT1383" i="2" s="1"/>
  <c r="AR1384" i="2"/>
  <c r="AS1384" i="2" s="1"/>
  <c r="AT1384" i="2" s="1"/>
  <c r="AR1385" i="2"/>
  <c r="AS1385" i="2" s="1"/>
  <c r="AT1385" i="2" s="1"/>
  <c r="AR1386" i="2"/>
  <c r="AS1386" i="2" s="1"/>
  <c r="AT1386" i="2" s="1"/>
  <c r="AR1387" i="2"/>
  <c r="AS1387" i="2" s="1"/>
  <c r="AT1387" i="2" s="1"/>
  <c r="AR1388" i="2"/>
  <c r="AS1388" i="2" s="1"/>
  <c r="AT1388" i="2" s="1"/>
  <c r="AR1389" i="2"/>
  <c r="AS1389" i="2" s="1"/>
  <c r="AT1389" i="2" s="1"/>
  <c r="AR1390" i="2"/>
  <c r="AS1390" i="2" s="1"/>
  <c r="AT1390" i="2" s="1"/>
  <c r="AR1391" i="2"/>
  <c r="AS1391" i="2" s="1"/>
  <c r="AT1391" i="2" s="1"/>
  <c r="AR1392" i="2"/>
  <c r="AS1392" i="2" s="1"/>
  <c r="AT1392" i="2" s="1"/>
  <c r="AR1393" i="2"/>
  <c r="AS1393" i="2" s="1"/>
  <c r="AT1393" i="2" s="1"/>
  <c r="AR1394" i="2"/>
  <c r="AS1394" i="2" s="1"/>
  <c r="AT1394" i="2" s="1"/>
  <c r="AR1395" i="2"/>
  <c r="AS1395" i="2" s="1"/>
  <c r="AT1395" i="2" s="1"/>
  <c r="AR1396" i="2"/>
  <c r="AS1396" i="2" s="1"/>
  <c r="AT1396" i="2" s="1"/>
  <c r="AR1397" i="2"/>
  <c r="AS1397" i="2" s="1"/>
  <c r="AT1397" i="2" s="1"/>
  <c r="AR1398" i="2"/>
  <c r="AS1398" i="2" s="1"/>
  <c r="AT1398" i="2" s="1"/>
  <c r="AR1399" i="2"/>
  <c r="AS1399" i="2" s="1"/>
  <c r="AT1399" i="2" s="1"/>
  <c r="AR1400" i="2"/>
  <c r="AS1400" i="2" s="1"/>
  <c r="AT1400" i="2" s="1"/>
  <c r="AR1401" i="2"/>
  <c r="AS1401" i="2" s="1"/>
  <c r="AT1401" i="2" s="1"/>
  <c r="AR1402" i="2"/>
  <c r="AS1402" i="2" s="1"/>
  <c r="AT1402" i="2" s="1"/>
  <c r="AR1403" i="2"/>
  <c r="AS1403" i="2" s="1"/>
  <c r="AT1403" i="2" s="1"/>
  <c r="AR1404" i="2"/>
  <c r="AS1404" i="2" s="1"/>
  <c r="AT1404" i="2" s="1"/>
  <c r="AR1405" i="2"/>
  <c r="AS1405" i="2" s="1"/>
  <c r="AT1405" i="2" s="1"/>
  <c r="AR1406" i="2"/>
  <c r="AS1406" i="2" s="1"/>
  <c r="AT1406" i="2" s="1"/>
  <c r="AR1407" i="2"/>
  <c r="AS1407" i="2" s="1"/>
  <c r="AT1407" i="2" s="1"/>
  <c r="AR1408" i="2"/>
  <c r="AS1408" i="2" s="1"/>
  <c r="AT1408" i="2" s="1"/>
  <c r="AR1409" i="2"/>
  <c r="AS1409" i="2" s="1"/>
  <c r="AT1409" i="2" s="1"/>
  <c r="AR1410" i="2"/>
  <c r="AS1410" i="2" s="1"/>
  <c r="AT1410" i="2" s="1"/>
  <c r="AR1411" i="2"/>
  <c r="AS1411" i="2" s="1"/>
  <c r="AT1411" i="2" s="1"/>
  <c r="AR1412" i="2"/>
  <c r="AS1412" i="2" s="1"/>
  <c r="AT1412" i="2" s="1"/>
  <c r="AR1413" i="2"/>
  <c r="AS1413" i="2" s="1"/>
  <c r="AT1413" i="2" s="1"/>
  <c r="AR1414" i="2"/>
  <c r="AS1414" i="2" s="1"/>
  <c r="AT1414" i="2" s="1"/>
  <c r="AR1415" i="2"/>
  <c r="AS1415" i="2" s="1"/>
  <c r="AT1415" i="2" s="1"/>
  <c r="AR1416" i="2"/>
  <c r="AS1416" i="2" s="1"/>
  <c r="AT1416" i="2" s="1"/>
  <c r="AR1417" i="2"/>
  <c r="AS1417" i="2" s="1"/>
  <c r="AT1417" i="2" s="1"/>
  <c r="AR1418" i="2"/>
  <c r="AS1418" i="2" s="1"/>
  <c r="AT1418" i="2" s="1"/>
  <c r="AR1419" i="2"/>
  <c r="AS1419" i="2" s="1"/>
  <c r="AT1419" i="2" s="1"/>
  <c r="AR1420" i="2"/>
  <c r="AS1420" i="2" s="1"/>
  <c r="AT1420" i="2" s="1"/>
  <c r="AR1421" i="2"/>
  <c r="AS1421" i="2" s="1"/>
  <c r="AT1421" i="2" s="1"/>
  <c r="AR1422" i="2"/>
  <c r="AS1422" i="2" s="1"/>
  <c r="AT1422" i="2" s="1"/>
  <c r="AR1423" i="2"/>
  <c r="AS1423" i="2" s="1"/>
  <c r="AT1423" i="2" s="1"/>
  <c r="AR1424" i="2"/>
  <c r="AS1424" i="2" s="1"/>
  <c r="AT1424" i="2" s="1"/>
  <c r="AR1425" i="2"/>
  <c r="AS1425" i="2" s="1"/>
  <c r="AT1425" i="2" s="1"/>
  <c r="AR1426" i="2"/>
  <c r="AS1426" i="2" s="1"/>
  <c r="AT1426" i="2" s="1"/>
  <c r="AR1427" i="2"/>
  <c r="AS1427" i="2" s="1"/>
  <c r="AT1427" i="2" s="1"/>
  <c r="AR1428" i="2"/>
  <c r="AS1428" i="2" s="1"/>
  <c r="AT1428" i="2" s="1"/>
  <c r="AR1429" i="2"/>
  <c r="AS1429" i="2" s="1"/>
  <c r="AT1429" i="2" s="1"/>
  <c r="AR1430" i="2"/>
  <c r="AS1430" i="2" s="1"/>
  <c r="AT1430" i="2" s="1"/>
  <c r="AR1431" i="2"/>
  <c r="AS1431" i="2" s="1"/>
  <c r="AT1431" i="2" s="1"/>
  <c r="AR1432" i="2"/>
  <c r="AS1432" i="2" s="1"/>
  <c r="AT1432" i="2" s="1"/>
  <c r="AR1433" i="2"/>
  <c r="AS1433" i="2" s="1"/>
  <c r="AT1433" i="2" s="1"/>
  <c r="AR1434" i="2"/>
  <c r="AS1434" i="2" s="1"/>
  <c r="AT1434" i="2" s="1"/>
  <c r="AR1435" i="2"/>
  <c r="AS1435" i="2" s="1"/>
  <c r="AT1435" i="2" s="1"/>
  <c r="AR1436" i="2"/>
  <c r="AS1436" i="2" s="1"/>
  <c r="AT1436" i="2" s="1"/>
  <c r="AR1437" i="2"/>
  <c r="AS1437" i="2" s="1"/>
  <c r="AT1437" i="2" s="1"/>
  <c r="AR1438" i="2"/>
  <c r="AS1438" i="2" s="1"/>
  <c r="AT1438" i="2" s="1"/>
  <c r="AR1439" i="2"/>
  <c r="AS1439" i="2" s="1"/>
  <c r="AT1439" i="2" s="1"/>
  <c r="AR1440" i="2"/>
  <c r="AS1440" i="2" s="1"/>
  <c r="AT1440" i="2" s="1"/>
  <c r="AR1441" i="2"/>
  <c r="AS1441" i="2" s="1"/>
  <c r="AT1441" i="2" s="1"/>
  <c r="AR1442" i="2"/>
  <c r="AS1442" i="2" s="1"/>
  <c r="AT1442" i="2" s="1"/>
  <c r="AR1443" i="2"/>
  <c r="AS1443" i="2" s="1"/>
  <c r="AT1443" i="2" s="1"/>
  <c r="AR1444" i="2"/>
  <c r="AS1444" i="2" s="1"/>
  <c r="AT1444" i="2" s="1"/>
  <c r="AR1445" i="2"/>
  <c r="AS1445" i="2" s="1"/>
  <c r="AT1445" i="2" s="1"/>
  <c r="AR1446" i="2"/>
  <c r="AS1446" i="2" s="1"/>
  <c r="AT1446" i="2" s="1"/>
  <c r="AR1447" i="2"/>
  <c r="AS1447" i="2" s="1"/>
  <c r="AT1447" i="2" s="1"/>
  <c r="AR1448" i="2"/>
  <c r="AS1448" i="2" s="1"/>
  <c r="AT1448" i="2" s="1"/>
  <c r="AR1449" i="2"/>
  <c r="AS1449" i="2" s="1"/>
  <c r="AT1449" i="2" s="1"/>
  <c r="AR1450" i="2"/>
  <c r="AS1450" i="2" s="1"/>
  <c r="AT1450" i="2" s="1"/>
  <c r="AR1451" i="2"/>
  <c r="AS1451" i="2" s="1"/>
  <c r="AT1451" i="2" s="1"/>
  <c r="AR1452" i="2"/>
  <c r="AS1452" i="2" s="1"/>
  <c r="AT1452" i="2" s="1"/>
  <c r="AR1453" i="2"/>
  <c r="AS1453" i="2" s="1"/>
  <c r="AT1453" i="2" s="1"/>
  <c r="AR1454" i="2"/>
  <c r="AS1454" i="2" s="1"/>
  <c r="AT1454" i="2" s="1"/>
  <c r="AR1455" i="2"/>
  <c r="AS1455" i="2" s="1"/>
  <c r="AT1455" i="2" s="1"/>
  <c r="AR1456" i="2"/>
  <c r="AS1456" i="2" s="1"/>
  <c r="AT1456" i="2" s="1"/>
  <c r="AR1457" i="2"/>
  <c r="AS1457" i="2" s="1"/>
  <c r="AT1457" i="2" s="1"/>
  <c r="AR1458" i="2"/>
  <c r="AS1458" i="2" s="1"/>
  <c r="AT1458" i="2" s="1"/>
  <c r="AR1459" i="2"/>
  <c r="AS1459" i="2" s="1"/>
  <c r="AT1459" i="2" s="1"/>
  <c r="AR1462" i="2"/>
  <c r="AS1462" i="2" s="1"/>
  <c r="AT1462" i="2" s="1"/>
  <c r="AR1463" i="2"/>
  <c r="AS1463" i="2" s="1"/>
  <c r="AT1463" i="2" s="1"/>
  <c r="AR1464" i="2"/>
  <c r="AS1464" i="2" s="1"/>
  <c r="AT1464" i="2" s="1"/>
  <c r="AR1465" i="2"/>
  <c r="AS1465" i="2" s="1"/>
  <c r="AT1465" i="2" s="1"/>
  <c r="AR1466" i="2"/>
  <c r="AS1466" i="2" s="1"/>
  <c r="AT1466" i="2" s="1"/>
  <c r="AR1467" i="2"/>
  <c r="AS1467" i="2" s="1"/>
  <c r="AT1467" i="2" s="1"/>
  <c r="AR1468" i="2"/>
  <c r="AS1468" i="2" s="1"/>
  <c r="AT1468" i="2" s="1"/>
  <c r="AR1469" i="2"/>
  <c r="AS1469" i="2" s="1"/>
  <c r="AT1469" i="2" s="1"/>
  <c r="AR1470" i="2"/>
  <c r="AS1470" i="2" s="1"/>
  <c r="AT1470" i="2" s="1"/>
  <c r="AR1471" i="2"/>
  <c r="AS1471" i="2" s="1"/>
  <c r="AT1471" i="2" s="1"/>
  <c r="AR1472" i="2"/>
  <c r="AS1472" i="2" s="1"/>
  <c r="AT1472" i="2" s="1"/>
  <c r="AR1473" i="2"/>
  <c r="AS1473" i="2" s="1"/>
  <c r="AT1473" i="2" s="1"/>
  <c r="AR1474" i="2"/>
  <c r="AS1474" i="2" s="1"/>
  <c r="AT1474" i="2" s="1"/>
  <c r="AR1475" i="2"/>
  <c r="AS1475" i="2" s="1"/>
  <c r="AT1475" i="2" s="1"/>
  <c r="AR1476" i="2"/>
  <c r="AS1476" i="2" s="1"/>
  <c r="AT1476" i="2" s="1"/>
  <c r="AR1477" i="2"/>
  <c r="AS1477" i="2" s="1"/>
  <c r="AT1477" i="2" s="1"/>
  <c r="AR1478" i="2"/>
  <c r="AS1478" i="2" s="1"/>
  <c r="AT1478" i="2" s="1"/>
  <c r="AR1479" i="2"/>
  <c r="AS1479" i="2" s="1"/>
  <c r="AT1479" i="2" s="1"/>
  <c r="AR1480" i="2"/>
  <c r="AS1480" i="2" s="1"/>
  <c r="AT1480" i="2" s="1"/>
  <c r="AR1481" i="2"/>
  <c r="AS1481" i="2" s="1"/>
  <c r="AT1481" i="2" s="1"/>
  <c r="AR1482" i="2"/>
  <c r="AS1482" i="2" s="1"/>
  <c r="AT1482" i="2" s="1"/>
  <c r="AR1483" i="2"/>
  <c r="AS1483" i="2" s="1"/>
  <c r="AT1483" i="2" s="1"/>
  <c r="AR1484" i="2"/>
  <c r="AS1484" i="2" s="1"/>
  <c r="AT1484" i="2" s="1"/>
  <c r="AR1485" i="2"/>
  <c r="AS1485" i="2" s="1"/>
  <c r="AT1485" i="2" s="1"/>
  <c r="AR1486" i="2"/>
  <c r="AS1486" i="2" s="1"/>
  <c r="AT1486" i="2" s="1"/>
  <c r="AR1487" i="2"/>
  <c r="AS1487" i="2" s="1"/>
  <c r="AT1487" i="2" s="1"/>
  <c r="AR1488" i="2"/>
  <c r="AS1488" i="2" s="1"/>
  <c r="AT1488" i="2" s="1"/>
  <c r="AR1489" i="2"/>
  <c r="AS1489" i="2" s="1"/>
  <c r="AT1489" i="2" s="1"/>
  <c r="AR1490" i="2"/>
  <c r="AS1490" i="2" s="1"/>
  <c r="AT1490" i="2" s="1"/>
  <c r="AR1491" i="2"/>
  <c r="AS1491" i="2" s="1"/>
  <c r="AT1491" i="2" s="1"/>
  <c r="AR1492" i="2"/>
  <c r="AS1492" i="2" s="1"/>
  <c r="AT1492" i="2" s="1"/>
  <c r="AR1493" i="2"/>
  <c r="AS1493" i="2" s="1"/>
  <c r="AT1493" i="2" s="1"/>
  <c r="AR1494" i="2"/>
  <c r="AS1494" i="2" s="1"/>
  <c r="AT1494" i="2" s="1"/>
  <c r="AR1495" i="2"/>
  <c r="AS1495" i="2" s="1"/>
  <c r="AT1495" i="2" s="1"/>
  <c r="AR1496" i="2"/>
  <c r="AS1496" i="2" s="1"/>
  <c r="AT1496" i="2" s="1"/>
  <c r="AR1497" i="2"/>
  <c r="AS1497" i="2" s="1"/>
  <c r="AT1497" i="2" s="1"/>
  <c r="AR1498" i="2"/>
  <c r="AS1498" i="2" s="1"/>
  <c r="AT1498" i="2" s="1"/>
  <c r="AR1499" i="2"/>
  <c r="AS1499" i="2" s="1"/>
  <c r="AT1499" i="2" s="1"/>
  <c r="AR1500" i="2"/>
  <c r="AS1500" i="2" s="1"/>
  <c r="AT1500" i="2" s="1"/>
  <c r="AR1501" i="2"/>
  <c r="AS1501" i="2" s="1"/>
  <c r="AT1501" i="2" s="1"/>
  <c r="AR1502" i="2"/>
  <c r="AS1502" i="2" s="1"/>
  <c r="AT1502" i="2" s="1"/>
  <c r="AR1503" i="2"/>
  <c r="AS1503" i="2" s="1"/>
  <c r="AT1503" i="2" s="1"/>
  <c r="AR1504" i="2"/>
  <c r="AS1504" i="2" s="1"/>
  <c r="AT1504" i="2" s="1"/>
  <c r="AR1505" i="2"/>
  <c r="AS1505" i="2" s="1"/>
  <c r="AT1505" i="2" s="1"/>
  <c r="AR1506" i="2"/>
  <c r="AS1506" i="2" s="1"/>
  <c r="AT1506" i="2" s="1"/>
  <c r="AR1507" i="2"/>
  <c r="AS1507" i="2" s="1"/>
  <c r="AT1507" i="2" s="1"/>
  <c r="AR1508" i="2"/>
  <c r="AS1508" i="2" s="1"/>
  <c r="AT1508" i="2" s="1"/>
  <c r="AR1509" i="2"/>
  <c r="AS1509" i="2" s="1"/>
  <c r="AT1509" i="2" s="1"/>
  <c r="AR1510" i="2"/>
  <c r="AS1510" i="2" s="1"/>
  <c r="AT1510" i="2" s="1"/>
  <c r="AR1511" i="2"/>
  <c r="AS1511" i="2" s="1"/>
  <c r="AT1511" i="2" s="1"/>
  <c r="AR1512" i="2"/>
  <c r="AS1512" i="2" s="1"/>
  <c r="AT1512" i="2" s="1"/>
  <c r="AR1513" i="2"/>
  <c r="AS1513" i="2" s="1"/>
  <c r="AT1513" i="2" s="1"/>
  <c r="AR1514" i="2"/>
  <c r="AS1514" i="2" s="1"/>
  <c r="AT1514" i="2" s="1"/>
  <c r="AR1515" i="2"/>
  <c r="AS1515" i="2" s="1"/>
  <c r="AT1515" i="2" s="1"/>
  <c r="AR1516" i="2"/>
  <c r="AS1516" i="2" s="1"/>
  <c r="AT1516" i="2" s="1"/>
  <c r="AR1517" i="2"/>
  <c r="AS1517" i="2" s="1"/>
  <c r="AT1517" i="2" s="1"/>
  <c r="AR1518" i="2"/>
  <c r="AS1518" i="2" s="1"/>
  <c r="AT1518" i="2" s="1"/>
  <c r="AR1519" i="2"/>
  <c r="AS1519" i="2" s="1"/>
  <c r="AT1519" i="2" s="1"/>
  <c r="AR1520" i="2"/>
  <c r="AS1520" i="2" s="1"/>
  <c r="AT1520" i="2" s="1"/>
  <c r="AR1521" i="2"/>
  <c r="AS1521" i="2" s="1"/>
  <c r="AT1521" i="2" s="1"/>
  <c r="AR1522" i="2"/>
  <c r="AS1522" i="2" s="1"/>
  <c r="AT1522" i="2" s="1"/>
  <c r="AR1523" i="2"/>
  <c r="AS1523" i="2" s="1"/>
  <c r="AT1523" i="2" s="1"/>
  <c r="AR1524" i="2"/>
  <c r="AS1524" i="2" s="1"/>
  <c r="AT1524" i="2" s="1"/>
  <c r="AR1525" i="2"/>
  <c r="AS1525" i="2" s="1"/>
  <c r="AT1525" i="2" s="1"/>
  <c r="AR1526" i="2"/>
  <c r="AS1526" i="2" s="1"/>
  <c r="AT1526" i="2" s="1"/>
  <c r="AR1527" i="2"/>
  <c r="AS1527" i="2" s="1"/>
  <c r="AT1527" i="2" s="1"/>
  <c r="AR1528" i="2"/>
  <c r="AS1528" i="2" s="1"/>
  <c r="AT1528" i="2" s="1"/>
  <c r="AR1529" i="2"/>
  <c r="AS1529" i="2" s="1"/>
  <c r="AT1529" i="2" s="1"/>
  <c r="AR1530" i="2"/>
  <c r="AS1530" i="2" s="1"/>
  <c r="AT1530" i="2" s="1"/>
  <c r="AR1531" i="2"/>
  <c r="AS1531" i="2" s="1"/>
  <c r="AT1531" i="2" s="1"/>
  <c r="AR1532" i="2"/>
  <c r="AS1532" i="2" s="1"/>
  <c r="AT1532" i="2" s="1"/>
  <c r="AR1533" i="2"/>
  <c r="AS1533" i="2" s="1"/>
  <c r="AT1533" i="2" s="1"/>
  <c r="AR1534" i="2"/>
  <c r="AS1534" i="2" s="1"/>
  <c r="AT1534" i="2" s="1"/>
  <c r="AR1535" i="2"/>
  <c r="AS1535" i="2" s="1"/>
  <c r="AT1535" i="2" s="1"/>
  <c r="AR1536" i="2"/>
  <c r="AS1536" i="2" s="1"/>
  <c r="AT1536" i="2" s="1"/>
  <c r="AR1537" i="2"/>
  <c r="AS1537" i="2" s="1"/>
  <c r="AT1537" i="2" s="1"/>
  <c r="AR1538" i="2"/>
  <c r="AS1538" i="2" s="1"/>
  <c r="AT1538" i="2" s="1"/>
  <c r="AR1539" i="2"/>
  <c r="AS1539" i="2" s="1"/>
  <c r="AT1539" i="2" s="1"/>
  <c r="AR1540" i="2"/>
  <c r="AS1540" i="2" s="1"/>
  <c r="AT1540" i="2" s="1"/>
  <c r="AR1541" i="2"/>
  <c r="AS1541" i="2" s="1"/>
  <c r="AT1541" i="2" s="1"/>
  <c r="AR1542" i="2"/>
  <c r="AS1542" i="2" s="1"/>
  <c r="AT1542" i="2" s="1"/>
  <c r="AR1543" i="2"/>
  <c r="AS1543" i="2" s="1"/>
  <c r="AT1543" i="2" s="1"/>
  <c r="AR1544" i="2"/>
  <c r="AS1544" i="2" s="1"/>
  <c r="AT1544" i="2" s="1"/>
  <c r="AR1545" i="2"/>
  <c r="AS1545" i="2" s="1"/>
  <c r="AT1545" i="2" s="1"/>
  <c r="AR1546" i="2"/>
  <c r="AS1546" i="2" s="1"/>
  <c r="AT1546" i="2" s="1"/>
  <c r="AR1547" i="2"/>
  <c r="AS1547" i="2" s="1"/>
  <c r="AT1547" i="2" s="1"/>
  <c r="AR1548" i="2"/>
  <c r="AS1548" i="2" s="1"/>
  <c r="AT1548" i="2" s="1"/>
  <c r="AR1549" i="2"/>
  <c r="AS1549" i="2" s="1"/>
  <c r="AT1549" i="2" s="1"/>
  <c r="AR1550" i="2"/>
  <c r="AS1550" i="2" s="1"/>
  <c r="AT1550" i="2" s="1"/>
  <c r="AR1551" i="2"/>
  <c r="AS1551" i="2" s="1"/>
  <c r="AT1551" i="2" s="1"/>
  <c r="AR1552" i="2"/>
  <c r="AS1552" i="2" s="1"/>
  <c r="AT1552" i="2" s="1"/>
  <c r="AR1553" i="2"/>
  <c r="AS1553" i="2" s="1"/>
  <c r="AT1553" i="2" s="1"/>
  <c r="AR1554" i="2"/>
  <c r="AS1554" i="2" s="1"/>
  <c r="AT1554" i="2" s="1"/>
  <c r="AR1555" i="2"/>
  <c r="AS1555" i="2" s="1"/>
  <c r="AT1555" i="2" s="1"/>
  <c r="AR1556" i="2"/>
  <c r="AS1556" i="2" s="1"/>
  <c r="AT1556" i="2" s="1"/>
  <c r="AR1557" i="2"/>
  <c r="AS1557" i="2" s="1"/>
  <c r="AT1557" i="2" s="1"/>
  <c r="AR1558" i="2"/>
  <c r="AS1558" i="2" s="1"/>
  <c r="AT1558" i="2" s="1"/>
  <c r="AR1559" i="2"/>
  <c r="AS1559" i="2" s="1"/>
  <c r="AT1559" i="2" s="1"/>
  <c r="AR1560" i="2"/>
  <c r="AS1560" i="2" s="1"/>
  <c r="AT1560" i="2" s="1"/>
  <c r="AR1561" i="2"/>
  <c r="AS1561" i="2" s="1"/>
  <c r="AT1561" i="2" s="1"/>
  <c r="AR1562" i="2"/>
  <c r="AS1562" i="2" s="1"/>
  <c r="AT1562" i="2" s="1"/>
  <c r="AR1563" i="2"/>
  <c r="AS1563" i="2" s="1"/>
  <c r="AT1563" i="2" s="1"/>
  <c r="AR1564" i="2"/>
  <c r="AS1564" i="2" s="1"/>
  <c r="AT1564" i="2" s="1"/>
  <c r="AR1565" i="2"/>
  <c r="AS1565" i="2" s="1"/>
  <c r="AT1565" i="2" s="1"/>
  <c r="AR1566" i="2"/>
  <c r="AS1566" i="2" s="1"/>
  <c r="AT1566" i="2" s="1"/>
  <c r="AR1567" i="2"/>
  <c r="AS1567" i="2" s="1"/>
  <c r="AT1567" i="2" s="1"/>
  <c r="AR1568" i="2"/>
  <c r="AS1568" i="2" s="1"/>
  <c r="AT1568" i="2" s="1"/>
  <c r="AR1569" i="2"/>
  <c r="AS1569" i="2" s="1"/>
  <c r="AT1569" i="2" s="1"/>
  <c r="AR1570" i="2"/>
  <c r="AS1570" i="2" s="1"/>
  <c r="AT1570" i="2" s="1"/>
  <c r="AR1571" i="2"/>
  <c r="AS1571" i="2" s="1"/>
  <c r="AT1571" i="2" s="1"/>
  <c r="AR1572" i="2"/>
  <c r="AS1572" i="2" s="1"/>
  <c r="AT1572" i="2" s="1"/>
  <c r="AR1573" i="2"/>
  <c r="AS1573" i="2" s="1"/>
  <c r="AT1573" i="2" s="1"/>
  <c r="AR1574" i="2"/>
  <c r="AS1574" i="2" s="1"/>
  <c r="AT1574" i="2" s="1"/>
  <c r="AR1575" i="2"/>
  <c r="AS1575" i="2" s="1"/>
  <c r="AT1575" i="2" s="1"/>
  <c r="AR1576" i="2"/>
  <c r="AS1576" i="2" s="1"/>
  <c r="AT1576" i="2" s="1"/>
  <c r="AR1577" i="2"/>
  <c r="AS1577" i="2" s="1"/>
  <c r="AT1577" i="2" s="1"/>
  <c r="AR1578" i="2"/>
  <c r="AS1578" i="2" s="1"/>
  <c r="AT1578" i="2" s="1"/>
  <c r="AR1579" i="2"/>
  <c r="AS1579" i="2" s="1"/>
  <c r="AT1579" i="2" s="1"/>
  <c r="AR1580" i="2"/>
  <c r="AS1580" i="2" s="1"/>
  <c r="AT1580" i="2" s="1"/>
  <c r="AR1581" i="2"/>
  <c r="AS1581" i="2" s="1"/>
  <c r="AT1581" i="2" s="1"/>
  <c r="AR1582" i="2"/>
  <c r="AS1582" i="2" s="1"/>
  <c r="AT1582" i="2" s="1"/>
  <c r="AR1583" i="2"/>
  <c r="AS1583" i="2" s="1"/>
  <c r="AT1583" i="2" s="1"/>
  <c r="AR1584" i="2"/>
  <c r="AS1584" i="2" s="1"/>
  <c r="AT1584" i="2" s="1"/>
  <c r="AR1585" i="2"/>
  <c r="AS1585" i="2" s="1"/>
  <c r="AT1585" i="2" s="1"/>
  <c r="AR1586" i="2"/>
  <c r="AS1586" i="2" s="1"/>
  <c r="AT1586" i="2" s="1"/>
  <c r="AR1587" i="2"/>
  <c r="AS1587" i="2" s="1"/>
  <c r="AT1587" i="2" s="1"/>
  <c r="AR1588" i="2"/>
  <c r="AS1588" i="2" s="1"/>
  <c r="AT1588" i="2" s="1"/>
  <c r="AR1589" i="2"/>
  <c r="AS1589" i="2" s="1"/>
  <c r="AT1589" i="2" s="1"/>
  <c r="AR1590" i="2"/>
  <c r="AS1590" i="2" s="1"/>
  <c r="AT1590" i="2" s="1"/>
  <c r="AR1591" i="2"/>
  <c r="AS1591" i="2" s="1"/>
  <c r="AT1591" i="2" s="1"/>
  <c r="AR1592" i="2"/>
  <c r="AS1592" i="2" s="1"/>
  <c r="AT1592" i="2" s="1"/>
  <c r="AR1593" i="2"/>
  <c r="AS1593" i="2" s="1"/>
  <c r="AT1593" i="2" s="1"/>
  <c r="AR1594" i="2"/>
  <c r="AS1594" i="2" s="1"/>
  <c r="AT1594" i="2" s="1"/>
  <c r="AR1595" i="2"/>
  <c r="AS1595" i="2" s="1"/>
  <c r="AT1595" i="2" s="1"/>
  <c r="AR1596" i="2"/>
  <c r="AS1596" i="2" s="1"/>
  <c r="AT1596" i="2" s="1"/>
  <c r="L1267" i="15" l="1"/>
  <c r="M1267" i="13"/>
  <c r="L1271" i="15"/>
  <c r="M1271" i="13"/>
  <c r="L1275" i="15"/>
  <c r="M1275" i="13"/>
  <c r="L1281" i="15"/>
  <c r="M1281" i="13"/>
  <c r="G6" i="13"/>
  <c r="G6" i="15" s="1"/>
  <c r="L424" i="15"/>
  <c r="M424" i="13"/>
  <c r="L390" i="15"/>
  <c r="M390" i="13"/>
  <c r="L387" i="15"/>
  <c r="M387" i="13"/>
  <c r="L388" i="15"/>
  <c r="M388" i="13"/>
  <c r="L389" i="15"/>
  <c r="M389" i="13"/>
  <c r="U3" i="2"/>
  <c r="U387" i="2"/>
  <c r="L16" i="13" l="1"/>
  <c r="L7" i="13"/>
  <c r="L8" i="13"/>
  <c r="L9" i="13"/>
  <c r="L11" i="13"/>
  <c r="L12" i="13"/>
  <c r="L13" i="13"/>
  <c r="L14" i="13"/>
  <c r="L15"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L177" i="13"/>
  <c r="L178" i="13"/>
  <c r="L179" i="13"/>
  <c r="L180" i="13"/>
  <c r="L181" i="13"/>
  <c r="L182" i="13"/>
  <c r="L183" i="13"/>
  <c r="L184" i="13"/>
  <c r="L185" i="13"/>
  <c r="L186" i="13"/>
  <c r="L187" i="13"/>
  <c r="L188" i="13"/>
  <c r="L189" i="13"/>
  <c r="L190" i="13"/>
  <c r="L191" i="13"/>
  <c r="L192" i="13"/>
  <c r="L193" i="13"/>
  <c r="L194" i="13"/>
  <c r="L195" i="13"/>
  <c r="L196" i="13"/>
  <c r="L197" i="13"/>
  <c r="L198" i="13"/>
  <c r="L199" i="13"/>
  <c r="L200" i="13"/>
  <c r="L201" i="13"/>
  <c r="L202" i="13"/>
  <c r="L203" i="13"/>
  <c r="L204" i="13"/>
  <c r="L205" i="13"/>
  <c r="L206" i="13"/>
  <c r="L207" i="13"/>
  <c r="L208" i="13"/>
  <c r="L209" i="13"/>
  <c r="L210" i="13"/>
  <c r="L211" i="13"/>
  <c r="L212" i="13"/>
  <c r="L213" i="13"/>
  <c r="L214" i="13"/>
  <c r="L215" i="13"/>
  <c r="L216" i="13"/>
  <c r="L217" i="13"/>
  <c r="L218" i="13"/>
  <c r="L219" i="13"/>
  <c r="L220" i="13"/>
  <c r="L221" i="13"/>
  <c r="L222" i="13"/>
  <c r="L223" i="13"/>
  <c r="L224" i="13"/>
  <c r="L225" i="13"/>
  <c r="L226" i="13"/>
  <c r="L227" i="13"/>
  <c r="L228" i="13"/>
  <c r="L229" i="13"/>
  <c r="L230" i="13"/>
  <c r="L231" i="13"/>
  <c r="L232" i="13"/>
  <c r="L233" i="13"/>
  <c r="L234" i="13"/>
  <c r="L235" i="13"/>
  <c r="L236" i="13"/>
  <c r="L237" i="13"/>
  <c r="L238" i="13"/>
  <c r="L239" i="13"/>
  <c r="L240" i="13"/>
  <c r="L241" i="13"/>
  <c r="L242" i="13"/>
  <c r="L243" i="13"/>
  <c r="L244" i="13"/>
  <c r="L245" i="13"/>
  <c r="L246" i="13"/>
  <c r="L247" i="13"/>
  <c r="L248" i="13"/>
  <c r="L249" i="13"/>
  <c r="L250" i="13"/>
  <c r="L251" i="13"/>
  <c r="L252" i="13"/>
  <c r="L253" i="13"/>
  <c r="L254" i="13"/>
  <c r="L255" i="13"/>
  <c r="L256" i="13"/>
  <c r="L257" i="13"/>
  <c r="L258" i="13"/>
  <c r="L259" i="13"/>
  <c r="L260" i="13"/>
  <c r="L261" i="13"/>
  <c r="L262" i="13"/>
  <c r="L263" i="13"/>
  <c r="L264" i="13"/>
  <c r="L265" i="13"/>
  <c r="L266" i="13"/>
  <c r="L267" i="13"/>
  <c r="L268" i="13"/>
  <c r="L269" i="13"/>
  <c r="L270" i="13"/>
  <c r="L271" i="13"/>
  <c r="L272" i="13"/>
  <c r="L273" i="13"/>
  <c r="L274" i="13"/>
  <c r="L275" i="13"/>
  <c r="L276" i="13"/>
  <c r="L277" i="13"/>
  <c r="L278" i="13"/>
  <c r="L279" i="13"/>
  <c r="L280" i="13"/>
  <c r="L281" i="13"/>
  <c r="L282" i="13"/>
  <c r="L283" i="13"/>
  <c r="L284" i="13"/>
  <c r="L285" i="13"/>
  <c r="L286" i="13"/>
  <c r="L287" i="13"/>
  <c r="L288" i="13"/>
  <c r="L289" i="13"/>
  <c r="L290" i="13"/>
  <c r="L291" i="13"/>
  <c r="L292" i="13"/>
  <c r="L293" i="13"/>
  <c r="L294" i="13"/>
  <c r="L295" i="13"/>
  <c r="L296" i="13"/>
  <c r="L297" i="13"/>
  <c r="L298" i="13"/>
  <c r="L299" i="13"/>
  <c r="L300" i="13"/>
  <c r="L301" i="13"/>
  <c r="L302" i="13"/>
  <c r="L303" i="13"/>
  <c r="L304" i="13"/>
  <c r="L305" i="13"/>
  <c r="L306" i="13"/>
  <c r="L307" i="13"/>
  <c r="L308" i="13"/>
  <c r="L309" i="13"/>
  <c r="L310" i="13"/>
  <c r="L311" i="13"/>
  <c r="L312" i="13"/>
  <c r="L313" i="13"/>
  <c r="L314" i="13"/>
  <c r="L315" i="13"/>
  <c r="L316" i="13"/>
  <c r="L317" i="13"/>
  <c r="L318" i="13"/>
  <c r="L319" i="13"/>
  <c r="L320" i="13"/>
  <c r="L321" i="13"/>
  <c r="L322" i="13"/>
  <c r="L323" i="13"/>
  <c r="L324" i="13"/>
  <c r="L325" i="13"/>
  <c r="L326" i="13"/>
  <c r="L327" i="13"/>
  <c r="L328" i="13"/>
  <c r="L329" i="13"/>
  <c r="L330" i="13"/>
  <c r="L331" i="13"/>
  <c r="L332" i="13"/>
  <c r="L333" i="13"/>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L499" i="13"/>
  <c r="L500" i="13"/>
  <c r="L501" i="13"/>
  <c r="L502" i="13"/>
  <c r="L503" i="13"/>
  <c r="L504" i="13"/>
  <c r="L505" i="13"/>
  <c r="L506" i="13"/>
  <c r="L507" i="13"/>
  <c r="L508" i="13"/>
  <c r="L509" i="13"/>
  <c r="L510" i="13"/>
  <c r="L511" i="13"/>
  <c r="L512" i="13"/>
  <c r="L513" i="13"/>
  <c r="L514" i="13"/>
  <c r="L515" i="13"/>
  <c r="L516" i="13"/>
  <c r="L517" i="13"/>
  <c r="L518" i="13"/>
  <c r="L519" i="13"/>
  <c r="L520" i="13"/>
  <c r="L521" i="13"/>
  <c r="L522" i="13"/>
  <c r="L523" i="13"/>
  <c r="L524" i="13"/>
  <c r="L525" i="13"/>
  <c r="L526" i="13"/>
  <c r="L527" i="13"/>
  <c r="L528" i="13"/>
  <c r="L529" i="13"/>
  <c r="L530" i="13"/>
  <c r="L531" i="13"/>
  <c r="L532" i="13"/>
  <c r="L533" i="13"/>
  <c r="L534" i="13"/>
  <c r="L535" i="13"/>
  <c r="L536" i="13"/>
  <c r="L537" i="13"/>
  <c r="L538" i="13"/>
  <c r="L539" i="13"/>
  <c r="L540" i="13"/>
  <c r="L541" i="13"/>
  <c r="L542" i="13"/>
  <c r="L543" i="13"/>
  <c r="L544" i="13"/>
  <c r="L545" i="13"/>
  <c r="L546" i="13"/>
  <c r="L547" i="13"/>
  <c r="L548" i="13"/>
  <c r="L549" i="13"/>
  <c r="L550" i="13"/>
  <c r="L551" i="13"/>
  <c r="L552" i="13"/>
  <c r="L553" i="13"/>
  <c r="L554" i="13"/>
  <c r="L555" i="13"/>
  <c r="L556" i="13"/>
  <c r="L557" i="13"/>
  <c r="L558" i="13"/>
  <c r="L559" i="13"/>
  <c r="L560" i="13"/>
  <c r="L561" i="13"/>
  <c r="L562" i="13"/>
  <c r="L563" i="13"/>
  <c r="L564" i="13"/>
  <c r="L565" i="13"/>
  <c r="L566" i="13"/>
  <c r="L567" i="13"/>
  <c r="L568" i="13"/>
  <c r="L569" i="13"/>
  <c r="L570" i="13"/>
  <c r="L571" i="13"/>
  <c r="L572" i="13"/>
  <c r="L573" i="13"/>
  <c r="L574" i="13"/>
  <c r="L575" i="13"/>
  <c r="L576" i="13"/>
  <c r="L577" i="13"/>
  <c r="L578" i="13"/>
  <c r="L579" i="13"/>
  <c r="L580" i="13"/>
  <c r="L581" i="13"/>
  <c r="L582" i="13"/>
  <c r="L583" i="13"/>
  <c r="L584" i="13"/>
  <c r="L585" i="13"/>
  <c r="L586" i="13"/>
  <c r="L587" i="13"/>
  <c r="L588" i="13"/>
  <c r="L589" i="13"/>
  <c r="L590" i="13"/>
  <c r="L591" i="13"/>
  <c r="L592" i="13"/>
  <c r="L593" i="13"/>
  <c r="L594" i="13"/>
  <c r="L595" i="13"/>
  <c r="L596" i="13"/>
  <c r="L597" i="13"/>
  <c r="L598" i="13"/>
  <c r="L599" i="13"/>
  <c r="L600" i="13"/>
  <c r="L601" i="13"/>
  <c r="L602" i="13"/>
  <c r="L603" i="13"/>
  <c r="L604" i="13"/>
  <c r="L605" i="13"/>
  <c r="L606" i="13"/>
  <c r="L607" i="13"/>
  <c r="L608" i="13"/>
  <c r="L609" i="13"/>
  <c r="L610" i="13"/>
  <c r="L611" i="13"/>
  <c r="L612" i="13"/>
  <c r="L613" i="13"/>
  <c r="L614" i="13"/>
  <c r="L615" i="13"/>
  <c r="L616" i="13"/>
  <c r="L617" i="13"/>
  <c r="L618" i="13"/>
  <c r="L619" i="13"/>
  <c r="L620" i="13"/>
  <c r="L621" i="13"/>
  <c r="L622" i="13"/>
  <c r="L623" i="13"/>
  <c r="L624" i="13"/>
  <c r="L625" i="13"/>
  <c r="L626" i="13"/>
  <c r="L627" i="13"/>
  <c r="L628" i="13"/>
  <c r="L629" i="13"/>
  <c r="L630" i="13"/>
  <c r="L631" i="13"/>
  <c r="L632" i="13"/>
  <c r="L633" i="13"/>
  <c r="L634" i="13"/>
  <c r="L635" i="13"/>
  <c r="L636" i="13"/>
  <c r="L637" i="13"/>
  <c r="L638" i="13"/>
  <c r="L639" i="13"/>
  <c r="L640" i="13"/>
  <c r="L641" i="13"/>
  <c r="L642" i="13"/>
  <c r="L643" i="13"/>
  <c r="L644" i="13"/>
  <c r="L645" i="13"/>
  <c r="L646" i="13"/>
  <c r="L647" i="13"/>
  <c r="L648" i="13"/>
  <c r="L649" i="13"/>
  <c r="L650" i="13"/>
  <c r="L651" i="13"/>
  <c r="L652" i="13"/>
  <c r="L653" i="13"/>
  <c r="L654" i="13"/>
  <c r="L655" i="13"/>
  <c r="L656" i="13"/>
  <c r="L657" i="13"/>
  <c r="L658" i="13"/>
  <c r="L659" i="13"/>
  <c r="L660" i="13"/>
  <c r="L661" i="13"/>
  <c r="L662" i="13"/>
  <c r="L663" i="13"/>
  <c r="L664" i="13"/>
  <c r="L665" i="13"/>
  <c r="L666" i="13"/>
  <c r="L667" i="13"/>
  <c r="L668" i="13"/>
  <c r="L669" i="13"/>
  <c r="L670" i="13"/>
  <c r="L671" i="13"/>
  <c r="L672" i="13"/>
  <c r="L673" i="13"/>
  <c r="L674" i="13"/>
  <c r="L675" i="13"/>
  <c r="L676" i="13"/>
  <c r="L677" i="13"/>
  <c r="L678" i="13"/>
  <c r="L679" i="13"/>
  <c r="L680" i="13"/>
  <c r="L681" i="13"/>
  <c r="L682" i="13"/>
  <c r="L683" i="13"/>
  <c r="L684" i="13"/>
  <c r="L685" i="13"/>
  <c r="L686" i="13"/>
  <c r="L687" i="13"/>
  <c r="L688" i="13"/>
  <c r="L689" i="13"/>
  <c r="L690" i="13"/>
  <c r="L691" i="13"/>
  <c r="L692" i="13"/>
  <c r="L693" i="13"/>
  <c r="L694" i="13"/>
  <c r="L695" i="13"/>
  <c r="L696" i="13"/>
  <c r="L697" i="13"/>
  <c r="L698" i="13"/>
  <c r="L699" i="13"/>
  <c r="L700" i="13"/>
  <c r="L701" i="13"/>
  <c r="L702" i="13"/>
  <c r="L703" i="13"/>
  <c r="L704" i="13"/>
  <c r="L705" i="13"/>
  <c r="L706" i="13"/>
  <c r="L707" i="13"/>
  <c r="L708" i="13"/>
  <c r="L709" i="13"/>
  <c r="L710" i="13"/>
  <c r="L711" i="13"/>
  <c r="L712" i="13"/>
  <c r="L713" i="13"/>
  <c r="L714" i="13"/>
  <c r="L715" i="13"/>
  <c r="L716" i="13"/>
  <c r="L717" i="13"/>
  <c r="L718" i="13"/>
  <c r="L719" i="13"/>
  <c r="L720" i="13"/>
  <c r="L721" i="13"/>
  <c r="L722" i="13"/>
  <c r="L723" i="13"/>
  <c r="L724" i="13"/>
  <c r="L725" i="13"/>
  <c r="L726" i="13"/>
  <c r="L727" i="13"/>
  <c r="L728" i="13"/>
  <c r="L729" i="13"/>
  <c r="L730" i="13"/>
  <c r="L731" i="13"/>
  <c r="L732" i="13"/>
  <c r="L733" i="13"/>
  <c r="L734" i="13"/>
  <c r="L735" i="13"/>
  <c r="L736" i="13"/>
  <c r="L737" i="13"/>
  <c r="L738" i="13"/>
  <c r="L739" i="13"/>
  <c r="L740" i="13"/>
  <c r="L741" i="13"/>
  <c r="L742" i="13"/>
  <c r="L743" i="13"/>
  <c r="L744" i="13"/>
  <c r="L745" i="13"/>
  <c r="L746" i="13"/>
  <c r="L747" i="13"/>
  <c r="L748" i="13"/>
  <c r="L749" i="13"/>
  <c r="L750" i="13"/>
  <c r="L751" i="13"/>
  <c r="L752" i="13"/>
  <c r="L753" i="13"/>
  <c r="L754" i="13"/>
  <c r="L755" i="13"/>
  <c r="L756" i="13"/>
  <c r="L757" i="13"/>
  <c r="L758" i="13"/>
  <c r="L759" i="13"/>
  <c r="L760" i="13"/>
  <c r="L761" i="13"/>
  <c r="L762" i="13"/>
  <c r="L763" i="13"/>
  <c r="L764" i="13"/>
  <c r="L765" i="13"/>
  <c r="L766" i="13"/>
  <c r="L767" i="13"/>
  <c r="L768" i="13"/>
  <c r="L769" i="13"/>
  <c r="L770" i="13"/>
  <c r="L771" i="13"/>
  <c r="L772" i="13"/>
  <c r="L773" i="13"/>
  <c r="L774" i="13"/>
  <c r="L775" i="13"/>
  <c r="L776" i="13"/>
  <c r="L777" i="13"/>
  <c r="L778" i="13"/>
  <c r="L779" i="13"/>
  <c r="L780" i="13"/>
  <c r="L781" i="13"/>
  <c r="L782" i="13"/>
  <c r="L783" i="13"/>
  <c r="L784" i="13"/>
  <c r="L785" i="13"/>
  <c r="L786" i="13"/>
  <c r="L787" i="13"/>
  <c r="L788" i="13"/>
  <c r="L789" i="13"/>
  <c r="L790" i="13"/>
  <c r="L791" i="13"/>
  <c r="L792" i="13"/>
  <c r="L793" i="13"/>
  <c r="L794" i="13"/>
  <c r="L795" i="13"/>
  <c r="L796" i="13"/>
  <c r="L797" i="13"/>
  <c r="L798" i="13"/>
  <c r="L799" i="13"/>
  <c r="L800" i="13"/>
  <c r="L801" i="13"/>
  <c r="L802" i="13"/>
  <c r="L803" i="13"/>
  <c r="L804" i="13"/>
  <c r="L805" i="13"/>
  <c r="L806" i="13"/>
  <c r="L807" i="13"/>
  <c r="L808" i="13"/>
  <c r="L809" i="13"/>
  <c r="L810" i="13"/>
  <c r="L811" i="13"/>
  <c r="L812" i="13"/>
  <c r="L813" i="13"/>
  <c r="L814" i="13"/>
  <c r="L815" i="13"/>
  <c r="L816" i="13"/>
  <c r="L817" i="13"/>
  <c r="L818" i="13"/>
  <c r="L819" i="13"/>
  <c r="L820" i="13"/>
  <c r="L821" i="13"/>
  <c r="L822" i="13"/>
  <c r="L823" i="13"/>
  <c r="L824" i="13"/>
  <c r="L825" i="13"/>
  <c r="L826" i="13"/>
  <c r="L827" i="13"/>
  <c r="L828" i="13"/>
  <c r="L829" i="13"/>
  <c r="L830" i="13"/>
  <c r="L831" i="13"/>
  <c r="L832" i="13"/>
  <c r="L833" i="13"/>
  <c r="L834" i="13"/>
  <c r="L835" i="13"/>
  <c r="L836" i="13"/>
  <c r="L837" i="13"/>
  <c r="L838" i="13"/>
  <c r="L839" i="13"/>
  <c r="L840" i="13"/>
  <c r="L841" i="13"/>
  <c r="L842" i="13"/>
  <c r="L843" i="13"/>
  <c r="L844" i="13"/>
  <c r="L845" i="13"/>
  <c r="L846" i="13"/>
  <c r="L847" i="13"/>
  <c r="L848" i="13"/>
  <c r="L849" i="13"/>
  <c r="L850" i="13"/>
  <c r="L851" i="13"/>
  <c r="L852" i="13"/>
  <c r="L853" i="13"/>
  <c r="L854" i="13"/>
  <c r="L855" i="13"/>
  <c r="L856" i="13"/>
  <c r="L857" i="13"/>
  <c r="L858" i="13"/>
  <c r="L859" i="13"/>
  <c r="L860" i="13"/>
  <c r="L861" i="13"/>
  <c r="L862" i="13"/>
  <c r="L863" i="13"/>
  <c r="L864" i="13"/>
  <c r="L865" i="13"/>
  <c r="L866" i="13"/>
  <c r="L867" i="13"/>
  <c r="L868" i="13"/>
  <c r="L869" i="13"/>
  <c r="L870" i="13"/>
  <c r="L871" i="13"/>
  <c r="L872" i="13"/>
  <c r="L873" i="13"/>
  <c r="L874" i="13"/>
  <c r="L875" i="13"/>
  <c r="L876" i="13"/>
  <c r="L877" i="13"/>
  <c r="L878" i="13"/>
  <c r="L879" i="13"/>
  <c r="L880" i="13"/>
  <c r="L881" i="13"/>
  <c r="L882" i="13"/>
  <c r="L883" i="13"/>
  <c r="L884" i="13"/>
  <c r="L885" i="13"/>
  <c r="L886" i="13"/>
  <c r="L887" i="13"/>
  <c r="L888" i="13"/>
  <c r="L889" i="13"/>
  <c r="L890" i="13"/>
  <c r="L891" i="13"/>
  <c r="L892" i="13"/>
  <c r="L893" i="13"/>
  <c r="L894" i="13"/>
  <c r="L895" i="13"/>
  <c r="L896" i="13"/>
  <c r="L897" i="13"/>
  <c r="L898" i="13"/>
  <c r="L899" i="13"/>
  <c r="L900" i="13"/>
  <c r="L901" i="13"/>
  <c r="L902" i="13"/>
  <c r="L903" i="13"/>
  <c r="L904" i="13"/>
  <c r="L905" i="13"/>
  <c r="L906" i="13"/>
  <c r="L907" i="13"/>
  <c r="L908" i="13"/>
  <c r="L909" i="13"/>
  <c r="L910" i="13"/>
  <c r="L911" i="13"/>
  <c r="L912" i="13"/>
  <c r="L913" i="13"/>
  <c r="L914" i="13"/>
  <c r="L915" i="13"/>
  <c r="L916" i="13"/>
  <c r="L917" i="13"/>
  <c r="L918" i="13"/>
  <c r="L919" i="13"/>
  <c r="L920" i="13"/>
  <c r="L921" i="13"/>
  <c r="L922" i="13"/>
  <c r="L923" i="13"/>
  <c r="L924" i="13"/>
  <c r="L925" i="13"/>
  <c r="L926" i="13"/>
  <c r="L927" i="13"/>
  <c r="L928" i="13"/>
  <c r="L929" i="13"/>
  <c r="L930" i="13"/>
  <c r="L931" i="13"/>
  <c r="L932" i="13"/>
  <c r="L933" i="13"/>
  <c r="L934" i="13"/>
  <c r="L935" i="13"/>
  <c r="L936" i="13"/>
  <c r="L937" i="13"/>
  <c r="L938" i="13"/>
  <c r="L939" i="13"/>
  <c r="L940" i="13"/>
  <c r="L941" i="13"/>
  <c r="L942" i="13"/>
  <c r="L943" i="13"/>
  <c r="L944" i="13"/>
  <c r="L945" i="13"/>
  <c r="L946" i="13"/>
  <c r="L947" i="13"/>
  <c r="L948" i="13"/>
  <c r="L949" i="13"/>
  <c r="L950" i="13"/>
  <c r="L951" i="13"/>
  <c r="L952" i="13"/>
  <c r="L953" i="13"/>
  <c r="L954" i="13"/>
  <c r="L955" i="13"/>
  <c r="L956" i="13"/>
  <c r="L957" i="13"/>
  <c r="L958" i="13"/>
  <c r="L959" i="13"/>
  <c r="L960" i="13"/>
  <c r="L961" i="13"/>
  <c r="L962" i="13"/>
  <c r="L963" i="13"/>
  <c r="L964" i="13"/>
  <c r="L965" i="13"/>
  <c r="L966" i="13"/>
  <c r="L967" i="13"/>
  <c r="L968" i="13"/>
  <c r="L969" i="13"/>
  <c r="L970" i="13"/>
  <c r="L971" i="13"/>
  <c r="L972" i="13"/>
  <c r="L973" i="13"/>
  <c r="L974" i="13"/>
  <c r="L975" i="13"/>
  <c r="L976" i="13"/>
  <c r="L977" i="13"/>
  <c r="L978" i="13"/>
  <c r="L979" i="13"/>
  <c r="L980" i="13"/>
  <c r="L981" i="13"/>
  <c r="L982" i="13"/>
  <c r="L983" i="13"/>
  <c r="L984" i="13"/>
  <c r="L985" i="13"/>
  <c r="L986" i="13"/>
  <c r="L987" i="13"/>
  <c r="L988" i="13"/>
  <c r="L989" i="13"/>
  <c r="L990" i="13"/>
  <c r="L991" i="13"/>
  <c r="L992" i="13"/>
  <c r="L993" i="13"/>
  <c r="L994" i="13"/>
  <c r="L995" i="13"/>
  <c r="L996" i="13"/>
  <c r="L997" i="13"/>
  <c r="L998" i="13"/>
  <c r="L999" i="13"/>
  <c r="L1000" i="13"/>
  <c r="L1001" i="13"/>
  <c r="L1002" i="13"/>
  <c r="L1003" i="13"/>
  <c r="L1004" i="13"/>
  <c r="L1005" i="13"/>
  <c r="L1006" i="13"/>
  <c r="L1007" i="13"/>
  <c r="L1008" i="13"/>
  <c r="L1009" i="13"/>
  <c r="L1010" i="13"/>
  <c r="L1011" i="13"/>
  <c r="L1012" i="13"/>
  <c r="L1013" i="13"/>
  <c r="L1014" i="13"/>
  <c r="L1015" i="13"/>
  <c r="L1016" i="13"/>
  <c r="L1017" i="13"/>
  <c r="L1018" i="13"/>
  <c r="L1019" i="13"/>
  <c r="L1020" i="13"/>
  <c r="L1021" i="13"/>
  <c r="L1022" i="13"/>
  <c r="L1023" i="13"/>
  <c r="L1024" i="13"/>
  <c r="L1025" i="13"/>
  <c r="L1026" i="13"/>
  <c r="L1027" i="13"/>
  <c r="L1028" i="13"/>
  <c r="L1029" i="13"/>
  <c r="L1030" i="13"/>
  <c r="L1031" i="13"/>
  <c r="L1032" i="13"/>
  <c r="L1033" i="13"/>
  <c r="L1034" i="13"/>
  <c r="L1035" i="13"/>
  <c r="L1036" i="13"/>
  <c r="L1037" i="13"/>
  <c r="L1038" i="13"/>
  <c r="L1039" i="13"/>
  <c r="L1040" i="13"/>
  <c r="L1041" i="13"/>
  <c r="L1042" i="13"/>
  <c r="L1043" i="13"/>
  <c r="L1044" i="13"/>
  <c r="L1045" i="13"/>
  <c r="L1046" i="13"/>
  <c r="L1047" i="13"/>
  <c r="L1048" i="13"/>
  <c r="L1049" i="13"/>
  <c r="L1050" i="13"/>
  <c r="L1051" i="13"/>
  <c r="L1052" i="13"/>
  <c r="L1053" i="13"/>
  <c r="L1054" i="13"/>
  <c r="L1055" i="13"/>
  <c r="L1056" i="13"/>
  <c r="L1057" i="13"/>
  <c r="L1058" i="13"/>
  <c r="L1059" i="13"/>
  <c r="L1060" i="13"/>
  <c r="L1061" i="13"/>
  <c r="L1062" i="13"/>
  <c r="L1063" i="13"/>
  <c r="L1064" i="13"/>
  <c r="L1065" i="13"/>
  <c r="L1066" i="13"/>
  <c r="L1067" i="13"/>
  <c r="L1068" i="13"/>
  <c r="L1069" i="13"/>
  <c r="L1070" i="13"/>
  <c r="L1071" i="13"/>
  <c r="L1072" i="13"/>
  <c r="L1073" i="13"/>
  <c r="L1074" i="13"/>
  <c r="L1075" i="13"/>
  <c r="L1076" i="13"/>
  <c r="L1077" i="13"/>
  <c r="L1078" i="13"/>
  <c r="L1079" i="13"/>
  <c r="L1080" i="13"/>
  <c r="L1081" i="13"/>
  <c r="L1082" i="13"/>
  <c r="L1083" i="13"/>
  <c r="L1084" i="13"/>
  <c r="L1085" i="13"/>
  <c r="L1086" i="13"/>
  <c r="L1087" i="13"/>
  <c r="L1088" i="13"/>
  <c r="L1089" i="13"/>
  <c r="L1090" i="13"/>
  <c r="L1091" i="13"/>
  <c r="L1092" i="13"/>
  <c r="L1093" i="13"/>
  <c r="L1094" i="13"/>
  <c r="L1095" i="13"/>
  <c r="L1096" i="13"/>
  <c r="L1097" i="13"/>
  <c r="L1098" i="13"/>
  <c r="L1099" i="13"/>
  <c r="L1100" i="13"/>
  <c r="L1101" i="13"/>
  <c r="L1102" i="13"/>
  <c r="L1103" i="13"/>
  <c r="L1104" i="13"/>
  <c r="L1105" i="13"/>
  <c r="L1106" i="13"/>
  <c r="L1107" i="13"/>
  <c r="L1108" i="13"/>
  <c r="L1109" i="13"/>
  <c r="L1110" i="13"/>
  <c r="L1111" i="13"/>
  <c r="L1112" i="13"/>
  <c r="L1113" i="13"/>
  <c r="L1114" i="13"/>
  <c r="L1115" i="13"/>
  <c r="L1116" i="13"/>
  <c r="L1117" i="13"/>
  <c r="L1118" i="13"/>
  <c r="L1119" i="13"/>
  <c r="L1120" i="13"/>
  <c r="L1121" i="13"/>
  <c r="L1122" i="13"/>
  <c r="L1123" i="13"/>
  <c r="L1124" i="13"/>
  <c r="L1125" i="13"/>
  <c r="L1126" i="13"/>
  <c r="L1127" i="13"/>
  <c r="L1128" i="13"/>
  <c r="L1129" i="13"/>
  <c r="L1130" i="13"/>
  <c r="L1131" i="13"/>
  <c r="L1132" i="13"/>
  <c r="L1133" i="13"/>
  <c r="L1134" i="13"/>
  <c r="L1135" i="13"/>
  <c r="L1136" i="13"/>
  <c r="L1137" i="13"/>
  <c r="L1138" i="13"/>
  <c r="L1139" i="13"/>
  <c r="L1140" i="13"/>
  <c r="L1141" i="13"/>
  <c r="L1142" i="13"/>
  <c r="L1143" i="13"/>
  <c r="L1144" i="13"/>
  <c r="L1145" i="13"/>
  <c r="L1146" i="13"/>
  <c r="L1147" i="13"/>
  <c r="L1148" i="13"/>
  <c r="L1149" i="13"/>
  <c r="L1150" i="13"/>
  <c r="L1151" i="13"/>
  <c r="L1152" i="13"/>
  <c r="L1153" i="13"/>
  <c r="L1154" i="13"/>
  <c r="L1155" i="13"/>
  <c r="L1156" i="13"/>
  <c r="L1157" i="13"/>
  <c r="L1158" i="13"/>
  <c r="L1159" i="13"/>
  <c r="L1160" i="13"/>
  <c r="L1161" i="13"/>
  <c r="L1162" i="13"/>
  <c r="L1163" i="13"/>
  <c r="L1164" i="13"/>
  <c r="L1165" i="13"/>
  <c r="L1166" i="13"/>
  <c r="L1167" i="13"/>
  <c r="L1168" i="13"/>
  <c r="L1169" i="13"/>
  <c r="L1170" i="13"/>
  <c r="L1171" i="13"/>
  <c r="L1172" i="13"/>
  <c r="L1173" i="13"/>
  <c r="L1174" i="13"/>
  <c r="L1175" i="13"/>
  <c r="L1176" i="13"/>
  <c r="L1177" i="13"/>
  <c r="L1178" i="13"/>
  <c r="L1179" i="13"/>
  <c r="L1180" i="13"/>
  <c r="L1181" i="13"/>
  <c r="L1182" i="13"/>
  <c r="L1183" i="13"/>
  <c r="L1184" i="13"/>
  <c r="L1185" i="13"/>
  <c r="L1186" i="13"/>
  <c r="L1187" i="13"/>
  <c r="L1188" i="13"/>
  <c r="L1189" i="13"/>
  <c r="L1190" i="13"/>
  <c r="L1191" i="13"/>
  <c r="L1192" i="13"/>
  <c r="L1193" i="13"/>
  <c r="L1194" i="13"/>
  <c r="L1195" i="13"/>
  <c r="L1196" i="13"/>
  <c r="L1197" i="13"/>
  <c r="L1198" i="13"/>
  <c r="L1199" i="13"/>
  <c r="L1200" i="13"/>
  <c r="L1201" i="13"/>
  <c r="L1202" i="13"/>
  <c r="L1203" i="13"/>
  <c r="L1204" i="13"/>
  <c r="L1205" i="13"/>
  <c r="L1206" i="13"/>
  <c r="L1207" i="13"/>
  <c r="L1208" i="13"/>
  <c r="L1209" i="13"/>
  <c r="L1210" i="13"/>
  <c r="L1211" i="13"/>
  <c r="L1212" i="13"/>
  <c r="L1213" i="13"/>
  <c r="L1214" i="13"/>
  <c r="L1215" i="13"/>
  <c r="L1216" i="13"/>
  <c r="L1217" i="13"/>
  <c r="L1218" i="13"/>
  <c r="L1219" i="13"/>
  <c r="L1220" i="13"/>
  <c r="L1221" i="13"/>
  <c r="L1222" i="13"/>
  <c r="L1223" i="13"/>
  <c r="L1224" i="13"/>
  <c r="L1225" i="13"/>
  <c r="L1226" i="13"/>
  <c r="L1227" i="13"/>
  <c r="L1228" i="13"/>
  <c r="L1229" i="13"/>
  <c r="L1230" i="13"/>
  <c r="L1231" i="13"/>
  <c r="L1232" i="13"/>
  <c r="L1233" i="13"/>
  <c r="L1234" i="13"/>
  <c r="L1235" i="13"/>
  <c r="L1236" i="13"/>
  <c r="L1237" i="13"/>
  <c r="L1238" i="13"/>
  <c r="L1239" i="13"/>
  <c r="L1240" i="13"/>
  <c r="L1241" i="13"/>
  <c r="L1242" i="13"/>
  <c r="L1243" i="13"/>
  <c r="L1244" i="13"/>
  <c r="L1245" i="13"/>
  <c r="L1246" i="13"/>
  <c r="L1247" i="13"/>
  <c r="L1248" i="13"/>
  <c r="L1249" i="13"/>
  <c r="L1250" i="13"/>
  <c r="L1251" i="13"/>
  <c r="L1252" i="13"/>
  <c r="L1253" i="13"/>
  <c r="L1254" i="13"/>
  <c r="L1255" i="13"/>
  <c r="L1256" i="13"/>
  <c r="L1257" i="13"/>
  <c r="L1258" i="13"/>
  <c r="L1259" i="13"/>
  <c r="L1260" i="13"/>
  <c r="L1261" i="13"/>
  <c r="L1262" i="13"/>
  <c r="L1263" i="13"/>
  <c r="L1264" i="13"/>
  <c r="L1265" i="13"/>
  <c r="L1266" i="13"/>
  <c r="L1267" i="13"/>
  <c r="L1268" i="13"/>
  <c r="L1269" i="13"/>
  <c r="L1270" i="13"/>
  <c r="L1271" i="13"/>
  <c r="L1272" i="13"/>
  <c r="L1273" i="13"/>
  <c r="L1274" i="13"/>
  <c r="L1275" i="13"/>
  <c r="L1276" i="13"/>
  <c r="L1277" i="13"/>
  <c r="L1278" i="13"/>
  <c r="L1279" i="13"/>
  <c r="L1280" i="13"/>
  <c r="L1281" i="13"/>
  <c r="L1282" i="13"/>
  <c r="L1283" i="13"/>
  <c r="L1284" i="13"/>
  <c r="L1285" i="13"/>
  <c r="L1286" i="13"/>
  <c r="L1287" i="13"/>
  <c r="L1288" i="13"/>
  <c r="L1289" i="13"/>
  <c r="L1290" i="13"/>
  <c r="L1291" i="13"/>
  <c r="L1292" i="13"/>
  <c r="L1293" i="13"/>
  <c r="L1294" i="13"/>
  <c r="L1295" i="13"/>
  <c r="L1296" i="13"/>
  <c r="L1297" i="13"/>
  <c r="L1298" i="13"/>
  <c r="L1299" i="13"/>
  <c r="L1300" i="13"/>
  <c r="L1301" i="13"/>
  <c r="L1302" i="13"/>
  <c r="L1303" i="13"/>
  <c r="L1304" i="13"/>
  <c r="L1305" i="13"/>
  <c r="L1306" i="13"/>
  <c r="L1307" i="13"/>
  <c r="L1308" i="13"/>
  <c r="L1309" i="13"/>
  <c r="L1310" i="13"/>
  <c r="L1311" i="13"/>
  <c r="L1312" i="13"/>
  <c r="L1313" i="13"/>
  <c r="L1314" i="13"/>
  <c r="L1315" i="13"/>
  <c r="L1316" i="13"/>
  <c r="L1317" i="13"/>
  <c r="L1318" i="13"/>
  <c r="L1319" i="13"/>
  <c r="L1320" i="13"/>
  <c r="L1321" i="13"/>
  <c r="L1322" i="13"/>
  <c r="L1323" i="13"/>
  <c r="L1324" i="13"/>
  <c r="L1325" i="13"/>
  <c r="L1326" i="13"/>
  <c r="L1327" i="13"/>
  <c r="L1328" i="13"/>
  <c r="L1329" i="13"/>
  <c r="L1330" i="13"/>
  <c r="L1331" i="13"/>
  <c r="L1332" i="13"/>
  <c r="L1333" i="13"/>
  <c r="L1334" i="13"/>
  <c r="L1335" i="13"/>
  <c r="L1336" i="13"/>
  <c r="L1337" i="13"/>
  <c r="L1338" i="13"/>
  <c r="L1339" i="13"/>
  <c r="L1340" i="13"/>
  <c r="L1341" i="13"/>
  <c r="L1342" i="13"/>
  <c r="L1343" i="13"/>
  <c r="L1344" i="13"/>
  <c r="L1345" i="13"/>
  <c r="L1346" i="13"/>
  <c r="L1347" i="13"/>
  <c r="L1348" i="13"/>
  <c r="L1349" i="13"/>
  <c r="L1350" i="13"/>
  <c r="L1351" i="13"/>
  <c r="L1352" i="13"/>
  <c r="L1353" i="13"/>
  <c r="L1354" i="13"/>
  <c r="L1355" i="13"/>
  <c r="L1356" i="13"/>
  <c r="L1357" i="13"/>
  <c r="L1358" i="13"/>
  <c r="L1359" i="13"/>
  <c r="L1360" i="13"/>
  <c r="L1361" i="13"/>
  <c r="L1362" i="13"/>
  <c r="L1363" i="13"/>
  <c r="L1364" i="13"/>
  <c r="L1365" i="13"/>
  <c r="L1366" i="13"/>
  <c r="L1367" i="13"/>
  <c r="L1368" i="13"/>
  <c r="L1369" i="13"/>
  <c r="L1370" i="13"/>
  <c r="L1371" i="13"/>
  <c r="L1372" i="13"/>
  <c r="L1373" i="13"/>
  <c r="L1374" i="13"/>
  <c r="L1375" i="13"/>
  <c r="L1376" i="13"/>
  <c r="L1377" i="13"/>
  <c r="L1378" i="13"/>
  <c r="L1379" i="13"/>
  <c r="L1380" i="13"/>
  <c r="L1381" i="13"/>
  <c r="L1382" i="13"/>
  <c r="L1383" i="13"/>
  <c r="L1384" i="13"/>
  <c r="L1385" i="13"/>
  <c r="L1386" i="13"/>
  <c r="L1387" i="13"/>
  <c r="L1388" i="13"/>
  <c r="L1389" i="13"/>
  <c r="L1390" i="13"/>
  <c r="L1391" i="13"/>
  <c r="L1392" i="13"/>
  <c r="L1393" i="13"/>
  <c r="L1394" i="13"/>
  <c r="L1395" i="13"/>
  <c r="L1396" i="13"/>
  <c r="L1397" i="13"/>
  <c r="L1398" i="13"/>
  <c r="L1399" i="13"/>
  <c r="L1400" i="13"/>
  <c r="L1401" i="13"/>
  <c r="L1402" i="13"/>
  <c r="L1403" i="13"/>
  <c r="L1404" i="13"/>
  <c r="L1405" i="13"/>
  <c r="L1406" i="13"/>
  <c r="L1407" i="13"/>
  <c r="L1408" i="13"/>
  <c r="L1409" i="13"/>
  <c r="L1410" i="13"/>
  <c r="L1411" i="13"/>
  <c r="L1412" i="13"/>
  <c r="L1413" i="13"/>
  <c r="L1414" i="13"/>
  <c r="L1415" i="13"/>
  <c r="L1416" i="13"/>
  <c r="L1417" i="13"/>
  <c r="L1418" i="13"/>
  <c r="L1419" i="13"/>
  <c r="L1420" i="13"/>
  <c r="L1421" i="13"/>
  <c r="L1422" i="13"/>
  <c r="L1423" i="13"/>
  <c r="L1424" i="13"/>
  <c r="L1425" i="13"/>
  <c r="L1426" i="13"/>
  <c r="L1427" i="13"/>
  <c r="L1428" i="13"/>
  <c r="L1429" i="13"/>
  <c r="L1430" i="13"/>
  <c r="L1431" i="13"/>
  <c r="L1432" i="13"/>
  <c r="L1433" i="13"/>
  <c r="L1434" i="13"/>
  <c r="L1435" i="13"/>
  <c r="L1436" i="13"/>
  <c r="L1437" i="13"/>
  <c r="L1438" i="13"/>
  <c r="L1439" i="13"/>
  <c r="L1440" i="13"/>
  <c r="L1441" i="13"/>
  <c r="L1442" i="13"/>
  <c r="L1443" i="13"/>
  <c r="L1444" i="13"/>
  <c r="L1445" i="13"/>
  <c r="L1446" i="13"/>
  <c r="L1447" i="13"/>
  <c r="L1448" i="13"/>
  <c r="L1449" i="13"/>
  <c r="L1450" i="13"/>
  <c r="L1451" i="13"/>
  <c r="L1452" i="13"/>
  <c r="L1453" i="13"/>
  <c r="L1454" i="13"/>
  <c r="L1455" i="13"/>
  <c r="L1456" i="13"/>
  <c r="L1457" i="13"/>
  <c r="L1458" i="13"/>
  <c r="L1459" i="13"/>
  <c r="L1460" i="13"/>
  <c r="L1461" i="13"/>
  <c r="L1462" i="13"/>
  <c r="L1463" i="13"/>
  <c r="L1464" i="13"/>
  <c r="L1465" i="13"/>
  <c r="L1466" i="13"/>
  <c r="L1467" i="13"/>
  <c r="L1468" i="13"/>
  <c r="L1469" i="13"/>
  <c r="L1470" i="13"/>
  <c r="L1471" i="13"/>
  <c r="L1472" i="13"/>
  <c r="L1473" i="13"/>
  <c r="L1474" i="13"/>
  <c r="L1475" i="13"/>
  <c r="L1476" i="13"/>
  <c r="L1477" i="13"/>
  <c r="L1478" i="13"/>
  <c r="L1479" i="13"/>
  <c r="L1480" i="13"/>
  <c r="L1481" i="13"/>
  <c r="L1482" i="13"/>
  <c r="L1483" i="13"/>
  <c r="L1484" i="13"/>
  <c r="L1485" i="13"/>
  <c r="L1486" i="13"/>
  <c r="L1487" i="13"/>
  <c r="L1488" i="13"/>
  <c r="L1489" i="13"/>
  <c r="L1490" i="13"/>
  <c r="L1491" i="13"/>
  <c r="L1492" i="13"/>
  <c r="L1493" i="13"/>
  <c r="L1494" i="13"/>
  <c r="L1495" i="13"/>
  <c r="L1496" i="13"/>
  <c r="L1497" i="13"/>
  <c r="L1498" i="13"/>
  <c r="L1499" i="13"/>
  <c r="L1500" i="13"/>
  <c r="L1501" i="13"/>
  <c r="L1502" i="13"/>
  <c r="L1503" i="13"/>
  <c r="L1504" i="13"/>
  <c r="L1505" i="13"/>
  <c r="L1506" i="13"/>
  <c r="L1507" i="13"/>
  <c r="L1508" i="13"/>
  <c r="L1509" i="13"/>
  <c r="L1510" i="13"/>
  <c r="L1511" i="13"/>
  <c r="L1512" i="13"/>
  <c r="L1513" i="13"/>
  <c r="L1514" i="13"/>
  <c r="L1515" i="13"/>
  <c r="L1516" i="13"/>
  <c r="L1517" i="13"/>
  <c r="L1518" i="13"/>
  <c r="L1519" i="13"/>
  <c r="L1520" i="13"/>
  <c r="L1521" i="13"/>
  <c r="L1522" i="13"/>
  <c r="L1523" i="13"/>
  <c r="L1524" i="13"/>
  <c r="L1525" i="13"/>
  <c r="L1526" i="13"/>
  <c r="L1527" i="13"/>
  <c r="L1528" i="13"/>
  <c r="L1529" i="13"/>
  <c r="L1530" i="13"/>
  <c r="L1531" i="13"/>
  <c r="L1532" i="13"/>
  <c r="L1533" i="13"/>
  <c r="L1534" i="13"/>
  <c r="L1535" i="13"/>
  <c r="L1536" i="13"/>
  <c r="L1537" i="13"/>
  <c r="L1538" i="13"/>
  <c r="L1539" i="13"/>
  <c r="L1540" i="13"/>
  <c r="L1541" i="13"/>
  <c r="L1542" i="13"/>
  <c r="L1543" i="13"/>
  <c r="L1544" i="13"/>
  <c r="L1545" i="13"/>
  <c r="L1546" i="13"/>
  <c r="L1547" i="13"/>
  <c r="L1548" i="13"/>
  <c r="L1549" i="13"/>
  <c r="L1550" i="13"/>
  <c r="L1551" i="13"/>
  <c r="L1552" i="13"/>
  <c r="L1553" i="13"/>
  <c r="L1554" i="13"/>
  <c r="L1555" i="13"/>
  <c r="L1556" i="13"/>
  <c r="L1557" i="13"/>
  <c r="L1558" i="13"/>
  <c r="L1559" i="13"/>
  <c r="L1560" i="13"/>
  <c r="L1561" i="13"/>
  <c r="L1562" i="13"/>
  <c r="L1563" i="13"/>
  <c r="L1564" i="13"/>
  <c r="L1565" i="13"/>
  <c r="L1566" i="13"/>
  <c r="L1567" i="13"/>
  <c r="L1568" i="13"/>
  <c r="L1569" i="13"/>
  <c r="L1570" i="13"/>
  <c r="L1571" i="13"/>
  <c r="L1572" i="13"/>
  <c r="L1573" i="13"/>
  <c r="L1574" i="13"/>
  <c r="L1575" i="13"/>
  <c r="L1576" i="13"/>
  <c r="L1577" i="13"/>
  <c r="L1578" i="13"/>
  <c r="L1579" i="13"/>
  <c r="L1580" i="13"/>
  <c r="L1581" i="13"/>
  <c r="L1582" i="13"/>
  <c r="L1583" i="13"/>
  <c r="L1584" i="13"/>
  <c r="L1585" i="13"/>
  <c r="L1586" i="13"/>
  <c r="L1587" i="13"/>
  <c r="L1588" i="13"/>
  <c r="L1589" i="13"/>
  <c r="L1590" i="13"/>
  <c r="L1591" i="13"/>
  <c r="L1592" i="13"/>
  <c r="L1593" i="13"/>
  <c r="L1594" i="13"/>
  <c r="L1595" i="13"/>
  <c r="L1596" i="13"/>
  <c r="L1597" i="13"/>
  <c r="L1598" i="13"/>
  <c r="L1599" i="13"/>
  <c r="L1600" i="13"/>
  <c r="AA294" i="2" l="1"/>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509" i="2"/>
  <c r="AA510" i="2"/>
  <c r="AA511" i="2"/>
  <c r="AA512" i="2"/>
  <c r="AA513" i="2"/>
  <c r="AA514" i="2"/>
  <c r="AA515" i="2"/>
  <c r="AA516" i="2"/>
  <c r="AA517" i="2"/>
  <c r="AA518" i="2"/>
  <c r="AA519" i="2"/>
  <c r="AA520" i="2"/>
  <c r="AA521" i="2"/>
  <c r="AA522" i="2"/>
  <c r="AA523" i="2"/>
  <c r="AA524" i="2"/>
  <c r="AA525" i="2"/>
  <c r="AA526" i="2"/>
  <c r="AA527" i="2"/>
  <c r="AA528" i="2"/>
  <c r="AA529" i="2"/>
  <c r="AA530" i="2"/>
  <c r="AA531" i="2"/>
  <c r="AA532" i="2"/>
  <c r="AA533" i="2"/>
  <c r="AA534" i="2"/>
  <c r="AA535" i="2"/>
  <c r="AA536" i="2"/>
  <c r="AA537" i="2"/>
  <c r="AA538" i="2"/>
  <c r="AA539" i="2"/>
  <c r="AA540" i="2"/>
  <c r="AA541" i="2"/>
  <c r="AA542" i="2"/>
  <c r="AA543" i="2"/>
  <c r="AA544" i="2"/>
  <c r="AA545" i="2"/>
  <c r="AA546" i="2"/>
  <c r="AA547" i="2"/>
  <c r="AA548" i="2"/>
  <c r="AA549" i="2"/>
  <c r="AA550" i="2"/>
  <c r="AA551" i="2"/>
  <c r="AA552" i="2"/>
  <c r="AA553" i="2"/>
  <c r="AA554" i="2"/>
  <c r="AA555" i="2"/>
  <c r="AA556" i="2"/>
  <c r="AA557" i="2"/>
  <c r="AA558" i="2"/>
  <c r="AA559" i="2"/>
  <c r="AA560" i="2"/>
  <c r="AA561" i="2"/>
  <c r="AA562" i="2"/>
  <c r="AA563" i="2"/>
  <c r="AA564" i="2"/>
  <c r="AA565" i="2"/>
  <c r="AA566" i="2"/>
  <c r="AA567" i="2"/>
  <c r="AA568" i="2"/>
  <c r="AA569" i="2"/>
  <c r="AA570" i="2"/>
  <c r="AA571" i="2"/>
  <c r="AA572" i="2"/>
  <c r="AA573" i="2"/>
  <c r="AA574" i="2"/>
  <c r="AA575" i="2"/>
  <c r="AA576" i="2"/>
  <c r="AA577" i="2"/>
  <c r="AA578" i="2"/>
  <c r="AA579" i="2"/>
  <c r="AA580" i="2"/>
  <c r="AA581" i="2"/>
  <c r="AA582" i="2"/>
  <c r="AA583" i="2"/>
  <c r="AA584" i="2"/>
  <c r="AA585" i="2"/>
  <c r="AA586" i="2"/>
  <c r="AA587" i="2"/>
  <c r="AA588" i="2"/>
  <c r="AA589" i="2"/>
  <c r="AA590" i="2"/>
  <c r="AA591" i="2"/>
  <c r="AA592" i="2"/>
  <c r="AA593" i="2"/>
  <c r="AA594" i="2"/>
  <c r="AA595" i="2"/>
  <c r="AA596" i="2"/>
  <c r="AA597" i="2"/>
  <c r="AA598" i="2"/>
  <c r="AA599" i="2"/>
  <c r="AA600" i="2"/>
  <c r="AA601" i="2"/>
  <c r="AA602" i="2"/>
  <c r="AA603" i="2"/>
  <c r="AA604" i="2"/>
  <c r="AA605" i="2"/>
  <c r="AA606" i="2"/>
  <c r="AA607" i="2"/>
  <c r="AA608" i="2"/>
  <c r="AA609" i="2"/>
  <c r="AA610" i="2"/>
  <c r="AA611" i="2"/>
  <c r="AA612" i="2"/>
  <c r="AA613" i="2"/>
  <c r="AA614" i="2"/>
  <c r="AA615" i="2"/>
  <c r="AA616" i="2"/>
  <c r="AA617" i="2"/>
  <c r="AA618" i="2"/>
  <c r="AA619" i="2"/>
  <c r="AA620" i="2"/>
  <c r="AA621" i="2"/>
  <c r="AA622" i="2"/>
  <c r="AA623" i="2"/>
  <c r="AA624" i="2"/>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899" i="2"/>
  <c r="AA900" i="2"/>
  <c r="AA901" i="2"/>
  <c r="AA902" i="2"/>
  <c r="AA903" i="2"/>
  <c r="AA904" i="2"/>
  <c r="AA905" i="2"/>
  <c r="AA906" i="2"/>
  <c r="AA907" i="2"/>
  <c r="AA908" i="2"/>
  <c r="AA909" i="2"/>
  <c r="AA910" i="2"/>
  <c r="AA911" i="2"/>
  <c r="AA912" i="2"/>
  <c r="AA913" i="2"/>
  <c r="AA914" i="2"/>
  <c r="AA915" i="2"/>
  <c r="AA916" i="2"/>
  <c r="AA917" i="2"/>
  <c r="AA918" i="2"/>
  <c r="AA919" i="2"/>
  <c r="AA920" i="2"/>
  <c r="AA921" i="2"/>
  <c r="AA922" i="2"/>
  <c r="AA923" i="2"/>
  <c r="AA924" i="2"/>
  <c r="AA925" i="2"/>
  <c r="AA926" i="2"/>
  <c r="AA927" i="2"/>
  <c r="AA928" i="2"/>
  <c r="AA929" i="2"/>
  <c r="AA930" i="2"/>
  <c r="AA931" i="2"/>
  <c r="AA932" i="2"/>
  <c r="AA933" i="2"/>
  <c r="AA934" i="2"/>
  <c r="AA935" i="2"/>
  <c r="AA936" i="2"/>
  <c r="AA937" i="2"/>
  <c r="AA938" i="2"/>
  <c r="AA939" i="2"/>
  <c r="AA940" i="2"/>
  <c r="AA941" i="2"/>
  <c r="AA942" i="2"/>
  <c r="AA943" i="2"/>
  <c r="AA944" i="2"/>
  <c r="AA945" i="2"/>
  <c r="AA946" i="2"/>
  <c r="AA947" i="2"/>
  <c r="AA948" i="2"/>
  <c r="AA949" i="2"/>
  <c r="AA950" i="2"/>
  <c r="AA951" i="2"/>
  <c r="AA952" i="2"/>
  <c r="AA953" i="2"/>
  <c r="AA954" i="2"/>
  <c r="AA955" i="2"/>
  <c r="AA956" i="2"/>
  <c r="AA957" i="2"/>
  <c r="AA958" i="2"/>
  <c r="AA959" i="2"/>
  <c r="AA960" i="2"/>
  <c r="AA961" i="2"/>
  <c r="AA962" i="2"/>
  <c r="AA963" i="2"/>
  <c r="AA964" i="2"/>
  <c r="AA965" i="2"/>
  <c r="AA966" i="2"/>
  <c r="AA967" i="2"/>
  <c r="AA968" i="2"/>
  <c r="AA969" i="2"/>
  <c r="AA970" i="2"/>
  <c r="AA971" i="2"/>
  <c r="AA972" i="2"/>
  <c r="AA973" i="2"/>
  <c r="AA974" i="2"/>
  <c r="AA975" i="2"/>
  <c r="AA976" i="2"/>
  <c r="AA977" i="2"/>
  <c r="AA978" i="2"/>
  <c r="AA979" i="2"/>
  <c r="AA980" i="2"/>
  <c r="AA981" i="2"/>
  <c r="AA982" i="2"/>
  <c r="AA983" i="2"/>
  <c r="AA984" i="2"/>
  <c r="AA985" i="2"/>
  <c r="AA986" i="2"/>
  <c r="AA987" i="2"/>
  <c r="AA988" i="2"/>
  <c r="AA989" i="2"/>
  <c r="AA990" i="2"/>
  <c r="AA991" i="2"/>
  <c r="AA992" i="2"/>
  <c r="AA993" i="2"/>
  <c r="AA994" i="2"/>
  <c r="AA995" i="2"/>
  <c r="AA996" i="2"/>
  <c r="AA997" i="2"/>
  <c r="AA998" i="2"/>
  <c r="AA999" i="2"/>
  <c r="AA1000" i="2"/>
  <c r="AA1001" i="2"/>
  <c r="AA1002" i="2"/>
  <c r="AA1003" i="2"/>
  <c r="AA1004" i="2"/>
  <c r="AA1005" i="2"/>
  <c r="AA1006" i="2"/>
  <c r="AA1007" i="2"/>
  <c r="AA1008" i="2"/>
  <c r="AA1009" i="2"/>
  <c r="AA1010" i="2"/>
  <c r="AA1011" i="2"/>
  <c r="AA1012" i="2"/>
  <c r="AA1013" i="2"/>
  <c r="AA1014" i="2"/>
  <c r="AA1015" i="2"/>
  <c r="AA1016" i="2"/>
  <c r="AA1017" i="2"/>
  <c r="AA1018" i="2"/>
  <c r="AA1019" i="2"/>
  <c r="AA1020" i="2"/>
  <c r="AA1021" i="2"/>
  <c r="AA1022" i="2"/>
  <c r="AA1023" i="2"/>
  <c r="AA1024" i="2"/>
  <c r="AA1025" i="2"/>
  <c r="AA1026" i="2"/>
  <c r="AA1027" i="2"/>
  <c r="AA1028" i="2"/>
  <c r="AA1029" i="2"/>
  <c r="AA1030" i="2"/>
  <c r="AA1031" i="2"/>
  <c r="AA1032" i="2"/>
  <c r="AA1033" i="2"/>
  <c r="AA1034" i="2"/>
  <c r="AA1035" i="2"/>
  <c r="AA1036" i="2"/>
  <c r="AA1037" i="2"/>
  <c r="AA1038" i="2"/>
  <c r="AA1039" i="2"/>
  <c r="AA1040" i="2"/>
  <c r="AA1041" i="2"/>
  <c r="AA1042" i="2"/>
  <c r="AA1043" i="2"/>
  <c r="AA1044" i="2"/>
  <c r="AA1045" i="2"/>
  <c r="AA1046" i="2"/>
  <c r="AA1047" i="2"/>
  <c r="AA1048" i="2"/>
  <c r="AA1049" i="2"/>
  <c r="AA1050" i="2"/>
  <c r="AA1051" i="2"/>
  <c r="AA1052" i="2"/>
  <c r="AA1053" i="2"/>
  <c r="AA1054" i="2"/>
  <c r="AA1055" i="2"/>
  <c r="AA1056" i="2"/>
  <c r="AA1057" i="2"/>
  <c r="AA1058" i="2"/>
  <c r="AA1059" i="2"/>
  <c r="AA1060" i="2"/>
  <c r="AA1061" i="2"/>
  <c r="AA1062" i="2"/>
  <c r="AA1063" i="2"/>
  <c r="AA1064" i="2"/>
  <c r="AA1065" i="2"/>
  <c r="AA1066" i="2"/>
  <c r="AA1067" i="2"/>
  <c r="AA1068" i="2"/>
  <c r="AA1069" i="2"/>
  <c r="AA1070" i="2"/>
  <c r="AA1071" i="2"/>
  <c r="AA1072" i="2"/>
  <c r="AA1073" i="2"/>
  <c r="AA1074" i="2"/>
  <c r="AA1075" i="2"/>
  <c r="AA1076" i="2"/>
  <c r="AA1077" i="2"/>
  <c r="AA1078" i="2"/>
  <c r="AA1079" i="2"/>
  <c r="AA1080" i="2"/>
  <c r="AA1081" i="2"/>
  <c r="AA1082" i="2"/>
  <c r="AA1083" i="2"/>
  <c r="AA1084" i="2"/>
  <c r="AA1085" i="2"/>
  <c r="AA1086" i="2"/>
  <c r="AA1087" i="2"/>
  <c r="AA1088" i="2"/>
  <c r="AA1089" i="2"/>
  <c r="AA1090" i="2"/>
  <c r="AA1091" i="2"/>
  <c r="AA1092" i="2"/>
  <c r="AA1093" i="2"/>
  <c r="AA1094" i="2"/>
  <c r="AA1095" i="2"/>
  <c r="AA1096" i="2"/>
  <c r="AA1097" i="2"/>
  <c r="AA1098" i="2"/>
  <c r="AA1099" i="2"/>
  <c r="AA1100" i="2"/>
  <c r="AA1101" i="2"/>
  <c r="AA1102" i="2"/>
  <c r="AA1103" i="2"/>
  <c r="AA1104" i="2"/>
  <c r="AA1105" i="2"/>
  <c r="AA1106" i="2"/>
  <c r="AA1107" i="2"/>
  <c r="AA1108" i="2"/>
  <c r="AA1109" i="2"/>
  <c r="AA1110" i="2"/>
  <c r="AA1111" i="2"/>
  <c r="AA1112" i="2"/>
  <c r="AA1113" i="2"/>
  <c r="AA1114" i="2"/>
  <c r="AA1115" i="2"/>
  <c r="AA1116" i="2"/>
  <c r="AA1117" i="2"/>
  <c r="AA1118" i="2"/>
  <c r="AA1119" i="2"/>
  <c r="AA1120" i="2"/>
  <c r="AA1121" i="2"/>
  <c r="AA1122" i="2"/>
  <c r="AA1123" i="2"/>
  <c r="AA1124" i="2"/>
  <c r="AA1125" i="2"/>
  <c r="AA1126" i="2"/>
  <c r="AA1127" i="2"/>
  <c r="AA1128" i="2"/>
  <c r="AA1129" i="2"/>
  <c r="AA1130" i="2"/>
  <c r="AA1131" i="2"/>
  <c r="AA1132" i="2"/>
  <c r="AA1133" i="2"/>
  <c r="AA1134" i="2"/>
  <c r="AA1135" i="2"/>
  <c r="AA1136" i="2"/>
  <c r="AA1137" i="2"/>
  <c r="AA1138" i="2"/>
  <c r="AA1139" i="2"/>
  <c r="AA1140" i="2"/>
  <c r="AA1141" i="2"/>
  <c r="AA1142" i="2"/>
  <c r="AA1143" i="2"/>
  <c r="AA1144" i="2"/>
  <c r="AA1145" i="2"/>
  <c r="AA1146" i="2"/>
  <c r="AA1147" i="2"/>
  <c r="AA1148" i="2"/>
  <c r="AA1149" i="2"/>
  <c r="AA1150" i="2"/>
  <c r="AA1151" i="2"/>
  <c r="AA1152" i="2"/>
  <c r="AA1153" i="2"/>
  <c r="AA1154" i="2"/>
  <c r="AA1155" i="2"/>
  <c r="AA1156" i="2"/>
  <c r="AA1157" i="2"/>
  <c r="AA1158" i="2"/>
  <c r="AA1159" i="2"/>
  <c r="AA1160" i="2"/>
  <c r="AA1161" i="2"/>
  <c r="AA1162" i="2"/>
  <c r="AA1163" i="2"/>
  <c r="AA1164" i="2"/>
  <c r="AA1165" i="2"/>
  <c r="AA1166" i="2"/>
  <c r="AA1167" i="2"/>
  <c r="AA1168" i="2"/>
  <c r="AA1169" i="2"/>
  <c r="AA1170" i="2"/>
  <c r="AA1171" i="2"/>
  <c r="AA1172" i="2"/>
  <c r="AA1173" i="2"/>
  <c r="AA1174" i="2"/>
  <c r="AA1175" i="2"/>
  <c r="AA1176" i="2"/>
  <c r="AA1177" i="2"/>
  <c r="AA1178" i="2"/>
  <c r="AA1179" i="2"/>
  <c r="AA1180" i="2"/>
  <c r="AA1181" i="2"/>
  <c r="AA1182" i="2"/>
  <c r="AA1183" i="2"/>
  <c r="AA1184" i="2"/>
  <c r="AA1185" i="2"/>
  <c r="AA1186" i="2"/>
  <c r="AA1187" i="2"/>
  <c r="AA1188" i="2"/>
  <c r="AA1189" i="2"/>
  <c r="AA1190" i="2"/>
  <c r="AA1191" i="2"/>
  <c r="AA1192" i="2"/>
  <c r="AA1193" i="2"/>
  <c r="AA1194" i="2"/>
  <c r="AA1195" i="2"/>
  <c r="AA1196" i="2"/>
  <c r="AA1197" i="2"/>
  <c r="AA1198" i="2"/>
  <c r="AA1199" i="2"/>
  <c r="AA1200" i="2"/>
  <c r="AA1201" i="2"/>
  <c r="AA1202" i="2"/>
  <c r="AA1203" i="2"/>
  <c r="AA1204" i="2"/>
  <c r="AA1205" i="2"/>
  <c r="AA1206" i="2"/>
  <c r="AA1207" i="2"/>
  <c r="AA1208" i="2"/>
  <c r="AA1209" i="2"/>
  <c r="AA1210" i="2"/>
  <c r="AA1211" i="2"/>
  <c r="AA1212" i="2"/>
  <c r="AA1213" i="2"/>
  <c r="AA1214" i="2"/>
  <c r="AA1215" i="2"/>
  <c r="AA1216" i="2"/>
  <c r="AA1217" i="2"/>
  <c r="AA1218" i="2"/>
  <c r="AA1219" i="2"/>
  <c r="AA1220" i="2"/>
  <c r="AA1221" i="2"/>
  <c r="AA1222" i="2"/>
  <c r="AA1223" i="2"/>
  <c r="AA1224" i="2"/>
  <c r="AA1225" i="2"/>
  <c r="AA1226" i="2"/>
  <c r="AA1227" i="2"/>
  <c r="AA1228" i="2"/>
  <c r="AA1229" i="2"/>
  <c r="AA1230" i="2"/>
  <c r="AA1231" i="2"/>
  <c r="AA1232" i="2"/>
  <c r="AA1233" i="2"/>
  <c r="AA1234" i="2"/>
  <c r="AA1235" i="2"/>
  <c r="AA1236" i="2"/>
  <c r="AA1237" i="2"/>
  <c r="AA1238" i="2"/>
  <c r="AA1239" i="2"/>
  <c r="AA1240" i="2"/>
  <c r="AA1241" i="2"/>
  <c r="AA1242" i="2"/>
  <c r="AA1243" i="2"/>
  <c r="AA1244" i="2"/>
  <c r="AA1245" i="2"/>
  <c r="AA1246" i="2"/>
  <c r="AA1247" i="2"/>
  <c r="AA1248" i="2"/>
  <c r="AA1249" i="2"/>
  <c r="AA1250" i="2"/>
  <c r="AA1251" i="2"/>
  <c r="AA1252" i="2"/>
  <c r="AA1253" i="2"/>
  <c r="AA1254" i="2"/>
  <c r="AA1255" i="2"/>
  <c r="AA1256" i="2"/>
  <c r="AA1257" i="2"/>
  <c r="AA1258" i="2"/>
  <c r="AA1259" i="2"/>
  <c r="AA1260" i="2"/>
  <c r="AA1261" i="2"/>
  <c r="AA1262" i="2"/>
  <c r="AA1263" i="2"/>
  <c r="AA1264" i="2"/>
  <c r="AA1265" i="2"/>
  <c r="AA1266" i="2"/>
  <c r="AA1267" i="2"/>
  <c r="AA1268" i="2"/>
  <c r="AA1269" i="2"/>
  <c r="AA1270" i="2"/>
  <c r="AA1271" i="2"/>
  <c r="AA1272" i="2"/>
  <c r="AA1273" i="2"/>
  <c r="AA1274" i="2"/>
  <c r="AA1275" i="2"/>
  <c r="AA1276" i="2"/>
  <c r="AA1277" i="2"/>
  <c r="AA1278" i="2"/>
  <c r="AA1279" i="2"/>
  <c r="AA1280" i="2"/>
  <c r="AA1281" i="2"/>
  <c r="AA1282" i="2"/>
  <c r="AA1283" i="2"/>
  <c r="AA1284" i="2"/>
  <c r="AA1285" i="2"/>
  <c r="AA1286" i="2"/>
  <c r="AA1287" i="2"/>
  <c r="AA1288" i="2"/>
  <c r="AA1289" i="2"/>
  <c r="AA1290" i="2"/>
  <c r="AA1291" i="2"/>
  <c r="AA1292" i="2"/>
  <c r="AA1293" i="2"/>
  <c r="AA1294" i="2"/>
  <c r="AA1295" i="2"/>
  <c r="AA1296" i="2"/>
  <c r="AA1297" i="2"/>
  <c r="AA1298" i="2"/>
  <c r="AA1299" i="2"/>
  <c r="AA1300" i="2"/>
  <c r="AA1301" i="2"/>
  <c r="AA1302" i="2"/>
  <c r="AA1303" i="2"/>
  <c r="AA1304" i="2"/>
  <c r="AA1305" i="2"/>
  <c r="AA1306" i="2"/>
  <c r="AA1307" i="2"/>
  <c r="AA1308" i="2"/>
  <c r="AA1309" i="2"/>
  <c r="AA1310" i="2"/>
  <c r="AA1311" i="2"/>
  <c r="AA1312" i="2"/>
  <c r="AA1313" i="2"/>
  <c r="AA1314" i="2"/>
  <c r="AA1315" i="2"/>
  <c r="AA1316" i="2"/>
  <c r="AA1317" i="2"/>
  <c r="AA1318" i="2"/>
  <c r="AA1319" i="2"/>
  <c r="AA1320" i="2"/>
  <c r="AA1321" i="2"/>
  <c r="AA1322" i="2"/>
  <c r="AA1323" i="2"/>
  <c r="AA1324" i="2"/>
  <c r="AA1325" i="2"/>
  <c r="AA1326" i="2"/>
  <c r="AA1327" i="2"/>
  <c r="AA1328" i="2"/>
  <c r="AA1329" i="2"/>
  <c r="AA1330" i="2"/>
  <c r="AA1331" i="2"/>
  <c r="AA1332" i="2"/>
  <c r="AA1333" i="2"/>
  <c r="AA1334" i="2"/>
  <c r="AA1335" i="2"/>
  <c r="AA1336" i="2"/>
  <c r="AA1337" i="2"/>
  <c r="AA1338" i="2"/>
  <c r="AA1339" i="2"/>
  <c r="AA1340" i="2"/>
  <c r="AA1341" i="2"/>
  <c r="AA1342" i="2"/>
  <c r="AA1343" i="2"/>
  <c r="AA1344" i="2"/>
  <c r="AA1345" i="2"/>
  <c r="AA1346" i="2"/>
  <c r="AA1347" i="2"/>
  <c r="AA1348" i="2"/>
  <c r="AA1349" i="2"/>
  <c r="AA1350" i="2"/>
  <c r="AA1351" i="2"/>
  <c r="AA1352" i="2"/>
  <c r="AA1353" i="2"/>
  <c r="AA1354" i="2"/>
  <c r="AA1355" i="2"/>
  <c r="AA1356" i="2"/>
  <c r="AA1357" i="2"/>
  <c r="AA1358" i="2"/>
  <c r="AA1359" i="2"/>
  <c r="AA1360" i="2"/>
  <c r="AA1361" i="2"/>
  <c r="AA1362" i="2"/>
  <c r="AA1363" i="2"/>
  <c r="AA1364" i="2"/>
  <c r="AA1365" i="2"/>
  <c r="AA1366" i="2"/>
  <c r="AA1367" i="2"/>
  <c r="AA1368" i="2"/>
  <c r="AA1369" i="2"/>
  <c r="AA1370" i="2"/>
  <c r="AA1371" i="2"/>
  <c r="AA1372" i="2"/>
  <c r="AA1373" i="2"/>
  <c r="AA1374" i="2"/>
  <c r="AA1375" i="2"/>
  <c r="AA1376" i="2"/>
  <c r="AA1377" i="2"/>
  <c r="AA1378" i="2"/>
  <c r="AA1379" i="2"/>
  <c r="AA1380" i="2"/>
  <c r="AA1381" i="2"/>
  <c r="AA1382" i="2"/>
  <c r="AA1383" i="2"/>
  <c r="AA1384" i="2"/>
  <c r="AA1385" i="2"/>
  <c r="AA1386" i="2"/>
  <c r="AA1387" i="2"/>
  <c r="AA1388" i="2"/>
  <c r="AA1389" i="2"/>
  <c r="AA1390" i="2"/>
  <c r="AA1391" i="2"/>
  <c r="AA1392" i="2"/>
  <c r="AA1393" i="2"/>
  <c r="AA1394" i="2"/>
  <c r="AA1395" i="2"/>
  <c r="AA1396" i="2"/>
  <c r="AA1397" i="2"/>
  <c r="AA1398" i="2"/>
  <c r="AA1399" i="2"/>
  <c r="AA1400" i="2"/>
  <c r="AA1401" i="2"/>
  <c r="AA1402" i="2"/>
  <c r="AA1403" i="2"/>
  <c r="AA1404" i="2"/>
  <c r="AA1405" i="2"/>
  <c r="AA1406" i="2"/>
  <c r="AA1407" i="2"/>
  <c r="AA1408" i="2"/>
  <c r="AA1409" i="2"/>
  <c r="AA1410" i="2"/>
  <c r="AA1411" i="2"/>
  <c r="AA1412" i="2"/>
  <c r="AA1413" i="2"/>
  <c r="AA1414" i="2"/>
  <c r="AA1415" i="2"/>
  <c r="AA1416" i="2"/>
  <c r="AA1417" i="2"/>
  <c r="AA1418" i="2"/>
  <c r="AA1419" i="2"/>
  <c r="AA1420" i="2"/>
  <c r="AA1421" i="2"/>
  <c r="AA1422" i="2"/>
  <c r="AA1423" i="2"/>
  <c r="AA1424" i="2"/>
  <c r="AA1425" i="2"/>
  <c r="AA1426" i="2"/>
  <c r="AA1427" i="2"/>
  <c r="AA1428" i="2"/>
  <c r="AA1429" i="2"/>
  <c r="AA1430" i="2"/>
  <c r="AA1431" i="2"/>
  <c r="AA1432" i="2"/>
  <c r="AA1433" i="2"/>
  <c r="AA1434" i="2"/>
  <c r="AA1435" i="2"/>
  <c r="AA1436" i="2"/>
  <c r="AA1437" i="2"/>
  <c r="AA1438" i="2"/>
  <c r="AA1439" i="2"/>
  <c r="AA1440" i="2"/>
  <c r="AA1441" i="2"/>
  <c r="AA1442" i="2"/>
  <c r="AA1443" i="2"/>
  <c r="AA1444" i="2"/>
  <c r="AA1445" i="2"/>
  <c r="AA1446" i="2"/>
  <c r="AA1447" i="2"/>
  <c r="AA1448" i="2"/>
  <c r="AA1449" i="2"/>
  <c r="AA1450" i="2"/>
  <c r="AA1451" i="2"/>
  <c r="AA1452" i="2"/>
  <c r="AA1453" i="2"/>
  <c r="AA1454" i="2"/>
  <c r="AA1455" i="2"/>
  <c r="AA1456" i="2"/>
  <c r="AA1457" i="2"/>
  <c r="AA1458" i="2"/>
  <c r="AA1459" i="2"/>
  <c r="AA1460" i="2"/>
  <c r="AA1461" i="2"/>
  <c r="AA1462" i="2"/>
  <c r="AA1463" i="2"/>
  <c r="AA1464" i="2"/>
  <c r="AA1465" i="2"/>
  <c r="AA1466" i="2"/>
  <c r="AA1467" i="2"/>
  <c r="AA1468" i="2"/>
  <c r="AA1469" i="2"/>
  <c r="AA1470" i="2"/>
  <c r="AA1471" i="2"/>
  <c r="AA1472" i="2"/>
  <c r="AA1473" i="2"/>
  <c r="AA1474" i="2"/>
  <c r="AA1475" i="2"/>
  <c r="AA1476" i="2"/>
  <c r="AA1477" i="2"/>
  <c r="AA1478" i="2"/>
  <c r="AA1479" i="2"/>
  <c r="AA1480" i="2"/>
  <c r="AA1481" i="2"/>
  <c r="AA1482" i="2"/>
  <c r="AA1483" i="2"/>
  <c r="AA1484" i="2"/>
  <c r="AA1485" i="2"/>
  <c r="AA1486" i="2"/>
  <c r="AA1487" i="2"/>
  <c r="AA1488" i="2"/>
  <c r="AA1489" i="2"/>
  <c r="AA1490" i="2"/>
  <c r="AA1491" i="2"/>
  <c r="AA1492" i="2"/>
  <c r="AA1493" i="2"/>
  <c r="AA1494" i="2"/>
  <c r="AA1495" i="2"/>
  <c r="AA1496" i="2"/>
  <c r="AA1497" i="2"/>
  <c r="AA1498" i="2"/>
  <c r="AA1499" i="2"/>
  <c r="AA1500" i="2"/>
  <c r="AA1501" i="2"/>
  <c r="AA1502" i="2"/>
  <c r="AA1503" i="2"/>
  <c r="AA1504" i="2"/>
  <c r="AA1505" i="2"/>
  <c r="AA1506" i="2"/>
  <c r="AA1507" i="2"/>
  <c r="AA1508" i="2"/>
  <c r="AA1509" i="2"/>
  <c r="AA1510" i="2"/>
  <c r="AA1511" i="2"/>
  <c r="AA1512" i="2"/>
  <c r="AA1513" i="2"/>
  <c r="AA1514" i="2"/>
  <c r="AA1515" i="2"/>
  <c r="AA1516" i="2"/>
  <c r="AA1517" i="2"/>
  <c r="AA1518" i="2"/>
  <c r="AA1519" i="2"/>
  <c r="AA1520" i="2"/>
  <c r="AA1521" i="2"/>
  <c r="AA1522" i="2"/>
  <c r="AA1523" i="2"/>
  <c r="AA1524" i="2"/>
  <c r="AA1525" i="2"/>
  <c r="AA1526" i="2"/>
  <c r="AA1527" i="2"/>
  <c r="AA1528" i="2"/>
  <c r="AA1529" i="2"/>
  <c r="AA1530" i="2"/>
  <c r="AA1531" i="2"/>
  <c r="AA1532" i="2"/>
  <c r="AA1533" i="2"/>
  <c r="AA1534" i="2"/>
  <c r="AA1535" i="2"/>
  <c r="AA1536" i="2"/>
  <c r="AA1537" i="2"/>
  <c r="AA1538" i="2"/>
  <c r="AA1539" i="2"/>
  <c r="AA1540" i="2"/>
  <c r="AA1541" i="2"/>
  <c r="AA1542" i="2"/>
  <c r="AA1543" i="2"/>
  <c r="AA1544" i="2"/>
  <c r="AA1545" i="2"/>
  <c r="AA1546" i="2"/>
  <c r="AA1547" i="2"/>
  <c r="AA1548" i="2"/>
  <c r="AA1549" i="2"/>
  <c r="AA1550" i="2"/>
  <c r="AA1551" i="2"/>
  <c r="AA1552" i="2"/>
  <c r="AA1553" i="2"/>
  <c r="AA1554" i="2"/>
  <c r="AA1555" i="2"/>
  <c r="AA1556" i="2"/>
  <c r="AA1557" i="2"/>
  <c r="AA1558" i="2"/>
  <c r="AA1559" i="2"/>
  <c r="AA1560" i="2"/>
  <c r="AA1561" i="2"/>
  <c r="AA1562" i="2"/>
  <c r="AA1563" i="2"/>
  <c r="AA1564" i="2"/>
  <c r="AA1565" i="2"/>
  <c r="AA1566" i="2"/>
  <c r="AA1567" i="2"/>
  <c r="AA1568" i="2"/>
  <c r="AA1569" i="2"/>
  <c r="AA1570" i="2"/>
  <c r="AA1571" i="2"/>
  <c r="AA1572" i="2"/>
  <c r="AA1573" i="2"/>
  <c r="AA1574" i="2"/>
  <c r="AA1575" i="2"/>
  <c r="AA1576" i="2"/>
  <c r="AA1577" i="2"/>
  <c r="AA1578" i="2"/>
  <c r="AA1579" i="2"/>
  <c r="AA1580" i="2"/>
  <c r="AA1581" i="2"/>
  <c r="AA1582" i="2"/>
  <c r="AA1583" i="2"/>
  <c r="AA1584" i="2"/>
  <c r="AA1585" i="2"/>
  <c r="AA1586" i="2"/>
  <c r="AA1587" i="2"/>
  <c r="AA1588" i="2"/>
  <c r="AA1589" i="2"/>
  <c r="AA1590" i="2"/>
  <c r="AA1591" i="2"/>
  <c r="AA1592" i="2"/>
  <c r="AA1593" i="2"/>
  <c r="AA1594" i="2"/>
  <c r="AA1595" i="2"/>
  <c r="AA1596" i="2"/>
  <c r="AL1461" i="2"/>
  <c r="U294" i="2"/>
  <c r="AQ3" i="2" l="1"/>
  <c r="AQ4" i="2"/>
  <c r="AQ5" i="2"/>
  <c r="AQ6" i="2"/>
  <c r="AQ7" i="2"/>
  <c r="AQ8" i="2"/>
  <c r="AQ9" i="2"/>
  <c r="AQ10" i="2"/>
  <c r="AQ11" i="2"/>
  <c r="AQ12"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109" i="2"/>
  <c r="AQ110" i="2"/>
  <c r="AQ111" i="2"/>
  <c r="AQ112" i="2"/>
  <c r="AQ113" i="2"/>
  <c r="AQ114" i="2"/>
  <c r="AQ115" i="2"/>
  <c r="AQ116" i="2"/>
  <c r="AQ117" i="2"/>
  <c r="AQ118" i="2"/>
  <c r="AQ119" i="2"/>
  <c r="AQ120" i="2"/>
  <c r="AQ121" i="2"/>
  <c r="AQ122" i="2"/>
  <c r="AQ123" i="2"/>
  <c r="AQ124" i="2"/>
  <c r="AQ125" i="2"/>
  <c r="AQ126" i="2"/>
  <c r="AQ127" i="2"/>
  <c r="AQ128" i="2"/>
  <c r="AQ129" i="2"/>
  <c r="AQ130" i="2"/>
  <c r="AQ131" i="2"/>
  <c r="AQ132" i="2"/>
  <c r="AQ133" i="2"/>
  <c r="AQ134" i="2"/>
  <c r="AQ135" i="2"/>
  <c r="AQ136" i="2"/>
  <c r="AQ137" i="2"/>
  <c r="AQ138" i="2"/>
  <c r="AQ139" i="2"/>
  <c r="AQ140" i="2"/>
  <c r="AQ141" i="2"/>
  <c r="AQ142" i="2"/>
  <c r="AQ143" i="2"/>
  <c r="AQ144" i="2"/>
  <c r="AQ145" i="2"/>
  <c r="AQ146" i="2"/>
  <c r="AQ147" i="2"/>
  <c r="AQ148" i="2"/>
  <c r="AQ149" i="2"/>
  <c r="AQ150" i="2"/>
  <c r="AQ151" i="2"/>
  <c r="AQ152" i="2"/>
  <c r="AQ153" i="2"/>
  <c r="AQ154" i="2"/>
  <c r="AQ155" i="2"/>
  <c r="AQ156" i="2"/>
  <c r="AQ157" i="2"/>
  <c r="AQ158" i="2"/>
  <c r="AQ159" i="2"/>
  <c r="AQ160" i="2"/>
  <c r="AQ161" i="2"/>
  <c r="AQ162" i="2"/>
  <c r="AQ163" i="2"/>
  <c r="AQ164" i="2"/>
  <c r="AQ165" i="2"/>
  <c r="AQ166" i="2"/>
  <c r="AQ167" i="2"/>
  <c r="AQ168" i="2"/>
  <c r="AQ169" i="2"/>
  <c r="AQ170" i="2"/>
  <c r="AQ171" i="2"/>
  <c r="AQ172" i="2"/>
  <c r="AQ173" i="2"/>
  <c r="AQ174" i="2"/>
  <c r="AQ175" i="2"/>
  <c r="AQ176" i="2"/>
  <c r="AQ177" i="2"/>
  <c r="AQ178" i="2"/>
  <c r="AQ179" i="2"/>
  <c r="AQ180" i="2"/>
  <c r="AQ181" i="2"/>
  <c r="AQ182" i="2"/>
  <c r="AQ183" i="2"/>
  <c r="AQ184" i="2"/>
  <c r="AQ185" i="2"/>
  <c r="AQ186" i="2"/>
  <c r="AQ187" i="2"/>
  <c r="AQ188" i="2"/>
  <c r="AQ189" i="2"/>
  <c r="AQ190" i="2"/>
  <c r="AQ191" i="2"/>
  <c r="AQ192" i="2"/>
  <c r="AQ193" i="2"/>
  <c r="AQ194" i="2"/>
  <c r="AQ195" i="2"/>
  <c r="AQ196" i="2"/>
  <c r="AQ197" i="2"/>
  <c r="AQ198" i="2"/>
  <c r="AQ199" i="2"/>
  <c r="AQ200" i="2"/>
  <c r="AQ201" i="2"/>
  <c r="AQ202" i="2"/>
  <c r="AQ203" i="2"/>
  <c r="AQ204" i="2"/>
  <c r="AQ205" i="2"/>
  <c r="AQ206" i="2"/>
  <c r="AQ207" i="2"/>
  <c r="AQ208" i="2"/>
  <c r="AQ209" i="2"/>
  <c r="AQ210" i="2"/>
  <c r="AQ211" i="2"/>
  <c r="AQ212" i="2"/>
  <c r="AQ213" i="2"/>
  <c r="AQ214" i="2"/>
  <c r="AQ215" i="2"/>
  <c r="AQ216" i="2"/>
  <c r="AQ217" i="2"/>
  <c r="AQ218" i="2"/>
  <c r="AQ219" i="2"/>
  <c r="AQ220" i="2"/>
  <c r="AQ221" i="2"/>
  <c r="AQ222" i="2"/>
  <c r="AQ223" i="2"/>
  <c r="AQ224" i="2"/>
  <c r="AQ225" i="2"/>
  <c r="AQ226" i="2"/>
  <c r="AQ227" i="2"/>
  <c r="AQ228" i="2"/>
  <c r="AQ229" i="2"/>
  <c r="AQ230" i="2"/>
  <c r="AQ231" i="2"/>
  <c r="AQ232" i="2"/>
  <c r="AQ233" i="2"/>
  <c r="AQ234" i="2"/>
  <c r="AQ235" i="2"/>
  <c r="AQ236" i="2"/>
  <c r="AQ237" i="2"/>
  <c r="AQ238" i="2"/>
  <c r="AQ239" i="2"/>
  <c r="AQ240" i="2"/>
  <c r="AQ241" i="2"/>
  <c r="AQ242" i="2"/>
  <c r="AQ243" i="2"/>
  <c r="AQ244" i="2"/>
  <c r="AQ245" i="2"/>
  <c r="AQ246" i="2"/>
  <c r="AQ247" i="2"/>
  <c r="AQ248" i="2"/>
  <c r="AQ249" i="2"/>
  <c r="AQ250" i="2"/>
  <c r="AQ251" i="2"/>
  <c r="AQ252" i="2"/>
  <c r="AQ253" i="2"/>
  <c r="AQ254" i="2"/>
  <c r="AQ255" i="2"/>
  <c r="AQ256" i="2"/>
  <c r="AQ257" i="2"/>
  <c r="AQ258" i="2"/>
  <c r="AQ259" i="2"/>
  <c r="AQ260" i="2"/>
  <c r="AQ261" i="2"/>
  <c r="AQ262" i="2"/>
  <c r="AQ263" i="2"/>
  <c r="AQ264" i="2"/>
  <c r="AQ265" i="2"/>
  <c r="AQ266" i="2"/>
  <c r="AQ267" i="2"/>
  <c r="AQ268" i="2"/>
  <c r="AQ269" i="2"/>
  <c r="AQ270" i="2"/>
  <c r="AQ271" i="2"/>
  <c r="AQ272" i="2"/>
  <c r="AQ273" i="2"/>
  <c r="AQ274" i="2"/>
  <c r="AQ275" i="2"/>
  <c r="AQ276" i="2"/>
  <c r="AQ277" i="2"/>
  <c r="AQ278" i="2"/>
  <c r="AQ279" i="2"/>
  <c r="AQ280" i="2"/>
  <c r="AQ281" i="2"/>
  <c r="AQ282" i="2"/>
  <c r="AQ283" i="2"/>
  <c r="AQ284" i="2"/>
  <c r="AQ285" i="2"/>
  <c r="AQ286" i="2"/>
  <c r="AQ287" i="2"/>
  <c r="AQ288" i="2"/>
  <c r="AQ289" i="2"/>
  <c r="AQ290" i="2"/>
  <c r="AQ291" i="2"/>
  <c r="AQ292" i="2"/>
  <c r="AQ293" i="2"/>
  <c r="AQ294" i="2"/>
  <c r="AQ295" i="2"/>
  <c r="AQ296" i="2"/>
  <c r="AQ297" i="2"/>
  <c r="AQ298" i="2"/>
  <c r="AQ299" i="2"/>
  <c r="AQ300" i="2"/>
  <c r="AQ301" i="2"/>
  <c r="AQ302" i="2"/>
  <c r="AQ303" i="2"/>
  <c r="AQ304" i="2"/>
  <c r="AQ305" i="2"/>
  <c r="AQ306" i="2"/>
  <c r="AQ307" i="2"/>
  <c r="AQ308" i="2"/>
  <c r="AQ309" i="2"/>
  <c r="AQ310" i="2"/>
  <c r="AQ311" i="2"/>
  <c r="AQ312" i="2"/>
  <c r="AQ313" i="2"/>
  <c r="AQ314" i="2"/>
  <c r="AQ315" i="2"/>
  <c r="AQ316" i="2"/>
  <c r="AQ317" i="2"/>
  <c r="AQ318" i="2"/>
  <c r="AQ319" i="2"/>
  <c r="AQ320" i="2"/>
  <c r="AQ321" i="2"/>
  <c r="AQ322" i="2"/>
  <c r="AQ323" i="2"/>
  <c r="AQ324" i="2"/>
  <c r="AQ325" i="2"/>
  <c r="AQ326" i="2"/>
  <c r="AQ327" i="2"/>
  <c r="AQ328" i="2"/>
  <c r="AQ329" i="2"/>
  <c r="AQ330" i="2"/>
  <c r="AQ331" i="2"/>
  <c r="AQ332" i="2"/>
  <c r="AQ333" i="2"/>
  <c r="AQ334" i="2"/>
  <c r="AQ335" i="2"/>
  <c r="AQ336" i="2"/>
  <c r="AQ337" i="2"/>
  <c r="AQ338" i="2"/>
  <c r="AQ339" i="2"/>
  <c r="AQ340" i="2"/>
  <c r="AQ341" i="2"/>
  <c r="AQ342" i="2"/>
  <c r="AQ343" i="2"/>
  <c r="AQ344" i="2"/>
  <c r="AQ345" i="2"/>
  <c r="AQ346" i="2"/>
  <c r="AQ347" i="2"/>
  <c r="AQ348" i="2"/>
  <c r="AQ349" i="2"/>
  <c r="AQ350" i="2"/>
  <c r="AQ351" i="2"/>
  <c r="AQ352" i="2"/>
  <c r="AQ353" i="2"/>
  <c r="AQ354" i="2"/>
  <c r="AQ355" i="2"/>
  <c r="AQ356" i="2"/>
  <c r="AQ357" i="2"/>
  <c r="AQ358" i="2"/>
  <c r="AQ359" i="2"/>
  <c r="AQ360" i="2"/>
  <c r="AQ361" i="2"/>
  <c r="AQ362" i="2"/>
  <c r="AQ363" i="2"/>
  <c r="AQ364" i="2"/>
  <c r="AQ365" i="2"/>
  <c r="AQ366" i="2"/>
  <c r="AQ367" i="2"/>
  <c r="AQ368" i="2"/>
  <c r="AQ369" i="2"/>
  <c r="AQ370" i="2"/>
  <c r="AQ371" i="2"/>
  <c r="AQ372" i="2"/>
  <c r="AQ373" i="2"/>
  <c r="AQ374" i="2"/>
  <c r="AQ375" i="2"/>
  <c r="AQ376" i="2"/>
  <c r="AQ377" i="2"/>
  <c r="AQ378" i="2"/>
  <c r="AQ379" i="2"/>
  <c r="AQ380" i="2"/>
  <c r="AQ381" i="2"/>
  <c r="AQ382" i="2"/>
  <c r="AQ383" i="2"/>
  <c r="AQ384" i="2"/>
  <c r="AQ385" i="2"/>
  <c r="AQ386" i="2"/>
  <c r="AQ387" i="2"/>
  <c r="AQ388" i="2"/>
  <c r="AQ389" i="2"/>
  <c r="AQ390" i="2"/>
  <c r="AQ391" i="2"/>
  <c r="AQ392" i="2"/>
  <c r="AQ393" i="2"/>
  <c r="AQ394" i="2"/>
  <c r="AQ395" i="2"/>
  <c r="AQ396" i="2"/>
  <c r="AQ397" i="2"/>
  <c r="AQ398" i="2"/>
  <c r="AQ399" i="2"/>
  <c r="AQ400" i="2"/>
  <c r="AQ401" i="2"/>
  <c r="AQ402" i="2"/>
  <c r="AQ403" i="2"/>
  <c r="AQ404" i="2"/>
  <c r="AQ405" i="2"/>
  <c r="AQ406" i="2"/>
  <c r="AQ407" i="2"/>
  <c r="AQ408" i="2"/>
  <c r="AQ409" i="2"/>
  <c r="AQ410" i="2"/>
  <c r="AQ411" i="2"/>
  <c r="AQ412" i="2"/>
  <c r="AQ413" i="2"/>
  <c r="AQ414" i="2"/>
  <c r="AQ415" i="2"/>
  <c r="AQ416" i="2"/>
  <c r="AQ417" i="2"/>
  <c r="AQ418" i="2"/>
  <c r="AQ419" i="2"/>
  <c r="AQ420" i="2"/>
  <c r="AQ421" i="2"/>
  <c r="AQ422" i="2"/>
  <c r="AQ423" i="2"/>
  <c r="AQ424" i="2"/>
  <c r="AQ425" i="2"/>
  <c r="AQ426" i="2"/>
  <c r="AQ427" i="2"/>
  <c r="AQ428" i="2"/>
  <c r="AQ429" i="2"/>
  <c r="AQ430" i="2"/>
  <c r="AQ431" i="2"/>
  <c r="AQ432" i="2"/>
  <c r="AQ433" i="2"/>
  <c r="AQ434" i="2"/>
  <c r="AQ435" i="2"/>
  <c r="AQ436" i="2"/>
  <c r="AQ437" i="2"/>
  <c r="AQ438" i="2"/>
  <c r="AQ439" i="2"/>
  <c r="AQ440" i="2"/>
  <c r="AQ441" i="2"/>
  <c r="AQ442" i="2"/>
  <c r="AQ443" i="2"/>
  <c r="AQ444" i="2"/>
  <c r="AQ445" i="2"/>
  <c r="AQ446" i="2"/>
  <c r="AQ447" i="2"/>
  <c r="AQ448" i="2"/>
  <c r="AQ449" i="2"/>
  <c r="AQ450" i="2"/>
  <c r="AQ451" i="2"/>
  <c r="AQ452" i="2"/>
  <c r="AQ453" i="2"/>
  <c r="AQ454" i="2"/>
  <c r="AQ455" i="2"/>
  <c r="AQ456" i="2"/>
  <c r="AQ457" i="2"/>
  <c r="AQ458" i="2"/>
  <c r="AQ459" i="2"/>
  <c r="AQ460" i="2"/>
  <c r="AQ461" i="2"/>
  <c r="AQ462" i="2"/>
  <c r="AQ463" i="2"/>
  <c r="AQ464" i="2"/>
  <c r="AQ465" i="2"/>
  <c r="AQ466" i="2"/>
  <c r="AQ467" i="2"/>
  <c r="AQ468" i="2"/>
  <c r="AQ469" i="2"/>
  <c r="AQ470" i="2"/>
  <c r="AQ471" i="2"/>
  <c r="AQ472" i="2"/>
  <c r="AQ473" i="2"/>
  <c r="AQ474" i="2"/>
  <c r="AQ475" i="2"/>
  <c r="AQ476" i="2"/>
  <c r="AQ477" i="2"/>
  <c r="AQ478" i="2"/>
  <c r="AQ479" i="2"/>
  <c r="AQ480" i="2"/>
  <c r="AQ481" i="2"/>
  <c r="AQ482" i="2"/>
  <c r="AQ483" i="2"/>
  <c r="AQ484" i="2"/>
  <c r="AQ485" i="2"/>
  <c r="AQ486" i="2"/>
  <c r="AQ487" i="2"/>
  <c r="AQ488" i="2"/>
  <c r="AQ489" i="2"/>
  <c r="AQ490" i="2"/>
  <c r="AQ491" i="2"/>
  <c r="AQ492" i="2"/>
  <c r="AQ493" i="2"/>
  <c r="AQ494" i="2"/>
  <c r="AQ495" i="2"/>
  <c r="AQ496" i="2"/>
  <c r="AQ497" i="2"/>
  <c r="AQ498" i="2"/>
  <c r="AQ499" i="2"/>
  <c r="AQ500" i="2"/>
  <c r="AQ501" i="2"/>
  <c r="AQ502" i="2"/>
  <c r="AQ503" i="2"/>
  <c r="AQ504" i="2"/>
  <c r="AQ505" i="2"/>
  <c r="AQ506" i="2"/>
  <c r="AQ507" i="2"/>
  <c r="AQ508" i="2"/>
  <c r="AQ509" i="2"/>
  <c r="AQ510" i="2"/>
  <c r="AQ511" i="2"/>
  <c r="AQ512" i="2"/>
  <c r="AQ513" i="2"/>
  <c r="AQ514" i="2"/>
  <c r="AQ515" i="2"/>
  <c r="AQ516" i="2"/>
  <c r="AQ517" i="2"/>
  <c r="AQ518" i="2"/>
  <c r="AQ519" i="2"/>
  <c r="AQ520" i="2"/>
  <c r="AQ521" i="2"/>
  <c r="AQ522" i="2"/>
  <c r="AQ523" i="2"/>
  <c r="AQ524" i="2"/>
  <c r="AQ525" i="2"/>
  <c r="AQ526" i="2"/>
  <c r="AQ527" i="2"/>
  <c r="AQ528" i="2"/>
  <c r="AQ529" i="2"/>
  <c r="AQ530" i="2"/>
  <c r="AQ531" i="2"/>
  <c r="AQ532" i="2"/>
  <c r="AQ533" i="2"/>
  <c r="AQ534" i="2"/>
  <c r="AQ535" i="2"/>
  <c r="AQ536" i="2"/>
  <c r="AQ537" i="2"/>
  <c r="AQ538" i="2"/>
  <c r="AQ539" i="2"/>
  <c r="AQ540" i="2"/>
  <c r="AQ541" i="2"/>
  <c r="AQ542" i="2"/>
  <c r="AQ543" i="2"/>
  <c r="AQ544" i="2"/>
  <c r="AQ545" i="2"/>
  <c r="AQ546" i="2"/>
  <c r="AQ547" i="2"/>
  <c r="AQ548" i="2"/>
  <c r="AQ549" i="2"/>
  <c r="AQ550" i="2"/>
  <c r="AQ551" i="2"/>
  <c r="AQ552" i="2"/>
  <c r="AQ553" i="2"/>
  <c r="AQ554" i="2"/>
  <c r="AQ555" i="2"/>
  <c r="AQ556" i="2"/>
  <c r="AQ557" i="2"/>
  <c r="AQ558" i="2"/>
  <c r="AQ559" i="2"/>
  <c r="AQ560" i="2"/>
  <c r="AQ561" i="2"/>
  <c r="AQ562" i="2"/>
  <c r="AQ563" i="2"/>
  <c r="AQ564" i="2"/>
  <c r="AQ565" i="2"/>
  <c r="AQ566" i="2"/>
  <c r="AQ567" i="2"/>
  <c r="AQ568" i="2"/>
  <c r="AQ569" i="2"/>
  <c r="AQ570" i="2"/>
  <c r="AQ571" i="2"/>
  <c r="AQ572" i="2"/>
  <c r="AQ573" i="2"/>
  <c r="AQ574" i="2"/>
  <c r="AQ575" i="2"/>
  <c r="AQ576" i="2"/>
  <c r="AQ577" i="2"/>
  <c r="AQ578" i="2"/>
  <c r="AQ579" i="2"/>
  <c r="AQ580" i="2"/>
  <c r="AQ581" i="2"/>
  <c r="AQ582" i="2"/>
  <c r="AQ583" i="2"/>
  <c r="AQ584" i="2"/>
  <c r="AQ585" i="2"/>
  <c r="AQ586" i="2"/>
  <c r="AQ587" i="2"/>
  <c r="AQ588" i="2"/>
  <c r="AQ589" i="2"/>
  <c r="AQ590" i="2"/>
  <c r="AQ591" i="2"/>
  <c r="AQ592" i="2"/>
  <c r="AQ593" i="2"/>
  <c r="AQ594" i="2"/>
  <c r="AQ595" i="2"/>
  <c r="AQ596" i="2"/>
  <c r="AQ597" i="2"/>
  <c r="AQ598" i="2"/>
  <c r="AQ599" i="2"/>
  <c r="AQ600" i="2"/>
  <c r="AQ601" i="2"/>
  <c r="AQ602" i="2"/>
  <c r="AQ603" i="2"/>
  <c r="AQ604" i="2"/>
  <c r="AQ605" i="2"/>
  <c r="AQ606" i="2"/>
  <c r="AQ607" i="2"/>
  <c r="AQ608" i="2"/>
  <c r="AQ609" i="2"/>
  <c r="AQ610" i="2"/>
  <c r="AQ611" i="2"/>
  <c r="AQ612" i="2"/>
  <c r="AQ613" i="2"/>
  <c r="AQ614" i="2"/>
  <c r="AQ615" i="2"/>
  <c r="AQ616" i="2"/>
  <c r="AQ617" i="2"/>
  <c r="AQ618" i="2"/>
  <c r="AQ619" i="2"/>
  <c r="AQ620" i="2"/>
  <c r="AQ621" i="2"/>
  <c r="AQ622" i="2"/>
  <c r="AQ623" i="2"/>
  <c r="AQ624" i="2"/>
  <c r="AQ625" i="2"/>
  <c r="AQ626" i="2"/>
  <c r="AQ627" i="2"/>
  <c r="AQ628" i="2"/>
  <c r="AQ629" i="2"/>
  <c r="AQ630" i="2"/>
  <c r="AQ631" i="2"/>
  <c r="AQ632" i="2"/>
  <c r="AQ633" i="2"/>
  <c r="AQ634" i="2"/>
  <c r="AQ635" i="2"/>
  <c r="AQ636" i="2"/>
  <c r="AQ637" i="2"/>
  <c r="AQ638" i="2"/>
  <c r="AQ639" i="2"/>
  <c r="AQ640" i="2"/>
  <c r="AQ641" i="2"/>
  <c r="AQ642" i="2"/>
  <c r="AQ643" i="2"/>
  <c r="AQ644" i="2"/>
  <c r="AQ645" i="2"/>
  <c r="AQ646" i="2"/>
  <c r="AQ647" i="2"/>
  <c r="AQ648" i="2"/>
  <c r="AQ649" i="2"/>
  <c r="AQ650" i="2"/>
  <c r="AQ651" i="2"/>
  <c r="AQ652" i="2"/>
  <c r="AQ653" i="2"/>
  <c r="AQ654" i="2"/>
  <c r="AQ655" i="2"/>
  <c r="AQ656" i="2"/>
  <c r="AQ657" i="2"/>
  <c r="AQ658" i="2"/>
  <c r="AQ659" i="2"/>
  <c r="AQ660" i="2"/>
  <c r="AQ661" i="2"/>
  <c r="AQ662" i="2"/>
  <c r="AQ663" i="2"/>
  <c r="AQ664" i="2"/>
  <c r="AQ665" i="2"/>
  <c r="AQ666" i="2"/>
  <c r="AQ667" i="2"/>
  <c r="AQ668" i="2"/>
  <c r="AQ669" i="2"/>
  <c r="AQ670" i="2"/>
  <c r="AQ671" i="2"/>
  <c r="AQ672" i="2"/>
  <c r="AQ673" i="2"/>
  <c r="AQ674" i="2"/>
  <c r="AQ675" i="2"/>
  <c r="AQ676" i="2"/>
  <c r="AQ677" i="2"/>
  <c r="AQ678" i="2"/>
  <c r="AQ679" i="2"/>
  <c r="AQ680" i="2"/>
  <c r="AQ681" i="2"/>
  <c r="AQ682" i="2"/>
  <c r="AQ683" i="2"/>
  <c r="AQ684" i="2"/>
  <c r="AQ685" i="2"/>
  <c r="AQ686" i="2"/>
  <c r="AQ687" i="2"/>
  <c r="AQ688" i="2"/>
  <c r="AQ689" i="2"/>
  <c r="AQ690" i="2"/>
  <c r="AQ691" i="2"/>
  <c r="AQ692" i="2"/>
  <c r="AQ693" i="2"/>
  <c r="AQ694" i="2"/>
  <c r="AQ695" i="2"/>
  <c r="AQ696" i="2"/>
  <c r="AQ697" i="2"/>
  <c r="AQ698" i="2"/>
  <c r="AQ699" i="2"/>
  <c r="AQ700" i="2"/>
  <c r="AQ701" i="2"/>
  <c r="AQ702" i="2"/>
  <c r="AQ703" i="2"/>
  <c r="AQ704" i="2"/>
  <c r="AQ705" i="2"/>
  <c r="AQ706" i="2"/>
  <c r="AQ707" i="2"/>
  <c r="AQ708" i="2"/>
  <c r="AQ709" i="2"/>
  <c r="AQ710" i="2"/>
  <c r="AQ711" i="2"/>
  <c r="AQ712" i="2"/>
  <c r="AQ713" i="2"/>
  <c r="AQ714" i="2"/>
  <c r="AQ715" i="2"/>
  <c r="AQ716" i="2"/>
  <c r="AQ717" i="2"/>
  <c r="AQ718" i="2"/>
  <c r="AQ719" i="2"/>
  <c r="AQ720" i="2"/>
  <c r="AQ721" i="2"/>
  <c r="AQ722" i="2"/>
  <c r="AQ723" i="2"/>
  <c r="AQ724" i="2"/>
  <c r="AQ725" i="2"/>
  <c r="AQ726" i="2"/>
  <c r="AQ727" i="2"/>
  <c r="AQ728" i="2"/>
  <c r="AQ729" i="2"/>
  <c r="AQ730" i="2"/>
  <c r="AQ731" i="2"/>
  <c r="AQ732" i="2"/>
  <c r="AQ733" i="2"/>
  <c r="AQ734" i="2"/>
  <c r="AQ735" i="2"/>
  <c r="AQ736" i="2"/>
  <c r="AQ737" i="2"/>
  <c r="AQ738" i="2"/>
  <c r="AQ739" i="2"/>
  <c r="AQ740" i="2"/>
  <c r="AQ741" i="2"/>
  <c r="AQ742" i="2"/>
  <c r="AQ743" i="2"/>
  <c r="AQ744" i="2"/>
  <c r="AQ745" i="2"/>
  <c r="AQ746" i="2"/>
  <c r="AQ747" i="2"/>
  <c r="AQ748" i="2"/>
  <c r="AQ749" i="2"/>
  <c r="AQ750" i="2"/>
  <c r="AQ751" i="2"/>
  <c r="AQ752" i="2"/>
  <c r="AQ753" i="2"/>
  <c r="AQ754" i="2"/>
  <c r="AQ755" i="2"/>
  <c r="AQ756" i="2"/>
  <c r="AQ757" i="2"/>
  <c r="AQ758" i="2"/>
  <c r="AQ759" i="2"/>
  <c r="AQ760" i="2"/>
  <c r="AQ761" i="2"/>
  <c r="AQ762" i="2"/>
  <c r="AQ763" i="2"/>
  <c r="AQ764" i="2"/>
  <c r="AQ765" i="2"/>
  <c r="AQ766" i="2"/>
  <c r="AQ767" i="2"/>
  <c r="AQ768" i="2"/>
  <c r="AQ769" i="2"/>
  <c r="AQ770" i="2"/>
  <c r="AQ771" i="2"/>
  <c r="AQ772" i="2"/>
  <c r="AQ773" i="2"/>
  <c r="AQ774" i="2"/>
  <c r="AQ775" i="2"/>
  <c r="AQ776" i="2"/>
  <c r="AQ777" i="2"/>
  <c r="AQ778" i="2"/>
  <c r="AQ779" i="2"/>
  <c r="AQ780" i="2"/>
  <c r="AQ781" i="2"/>
  <c r="AQ782" i="2"/>
  <c r="AQ783" i="2"/>
  <c r="AQ784" i="2"/>
  <c r="AQ785" i="2"/>
  <c r="AQ786" i="2"/>
  <c r="AQ787" i="2"/>
  <c r="AQ788" i="2"/>
  <c r="AQ789" i="2"/>
  <c r="AQ790" i="2"/>
  <c r="AQ791" i="2"/>
  <c r="AQ792" i="2"/>
  <c r="AQ793" i="2"/>
  <c r="AQ794" i="2"/>
  <c r="AQ795" i="2"/>
  <c r="AQ796" i="2"/>
  <c r="AQ797" i="2"/>
  <c r="AQ798" i="2"/>
  <c r="AQ799" i="2"/>
  <c r="AQ800" i="2"/>
  <c r="AQ801" i="2"/>
  <c r="AQ802" i="2"/>
  <c r="AQ803" i="2"/>
  <c r="AQ804" i="2"/>
  <c r="AQ805" i="2"/>
  <c r="AQ806" i="2"/>
  <c r="AQ807" i="2"/>
  <c r="AQ808" i="2"/>
  <c r="AQ809" i="2"/>
  <c r="AQ810" i="2"/>
  <c r="AQ811" i="2"/>
  <c r="AQ812" i="2"/>
  <c r="AQ813" i="2"/>
  <c r="AQ814" i="2"/>
  <c r="AQ815" i="2"/>
  <c r="AQ816" i="2"/>
  <c r="AQ817" i="2"/>
  <c r="AQ818" i="2"/>
  <c r="AQ819" i="2"/>
  <c r="AQ820" i="2"/>
  <c r="AQ821" i="2"/>
  <c r="AQ822" i="2"/>
  <c r="AQ823" i="2"/>
  <c r="AQ824" i="2"/>
  <c r="AQ825" i="2"/>
  <c r="AQ826" i="2"/>
  <c r="AQ827" i="2"/>
  <c r="AQ828" i="2"/>
  <c r="AQ829" i="2"/>
  <c r="AQ830" i="2"/>
  <c r="AQ831" i="2"/>
  <c r="AQ832" i="2"/>
  <c r="AQ833" i="2"/>
  <c r="AQ834" i="2"/>
  <c r="AQ835" i="2"/>
  <c r="AQ836" i="2"/>
  <c r="AQ837" i="2"/>
  <c r="AQ838" i="2"/>
  <c r="AQ839" i="2"/>
  <c r="AQ840" i="2"/>
  <c r="AQ841" i="2"/>
  <c r="AQ842" i="2"/>
  <c r="AQ843" i="2"/>
  <c r="AQ844" i="2"/>
  <c r="AQ845" i="2"/>
  <c r="AQ846" i="2"/>
  <c r="AQ847" i="2"/>
  <c r="AQ848" i="2"/>
  <c r="AQ849" i="2"/>
  <c r="AQ850" i="2"/>
  <c r="AQ851" i="2"/>
  <c r="AQ852" i="2"/>
  <c r="AQ853" i="2"/>
  <c r="AQ854" i="2"/>
  <c r="AQ855" i="2"/>
  <c r="AQ856" i="2"/>
  <c r="AQ857" i="2"/>
  <c r="AQ858" i="2"/>
  <c r="AQ859" i="2"/>
  <c r="AQ860" i="2"/>
  <c r="AQ861" i="2"/>
  <c r="AQ862" i="2"/>
  <c r="AQ863" i="2"/>
  <c r="AQ864" i="2"/>
  <c r="AQ865" i="2"/>
  <c r="AQ866" i="2"/>
  <c r="AQ867" i="2"/>
  <c r="AQ868" i="2"/>
  <c r="AQ869" i="2"/>
  <c r="AQ870" i="2"/>
  <c r="AQ871" i="2"/>
  <c r="AQ872" i="2"/>
  <c r="AQ873" i="2"/>
  <c r="AQ874" i="2"/>
  <c r="AQ875" i="2"/>
  <c r="AQ876" i="2"/>
  <c r="AQ877" i="2"/>
  <c r="AQ878" i="2"/>
  <c r="AQ879" i="2"/>
  <c r="AQ880" i="2"/>
  <c r="AQ881" i="2"/>
  <c r="AQ882" i="2"/>
  <c r="AQ883" i="2"/>
  <c r="AQ884" i="2"/>
  <c r="AQ885" i="2"/>
  <c r="AQ886" i="2"/>
  <c r="AQ887" i="2"/>
  <c r="AQ888" i="2"/>
  <c r="AQ889" i="2"/>
  <c r="AQ890" i="2"/>
  <c r="AQ891" i="2"/>
  <c r="AQ892" i="2"/>
  <c r="AQ893" i="2"/>
  <c r="AQ894" i="2"/>
  <c r="AQ895" i="2"/>
  <c r="AQ896" i="2"/>
  <c r="AQ897" i="2"/>
  <c r="AQ898" i="2"/>
  <c r="AQ899" i="2"/>
  <c r="AQ900" i="2"/>
  <c r="AQ901" i="2"/>
  <c r="AQ902" i="2"/>
  <c r="AQ903" i="2"/>
  <c r="AQ904" i="2"/>
  <c r="AQ905" i="2"/>
  <c r="AQ906" i="2"/>
  <c r="AQ907" i="2"/>
  <c r="AQ908" i="2"/>
  <c r="AQ909" i="2"/>
  <c r="AQ910" i="2"/>
  <c r="AQ911" i="2"/>
  <c r="AQ912" i="2"/>
  <c r="AQ913" i="2"/>
  <c r="AQ914" i="2"/>
  <c r="AQ915" i="2"/>
  <c r="AQ916" i="2"/>
  <c r="AQ917" i="2"/>
  <c r="AQ918" i="2"/>
  <c r="AQ919" i="2"/>
  <c r="AQ920" i="2"/>
  <c r="AQ921" i="2"/>
  <c r="AQ922" i="2"/>
  <c r="AQ923" i="2"/>
  <c r="AQ924" i="2"/>
  <c r="AQ925" i="2"/>
  <c r="AQ926" i="2"/>
  <c r="AQ927" i="2"/>
  <c r="AQ928" i="2"/>
  <c r="AQ929" i="2"/>
  <c r="AQ930" i="2"/>
  <c r="AQ931" i="2"/>
  <c r="AQ932" i="2"/>
  <c r="AQ933" i="2"/>
  <c r="AQ934" i="2"/>
  <c r="AQ935" i="2"/>
  <c r="AQ936" i="2"/>
  <c r="AQ937" i="2"/>
  <c r="AQ938" i="2"/>
  <c r="AQ939" i="2"/>
  <c r="AQ940" i="2"/>
  <c r="AQ941" i="2"/>
  <c r="AQ942" i="2"/>
  <c r="AQ943" i="2"/>
  <c r="AQ944" i="2"/>
  <c r="AQ945" i="2"/>
  <c r="AQ946" i="2"/>
  <c r="AQ947" i="2"/>
  <c r="AQ948" i="2"/>
  <c r="AQ949" i="2"/>
  <c r="AQ950" i="2"/>
  <c r="AQ951" i="2"/>
  <c r="AQ952" i="2"/>
  <c r="AQ953" i="2"/>
  <c r="AQ954" i="2"/>
  <c r="AQ955" i="2"/>
  <c r="AQ956" i="2"/>
  <c r="AQ957" i="2"/>
  <c r="AQ958" i="2"/>
  <c r="AQ959" i="2"/>
  <c r="AQ960" i="2"/>
  <c r="AQ961" i="2"/>
  <c r="AQ962" i="2"/>
  <c r="AQ963" i="2"/>
  <c r="AQ964" i="2"/>
  <c r="AQ965" i="2"/>
  <c r="AQ966" i="2"/>
  <c r="AQ967" i="2"/>
  <c r="AQ968" i="2"/>
  <c r="AQ969" i="2"/>
  <c r="AQ970" i="2"/>
  <c r="AQ971" i="2"/>
  <c r="AQ972" i="2"/>
  <c r="AQ973" i="2"/>
  <c r="AQ974" i="2"/>
  <c r="AQ975" i="2"/>
  <c r="AQ976" i="2"/>
  <c r="AQ977" i="2"/>
  <c r="AQ978" i="2"/>
  <c r="AQ979" i="2"/>
  <c r="AQ980" i="2"/>
  <c r="AQ981" i="2"/>
  <c r="AQ982" i="2"/>
  <c r="AQ983" i="2"/>
  <c r="AQ984" i="2"/>
  <c r="AQ985" i="2"/>
  <c r="AQ986" i="2"/>
  <c r="AQ987" i="2"/>
  <c r="AQ988" i="2"/>
  <c r="AQ989" i="2"/>
  <c r="AQ990" i="2"/>
  <c r="AQ991" i="2"/>
  <c r="AQ992" i="2"/>
  <c r="AQ993" i="2"/>
  <c r="AQ994" i="2"/>
  <c r="AQ995" i="2"/>
  <c r="AQ996" i="2"/>
  <c r="AQ997" i="2"/>
  <c r="AQ998" i="2"/>
  <c r="AQ999" i="2"/>
  <c r="AQ1000" i="2"/>
  <c r="AQ1001" i="2"/>
  <c r="AQ1002" i="2"/>
  <c r="AQ1003" i="2"/>
  <c r="AQ1004" i="2"/>
  <c r="AQ1005" i="2"/>
  <c r="AQ1006" i="2"/>
  <c r="AQ1007" i="2"/>
  <c r="AQ1008" i="2"/>
  <c r="AQ1009" i="2"/>
  <c r="AQ1010" i="2"/>
  <c r="AQ1011" i="2"/>
  <c r="AQ1012" i="2"/>
  <c r="AQ1013" i="2"/>
  <c r="AQ1014" i="2"/>
  <c r="AQ1015" i="2"/>
  <c r="AQ1016" i="2"/>
  <c r="AQ1017" i="2"/>
  <c r="AQ1018" i="2"/>
  <c r="AQ1019" i="2"/>
  <c r="AQ1020" i="2"/>
  <c r="AQ1021" i="2"/>
  <c r="AQ1022" i="2"/>
  <c r="AQ1023" i="2"/>
  <c r="AQ1024" i="2"/>
  <c r="AQ1025" i="2"/>
  <c r="AQ1026" i="2"/>
  <c r="AQ1027" i="2"/>
  <c r="AQ1028" i="2"/>
  <c r="AQ1029" i="2"/>
  <c r="AQ1030" i="2"/>
  <c r="AQ1031" i="2"/>
  <c r="AQ1032" i="2"/>
  <c r="AQ1033" i="2"/>
  <c r="AQ1034" i="2"/>
  <c r="AQ1035" i="2"/>
  <c r="AQ1036" i="2"/>
  <c r="AQ1037" i="2"/>
  <c r="AQ1038" i="2"/>
  <c r="AQ1039" i="2"/>
  <c r="AQ1040" i="2"/>
  <c r="AQ1041" i="2"/>
  <c r="AQ1042" i="2"/>
  <c r="AQ1043" i="2"/>
  <c r="AQ1044" i="2"/>
  <c r="AQ1045" i="2"/>
  <c r="AQ1046" i="2"/>
  <c r="AQ1047" i="2"/>
  <c r="AQ1048" i="2"/>
  <c r="AQ1049" i="2"/>
  <c r="AQ1050" i="2"/>
  <c r="AQ1051" i="2"/>
  <c r="AQ1052" i="2"/>
  <c r="AQ1053" i="2"/>
  <c r="AQ1054" i="2"/>
  <c r="AQ1055" i="2"/>
  <c r="AQ1056" i="2"/>
  <c r="AQ1057" i="2"/>
  <c r="AQ1058" i="2"/>
  <c r="AQ1059" i="2"/>
  <c r="AQ1060" i="2"/>
  <c r="AQ1061" i="2"/>
  <c r="AQ1062" i="2"/>
  <c r="AQ1063" i="2"/>
  <c r="AQ1064" i="2"/>
  <c r="AQ1065" i="2"/>
  <c r="AQ1066" i="2"/>
  <c r="AQ1067" i="2"/>
  <c r="AQ1068" i="2"/>
  <c r="AQ1069" i="2"/>
  <c r="AQ1070" i="2"/>
  <c r="AQ1071" i="2"/>
  <c r="AQ1072" i="2"/>
  <c r="AQ1073" i="2"/>
  <c r="AQ1074" i="2"/>
  <c r="AQ1075" i="2"/>
  <c r="AQ1076" i="2"/>
  <c r="AQ1077" i="2"/>
  <c r="AQ1078" i="2"/>
  <c r="AQ1079" i="2"/>
  <c r="AQ1080" i="2"/>
  <c r="AQ1081" i="2"/>
  <c r="AQ1082" i="2"/>
  <c r="AQ1083" i="2"/>
  <c r="AQ1084" i="2"/>
  <c r="AQ1085" i="2"/>
  <c r="AQ1086" i="2"/>
  <c r="AQ1087" i="2"/>
  <c r="AQ1088" i="2"/>
  <c r="AQ1089" i="2"/>
  <c r="AQ1090" i="2"/>
  <c r="AQ1091" i="2"/>
  <c r="AQ1092" i="2"/>
  <c r="AQ1093" i="2"/>
  <c r="AQ1094" i="2"/>
  <c r="AQ1095" i="2"/>
  <c r="AQ1096" i="2"/>
  <c r="AQ1097" i="2"/>
  <c r="AQ1098" i="2"/>
  <c r="AQ1099" i="2"/>
  <c r="AQ1100" i="2"/>
  <c r="AQ1101" i="2"/>
  <c r="AQ1102" i="2"/>
  <c r="AQ1103" i="2"/>
  <c r="AQ1104" i="2"/>
  <c r="AQ1105" i="2"/>
  <c r="AQ1106" i="2"/>
  <c r="AQ1107" i="2"/>
  <c r="AQ1108" i="2"/>
  <c r="AQ1109" i="2"/>
  <c r="AQ1110" i="2"/>
  <c r="AQ1111" i="2"/>
  <c r="AQ1112" i="2"/>
  <c r="AQ1113" i="2"/>
  <c r="AQ1114" i="2"/>
  <c r="AQ1115" i="2"/>
  <c r="AQ1116" i="2"/>
  <c r="AQ1117" i="2"/>
  <c r="AQ1118" i="2"/>
  <c r="AQ1119" i="2"/>
  <c r="AQ1120" i="2"/>
  <c r="AQ1121" i="2"/>
  <c r="AQ1122" i="2"/>
  <c r="AQ1123" i="2"/>
  <c r="AQ1124" i="2"/>
  <c r="AQ1125" i="2"/>
  <c r="AQ1126" i="2"/>
  <c r="AQ1127" i="2"/>
  <c r="AQ1128" i="2"/>
  <c r="AQ1129" i="2"/>
  <c r="AQ1130" i="2"/>
  <c r="AQ1131" i="2"/>
  <c r="AQ1132" i="2"/>
  <c r="AQ1133" i="2"/>
  <c r="AQ1134" i="2"/>
  <c r="AQ1135" i="2"/>
  <c r="AQ1136" i="2"/>
  <c r="AQ1137" i="2"/>
  <c r="AQ1138" i="2"/>
  <c r="AQ1139" i="2"/>
  <c r="AQ1140" i="2"/>
  <c r="AQ1141" i="2"/>
  <c r="AQ1142" i="2"/>
  <c r="AQ1143" i="2"/>
  <c r="AQ1144" i="2"/>
  <c r="AQ1145" i="2"/>
  <c r="AQ1146" i="2"/>
  <c r="AQ1147" i="2"/>
  <c r="AQ1148" i="2"/>
  <c r="AQ1149" i="2"/>
  <c r="AQ1150" i="2"/>
  <c r="AQ1151" i="2"/>
  <c r="AQ1152" i="2"/>
  <c r="AQ1153" i="2"/>
  <c r="AQ1154" i="2"/>
  <c r="AQ1155" i="2"/>
  <c r="AQ1156" i="2"/>
  <c r="AQ1157" i="2"/>
  <c r="AQ1158" i="2"/>
  <c r="AQ1159" i="2"/>
  <c r="AQ1160" i="2"/>
  <c r="AQ1161" i="2"/>
  <c r="AQ1162" i="2"/>
  <c r="AQ1163" i="2"/>
  <c r="AQ1164" i="2"/>
  <c r="AQ1165" i="2"/>
  <c r="AQ1166" i="2"/>
  <c r="AQ1167" i="2"/>
  <c r="AQ1168" i="2"/>
  <c r="AQ1169" i="2"/>
  <c r="AQ1170" i="2"/>
  <c r="AQ1171" i="2"/>
  <c r="AQ1172" i="2"/>
  <c r="AQ1173" i="2"/>
  <c r="AQ1174" i="2"/>
  <c r="AQ1175" i="2"/>
  <c r="AQ1176" i="2"/>
  <c r="AQ1177" i="2"/>
  <c r="AQ1178" i="2"/>
  <c r="AQ1179" i="2"/>
  <c r="AQ1180" i="2"/>
  <c r="AQ1181" i="2"/>
  <c r="AQ1182" i="2"/>
  <c r="AQ1183" i="2"/>
  <c r="AQ1184" i="2"/>
  <c r="AQ1185" i="2"/>
  <c r="AQ1186" i="2"/>
  <c r="AQ1187" i="2"/>
  <c r="AQ1188" i="2"/>
  <c r="AQ1189" i="2"/>
  <c r="AQ1190" i="2"/>
  <c r="AQ1191" i="2"/>
  <c r="AQ1192" i="2"/>
  <c r="AQ1193" i="2"/>
  <c r="AQ1194" i="2"/>
  <c r="AQ1195" i="2"/>
  <c r="AQ1196" i="2"/>
  <c r="AQ1197" i="2"/>
  <c r="AQ1198" i="2"/>
  <c r="AQ1199" i="2"/>
  <c r="AQ1200" i="2"/>
  <c r="AQ1201" i="2"/>
  <c r="AQ1202" i="2"/>
  <c r="AQ1203" i="2"/>
  <c r="AQ1204" i="2"/>
  <c r="AQ1205" i="2"/>
  <c r="AQ1206" i="2"/>
  <c r="AQ1207" i="2"/>
  <c r="AQ1208" i="2"/>
  <c r="AQ1209" i="2"/>
  <c r="AQ1210" i="2"/>
  <c r="AQ1211" i="2"/>
  <c r="AQ1212" i="2"/>
  <c r="AQ1213" i="2"/>
  <c r="AQ1214" i="2"/>
  <c r="AQ1215" i="2"/>
  <c r="AQ1216" i="2"/>
  <c r="AQ1217" i="2"/>
  <c r="AQ1218" i="2"/>
  <c r="AQ1219" i="2"/>
  <c r="AQ1220" i="2"/>
  <c r="AQ1221" i="2"/>
  <c r="AQ1222" i="2"/>
  <c r="AQ1223" i="2"/>
  <c r="AQ1224" i="2"/>
  <c r="AQ1225" i="2"/>
  <c r="AQ1226" i="2"/>
  <c r="AQ1227" i="2"/>
  <c r="AQ1228" i="2"/>
  <c r="AQ1229" i="2"/>
  <c r="AQ1230" i="2"/>
  <c r="AQ1231" i="2"/>
  <c r="AQ1232" i="2"/>
  <c r="AQ1233" i="2"/>
  <c r="AQ1234" i="2"/>
  <c r="AQ1235" i="2"/>
  <c r="AQ1236" i="2"/>
  <c r="AQ1237" i="2"/>
  <c r="AQ1238" i="2"/>
  <c r="AQ1239" i="2"/>
  <c r="AQ1240" i="2"/>
  <c r="AQ1241" i="2"/>
  <c r="AQ1242" i="2"/>
  <c r="AQ1243" i="2"/>
  <c r="AQ1244" i="2"/>
  <c r="AQ1245" i="2"/>
  <c r="AQ1246" i="2"/>
  <c r="AQ1247" i="2"/>
  <c r="AQ1248" i="2"/>
  <c r="AQ1249" i="2"/>
  <c r="AQ1250" i="2"/>
  <c r="AQ1251" i="2"/>
  <c r="AQ1252" i="2"/>
  <c r="AQ1253" i="2"/>
  <c r="AQ1254" i="2"/>
  <c r="AQ1255" i="2"/>
  <c r="AQ1256" i="2"/>
  <c r="AQ1257" i="2"/>
  <c r="AQ1258" i="2"/>
  <c r="AQ1259" i="2"/>
  <c r="AQ1260" i="2"/>
  <c r="AQ1261" i="2"/>
  <c r="AQ1262" i="2"/>
  <c r="AQ1263" i="2"/>
  <c r="AQ1264" i="2"/>
  <c r="AQ1265" i="2"/>
  <c r="AQ1266" i="2"/>
  <c r="AQ1267" i="2"/>
  <c r="AQ1268" i="2"/>
  <c r="AQ1269" i="2"/>
  <c r="AQ1270" i="2"/>
  <c r="AQ1271" i="2"/>
  <c r="AQ1272" i="2"/>
  <c r="AQ1273" i="2"/>
  <c r="AQ1274" i="2"/>
  <c r="AQ1275" i="2"/>
  <c r="AQ1276" i="2"/>
  <c r="AQ1277" i="2"/>
  <c r="AQ1278" i="2"/>
  <c r="AQ1279" i="2"/>
  <c r="AQ1280" i="2"/>
  <c r="AQ1281" i="2"/>
  <c r="AQ1282" i="2"/>
  <c r="AQ1283" i="2"/>
  <c r="AQ1284" i="2"/>
  <c r="AQ1285" i="2"/>
  <c r="AQ1286" i="2"/>
  <c r="AQ1287" i="2"/>
  <c r="AQ1288" i="2"/>
  <c r="AQ1289" i="2"/>
  <c r="AQ1290" i="2"/>
  <c r="AQ1291" i="2"/>
  <c r="AQ1292" i="2"/>
  <c r="AQ1293" i="2"/>
  <c r="AQ1294" i="2"/>
  <c r="AQ1295" i="2"/>
  <c r="AQ1296" i="2"/>
  <c r="AQ1297" i="2"/>
  <c r="AQ1298" i="2"/>
  <c r="AQ1299" i="2"/>
  <c r="AQ1300" i="2"/>
  <c r="AQ1301" i="2"/>
  <c r="AQ1302" i="2"/>
  <c r="AQ1303" i="2"/>
  <c r="AQ1304" i="2"/>
  <c r="AQ1305" i="2"/>
  <c r="AQ1306" i="2"/>
  <c r="AQ1307" i="2"/>
  <c r="AQ1308" i="2"/>
  <c r="AQ1309" i="2"/>
  <c r="AQ1310" i="2"/>
  <c r="AQ1311" i="2"/>
  <c r="AQ1312" i="2"/>
  <c r="AQ1313" i="2"/>
  <c r="AQ1314" i="2"/>
  <c r="AQ1315" i="2"/>
  <c r="AQ1316" i="2"/>
  <c r="AQ1317" i="2"/>
  <c r="AQ1318" i="2"/>
  <c r="AQ1319" i="2"/>
  <c r="AQ1320" i="2"/>
  <c r="AQ1321" i="2"/>
  <c r="AQ1322" i="2"/>
  <c r="AQ1323" i="2"/>
  <c r="AQ1324" i="2"/>
  <c r="AQ1325" i="2"/>
  <c r="AQ1326" i="2"/>
  <c r="AQ1327" i="2"/>
  <c r="AQ1328" i="2"/>
  <c r="AQ1329" i="2"/>
  <c r="AQ1330" i="2"/>
  <c r="AQ1331" i="2"/>
  <c r="AQ1332" i="2"/>
  <c r="AQ1333" i="2"/>
  <c r="AQ1334" i="2"/>
  <c r="AQ1335" i="2"/>
  <c r="AQ1336" i="2"/>
  <c r="AQ1337" i="2"/>
  <c r="AQ1338" i="2"/>
  <c r="AQ1339" i="2"/>
  <c r="AQ1340" i="2"/>
  <c r="AQ1341" i="2"/>
  <c r="AQ1342" i="2"/>
  <c r="AQ1343" i="2"/>
  <c r="AQ1344" i="2"/>
  <c r="AQ1345" i="2"/>
  <c r="AQ1346" i="2"/>
  <c r="AQ1347" i="2"/>
  <c r="AQ1348" i="2"/>
  <c r="AQ1349" i="2"/>
  <c r="AQ1350" i="2"/>
  <c r="AQ1351" i="2"/>
  <c r="AQ1352" i="2"/>
  <c r="AQ1353" i="2"/>
  <c r="AQ1354" i="2"/>
  <c r="AQ1355" i="2"/>
  <c r="AQ1356" i="2"/>
  <c r="AQ1357" i="2"/>
  <c r="AQ1358" i="2"/>
  <c r="AQ1359" i="2"/>
  <c r="AQ1360" i="2"/>
  <c r="AQ1361" i="2"/>
  <c r="AQ1362" i="2"/>
  <c r="AQ1363" i="2"/>
  <c r="AQ1364" i="2"/>
  <c r="AQ1365" i="2"/>
  <c r="AQ1366" i="2"/>
  <c r="AQ1367" i="2"/>
  <c r="AQ1368" i="2"/>
  <c r="AQ1369" i="2"/>
  <c r="AQ1370" i="2"/>
  <c r="AQ1371" i="2"/>
  <c r="AQ1372" i="2"/>
  <c r="AQ1373" i="2"/>
  <c r="AQ1374" i="2"/>
  <c r="AQ1375" i="2"/>
  <c r="AQ1376" i="2"/>
  <c r="AQ1377" i="2"/>
  <c r="AQ1378" i="2"/>
  <c r="AQ1379" i="2"/>
  <c r="AQ1380" i="2"/>
  <c r="AQ1381" i="2"/>
  <c r="AQ1382" i="2"/>
  <c r="AQ1383" i="2"/>
  <c r="AQ1384" i="2"/>
  <c r="AQ1385" i="2"/>
  <c r="AQ1386" i="2"/>
  <c r="AQ1387" i="2"/>
  <c r="AQ1388" i="2"/>
  <c r="AQ1389" i="2"/>
  <c r="AQ1390" i="2"/>
  <c r="AQ1391" i="2"/>
  <c r="AQ1392" i="2"/>
  <c r="AQ1393" i="2"/>
  <c r="AQ1394" i="2"/>
  <c r="AQ1395" i="2"/>
  <c r="AQ1396" i="2"/>
  <c r="AQ1397" i="2"/>
  <c r="AQ1398" i="2"/>
  <c r="AQ1399" i="2"/>
  <c r="AQ1400" i="2"/>
  <c r="AQ1401" i="2"/>
  <c r="AQ1402" i="2"/>
  <c r="AQ1403" i="2"/>
  <c r="AQ1404" i="2"/>
  <c r="AQ1405" i="2"/>
  <c r="AQ1406" i="2"/>
  <c r="AQ1407" i="2"/>
  <c r="AQ1408" i="2"/>
  <c r="AQ1409" i="2"/>
  <c r="AQ1410" i="2"/>
  <c r="AQ1411" i="2"/>
  <c r="AQ1412" i="2"/>
  <c r="AQ1413" i="2"/>
  <c r="AQ1414" i="2"/>
  <c r="AQ1415" i="2"/>
  <c r="AQ1416" i="2"/>
  <c r="AQ1417" i="2"/>
  <c r="AQ1418" i="2"/>
  <c r="AQ1419" i="2"/>
  <c r="AQ1420" i="2"/>
  <c r="AQ1421" i="2"/>
  <c r="AQ1422" i="2"/>
  <c r="AQ1423" i="2"/>
  <c r="AQ1424" i="2"/>
  <c r="AQ1425" i="2"/>
  <c r="AQ1426" i="2"/>
  <c r="AQ1427" i="2"/>
  <c r="AQ1428" i="2"/>
  <c r="AQ1429" i="2"/>
  <c r="AQ1430" i="2"/>
  <c r="AQ1431" i="2"/>
  <c r="AQ1432" i="2"/>
  <c r="AQ1433" i="2"/>
  <c r="AQ1434" i="2"/>
  <c r="AQ1435" i="2"/>
  <c r="AQ1436" i="2"/>
  <c r="AQ1437" i="2"/>
  <c r="AQ1438" i="2"/>
  <c r="AQ1439" i="2"/>
  <c r="AQ1440" i="2"/>
  <c r="AQ1441" i="2"/>
  <c r="AQ1442" i="2"/>
  <c r="AQ1443" i="2"/>
  <c r="AQ1444" i="2"/>
  <c r="AQ1445" i="2"/>
  <c r="AQ1446" i="2"/>
  <c r="AQ1447" i="2"/>
  <c r="AQ1448" i="2"/>
  <c r="AQ1449" i="2"/>
  <c r="AQ1450" i="2"/>
  <c r="AQ1451" i="2"/>
  <c r="AQ1452" i="2"/>
  <c r="AQ1453" i="2"/>
  <c r="AQ1454" i="2"/>
  <c r="AQ1455" i="2"/>
  <c r="AQ1456" i="2"/>
  <c r="AQ1457" i="2"/>
  <c r="AQ1458" i="2"/>
  <c r="AQ1459" i="2"/>
  <c r="AQ1460" i="2"/>
  <c r="AQ1461" i="2"/>
  <c r="AQ1462" i="2"/>
  <c r="AQ1463" i="2"/>
  <c r="AQ1464" i="2"/>
  <c r="AQ1465" i="2"/>
  <c r="AQ1466" i="2"/>
  <c r="AQ1467" i="2"/>
  <c r="AQ1468" i="2"/>
  <c r="AQ1469" i="2"/>
  <c r="AQ1470" i="2"/>
  <c r="AQ1471" i="2"/>
  <c r="AQ1472" i="2"/>
  <c r="AQ1473" i="2"/>
  <c r="AQ1474" i="2"/>
  <c r="AQ1475" i="2"/>
  <c r="AQ1476" i="2"/>
  <c r="AQ1477" i="2"/>
  <c r="AQ1478" i="2"/>
  <c r="AQ1479" i="2"/>
  <c r="AQ1480" i="2"/>
  <c r="AQ1481" i="2"/>
  <c r="AQ1482" i="2"/>
  <c r="AQ1483" i="2"/>
  <c r="AQ1484" i="2"/>
  <c r="AQ1485" i="2"/>
  <c r="AQ1486" i="2"/>
  <c r="AQ1487" i="2"/>
  <c r="AQ1488" i="2"/>
  <c r="AQ1489" i="2"/>
  <c r="AQ1490" i="2"/>
  <c r="AQ1491" i="2"/>
  <c r="AQ1492" i="2"/>
  <c r="AQ1493" i="2"/>
  <c r="AQ1494" i="2"/>
  <c r="AQ1495" i="2"/>
  <c r="AQ1496" i="2"/>
  <c r="AQ1497" i="2"/>
  <c r="AQ1498" i="2"/>
  <c r="AQ1499" i="2"/>
  <c r="AQ1500" i="2"/>
  <c r="AQ1501" i="2"/>
  <c r="AQ1502" i="2"/>
  <c r="AQ1503" i="2"/>
  <c r="AQ1504" i="2"/>
  <c r="AQ1505" i="2"/>
  <c r="AQ1506" i="2"/>
  <c r="AQ1507" i="2"/>
  <c r="AQ1508" i="2"/>
  <c r="AQ1509" i="2"/>
  <c r="AQ1510" i="2"/>
  <c r="AQ1511" i="2"/>
  <c r="AQ1512" i="2"/>
  <c r="AQ1513" i="2"/>
  <c r="AQ1514" i="2"/>
  <c r="AQ1515" i="2"/>
  <c r="AQ1516" i="2"/>
  <c r="AQ1517" i="2"/>
  <c r="AQ1518" i="2"/>
  <c r="AQ1519" i="2"/>
  <c r="AQ1520" i="2"/>
  <c r="AQ1521" i="2"/>
  <c r="AQ1522" i="2"/>
  <c r="AQ1523" i="2"/>
  <c r="AQ1524" i="2"/>
  <c r="AQ1525" i="2"/>
  <c r="AQ1526" i="2"/>
  <c r="AQ1527" i="2"/>
  <c r="AQ1528" i="2"/>
  <c r="AQ1529" i="2"/>
  <c r="AQ1530" i="2"/>
  <c r="AQ1531" i="2"/>
  <c r="AQ1532" i="2"/>
  <c r="AQ1533" i="2"/>
  <c r="AQ1534" i="2"/>
  <c r="AQ1535" i="2"/>
  <c r="AQ1536" i="2"/>
  <c r="AQ1537" i="2"/>
  <c r="AQ1538" i="2"/>
  <c r="AQ1539" i="2"/>
  <c r="AQ1540" i="2"/>
  <c r="AQ1541" i="2"/>
  <c r="AQ1542" i="2"/>
  <c r="AQ1543" i="2"/>
  <c r="AQ1544" i="2"/>
  <c r="AQ1545" i="2"/>
  <c r="AQ1546" i="2"/>
  <c r="AQ1547" i="2"/>
  <c r="AQ1548" i="2"/>
  <c r="AQ1549" i="2"/>
  <c r="AQ1550" i="2"/>
  <c r="AQ1551" i="2"/>
  <c r="AQ1552" i="2"/>
  <c r="AQ1553" i="2"/>
  <c r="AQ1554" i="2"/>
  <c r="AQ1555" i="2"/>
  <c r="AQ1556" i="2"/>
  <c r="AQ1557" i="2"/>
  <c r="AQ1558" i="2"/>
  <c r="AQ1559" i="2"/>
  <c r="AQ1560" i="2"/>
  <c r="AQ1561" i="2"/>
  <c r="AQ1562" i="2"/>
  <c r="AQ1563" i="2"/>
  <c r="AQ1564" i="2"/>
  <c r="AQ1565" i="2"/>
  <c r="AQ1566" i="2"/>
  <c r="AQ1567" i="2"/>
  <c r="AQ1568" i="2"/>
  <c r="AQ1569" i="2"/>
  <c r="AQ1570" i="2"/>
  <c r="AQ1571" i="2"/>
  <c r="AQ1572" i="2"/>
  <c r="AQ1573" i="2"/>
  <c r="AQ1574" i="2"/>
  <c r="AQ1575" i="2"/>
  <c r="AQ1576" i="2"/>
  <c r="AQ1577" i="2"/>
  <c r="AQ1578" i="2"/>
  <c r="AQ1579" i="2"/>
  <c r="AQ1580" i="2"/>
  <c r="AQ1581" i="2"/>
  <c r="AQ1582" i="2"/>
  <c r="AQ1583" i="2"/>
  <c r="AQ1584" i="2"/>
  <c r="AQ1585" i="2"/>
  <c r="AQ1586" i="2"/>
  <c r="AQ1587" i="2"/>
  <c r="AQ1588" i="2"/>
  <c r="AQ1589" i="2"/>
  <c r="AQ1590" i="2"/>
  <c r="AQ1591" i="2"/>
  <c r="AQ1592" i="2"/>
  <c r="AQ1593" i="2"/>
  <c r="AQ1594" i="2"/>
  <c r="AQ1595" i="2"/>
  <c r="AQ1596" i="2"/>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3" i="13"/>
  <c r="J654" i="13"/>
  <c r="J655" i="13"/>
  <c r="J656" i="13"/>
  <c r="J657"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7" i="13"/>
  <c r="J738" i="13"/>
  <c r="J739" i="13"/>
  <c r="J740" i="13"/>
  <c r="J741"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6" i="13"/>
  <c r="J777"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5" i="13"/>
  <c r="J816" i="13"/>
  <c r="J817" i="13"/>
  <c r="J818" i="13"/>
  <c r="J819" i="13"/>
  <c r="J820" i="13"/>
  <c r="J821" i="13"/>
  <c r="J822" i="13"/>
  <c r="J823" i="13"/>
  <c r="J824" i="13"/>
  <c r="J825" i="13"/>
  <c r="J826" i="13"/>
  <c r="J827" i="13"/>
  <c r="J828" i="13"/>
  <c r="J829" i="13"/>
  <c r="J830" i="13"/>
  <c r="J831" i="13"/>
  <c r="J832" i="13"/>
  <c r="J833" i="13"/>
  <c r="J834" i="13"/>
  <c r="J835" i="13"/>
  <c r="J836" i="13"/>
  <c r="J837"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3"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J904" i="13"/>
  <c r="J905" i="13"/>
  <c r="J906" i="13"/>
  <c r="J907" i="13"/>
  <c r="J908" i="13"/>
  <c r="J909" i="13"/>
  <c r="J910" i="13"/>
  <c r="J911" i="13"/>
  <c r="J912" i="13"/>
  <c r="J913" i="13"/>
  <c r="J914" i="13"/>
  <c r="J915" i="13"/>
  <c r="J916" i="13"/>
  <c r="J917" i="13"/>
  <c r="J918" i="13"/>
  <c r="J919" i="13"/>
  <c r="J920" i="13"/>
  <c r="J921" i="13"/>
  <c r="J922" i="13"/>
  <c r="J923" i="13"/>
  <c r="J924" i="13"/>
  <c r="J925" i="13"/>
  <c r="J926" i="13"/>
  <c r="J927" i="13"/>
  <c r="J928" i="13"/>
  <c r="J929" i="13"/>
  <c r="J930" i="13"/>
  <c r="J931" i="13"/>
  <c r="J932" i="13"/>
  <c r="J933" i="13"/>
  <c r="J934" i="13"/>
  <c r="J935" i="13"/>
  <c r="J936" i="13"/>
  <c r="J937" i="13"/>
  <c r="J938" i="13"/>
  <c r="J939" i="13"/>
  <c r="J940" i="13"/>
  <c r="J941" i="13"/>
  <c r="J942" i="13"/>
  <c r="J943" i="13"/>
  <c r="J944" i="13"/>
  <c r="J945" i="13"/>
  <c r="J946" i="13"/>
  <c r="J947" i="13"/>
  <c r="J948" i="13"/>
  <c r="J949" i="13"/>
  <c r="J950" i="13"/>
  <c r="J951" i="13"/>
  <c r="J952" i="13"/>
  <c r="J953" i="13"/>
  <c r="J954" i="13"/>
  <c r="J955" i="13"/>
  <c r="J956" i="13"/>
  <c r="J957" i="13"/>
  <c r="J958" i="13"/>
  <c r="J959" i="13"/>
  <c r="J960" i="13"/>
  <c r="J961" i="13"/>
  <c r="J962" i="13"/>
  <c r="J963" i="13"/>
  <c r="J964" i="13"/>
  <c r="J965" i="13"/>
  <c r="J966" i="13"/>
  <c r="J967" i="13"/>
  <c r="J968" i="13"/>
  <c r="J969" i="13"/>
  <c r="J970" i="13"/>
  <c r="J971" i="13"/>
  <c r="J972" i="13"/>
  <c r="J973" i="13"/>
  <c r="J974" i="13"/>
  <c r="J975" i="13"/>
  <c r="J976" i="13"/>
  <c r="J977" i="13"/>
  <c r="J978" i="13"/>
  <c r="J979" i="13"/>
  <c r="J980" i="13"/>
  <c r="J981" i="13"/>
  <c r="J982" i="13"/>
  <c r="J983" i="13"/>
  <c r="J984" i="13"/>
  <c r="J985" i="13"/>
  <c r="J986" i="13"/>
  <c r="J987" i="13"/>
  <c r="J988" i="13"/>
  <c r="J989" i="13"/>
  <c r="J990" i="13"/>
  <c r="J991" i="13"/>
  <c r="J992" i="13"/>
  <c r="J993" i="13"/>
  <c r="J994" i="13"/>
  <c r="J995" i="13"/>
  <c r="J996" i="13"/>
  <c r="J997" i="13"/>
  <c r="J998" i="13"/>
  <c r="J999" i="13"/>
  <c r="J1000" i="13"/>
  <c r="J1001" i="13"/>
  <c r="J1002" i="13"/>
  <c r="J1003" i="13"/>
  <c r="J1004" i="13"/>
  <c r="J1005" i="13"/>
  <c r="J1006" i="13"/>
  <c r="J1007" i="13"/>
  <c r="J1008" i="13"/>
  <c r="J1009" i="13"/>
  <c r="J1010" i="13"/>
  <c r="J1011" i="13"/>
  <c r="J1012" i="13"/>
  <c r="J1013" i="13"/>
  <c r="J1014" i="13"/>
  <c r="J1015" i="13"/>
  <c r="J1016" i="13"/>
  <c r="J1017" i="13"/>
  <c r="J1018" i="13"/>
  <c r="J1019" i="13"/>
  <c r="J1020" i="13"/>
  <c r="J1021" i="13"/>
  <c r="J1022" i="13"/>
  <c r="J1023" i="13"/>
  <c r="J1024" i="13"/>
  <c r="J1025" i="13"/>
  <c r="J1026" i="13"/>
  <c r="J1027" i="13"/>
  <c r="J1028" i="13"/>
  <c r="J1029" i="13"/>
  <c r="J1030" i="13"/>
  <c r="J1031" i="13"/>
  <c r="J1032" i="13"/>
  <c r="J1033" i="13"/>
  <c r="J1034" i="13"/>
  <c r="J1035" i="13"/>
  <c r="J1036" i="13"/>
  <c r="J1037" i="13"/>
  <c r="J1038" i="13"/>
  <c r="J1039" i="13"/>
  <c r="J1040" i="13"/>
  <c r="J1041" i="13"/>
  <c r="J1042" i="13"/>
  <c r="J1043" i="13"/>
  <c r="J1044" i="13"/>
  <c r="J1045" i="13"/>
  <c r="J1046" i="13"/>
  <c r="J1047" i="13"/>
  <c r="J1048" i="13"/>
  <c r="J1049" i="13"/>
  <c r="J1050" i="13"/>
  <c r="J1051" i="13"/>
  <c r="J1052" i="13"/>
  <c r="J1053" i="13"/>
  <c r="J1054" i="13"/>
  <c r="J1055" i="13"/>
  <c r="J1056" i="13"/>
  <c r="J1057" i="13"/>
  <c r="J1058" i="13"/>
  <c r="J1059" i="13"/>
  <c r="J1060" i="13"/>
  <c r="J1061" i="13"/>
  <c r="J1062" i="13"/>
  <c r="J1063" i="13"/>
  <c r="J1064" i="13"/>
  <c r="J1065" i="13"/>
  <c r="J1066" i="13"/>
  <c r="J1067" i="13"/>
  <c r="J1068" i="13"/>
  <c r="J1069" i="13"/>
  <c r="J1070" i="13"/>
  <c r="J1071" i="13"/>
  <c r="J1072" i="13"/>
  <c r="J1073" i="13"/>
  <c r="J1074" i="13"/>
  <c r="J1075" i="13"/>
  <c r="J1076" i="13"/>
  <c r="J1077" i="13"/>
  <c r="J1078" i="13"/>
  <c r="J1079" i="13"/>
  <c r="J1080" i="13"/>
  <c r="J1081" i="13"/>
  <c r="J1082" i="13"/>
  <c r="J1083" i="13"/>
  <c r="J1084" i="13"/>
  <c r="J1085" i="13"/>
  <c r="J1086" i="13"/>
  <c r="J1087" i="13"/>
  <c r="J1088" i="13"/>
  <c r="J1089" i="13"/>
  <c r="J1090" i="13"/>
  <c r="J1091" i="13"/>
  <c r="J1092" i="13"/>
  <c r="J1093" i="13"/>
  <c r="J1094" i="13"/>
  <c r="J1095" i="13"/>
  <c r="J1096" i="13"/>
  <c r="J1097" i="13"/>
  <c r="J1098" i="13"/>
  <c r="J1099" i="13"/>
  <c r="J1100" i="13"/>
  <c r="J1101" i="13"/>
  <c r="J1102" i="13"/>
  <c r="J1103" i="13"/>
  <c r="J1104" i="13"/>
  <c r="J1105" i="13"/>
  <c r="J1106" i="13"/>
  <c r="J1107" i="13"/>
  <c r="J1108" i="13"/>
  <c r="J1109" i="13"/>
  <c r="J1110" i="13"/>
  <c r="J1111" i="13"/>
  <c r="J1112" i="13"/>
  <c r="J1113" i="13"/>
  <c r="J1114" i="13"/>
  <c r="J1115" i="13"/>
  <c r="J1116" i="13"/>
  <c r="J1117" i="13"/>
  <c r="J1118" i="13"/>
  <c r="J1119" i="13"/>
  <c r="J1120" i="13"/>
  <c r="J1121" i="13"/>
  <c r="J1122" i="13"/>
  <c r="J1123" i="13"/>
  <c r="J1124" i="13"/>
  <c r="J1125" i="13"/>
  <c r="J1126" i="13"/>
  <c r="J1127" i="13"/>
  <c r="J1128" i="13"/>
  <c r="J1129" i="13"/>
  <c r="J1130" i="13"/>
  <c r="J1131" i="13"/>
  <c r="J1132" i="13"/>
  <c r="J1133" i="13"/>
  <c r="J1134" i="13"/>
  <c r="J1135" i="13"/>
  <c r="J1136" i="13"/>
  <c r="J1137" i="13"/>
  <c r="J1138" i="13"/>
  <c r="J1139" i="13"/>
  <c r="J1140" i="13"/>
  <c r="J1141" i="13"/>
  <c r="J1142" i="13"/>
  <c r="J1143" i="13"/>
  <c r="J1144" i="13"/>
  <c r="J1145" i="13"/>
  <c r="J1146" i="13"/>
  <c r="J1147" i="13"/>
  <c r="J1148" i="13"/>
  <c r="J1149" i="13"/>
  <c r="J1150" i="13"/>
  <c r="J1151" i="13"/>
  <c r="J1152" i="13"/>
  <c r="J1153" i="13"/>
  <c r="J1154" i="13"/>
  <c r="J1155" i="13"/>
  <c r="J1156" i="13"/>
  <c r="J1157" i="13"/>
  <c r="J1158" i="13"/>
  <c r="J1159" i="13"/>
  <c r="J1160" i="13"/>
  <c r="J1161" i="13"/>
  <c r="J1162" i="13"/>
  <c r="J1163" i="13"/>
  <c r="J1164" i="13"/>
  <c r="J1165" i="13"/>
  <c r="J1166" i="13"/>
  <c r="J1167" i="13"/>
  <c r="J1168" i="13"/>
  <c r="J1169" i="13"/>
  <c r="J1170" i="13"/>
  <c r="J1171" i="13"/>
  <c r="J1172" i="13"/>
  <c r="J1173" i="13"/>
  <c r="J1174" i="13"/>
  <c r="J1175" i="13"/>
  <c r="J1176" i="13"/>
  <c r="J1177" i="13"/>
  <c r="J1178" i="13"/>
  <c r="J1179" i="13"/>
  <c r="J1180" i="13"/>
  <c r="J1181" i="13"/>
  <c r="J1182" i="13"/>
  <c r="J1183" i="13"/>
  <c r="J1184" i="13"/>
  <c r="J1185" i="13"/>
  <c r="J1186" i="13"/>
  <c r="J1187" i="13"/>
  <c r="J1188" i="13"/>
  <c r="J1189" i="13"/>
  <c r="J1190" i="13"/>
  <c r="J1191" i="13"/>
  <c r="J1192" i="13"/>
  <c r="J1193" i="13"/>
  <c r="J1194" i="13"/>
  <c r="J1195" i="13"/>
  <c r="J1196" i="13"/>
  <c r="J1197" i="13"/>
  <c r="J1198" i="13"/>
  <c r="J1199" i="13"/>
  <c r="J1200" i="13"/>
  <c r="J1201" i="13"/>
  <c r="J1202" i="13"/>
  <c r="J1203" i="13"/>
  <c r="J1204" i="13"/>
  <c r="J1205" i="13"/>
  <c r="J1206" i="13"/>
  <c r="J1207" i="13"/>
  <c r="J1208" i="13"/>
  <c r="J1209" i="13"/>
  <c r="J1210" i="13"/>
  <c r="J1211" i="13"/>
  <c r="J1212" i="13"/>
  <c r="J1213" i="13"/>
  <c r="J1214" i="13"/>
  <c r="J1215" i="13"/>
  <c r="J1216" i="13"/>
  <c r="J1217" i="13"/>
  <c r="J1218" i="13"/>
  <c r="J1219" i="13"/>
  <c r="J1220" i="13"/>
  <c r="J1221" i="13"/>
  <c r="J1222" i="13"/>
  <c r="J1223" i="13"/>
  <c r="J1224" i="13"/>
  <c r="J1225" i="13"/>
  <c r="J1226" i="13"/>
  <c r="J1227" i="13"/>
  <c r="J1228" i="13"/>
  <c r="J1229" i="13"/>
  <c r="J1230" i="13"/>
  <c r="J1231" i="13"/>
  <c r="J1232" i="13"/>
  <c r="J1233" i="13"/>
  <c r="J1234" i="13"/>
  <c r="J1235" i="13"/>
  <c r="J1236" i="13"/>
  <c r="J1237" i="13"/>
  <c r="J1238" i="13"/>
  <c r="J1239" i="13"/>
  <c r="J1240" i="13"/>
  <c r="J1241" i="13"/>
  <c r="J1242" i="13"/>
  <c r="J1243" i="13"/>
  <c r="J1244" i="13"/>
  <c r="J1245" i="13"/>
  <c r="J1246" i="13"/>
  <c r="J1247" i="13"/>
  <c r="J1248" i="13"/>
  <c r="J1249" i="13"/>
  <c r="J1250" i="13"/>
  <c r="J1251" i="13"/>
  <c r="J1252" i="13"/>
  <c r="J1253" i="13"/>
  <c r="J1254" i="13"/>
  <c r="J1255" i="13"/>
  <c r="J1256" i="13"/>
  <c r="J1257" i="13"/>
  <c r="J1258" i="13"/>
  <c r="J1259" i="13"/>
  <c r="J1260" i="13"/>
  <c r="J1261" i="13"/>
  <c r="J1262" i="13"/>
  <c r="J1263" i="13"/>
  <c r="J1264" i="13"/>
  <c r="J1265" i="13"/>
  <c r="J1266" i="13"/>
  <c r="J1267" i="13"/>
  <c r="J1268" i="13"/>
  <c r="J1269" i="13"/>
  <c r="J1270" i="13"/>
  <c r="J1271" i="13"/>
  <c r="J1272" i="13"/>
  <c r="J1273" i="13"/>
  <c r="J1274" i="13"/>
  <c r="J1275" i="13"/>
  <c r="J1276" i="13"/>
  <c r="J1277" i="13"/>
  <c r="J1278" i="13"/>
  <c r="J1279" i="13"/>
  <c r="J1280" i="13"/>
  <c r="J1281" i="13"/>
  <c r="J1282" i="13"/>
  <c r="J1283" i="13"/>
  <c r="J1284" i="13"/>
  <c r="J1285" i="13"/>
  <c r="J1286" i="13"/>
  <c r="J1287" i="13"/>
  <c r="J1288" i="13"/>
  <c r="J1289" i="13"/>
  <c r="J1290" i="13"/>
  <c r="J1291" i="13"/>
  <c r="J1292" i="13"/>
  <c r="J1293" i="13"/>
  <c r="J1294" i="13"/>
  <c r="J1295" i="13"/>
  <c r="J1296" i="13"/>
  <c r="J1297" i="13"/>
  <c r="J1298" i="13"/>
  <c r="J1299" i="13"/>
  <c r="J1300" i="13"/>
  <c r="J1301" i="13"/>
  <c r="J1302" i="13"/>
  <c r="J1303" i="13"/>
  <c r="J1304" i="13"/>
  <c r="J1305" i="13"/>
  <c r="J1306" i="13"/>
  <c r="J1307" i="13"/>
  <c r="J1308" i="13"/>
  <c r="J1309" i="13"/>
  <c r="J1310" i="13"/>
  <c r="J1311" i="13"/>
  <c r="J1312" i="13"/>
  <c r="J1313" i="13"/>
  <c r="J1314" i="13"/>
  <c r="J1315" i="13"/>
  <c r="J1316" i="13"/>
  <c r="J1317" i="13"/>
  <c r="J1318" i="13"/>
  <c r="J1319" i="13"/>
  <c r="J1320" i="13"/>
  <c r="J1321" i="13"/>
  <c r="J1322" i="13"/>
  <c r="J1323" i="13"/>
  <c r="J1324" i="13"/>
  <c r="J1325" i="13"/>
  <c r="J1326" i="13"/>
  <c r="J1327" i="13"/>
  <c r="J1328" i="13"/>
  <c r="J1329" i="13"/>
  <c r="J1330" i="13"/>
  <c r="J1331" i="13"/>
  <c r="J1332" i="13"/>
  <c r="J1333" i="13"/>
  <c r="J1334" i="13"/>
  <c r="J1335" i="13"/>
  <c r="J1336" i="13"/>
  <c r="J1337" i="13"/>
  <c r="J1338" i="13"/>
  <c r="J1339" i="13"/>
  <c r="J1340" i="13"/>
  <c r="J1341" i="13"/>
  <c r="J1342" i="13"/>
  <c r="J1343" i="13"/>
  <c r="J1344" i="13"/>
  <c r="J1345" i="13"/>
  <c r="J1346" i="13"/>
  <c r="J1347" i="13"/>
  <c r="J1348" i="13"/>
  <c r="J1349" i="13"/>
  <c r="J1350" i="13"/>
  <c r="J1351" i="13"/>
  <c r="J1352" i="13"/>
  <c r="J1353" i="13"/>
  <c r="J1354" i="13"/>
  <c r="J1355" i="13"/>
  <c r="J1356" i="13"/>
  <c r="J1357" i="13"/>
  <c r="J1358" i="13"/>
  <c r="J1359" i="13"/>
  <c r="J1360" i="13"/>
  <c r="J1361" i="13"/>
  <c r="J1362" i="13"/>
  <c r="J1363" i="13"/>
  <c r="J1364" i="13"/>
  <c r="J1365" i="13"/>
  <c r="J1366" i="13"/>
  <c r="J1367" i="13"/>
  <c r="J1368" i="13"/>
  <c r="J1369" i="13"/>
  <c r="J1370" i="13"/>
  <c r="J1371" i="13"/>
  <c r="J1372" i="13"/>
  <c r="J1373" i="13"/>
  <c r="J1374" i="13"/>
  <c r="J1375" i="13"/>
  <c r="J1376" i="13"/>
  <c r="J1377" i="13"/>
  <c r="J1378" i="13"/>
  <c r="J1379" i="13"/>
  <c r="J1380" i="13"/>
  <c r="J1381" i="13"/>
  <c r="J1382" i="13"/>
  <c r="J1383" i="13"/>
  <c r="J1384" i="13"/>
  <c r="J1385" i="13"/>
  <c r="J1386" i="13"/>
  <c r="J1387" i="13"/>
  <c r="J1388" i="13"/>
  <c r="J1389" i="13"/>
  <c r="J1390" i="13"/>
  <c r="J1391" i="13"/>
  <c r="J1392" i="13"/>
  <c r="J1393" i="13"/>
  <c r="J1394" i="13"/>
  <c r="J1395" i="13"/>
  <c r="J1396" i="13"/>
  <c r="J1397" i="13"/>
  <c r="J1398" i="13"/>
  <c r="J1399" i="13"/>
  <c r="J1400" i="13"/>
  <c r="J1401" i="13"/>
  <c r="J1402" i="13"/>
  <c r="J1403" i="13"/>
  <c r="J1404" i="13"/>
  <c r="J1405" i="13"/>
  <c r="J1406" i="13"/>
  <c r="J1407" i="13"/>
  <c r="J1408" i="13"/>
  <c r="G1465" i="13"/>
  <c r="G1465" i="15" s="1"/>
  <c r="F12" i="13"/>
  <c r="F12" i="15" s="1"/>
  <c r="F13" i="13"/>
  <c r="F13" i="15" s="1"/>
  <c r="F14" i="13"/>
  <c r="F14" i="15" s="1"/>
  <c r="F18" i="13"/>
  <c r="F18" i="15" s="1"/>
  <c r="F19" i="13"/>
  <c r="F19" i="15" s="1"/>
  <c r="F20" i="13"/>
  <c r="F20" i="15" s="1"/>
  <c r="F21" i="13"/>
  <c r="F21" i="15" s="1"/>
  <c r="F22" i="13"/>
  <c r="F22" i="15" s="1"/>
  <c r="F23" i="13"/>
  <c r="F23" i="15" s="1"/>
  <c r="F24" i="13"/>
  <c r="F24" i="15" s="1"/>
  <c r="F25" i="13"/>
  <c r="F25" i="15" s="1"/>
  <c r="F26" i="13"/>
  <c r="F26" i="15" s="1"/>
  <c r="F27" i="13"/>
  <c r="F27" i="15" s="1"/>
  <c r="F28" i="13"/>
  <c r="F28" i="15" s="1"/>
  <c r="F29" i="13"/>
  <c r="F29" i="15" s="1"/>
  <c r="F30" i="13"/>
  <c r="F30" i="15" s="1"/>
  <c r="F31" i="13"/>
  <c r="F31" i="15" s="1"/>
  <c r="F32" i="13"/>
  <c r="F32" i="15" s="1"/>
  <c r="F33" i="13"/>
  <c r="F33" i="15" s="1"/>
  <c r="F34" i="13"/>
  <c r="F34" i="15" s="1"/>
  <c r="F35" i="13"/>
  <c r="F35" i="15" s="1"/>
  <c r="F36" i="13"/>
  <c r="F36" i="15" s="1"/>
  <c r="F37" i="13"/>
  <c r="F37" i="15" s="1"/>
  <c r="F38" i="13"/>
  <c r="F38" i="15" s="1"/>
  <c r="F39" i="13"/>
  <c r="F39" i="15" s="1"/>
  <c r="F40" i="13"/>
  <c r="F40" i="15" s="1"/>
  <c r="F41" i="13"/>
  <c r="F41" i="15" s="1"/>
  <c r="F42" i="13"/>
  <c r="F42" i="15" s="1"/>
  <c r="F43" i="13"/>
  <c r="F43" i="15" s="1"/>
  <c r="F44" i="13"/>
  <c r="F44" i="15" s="1"/>
  <c r="F45" i="13"/>
  <c r="F45" i="15" s="1"/>
  <c r="F46" i="13"/>
  <c r="F46" i="15" s="1"/>
  <c r="F47" i="13"/>
  <c r="F47" i="15" s="1"/>
  <c r="F48" i="13"/>
  <c r="F48" i="15" s="1"/>
  <c r="F49" i="13"/>
  <c r="F49" i="15" s="1"/>
  <c r="F50" i="13"/>
  <c r="F50" i="15" s="1"/>
  <c r="F51" i="13"/>
  <c r="F51" i="15" s="1"/>
  <c r="F52" i="13"/>
  <c r="F52" i="15" s="1"/>
  <c r="F53" i="13"/>
  <c r="F53" i="15" s="1"/>
  <c r="F54" i="13"/>
  <c r="F54" i="15" s="1"/>
  <c r="F55" i="13"/>
  <c r="F55" i="15" s="1"/>
  <c r="F56" i="13"/>
  <c r="F56" i="15" s="1"/>
  <c r="F57" i="13"/>
  <c r="F57" i="15" s="1"/>
  <c r="F58" i="13"/>
  <c r="F58" i="15" s="1"/>
  <c r="F59" i="13"/>
  <c r="F59" i="15" s="1"/>
  <c r="F60" i="13"/>
  <c r="F60" i="15" s="1"/>
  <c r="F61" i="13"/>
  <c r="F61" i="15" s="1"/>
  <c r="F62" i="13"/>
  <c r="F62" i="15" s="1"/>
  <c r="F63" i="13"/>
  <c r="F63" i="15" s="1"/>
  <c r="F64" i="13"/>
  <c r="F64" i="15" s="1"/>
  <c r="F65" i="13"/>
  <c r="F65" i="15" s="1"/>
  <c r="F66" i="13"/>
  <c r="F66" i="15" s="1"/>
  <c r="F67" i="13"/>
  <c r="F67" i="15" s="1"/>
  <c r="F68" i="13"/>
  <c r="F68" i="15" s="1"/>
  <c r="F69" i="13"/>
  <c r="F69" i="15" s="1"/>
  <c r="F70" i="13"/>
  <c r="F70" i="15" s="1"/>
  <c r="F71" i="13"/>
  <c r="F71" i="15" s="1"/>
  <c r="F72" i="13"/>
  <c r="F72" i="15" s="1"/>
  <c r="F73" i="13"/>
  <c r="F73" i="15" s="1"/>
  <c r="F74" i="13"/>
  <c r="F74" i="15" s="1"/>
  <c r="F75" i="13"/>
  <c r="F75" i="15" s="1"/>
  <c r="F76" i="13"/>
  <c r="F76" i="15" s="1"/>
  <c r="F77" i="13"/>
  <c r="F77" i="15" s="1"/>
  <c r="F78" i="13"/>
  <c r="F78" i="15" s="1"/>
  <c r="F79" i="13"/>
  <c r="F79" i="15" s="1"/>
  <c r="F80" i="13"/>
  <c r="F80" i="15" s="1"/>
  <c r="F81" i="13"/>
  <c r="F81" i="15" s="1"/>
  <c r="F82" i="13"/>
  <c r="F82" i="15" s="1"/>
  <c r="F83" i="13"/>
  <c r="F83" i="15" s="1"/>
  <c r="F84" i="13"/>
  <c r="F84" i="15" s="1"/>
  <c r="F85" i="13"/>
  <c r="F85" i="15" s="1"/>
  <c r="F86" i="13"/>
  <c r="F86" i="15" s="1"/>
  <c r="F87" i="13"/>
  <c r="F87" i="15" s="1"/>
  <c r="F88" i="13"/>
  <c r="F88" i="15" s="1"/>
  <c r="F89" i="13"/>
  <c r="F89" i="15" s="1"/>
  <c r="F90" i="13"/>
  <c r="F90" i="15" s="1"/>
  <c r="F91" i="13"/>
  <c r="F91" i="15" s="1"/>
  <c r="F92" i="13"/>
  <c r="F92" i="15" s="1"/>
  <c r="F93" i="13"/>
  <c r="F93" i="15" s="1"/>
  <c r="F94" i="13"/>
  <c r="F94" i="15" s="1"/>
  <c r="F95" i="13"/>
  <c r="F95" i="15" s="1"/>
  <c r="F96" i="13"/>
  <c r="F96" i="15" s="1"/>
  <c r="F97" i="13"/>
  <c r="F97" i="15" s="1"/>
  <c r="F98" i="13"/>
  <c r="F98" i="15" s="1"/>
  <c r="F99" i="13"/>
  <c r="F99" i="15" s="1"/>
  <c r="F100" i="13"/>
  <c r="F100" i="15" s="1"/>
  <c r="F101" i="13"/>
  <c r="F101" i="15" s="1"/>
  <c r="F102" i="13"/>
  <c r="F102" i="15" s="1"/>
  <c r="F103" i="13"/>
  <c r="F103" i="15" s="1"/>
  <c r="F104" i="13"/>
  <c r="F104" i="15" s="1"/>
  <c r="F105" i="13"/>
  <c r="F105" i="15" s="1"/>
  <c r="F106" i="13"/>
  <c r="F106" i="15" s="1"/>
  <c r="F107" i="13"/>
  <c r="F107" i="15" s="1"/>
  <c r="F108" i="13"/>
  <c r="F108" i="15" s="1"/>
  <c r="F109" i="13"/>
  <c r="F109" i="15" s="1"/>
  <c r="F110" i="13"/>
  <c r="F110" i="15" s="1"/>
  <c r="F111" i="13"/>
  <c r="F111" i="15" s="1"/>
  <c r="F112" i="13"/>
  <c r="F112" i="15" s="1"/>
  <c r="F113" i="13"/>
  <c r="F113" i="15" s="1"/>
  <c r="F114" i="13"/>
  <c r="F114" i="15" s="1"/>
  <c r="F115" i="13"/>
  <c r="F115" i="15" s="1"/>
  <c r="F116" i="13"/>
  <c r="F116" i="15" s="1"/>
  <c r="F117" i="13"/>
  <c r="F117" i="15" s="1"/>
  <c r="F118" i="13"/>
  <c r="F118" i="15" s="1"/>
  <c r="F119" i="13"/>
  <c r="F119" i="15" s="1"/>
  <c r="F120" i="13"/>
  <c r="F120" i="15" s="1"/>
  <c r="F121" i="13"/>
  <c r="F121" i="15" s="1"/>
  <c r="F122" i="13"/>
  <c r="F122" i="15" s="1"/>
  <c r="F123" i="13"/>
  <c r="F123" i="15" s="1"/>
  <c r="F124" i="13"/>
  <c r="F124" i="15" s="1"/>
  <c r="F125" i="13"/>
  <c r="F125" i="15" s="1"/>
  <c r="F126" i="13"/>
  <c r="F126" i="15" s="1"/>
  <c r="F127" i="13"/>
  <c r="F127" i="15" s="1"/>
  <c r="F128" i="13"/>
  <c r="F128" i="15" s="1"/>
  <c r="F129" i="13"/>
  <c r="F129" i="15" s="1"/>
  <c r="F130" i="13"/>
  <c r="F130" i="15" s="1"/>
  <c r="F131" i="13"/>
  <c r="F131" i="15" s="1"/>
  <c r="F132" i="13"/>
  <c r="F132" i="15" s="1"/>
  <c r="F133" i="13"/>
  <c r="F133" i="15" s="1"/>
  <c r="F134" i="13"/>
  <c r="F134" i="15" s="1"/>
  <c r="F135" i="13"/>
  <c r="F135" i="15" s="1"/>
  <c r="F136" i="13"/>
  <c r="F136" i="15" s="1"/>
  <c r="F137" i="13"/>
  <c r="F137" i="15" s="1"/>
  <c r="F138" i="13"/>
  <c r="F138" i="15" s="1"/>
  <c r="F139" i="13"/>
  <c r="F139" i="15" s="1"/>
  <c r="F140" i="13"/>
  <c r="F140" i="15" s="1"/>
  <c r="F141" i="13"/>
  <c r="F141" i="15" s="1"/>
  <c r="F142" i="13"/>
  <c r="F142" i="15" s="1"/>
  <c r="F143" i="13"/>
  <c r="F143" i="15" s="1"/>
  <c r="F144" i="13"/>
  <c r="F144" i="15" s="1"/>
  <c r="F145" i="13"/>
  <c r="F145" i="15" s="1"/>
  <c r="F146" i="13"/>
  <c r="F146" i="15" s="1"/>
  <c r="F147" i="13"/>
  <c r="F147" i="15" s="1"/>
  <c r="F148" i="13"/>
  <c r="F148" i="15" s="1"/>
  <c r="F149" i="13"/>
  <c r="F149" i="15" s="1"/>
  <c r="F150" i="13"/>
  <c r="F150" i="15" s="1"/>
  <c r="F151" i="13"/>
  <c r="F151" i="15" s="1"/>
  <c r="F152" i="13"/>
  <c r="F152" i="15" s="1"/>
  <c r="F153" i="13"/>
  <c r="F153" i="15" s="1"/>
  <c r="F154" i="13"/>
  <c r="F154" i="15" s="1"/>
  <c r="F155" i="13"/>
  <c r="F155" i="15" s="1"/>
  <c r="F156" i="13"/>
  <c r="F156" i="15" s="1"/>
  <c r="F157" i="13"/>
  <c r="F157" i="15" s="1"/>
  <c r="F158" i="13"/>
  <c r="F158" i="15" s="1"/>
  <c r="F159" i="13"/>
  <c r="F159" i="15" s="1"/>
  <c r="F160" i="13"/>
  <c r="F160" i="15" s="1"/>
  <c r="F161" i="13"/>
  <c r="F161" i="15" s="1"/>
  <c r="F162" i="13"/>
  <c r="F162" i="15" s="1"/>
  <c r="F163" i="13"/>
  <c r="F163" i="15" s="1"/>
  <c r="F164" i="13"/>
  <c r="F164" i="15" s="1"/>
  <c r="F165" i="13"/>
  <c r="F165" i="15" s="1"/>
  <c r="F166" i="13"/>
  <c r="F166" i="15" s="1"/>
  <c r="F167" i="13"/>
  <c r="F167" i="15" s="1"/>
  <c r="F168" i="13"/>
  <c r="F168" i="15" s="1"/>
  <c r="F169" i="13"/>
  <c r="F169" i="15" s="1"/>
  <c r="F170" i="13"/>
  <c r="F170" i="15" s="1"/>
  <c r="F171" i="13"/>
  <c r="F171" i="15" s="1"/>
  <c r="F172" i="13"/>
  <c r="F172" i="15" s="1"/>
  <c r="F173" i="13"/>
  <c r="F173" i="15" s="1"/>
  <c r="F174" i="13"/>
  <c r="F174" i="15" s="1"/>
  <c r="F175" i="13"/>
  <c r="F175" i="15" s="1"/>
  <c r="F176" i="13"/>
  <c r="F176" i="15" s="1"/>
  <c r="F177" i="13"/>
  <c r="F177" i="15" s="1"/>
  <c r="F178" i="13"/>
  <c r="F178" i="15" s="1"/>
  <c r="F179" i="13"/>
  <c r="F179" i="15" s="1"/>
  <c r="F180" i="13"/>
  <c r="F180" i="15" s="1"/>
  <c r="F181" i="13"/>
  <c r="F181" i="15" s="1"/>
  <c r="F182" i="13"/>
  <c r="F182" i="15" s="1"/>
  <c r="F183" i="13"/>
  <c r="F183" i="15" s="1"/>
  <c r="F184" i="13"/>
  <c r="F184" i="15" s="1"/>
  <c r="F185" i="13"/>
  <c r="F185" i="15" s="1"/>
  <c r="F186" i="13"/>
  <c r="F186" i="15" s="1"/>
  <c r="F187" i="13"/>
  <c r="F187" i="15" s="1"/>
  <c r="F188" i="13"/>
  <c r="F188" i="15" s="1"/>
  <c r="F189" i="13"/>
  <c r="F189" i="15" s="1"/>
  <c r="F190" i="13"/>
  <c r="F190" i="15" s="1"/>
  <c r="F191" i="13"/>
  <c r="F191" i="15" s="1"/>
  <c r="F192" i="13"/>
  <c r="F192" i="15" s="1"/>
  <c r="F193" i="13"/>
  <c r="F193" i="15" s="1"/>
  <c r="F194" i="13"/>
  <c r="F194" i="15" s="1"/>
  <c r="F195" i="13"/>
  <c r="F195" i="15" s="1"/>
  <c r="F196" i="13"/>
  <c r="F196" i="15" s="1"/>
  <c r="F197" i="13"/>
  <c r="F197" i="15" s="1"/>
  <c r="F198" i="13"/>
  <c r="F198" i="15" s="1"/>
  <c r="F199" i="13"/>
  <c r="F199" i="15" s="1"/>
  <c r="F200" i="13"/>
  <c r="F200" i="15" s="1"/>
  <c r="F201" i="13"/>
  <c r="F201" i="15" s="1"/>
  <c r="F202" i="13"/>
  <c r="F202" i="15" s="1"/>
  <c r="F203" i="13"/>
  <c r="F203" i="15" s="1"/>
  <c r="F204" i="13"/>
  <c r="F204" i="15" s="1"/>
  <c r="F205" i="13"/>
  <c r="F205" i="15" s="1"/>
  <c r="F206" i="13"/>
  <c r="F206" i="15" s="1"/>
  <c r="F207" i="13"/>
  <c r="F207" i="15" s="1"/>
  <c r="F208" i="13"/>
  <c r="F208" i="15" s="1"/>
  <c r="F209" i="13"/>
  <c r="F209" i="15" s="1"/>
  <c r="F210" i="13"/>
  <c r="F210" i="15" s="1"/>
  <c r="F211" i="13"/>
  <c r="F211" i="15" s="1"/>
  <c r="F212" i="13"/>
  <c r="F212" i="15" s="1"/>
  <c r="F213" i="13"/>
  <c r="F213" i="15" s="1"/>
  <c r="F214" i="13"/>
  <c r="F214" i="15" s="1"/>
  <c r="F215" i="13"/>
  <c r="F215" i="15" s="1"/>
  <c r="F216" i="13"/>
  <c r="F216" i="15" s="1"/>
  <c r="F217" i="13"/>
  <c r="F217" i="15" s="1"/>
  <c r="F218" i="13"/>
  <c r="F218" i="15" s="1"/>
  <c r="F219" i="13"/>
  <c r="F219" i="15" s="1"/>
  <c r="F220" i="13"/>
  <c r="F220" i="15" s="1"/>
  <c r="F221" i="13"/>
  <c r="F221" i="15" s="1"/>
  <c r="F222" i="13"/>
  <c r="F222" i="15" s="1"/>
  <c r="F223" i="13"/>
  <c r="F223" i="15" s="1"/>
  <c r="F224" i="13"/>
  <c r="F224" i="15" s="1"/>
  <c r="F225" i="13"/>
  <c r="F225" i="15" s="1"/>
  <c r="F226" i="13"/>
  <c r="F226" i="15" s="1"/>
  <c r="F227" i="13"/>
  <c r="F227" i="15" s="1"/>
  <c r="F228" i="13"/>
  <c r="F228" i="15" s="1"/>
  <c r="F229" i="13"/>
  <c r="F229" i="15" s="1"/>
  <c r="F230" i="13"/>
  <c r="F230" i="15" s="1"/>
  <c r="F231" i="13"/>
  <c r="F231" i="15" s="1"/>
  <c r="F232" i="13"/>
  <c r="F232" i="15" s="1"/>
  <c r="F233" i="13"/>
  <c r="F233" i="15" s="1"/>
  <c r="F234" i="13"/>
  <c r="F234" i="15" s="1"/>
  <c r="F235" i="13"/>
  <c r="F235" i="15" s="1"/>
  <c r="F236" i="13"/>
  <c r="F236" i="15" s="1"/>
  <c r="F237" i="13"/>
  <c r="F237" i="15" s="1"/>
  <c r="F238" i="13"/>
  <c r="F238" i="15" s="1"/>
  <c r="F239" i="13"/>
  <c r="F239" i="15" s="1"/>
  <c r="F240" i="13"/>
  <c r="F240" i="15" s="1"/>
  <c r="F241" i="13"/>
  <c r="F241" i="15" s="1"/>
  <c r="F242" i="13"/>
  <c r="F242" i="15" s="1"/>
  <c r="F243" i="13"/>
  <c r="F243" i="15" s="1"/>
  <c r="F244" i="13"/>
  <c r="F244" i="15" s="1"/>
  <c r="F245" i="13"/>
  <c r="F245" i="15" s="1"/>
  <c r="F246" i="13"/>
  <c r="F246" i="15" s="1"/>
  <c r="F247" i="13"/>
  <c r="F247" i="15" s="1"/>
  <c r="F248" i="13"/>
  <c r="F248" i="15" s="1"/>
  <c r="F249" i="13"/>
  <c r="F249" i="15" s="1"/>
  <c r="F250" i="13"/>
  <c r="F250" i="15" s="1"/>
  <c r="F251" i="13"/>
  <c r="F251" i="15" s="1"/>
  <c r="F252" i="13"/>
  <c r="F252" i="15" s="1"/>
  <c r="F253" i="13"/>
  <c r="F253" i="15" s="1"/>
  <c r="F254" i="13"/>
  <c r="F254" i="15" s="1"/>
  <c r="F255" i="13"/>
  <c r="F255" i="15" s="1"/>
  <c r="F256" i="13"/>
  <c r="F256" i="15" s="1"/>
  <c r="F257" i="13"/>
  <c r="F257" i="15" s="1"/>
  <c r="F258" i="13"/>
  <c r="F258" i="15" s="1"/>
  <c r="F259" i="13"/>
  <c r="F259" i="15" s="1"/>
  <c r="F260" i="13"/>
  <c r="F260" i="15" s="1"/>
  <c r="F262" i="13"/>
  <c r="F262" i="15" s="1"/>
  <c r="F263" i="13"/>
  <c r="F263" i="15" s="1"/>
  <c r="F265" i="13"/>
  <c r="F265" i="15" s="1"/>
  <c r="F266" i="13"/>
  <c r="F266" i="15" s="1"/>
  <c r="F267" i="13"/>
  <c r="F267" i="15" s="1"/>
  <c r="F268" i="13"/>
  <c r="F268" i="15" s="1"/>
  <c r="F269" i="13"/>
  <c r="F269" i="15" s="1"/>
  <c r="F270" i="13"/>
  <c r="F270" i="15" s="1"/>
  <c r="F271" i="13"/>
  <c r="F271" i="15" s="1"/>
  <c r="F272" i="13"/>
  <c r="F272" i="15" s="1"/>
  <c r="F273" i="13"/>
  <c r="F273" i="15" s="1"/>
  <c r="F274" i="13"/>
  <c r="F274" i="15" s="1"/>
  <c r="F275" i="13"/>
  <c r="F275" i="15" s="1"/>
  <c r="F276" i="13"/>
  <c r="F276" i="15" s="1"/>
  <c r="F277" i="13"/>
  <c r="F277" i="15" s="1"/>
  <c r="F278" i="13"/>
  <c r="F278" i="15" s="1"/>
  <c r="F279" i="13"/>
  <c r="F279" i="15" s="1"/>
  <c r="F280" i="13"/>
  <c r="F280" i="15" s="1"/>
  <c r="F281" i="13"/>
  <c r="F281" i="15" s="1"/>
  <c r="F282" i="13"/>
  <c r="F282" i="15" s="1"/>
  <c r="F283" i="13"/>
  <c r="F283" i="15" s="1"/>
  <c r="F284" i="13"/>
  <c r="F284" i="15" s="1"/>
  <c r="F285" i="13"/>
  <c r="F285" i="15" s="1"/>
  <c r="F286" i="13"/>
  <c r="F286" i="15" s="1"/>
  <c r="F287" i="13"/>
  <c r="F287" i="15" s="1"/>
  <c r="F288" i="13"/>
  <c r="F288" i="15" s="1"/>
  <c r="F289" i="13"/>
  <c r="F289" i="15" s="1"/>
  <c r="F290" i="13"/>
  <c r="F290" i="15" s="1"/>
  <c r="F291" i="13"/>
  <c r="F291" i="15" s="1"/>
  <c r="F292" i="13"/>
  <c r="F292" i="15" s="1"/>
  <c r="F293" i="13"/>
  <c r="F293" i="15" s="1"/>
  <c r="F294" i="13"/>
  <c r="F294" i="15" s="1"/>
  <c r="F295" i="13"/>
  <c r="F295" i="15" s="1"/>
  <c r="F296" i="13"/>
  <c r="F296" i="15" s="1"/>
  <c r="F297" i="13"/>
  <c r="F297" i="15" s="1"/>
  <c r="F299" i="13"/>
  <c r="F299" i="15" s="1"/>
  <c r="F300" i="13"/>
  <c r="F300" i="15" s="1"/>
  <c r="F301" i="13"/>
  <c r="F301" i="15" s="1"/>
  <c r="F302" i="13"/>
  <c r="F302" i="15" s="1"/>
  <c r="F303" i="13"/>
  <c r="F303" i="15" s="1"/>
  <c r="F304" i="13"/>
  <c r="F304" i="15" s="1"/>
  <c r="F305" i="13"/>
  <c r="F305" i="15" s="1"/>
  <c r="F306" i="13"/>
  <c r="F306" i="15" s="1"/>
  <c r="F307" i="13"/>
  <c r="F307" i="15" s="1"/>
  <c r="F308" i="13"/>
  <c r="F308" i="15" s="1"/>
  <c r="F309" i="13"/>
  <c r="F309" i="15" s="1"/>
  <c r="F311" i="13"/>
  <c r="F311" i="15" s="1"/>
  <c r="F312" i="13"/>
  <c r="F312" i="15" s="1"/>
  <c r="F313" i="13"/>
  <c r="F313" i="15" s="1"/>
  <c r="F314" i="13"/>
  <c r="F314" i="15" s="1"/>
  <c r="F315" i="13"/>
  <c r="F315" i="15" s="1"/>
  <c r="F316" i="13"/>
  <c r="F316" i="15" s="1"/>
  <c r="F317" i="13"/>
  <c r="F317" i="15" s="1"/>
  <c r="F318" i="13"/>
  <c r="F318" i="15" s="1"/>
  <c r="F319" i="13"/>
  <c r="F319" i="15" s="1"/>
  <c r="F320" i="13"/>
  <c r="F320" i="15" s="1"/>
  <c r="F321" i="13"/>
  <c r="F321" i="15" s="1"/>
  <c r="F322" i="13"/>
  <c r="F322" i="15" s="1"/>
  <c r="F323" i="13"/>
  <c r="F323" i="15" s="1"/>
  <c r="F324" i="13"/>
  <c r="F324" i="15" s="1"/>
  <c r="F325" i="13"/>
  <c r="F325" i="15" s="1"/>
  <c r="F326" i="13"/>
  <c r="F326" i="15" s="1"/>
  <c r="F327" i="13"/>
  <c r="F327" i="15" s="1"/>
  <c r="F328" i="13"/>
  <c r="F328" i="15" s="1"/>
  <c r="F329" i="13"/>
  <c r="F329" i="15" s="1"/>
  <c r="F330" i="13"/>
  <c r="F330" i="15" s="1"/>
  <c r="F331" i="13"/>
  <c r="F331" i="15" s="1"/>
  <c r="F332" i="13"/>
  <c r="F332" i="15" s="1"/>
  <c r="F333" i="13"/>
  <c r="F333" i="15" s="1"/>
  <c r="F334" i="13"/>
  <c r="F334" i="15" s="1"/>
  <c r="F335" i="13"/>
  <c r="F335" i="15" s="1"/>
  <c r="F336" i="13"/>
  <c r="F336" i="15" s="1"/>
  <c r="F337" i="13"/>
  <c r="F337" i="15" s="1"/>
  <c r="F338" i="13"/>
  <c r="F338" i="15" s="1"/>
  <c r="F339" i="13"/>
  <c r="F339" i="15" s="1"/>
  <c r="F340" i="13"/>
  <c r="F340" i="15" s="1"/>
  <c r="F341" i="13"/>
  <c r="F341" i="15" s="1"/>
  <c r="F342" i="13"/>
  <c r="F342" i="15" s="1"/>
  <c r="F343" i="13"/>
  <c r="F343" i="15" s="1"/>
  <c r="F344" i="13"/>
  <c r="F344" i="15" s="1"/>
  <c r="F345" i="13"/>
  <c r="F345" i="15" s="1"/>
  <c r="F346" i="13"/>
  <c r="F346" i="15" s="1"/>
  <c r="F347" i="13"/>
  <c r="F347" i="15" s="1"/>
  <c r="F348" i="13"/>
  <c r="F348" i="15" s="1"/>
  <c r="F349" i="13"/>
  <c r="F349" i="15" s="1"/>
  <c r="F350" i="13"/>
  <c r="F350" i="15" s="1"/>
  <c r="F351" i="13"/>
  <c r="F351" i="15" s="1"/>
  <c r="F352" i="13"/>
  <c r="F352" i="15" s="1"/>
  <c r="F353" i="13"/>
  <c r="F353" i="15" s="1"/>
  <c r="F354" i="13"/>
  <c r="F354" i="15" s="1"/>
  <c r="F355" i="13"/>
  <c r="F355" i="15" s="1"/>
  <c r="F356" i="13"/>
  <c r="F356" i="15" s="1"/>
  <c r="F357" i="13"/>
  <c r="F357" i="15" s="1"/>
  <c r="F358" i="13"/>
  <c r="F358" i="15" s="1"/>
  <c r="F359" i="13"/>
  <c r="F359" i="15" s="1"/>
  <c r="F360" i="13"/>
  <c r="F360" i="15" s="1"/>
  <c r="F361" i="13"/>
  <c r="F361" i="15" s="1"/>
  <c r="F362" i="13"/>
  <c r="F362" i="15" s="1"/>
  <c r="F363" i="13"/>
  <c r="F363" i="15" s="1"/>
  <c r="F364" i="13"/>
  <c r="F364" i="15" s="1"/>
  <c r="F365" i="13"/>
  <c r="F365" i="15" s="1"/>
  <c r="F366" i="13"/>
  <c r="F366" i="15" s="1"/>
  <c r="F367" i="13"/>
  <c r="F367" i="15" s="1"/>
  <c r="F368" i="13"/>
  <c r="F368" i="15" s="1"/>
  <c r="F370" i="13"/>
  <c r="F370" i="15" s="1"/>
  <c r="F372" i="13"/>
  <c r="F372" i="15" s="1"/>
  <c r="F373" i="13"/>
  <c r="F373" i="15" s="1"/>
  <c r="F374" i="13"/>
  <c r="F374" i="15" s="1"/>
  <c r="F375" i="13"/>
  <c r="F375" i="15" s="1"/>
  <c r="F376" i="13"/>
  <c r="F376" i="15" s="1"/>
  <c r="F377" i="13"/>
  <c r="F377" i="15" s="1"/>
  <c r="F378" i="13"/>
  <c r="F378" i="15" s="1"/>
  <c r="F379" i="13"/>
  <c r="F379" i="15" s="1"/>
  <c r="F380" i="13"/>
  <c r="F380" i="15" s="1"/>
  <c r="F382" i="13"/>
  <c r="F382" i="15" s="1"/>
  <c r="F383" i="13"/>
  <c r="F383" i="15" s="1"/>
  <c r="F384" i="13"/>
  <c r="F384" i="15" s="1"/>
  <c r="F385" i="13"/>
  <c r="F385" i="15" s="1"/>
  <c r="F386" i="13"/>
  <c r="F386" i="15" s="1"/>
  <c r="F387" i="13"/>
  <c r="F387" i="15" s="1"/>
  <c r="F388" i="13"/>
  <c r="F388" i="15" s="1"/>
  <c r="F389" i="13"/>
  <c r="F389" i="15" s="1"/>
  <c r="F390" i="13"/>
  <c r="F390" i="15" s="1"/>
  <c r="F391" i="13"/>
  <c r="F391" i="15" s="1"/>
  <c r="F393" i="13"/>
  <c r="F393" i="15" s="1"/>
  <c r="F394" i="13"/>
  <c r="F394" i="15" s="1"/>
  <c r="F395" i="13"/>
  <c r="F395" i="15" s="1"/>
  <c r="F396" i="13"/>
  <c r="F396" i="15" s="1"/>
  <c r="F397" i="13"/>
  <c r="F397" i="15" s="1"/>
  <c r="F398" i="13"/>
  <c r="F398" i="15" s="1"/>
  <c r="F399" i="13"/>
  <c r="F399" i="15" s="1"/>
  <c r="F400" i="13"/>
  <c r="F400" i="15" s="1"/>
  <c r="F401" i="13"/>
  <c r="F401" i="15" s="1"/>
  <c r="F402" i="13"/>
  <c r="F402" i="15" s="1"/>
  <c r="F403" i="13"/>
  <c r="F403" i="15" s="1"/>
  <c r="F404" i="13"/>
  <c r="F404" i="15" s="1"/>
  <c r="F405" i="13"/>
  <c r="F405" i="15" s="1"/>
  <c r="F406" i="13"/>
  <c r="F406" i="15" s="1"/>
  <c r="F407" i="13"/>
  <c r="F407" i="15" s="1"/>
  <c r="F408" i="13"/>
  <c r="F408" i="15" s="1"/>
  <c r="F409" i="13"/>
  <c r="F409" i="15" s="1"/>
  <c r="F411" i="13"/>
  <c r="F411" i="15" s="1"/>
  <c r="F412" i="13"/>
  <c r="F412" i="15" s="1"/>
  <c r="F414" i="13"/>
  <c r="F414" i="15" s="1"/>
  <c r="F415" i="13"/>
  <c r="F415" i="15" s="1"/>
  <c r="F416" i="13"/>
  <c r="F416" i="15" s="1"/>
  <c r="F417" i="13"/>
  <c r="F417" i="15" s="1"/>
  <c r="F418" i="13"/>
  <c r="F418" i="15" s="1"/>
  <c r="F419" i="13"/>
  <c r="F419" i="15" s="1"/>
  <c r="F420" i="13"/>
  <c r="F420" i="15" s="1"/>
  <c r="F421" i="13"/>
  <c r="F421" i="15" s="1"/>
  <c r="F422" i="13"/>
  <c r="F422" i="15" s="1"/>
  <c r="F423" i="13"/>
  <c r="F423" i="15" s="1"/>
  <c r="F424" i="13"/>
  <c r="F424" i="15" s="1"/>
  <c r="F425" i="13"/>
  <c r="F425" i="15" s="1"/>
  <c r="F426" i="13"/>
  <c r="F426" i="15" s="1"/>
  <c r="F427" i="13"/>
  <c r="F427" i="15" s="1"/>
  <c r="F428" i="13"/>
  <c r="F428" i="15" s="1"/>
  <c r="F429" i="13"/>
  <c r="F429" i="15" s="1"/>
  <c r="F430" i="13"/>
  <c r="F430" i="15" s="1"/>
  <c r="F431" i="13"/>
  <c r="F431" i="15" s="1"/>
  <c r="F432" i="13"/>
  <c r="F432" i="15" s="1"/>
  <c r="F433" i="13"/>
  <c r="F433" i="15" s="1"/>
  <c r="F434" i="13"/>
  <c r="F434" i="15" s="1"/>
  <c r="F435" i="13"/>
  <c r="F435" i="15" s="1"/>
  <c r="F436" i="13"/>
  <c r="F436" i="15" s="1"/>
  <c r="F437" i="13"/>
  <c r="F437" i="15" s="1"/>
  <c r="F438" i="13"/>
  <c r="F438" i="15" s="1"/>
  <c r="F439" i="13"/>
  <c r="F439" i="15" s="1"/>
  <c r="F440" i="13"/>
  <c r="F440" i="15" s="1"/>
  <c r="F441" i="13"/>
  <c r="F441" i="15" s="1"/>
  <c r="F442" i="13"/>
  <c r="F442" i="15" s="1"/>
  <c r="F443" i="13"/>
  <c r="F443" i="15" s="1"/>
  <c r="F444" i="13"/>
  <c r="F444" i="15" s="1"/>
  <c r="F445" i="13"/>
  <c r="F445" i="15" s="1"/>
  <c r="F446" i="13"/>
  <c r="F446" i="15" s="1"/>
  <c r="F447" i="13"/>
  <c r="F447" i="15" s="1"/>
  <c r="F448" i="13"/>
  <c r="F448" i="15" s="1"/>
  <c r="F449" i="13"/>
  <c r="F449" i="15" s="1"/>
  <c r="F450" i="13"/>
  <c r="F450" i="15" s="1"/>
  <c r="F451" i="13"/>
  <c r="F451" i="15" s="1"/>
  <c r="F452" i="13"/>
  <c r="F452" i="15" s="1"/>
  <c r="F453" i="13"/>
  <c r="F453" i="15" s="1"/>
  <c r="F454" i="13"/>
  <c r="F454" i="15" s="1"/>
  <c r="F455" i="13"/>
  <c r="F455" i="15" s="1"/>
  <c r="F456" i="13"/>
  <c r="F456" i="15" s="1"/>
  <c r="F457" i="13"/>
  <c r="F457" i="15" s="1"/>
  <c r="F458" i="13"/>
  <c r="F458" i="15" s="1"/>
  <c r="F459" i="13"/>
  <c r="F459" i="15" s="1"/>
  <c r="F460" i="13"/>
  <c r="F460" i="15" s="1"/>
  <c r="F461" i="13"/>
  <c r="F461" i="15" s="1"/>
  <c r="F462" i="13"/>
  <c r="F462" i="15" s="1"/>
  <c r="F463" i="13"/>
  <c r="F463" i="15" s="1"/>
  <c r="F464" i="13"/>
  <c r="F464" i="15" s="1"/>
  <c r="F465" i="13"/>
  <c r="F465" i="15" s="1"/>
  <c r="F466" i="13"/>
  <c r="F466" i="15" s="1"/>
  <c r="F467" i="13"/>
  <c r="F467" i="15" s="1"/>
  <c r="F468" i="13"/>
  <c r="F468" i="15" s="1"/>
  <c r="F469" i="13"/>
  <c r="F469" i="15" s="1"/>
  <c r="F470" i="13"/>
  <c r="F470" i="15" s="1"/>
  <c r="F471" i="13"/>
  <c r="F471" i="15" s="1"/>
  <c r="F472" i="13"/>
  <c r="F472" i="15" s="1"/>
  <c r="F473" i="13"/>
  <c r="F473" i="15" s="1"/>
  <c r="F474" i="13"/>
  <c r="F474" i="15" s="1"/>
  <c r="F475" i="13"/>
  <c r="F475" i="15" s="1"/>
  <c r="F476" i="13"/>
  <c r="F476" i="15" s="1"/>
  <c r="F477" i="13"/>
  <c r="F477" i="15" s="1"/>
  <c r="F478" i="13"/>
  <c r="F478" i="15" s="1"/>
  <c r="F479" i="13"/>
  <c r="F479" i="15" s="1"/>
  <c r="F480" i="13"/>
  <c r="F480" i="15" s="1"/>
  <c r="F481" i="13"/>
  <c r="F481" i="15" s="1"/>
  <c r="F482" i="13"/>
  <c r="F482" i="15" s="1"/>
  <c r="F483" i="13"/>
  <c r="F483" i="15" s="1"/>
  <c r="F484" i="13"/>
  <c r="F484" i="15" s="1"/>
  <c r="F485" i="13"/>
  <c r="F485" i="15" s="1"/>
  <c r="F486" i="13"/>
  <c r="F486" i="15" s="1"/>
  <c r="F487" i="13"/>
  <c r="F487" i="15" s="1"/>
  <c r="F488" i="13"/>
  <c r="F488" i="15" s="1"/>
  <c r="F489" i="13"/>
  <c r="F489" i="15" s="1"/>
  <c r="F490" i="13"/>
  <c r="F490" i="15" s="1"/>
  <c r="F491" i="13"/>
  <c r="F491" i="15" s="1"/>
  <c r="F492" i="13"/>
  <c r="F492" i="15" s="1"/>
  <c r="F493" i="13"/>
  <c r="F493" i="15" s="1"/>
  <c r="F494" i="13"/>
  <c r="F494" i="15" s="1"/>
  <c r="F495" i="13"/>
  <c r="F495" i="15" s="1"/>
  <c r="F496" i="13"/>
  <c r="F496" i="15" s="1"/>
  <c r="F497" i="13"/>
  <c r="F497" i="15" s="1"/>
  <c r="F498" i="13"/>
  <c r="F498" i="15" s="1"/>
  <c r="F499" i="13"/>
  <c r="F499" i="15" s="1"/>
  <c r="F500" i="13"/>
  <c r="F500" i="15" s="1"/>
  <c r="F501" i="13"/>
  <c r="F501" i="15" s="1"/>
  <c r="F502" i="13"/>
  <c r="F502" i="15" s="1"/>
  <c r="F503" i="13"/>
  <c r="F503" i="15" s="1"/>
  <c r="F504" i="13"/>
  <c r="F504" i="15" s="1"/>
  <c r="F505" i="13"/>
  <c r="F505" i="15" s="1"/>
  <c r="F506" i="13"/>
  <c r="F506" i="15" s="1"/>
  <c r="F507" i="13"/>
  <c r="F507" i="15" s="1"/>
  <c r="F508" i="13"/>
  <c r="F508" i="15" s="1"/>
  <c r="F509" i="13"/>
  <c r="F509" i="15" s="1"/>
  <c r="F510" i="13"/>
  <c r="F510" i="15" s="1"/>
  <c r="F511" i="13"/>
  <c r="F511" i="15" s="1"/>
  <c r="F512" i="13"/>
  <c r="F512" i="15" s="1"/>
  <c r="F513" i="13"/>
  <c r="F513" i="15" s="1"/>
  <c r="F514" i="13"/>
  <c r="F514" i="15" s="1"/>
  <c r="F515" i="13"/>
  <c r="F515" i="15" s="1"/>
  <c r="F516" i="13"/>
  <c r="F516" i="15" s="1"/>
  <c r="F517" i="13"/>
  <c r="F517" i="15" s="1"/>
  <c r="F518" i="13"/>
  <c r="F518" i="15" s="1"/>
  <c r="F519" i="13"/>
  <c r="F519" i="15" s="1"/>
  <c r="F520" i="13"/>
  <c r="F520" i="15" s="1"/>
  <c r="F521" i="13"/>
  <c r="F521" i="15" s="1"/>
  <c r="F522" i="13"/>
  <c r="F522" i="15" s="1"/>
  <c r="F523" i="13"/>
  <c r="F523" i="15" s="1"/>
  <c r="F524" i="13"/>
  <c r="F524" i="15" s="1"/>
  <c r="F525" i="13"/>
  <c r="F525" i="15" s="1"/>
  <c r="F526" i="13"/>
  <c r="F526" i="15" s="1"/>
  <c r="F527" i="13"/>
  <c r="F527" i="15" s="1"/>
  <c r="F528" i="13"/>
  <c r="F528" i="15" s="1"/>
  <c r="F529" i="13"/>
  <c r="F529" i="15" s="1"/>
  <c r="F530" i="13"/>
  <c r="F530" i="15" s="1"/>
  <c r="F531" i="13"/>
  <c r="F531" i="15" s="1"/>
  <c r="F532" i="13"/>
  <c r="F532" i="15" s="1"/>
  <c r="F533" i="13"/>
  <c r="F533" i="15" s="1"/>
  <c r="F534" i="13"/>
  <c r="F534" i="15" s="1"/>
  <c r="F535" i="13"/>
  <c r="F535" i="15" s="1"/>
  <c r="F536" i="13"/>
  <c r="F536" i="15" s="1"/>
  <c r="F537" i="13"/>
  <c r="F537" i="15" s="1"/>
  <c r="F538" i="13"/>
  <c r="F538" i="15" s="1"/>
  <c r="F539" i="13"/>
  <c r="F539" i="15" s="1"/>
  <c r="F540" i="13"/>
  <c r="F540" i="15" s="1"/>
  <c r="F541" i="13"/>
  <c r="F541" i="15" s="1"/>
  <c r="F542" i="13"/>
  <c r="F542" i="15" s="1"/>
  <c r="F543" i="13"/>
  <c r="F543" i="15" s="1"/>
  <c r="F544" i="13"/>
  <c r="F544" i="15" s="1"/>
  <c r="F545" i="13"/>
  <c r="F545" i="15" s="1"/>
  <c r="F546" i="13"/>
  <c r="F546" i="15" s="1"/>
  <c r="F547" i="13"/>
  <c r="F547" i="15" s="1"/>
  <c r="F548" i="13"/>
  <c r="F548" i="15" s="1"/>
  <c r="F549" i="13"/>
  <c r="F549" i="15" s="1"/>
  <c r="F550" i="13"/>
  <c r="F550" i="15" s="1"/>
  <c r="F551" i="13"/>
  <c r="F551" i="15" s="1"/>
  <c r="F552" i="13"/>
  <c r="F552" i="15" s="1"/>
  <c r="F553" i="13"/>
  <c r="F553" i="15" s="1"/>
  <c r="F554" i="13"/>
  <c r="F554" i="15" s="1"/>
  <c r="F555" i="13"/>
  <c r="F555" i="15" s="1"/>
  <c r="F556" i="13"/>
  <c r="F556" i="15" s="1"/>
  <c r="F557" i="13"/>
  <c r="F557" i="15" s="1"/>
  <c r="F558" i="13"/>
  <c r="F558" i="15" s="1"/>
  <c r="F559" i="13"/>
  <c r="F559" i="15" s="1"/>
  <c r="F560" i="13"/>
  <c r="F560" i="15" s="1"/>
  <c r="F561" i="13"/>
  <c r="F561" i="15" s="1"/>
  <c r="F562" i="13"/>
  <c r="F562" i="15" s="1"/>
  <c r="F563" i="13"/>
  <c r="F563" i="15" s="1"/>
  <c r="F564" i="13"/>
  <c r="F564" i="15" s="1"/>
  <c r="F565" i="13"/>
  <c r="F565" i="15" s="1"/>
  <c r="F566" i="13"/>
  <c r="F566" i="15" s="1"/>
  <c r="F567" i="13"/>
  <c r="F567" i="15" s="1"/>
  <c r="F568" i="13"/>
  <c r="F568" i="15" s="1"/>
  <c r="F569" i="13"/>
  <c r="F569" i="15" s="1"/>
  <c r="F570" i="13"/>
  <c r="F570" i="15" s="1"/>
  <c r="F571" i="13"/>
  <c r="F571" i="15" s="1"/>
  <c r="F572" i="13"/>
  <c r="F572" i="15" s="1"/>
  <c r="F573" i="13"/>
  <c r="F573" i="15" s="1"/>
  <c r="F574" i="13"/>
  <c r="F574" i="15" s="1"/>
  <c r="F575" i="13"/>
  <c r="F575" i="15" s="1"/>
  <c r="F576" i="13"/>
  <c r="F576" i="15" s="1"/>
  <c r="F577" i="13"/>
  <c r="F577" i="15" s="1"/>
  <c r="F578" i="13"/>
  <c r="F578" i="15" s="1"/>
  <c r="F579" i="13"/>
  <c r="F579" i="15" s="1"/>
  <c r="F580" i="13"/>
  <c r="F580" i="15" s="1"/>
  <c r="F581" i="13"/>
  <c r="F581" i="15" s="1"/>
  <c r="F582" i="13"/>
  <c r="F582" i="15" s="1"/>
  <c r="F583" i="13"/>
  <c r="F583" i="15" s="1"/>
  <c r="F584" i="13"/>
  <c r="F584" i="15" s="1"/>
  <c r="F585" i="13"/>
  <c r="F585" i="15" s="1"/>
  <c r="F586" i="13"/>
  <c r="F586" i="15" s="1"/>
  <c r="F587" i="13"/>
  <c r="F587" i="15" s="1"/>
  <c r="F588" i="13"/>
  <c r="F588" i="15" s="1"/>
  <c r="F589" i="13"/>
  <c r="F589" i="15" s="1"/>
  <c r="F590" i="13"/>
  <c r="F590" i="15" s="1"/>
  <c r="F591" i="13"/>
  <c r="F591" i="15" s="1"/>
  <c r="F592" i="13"/>
  <c r="F592" i="15" s="1"/>
  <c r="F593" i="13"/>
  <c r="F593" i="15" s="1"/>
  <c r="F594" i="13"/>
  <c r="F594" i="15" s="1"/>
  <c r="F595" i="13"/>
  <c r="F595" i="15" s="1"/>
  <c r="F596" i="13"/>
  <c r="F596" i="15" s="1"/>
  <c r="F597" i="13"/>
  <c r="F597" i="15" s="1"/>
  <c r="F598" i="13"/>
  <c r="F598" i="15" s="1"/>
  <c r="F599" i="13"/>
  <c r="F599" i="15" s="1"/>
  <c r="F600" i="13"/>
  <c r="F600" i="15" s="1"/>
  <c r="F601" i="13"/>
  <c r="F601" i="15" s="1"/>
  <c r="F602" i="13"/>
  <c r="F602" i="15" s="1"/>
  <c r="F603" i="13"/>
  <c r="F603" i="15" s="1"/>
  <c r="F604" i="13"/>
  <c r="F604" i="15" s="1"/>
  <c r="F605" i="13"/>
  <c r="F605" i="15" s="1"/>
  <c r="F606" i="13"/>
  <c r="F606" i="15" s="1"/>
  <c r="F607" i="13"/>
  <c r="F607" i="15" s="1"/>
  <c r="F608" i="13"/>
  <c r="F608" i="15" s="1"/>
  <c r="F609" i="13"/>
  <c r="F609" i="15" s="1"/>
  <c r="F610" i="13"/>
  <c r="F610" i="15" s="1"/>
  <c r="F611" i="13"/>
  <c r="F611" i="15" s="1"/>
  <c r="F612" i="13"/>
  <c r="F612" i="15" s="1"/>
  <c r="F613" i="13"/>
  <c r="F613" i="15" s="1"/>
  <c r="F614" i="13"/>
  <c r="F614" i="15" s="1"/>
  <c r="F615" i="13"/>
  <c r="F615" i="15" s="1"/>
  <c r="F616" i="13"/>
  <c r="F616" i="15" s="1"/>
  <c r="F617" i="13"/>
  <c r="F617" i="15" s="1"/>
  <c r="F618" i="13"/>
  <c r="F618" i="15" s="1"/>
  <c r="F619" i="13"/>
  <c r="F619" i="15" s="1"/>
  <c r="F620" i="13"/>
  <c r="F620" i="15" s="1"/>
  <c r="F621" i="13"/>
  <c r="F621" i="15" s="1"/>
  <c r="F622" i="13"/>
  <c r="F622" i="15" s="1"/>
  <c r="F623" i="13"/>
  <c r="F623" i="15" s="1"/>
  <c r="F624" i="13"/>
  <c r="F624" i="15" s="1"/>
  <c r="F625" i="13"/>
  <c r="F625" i="15" s="1"/>
  <c r="F626" i="13"/>
  <c r="F626" i="15" s="1"/>
  <c r="F627" i="13"/>
  <c r="F627" i="15" s="1"/>
  <c r="F628" i="13"/>
  <c r="F628" i="15" s="1"/>
  <c r="F629" i="13"/>
  <c r="F629" i="15" s="1"/>
  <c r="F630" i="13"/>
  <c r="F630" i="15" s="1"/>
  <c r="F631" i="13"/>
  <c r="F631" i="15" s="1"/>
  <c r="F632" i="13"/>
  <c r="F632" i="15" s="1"/>
  <c r="F633" i="13"/>
  <c r="F633" i="15" s="1"/>
  <c r="F634" i="13"/>
  <c r="F634" i="15" s="1"/>
  <c r="F635" i="13"/>
  <c r="F635" i="15" s="1"/>
  <c r="F636" i="13"/>
  <c r="F636" i="15" s="1"/>
  <c r="F637" i="13"/>
  <c r="F637" i="15" s="1"/>
  <c r="F638" i="13"/>
  <c r="F638" i="15" s="1"/>
  <c r="F639" i="13"/>
  <c r="F639" i="15" s="1"/>
  <c r="F640" i="13"/>
  <c r="F640" i="15" s="1"/>
  <c r="F641" i="13"/>
  <c r="F641" i="15" s="1"/>
  <c r="F642" i="13"/>
  <c r="F642" i="15" s="1"/>
  <c r="F643" i="13"/>
  <c r="F643" i="15" s="1"/>
  <c r="F644" i="13"/>
  <c r="F644" i="15" s="1"/>
  <c r="F645" i="13"/>
  <c r="F645" i="15" s="1"/>
  <c r="F646" i="13"/>
  <c r="F646" i="15" s="1"/>
  <c r="F647" i="13"/>
  <c r="F647" i="15" s="1"/>
  <c r="F648" i="13"/>
  <c r="F648" i="15" s="1"/>
  <c r="F649" i="13"/>
  <c r="F649" i="15" s="1"/>
  <c r="F650" i="13"/>
  <c r="F650" i="15" s="1"/>
  <c r="F651" i="13"/>
  <c r="F651" i="15" s="1"/>
  <c r="F652" i="13"/>
  <c r="F652" i="15" s="1"/>
  <c r="F653" i="13"/>
  <c r="F653" i="15" s="1"/>
  <c r="F654" i="13"/>
  <c r="F654" i="15" s="1"/>
  <c r="F655" i="13"/>
  <c r="F655" i="15" s="1"/>
  <c r="F656" i="13"/>
  <c r="F656" i="15" s="1"/>
  <c r="F657" i="13"/>
  <c r="F657" i="15" s="1"/>
  <c r="F658" i="13"/>
  <c r="F658" i="15" s="1"/>
  <c r="F659" i="13"/>
  <c r="F659" i="15" s="1"/>
  <c r="F660" i="13"/>
  <c r="F660" i="15" s="1"/>
  <c r="F661" i="13"/>
  <c r="F661" i="15" s="1"/>
  <c r="F662" i="13"/>
  <c r="F662" i="15" s="1"/>
  <c r="F663" i="13"/>
  <c r="F663" i="15" s="1"/>
  <c r="F664" i="13"/>
  <c r="F664" i="15" s="1"/>
  <c r="F665" i="13"/>
  <c r="F665" i="15" s="1"/>
  <c r="F666" i="13"/>
  <c r="F666" i="15" s="1"/>
  <c r="F667" i="13"/>
  <c r="F667" i="15" s="1"/>
  <c r="F668" i="13"/>
  <c r="F668" i="15" s="1"/>
  <c r="F669" i="13"/>
  <c r="F669" i="15" s="1"/>
  <c r="F670" i="13"/>
  <c r="F670" i="15" s="1"/>
  <c r="F671" i="13"/>
  <c r="F671" i="15" s="1"/>
  <c r="F672" i="13"/>
  <c r="F672" i="15" s="1"/>
  <c r="F673" i="13"/>
  <c r="F673" i="15" s="1"/>
  <c r="F674" i="13"/>
  <c r="F674" i="15" s="1"/>
  <c r="F675" i="13"/>
  <c r="F675" i="15" s="1"/>
  <c r="F676" i="13"/>
  <c r="F676" i="15" s="1"/>
  <c r="F677" i="13"/>
  <c r="F677" i="15" s="1"/>
  <c r="F678" i="13"/>
  <c r="F678" i="15" s="1"/>
  <c r="F679" i="13"/>
  <c r="F679" i="15" s="1"/>
  <c r="F680" i="13"/>
  <c r="F680" i="15" s="1"/>
  <c r="F681" i="13"/>
  <c r="F681" i="15" s="1"/>
  <c r="F682" i="13"/>
  <c r="F682" i="15" s="1"/>
  <c r="F683" i="13"/>
  <c r="F683" i="15" s="1"/>
  <c r="F684" i="13"/>
  <c r="F684" i="15" s="1"/>
  <c r="F685" i="13"/>
  <c r="F685" i="15" s="1"/>
  <c r="F686" i="13"/>
  <c r="F686" i="15" s="1"/>
  <c r="F687" i="13"/>
  <c r="F687" i="15" s="1"/>
  <c r="F688" i="13"/>
  <c r="F688" i="15" s="1"/>
  <c r="F689" i="13"/>
  <c r="F689" i="15" s="1"/>
  <c r="F690" i="13"/>
  <c r="F690" i="15" s="1"/>
  <c r="F691" i="13"/>
  <c r="F691" i="15" s="1"/>
  <c r="F692" i="13"/>
  <c r="F692" i="15" s="1"/>
  <c r="F693" i="13"/>
  <c r="F693" i="15" s="1"/>
  <c r="F694" i="13"/>
  <c r="F694" i="15" s="1"/>
  <c r="F695" i="13"/>
  <c r="F695" i="15" s="1"/>
  <c r="F696" i="13"/>
  <c r="F696" i="15" s="1"/>
  <c r="F697" i="13"/>
  <c r="F697" i="15" s="1"/>
  <c r="F698" i="13"/>
  <c r="F698" i="15" s="1"/>
  <c r="F699" i="13"/>
  <c r="F699" i="15" s="1"/>
  <c r="F700" i="13"/>
  <c r="F700" i="15" s="1"/>
  <c r="F701" i="13"/>
  <c r="F701" i="15" s="1"/>
  <c r="F702" i="13"/>
  <c r="F702" i="15" s="1"/>
  <c r="F703" i="13"/>
  <c r="F703" i="15" s="1"/>
  <c r="F704" i="13"/>
  <c r="F704" i="15" s="1"/>
  <c r="F705" i="13"/>
  <c r="F705" i="15" s="1"/>
  <c r="F706" i="13"/>
  <c r="F706" i="15" s="1"/>
  <c r="F707" i="13"/>
  <c r="F707" i="15" s="1"/>
  <c r="F708" i="13"/>
  <c r="F708" i="15" s="1"/>
  <c r="F709" i="13"/>
  <c r="F709" i="15" s="1"/>
  <c r="F710" i="13"/>
  <c r="F710" i="15" s="1"/>
  <c r="F711" i="13"/>
  <c r="F711" i="15" s="1"/>
  <c r="F712" i="13"/>
  <c r="F712" i="15" s="1"/>
  <c r="F713" i="13"/>
  <c r="F713" i="15" s="1"/>
  <c r="F714" i="13"/>
  <c r="F714" i="15" s="1"/>
  <c r="F715" i="13"/>
  <c r="F715" i="15" s="1"/>
  <c r="F716" i="13"/>
  <c r="F716" i="15" s="1"/>
  <c r="F717" i="13"/>
  <c r="F717" i="15" s="1"/>
  <c r="F718" i="13"/>
  <c r="F718" i="15" s="1"/>
  <c r="F719" i="13"/>
  <c r="F719" i="15" s="1"/>
  <c r="F720" i="13"/>
  <c r="F720" i="15" s="1"/>
  <c r="F721" i="13"/>
  <c r="F721" i="15" s="1"/>
  <c r="F722" i="13"/>
  <c r="F722" i="15" s="1"/>
  <c r="F723" i="13"/>
  <c r="F723" i="15" s="1"/>
  <c r="F724" i="13"/>
  <c r="F724" i="15" s="1"/>
  <c r="F725" i="13"/>
  <c r="F725" i="15" s="1"/>
  <c r="F726" i="13"/>
  <c r="F726" i="15" s="1"/>
  <c r="F727" i="13"/>
  <c r="F727" i="15" s="1"/>
  <c r="F728" i="13"/>
  <c r="F728" i="15" s="1"/>
  <c r="F729" i="13"/>
  <c r="F729" i="15" s="1"/>
  <c r="F730" i="13"/>
  <c r="F730" i="15" s="1"/>
  <c r="F731" i="13"/>
  <c r="F731" i="15" s="1"/>
  <c r="F732" i="13"/>
  <c r="F732" i="15" s="1"/>
  <c r="F733" i="13"/>
  <c r="F733" i="15" s="1"/>
  <c r="F734" i="13"/>
  <c r="F734" i="15" s="1"/>
  <c r="F735" i="13"/>
  <c r="F735" i="15" s="1"/>
  <c r="F736" i="13"/>
  <c r="F736" i="15" s="1"/>
  <c r="F737" i="13"/>
  <c r="F737" i="15" s="1"/>
  <c r="F738" i="13"/>
  <c r="F738" i="15" s="1"/>
  <c r="F739" i="13"/>
  <c r="F739" i="15" s="1"/>
  <c r="F740" i="13"/>
  <c r="F740" i="15" s="1"/>
  <c r="F741" i="13"/>
  <c r="F741" i="15" s="1"/>
  <c r="F742" i="13"/>
  <c r="F742" i="15" s="1"/>
  <c r="F743" i="13"/>
  <c r="F743" i="15" s="1"/>
  <c r="F744" i="13"/>
  <c r="F744" i="15" s="1"/>
  <c r="F745" i="13"/>
  <c r="F745" i="15" s="1"/>
  <c r="F746" i="13"/>
  <c r="F746" i="15" s="1"/>
  <c r="F747" i="13"/>
  <c r="F747" i="15" s="1"/>
  <c r="F748" i="13"/>
  <c r="F748" i="15" s="1"/>
  <c r="F749" i="13"/>
  <c r="F749" i="15" s="1"/>
  <c r="F750" i="13"/>
  <c r="F750" i="15" s="1"/>
  <c r="F751" i="13"/>
  <c r="F751" i="15" s="1"/>
  <c r="F752" i="13"/>
  <c r="F752" i="15" s="1"/>
  <c r="F753" i="13"/>
  <c r="F753" i="15" s="1"/>
  <c r="F754" i="13"/>
  <c r="F754" i="15" s="1"/>
  <c r="F755" i="13"/>
  <c r="F755" i="15" s="1"/>
  <c r="F756" i="13"/>
  <c r="F756" i="15" s="1"/>
  <c r="F757" i="13"/>
  <c r="F757" i="15" s="1"/>
  <c r="F758" i="13"/>
  <c r="F758" i="15" s="1"/>
  <c r="F759" i="13"/>
  <c r="F759" i="15" s="1"/>
  <c r="F760" i="13"/>
  <c r="F760" i="15" s="1"/>
  <c r="F761" i="13"/>
  <c r="F761" i="15" s="1"/>
  <c r="F762" i="13"/>
  <c r="F762" i="15" s="1"/>
  <c r="F763" i="13"/>
  <c r="F763" i="15" s="1"/>
  <c r="F764" i="13"/>
  <c r="F764" i="15" s="1"/>
  <c r="F765" i="13"/>
  <c r="F765" i="15" s="1"/>
  <c r="F766" i="13"/>
  <c r="F766" i="15" s="1"/>
  <c r="F767" i="13"/>
  <c r="F767" i="15" s="1"/>
  <c r="F768" i="13"/>
  <c r="F768" i="15" s="1"/>
  <c r="F769" i="13"/>
  <c r="F769" i="15" s="1"/>
  <c r="F770" i="13"/>
  <c r="F770" i="15" s="1"/>
  <c r="F771" i="13"/>
  <c r="F771" i="15" s="1"/>
  <c r="F772" i="13"/>
  <c r="F772" i="15" s="1"/>
  <c r="F773" i="13"/>
  <c r="F773" i="15" s="1"/>
  <c r="F774" i="13"/>
  <c r="F774" i="15" s="1"/>
  <c r="F775" i="13"/>
  <c r="F775" i="15" s="1"/>
  <c r="F776" i="13"/>
  <c r="F776" i="15" s="1"/>
  <c r="F777" i="13"/>
  <c r="F777" i="15" s="1"/>
  <c r="F778" i="13"/>
  <c r="F778" i="15" s="1"/>
  <c r="F779" i="13"/>
  <c r="F779" i="15" s="1"/>
  <c r="F780" i="13"/>
  <c r="F780" i="15" s="1"/>
  <c r="F781" i="13"/>
  <c r="F781" i="15" s="1"/>
  <c r="F782" i="13"/>
  <c r="F782" i="15" s="1"/>
  <c r="F783" i="13"/>
  <c r="F783" i="15" s="1"/>
  <c r="F784" i="13"/>
  <c r="F784" i="15" s="1"/>
  <c r="F785" i="13"/>
  <c r="F785" i="15" s="1"/>
  <c r="F786" i="13"/>
  <c r="F786" i="15" s="1"/>
  <c r="F787" i="13"/>
  <c r="F787" i="15" s="1"/>
  <c r="F788" i="13"/>
  <c r="F788" i="15" s="1"/>
  <c r="F789" i="13"/>
  <c r="F789" i="15" s="1"/>
  <c r="F790" i="13"/>
  <c r="F790" i="15" s="1"/>
  <c r="F791" i="13"/>
  <c r="F791" i="15" s="1"/>
  <c r="F792" i="13"/>
  <c r="F792" i="15" s="1"/>
  <c r="F793" i="13"/>
  <c r="F793" i="15" s="1"/>
  <c r="F794" i="13"/>
  <c r="F794" i="15" s="1"/>
  <c r="F795" i="13"/>
  <c r="F795" i="15" s="1"/>
  <c r="F796" i="13"/>
  <c r="F796" i="15" s="1"/>
  <c r="F797" i="13"/>
  <c r="F797" i="15" s="1"/>
  <c r="F798" i="13"/>
  <c r="F798" i="15" s="1"/>
  <c r="F799" i="13"/>
  <c r="F799" i="15" s="1"/>
  <c r="F800" i="13"/>
  <c r="F800" i="15" s="1"/>
  <c r="F801" i="13"/>
  <c r="F801" i="15" s="1"/>
  <c r="F802" i="13"/>
  <c r="F802" i="15" s="1"/>
  <c r="F803" i="13"/>
  <c r="F803" i="15" s="1"/>
  <c r="F804" i="13"/>
  <c r="F804" i="15" s="1"/>
  <c r="F805" i="13"/>
  <c r="F805" i="15" s="1"/>
  <c r="F806" i="13"/>
  <c r="F806" i="15" s="1"/>
  <c r="F807" i="13"/>
  <c r="F807" i="15" s="1"/>
  <c r="F808" i="13"/>
  <c r="F808" i="15" s="1"/>
  <c r="F809" i="13"/>
  <c r="F809" i="15" s="1"/>
  <c r="F810" i="13"/>
  <c r="F810" i="15" s="1"/>
  <c r="F811" i="13"/>
  <c r="F811" i="15" s="1"/>
  <c r="F812" i="13"/>
  <c r="F812" i="15" s="1"/>
  <c r="F813" i="13"/>
  <c r="F813" i="15" s="1"/>
  <c r="F814" i="13"/>
  <c r="F814" i="15" s="1"/>
  <c r="F815" i="13"/>
  <c r="F815" i="15" s="1"/>
  <c r="F816" i="13"/>
  <c r="F816" i="15" s="1"/>
  <c r="F817" i="13"/>
  <c r="F817" i="15" s="1"/>
  <c r="F818" i="13"/>
  <c r="F818" i="15" s="1"/>
  <c r="F819" i="13"/>
  <c r="F819" i="15" s="1"/>
  <c r="F820" i="13"/>
  <c r="F820" i="15" s="1"/>
  <c r="F821" i="13"/>
  <c r="F821" i="15" s="1"/>
  <c r="F822" i="13"/>
  <c r="F822" i="15" s="1"/>
  <c r="F823" i="13"/>
  <c r="F823" i="15" s="1"/>
  <c r="F824" i="13"/>
  <c r="F824" i="15" s="1"/>
  <c r="F825" i="13"/>
  <c r="F825" i="15" s="1"/>
  <c r="F826" i="13"/>
  <c r="F826" i="15" s="1"/>
  <c r="F827" i="13"/>
  <c r="F827" i="15" s="1"/>
  <c r="F828" i="13"/>
  <c r="F828" i="15" s="1"/>
  <c r="F829" i="13"/>
  <c r="F829" i="15" s="1"/>
  <c r="F830" i="13"/>
  <c r="F830" i="15" s="1"/>
  <c r="F831" i="13"/>
  <c r="F831" i="15" s="1"/>
  <c r="F832" i="13"/>
  <c r="F832" i="15" s="1"/>
  <c r="F833" i="13"/>
  <c r="F833" i="15" s="1"/>
  <c r="F834" i="13"/>
  <c r="F834" i="15" s="1"/>
  <c r="F835" i="13"/>
  <c r="F835" i="15" s="1"/>
  <c r="F836" i="13"/>
  <c r="F836" i="15" s="1"/>
  <c r="F837" i="13"/>
  <c r="F837" i="15" s="1"/>
  <c r="F838" i="13"/>
  <c r="F838" i="15" s="1"/>
  <c r="F839" i="13"/>
  <c r="F839" i="15" s="1"/>
  <c r="F840" i="13"/>
  <c r="F840" i="15" s="1"/>
  <c r="F841" i="13"/>
  <c r="F841" i="15" s="1"/>
  <c r="F842" i="13"/>
  <c r="F842" i="15" s="1"/>
  <c r="F843" i="13"/>
  <c r="F843" i="15" s="1"/>
  <c r="F844" i="13"/>
  <c r="F844" i="15" s="1"/>
  <c r="F845" i="13"/>
  <c r="F845" i="15" s="1"/>
  <c r="F846" i="13"/>
  <c r="F846" i="15" s="1"/>
  <c r="F847" i="13"/>
  <c r="F847" i="15" s="1"/>
  <c r="F848" i="13"/>
  <c r="F848" i="15" s="1"/>
  <c r="F849" i="13"/>
  <c r="F849" i="15" s="1"/>
  <c r="F850" i="13"/>
  <c r="F850" i="15" s="1"/>
  <c r="F851" i="13"/>
  <c r="F851" i="15" s="1"/>
  <c r="F852" i="13"/>
  <c r="F852" i="15" s="1"/>
  <c r="F853" i="13"/>
  <c r="F853" i="15" s="1"/>
  <c r="F854" i="13"/>
  <c r="F854" i="15" s="1"/>
  <c r="F855" i="13"/>
  <c r="F855" i="15" s="1"/>
  <c r="F856" i="13"/>
  <c r="F856" i="15" s="1"/>
  <c r="F857" i="13"/>
  <c r="F857" i="15" s="1"/>
  <c r="F858" i="13"/>
  <c r="F858" i="15" s="1"/>
  <c r="F859" i="13"/>
  <c r="F859" i="15" s="1"/>
  <c r="F860" i="13"/>
  <c r="F860" i="15" s="1"/>
  <c r="F861" i="13"/>
  <c r="F861" i="15" s="1"/>
  <c r="F862" i="13"/>
  <c r="F862" i="15" s="1"/>
  <c r="F863" i="13"/>
  <c r="F863" i="15" s="1"/>
  <c r="F864" i="13"/>
  <c r="F864" i="15" s="1"/>
  <c r="F865" i="13"/>
  <c r="F865" i="15" s="1"/>
  <c r="F866" i="13"/>
  <c r="F866" i="15" s="1"/>
  <c r="F867" i="13"/>
  <c r="F867" i="15" s="1"/>
  <c r="F868" i="13"/>
  <c r="F868" i="15" s="1"/>
  <c r="F869" i="13"/>
  <c r="F869" i="15" s="1"/>
  <c r="F870" i="13"/>
  <c r="F870" i="15" s="1"/>
  <c r="F871" i="13"/>
  <c r="F871" i="15" s="1"/>
  <c r="F872" i="13"/>
  <c r="F872" i="15" s="1"/>
  <c r="F873" i="13"/>
  <c r="F873" i="15" s="1"/>
  <c r="F874" i="13"/>
  <c r="F874" i="15" s="1"/>
  <c r="F875" i="13"/>
  <c r="F875" i="15" s="1"/>
  <c r="F876" i="13"/>
  <c r="F876" i="15" s="1"/>
  <c r="F877" i="13"/>
  <c r="F877" i="15" s="1"/>
  <c r="F878" i="13"/>
  <c r="F878" i="15" s="1"/>
  <c r="F879" i="13"/>
  <c r="F879" i="15" s="1"/>
  <c r="F880" i="13"/>
  <c r="F880" i="15" s="1"/>
  <c r="F881" i="13"/>
  <c r="F881" i="15" s="1"/>
  <c r="F882" i="13"/>
  <c r="F882" i="15" s="1"/>
  <c r="F883" i="13"/>
  <c r="F883" i="15" s="1"/>
  <c r="F884" i="13"/>
  <c r="F884" i="15" s="1"/>
  <c r="F885" i="13"/>
  <c r="F885" i="15" s="1"/>
  <c r="F886" i="13"/>
  <c r="F886" i="15" s="1"/>
  <c r="F887" i="13"/>
  <c r="F887" i="15" s="1"/>
  <c r="F888" i="13"/>
  <c r="F888" i="15" s="1"/>
  <c r="F889" i="13"/>
  <c r="F889" i="15" s="1"/>
  <c r="F890" i="13"/>
  <c r="F890" i="15" s="1"/>
  <c r="F891" i="13"/>
  <c r="F891" i="15" s="1"/>
  <c r="F892" i="13"/>
  <c r="F892" i="15" s="1"/>
  <c r="F893" i="13"/>
  <c r="F893" i="15" s="1"/>
  <c r="F894" i="13"/>
  <c r="F894" i="15" s="1"/>
  <c r="F895" i="13"/>
  <c r="F895" i="15" s="1"/>
  <c r="F896" i="13"/>
  <c r="F896" i="15" s="1"/>
  <c r="F897" i="13"/>
  <c r="F897" i="15" s="1"/>
  <c r="F898" i="13"/>
  <c r="F898" i="15" s="1"/>
  <c r="F899" i="13"/>
  <c r="F899" i="15" s="1"/>
  <c r="F900" i="13"/>
  <c r="F900" i="15" s="1"/>
  <c r="F901" i="13"/>
  <c r="F901" i="15" s="1"/>
  <c r="F902" i="13"/>
  <c r="F902" i="15" s="1"/>
  <c r="F903" i="13"/>
  <c r="F903" i="15" s="1"/>
  <c r="F904" i="13"/>
  <c r="F904" i="15" s="1"/>
  <c r="F905" i="13"/>
  <c r="F905" i="15" s="1"/>
  <c r="F906" i="13"/>
  <c r="F906" i="15" s="1"/>
  <c r="F907" i="13"/>
  <c r="F907" i="15" s="1"/>
  <c r="F908" i="13"/>
  <c r="F908" i="15" s="1"/>
  <c r="F909" i="13"/>
  <c r="F909" i="15" s="1"/>
  <c r="F910" i="13"/>
  <c r="F910" i="15" s="1"/>
  <c r="F911" i="13"/>
  <c r="F911" i="15" s="1"/>
  <c r="F912" i="13"/>
  <c r="F912" i="15" s="1"/>
  <c r="F913" i="13"/>
  <c r="F913" i="15" s="1"/>
  <c r="F914" i="13"/>
  <c r="F914" i="15" s="1"/>
  <c r="F915" i="13"/>
  <c r="F915" i="15" s="1"/>
  <c r="F916" i="13"/>
  <c r="F916" i="15" s="1"/>
  <c r="F917" i="13"/>
  <c r="F917" i="15" s="1"/>
  <c r="F918" i="13"/>
  <c r="F918" i="15" s="1"/>
  <c r="F919" i="13"/>
  <c r="F919" i="15" s="1"/>
  <c r="F920" i="13"/>
  <c r="F920" i="15" s="1"/>
  <c r="F921" i="13"/>
  <c r="F921" i="15" s="1"/>
  <c r="F922" i="13"/>
  <c r="F922" i="15" s="1"/>
  <c r="F923" i="13"/>
  <c r="F923" i="15" s="1"/>
  <c r="F924" i="13"/>
  <c r="F924" i="15" s="1"/>
  <c r="F925" i="13"/>
  <c r="F925" i="15" s="1"/>
  <c r="F926" i="13"/>
  <c r="F926" i="15" s="1"/>
  <c r="F927" i="13"/>
  <c r="F927" i="15" s="1"/>
  <c r="F928" i="13"/>
  <c r="F928" i="15" s="1"/>
  <c r="F929" i="13"/>
  <c r="F929" i="15" s="1"/>
  <c r="F930" i="13"/>
  <c r="F930" i="15" s="1"/>
  <c r="F931" i="13"/>
  <c r="F931" i="15" s="1"/>
  <c r="F932" i="13"/>
  <c r="F932" i="15" s="1"/>
  <c r="F933" i="13"/>
  <c r="F933" i="15" s="1"/>
  <c r="F934" i="13"/>
  <c r="F934" i="15" s="1"/>
  <c r="F935" i="13"/>
  <c r="F935" i="15" s="1"/>
  <c r="F936" i="13"/>
  <c r="F936" i="15" s="1"/>
  <c r="F937" i="13"/>
  <c r="F937" i="15" s="1"/>
  <c r="F938" i="13"/>
  <c r="F938" i="15" s="1"/>
  <c r="F939" i="13"/>
  <c r="F939" i="15" s="1"/>
  <c r="F940" i="13"/>
  <c r="F940" i="15" s="1"/>
  <c r="F941" i="13"/>
  <c r="F941" i="15" s="1"/>
  <c r="F942" i="13"/>
  <c r="F942" i="15" s="1"/>
  <c r="F943" i="13"/>
  <c r="F943" i="15" s="1"/>
  <c r="F944" i="13"/>
  <c r="F944" i="15" s="1"/>
  <c r="F945" i="13"/>
  <c r="F945" i="15" s="1"/>
  <c r="F946" i="13"/>
  <c r="F946" i="15" s="1"/>
  <c r="F947" i="13"/>
  <c r="F947" i="15" s="1"/>
  <c r="F948" i="13"/>
  <c r="F948" i="15" s="1"/>
  <c r="F949" i="13"/>
  <c r="F949" i="15" s="1"/>
  <c r="F950" i="13"/>
  <c r="F950" i="15" s="1"/>
  <c r="F951" i="13"/>
  <c r="F951" i="15" s="1"/>
  <c r="F952" i="13"/>
  <c r="F952" i="15" s="1"/>
  <c r="F953" i="13"/>
  <c r="F953" i="15" s="1"/>
  <c r="F954" i="13"/>
  <c r="F954" i="15" s="1"/>
  <c r="F955" i="13"/>
  <c r="F955" i="15" s="1"/>
  <c r="F956" i="13"/>
  <c r="F956" i="15" s="1"/>
  <c r="F957" i="13"/>
  <c r="F957" i="15" s="1"/>
  <c r="F958" i="13"/>
  <c r="F958" i="15" s="1"/>
  <c r="F959" i="13"/>
  <c r="F959" i="15" s="1"/>
  <c r="F960" i="13"/>
  <c r="F960" i="15" s="1"/>
  <c r="F961" i="13"/>
  <c r="F961" i="15" s="1"/>
  <c r="F962" i="13"/>
  <c r="F962" i="15" s="1"/>
  <c r="F963" i="13"/>
  <c r="F963" i="15" s="1"/>
  <c r="F964" i="13"/>
  <c r="F964" i="15" s="1"/>
  <c r="F965" i="13"/>
  <c r="F965" i="15" s="1"/>
  <c r="F966" i="13"/>
  <c r="F966" i="15" s="1"/>
  <c r="F967" i="13"/>
  <c r="F967" i="15" s="1"/>
  <c r="F968" i="13"/>
  <c r="F968" i="15" s="1"/>
  <c r="F969" i="13"/>
  <c r="F969" i="15" s="1"/>
  <c r="F970" i="13"/>
  <c r="F970" i="15" s="1"/>
  <c r="F971" i="13"/>
  <c r="F971" i="15" s="1"/>
  <c r="F972" i="13"/>
  <c r="F972" i="15" s="1"/>
  <c r="F973" i="13"/>
  <c r="F973" i="15" s="1"/>
  <c r="F974" i="13"/>
  <c r="F974" i="15" s="1"/>
  <c r="F975" i="13"/>
  <c r="F975" i="15" s="1"/>
  <c r="F976" i="13"/>
  <c r="F976" i="15" s="1"/>
  <c r="F977" i="13"/>
  <c r="F977" i="15" s="1"/>
  <c r="F978" i="13"/>
  <c r="F978" i="15" s="1"/>
  <c r="F979" i="13"/>
  <c r="F979" i="15" s="1"/>
  <c r="F980" i="13"/>
  <c r="F980" i="15" s="1"/>
  <c r="F981" i="13"/>
  <c r="F981" i="15" s="1"/>
  <c r="F982" i="13"/>
  <c r="F982" i="15" s="1"/>
  <c r="F983" i="13"/>
  <c r="F983" i="15" s="1"/>
  <c r="F984" i="13"/>
  <c r="F984" i="15" s="1"/>
  <c r="F985" i="13"/>
  <c r="F985" i="15" s="1"/>
  <c r="F986" i="13"/>
  <c r="F986" i="15" s="1"/>
  <c r="F987" i="13"/>
  <c r="F987" i="15" s="1"/>
  <c r="F988" i="13"/>
  <c r="F988" i="15" s="1"/>
  <c r="F989" i="13"/>
  <c r="F989" i="15" s="1"/>
  <c r="F990" i="13"/>
  <c r="F990" i="15" s="1"/>
  <c r="F991" i="13"/>
  <c r="F991" i="15" s="1"/>
  <c r="F992" i="13"/>
  <c r="F992" i="15" s="1"/>
  <c r="F993" i="13"/>
  <c r="F993" i="15" s="1"/>
  <c r="F994" i="13"/>
  <c r="F994" i="15" s="1"/>
  <c r="F995" i="13"/>
  <c r="F995" i="15" s="1"/>
  <c r="F996" i="13"/>
  <c r="F996" i="15" s="1"/>
  <c r="F997" i="13"/>
  <c r="F997" i="15" s="1"/>
  <c r="F998" i="13"/>
  <c r="F998" i="15" s="1"/>
  <c r="F999" i="13"/>
  <c r="F999" i="15" s="1"/>
  <c r="F1000" i="13"/>
  <c r="F1000" i="15" s="1"/>
  <c r="F1001" i="13"/>
  <c r="F1001" i="15" s="1"/>
  <c r="F1002" i="13"/>
  <c r="F1002" i="15" s="1"/>
  <c r="F1003" i="13"/>
  <c r="F1003" i="15" s="1"/>
  <c r="F1004" i="13"/>
  <c r="F1004" i="15" s="1"/>
  <c r="F1005" i="13"/>
  <c r="F1005" i="15" s="1"/>
  <c r="F1006" i="13"/>
  <c r="F1006" i="15" s="1"/>
  <c r="F1007" i="13"/>
  <c r="F1007" i="15" s="1"/>
  <c r="F1008" i="13"/>
  <c r="F1008" i="15" s="1"/>
  <c r="F1009" i="13"/>
  <c r="F1009" i="15" s="1"/>
  <c r="F1010" i="13"/>
  <c r="F1010" i="15" s="1"/>
  <c r="F1011" i="13"/>
  <c r="F1011" i="15" s="1"/>
  <c r="F1012" i="13"/>
  <c r="F1012" i="15" s="1"/>
  <c r="F1013" i="13"/>
  <c r="F1013" i="15" s="1"/>
  <c r="F1014" i="13"/>
  <c r="F1014" i="15" s="1"/>
  <c r="F1015" i="13"/>
  <c r="F1015" i="15" s="1"/>
  <c r="F1016" i="13"/>
  <c r="F1016" i="15" s="1"/>
  <c r="F1017" i="13"/>
  <c r="F1017" i="15" s="1"/>
  <c r="F1018" i="13"/>
  <c r="F1018" i="15" s="1"/>
  <c r="F1019" i="13"/>
  <c r="F1019" i="15" s="1"/>
  <c r="F1020" i="13"/>
  <c r="F1020" i="15" s="1"/>
  <c r="F1021" i="13"/>
  <c r="F1021" i="15" s="1"/>
  <c r="F1022" i="13"/>
  <c r="F1022" i="15" s="1"/>
  <c r="F1023" i="13"/>
  <c r="F1023" i="15" s="1"/>
  <c r="F1024" i="13"/>
  <c r="F1024" i="15" s="1"/>
  <c r="F1025" i="13"/>
  <c r="F1025" i="15" s="1"/>
  <c r="F1026" i="13"/>
  <c r="F1026" i="15" s="1"/>
  <c r="F1027" i="13"/>
  <c r="F1027" i="15" s="1"/>
  <c r="F1028" i="13"/>
  <c r="F1028" i="15" s="1"/>
  <c r="F1029" i="13"/>
  <c r="F1029" i="15" s="1"/>
  <c r="F1030" i="13"/>
  <c r="F1030" i="15" s="1"/>
  <c r="F1031" i="13"/>
  <c r="F1031" i="15" s="1"/>
  <c r="F1032" i="13"/>
  <c r="F1032" i="15" s="1"/>
  <c r="F1033" i="13"/>
  <c r="F1033" i="15" s="1"/>
  <c r="F1034" i="13"/>
  <c r="F1034" i="15" s="1"/>
  <c r="F1035" i="13"/>
  <c r="F1035" i="15" s="1"/>
  <c r="F1036" i="13"/>
  <c r="F1036" i="15" s="1"/>
  <c r="F1037" i="13"/>
  <c r="F1037" i="15" s="1"/>
  <c r="F1038" i="13"/>
  <c r="F1038" i="15" s="1"/>
  <c r="F1039" i="13"/>
  <c r="F1039" i="15" s="1"/>
  <c r="F1040" i="13"/>
  <c r="F1040" i="15" s="1"/>
  <c r="F1041" i="13"/>
  <c r="F1041" i="15" s="1"/>
  <c r="F1042" i="13"/>
  <c r="F1042" i="15" s="1"/>
  <c r="F1043" i="13"/>
  <c r="F1043" i="15" s="1"/>
  <c r="F1044" i="13"/>
  <c r="F1044" i="15" s="1"/>
  <c r="F1045" i="13"/>
  <c r="F1045" i="15" s="1"/>
  <c r="F1046" i="13"/>
  <c r="F1046" i="15" s="1"/>
  <c r="F1047" i="13"/>
  <c r="F1047" i="15" s="1"/>
  <c r="F1048" i="13"/>
  <c r="F1048" i="15" s="1"/>
  <c r="F1049" i="13"/>
  <c r="F1049" i="15" s="1"/>
  <c r="F1050" i="13"/>
  <c r="F1050" i="15" s="1"/>
  <c r="F1051" i="13"/>
  <c r="F1051" i="15" s="1"/>
  <c r="F1052" i="13"/>
  <c r="F1052" i="15" s="1"/>
  <c r="F1053" i="13"/>
  <c r="F1053" i="15" s="1"/>
  <c r="F1054" i="13"/>
  <c r="F1054" i="15" s="1"/>
  <c r="F1055" i="13"/>
  <c r="F1055" i="15" s="1"/>
  <c r="F1056" i="13"/>
  <c r="F1056" i="15" s="1"/>
  <c r="F1057" i="13"/>
  <c r="F1057" i="15" s="1"/>
  <c r="F1058" i="13"/>
  <c r="F1058" i="15" s="1"/>
  <c r="F1059" i="13"/>
  <c r="F1059" i="15" s="1"/>
  <c r="F1060" i="13"/>
  <c r="F1060" i="15" s="1"/>
  <c r="F1061" i="13"/>
  <c r="F1061" i="15" s="1"/>
  <c r="F1062" i="13"/>
  <c r="F1062" i="15" s="1"/>
  <c r="F1063" i="13"/>
  <c r="F1063" i="15" s="1"/>
  <c r="F1064" i="13"/>
  <c r="F1064" i="15" s="1"/>
  <c r="F1065" i="13"/>
  <c r="F1065" i="15" s="1"/>
  <c r="F1066" i="13"/>
  <c r="F1066" i="15" s="1"/>
  <c r="F1067" i="13"/>
  <c r="F1067" i="15" s="1"/>
  <c r="F1068" i="13"/>
  <c r="F1068" i="15" s="1"/>
  <c r="F1069" i="13"/>
  <c r="F1069" i="15" s="1"/>
  <c r="F1070" i="13"/>
  <c r="F1070" i="15" s="1"/>
  <c r="F1071" i="13"/>
  <c r="F1071" i="15" s="1"/>
  <c r="F1072" i="13"/>
  <c r="F1072" i="15" s="1"/>
  <c r="F1073" i="13"/>
  <c r="F1073" i="15" s="1"/>
  <c r="F1074" i="13"/>
  <c r="F1074" i="15" s="1"/>
  <c r="F1075" i="13"/>
  <c r="F1075" i="15" s="1"/>
  <c r="F1076" i="13"/>
  <c r="F1076" i="15" s="1"/>
  <c r="F1077" i="13"/>
  <c r="F1077" i="15" s="1"/>
  <c r="F1078" i="13"/>
  <c r="F1078" i="15" s="1"/>
  <c r="F1079" i="13"/>
  <c r="F1079" i="15" s="1"/>
  <c r="F1080" i="13"/>
  <c r="F1080" i="15" s="1"/>
  <c r="F1081" i="13"/>
  <c r="F1081" i="15" s="1"/>
  <c r="F1082" i="13"/>
  <c r="F1082" i="15" s="1"/>
  <c r="F1083" i="13"/>
  <c r="F1083" i="15" s="1"/>
  <c r="F1084" i="13"/>
  <c r="F1084" i="15" s="1"/>
  <c r="F1085" i="13"/>
  <c r="F1085" i="15" s="1"/>
  <c r="F1086" i="13"/>
  <c r="F1086" i="15" s="1"/>
  <c r="F1087" i="13"/>
  <c r="F1087" i="15" s="1"/>
  <c r="F1088" i="13"/>
  <c r="F1088" i="15" s="1"/>
  <c r="F1089" i="13"/>
  <c r="F1089" i="15" s="1"/>
  <c r="F1090" i="13"/>
  <c r="F1090" i="15" s="1"/>
  <c r="F1091" i="13"/>
  <c r="F1091" i="15" s="1"/>
  <c r="F1092" i="13"/>
  <c r="F1092" i="15" s="1"/>
  <c r="F1093" i="13"/>
  <c r="F1093" i="15" s="1"/>
  <c r="F1094" i="13"/>
  <c r="F1094" i="15" s="1"/>
  <c r="F1095" i="13"/>
  <c r="F1095" i="15" s="1"/>
  <c r="F1096" i="13"/>
  <c r="F1096" i="15" s="1"/>
  <c r="F1097" i="13"/>
  <c r="F1097" i="15" s="1"/>
  <c r="F1098" i="13"/>
  <c r="F1098" i="15" s="1"/>
  <c r="F1099" i="13"/>
  <c r="F1099" i="15" s="1"/>
  <c r="F1100" i="13"/>
  <c r="F1100" i="15" s="1"/>
  <c r="F1101" i="13"/>
  <c r="F1101" i="15" s="1"/>
  <c r="F1102" i="13"/>
  <c r="F1102" i="15" s="1"/>
  <c r="F1103" i="13"/>
  <c r="F1103" i="15" s="1"/>
  <c r="F1104" i="13"/>
  <c r="F1104" i="15" s="1"/>
  <c r="F1105" i="13"/>
  <c r="F1105" i="15" s="1"/>
  <c r="F1106" i="13"/>
  <c r="F1106" i="15" s="1"/>
  <c r="F1107" i="13"/>
  <c r="F1107" i="15" s="1"/>
  <c r="F1108" i="13"/>
  <c r="F1108" i="15" s="1"/>
  <c r="F1109" i="13"/>
  <c r="F1109" i="15" s="1"/>
  <c r="F1110" i="13"/>
  <c r="F1110" i="15" s="1"/>
  <c r="F1111" i="13"/>
  <c r="F1111" i="15" s="1"/>
  <c r="F1112" i="13"/>
  <c r="F1112" i="15" s="1"/>
  <c r="F1113" i="13"/>
  <c r="F1113" i="15" s="1"/>
  <c r="F1114" i="13"/>
  <c r="F1114" i="15" s="1"/>
  <c r="F1115" i="13"/>
  <c r="F1115" i="15" s="1"/>
  <c r="F1116" i="13"/>
  <c r="F1116" i="15" s="1"/>
  <c r="F1117" i="13"/>
  <c r="F1117" i="15" s="1"/>
  <c r="F1118" i="13"/>
  <c r="F1118" i="15" s="1"/>
  <c r="F1119" i="13"/>
  <c r="F1119" i="15" s="1"/>
  <c r="F1120" i="13"/>
  <c r="F1120" i="15" s="1"/>
  <c r="F1121" i="13"/>
  <c r="F1121" i="15" s="1"/>
  <c r="F1122" i="13"/>
  <c r="F1122" i="15" s="1"/>
  <c r="F1123" i="13"/>
  <c r="F1123" i="15" s="1"/>
  <c r="F1124" i="13"/>
  <c r="F1124" i="15" s="1"/>
  <c r="F1125" i="13"/>
  <c r="F1125" i="15" s="1"/>
  <c r="F1126" i="13"/>
  <c r="F1126" i="15" s="1"/>
  <c r="F1127" i="13"/>
  <c r="F1127" i="15" s="1"/>
  <c r="F1128" i="13"/>
  <c r="F1128" i="15" s="1"/>
  <c r="F1129" i="13"/>
  <c r="F1129" i="15" s="1"/>
  <c r="F1130" i="13"/>
  <c r="F1130" i="15" s="1"/>
  <c r="F1131" i="13"/>
  <c r="F1131" i="15" s="1"/>
  <c r="F1132" i="13"/>
  <c r="F1132" i="15" s="1"/>
  <c r="F1133" i="13"/>
  <c r="F1133" i="15" s="1"/>
  <c r="F1134" i="13"/>
  <c r="F1134" i="15" s="1"/>
  <c r="F1135" i="13"/>
  <c r="F1135" i="15" s="1"/>
  <c r="F1136" i="13"/>
  <c r="F1136" i="15" s="1"/>
  <c r="F1137" i="13"/>
  <c r="F1137" i="15" s="1"/>
  <c r="F1138" i="13"/>
  <c r="F1138" i="15" s="1"/>
  <c r="F1139" i="13"/>
  <c r="F1139" i="15" s="1"/>
  <c r="F1140" i="13"/>
  <c r="F1140" i="15" s="1"/>
  <c r="F1141" i="13"/>
  <c r="F1141" i="15" s="1"/>
  <c r="F1142" i="13"/>
  <c r="F1142" i="15" s="1"/>
  <c r="F1143" i="13"/>
  <c r="F1143" i="15" s="1"/>
  <c r="F1144" i="13"/>
  <c r="F1144" i="15" s="1"/>
  <c r="F1145" i="13"/>
  <c r="F1145" i="15" s="1"/>
  <c r="F1146" i="13"/>
  <c r="F1146" i="15" s="1"/>
  <c r="F1147" i="13"/>
  <c r="F1147" i="15" s="1"/>
  <c r="F1148" i="13"/>
  <c r="F1148" i="15" s="1"/>
  <c r="F1149" i="13"/>
  <c r="F1149" i="15" s="1"/>
  <c r="F1150" i="13"/>
  <c r="F1150" i="15" s="1"/>
  <c r="F1151" i="13"/>
  <c r="F1151" i="15" s="1"/>
  <c r="F1152" i="13"/>
  <c r="F1152" i="15" s="1"/>
  <c r="F1153" i="13"/>
  <c r="F1153" i="15" s="1"/>
  <c r="F1154" i="13"/>
  <c r="F1154" i="15" s="1"/>
  <c r="F1155" i="13"/>
  <c r="F1155" i="15" s="1"/>
  <c r="F1156" i="13"/>
  <c r="F1156" i="15" s="1"/>
  <c r="F1157" i="13"/>
  <c r="F1157" i="15" s="1"/>
  <c r="F1158" i="13"/>
  <c r="F1158" i="15" s="1"/>
  <c r="F1159" i="13"/>
  <c r="F1159" i="15" s="1"/>
  <c r="F1160" i="13"/>
  <c r="F1160" i="15" s="1"/>
  <c r="F1161" i="13"/>
  <c r="F1161" i="15" s="1"/>
  <c r="F1162" i="13"/>
  <c r="F1162" i="15" s="1"/>
  <c r="F1163" i="13"/>
  <c r="F1163" i="15" s="1"/>
  <c r="F1164" i="13"/>
  <c r="F1164" i="15" s="1"/>
  <c r="F1165" i="13"/>
  <c r="F1165" i="15" s="1"/>
  <c r="F1166" i="13"/>
  <c r="F1166" i="15" s="1"/>
  <c r="F1167" i="13"/>
  <c r="F1167" i="15" s="1"/>
  <c r="F1168" i="13"/>
  <c r="F1168" i="15" s="1"/>
  <c r="F1169" i="13"/>
  <c r="F1169" i="15" s="1"/>
  <c r="F1170" i="13"/>
  <c r="F1170" i="15" s="1"/>
  <c r="F1171" i="13"/>
  <c r="F1171" i="15" s="1"/>
  <c r="F1172" i="13"/>
  <c r="F1172" i="15" s="1"/>
  <c r="F1173" i="13"/>
  <c r="F1173" i="15" s="1"/>
  <c r="F1174" i="13"/>
  <c r="F1174" i="15" s="1"/>
  <c r="F1175" i="13"/>
  <c r="F1175" i="15" s="1"/>
  <c r="F1176" i="13"/>
  <c r="F1176" i="15" s="1"/>
  <c r="F1177" i="13"/>
  <c r="F1177" i="15" s="1"/>
  <c r="F1178" i="13"/>
  <c r="F1178" i="15" s="1"/>
  <c r="F1179" i="13"/>
  <c r="F1179" i="15" s="1"/>
  <c r="F1180" i="13"/>
  <c r="F1180" i="15" s="1"/>
  <c r="F1181" i="13"/>
  <c r="F1181" i="15" s="1"/>
  <c r="F1182" i="13"/>
  <c r="F1182" i="15" s="1"/>
  <c r="F1183" i="13"/>
  <c r="F1183" i="15" s="1"/>
  <c r="F1184" i="13"/>
  <c r="F1184" i="15" s="1"/>
  <c r="F1185" i="13"/>
  <c r="F1185" i="15" s="1"/>
  <c r="F1186" i="13"/>
  <c r="F1186" i="15" s="1"/>
  <c r="F1187" i="13"/>
  <c r="F1187" i="15" s="1"/>
  <c r="F1188" i="13"/>
  <c r="F1188" i="15" s="1"/>
  <c r="F1189" i="13"/>
  <c r="F1189" i="15" s="1"/>
  <c r="F1190" i="13"/>
  <c r="F1190" i="15" s="1"/>
  <c r="F1191" i="13"/>
  <c r="F1191" i="15" s="1"/>
  <c r="F1192" i="13"/>
  <c r="F1192" i="15" s="1"/>
  <c r="F1193" i="13"/>
  <c r="F1193" i="15" s="1"/>
  <c r="F1194" i="13"/>
  <c r="F1194" i="15" s="1"/>
  <c r="F1195" i="13"/>
  <c r="F1195" i="15" s="1"/>
  <c r="F1196" i="13"/>
  <c r="F1196" i="15" s="1"/>
  <c r="F1197" i="13"/>
  <c r="F1197" i="15" s="1"/>
  <c r="F1198" i="13"/>
  <c r="F1198" i="15" s="1"/>
  <c r="F1199" i="13"/>
  <c r="F1199" i="15" s="1"/>
  <c r="F1200" i="13"/>
  <c r="F1200" i="15" s="1"/>
  <c r="F1201" i="13"/>
  <c r="F1201" i="15" s="1"/>
  <c r="F1202" i="13"/>
  <c r="F1202" i="15" s="1"/>
  <c r="F1203" i="13"/>
  <c r="F1203" i="15" s="1"/>
  <c r="F1204" i="13"/>
  <c r="F1204" i="15" s="1"/>
  <c r="F1205" i="13"/>
  <c r="F1205" i="15" s="1"/>
  <c r="F1206" i="13"/>
  <c r="F1206" i="15" s="1"/>
  <c r="F1207" i="13"/>
  <c r="F1207" i="15" s="1"/>
  <c r="F1208" i="13"/>
  <c r="F1208" i="15" s="1"/>
  <c r="F1209" i="13"/>
  <c r="F1209" i="15" s="1"/>
  <c r="F1210" i="13"/>
  <c r="F1210" i="15" s="1"/>
  <c r="F1211" i="13"/>
  <c r="F1211" i="15" s="1"/>
  <c r="F1212" i="13"/>
  <c r="F1212" i="15" s="1"/>
  <c r="F1213" i="13"/>
  <c r="F1213" i="15" s="1"/>
  <c r="F1214" i="13"/>
  <c r="F1214" i="15" s="1"/>
  <c r="F1215" i="13"/>
  <c r="F1215" i="15" s="1"/>
  <c r="F1216" i="13"/>
  <c r="F1216" i="15" s="1"/>
  <c r="F1217" i="13"/>
  <c r="F1217" i="15" s="1"/>
  <c r="F1218" i="13"/>
  <c r="F1218" i="15" s="1"/>
  <c r="F1219" i="13"/>
  <c r="F1219" i="15" s="1"/>
  <c r="F1220" i="13"/>
  <c r="F1220" i="15" s="1"/>
  <c r="F1221" i="13"/>
  <c r="F1221" i="15" s="1"/>
  <c r="F1222" i="13"/>
  <c r="F1222" i="15" s="1"/>
  <c r="F1223" i="13"/>
  <c r="F1223" i="15" s="1"/>
  <c r="F1224" i="13"/>
  <c r="F1224" i="15" s="1"/>
  <c r="F1225" i="13"/>
  <c r="F1225" i="15" s="1"/>
  <c r="F1226" i="13"/>
  <c r="F1226" i="15" s="1"/>
  <c r="F1227" i="13"/>
  <c r="F1227" i="15" s="1"/>
  <c r="F1228" i="13"/>
  <c r="F1228" i="15" s="1"/>
  <c r="F1229" i="13"/>
  <c r="F1229" i="15" s="1"/>
  <c r="F1230" i="13"/>
  <c r="F1230" i="15" s="1"/>
  <c r="F1231" i="13"/>
  <c r="F1231" i="15" s="1"/>
  <c r="F1232" i="13"/>
  <c r="F1232" i="15" s="1"/>
  <c r="F1233" i="13"/>
  <c r="F1233" i="15" s="1"/>
  <c r="F1234" i="13"/>
  <c r="F1234" i="15" s="1"/>
  <c r="F1235" i="13"/>
  <c r="F1235" i="15" s="1"/>
  <c r="F1236" i="13"/>
  <c r="F1236" i="15" s="1"/>
  <c r="F1237" i="13"/>
  <c r="F1237" i="15" s="1"/>
  <c r="F1238" i="13"/>
  <c r="F1238" i="15" s="1"/>
  <c r="F1239" i="13"/>
  <c r="F1239" i="15" s="1"/>
  <c r="F1240" i="13"/>
  <c r="F1240" i="15" s="1"/>
  <c r="F1241" i="13"/>
  <c r="F1241" i="15" s="1"/>
  <c r="F1242" i="13"/>
  <c r="F1242" i="15" s="1"/>
  <c r="F1243" i="13"/>
  <c r="F1243" i="15" s="1"/>
  <c r="F1244" i="13"/>
  <c r="F1244" i="15" s="1"/>
  <c r="F1245" i="13"/>
  <c r="F1245" i="15" s="1"/>
  <c r="F1246" i="13"/>
  <c r="F1246" i="15" s="1"/>
  <c r="F1247" i="13"/>
  <c r="F1247" i="15" s="1"/>
  <c r="F1248" i="13"/>
  <c r="F1248" i="15" s="1"/>
  <c r="F1249" i="13"/>
  <c r="F1249" i="15" s="1"/>
  <c r="F1250" i="13"/>
  <c r="F1250" i="15" s="1"/>
  <c r="F1251" i="13"/>
  <c r="F1251" i="15" s="1"/>
  <c r="F1252" i="13"/>
  <c r="F1252" i="15" s="1"/>
  <c r="F1253" i="13"/>
  <c r="F1253" i="15" s="1"/>
  <c r="F1254" i="13"/>
  <c r="F1254" i="15" s="1"/>
  <c r="F1255" i="13"/>
  <c r="F1255" i="15" s="1"/>
  <c r="F1256" i="13"/>
  <c r="F1256" i="15" s="1"/>
  <c r="F1257" i="13"/>
  <c r="F1257" i="15" s="1"/>
  <c r="F1258" i="13"/>
  <c r="F1258" i="15" s="1"/>
  <c r="F1259" i="13"/>
  <c r="F1259" i="15" s="1"/>
  <c r="F1260" i="13"/>
  <c r="F1260" i="15" s="1"/>
  <c r="F1261" i="13"/>
  <c r="F1261" i="15" s="1"/>
  <c r="F1262" i="13"/>
  <c r="F1262" i="15" s="1"/>
  <c r="F1263" i="13"/>
  <c r="F1263" i="15" s="1"/>
  <c r="F1264" i="13"/>
  <c r="F1264" i="15" s="1"/>
  <c r="F1265" i="13"/>
  <c r="F1265" i="15" s="1"/>
  <c r="F1266" i="13"/>
  <c r="F1266" i="15" s="1"/>
  <c r="F1267" i="13"/>
  <c r="F1267" i="15" s="1"/>
  <c r="F1268" i="13"/>
  <c r="F1268" i="15" s="1"/>
  <c r="F1269" i="13"/>
  <c r="F1269" i="15" s="1"/>
  <c r="F1270" i="13"/>
  <c r="F1270" i="15" s="1"/>
  <c r="F1271" i="13"/>
  <c r="F1271" i="15" s="1"/>
  <c r="F1272" i="13"/>
  <c r="F1272" i="15" s="1"/>
  <c r="F1273" i="13"/>
  <c r="F1273" i="15" s="1"/>
  <c r="F1274" i="13"/>
  <c r="F1274" i="15" s="1"/>
  <c r="F1275" i="13"/>
  <c r="F1275" i="15" s="1"/>
  <c r="F1276" i="13"/>
  <c r="F1276" i="15" s="1"/>
  <c r="F1277" i="13"/>
  <c r="F1277" i="15" s="1"/>
  <c r="F1278" i="13"/>
  <c r="F1278" i="15" s="1"/>
  <c r="F1279" i="13"/>
  <c r="F1279" i="15" s="1"/>
  <c r="F1280" i="13"/>
  <c r="F1280" i="15" s="1"/>
  <c r="F1281" i="13"/>
  <c r="F1281" i="15" s="1"/>
  <c r="F1282" i="13"/>
  <c r="F1282" i="15" s="1"/>
  <c r="F1283" i="13"/>
  <c r="F1283" i="15" s="1"/>
  <c r="F1284" i="13"/>
  <c r="F1284" i="15" s="1"/>
  <c r="F1285" i="13"/>
  <c r="F1285" i="15" s="1"/>
  <c r="F1286" i="13"/>
  <c r="F1286" i="15" s="1"/>
  <c r="F1287" i="13"/>
  <c r="F1287" i="15" s="1"/>
  <c r="F1288" i="13"/>
  <c r="F1288" i="15" s="1"/>
  <c r="F1289" i="13"/>
  <c r="F1289" i="15" s="1"/>
  <c r="F1290" i="13"/>
  <c r="F1290" i="15" s="1"/>
  <c r="F1291" i="13"/>
  <c r="F1291" i="15" s="1"/>
  <c r="F1292" i="13"/>
  <c r="F1292" i="15" s="1"/>
  <c r="F1293" i="13"/>
  <c r="F1293" i="15" s="1"/>
  <c r="F1294" i="13"/>
  <c r="F1294" i="15" s="1"/>
  <c r="F1295" i="13"/>
  <c r="F1295" i="15" s="1"/>
  <c r="F1296" i="13"/>
  <c r="F1296" i="15" s="1"/>
  <c r="F1297" i="13"/>
  <c r="F1297" i="15" s="1"/>
  <c r="F1298" i="13"/>
  <c r="F1298" i="15" s="1"/>
  <c r="F1299" i="13"/>
  <c r="F1299" i="15" s="1"/>
  <c r="F1300" i="13"/>
  <c r="F1300" i="15" s="1"/>
  <c r="F1301" i="13"/>
  <c r="F1301" i="15" s="1"/>
  <c r="F1302" i="13"/>
  <c r="F1302" i="15" s="1"/>
  <c r="F1303" i="13"/>
  <c r="F1303" i="15" s="1"/>
  <c r="F1304" i="13"/>
  <c r="F1304" i="15" s="1"/>
  <c r="F1305" i="13"/>
  <c r="F1305" i="15" s="1"/>
  <c r="F1306" i="13"/>
  <c r="F1306" i="15" s="1"/>
  <c r="F1307" i="13"/>
  <c r="F1307" i="15" s="1"/>
  <c r="F1308" i="13"/>
  <c r="F1308" i="15" s="1"/>
  <c r="F1309" i="13"/>
  <c r="F1309" i="15" s="1"/>
  <c r="F1310" i="13"/>
  <c r="F1310" i="15" s="1"/>
  <c r="F1311" i="13"/>
  <c r="F1311" i="15" s="1"/>
  <c r="F1312" i="13"/>
  <c r="F1312" i="15" s="1"/>
  <c r="F1313" i="13"/>
  <c r="F1313" i="15" s="1"/>
  <c r="F1314" i="13"/>
  <c r="F1314" i="15" s="1"/>
  <c r="F1315" i="13"/>
  <c r="F1315" i="15" s="1"/>
  <c r="F1316" i="13"/>
  <c r="F1316" i="15" s="1"/>
  <c r="F1317" i="13"/>
  <c r="F1317" i="15" s="1"/>
  <c r="F1318" i="13"/>
  <c r="F1318" i="15" s="1"/>
  <c r="F1319" i="13"/>
  <c r="F1319" i="15" s="1"/>
  <c r="F1320" i="13"/>
  <c r="F1320" i="15" s="1"/>
  <c r="F1321" i="13"/>
  <c r="F1321" i="15" s="1"/>
  <c r="F1322" i="13"/>
  <c r="F1322" i="15" s="1"/>
  <c r="F1323" i="13"/>
  <c r="F1323" i="15" s="1"/>
  <c r="F1324" i="13"/>
  <c r="F1324" i="15" s="1"/>
  <c r="F1325" i="13"/>
  <c r="F1325" i="15" s="1"/>
  <c r="F1326" i="13"/>
  <c r="F1326" i="15" s="1"/>
  <c r="F1327" i="13"/>
  <c r="F1327" i="15" s="1"/>
  <c r="F1328" i="13"/>
  <c r="F1328" i="15" s="1"/>
  <c r="F1329" i="13"/>
  <c r="F1329" i="15" s="1"/>
  <c r="F1330" i="13"/>
  <c r="F1330" i="15" s="1"/>
  <c r="F1331" i="13"/>
  <c r="F1331" i="15" s="1"/>
  <c r="F1332" i="13"/>
  <c r="F1332" i="15" s="1"/>
  <c r="F1333" i="13"/>
  <c r="F1333" i="15" s="1"/>
  <c r="F1334" i="13"/>
  <c r="F1334" i="15" s="1"/>
  <c r="F1335" i="13"/>
  <c r="F1335" i="15" s="1"/>
  <c r="F1336" i="13"/>
  <c r="F1336" i="15" s="1"/>
  <c r="F1337" i="13"/>
  <c r="F1337" i="15" s="1"/>
  <c r="F1338" i="13"/>
  <c r="F1338" i="15" s="1"/>
  <c r="F1339" i="13"/>
  <c r="F1339" i="15" s="1"/>
  <c r="F1340" i="13"/>
  <c r="F1340" i="15" s="1"/>
  <c r="F1341" i="13"/>
  <c r="F1341" i="15" s="1"/>
  <c r="F1342" i="13"/>
  <c r="F1342" i="15" s="1"/>
  <c r="F1343" i="13"/>
  <c r="F1343" i="15" s="1"/>
  <c r="F1344" i="13"/>
  <c r="F1344" i="15" s="1"/>
  <c r="F1345" i="13"/>
  <c r="F1345" i="15" s="1"/>
  <c r="F1346" i="13"/>
  <c r="F1346" i="15" s="1"/>
  <c r="F1347" i="13"/>
  <c r="F1347" i="15" s="1"/>
  <c r="F1348" i="13"/>
  <c r="F1348" i="15" s="1"/>
  <c r="F1349" i="13"/>
  <c r="F1349" i="15" s="1"/>
  <c r="F1350" i="13"/>
  <c r="F1350" i="15" s="1"/>
  <c r="F1351" i="13"/>
  <c r="F1351" i="15" s="1"/>
  <c r="F1352" i="13"/>
  <c r="F1352" i="15" s="1"/>
  <c r="F1353" i="13"/>
  <c r="F1353" i="15" s="1"/>
  <c r="F1354" i="13"/>
  <c r="F1354" i="15" s="1"/>
  <c r="F1355" i="13"/>
  <c r="F1355" i="15" s="1"/>
  <c r="F1356" i="13"/>
  <c r="F1356" i="15" s="1"/>
  <c r="F1357" i="13"/>
  <c r="F1357" i="15" s="1"/>
  <c r="F1358" i="13"/>
  <c r="F1358" i="15" s="1"/>
  <c r="F1359" i="13"/>
  <c r="F1359" i="15" s="1"/>
  <c r="F1360" i="13"/>
  <c r="F1360" i="15" s="1"/>
  <c r="F1361" i="13"/>
  <c r="F1361" i="15" s="1"/>
  <c r="F1362" i="13"/>
  <c r="F1362" i="15" s="1"/>
  <c r="F1363" i="13"/>
  <c r="F1363" i="15" s="1"/>
  <c r="F1364" i="13"/>
  <c r="F1364" i="15" s="1"/>
  <c r="F1365" i="13"/>
  <c r="F1365" i="15" s="1"/>
  <c r="F1366" i="13"/>
  <c r="F1366" i="15" s="1"/>
  <c r="F1367" i="13"/>
  <c r="F1367" i="15" s="1"/>
  <c r="F1368" i="13"/>
  <c r="F1368" i="15" s="1"/>
  <c r="F1369" i="13"/>
  <c r="F1369" i="15" s="1"/>
  <c r="F1370" i="13"/>
  <c r="F1370" i="15" s="1"/>
  <c r="F1371" i="13"/>
  <c r="F1371" i="15" s="1"/>
  <c r="F1372" i="13"/>
  <c r="F1372" i="15" s="1"/>
  <c r="F1373" i="13"/>
  <c r="F1373" i="15" s="1"/>
  <c r="F1374" i="13"/>
  <c r="F1374" i="15" s="1"/>
  <c r="F1375" i="13"/>
  <c r="F1375" i="15" s="1"/>
  <c r="F1376" i="13"/>
  <c r="F1376" i="15" s="1"/>
  <c r="F1377" i="13"/>
  <c r="F1377" i="15" s="1"/>
  <c r="F1378" i="13"/>
  <c r="F1378" i="15" s="1"/>
  <c r="F1379" i="13"/>
  <c r="F1379" i="15" s="1"/>
  <c r="F1380" i="13"/>
  <c r="F1380" i="15" s="1"/>
  <c r="F1381" i="13"/>
  <c r="F1381" i="15" s="1"/>
  <c r="F1382" i="13"/>
  <c r="F1382" i="15" s="1"/>
  <c r="F1383" i="13"/>
  <c r="F1383" i="15" s="1"/>
  <c r="F1384" i="13"/>
  <c r="F1384" i="15" s="1"/>
  <c r="F1385" i="13"/>
  <c r="F1385" i="15" s="1"/>
  <c r="F1386" i="13"/>
  <c r="F1386" i="15" s="1"/>
  <c r="F1387" i="13"/>
  <c r="F1387" i="15" s="1"/>
  <c r="F1388" i="13"/>
  <c r="F1388" i="15" s="1"/>
  <c r="F1389" i="13"/>
  <c r="F1389" i="15" s="1"/>
  <c r="F1390" i="13"/>
  <c r="F1390" i="15" s="1"/>
  <c r="F1391" i="13"/>
  <c r="F1391" i="15" s="1"/>
  <c r="F1392" i="13"/>
  <c r="F1392" i="15" s="1"/>
  <c r="F1393" i="13"/>
  <c r="F1393" i="15" s="1"/>
  <c r="F1394" i="13"/>
  <c r="F1394" i="15" s="1"/>
  <c r="F1395" i="13"/>
  <c r="F1395" i="15" s="1"/>
  <c r="F1396" i="13"/>
  <c r="F1396" i="15" s="1"/>
  <c r="F1397" i="13"/>
  <c r="F1397" i="15" s="1"/>
  <c r="F1398" i="13"/>
  <c r="F1398" i="15" s="1"/>
  <c r="F1399" i="13"/>
  <c r="F1399" i="15" s="1"/>
  <c r="F1400" i="13"/>
  <c r="F1400" i="15" s="1"/>
  <c r="F1401" i="13"/>
  <c r="F1401" i="15" s="1"/>
  <c r="F1402" i="13"/>
  <c r="F1402" i="15" s="1"/>
  <c r="F1403" i="13"/>
  <c r="F1403" i="15" s="1"/>
  <c r="F1404" i="13"/>
  <c r="F1404" i="15" s="1"/>
  <c r="F1405" i="13"/>
  <c r="F1405" i="15" s="1"/>
  <c r="F1406" i="13"/>
  <c r="F1406" i="15" s="1"/>
  <c r="F1407" i="13"/>
  <c r="F1407" i="15" s="1"/>
  <c r="F1408" i="13"/>
  <c r="F1408" i="15" s="1"/>
  <c r="F1409" i="13"/>
  <c r="F1409" i="15" s="1"/>
  <c r="F1410" i="13"/>
  <c r="F1410" i="15" s="1"/>
  <c r="F1411" i="13"/>
  <c r="F1411" i="15" s="1"/>
  <c r="F1412" i="13"/>
  <c r="F1412" i="15" s="1"/>
  <c r="F1413" i="13"/>
  <c r="F1413" i="15" s="1"/>
  <c r="F1414" i="13"/>
  <c r="F1414" i="15" s="1"/>
  <c r="F1415" i="13"/>
  <c r="F1415" i="15" s="1"/>
  <c r="F1416" i="13"/>
  <c r="F1416" i="15" s="1"/>
  <c r="F1417" i="13"/>
  <c r="F1417" i="15" s="1"/>
  <c r="F1418" i="13"/>
  <c r="F1418" i="15" s="1"/>
  <c r="F1419" i="13"/>
  <c r="F1419" i="15" s="1"/>
  <c r="F1420" i="13"/>
  <c r="F1420" i="15" s="1"/>
  <c r="F1421" i="13"/>
  <c r="F1421" i="15" s="1"/>
  <c r="F1422" i="13"/>
  <c r="F1422" i="15" s="1"/>
  <c r="F1423" i="13"/>
  <c r="F1423" i="15" s="1"/>
  <c r="F1424" i="13"/>
  <c r="F1424" i="15" s="1"/>
  <c r="F1425" i="13"/>
  <c r="F1425" i="15" s="1"/>
  <c r="F1426" i="13"/>
  <c r="F1426" i="15" s="1"/>
  <c r="F1427" i="13"/>
  <c r="F1427" i="15" s="1"/>
  <c r="F1428" i="13"/>
  <c r="F1428" i="15" s="1"/>
  <c r="F1429" i="13"/>
  <c r="F1429" i="15" s="1"/>
  <c r="F1430" i="13"/>
  <c r="F1430" i="15" s="1"/>
  <c r="F1431" i="13"/>
  <c r="F1431" i="15" s="1"/>
  <c r="F1432" i="13"/>
  <c r="F1432" i="15" s="1"/>
  <c r="F1433" i="13"/>
  <c r="F1433" i="15" s="1"/>
  <c r="F1434" i="13"/>
  <c r="F1434" i="15" s="1"/>
  <c r="F1435" i="13"/>
  <c r="F1435" i="15" s="1"/>
  <c r="F1436" i="13"/>
  <c r="F1436" i="15" s="1"/>
  <c r="F1437" i="13"/>
  <c r="F1437" i="15" s="1"/>
  <c r="F1438" i="13"/>
  <c r="F1438" i="15" s="1"/>
  <c r="F1439" i="13"/>
  <c r="F1439" i="15" s="1"/>
  <c r="F1440" i="13"/>
  <c r="F1440" i="15" s="1"/>
  <c r="F1441" i="13"/>
  <c r="F1441" i="15" s="1"/>
  <c r="F1442" i="13"/>
  <c r="F1442" i="15" s="1"/>
  <c r="F1443" i="13"/>
  <c r="F1443" i="15" s="1"/>
  <c r="F1444" i="13"/>
  <c r="F1444" i="15" s="1"/>
  <c r="F1445" i="13"/>
  <c r="F1445" i="15" s="1"/>
  <c r="F1446" i="13"/>
  <c r="F1446" i="15" s="1"/>
  <c r="F1447" i="13"/>
  <c r="F1447" i="15" s="1"/>
  <c r="F1448" i="13"/>
  <c r="F1448" i="15" s="1"/>
  <c r="F1449" i="13"/>
  <c r="F1449" i="15" s="1"/>
  <c r="F1450" i="13"/>
  <c r="F1450" i="15" s="1"/>
  <c r="F1451" i="13"/>
  <c r="F1451" i="15" s="1"/>
  <c r="F1452" i="13"/>
  <c r="F1452" i="15" s="1"/>
  <c r="F1453" i="13"/>
  <c r="F1453" i="15" s="1"/>
  <c r="F1454" i="13"/>
  <c r="F1454" i="15" s="1"/>
  <c r="F1455" i="13"/>
  <c r="F1455" i="15" s="1"/>
  <c r="F1456" i="13"/>
  <c r="F1456" i="15" s="1"/>
  <c r="F1457" i="13"/>
  <c r="F1457" i="15" s="1"/>
  <c r="F1458" i="13"/>
  <c r="F1458" i="15" s="1"/>
  <c r="F1459" i="13"/>
  <c r="F1459" i="15" s="1"/>
  <c r="F1460" i="13"/>
  <c r="F1460" i="15" s="1"/>
  <c r="F1461" i="13"/>
  <c r="F1461" i="15" s="1"/>
  <c r="F1462" i="13"/>
  <c r="F1462" i="15" s="1"/>
  <c r="F1463" i="13"/>
  <c r="F1463" i="15" s="1"/>
  <c r="F1464" i="13"/>
  <c r="F1464" i="15" s="1"/>
  <c r="F1465" i="13"/>
  <c r="F1465" i="15" s="1"/>
  <c r="F1466" i="13"/>
  <c r="F1466" i="15" s="1"/>
  <c r="F1467" i="13"/>
  <c r="F1467" i="15" s="1"/>
  <c r="F1468" i="13"/>
  <c r="F1468" i="15" s="1"/>
  <c r="F1469" i="13"/>
  <c r="F1469" i="15" s="1"/>
  <c r="F1470" i="13"/>
  <c r="F1470" i="15" s="1"/>
  <c r="F1471" i="13"/>
  <c r="F1471" i="15" s="1"/>
  <c r="F1472" i="13"/>
  <c r="F1472" i="15" s="1"/>
  <c r="F1473" i="13"/>
  <c r="F1473" i="15" s="1"/>
  <c r="F1474" i="13"/>
  <c r="F1474" i="15" s="1"/>
  <c r="F1475" i="13"/>
  <c r="F1475" i="15" s="1"/>
  <c r="F1476" i="13"/>
  <c r="F1476" i="15" s="1"/>
  <c r="F1477" i="13"/>
  <c r="F1477" i="15" s="1"/>
  <c r="F1478" i="13"/>
  <c r="F1478" i="15" s="1"/>
  <c r="F1479" i="13"/>
  <c r="F1479" i="15" s="1"/>
  <c r="F1480" i="13"/>
  <c r="F1480" i="15" s="1"/>
  <c r="F1481" i="13"/>
  <c r="F1481" i="15" s="1"/>
  <c r="F1482" i="13"/>
  <c r="F1482" i="15" s="1"/>
  <c r="F1483" i="13"/>
  <c r="F1483" i="15" s="1"/>
  <c r="F1484" i="13"/>
  <c r="F1484" i="15" s="1"/>
  <c r="F1485" i="13"/>
  <c r="F1485" i="15" s="1"/>
  <c r="F1486" i="13"/>
  <c r="F1486" i="15" s="1"/>
  <c r="F1487" i="13"/>
  <c r="F1487" i="15" s="1"/>
  <c r="F1488" i="13"/>
  <c r="F1488" i="15" s="1"/>
  <c r="F1489" i="13"/>
  <c r="F1489" i="15" s="1"/>
  <c r="F1490" i="13"/>
  <c r="F1490" i="15" s="1"/>
  <c r="F1491" i="13"/>
  <c r="F1491" i="15" s="1"/>
  <c r="F1492" i="13"/>
  <c r="F1492" i="15" s="1"/>
  <c r="F1493" i="13"/>
  <c r="F1493" i="15" s="1"/>
  <c r="F1494" i="13"/>
  <c r="F1494" i="15" s="1"/>
  <c r="F1495" i="13"/>
  <c r="F1495" i="15" s="1"/>
  <c r="F1496" i="13"/>
  <c r="F1496" i="15" s="1"/>
  <c r="F1497" i="13"/>
  <c r="F1497" i="15" s="1"/>
  <c r="F1498" i="13"/>
  <c r="F1498" i="15" s="1"/>
  <c r="F1499" i="13"/>
  <c r="F1499" i="15" s="1"/>
  <c r="F1500" i="13"/>
  <c r="F1500" i="15" s="1"/>
  <c r="F1501" i="13"/>
  <c r="F1501" i="15" s="1"/>
  <c r="F1502" i="13"/>
  <c r="F1502" i="15" s="1"/>
  <c r="F1503" i="13"/>
  <c r="F1503" i="15" s="1"/>
  <c r="F1504" i="13"/>
  <c r="F1504" i="15" s="1"/>
  <c r="F1505" i="13"/>
  <c r="F1505" i="15" s="1"/>
  <c r="F1506" i="13"/>
  <c r="F1506" i="15" s="1"/>
  <c r="F1507" i="13"/>
  <c r="F1507" i="15" s="1"/>
  <c r="F1508" i="13"/>
  <c r="F1508" i="15" s="1"/>
  <c r="F1509" i="13"/>
  <c r="F1509" i="15" s="1"/>
  <c r="F1510" i="13"/>
  <c r="F1510" i="15" s="1"/>
  <c r="F1511" i="13"/>
  <c r="F1511" i="15" s="1"/>
  <c r="F1512" i="13"/>
  <c r="F1512" i="15" s="1"/>
  <c r="F1513" i="13"/>
  <c r="F1513" i="15" s="1"/>
  <c r="F1514" i="13"/>
  <c r="F1514" i="15" s="1"/>
  <c r="F1515" i="13"/>
  <c r="F1515" i="15" s="1"/>
  <c r="F1516" i="13"/>
  <c r="F1516" i="15" s="1"/>
  <c r="F1517" i="13"/>
  <c r="F1517" i="15" s="1"/>
  <c r="F1518" i="13"/>
  <c r="F1518" i="15" s="1"/>
  <c r="F1519" i="13"/>
  <c r="F1519" i="15" s="1"/>
  <c r="F1520" i="13"/>
  <c r="F1520" i="15" s="1"/>
  <c r="F1521" i="13"/>
  <c r="F1521" i="15" s="1"/>
  <c r="F1522" i="13"/>
  <c r="F1522" i="15" s="1"/>
  <c r="F1523" i="13"/>
  <c r="F1523" i="15" s="1"/>
  <c r="F1524" i="13"/>
  <c r="F1524" i="15" s="1"/>
  <c r="F1525" i="13"/>
  <c r="F1525" i="15" s="1"/>
  <c r="F1526" i="13"/>
  <c r="F1526" i="15" s="1"/>
  <c r="F1527" i="13"/>
  <c r="F1527" i="15" s="1"/>
  <c r="F1528" i="13"/>
  <c r="F1528" i="15" s="1"/>
  <c r="F1529" i="13"/>
  <c r="F1529" i="15" s="1"/>
  <c r="F1530" i="13"/>
  <c r="F1530" i="15" s="1"/>
  <c r="F1531" i="13"/>
  <c r="F1531" i="15" s="1"/>
  <c r="F1532" i="13"/>
  <c r="F1532" i="15" s="1"/>
  <c r="F1533" i="13"/>
  <c r="F1533" i="15" s="1"/>
  <c r="F1534" i="13"/>
  <c r="F1534" i="15" s="1"/>
  <c r="F1535" i="13"/>
  <c r="F1535" i="15" s="1"/>
  <c r="F1536" i="13"/>
  <c r="F1536" i="15" s="1"/>
  <c r="F1537" i="13"/>
  <c r="F1537" i="15" s="1"/>
  <c r="F1538" i="13"/>
  <c r="F1538" i="15" s="1"/>
  <c r="F1539" i="13"/>
  <c r="F1539" i="15" s="1"/>
  <c r="F1540" i="13"/>
  <c r="F1540" i="15" s="1"/>
  <c r="F1541" i="13"/>
  <c r="F1541" i="15" s="1"/>
  <c r="F1542" i="13"/>
  <c r="F1542" i="15" s="1"/>
  <c r="F1543" i="13"/>
  <c r="F1543" i="15" s="1"/>
  <c r="F1544" i="13"/>
  <c r="F1544" i="15" s="1"/>
  <c r="F1545" i="13"/>
  <c r="F1545" i="15" s="1"/>
  <c r="F1546" i="13"/>
  <c r="F1546" i="15" s="1"/>
  <c r="F1547" i="13"/>
  <c r="F1547" i="15" s="1"/>
  <c r="F1548" i="13"/>
  <c r="F1548" i="15" s="1"/>
  <c r="F1549" i="13"/>
  <c r="F1549" i="15" s="1"/>
  <c r="F1550" i="13"/>
  <c r="F1550" i="15" s="1"/>
  <c r="F1551" i="13"/>
  <c r="F1551" i="15" s="1"/>
  <c r="F1552" i="13"/>
  <c r="F1552" i="15" s="1"/>
  <c r="F1553" i="13"/>
  <c r="F1553" i="15" s="1"/>
  <c r="F1554" i="13"/>
  <c r="F1554" i="15" s="1"/>
  <c r="F1555" i="13"/>
  <c r="F1555" i="15" s="1"/>
  <c r="F1556" i="13"/>
  <c r="F1556" i="15" s="1"/>
  <c r="F1557" i="13"/>
  <c r="F1557" i="15" s="1"/>
  <c r="F1558" i="13"/>
  <c r="F1558" i="15" s="1"/>
  <c r="F1559" i="13"/>
  <c r="F1559" i="15" s="1"/>
  <c r="F1560" i="13"/>
  <c r="F1560" i="15" s="1"/>
  <c r="F1561" i="13"/>
  <c r="F1561" i="15" s="1"/>
  <c r="F1562" i="13"/>
  <c r="F1562" i="15" s="1"/>
  <c r="F1563" i="13"/>
  <c r="F1563" i="15" s="1"/>
  <c r="F1564" i="13"/>
  <c r="F1564" i="15" s="1"/>
  <c r="F1565" i="13"/>
  <c r="F1565" i="15" s="1"/>
  <c r="F1566" i="13"/>
  <c r="F1566" i="15" s="1"/>
  <c r="F1567" i="13"/>
  <c r="F1567" i="15" s="1"/>
  <c r="F1569" i="13"/>
  <c r="F1569" i="15" s="1"/>
  <c r="F1570" i="13"/>
  <c r="F1570" i="15" s="1"/>
  <c r="F1571" i="13"/>
  <c r="F1571" i="15" s="1"/>
  <c r="F1572" i="13"/>
  <c r="F1572" i="15" s="1"/>
  <c r="F1573" i="13"/>
  <c r="F1573" i="15" s="1"/>
  <c r="F1574" i="13"/>
  <c r="F1574" i="15" s="1"/>
  <c r="F1575" i="13"/>
  <c r="F1575" i="15" s="1"/>
  <c r="F1576" i="13"/>
  <c r="F1576" i="15" s="1"/>
  <c r="F1577" i="13"/>
  <c r="F1577" i="15" s="1"/>
  <c r="F1578" i="13"/>
  <c r="F1578" i="15" s="1"/>
  <c r="F1579" i="13"/>
  <c r="F1579" i="15" s="1"/>
  <c r="F1580" i="13"/>
  <c r="F1580" i="15" s="1"/>
  <c r="F1581" i="13"/>
  <c r="F1581" i="15" s="1"/>
  <c r="F1582" i="13"/>
  <c r="F1582" i="15" s="1"/>
  <c r="F1583" i="13"/>
  <c r="F1583" i="15" s="1"/>
  <c r="F1584" i="13"/>
  <c r="F1584" i="15" s="1"/>
  <c r="F1585" i="13"/>
  <c r="F1585" i="15" s="1"/>
  <c r="F1586" i="13"/>
  <c r="F1586" i="15" s="1"/>
  <c r="F1587" i="13"/>
  <c r="F1587" i="15" s="1"/>
  <c r="F1588" i="13"/>
  <c r="F1588" i="15" s="1"/>
  <c r="F1589" i="13"/>
  <c r="F1589" i="15" s="1"/>
  <c r="F1590" i="13"/>
  <c r="F1590" i="15" s="1"/>
  <c r="F1591" i="13"/>
  <c r="F1591" i="15" s="1"/>
  <c r="F1592" i="13"/>
  <c r="F1592" i="15" s="1"/>
  <c r="F1593" i="13"/>
  <c r="F1593" i="15" s="1"/>
  <c r="F1594" i="13"/>
  <c r="F1594" i="15" s="1"/>
  <c r="F1595" i="13"/>
  <c r="F1595" i="15" s="1"/>
  <c r="F1596" i="13"/>
  <c r="F1596" i="15" s="1"/>
  <c r="F1597" i="13"/>
  <c r="F1597" i="15" s="1"/>
  <c r="F1598" i="13"/>
  <c r="F1598" i="15" s="1"/>
  <c r="F1599" i="13"/>
  <c r="F1599" i="15" s="1"/>
  <c r="F1600" i="13"/>
  <c r="F1600" i="15" s="1"/>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E1044" i="13"/>
  <c r="E1045" i="13"/>
  <c r="E1046" i="13"/>
  <c r="E1047" i="13"/>
  <c r="E1048" i="13"/>
  <c r="E1049" i="13"/>
  <c r="E1050" i="13"/>
  <c r="E1051" i="13"/>
  <c r="E1052" i="13"/>
  <c r="E1053" i="13"/>
  <c r="E1054" i="13"/>
  <c r="E1055" i="13"/>
  <c r="E1056" i="13"/>
  <c r="E1057" i="13"/>
  <c r="E1058" i="13"/>
  <c r="E1059" i="13"/>
  <c r="E1060" i="13"/>
  <c r="E1061" i="13"/>
  <c r="E1062" i="13"/>
  <c r="E1063" i="13"/>
  <c r="E1064" i="13"/>
  <c r="E1065" i="13"/>
  <c r="E1066" i="13"/>
  <c r="E1067" i="13"/>
  <c r="E1068" i="13"/>
  <c r="E1069" i="13"/>
  <c r="E1070" i="13"/>
  <c r="E1071" i="13"/>
  <c r="E1072" i="13"/>
  <c r="E1073" i="13"/>
  <c r="E1074" i="13"/>
  <c r="E1075" i="13"/>
  <c r="E1076" i="13"/>
  <c r="E1077" i="13"/>
  <c r="E1078" i="13"/>
  <c r="E1079" i="13"/>
  <c r="E1080" i="13"/>
  <c r="E1081" i="13"/>
  <c r="E1082" i="13"/>
  <c r="E1083" i="13"/>
  <c r="E1084" i="13"/>
  <c r="E1085" i="13"/>
  <c r="E1086" i="13"/>
  <c r="E1087" i="13"/>
  <c r="E1088" i="13"/>
  <c r="E1089" i="13"/>
  <c r="E1090" i="13"/>
  <c r="E1091" i="13"/>
  <c r="E1092" i="13"/>
  <c r="E1093" i="13"/>
  <c r="E1094" i="13"/>
  <c r="E1095" i="13"/>
  <c r="E1096" i="13"/>
  <c r="E1097" i="13"/>
  <c r="E1098" i="13"/>
  <c r="E1099" i="13"/>
  <c r="E1100" i="13"/>
  <c r="E1101" i="13"/>
  <c r="E1102" i="13"/>
  <c r="E1103" i="13"/>
  <c r="E1104" i="13"/>
  <c r="E1105" i="13"/>
  <c r="E1106" i="13"/>
  <c r="E1107" i="13"/>
  <c r="E1108" i="13"/>
  <c r="E1109" i="13"/>
  <c r="E1110" i="13"/>
  <c r="E1111" i="13"/>
  <c r="E1112" i="13"/>
  <c r="E1113" i="13"/>
  <c r="E1114" i="13"/>
  <c r="E1115" i="13"/>
  <c r="E1116" i="13"/>
  <c r="E1117" i="13"/>
  <c r="E1118" i="13"/>
  <c r="E1119" i="13"/>
  <c r="E1120" i="13"/>
  <c r="E1121" i="13"/>
  <c r="E1122" i="13"/>
  <c r="E1123" i="13"/>
  <c r="E1124" i="13"/>
  <c r="E1125" i="13"/>
  <c r="E1126" i="13"/>
  <c r="E1127" i="13"/>
  <c r="E1128" i="13"/>
  <c r="E1129" i="13"/>
  <c r="E1130" i="13"/>
  <c r="E1131" i="13"/>
  <c r="E1132" i="13"/>
  <c r="E1133" i="13"/>
  <c r="E1134" i="13"/>
  <c r="E1135" i="13"/>
  <c r="E1136" i="13"/>
  <c r="E1137" i="13"/>
  <c r="E1138" i="13"/>
  <c r="E1139" i="13"/>
  <c r="E1140" i="13"/>
  <c r="E1141" i="13"/>
  <c r="E1142" i="13"/>
  <c r="E1143" i="13"/>
  <c r="E1144" i="13"/>
  <c r="E1145" i="13"/>
  <c r="E1146" i="13"/>
  <c r="E1147" i="13"/>
  <c r="E1148" i="13"/>
  <c r="E1149" i="13"/>
  <c r="E1150" i="13"/>
  <c r="E1151" i="13"/>
  <c r="E1152" i="13"/>
  <c r="E1153" i="13"/>
  <c r="E1154" i="13"/>
  <c r="E1155" i="13"/>
  <c r="E1156" i="13"/>
  <c r="E1157" i="13"/>
  <c r="E1158" i="13"/>
  <c r="E1159" i="13"/>
  <c r="E1160" i="13"/>
  <c r="E1161" i="13"/>
  <c r="E1162" i="13"/>
  <c r="E1163" i="13"/>
  <c r="E1164" i="13"/>
  <c r="E1165" i="13"/>
  <c r="E1166" i="13"/>
  <c r="E1167" i="13"/>
  <c r="E1168" i="13"/>
  <c r="E1169" i="13"/>
  <c r="E1170" i="13"/>
  <c r="E1171" i="13"/>
  <c r="E1172" i="13"/>
  <c r="E1173" i="13"/>
  <c r="E1174" i="13"/>
  <c r="E1175" i="13"/>
  <c r="E1176" i="13"/>
  <c r="E1177" i="13"/>
  <c r="E1178" i="13"/>
  <c r="E1179" i="13"/>
  <c r="E1180" i="13"/>
  <c r="E1181" i="13"/>
  <c r="E1182" i="13"/>
  <c r="E1183" i="13"/>
  <c r="E1184" i="13"/>
  <c r="E1185" i="13"/>
  <c r="E1186" i="13"/>
  <c r="E1187" i="13"/>
  <c r="E1188" i="13"/>
  <c r="E1189" i="13"/>
  <c r="E1190" i="13"/>
  <c r="E1191" i="13"/>
  <c r="E1192" i="13"/>
  <c r="E1193" i="13"/>
  <c r="E1194" i="13"/>
  <c r="E1195" i="13"/>
  <c r="E1196" i="13"/>
  <c r="E1197" i="13"/>
  <c r="E1198" i="13"/>
  <c r="E1199" i="13"/>
  <c r="E1200" i="13"/>
  <c r="E1201" i="13"/>
  <c r="E1202" i="13"/>
  <c r="E1203" i="13"/>
  <c r="E1204" i="13"/>
  <c r="E1205" i="13"/>
  <c r="E1206" i="13"/>
  <c r="E1207" i="13"/>
  <c r="E1208" i="13"/>
  <c r="E1209" i="13"/>
  <c r="E1210" i="13"/>
  <c r="E1211" i="13"/>
  <c r="E1212" i="13"/>
  <c r="E1213" i="13"/>
  <c r="E1214" i="13"/>
  <c r="E1215" i="13"/>
  <c r="E1216" i="13"/>
  <c r="E1217" i="13"/>
  <c r="E1218" i="13"/>
  <c r="E1219" i="13"/>
  <c r="E1220" i="13"/>
  <c r="E1221" i="13"/>
  <c r="E1222" i="13"/>
  <c r="E1223" i="13"/>
  <c r="E1224" i="13"/>
  <c r="E1225" i="13"/>
  <c r="E1226" i="13"/>
  <c r="E1227" i="13"/>
  <c r="E1228" i="13"/>
  <c r="E1229" i="13"/>
  <c r="E1230" i="13"/>
  <c r="E1231" i="13"/>
  <c r="E1232" i="13"/>
  <c r="E1233" i="13"/>
  <c r="E1234" i="13"/>
  <c r="E1235" i="13"/>
  <c r="E1236" i="13"/>
  <c r="E1237" i="13"/>
  <c r="E1238" i="13"/>
  <c r="E1239" i="13"/>
  <c r="E1240" i="13"/>
  <c r="E1241" i="13"/>
  <c r="E1242" i="13"/>
  <c r="E1243" i="13"/>
  <c r="E1244" i="13"/>
  <c r="E1245" i="13"/>
  <c r="E1246" i="13"/>
  <c r="E1247" i="13"/>
  <c r="E1248" i="13"/>
  <c r="E1249" i="13"/>
  <c r="E1250" i="13"/>
  <c r="E1251" i="13"/>
  <c r="E1252" i="13"/>
  <c r="E1253" i="13"/>
  <c r="E1254" i="13"/>
  <c r="E1255" i="13"/>
  <c r="E1256" i="13"/>
  <c r="E1257" i="13"/>
  <c r="E1258" i="13"/>
  <c r="E1259" i="13"/>
  <c r="E1260" i="13"/>
  <c r="E1261" i="13"/>
  <c r="E1262" i="13"/>
  <c r="E1263" i="13"/>
  <c r="E1264" i="13"/>
  <c r="E1265" i="13"/>
  <c r="E1266" i="13"/>
  <c r="E1267" i="13"/>
  <c r="E1268" i="13"/>
  <c r="E1269" i="13"/>
  <c r="E1270" i="13"/>
  <c r="E1271" i="13"/>
  <c r="E1272" i="13"/>
  <c r="E1273" i="13"/>
  <c r="E1274" i="13"/>
  <c r="E1275" i="13"/>
  <c r="E1276" i="13"/>
  <c r="E1277" i="13"/>
  <c r="E1278" i="13"/>
  <c r="E1279" i="13"/>
  <c r="E1280" i="13"/>
  <c r="E1281" i="13"/>
  <c r="E1282" i="13"/>
  <c r="E1283" i="13"/>
  <c r="E1284" i="13"/>
  <c r="E1285" i="13"/>
  <c r="E1286" i="13"/>
  <c r="E1287" i="13"/>
  <c r="E1288" i="13"/>
  <c r="E1289" i="13"/>
  <c r="E1290" i="13"/>
  <c r="E1291" i="13"/>
  <c r="E1292" i="13"/>
  <c r="E1293" i="13"/>
  <c r="E1294" i="13"/>
  <c r="E1295" i="13"/>
  <c r="E1296" i="13"/>
  <c r="E1297" i="13"/>
  <c r="E1298" i="13"/>
  <c r="E1299" i="13"/>
  <c r="E1300" i="13"/>
  <c r="E1301" i="13"/>
  <c r="E1302" i="13"/>
  <c r="E1303" i="13"/>
  <c r="E1304" i="13"/>
  <c r="E1305" i="13"/>
  <c r="E1306" i="13"/>
  <c r="E1307" i="13"/>
  <c r="E1308" i="13"/>
  <c r="E1309" i="13"/>
  <c r="E1310" i="13"/>
  <c r="E1311" i="13"/>
  <c r="E1312" i="13"/>
  <c r="E1313" i="13"/>
  <c r="E1314" i="13"/>
  <c r="E1315" i="13"/>
  <c r="E1316" i="13"/>
  <c r="E1317" i="13"/>
  <c r="E1318" i="13"/>
  <c r="E1319" i="13"/>
  <c r="E1320" i="13"/>
  <c r="E1321" i="13"/>
  <c r="E1322" i="13"/>
  <c r="E1323" i="13"/>
  <c r="E1324" i="13"/>
  <c r="E1325" i="13"/>
  <c r="E1326" i="13"/>
  <c r="E1327" i="13"/>
  <c r="E1328" i="13"/>
  <c r="E1329" i="13"/>
  <c r="E1330" i="13"/>
  <c r="E1331" i="13"/>
  <c r="E1332" i="13"/>
  <c r="E1333" i="13"/>
  <c r="E1334" i="13"/>
  <c r="E1335" i="13"/>
  <c r="E1336" i="13"/>
  <c r="E1337" i="13"/>
  <c r="E1338" i="13"/>
  <c r="E1339" i="13"/>
  <c r="E1340" i="13"/>
  <c r="E1341" i="13"/>
  <c r="E1342" i="13"/>
  <c r="E1343" i="13"/>
  <c r="E1344" i="13"/>
  <c r="E1345" i="13"/>
  <c r="E1346" i="13"/>
  <c r="E1347" i="13"/>
  <c r="E1348" i="13"/>
  <c r="E1349" i="13"/>
  <c r="E1350" i="13"/>
  <c r="E1351" i="13"/>
  <c r="E1352" i="13"/>
  <c r="E1353" i="13"/>
  <c r="E1354" i="13"/>
  <c r="E1355" i="13"/>
  <c r="E1356" i="13"/>
  <c r="E1357" i="13"/>
  <c r="E1358" i="13"/>
  <c r="E1359" i="13"/>
  <c r="E1360" i="13"/>
  <c r="E1361" i="13"/>
  <c r="E1362" i="13"/>
  <c r="E1363" i="13"/>
  <c r="E1364" i="13"/>
  <c r="E1365" i="13"/>
  <c r="E1366" i="13"/>
  <c r="E1367" i="13"/>
  <c r="E1368" i="13"/>
  <c r="E1369" i="13"/>
  <c r="E1370" i="13"/>
  <c r="E1371" i="13"/>
  <c r="E1372" i="13"/>
  <c r="E1373" i="13"/>
  <c r="E1374" i="13"/>
  <c r="E1375" i="13"/>
  <c r="E1376" i="13"/>
  <c r="E1377" i="13"/>
  <c r="E1378" i="13"/>
  <c r="E1379" i="13"/>
  <c r="E1380" i="13"/>
  <c r="E1381" i="13"/>
  <c r="E1382" i="13"/>
  <c r="E1383" i="13"/>
  <c r="E1384" i="13"/>
  <c r="E1385" i="13"/>
  <c r="E1386" i="13"/>
  <c r="E1387" i="13"/>
  <c r="E1388" i="13"/>
  <c r="E1389" i="13"/>
  <c r="E1390" i="13"/>
  <c r="E1391" i="13"/>
  <c r="E1392" i="13"/>
  <c r="E1393" i="13"/>
  <c r="E1394" i="13"/>
  <c r="E1395" i="13"/>
  <c r="E1396" i="13"/>
  <c r="E1397" i="13"/>
  <c r="E1398" i="13"/>
  <c r="E1399" i="13"/>
  <c r="E1400" i="13"/>
  <c r="E1401" i="13"/>
  <c r="E1402" i="13"/>
  <c r="E1403" i="13"/>
  <c r="E1404" i="13"/>
  <c r="E1405" i="13"/>
  <c r="E1406" i="13"/>
  <c r="E1407" i="13"/>
  <c r="E1408" i="13"/>
  <c r="E1409" i="13"/>
  <c r="E1410" i="13"/>
  <c r="E1411" i="13"/>
  <c r="E1412" i="13"/>
  <c r="E1413" i="13"/>
  <c r="E1414" i="13"/>
  <c r="E1415" i="13"/>
  <c r="E1416" i="13"/>
  <c r="E1417" i="13"/>
  <c r="E1418" i="13"/>
  <c r="E1419" i="13"/>
  <c r="E1420" i="13"/>
  <c r="E1421" i="13"/>
  <c r="E1422" i="13"/>
  <c r="E1423" i="13"/>
  <c r="E1424" i="13"/>
  <c r="E1425" i="13"/>
  <c r="E1426" i="13"/>
  <c r="E1427" i="13"/>
  <c r="E1428" i="13"/>
  <c r="E1429" i="13"/>
  <c r="E1430" i="13"/>
  <c r="E1431" i="13"/>
  <c r="E1432" i="13"/>
  <c r="E1433" i="13"/>
  <c r="E1434" i="13"/>
  <c r="E1435" i="13"/>
  <c r="E1436" i="13"/>
  <c r="E1437" i="13"/>
  <c r="E1438" i="13"/>
  <c r="E1439" i="13"/>
  <c r="E1440" i="13"/>
  <c r="E1441" i="13"/>
  <c r="E1442" i="13"/>
  <c r="E1443" i="13"/>
  <c r="E1444" i="13"/>
  <c r="E1445" i="13"/>
  <c r="E1446" i="13"/>
  <c r="E1447" i="13"/>
  <c r="E1448" i="13"/>
  <c r="E1449" i="13"/>
  <c r="E1450" i="13"/>
  <c r="E1451" i="13"/>
  <c r="E1452" i="13"/>
  <c r="E1453" i="13"/>
  <c r="E1454" i="13"/>
  <c r="E1455" i="13"/>
  <c r="E1456" i="13"/>
  <c r="E1457" i="13"/>
  <c r="E1458" i="13"/>
  <c r="E1459" i="13"/>
  <c r="E1460" i="13"/>
  <c r="E1461" i="13"/>
  <c r="E1462" i="13"/>
  <c r="E1463" i="13"/>
  <c r="E1464" i="13"/>
  <c r="E1465" i="13"/>
  <c r="E1466" i="13"/>
  <c r="E1467" i="13"/>
  <c r="E1468" i="13"/>
  <c r="E1469" i="13"/>
  <c r="E1470" i="13"/>
  <c r="E1471" i="13"/>
  <c r="E1472" i="13"/>
  <c r="E1473" i="13"/>
  <c r="E1474" i="13"/>
  <c r="E1475" i="13"/>
  <c r="E1476" i="13"/>
  <c r="E1477" i="13"/>
  <c r="E1478" i="13"/>
  <c r="E1479" i="13"/>
  <c r="E1480" i="13"/>
  <c r="E1481" i="13"/>
  <c r="E1482" i="13"/>
  <c r="E1483" i="13"/>
  <c r="E1484" i="13"/>
  <c r="E1485" i="13"/>
  <c r="E1486" i="13"/>
  <c r="E1487" i="13"/>
  <c r="E1488" i="13"/>
  <c r="E1489" i="13"/>
  <c r="E1490" i="13"/>
  <c r="E1491" i="13"/>
  <c r="E1492" i="13"/>
  <c r="E1493" i="13"/>
  <c r="E1494" i="13"/>
  <c r="E1495" i="13"/>
  <c r="E1496" i="13"/>
  <c r="E1497" i="13"/>
  <c r="E1498" i="13"/>
  <c r="E1499" i="13"/>
  <c r="E1500" i="13"/>
  <c r="E1501" i="13"/>
  <c r="E1502" i="13"/>
  <c r="E1503" i="13"/>
  <c r="E1504" i="13"/>
  <c r="E1505" i="13"/>
  <c r="E1506" i="13"/>
  <c r="E1507" i="13"/>
  <c r="E1508" i="13"/>
  <c r="E1509" i="13"/>
  <c r="E1510" i="13"/>
  <c r="E1511" i="13"/>
  <c r="E1512" i="13"/>
  <c r="E1513" i="13"/>
  <c r="E1514" i="13"/>
  <c r="E1515" i="13"/>
  <c r="E1516" i="13"/>
  <c r="E1517" i="13"/>
  <c r="E1518" i="13"/>
  <c r="E1519" i="13"/>
  <c r="E1520" i="13"/>
  <c r="E1521" i="13"/>
  <c r="E1522" i="13"/>
  <c r="E1523" i="13"/>
  <c r="E1524" i="13"/>
  <c r="E1525" i="13"/>
  <c r="E1526" i="13"/>
  <c r="E1527" i="13"/>
  <c r="E1528" i="13"/>
  <c r="E1529" i="13"/>
  <c r="E1530" i="13"/>
  <c r="E1531" i="13"/>
  <c r="E1532" i="13"/>
  <c r="E1533" i="13"/>
  <c r="E1534" i="13"/>
  <c r="E1535" i="13"/>
  <c r="E1536" i="13"/>
  <c r="E1537" i="13"/>
  <c r="E1538" i="13"/>
  <c r="E1539" i="13"/>
  <c r="E1540" i="13"/>
  <c r="E1541" i="13"/>
  <c r="E1542" i="13"/>
  <c r="E1543" i="13"/>
  <c r="E1544" i="13"/>
  <c r="E1545" i="13"/>
  <c r="E1546" i="13"/>
  <c r="E1547" i="13"/>
  <c r="E1548" i="13"/>
  <c r="E1549" i="13"/>
  <c r="E1550" i="13"/>
  <c r="E1551" i="13"/>
  <c r="E1552" i="13"/>
  <c r="E1553" i="13"/>
  <c r="E1554" i="13"/>
  <c r="E1555" i="13"/>
  <c r="E1556" i="13"/>
  <c r="E1557" i="13"/>
  <c r="E1558" i="13"/>
  <c r="E1559" i="13"/>
  <c r="E1560" i="13"/>
  <c r="E1561" i="13"/>
  <c r="E1562" i="13"/>
  <c r="E1563" i="13"/>
  <c r="E1564" i="13"/>
  <c r="E1565" i="13"/>
  <c r="E1566" i="13"/>
  <c r="E1567" i="13"/>
  <c r="E1568" i="13"/>
  <c r="E1569" i="13"/>
  <c r="E1570" i="13"/>
  <c r="E1571" i="13"/>
  <c r="E1572" i="13"/>
  <c r="E1573" i="13"/>
  <c r="E1574" i="13"/>
  <c r="E1575" i="13"/>
  <c r="E1576" i="13"/>
  <c r="E1577" i="13"/>
  <c r="E1578" i="13"/>
  <c r="E1579" i="13"/>
  <c r="E1580" i="13"/>
  <c r="E1581" i="13"/>
  <c r="E1582" i="13"/>
  <c r="E1583" i="13"/>
  <c r="E1584" i="13"/>
  <c r="E1585" i="13"/>
  <c r="E1586" i="13"/>
  <c r="E1587" i="13"/>
  <c r="E1588" i="13"/>
  <c r="E1589" i="13"/>
  <c r="E1590" i="13"/>
  <c r="E1591" i="13"/>
  <c r="E1592" i="13"/>
  <c r="E1593" i="13"/>
  <c r="E1594" i="13"/>
  <c r="E1595" i="13"/>
  <c r="E1596" i="13"/>
  <c r="E1597" i="13"/>
  <c r="E1598" i="13"/>
  <c r="E1599" i="13"/>
  <c r="E1600"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D1113" i="13"/>
  <c r="D1114" i="13"/>
  <c r="D1115" i="13"/>
  <c r="D1116" i="13"/>
  <c r="D1117" i="13"/>
  <c r="D1118" i="13"/>
  <c r="D1119" i="13"/>
  <c r="D1120" i="13"/>
  <c r="D1121" i="13"/>
  <c r="D1122" i="13"/>
  <c r="D1123" i="13"/>
  <c r="D1124" i="13"/>
  <c r="D1125" i="13"/>
  <c r="D1126" i="13"/>
  <c r="D1127" i="13"/>
  <c r="D1128" i="13"/>
  <c r="D1129" i="13"/>
  <c r="D1130" i="13"/>
  <c r="D1131" i="13"/>
  <c r="D1132" i="13"/>
  <c r="D1133" i="13"/>
  <c r="D1134" i="13"/>
  <c r="D1135" i="13"/>
  <c r="D1136" i="13"/>
  <c r="D1137" i="13"/>
  <c r="D1138" i="13"/>
  <c r="D1139" i="13"/>
  <c r="D1140" i="13"/>
  <c r="D1141" i="13"/>
  <c r="D1142" i="13"/>
  <c r="D1143" i="13"/>
  <c r="D1144" i="13"/>
  <c r="D1145" i="13"/>
  <c r="D1146" i="13"/>
  <c r="D1147" i="13"/>
  <c r="D1148" i="13"/>
  <c r="D1149" i="13"/>
  <c r="D1150" i="13"/>
  <c r="D1151" i="13"/>
  <c r="D1152" i="13"/>
  <c r="D1153" i="13"/>
  <c r="D1154" i="13"/>
  <c r="D1155" i="13"/>
  <c r="D1156" i="13"/>
  <c r="D1157" i="13"/>
  <c r="D1158" i="13"/>
  <c r="D1159" i="13"/>
  <c r="D1160" i="13"/>
  <c r="D1161" i="13"/>
  <c r="D1162" i="13"/>
  <c r="D1163" i="13"/>
  <c r="D1164" i="13"/>
  <c r="D1165" i="13"/>
  <c r="D1166" i="13"/>
  <c r="D1167" i="13"/>
  <c r="D1168" i="13"/>
  <c r="D1169" i="13"/>
  <c r="D1170" i="13"/>
  <c r="D1171" i="13"/>
  <c r="D1172" i="13"/>
  <c r="D1173" i="13"/>
  <c r="D1174" i="13"/>
  <c r="D1175" i="13"/>
  <c r="D1176" i="13"/>
  <c r="D1177" i="13"/>
  <c r="D1178" i="13"/>
  <c r="D1179" i="13"/>
  <c r="D1180" i="13"/>
  <c r="D1181" i="13"/>
  <c r="D1182" i="13"/>
  <c r="D1183" i="13"/>
  <c r="D1184" i="13"/>
  <c r="D1185" i="13"/>
  <c r="D1186" i="13"/>
  <c r="D1187" i="13"/>
  <c r="D1188" i="13"/>
  <c r="D1189" i="13"/>
  <c r="D1190" i="13"/>
  <c r="D1191" i="13"/>
  <c r="D1192" i="13"/>
  <c r="D1193" i="13"/>
  <c r="D1194" i="13"/>
  <c r="D1195" i="13"/>
  <c r="D1196" i="13"/>
  <c r="D1197" i="13"/>
  <c r="D1198" i="13"/>
  <c r="D1199" i="13"/>
  <c r="D1200" i="13"/>
  <c r="D1201" i="13"/>
  <c r="D1202" i="13"/>
  <c r="D1203" i="13"/>
  <c r="D1204" i="13"/>
  <c r="D1205" i="13"/>
  <c r="D1206" i="13"/>
  <c r="D1207" i="13"/>
  <c r="D1208" i="13"/>
  <c r="D1209" i="13"/>
  <c r="D1210" i="13"/>
  <c r="D1211" i="13"/>
  <c r="D1212" i="13"/>
  <c r="D1213" i="13"/>
  <c r="D1214" i="13"/>
  <c r="D1215" i="13"/>
  <c r="D1216" i="13"/>
  <c r="D1217" i="13"/>
  <c r="D1218" i="13"/>
  <c r="D1219" i="13"/>
  <c r="D1220" i="13"/>
  <c r="D1221" i="13"/>
  <c r="D1222" i="13"/>
  <c r="D1223" i="13"/>
  <c r="D1224" i="13"/>
  <c r="D1225" i="13"/>
  <c r="D1226" i="13"/>
  <c r="D1227" i="13"/>
  <c r="D1228" i="13"/>
  <c r="D1229" i="13"/>
  <c r="D1230" i="13"/>
  <c r="D1231" i="13"/>
  <c r="D1232" i="13"/>
  <c r="D1233" i="13"/>
  <c r="D1234" i="13"/>
  <c r="D1235" i="13"/>
  <c r="D1236" i="13"/>
  <c r="D1237" i="13"/>
  <c r="D1238" i="13"/>
  <c r="D1239" i="13"/>
  <c r="D1240" i="13"/>
  <c r="D1241" i="13"/>
  <c r="D1242" i="13"/>
  <c r="D1243" i="13"/>
  <c r="D1244" i="13"/>
  <c r="D1245" i="13"/>
  <c r="D1246" i="13"/>
  <c r="D1247" i="13"/>
  <c r="D1248" i="13"/>
  <c r="D1249" i="13"/>
  <c r="D1250" i="13"/>
  <c r="D1251" i="13"/>
  <c r="D1252" i="13"/>
  <c r="D1253" i="13"/>
  <c r="D1254" i="13"/>
  <c r="D1255" i="13"/>
  <c r="D1256" i="13"/>
  <c r="D1257" i="13"/>
  <c r="D1258" i="13"/>
  <c r="D1259" i="13"/>
  <c r="D1260" i="13"/>
  <c r="D1261" i="13"/>
  <c r="D1262" i="13"/>
  <c r="D1263" i="13"/>
  <c r="D1264" i="13"/>
  <c r="D1265" i="13"/>
  <c r="D1266" i="13"/>
  <c r="D1267" i="13"/>
  <c r="D1268" i="13"/>
  <c r="D1269" i="13"/>
  <c r="D1270" i="13"/>
  <c r="D1271" i="13"/>
  <c r="D1272" i="13"/>
  <c r="D1273" i="13"/>
  <c r="D1274" i="13"/>
  <c r="D1275" i="13"/>
  <c r="D1276" i="13"/>
  <c r="D1277" i="13"/>
  <c r="D1278" i="13"/>
  <c r="D1279" i="13"/>
  <c r="D1280" i="13"/>
  <c r="D1281" i="13"/>
  <c r="D1282" i="13"/>
  <c r="D1283" i="13"/>
  <c r="D1284" i="13"/>
  <c r="D1285" i="13"/>
  <c r="D1286" i="13"/>
  <c r="D1287" i="13"/>
  <c r="D1288" i="13"/>
  <c r="D1289" i="13"/>
  <c r="D1290" i="13"/>
  <c r="D1291" i="13"/>
  <c r="D1292" i="13"/>
  <c r="D1293" i="13"/>
  <c r="D1294" i="13"/>
  <c r="D1295" i="13"/>
  <c r="D1296" i="13"/>
  <c r="D1297" i="13"/>
  <c r="D1298" i="13"/>
  <c r="D1299" i="13"/>
  <c r="D1300" i="13"/>
  <c r="D1301" i="13"/>
  <c r="D1302" i="13"/>
  <c r="D1303" i="13"/>
  <c r="D1304" i="13"/>
  <c r="D1305" i="13"/>
  <c r="D1306" i="13"/>
  <c r="D1307" i="13"/>
  <c r="D1308" i="13"/>
  <c r="D1309" i="13"/>
  <c r="D1310" i="13"/>
  <c r="D1311" i="13"/>
  <c r="D1312" i="13"/>
  <c r="D1313" i="13"/>
  <c r="D1314" i="13"/>
  <c r="D1315" i="13"/>
  <c r="D1316" i="13"/>
  <c r="D1317" i="13"/>
  <c r="D1318" i="13"/>
  <c r="D1319" i="13"/>
  <c r="D1320" i="13"/>
  <c r="D1321" i="13"/>
  <c r="D1322" i="13"/>
  <c r="D1323" i="13"/>
  <c r="D1324" i="13"/>
  <c r="D1325" i="13"/>
  <c r="D1326" i="13"/>
  <c r="D1327" i="13"/>
  <c r="D1328" i="13"/>
  <c r="D1329" i="13"/>
  <c r="D1330" i="13"/>
  <c r="D1331" i="13"/>
  <c r="D1332" i="13"/>
  <c r="D1333" i="13"/>
  <c r="D1334" i="13"/>
  <c r="D1335" i="13"/>
  <c r="D1336" i="13"/>
  <c r="D1337" i="13"/>
  <c r="D1338" i="13"/>
  <c r="D1339" i="13"/>
  <c r="D1340" i="13"/>
  <c r="D1341" i="13"/>
  <c r="D1342" i="13"/>
  <c r="D1343" i="13"/>
  <c r="D1344" i="13"/>
  <c r="D1345" i="13"/>
  <c r="D1346" i="13"/>
  <c r="D1347" i="13"/>
  <c r="D1348" i="13"/>
  <c r="D1349" i="13"/>
  <c r="D1350" i="13"/>
  <c r="D1351" i="13"/>
  <c r="D1352" i="13"/>
  <c r="D1353" i="13"/>
  <c r="D1354" i="13"/>
  <c r="D1355" i="13"/>
  <c r="D1356" i="13"/>
  <c r="D1357" i="13"/>
  <c r="D1358" i="13"/>
  <c r="D1359" i="13"/>
  <c r="D1360" i="13"/>
  <c r="D1361" i="13"/>
  <c r="D1362" i="13"/>
  <c r="D1363" i="13"/>
  <c r="D1364" i="13"/>
  <c r="D1365" i="13"/>
  <c r="D1366" i="13"/>
  <c r="D1367" i="13"/>
  <c r="D1368" i="13"/>
  <c r="D1369" i="13"/>
  <c r="D1370" i="13"/>
  <c r="D1371" i="13"/>
  <c r="D1372" i="13"/>
  <c r="D1373" i="13"/>
  <c r="D1374" i="13"/>
  <c r="D1375" i="13"/>
  <c r="D1376" i="13"/>
  <c r="D1377" i="13"/>
  <c r="D1378" i="13"/>
  <c r="D1379" i="13"/>
  <c r="D1380" i="13"/>
  <c r="D1381" i="13"/>
  <c r="D1382" i="13"/>
  <c r="D1383" i="13"/>
  <c r="D1384" i="13"/>
  <c r="D1385" i="13"/>
  <c r="D1386" i="13"/>
  <c r="D1387" i="13"/>
  <c r="D1388" i="13"/>
  <c r="D1389" i="13"/>
  <c r="D1390" i="13"/>
  <c r="D1391" i="13"/>
  <c r="D1392" i="13"/>
  <c r="D1393" i="13"/>
  <c r="D1394" i="13"/>
  <c r="D1395" i="13"/>
  <c r="D1396" i="13"/>
  <c r="D1397" i="13"/>
  <c r="D1398" i="13"/>
  <c r="D1399" i="13"/>
  <c r="D1400" i="13"/>
  <c r="D1401" i="13"/>
  <c r="D1402" i="13"/>
  <c r="D1403" i="13"/>
  <c r="D1404" i="13"/>
  <c r="D1405" i="13"/>
  <c r="D1406" i="13"/>
  <c r="D1407" i="13"/>
  <c r="D1408" i="13"/>
  <c r="D1409" i="13"/>
  <c r="D1410" i="13"/>
  <c r="D1411" i="13"/>
  <c r="D1412" i="13"/>
  <c r="D1413" i="13"/>
  <c r="D1414" i="13"/>
  <c r="D1415" i="13"/>
  <c r="D1416" i="13"/>
  <c r="D1417" i="13"/>
  <c r="D1418" i="13"/>
  <c r="D1419" i="13"/>
  <c r="D1420" i="13"/>
  <c r="D1421" i="13"/>
  <c r="D1422" i="13"/>
  <c r="D1423" i="13"/>
  <c r="D1424" i="13"/>
  <c r="D1425" i="13"/>
  <c r="D1426" i="13"/>
  <c r="D1427" i="13"/>
  <c r="D1428" i="13"/>
  <c r="D1429" i="13"/>
  <c r="D1430" i="13"/>
  <c r="D1431" i="13"/>
  <c r="D1432" i="13"/>
  <c r="D1433" i="13"/>
  <c r="D1434" i="13"/>
  <c r="D1435" i="13"/>
  <c r="D1436" i="13"/>
  <c r="D1437" i="13"/>
  <c r="D1438" i="13"/>
  <c r="D1439" i="13"/>
  <c r="D1440" i="13"/>
  <c r="D1441" i="13"/>
  <c r="D1442" i="13"/>
  <c r="D1443" i="13"/>
  <c r="D1444" i="13"/>
  <c r="D1445" i="13"/>
  <c r="D1446" i="13"/>
  <c r="D1447" i="13"/>
  <c r="D1448" i="13"/>
  <c r="D1449" i="13"/>
  <c r="D1450" i="13"/>
  <c r="D1451" i="13"/>
  <c r="D1452" i="13"/>
  <c r="D1453" i="13"/>
  <c r="D1454" i="13"/>
  <c r="D1455" i="13"/>
  <c r="D1456" i="13"/>
  <c r="D1457" i="13"/>
  <c r="D1458" i="13"/>
  <c r="D1459" i="13"/>
  <c r="D1460" i="13"/>
  <c r="D1461" i="13"/>
  <c r="D1462" i="13"/>
  <c r="D1463" i="13"/>
  <c r="D1464" i="13"/>
  <c r="D1465" i="13"/>
  <c r="D1466" i="13"/>
  <c r="D1467" i="13"/>
  <c r="D1468" i="13"/>
  <c r="D1469" i="13"/>
  <c r="D1470" i="13"/>
  <c r="D1471" i="13"/>
  <c r="D1472" i="13"/>
  <c r="D1473" i="13"/>
  <c r="D1474" i="13"/>
  <c r="D1475" i="13"/>
  <c r="D1476" i="13"/>
  <c r="D1477" i="13"/>
  <c r="D1478" i="13"/>
  <c r="D1479" i="13"/>
  <c r="D1480" i="13"/>
  <c r="D1481" i="13"/>
  <c r="D1482" i="13"/>
  <c r="D1483" i="13"/>
  <c r="D1484" i="13"/>
  <c r="D1485" i="13"/>
  <c r="D1486" i="13"/>
  <c r="D1487" i="13"/>
  <c r="D1488" i="13"/>
  <c r="D1489" i="13"/>
  <c r="D1490" i="13"/>
  <c r="D1491" i="13"/>
  <c r="D1492" i="13"/>
  <c r="D1493" i="13"/>
  <c r="D1494" i="13"/>
  <c r="D1495" i="13"/>
  <c r="D1496" i="13"/>
  <c r="D1497" i="13"/>
  <c r="D1498" i="13"/>
  <c r="D1499" i="13"/>
  <c r="D1500" i="13"/>
  <c r="D1501" i="13"/>
  <c r="D1502" i="13"/>
  <c r="D1503" i="13"/>
  <c r="D1504" i="13"/>
  <c r="D1505" i="13"/>
  <c r="D1506" i="13"/>
  <c r="D1507" i="13"/>
  <c r="D1508" i="13"/>
  <c r="D1509" i="13"/>
  <c r="D1510" i="13"/>
  <c r="D1511" i="13"/>
  <c r="D1512" i="13"/>
  <c r="D1513" i="13"/>
  <c r="D1514" i="13"/>
  <c r="D1515" i="13"/>
  <c r="D1516" i="13"/>
  <c r="D1517" i="13"/>
  <c r="D1518" i="13"/>
  <c r="D1519" i="13"/>
  <c r="D1520" i="13"/>
  <c r="D1521" i="13"/>
  <c r="D1522" i="13"/>
  <c r="D1523" i="13"/>
  <c r="D1524" i="13"/>
  <c r="D1525" i="13"/>
  <c r="D1526" i="13"/>
  <c r="D1527" i="13"/>
  <c r="D1528" i="13"/>
  <c r="D1529" i="13"/>
  <c r="D1530" i="13"/>
  <c r="D1531" i="13"/>
  <c r="D1532" i="13"/>
  <c r="D1533" i="13"/>
  <c r="D1534" i="13"/>
  <c r="D1535" i="13"/>
  <c r="D1536" i="13"/>
  <c r="D1537" i="13"/>
  <c r="D1538" i="13"/>
  <c r="D1539" i="13"/>
  <c r="D1540" i="13"/>
  <c r="D1541" i="13"/>
  <c r="D1542" i="13"/>
  <c r="D1543" i="13"/>
  <c r="D1544" i="13"/>
  <c r="D1545" i="13"/>
  <c r="D1546" i="13"/>
  <c r="D1547" i="13"/>
  <c r="D1548" i="13"/>
  <c r="D1549" i="13"/>
  <c r="D1550" i="13"/>
  <c r="D1551" i="13"/>
  <c r="D1552" i="13"/>
  <c r="D1553" i="13"/>
  <c r="D1554" i="13"/>
  <c r="D1555" i="13"/>
  <c r="D1556" i="13"/>
  <c r="D1557" i="13"/>
  <c r="D1558" i="13"/>
  <c r="D1559" i="13"/>
  <c r="D1560" i="13"/>
  <c r="D1561" i="13"/>
  <c r="D1562" i="13"/>
  <c r="D1563" i="13"/>
  <c r="D1564" i="13"/>
  <c r="D1565" i="13"/>
  <c r="D1566" i="13"/>
  <c r="D1567" i="13"/>
  <c r="D1568" i="13"/>
  <c r="D1569" i="13"/>
  <c r="D1570" i="13"/>
  <c r="D1571" i="13"/>
  <c r="D1572" i="13"/>
  <c r="D1573" i="13"/>
  <c r="D1574" i="13"/>
  <c r="D1575" i="13"/>
  <c r="D1576" i="13"/>
  <c r="D1577" i="13"/>
  <c r="D1578" i="13"/>
  <c r="D1579" i="13"/>
  <c r="D1580" i="13"/>
  <c r="D1581" i="13"/>
  <c r="D1582" i="13"/>
  <c r="D1583" i="13"/>
  <c r="D1584" i="13"/>
  <c r="D1585" i="13"/>
  <c r="D1586" i="13"/>
  <c r="D1587" i="13"/>
  <c r="D1588" i="13"/>
  <c r="D1589" i="13"/>
  <c r="D1590" i="13"/>
  <c r="D1591" i="13"/>
  <c r="D1592" i="13"/>
  <c r="D1593" i="13"/>
  <c r="D1594" i="13"/>
  <c r="D1595" i="13"/>
  <c r="D1596" i="13"/>
  <c r="D1597" i="13"/>
  <c r="D1598" i="13"/>
  <c r="D1599" i="13"/>
  <c r="D1600"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001" i="13"/>
  <c r="B1002" i="13"/>
  <c r="B1003" i="13"/>
  <c r="B1004" i="13"/>
  <c r="B1005" i="13"/>
  <c r="B1006" i="13"/>
  <c r="B1007" i="13"/>
  <c r="B1008" i="13"/>
  <c r="B1009" i="13"/>
  <c r="B1010" i="13"/>
  <c r="B1011" i="13"/>
  <c r="B1012" i="13"/>
  <c r="B1013" i="13"/>
  <c r="B1014" i="13"/>
  <c r="B1015" i="13"/>
  <c r="B1016" i="13"/>
  <c r="B1017" i="13"/>
  <c r="B1018" i="13"/>
  <c r="B1019" i="13"/>
  <c r="B1020" i="13"/>
  <c r="B1021" i="13"/>
  <c r="B1022" i="13"/>
  <c r="B1023" i="13"/>
  <c r="B1024" i="13"/>
  <c r="B1025" i="13"/>
  <c r="B1026" i="13"/>
  <c r="B1027" i="13"/>
  <c r="B1028" i="13"/>
  <c r="B1029" i="13"/>
  <c r="B1030" i="13"/>
  <c r="B1031" i="13"/>
  <c r="B1032" i="13"/>
  <c r="B1033" i="13"/>
  <c r="B1034" i="13"/>
  <c r="B1035" i="13"/>
  <c r="B1036" i="13"/>
  <c r="B1037" i="13"/>
  <c r="B1038" i="13"/>
  <c r="B1039" i="13"/>
  <c r="B1040" i="13"/>
  <c r="B1041" i="13"/>
  <c r="B1042" i="13"/>
  <c r="B1043" i="13"/>
  <c r="B1044" i="13"/>
  <c r="B1045" i="13"/>
  <c r="B1046" i="13"/>
  <c r="B1047" i="13"/>
  <c r="B1048" i="13"/>
  <c r="B1049" i="13"/>
  <c r="B1050" i="13"/>
  <c r="B1051" i="13"/>
  <c r="B1052" i="13"/>
  <c r="B1053" i="13"/>
  <c r="B1054" i="13"/>
  <c r="B1055" i="13"/>
  <c r="B1056" i="13"/>
  <c r="B1057" i="13"/>
  <c r="B1058" i="13"/>
  <c r="B1059" i="13"/>
  <c r="B1060" i="13"/>
  <c r="B1061" i="13"/>
  <c r="B1062" i="13"/>
  <c r="B1063" i="13"/>
  <c r="B1064" i="13"/>
  <c r="B1065" i="13"/>
  <c r="B1066" i="13"/>
  <c r="B1067" i="13"/>
  <c r="B1068" i="13"/>
  <c r="B1069" i="13"/>
  <c r="B1070" i="13"/>
  <c r="B1071" i="13"/>
  <c r="B1072" i="13"/>
  <c r="B1073" i="13"/>
  <c r="B1074" i="13"/>
  <c r="B1075" i="13"/>
  <c r="B1076" i="13"/>
  <c r="B1077" i="13"/>
  <c r="B1078" i="13"/>
  <c r="B1079" i="13"/>
  <c r="B1080" i="13"/>
  <c r="B1081" i="13"/>
  <c r="B1082" i="13"/>
  <c r="B1083" i="13"/>
  <c r="B1084" i="13"/>
  <c r="B1085" i="13"/>
  <c r="B1086" i="13"/>
  <c r="B1087" i="13"/>
  <c r="B1088" i="13"/>
  <c r="B1089" i="13"/>
  <c r="B1090" i="13"/>
  <c r="B1091" i="13"/>
  <c r="B1092" i="13"/>
  <c r="B1093" i="13"/>
  <c r="B1094" i="13"/>
  <c r="B1095" i="13"/>
  <c r="B1096" i="13"/>
  <c r="B1097" i="13"/>
  <c r="B1098" i="13"/>
  <c r="B1099" i="13"/>
  <c r="B1100" i="13"/>
  <c r="B1101" i="13"/>
  <c r="B1102" i="13"/>
  <c r="B1103" i="13"/>
  <c r="B1104" i="13"/>
  <c r="B1105" i="13"/>
  <c r="B1106" i="13"/>
  <c r="B1107" i="13"/>
  <c r="B1108" i="13"/>
  <c r="B1109" i="13"/>
  <c r="B1110" i="13"/>
  <c r="B1111" i="13"/>
  <c r="B1112" i="13"/>
  <c r="B1113" i="13"/>
  <c r="B1114" i="13"/>
  <c r="B1115" i="13"/>
  <c r="B1116" i="13"/>
  <c r="B1117" i="13"/>
  <c r="B1118" i="13"/>
  <c r="B1119" i="13"/>
  <c r="B1120"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2" i="13"/>
  <c r="B1183" i="13"/>
  <c r="B1184" i="13"/>
  <c r="B1185" i="13"/>
  <c r="B1186" i="13"/>
  <c r="B1187" i="13"/>
  <c r="B1188" i="13"/>
  <c r="B1189" i="13"/>
  <c r="B1190" i="13"/>
  <c r="B1191" i="13"/>
  <c r="B1192" i="13"/>
  <c r="B1193" i="13"/>
  <c r="B1194" i="13"/>
  <c r="B1195" i="13"/>
  <c r="B1196" i="13"/>
  <c r="B1197" i="13"/>
  <c r="B1198" i="13"/>
  <c r="B1199" i="13"/>
  <c r="B1200" i="13"/>
  <c r="B1201" i="13"/>
  <c r="B1202" i="13"/>
  <c r="B1203" i="13"/>
  <c r="B1204" i="13"/>
  <c r="B1205" i="13"/>
  <c r="B1206" i="13"/>
  <c r="B1207" i="13"/>
  <c r="B1208" i="13"/>
  <c r="B1209" i="13"/>
  <c r="B1210" i="13"/>
  <c r="B1211" i="13"/>
  <c r="B1212" i="13"/>
  <c r="B1213" i="13"/>
  <c r="B1214" i="13"/>
  <c r="B1215" i="13"/>
  <c r="B1216" i="13"/>
  <c r="B1217" i="13"/>
  <c r="B1218" i="13"/>
  <c r="B1219" i="13"/>
  <c r="B1220" i="13"/>
  <c r="B1221" i="13"/>
  <c r="B1222" i="13"/>
  <c r="B1223" i="13"/>
  <c r="B1224" i="13"/>
  <c r="B1225" i="13"/>
  <c r="B1226" i="13"/>
  <c r="B1227" i="13"/>
  <c r="B1228" i="13"/>
  <c r="B1229" i="13"/>
  <c r="B1230" i="13"/>
  <c r="B1231" i="13"/>
  <c r="B1232" i="13"/>
  <c r="B1233" i="13"/>
  <c r="B1234" i="13"/>
  <c r="B1235" i="13"/>
  <c r="B1236" i="13"/>
  <c r="B1237" i="13"/>
  <c r="B1238" i="13"/>
  <c r="B1239" i="13"/>
  <c r="B1240" i="13"/>
  <c r="B1241" i="13"/>
  <c r="B1242" i="13"/>
  <c r="B1243" i="13"/>
  <c r="B1244" i="13"/>
  <c r="B1245" i="13"/>
  <c r="B1246" i="13"/>
  <c r="B1247" i="13"/>
  <c r="B1248" i="13"/>
  <c r="B1249" i="13"/>
  <c r="B1250" i="13"/>
  <c r="B1251" i="13"/>
  <c r="B1252" i="13"/>
  <c r="B1253" i="13"/>
  <c r="B1254" i="13"/>
  <c r="B1255" i="13"/>
  <c r="B1256" i="13"/>
  <c r="B1257" i="13"/>
  <c r="B1258" i="13"/>
  <c r="B1259" i="13"/>
  <c r="B1260" i="13"/>
  <c r="B1261" i="13"/>
  <c r="B1262" i="13"/>
  <c r="B1263" i="13"/>
  <c r="B1264" i="13"/>
  <c r="B1265" i="13"/>
  <c r="B1266" i="13"/>
  <c r="B1267" i="13"/>
  <c r="B1268" i="13"/>
  <c r="B1269" i="13"/>
  <c r="B1270" i="13"/>
  <c r="B1271" i="13"/>
  <c r="B1272" i="13"/>
  <c r="B1273" i="13"/>
  <c r="B1274" i="13"/>
  <c r="B1275" i="13"/>
  <c r="B1276" i="13"/>
  <c r="B1277" i="13"/>
  <c r="B1278" i="13"/>
  <c r="B1279" i="13"/>
  <c r="B1280" i="13"/>
  <c r="B1281" i="13"/>
  <c r="B1282" i="13"/>
  <c r="B1283" i="13"/>
  <c r="B1284" i="13"/>
  <c r="B1285" i="13"/>
  <c r="B1286" i="13"/>
  <c r="B1287" i="13"/>
  <c r="B1288" i="13"/>
  <c r="B1289" i="13"/>
  <c r="B1290" i="13"/>
  <c r="B1291" i="13"/>
  <c r="B1292" i="13"/>
  <c r="B1293" i="13"/>
  <c r="B1294" i="13"/>
  <c r="B1295" i="13"/>
  <c r="B1296" i="13"/>
  <c r="B1297" i="13"/>
  <c r="B1298" i="13"/>
  <c r="B1299" i="13"/>
  <c r="B1300" i="13"/>
  <c r="B1301" i="13"/>
  <c r="B1302" i="13"/>
  <c r="B1303" i="13"/>
  <c r="B1304" i="13"/>
  <c r="B1305" i="13"/>
  <c r="B1306" i="13"/>
  <c r="B1307" i="13"/>
  <c r="B1308" i="13"/>
  <c r="B1309" i="13"/>
  <c r="B1310" i="13"/>
  <c r="B1311" i="13"/>
  <c r="B1312" i="13"/>
  <c r="B1313" i="13"/>
  <c r="B1314" i="13"/>
  <c r="B1315" i="13"/>
  <c r="B1316" i="13"/>
  <c r="B1317" i="13"/>
  <c r="B1318" i="13"/>
  <c r="B1319" i="13"/>
  <c r="B1320" i="13"/>
  <c r="B1321" i="13"/>
  <c r="B1322" i="13"/>
  <c r="B1323" i="13"/>
  <c r="B1324" i="13"/>
  <c r="B1325" i="13"/>
  <c r="B1326" i="13"/>
  <c r="B1327" i="13"/>
  <c r="B1328" i="13"/>
  <c r="B1329" i="13"/>
  <c r="B1330" i="13"/>
  <c r="B1331" i="13"/>
  <c r="B1332" i="13"/>
  <c r="B1333" i="13"/>
  <c r="B1334" i="13"/>
  <c r="B1335" i="13"/>
  <c r="B1336" i="13"/>
  <c r="B1337" i="13"/>
  <c r="B1338" i="13"/>
  <c r="B1339" i="13"/>
  <c r="B1340" i="13"/>
  <c r="B1341" i="13"/>
  <c r="B1342" i="13"/>
  <c r="B1343" i="13"/>
  <c r="B1344" i="13"/>
  <c r="B1345" i="13"/>
  <c r="B1346" i="13"/>
  <c r="B1347" i="13"/>
  <c r="B1348" i="13"/>
  <c r="B1349" i="13"/>
  <c r="B1350" i="13"/>
  <c r="B1351" i="13"/>
  <c r="B1352" i="13"/>
  <c r="B1353" i="13"/>
  <c r="B1354" i="13"/>
  <c r="B1355" i="13"/>
  <c r="B1356" i="13"/>
  <c r="B1357" i="13"/>
  <c r="B1358" i="13"/>
  <c r="B1359" i="13"/>
  <c r="B1360" i="13"/>
  <c r="B1361" i="13"/>
  <c r="B1362" i="13"/>
  <c r="B1363" i="13"/>
  <c r="B1364" i="13"/>
  <c r="B1365" i="13"/>
  <c r="B1366" i="13"/>
  <c r="B1367" i="13"/>
  <c r="B1368" i="13"/>
  <c r="B1369" i="13"/>
  <c r="B1370" i="13"/>
  <c r="B1371" i="13"/>
  <c r="B1372" i="13"/>
  <c r="B1373" i="13"/>
  <c r="B1374" i="13"/>
  <c r="B1375" i="13"/>
  <c r="B1376" i="13"/>
  <c r="B1377" i="13"/>
  <c r="B1378" i="13"/>
  <c r="B1379" i="13"/>
  <c r="B1380" i="13"/>
  <c r="B1381" i="13"/>
  <c r="B1382" i="13"/>
  <c r="B1383" i="13"/>
  <c r="B1384" i="13"/>
  <c r="B1385" i="13"/>
  <c r="B1386" i="13"/>
  <c r="B1387" i="13"/>
  <c r="B1388" i="13"/>
  <c r="B1389" i="13"/>
  <c r="B1390" i="13"/>
  <c r="B1391" i="13"/>
  <c r="B1392" i="13"/>
  <c r="B1393" i="13"/>
  <c r="B1394" i="13"/>
  <c r="B1395" i="13"/>
  <c r="B1396" i="13"/>
  <c r="B1397" i="13"/>
  <c r="B1398"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0"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0"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4" i="13"/>
  <c r="B1515" i="13"/>
  <c r="B1516" i="13"/>
  <c r="B1517" i="13"/>
  <c r="B1518" i="13"/>
  <c r="B1519" i="13"/>
  <c r="B1520" i="13"/>
  <c r="B1521" i="13"/>
  <c r="B1522" i="13"/>
  <c r="B1523" i="13"/>
  <c r="B1524" i="13"/>
  <c r="B1525" i="13"/>
  <c r="B1526" i="13"/>
  <c r="B1527" i="13"/>
  <c r="B1528" i="13"/>
  <c r="B1529" i="13"/>
  <c r="B1530" i="13"/>
  <c r="B1531" i="13"/>
  <c r="B1532" i="13"/>
  <c r="B1533" i="13"/>
  <c r="B1534" i="13"/>
  <c r="B1535" i="13"/>
  <c r="B1536" i="13"/>
  <c r="B1537" i="13"/>
  <c r="B1538" i="13"/>
  <c r="B1539" i="13"/>
  <c r="B1540" i="13"/>
  <c r="B1541" i="13"/>
  <c r="B1542" i="13"/>
  <c r="B1543" i="13"/>
  <c r="B1544" i="13"/>
  <c r="B1545" i="13"/>
  <c r="B1546" i="13"/>
  <c r="B1547" i="13"/>
  <c r="B1548" i="13"/>
  <c r="B1549" i="13"/>
  <c r="B1550" i="13"/>
  <c r="B1551" i="13"/>
  <c r="B1552" i="13"/>
  <c r="B1553" i="13"/>
  <c r="B1554" i="13"/>
  <c r="B1555" i="13"/>
  <c r="B1556" i="13"/>
  <c r="B1557" i="13"/>
  <c r="B1558" i="13"/>
  <c r="B1559" i="13"/>
  <c r="B1560" i="13"/>
  <c r="B1561" i="13"/>
  <c r="B1562" i="13"/>
  <c r="B1563" i="13"/>
  <c r="B1564" i="13"/>
  <c r="B1565" i="13"/>
  <c r="B1566" i="13"/>
  <c r="B1567" i="13"/>
  <c r="B1568" i="13"/>
  <c r="B1569" i="13"/>
  <c r="B1570" i="13"/>
  <c r="B1571" i="13"/>
  <c r="B1572" i="13"/>
  <c r="B1573" i="13"/>
  <c r="B1574" i="13"/>
  <c r="B1575" i="13"/>
  <c r="B1576" i="13"/>
  <c r="B1577" i="13"/>
  <c r="B1578" i="13"/>
  <c r="B1579" i="13"/>
  <c r="B1580" i="13"/>
  <c r="B1581" i="13"/>
  <c r="B1582" i="13"/>
  <c r="B1583" i="13"/>
  <c r="B1584" i="13"/>
  <c r="B1585" i="13"/>
  <c r="B1586" i="13"/>
  <c r="B1587" i="13"/>
  <c r="B1588" i="13"/>
  <c r="B1589" i="13"/>
  <c r="B1590" i="13"/>
  <c r="B1591" i="13"/>
  <c r="B1592" i="13"/>
  <c r="B1593" i="13"/>
  <c r="B1594" i="13"/>
  <c r="B1595" i="13"/>
  <c r="B1596" i="13"/>
  <c r="B1597" i="13"/>
  <c r="B1598" i="13"/>
  <c r="B1599" i="13"/>
  <c r="B1600"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B8" i="12" l="1"/>
  <c r="C8" i="12" s="1"/>
  <c r="B9" i="12"/>
  <c r="C9" i="12" s="1"/>
  <c r="B4" i="12" l="1"/>
  <c r="B6" i="12"/>
  <c r="J6" i="13" l="1"/>
  <c r="AP3" i="2"/>
  <c r="AP4" i="2"/>
  <c r="AP5" i="2"/>
  <c r="AP6" i="2"/>
  <c r="AP7" i="2"/>
  <c r="AP8" i="2"/>
  <c r="AP9" i="2"/>
  <c r="AP10" i="2"/>
  <c r="AP11" i="2"/>
  <c r="AP12" i="2"/>
  <c r="AP13" i="2"/>
  <c r="AP14" i="2"/>
  <c r="AP15" i="2"/>
  <c r="AP16" i="2"/>
  <c r="AP17" i="2"/>
  <c r="AP18" i="2"/>
  <c r="AP19" i="2"/>
  <c r="AP20" i="2"/>
  <c r="AP21" i="2"/>
  <c r="AP22" i="2"/>
  <c r="AP23" i="2"/>
  <c r="AP24" i="2"/>
  <c r="AP25" i="2"/>
  <c r="AP26" i="2"/>
  <c r="AP27" i="2"/>
  <c r="AP28" i="2"/>
  <c r="AP29" i="2"/>
  <c r="AP30" i="2"/>
  <c r="AP31" i="2"/>
  <c r="AP32" i="2"/>
  <c r="AP33" i="2"/>
  <c r="AP34" i="2"/>
  <c r="AP35" i="2"/>
  <c r="AP36" i="2"/>
  <c r="AP37" i="2"/>
  <c r="AP38" i="2"/>
  <c r="AP39" i="2"/>
  <c r="AP40" i="2"/>
  <c r="AP41" i="2"/>
  <c r="AP42" i="2"/>
  <c r="AP43" i="2"/>
  <c r="AP44" i="2"/>
  <c r="AP45" i="2"/>
  <c r="AP46" i="2"/>
  <c r="AP47" i="2"/>
  <c r="AP48" i="2"/>
  <c r="AP49" i="2"/>
  <c r="AP50" i="2"/>
  <c r="AP51" i="2"/>
  <c r="AP52" i="2"/>
  <c r="AP53" i="2"/>
  <c r="AP54" i="2"/>
  <c r="AP55" i="2"/>
  <c r="AP56" i="2"/>
  <c r="AP57" i="2"/>
  <c r="AP58" i="2"/>
  <c r="AP59" i="2"/>
  <c r="AP60" i="2"/>
  <c r="AP61" i="2"/>
  <c r="AP62" i="2"/>
  <c r="AP63" i="2"/>
  <c r="AP64" i="2"/>
  <c r="AP65" i="2"/>
  <c r="AP66" i="2"/>
  <c r="AP67" i="2"/>
  <c r="AP68" i="2"/>
  <c r="AP69" i="2"/>
  <c r="AP70" i="2"/>
  <c r="AP71" i="2"/>
  <c r="AP72" i="2"/>
  <c r="AP73" i="2"/>
  <c r="AP74" i="2"/>
  <c r="AP75" i="2"/>
  <c r="AP76" i="2"/>
  <c r="AP77" i="2"/>
  <c r="AP78" i="2"/>
  <c r="AP79" i="2"/>
  <c r="AP80" i="2"/>
  <c r="AP81" i="2"/>
  <c r="AP82" i="2"/>
  <c r="AP83" i="2"/>
  <c r="AP84" i="2"/>
  <c r="AP85" i="2"/>
  <c r="AP86" i="2"/>
  <c r="AP87" i="2"/>
  <c r="AP88" i="2"/>
  <c r="AP89" i="2"/>
  <c r="AP90" i="2"/>
  <c r="AP91" i="2"/>
  <c r="AP92" i="2"/>
  <c r="AP93" i="2"/>
  <c r="AP94" i="2"/>
  <c r="AP95" i="2"/>
  <c r="AP96" i="2"/>
  <c r="AP97" i="2"/>
  <c r="AP98" i="2"/>
  <c r="AP99" i="2"/>
  <c r="AP100" i="2"/>
  <c r="AP101" i="2"/>
  <c r="AP102" i="2"/>
  <c r="AP103" i="2"/>
  <c r="AP104" i="2"/>
  <c r="AP105" i="2"/>
  <c r="AP106" i="2"/>
  <c r="AP107" i="2"/>
  <c r="AP108" i="2"/>
  <c r="AP109" i="2"/>
  <c r="AP110" i="2"/>
  <c r="AP111" i="2"/>
  <c r="AP112" i="2"/>
  <c r="AP113" i="2"/>
  <c r="AP114" i="2"/>
  <c r="AP115" i="2"/>
  <c r="AP116" i="2"/>
  <c r="AP117" i="2"/>
  <c r="AP118" i="2"/>
  <c r="AP119" i="2"/>
  <c r="AP120" i="2"/>
  <c r="AP121" i="2"/>
  <c r="AP122" i="2"/>
  <c r="AP123" i="2"/>
  <c r="AP124" i="2"/>
  <c r="AP125" i="2"/>
  <c r="AP126" i="2"/>
  <c r="AP127" i="2"/>
  <c r="AP128" i="2"/>
  <c r="AP129" i="2"/>
  <c r="AP130" i="2"/>
  <c r="AP131" i="2"/>
  <c r="AP132" i="2"/>
  <c r="AP133" i="2"/>
  <c r="AP134" i="2"/>
  <c r="AP135" i="2"/>
  <c r="AP136" i="2"/>
  <c r="AP137" i="2"/>
  <c r="AP138" i="2"/>
  <c r="AP139" i="2"/>
  <c r="AP140" i="2"/>
  <c r="AP141" i="2"/>
  <c r="AP142" i="2"/>
  <c r="AP143" i="2"/>
  <c r="AP144" i="2"/>
  <c r="AP145" i="2"/>
  <c r="AP146" i="2"/>
  <c r="AP147" i="2"/>
  <c r="AP148" i="2"/>
  <c r="AP149" i="2"/>
  <c r="AP150" i="2"/>
  <c r="AP151" i="2"/>
  <c r="AP152" i="2"/>
  <c r="AP153" i="2"/>
  <c r="AP154" i="2"/>
  <c r="AP155" i="2"/>
  <c r="AP156" i="2"/>
  <c r="AP157" i="2"/>
  <c r="AP158" i="2"/>
  <c r="AP159" i="2"/>
  <c r="AP160" i="2"/>
  <c r="AP161" i="2"/>
  <c r="AP162" i="2"/>
  <c r="AP163" i="2"/>
  <c r="AP164" i="2"/>
  <c r="AP165" i="2"/>
  <c r="AP166" i="2"/>
  <c r="AP167" i="2"/>
  <c r="AP168" i="2"/>
  <c r="AP169" i="2"/>
  <c r="AP170" i="2"/>
  <c r="AP171" i="2"/>
  <c r="AP172" i="2"/>
  <c r="AP173" i="2"/>
  <c r="AP174" i="2"/>
  <c r="AP175" i="2"/>
  <c r="AP176" i="2"/>
  <c r="AP177" i="2"/>
  <c r="AP178" i="2"/>
  <c r="AP179" i="2"/>
  <c r="AP180" i="2"/>
  <c r="AP181" i="2"/>
  <c r="AP182" i="2"/>
  <c r="AP183" i="2"/>
  <c r="AP184" i="2"/>
  <c r="AP185" i="2"/>
  <c r="AP186" i="2"/>
  <c r="AP187" i="2"/>
  <c r="AP188" i="2"/>
  <c r="AP189" i="2"/>
  <c r="AP190" i="2"/>
  <c r="AP191" i="2"/>
  <c r="AP192" i="2"/>
  <c r="AP193" i="2"/>
  <c r="AP194" i="2"/>
  <c r="AP195" i="2"/>
  <c r="AP196" i="2"/>
  <c r="AP197" i="2"/>
  <c r="AP198" i="2"/>
  <c r="AP199" i="2"/>
  <c r="AP200" i="2"/>
  <c r="AP201" i="2"/>
  <c r="AP202" i="2"/>
  <c r="AP203" i="2"/>
  <c r="AP204" i="2"/>
  <c r="AP205" i="2"/>
  <c r="AP206" i="2"/>
  <c r="AP207" i="2"/>
  <c r="AP208" i="2"/>
  <c r="AP209" i="2"/>
  <c r="AP210" i="2"/>
  <c r="AP211" i="2"/>
  <c r="AP212" i="2"/>
  <c r="AP213" i="2"/>
  <c r="AP214" i="2"/>
  <c r="AP215" i="2"/>
  <c r="AP216" i="2"/>
  <c r="AP217" i="2"/>
  <c r="AP218" i="2"/>
  <c r="AP219" i="2"/>
  <c r="AP220" i="2"/>
  <c r="AP221" i="2"/>
  <c r="AP222" i="2"/>
  <c r="AP223" i="2"/>
  <c r="AP224" i="2"/>
  <c r="AP225" i="2"/>
  <c r="AP226" i="2"/>
  <c r="AP227" i="2"/>
  <c r="AP228" i="2"/>
  <c r="AP229" i="2"/>
  <c r="AP230" i="2"/>
  <c r="AP231" i="2"/>
  <c r="AP232" i="2"/>
  <c r="AP233" i="2"/>
  <c r="AP234" i="2"/>
  <c r="AP235" i="2"/>
  <c r="AP236" i="2"/>
  <c r="AP237" i="2"/>
  <c r="AP238" i="2"/>
  <c r="AP239" i="2"/>
  <c r="AP240" i="2"/>
  <c r="AP241" i="2"/>
  <c r="AP242" i="2"/>
  <c r="AP243" i="2"/>
  <c r="AP244" i="2"/>
  <c r="AP245" i="2"/>
  <c r="AP246" i="2"/>
  <c r="AP247" i="2"/>
  <c r="AP248" i="2"/>
  <c r="AP249" i="2"/>
  <c r="AP250" i="2"/>
  <c r="AP251" i="2"/>
  <c r="AP252" i="2"/>
  <c r="AP253" i="2"/>
  <c r="AP254" i="2"/>
  <c r="AP255" i="2"/>
  <c r="AP256" i="2"/>
  <c r="AP257" i="2"/>
  <c r="AP258" i="2"/>
  <c r="AP259" i="2"/>
  <c r="AP260" i="2"/>
  <c r="AP261" i="2"/>
  <c r="AP262" i="2"/>
  <c r="AP263" i="2"/>
  <c r="AP264" i="2"/>
  <c r="AP265" i="2"/>
  <c r="AP266" i="2"/>
  <c r="AP267" i="2"/>
  <c r="AP268" i="2"/>
  <c r="AP269" i="2"/>
  <c r="AP270" i="2"/>
  <c r="AP271" i="2"/>
  <c r="AP272" i="2"/>
  <c r="AP273" i="2"/>
  <c r="AP274" i="2"/>
  <c r="AP275" i="2"/>
  <c r="AP276" i="2"/>
  <c r="AP277" i="2"/>
  <c r="AP278" i="2"/>
  <c r="AP279" i="2"/>
  <c r="AP280" i="2"/>
  <c r="AP281" i="2"/>
  <c r="AP282" i="2"/>
  <c r="AP283" i="2"/>
  <c r="AP284" i="2"/>
  <c r="AP285" i="2"/>
  <c r="AP286" i="2"/>
  <c r="AP287" i="2"/>
  <c r="AP288" i="2"/>
  <c r="AP289" i="2"/>
  <c r="AP290" i="2"/>
  <c r="AP291" i="2"/>
  <c r="AP292" i="2"/>
  <c r="AP293" i="2"/>
  <c r="AP294" i="2"/>
  <c r="AP295" i="2"/>
  <c r="AP296" i="2"/>
  <c r="AP297" i="2"/>
  <c r="AP298" i="2"/>
  <c r="AP299" i="2"/>
  <c r="AP300" i="2"/>
  <c r="AP301" i="2"/>
  <c r="AP302" i="2"/>
  <c r="AP303" i="2"/>
  <c r="AP304" i="2"/>
  <c r="AP305" i="2"/>
  <c r="AP306" i="2"/>
  <c r="AP307" i="2"/>
  <c r="AP308" i="2"/>
  <c r="AP309" i="2"/>
  <c r="AP310" i="2"/>
  <c r="AP311" i="2"/>
  <c r="AP312" i="2"/>
  <c r="AP313" i="2"/>
  <c r="AP314" i="2"/>
  <c r="AP315" i="2"/>
  <c r="AP316" i="2"/>
  <c r="AP317" i="2"/>
  <c r="AP318" i="2"/>
  <c r="AP319" i="2"/>
  <c r="AP320" i="2"/>
  <c r="AP321" i="2"/>
  <c r="AP322" i="2"/>
  <c r="AP323" i="2"/>
  <c r="AP324" i="2"/>
  <c r="AP325" i="2"/>
  <c r="AP326" i="2"/>
  <c r="AP327" i="2"/>
  <c r="AP328" i="2"/>
  <c r="AP329" i="2"/>
  <c r="AP330" i="2"/>
  <c r="AP331" i="2"/>
  <c r="AP332" i="2"/>
  <c r="AP333" i="2"/>
  <c r="AP334" i="2"/>
  <c r="AP335" i="2"/>
  <c r="AP336" i="2"/>
  <c r="AP337" i="2"/>
  <c r="AP338" i="2"/>
  <c r="AP339" i="2"/>
  <c r="AP340" i="2"/>
  <c r="AP341" i="2"/>
  <c r="AP342" i="2"/>
  <c r="AP343" i="2"/>
  <c r="AP344" i="2"/>
  <c r="AP345" i="2"/>
  <c r="AP346" i="2"/>
  <c r="AP347" i="2"/>
  <c r="AP348" i="2"/>
  <c r="AP349" i="2"/>
  <c r="AP350" i="2"/>
  <c r="AP351" i="2"/>
  <c r="AP352" i="2"/>
  <c r="AP353" i="2"/>
  <c r="AP354" i="2"/>
  <c r="AP355" i="2"/>
  <c r="AP356" i="2"/>
  <c r="AP357" i="2"/>
  <c r="AP358" i="2"/>
  <c r="AP359" i="2"/>
  <c r="AP360" i="2"/>
  <c r="AP361" i="2"/>
  <c r="AP362" i="2"/>
  <c r="AP363" i="2"/>
  <c r="AP364" i="2"/>
  <c r="AP365" i="2"/>
  <c r="AP366" i="2"/>
  <c r="AP367" i="2"/>
  <c r="AP368" i="2"/>
  <c r="AP369" i="2"/>
  <c r="AP370" i="2"/>
  <c r="AP371" i="2"/>
  <c r="AP372" i="2"/>
  <c r="AP373" i="2"/>
  <c r="AP374" i="2"/>
  <c r="AP375" i="2"/>
  <c r="AP376" i="2"/>
  <c r="AP377" i="2"/>
  <c r="AP378" i="2"/>
  <c r="AP379" i="2"/>
  <c r="AP380" i="2"/>
  <c r="AP381" i="2"/>
  <c r="AP382" i="2"/>
  <c r="AP383" i="2"/>
  <c r="AP384" i="2"/>
  <c r="AP385" i="2"/>
  <c r="AP386" i="2"/>
  <c r="AP387" i="2"/>
  <c r="AP388" i="2"/>
  <c r="AP389" i="2"/>
  <c r="AP390" i="2"/>
  <c r="AP391" i="2"/>
  <c r="AP392" i="2"/>
  <c r="AP393" i="2"/>
  <c r="AP394" i="2"/>
  <c r="AP395" i="2"/>
  <c r="AP396" i="2"/>
  <c r="AP397" i="2"/>
  <c r="AP398" i="2"/>
  <c r="AP399" i="2"/>
  <c r="AP400" i="2"/>
  <c r="AP401" i="2"/>
  <c r="AP402" i="2"/>
  <c r="AP403" i="2"/>
  <c r="AP404" i="2"/>
  <c r="AP405" i="2"/>
  <c r="AP406" i="2"/>
  <c r="AP407" i="2"/>
  <c r="AP408" i="2"/>
  <c r="AP409" i="2"/>
  <c r="AP410" i="2"/>
  <c r="AP411" i="2"/>
  <c r="AP412" i="2"/>
  <c r="AP413" i="2"/>
  <c r="AP414" i="2"/>
  <c r="AP415" i="2"/>
  <c r="AP416" i="2"/>
  <c r="AP417" i="2"/>
  <c r="AP418" i="2"/>
  <c r="AP419" i="2"/>
  <c r="AP420" i="2"/>
  <c r="AP421" i="2"/>
  <c r="AP422" i="2"/>
  <c r="AP423" i="2"/>
  <c r="AP424" i="2"/>
  <c r="AP425" i="2"/>
  <c r="AP426" i="2"/>
  <c r="AP427" i="2"/>
  <c r="AP428" i="2"/>
  <c r="AP429" i="2"/>
  <c r="AP430" i="2"/>
  <c r="AP431" i="2"/>
  <c r="AP432" i="2"/>
  <c r="AP433" i="2"/>
  <c r="AP434" i="2"/>
  <c r="AP435" i="2"/>
  <c r="AP436" i="2"/>
  <c r="AP437" i="2"/>
  <c r="AP438" i="2"/>
  <c r="AP439" i="2"/>
  <c r="AP440" i="2"/>
  <c r="AP441" i="2"/>
  <c r="AP442" i="2"/>
  <c r="AP443" i="2"/>
  <c r="AP444" i="2"/>
  <c r="AP445" i="2"/>
  <c r="AP446" i="2"/>
  <c r="AP447" i="2"/>
  <c r="AP448" i="2"/>
  <c r="AP449" i="2"/>
  <c r="AP450" i="2"/>
  <c r="AP451" i="2"/>
  <c r="AP452" i="2"/>
  <c r="AP453" i="2"/>
  <c r="AP454" i="2"/>
  <c r="AP455" i="2"/>
  <c r="AP456" i="2"/>
  <c r="AP457" i="2"/>
  <c r="AP458" i="2"/>
  <c r="AP459" i="2"/>
  <c r="AP460" i="2"/>
  <c r="AP461" i="2"/>
  <c r="AP462" i="2"/>
  <c r="AP463" i="2"/>
  <c r="AP464" i="2"/>
  <c r="AP465" i="2"/>
  <c r="AP466" i="2"/>
  <c r="AP467" i="2"/>
  <c r="AP468" i="2"/>
  <c r="AP469" i="2"/>
  <c r="AP470" i="2"/>
  <c r="AP471" i="2"/>
  <c r="AP472" i="2"/>
  <c r="AP473" i="2"/>
  <c r="AP474" i="2"/>
  <c r="AP475" i="2"/>
  <c r="AP476" i="2"/>
  <c r="AP477" i="2"/>
  <c r="AP478" i="2"/>
  <c r="AP479" i="2"/>
  <c r="AP480" i="2"/>
  <c r="AP481" i="2"/>
  <c r="AP482" i="2"/>
  <c r="AP483" i="2"/>
  <c r="AP484" i="2"/>
  <c r="AP485" i="2"/>
  <c r="AP486" i="2"/>
  <c r="AP487" i="2"/>
  <c r="AP488" i="2"/>
  <c r="AP489" i="2"/>
  <c r="AP490" i="2"/>
  <c r="AP491" i="2"/>
  <c r="AP492" i="2"/>
  <c r="AP493" i="2"/>
  <c r="AP494" i="2"/>
  <c r="AP495" i="2"/>
  <c r="AP496" i="2"/>
  <c r="AP497" i="2"/>
  <c r="AP498" i="2"/>
  <c r="AP499" i="2"/>
  <c r="AP500" i="2"/>
  <c r="AP501" i="2"/>
  <c r="AP502" i="2"/>
  <c r="AP503" i="2"/>
  <c r="AP504" i="2"/>
  <c r="AP505" i="2"/>
  <c r="AP506" i="2"/>
  <c r="AP507" i="2"/>
  <c r="AP508" i="2"/>
  <c r="AP509" i="2"/>
  <c r="AP510" i="2"/>
  <c r="AP511" i="2"/>
  <c r="AP512" i="2"/>
  <c r="AP513" i="2"/>
  <c r="AP514" i="2"/>
  <c r="AP515" i="2"/>
  <c r="AP516" i="2"/>
  <c r="AP517" i="2"/>
  <c r="AP518" i="2"/>
  <c r="AP519" i="2"/>
  <c r="AP520" i="2"/>
  <c r="AP521" i="2"/>
  <c r="AP522" i="2"/>
  <c r="AP523" i="2"/>
  <c r="AP524" i="2"/>
  <c r="AP525" i="2"/>
  <c r="AP526" i="2"/>
  <c r="AP527" i="2"/>
  <c r="AP528" i="2"/>
  <c r="AP529" i="2"/>
  <c r="AP530" i="2"/>
  <c r="AP531" i="2"/>
  <c r="AP532" i="2"/>
  <c r="AP533" i="2"/>
  <c r="AP534" i="2"/>
  <c r="AP535" i="2"/>
  <c r="AP536" i="2"/>
  <c r="AP537" i="2"/>
  <c r="AP538" i="2"/>
  <c r="AP539" i="2"/>
  <c r="AP540" i="2"/>
  <c r="AP541" i="2"/>
  <c r="AP542" i="2"/>
  <c r="AP543" i="2"/>
  <c r="AP544" i="2"/>
  <c r="AP545" i="2"/>
  <c r="AP546" i="2"/>
  <c r="AP547" i="2"/>
  <c r="AP548" i="2"/>
  <c r="AP549" i="2"/>
  <c r="AP550" i="2"/>
  <c r="AP551" i="2"/>
  <c r="AP552" i="2"/>
  <c r="AP553" i="2"/>
  <c r="AP554" i="2"/>
  <c r="AP555" i="2"/>
  <c r="AP556" i="2"/>
  <c r="AP557" i="2"/>
  <c r="AP558" i="2"/>
  <c r="AP559" i="2"/>
  <c r="AP560" i="2"/>
  <c r="AP561" i="2"/>
  <c r="AP562" i="2"/>
  <c r="AP563" i="2"/>
  <c r="AP564" i="2"/>
  <c r="AP565" i="2"/>
  <c r="AP566" i="2"/>
  <c r="AP567" i="2"/>
  <c r="AP568" i="2"/>
  <c r="AP569" i="2"/>
  <c r="AP570" i="2"/>
  <c r="AP571" i="2"/>
  <c r="AP572" i="2"/>
  <c r="AP573" i="2"/>
  <c r="AP574" i="2"/>
  <c r="AP575" i="2"/>
  <c r="AP576" i="2"/>
  <c r="AP577" i="2"/>
  <c r="AP578" i="2"/>
  <c r="AP579" i="2"/>
  <c r="AP580" i="2"/>
  <c r="AP581" i="2"/>
  <c r="AP582" i="2"/>
  <c r="AP583" i="2"/>
  <c r="AP584" i="2"/>
  <c r="AP585" i="2"/>
  <c r="AP586" i="2"/>
  <c r="AP587" i="2"/>
  <c r="AP588" i="2"/>
  <c r="AP589" i="2"/>
  <c r="AP590" i="2"/>
  <c r="AP591" i="2"/>
  <c r="AP592" i="2"/>
  <c r="AP593" i="2"/>
  <c r="AP594" i="2"/>
  <c r="AP595" i="2"/>
  <c r="AP596" i="2"/>
  <c r="AP597" i="2"/>
  <c r="AP598" i="2"/>
  <c r="AP599" i="2"/>
  <c r="AP600" i="2"/>
  <c r="AP601" i="2"/>
  <c r="AP602" i="2"/>
  <c r="AP603" i="2"/>
  <c r="AP604" i="2"/>
  <c r="AP605" i="2"/>
  <c r="AP606" i="2"/>
  <c r="AP607" i="2"/>
  <c r="AP608" i="2"/>
  <c r="AP609" i="2"/>
  <c r="AP610" i="2"/>
  <c r="AP611" i="2"/>
  <c r="AP612" i="2"/>
  <c r="AP613" i="2"/>
  <c r="AP614" i="2"/>
  <c r="AP615" i="2"/>
  <c r="AP616" i="2"/>
  <c r="AP617" i="2"/>
  <c r="AP618" i="2"/>
  <c r="AP619" i="2"/>
  <c r="AP620" i="2"/>
  <c r="AP621" i="2"/>
  <c r="AP622" i="2"/>
  <c r="AP623" i="2"/>
  <c r="AP624" i="2"/>
  <c r="AP625" i="2"/>
  <c r="AP626" i="2"/>
  <c r="AP627" i="2"/>
  <c r="AP628" i="2"/>
  <c r="AP629" i="2"/>
  <c r="AP630" i="2"/>
  <c r="AP631" i="2"/>
  <c r="AP632" i="2"/>
  <c r="AP633" i="2"/>
  <c r="AP634" i="2"/>
  <c r="AP635" i="2"/>
  <c r="AP636" i="2"/>
  <c r="AP637" i="2"/>
  <c r="AP638" i="2"/>
  <c r="AP639" i="2"/>
  <c r="AP640" i="2"/>
  <c r="AP641" i="2"/>
  <c r="AP642" i="2"/>
  <c r="AP643" i="2"/>
  <c r="AP644" i="2"/>
  <c r="AP645" i="2"/>
  <c r="AP646" i="2"/>
  <c r="AP647" i="2"/>
  <c r="AP648" i="2"/>
  <c r="AP649" i="2"/>
  <c r="AP650" i="2"/>
  <c r="AP651" i="2"/>
  <c r="AP652" i="2"/>
  <c r="AP653" i="2"/>
  <c r="AP654" i="2"/>
  <c r="AP655" i="2"/>
  <c r="AP656" i="2"/>
  <c r="AP657" i="2"/>
  <c r="AP658" i="2"/>
  <c r="AP659" i="2"/>
  <c r="AP660" i="2"/>
  <c r="AP661" i="2"/>
  <c r="AP662" i="2"/>
  <c r="AP663" i="2"/>
  <c r="AP664" i="2"/>
  <c r="AP665" i="2"/>
  <c r="AP666" i="2"/>
  <c r="AP667" i="2"/>
  <c r="AP668" i="2"/>
  <c r="AP669" i="2"/>
  <c r="AP670" i="2"/>
  <c r="AP671" i="2"/>
  <c r="AP672" i="2"/>
  <c r="AP673" i="2"/>
  <c r="AP674" i="2"/>
  <c r="AP675" i="2"/>
  <c r="AP676" i="2"/>
  <c r="AP677" i="2"/>
  <c r="AP678" i="2"/>
  <c r="AP679" i="2"/>
  <c r="AP680" i="2"/>
  <c r="AP681" i="2"/>
  <c r="AP682" i="2"/>
  <c r="AP683" i="2"/>
  <c r="AP684" i="2"/>
  <c r="AP685" i="2"/>
  <c r="AP686" i="2"/>
  <c r="AP687" i="2"/>
  <c r="AP688" i="2"/>
  <c r="AP689" i="2"/>
  <c r="AP690" i="2"/>
  <c r="AP691" i="2"/>
  <c r="AP692" i="2"/>
  <c r="AP693" i="2"/>
  <c r="AP694" i="2"/>
  <c r="AP695" i="2"/>
  <c r="AP696" i="2"/>
  <c r="AP697" i="2"/>
  <c r="AP698" i="2"/>
  <c r="AP699" i="2"/>
  <c r="AP700" i="2"/>
  <c r="AP701" i="2"/>
  <c r="AP702" i="2"/>
  <c r="AP703" i="2"/>
  <c r="AP704" i="2"/>
  <c r="AP705" i="2"/>
  <c r="AP706" i="2"/>
  <c r="AP707" i="2"/>
  <c r="AP708" i="2"/>
  <c r="AP709" i="2"/>
  <c r="AP710" i="2"/>
  <c r="AP711" i="2"/>
  <c r="AP712" i="2"/>
  <c r="AP713" i="2"/>
  <c r="AP714" i="2"/>
  <c r="AP715" i="2"/>
  <c r="AP716" i="2"/>
  <c r="AP717" i="2"/>
  <c r="AP718" i="2"/>
  <c r="AP719" i="2"/>
  <c r="AP720" i="2"/>
  <c r="AP721" i="2"/>
  <c r="AP722" i="2"/>
  <c r="AP723" i="2"/>
  <c r="AP724" i="2"/>
  <c r="AP725" i="2"/>
  <c r="AP726" i="2"/>
  <c r="AP727" i="2"/>
  <c r="AP728" i="2"/>
  <c r="AP729" i="2"/>
  <c r="AP730" i="2"/>
  <c r="AP731" i="2"/>
  <c r="AP732" i="2"/>
  <c r="AP733" i="2"/>
  <c r="AP734" i="2"/>
  <c r="AP735" i="2"/>
  <c r="AP736" i="2"/>
  <c r="AP737" i="2"/>
  <c r="AP738" i="2"/>
  <c r="AP739" i="2"/>
  <c r="AP740" i="2"/>
  <c r="AP741" i="2"/>
  <c r="AP742" i="2"/>
  <c r="AP743" i="2"/>
  <c r="AP744" i="2"/>
  <c r="AP745" i="2"/>
  <c r="AP746" i="2"/>
  <c r="AP747" i="2"/>
  <c r="AP748" i="2"/>
  <c r="AP749" i="2"/>
  <c r="AP750" i="2"/>
  <c r="AP751" i="2"/>
  <c r="AP752" i="2"/>
  <c r="AP753" i="2"/>
  <c r="AP754" i="2"/>
  <c r="AP755" i="2"/>
  <c r="AP756" i="2"/>
  <c r="AP757" i="2"/>
  <c r="AP758" i="2"/>
  <c r="AP759" i="2"/>
  <c r="AP760" i="2"/>
  <c r="AP761" i="2"/>
  <c r="AP762" i="2"/>
  <c r="AP763" i="2"/>
  <c r="AP764" i="2"/>
  <c r="AP765" i="2"/>
  <c r="AP766" i="2"/>
  <c r="AP767" i="2"/>
  <c r="AP768" i="2"/>
  <c r="AP769" i="2"/>
  <c r="AP770" i="2"/>
  <c r="AP771" i="2"/>
  <c r="AP772" i="2"/>
  <c r="AP773" i="2"/>
  <c r="AP774" i="2"/>
  <c r="AP775" i="2"/>
  <c r="AP776" i="2"/>
  <c r="AP777" i="2"/>
  <c r="AP778" i="2"/>
  <c r="AP779" i="2"/>
  <c r="AP780" i="2"/>
  <c r="AP781" i="2"/>
  <c r="AP782" i="2"/>
  <c r="AP783" i="2"/>
  <c r="AP784" i="2"/>
  <c r="AP785" i="2"/>
  <c r="AP786" i="2"/>
  <c r="AP787" i="2"/>
  <c r="AP788" i="2"/>
  <c r="AP789" i="2"/>
  <c r="AP790" i="2"/>
  <c r="AP791" i="2"/>
  <c r="AP792" i="2"/>
  <c r="AP793" i="2"/>
  <c r="AP794" i="2"/>
  <c r="AP795" i="2"/>
  <c r="AP796" i="2"/>
  <c r="AP797" i="2"/>
  <c r="AP798" i="2"/>
  <c r="AP799" i="2"/>
  <c r="AP800" i="2"/>
  <c r="AP801" i="2"/>
  <c r="AP802" i="2"/>
  <c r="AP803" i="2"/>
  <c r="AP804" i="2"/>
  <c r="AP805" i="2"/>
  <c r="AP806" i="2"/>
  <c r="AP807" i="2"/>
  <c r="AP808" i="2"/>
  <c r="AP809" i="2"/>
  <c r="AP810" i="2"/>
  <c r="AP811" i="2"/>
  <c r="AP812" i="2"/>
  <c r="AP813" i="2"/>
  <c r="AP814" i="2"/>
  <c r="AP815" i="2"/>
  <c r="AP816" i="2"/>
  <c r="AP817" i="2"/>
  <c r="AP818"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3" i="2"/>
  <c r="AP844" i="2"/>
  <c r="AP845" i="2"/>
  <c r="AP846" i="2"/>
  <c r="AP847" i="2"/>
  <c r="AP848" i="2"/>
  <c r="AP849" i="2"/>
  <c r="AP850" i="2"/>
  <c r="AP851" i="2"/>
  <c r="AP852" i="2"/>
  <c r="AP853" i="2"/>
  <c r="AP854" i="2"/>
  <c r="AP855" i="2"/>
  <c r="AP856" i="2"/>
  <c r="AP857" i="2"/>
  <c r="AP858" i="2"/>
  <c r="AP859" i="2"/>
  <c r="AP860" i="2"/>
  <c r="AP861" i="2"/>
  <c r="AP862" i="2"/>
  <c r="AP863" i="2"/>
  <c r="AP864" i="2"/>
  <c r="AP865" i="2"/>
  <c r="AP866" i="2"/>
  <c r="AP867" i="2"/>
  <c r="AP868" i="2"/>
  <c r="AP869" i="2"/>
  <c r="AP870" i="2"/>
  <c r="AP871" i="2"/>
  <c r="AP872" i="2"/>
  <c r="AP873" i="2"/>
  <c r="AP874" i="2"/>
  <c r="AP875" i="2"/>
  <c r="AP876" i="2"/>
  <c r="AP877" i="2"/>
  <c r="AP878" i="2"/>
  <c r="AP879" i="2"/>
  <c r="AP880" i="2"/>
  <c r="AP881" i="2"/>
  <c r="AP882" i="2"/>
  <c r="AP883" i="2"/>
  <c r="AP884" i="2"/>
  <c r="AP885" i="2"/>
  <c r="AP886" i="2"/>
  <c r="AP887" i="2"/>
  <c r="AP888" i="2"/>
  <c r="AP889" i="2"/>
  <c r="AP890" i="2"/>
  <c r="AP891" i="2"/>
  <c r="AP892" i="2"/>
  <c r="AP893" i="2"/>
  <c r="AP894" i="2"/>
  <c r="AP895" i="2"/>
  <c r="AP896" i="2"/>
  <c r="AP897" i="2"/>
  <c r="AP898" i="2"/>
  <c r="AP899" i="2"/>
  <c r="AP900" i="2"/>
  <c r="AP901" i="2"/>
  <c r="AP902" i="2"/>
  <c r="AP903" i="2"/>
  <c r="AP904" i="2"/>
  <c r="AP905" i="2"/>
  <c r="AP906" i="2"/>
  <c r="AP907" i="2"/>
  <c r="AP908" i="2"/>
  <c r="AP909" i="2"/>
  <c r="AP910" i="2"/>
  <c r="AP911" i="2"/>
  <c r="AP912" i="2"/>
  <c r="AP913" i="2"/>
  <c r="AP914" i="2"/>
  <c r="AP915" i="2"/>
  <c r="AP916" i="2"/>
  <c r="AP917" i="2"/>
  <c r="AP918" i="2"/>
  <c r="AP919" i="2"/>
  <c r="AP920" i="2"/>
  <c r="AP921" i="2"/>
  <c r="AP922" i="2"/>
  <c r="AP923" i="2"/>
  <c r="AP924" i="2"/>
  <c r="AP925" i="2"/>
  <c r="AP926" i="2"/>
  <c r="AP927" i="2"/>
  <c r="AP928" i="2"/>
  <c r="AP929" i="2"/>
  <c r="AP930" i="2"/>
  <c r="AP931" i="2"/>
  <c r="AP932" i="2"/>
  <c r="AP933" i="2"/>
  <c r="AP934" i="2"/>
  <c r="AP935" i="2"/>
  <c r="AP936" i="2"/>
  <c r="AP937" i="2"/>
  <c r="AP938" i="2"/>
  <c r="AP939" i="2"/>
  <c r="AP940" i="2"/>
  <c r="AP941" i="2"/>
  <c r="AP942" i="2"/>
  <c r="AP943" i="2"/>
  <c r="AP944" i="2"/>
  <c r="AP945" i="2"/>
  <c r="AP946" i="2"/>
  <c r="AP947" i="2"/>
  <c r="AP948" i="2"/>
  <c r="AP949" i="2"/>
  <c r="AP950" i="2"/>
  <c r="AP951" i="2"/>
  <c r="AP952" i="2"/>
  <c r="AP953" i="2"/>
  <c r="AP954" i="2"/>
  <c r="AP955" i="2"/>
  <c r="AP956" i="2"/>
  <c r="AP957" i="2"/>
  <c r="AP958" i="2"/>
  <c r="AP959" i="2"/>
  <c r="AP960" i="2"/>
  <c r="AP961" i="2"/>
  <c r="AP962" i="2"/>
  <c r="AP963" i="2"/>
  <c r="AP964" i="2"/>
  <c r="AP965" i="2"/>
  <c r="AP966" i="2"/>
  <c r="AP967" i="2"/>
  <c r="AP968" i="2"/>
  <c r="AP969" i="2"/>
  <c r="AP970" i="2"/>
  <c r="AP971" i="2"/>
  <c r="AP972" i="2"/>
  <c r="AP973" i="2"/>
  <c r="AP974" i="2"/>
  <c r="AP975" i="2"/>
  <c r="AP976" i="2"/>
  <c r="AP977" i="2"/>
  <c r="AP978" i="2"/>
  <c r="AP979" i="2"/>
  <c r="AP980" i="2"/>
  <c r="AP981" i="2"/>
  <c r="AP982" i="2"/>
  <c r="AP983" i="2"/>
  <c r="AP984" i="2"/>
  <c r="AP985" i="2"/>
  <c r="AP986" i="2"/>
  <c r="AP987" i="2"/>
  <c r="AP988" i="2"/>
  <c r="AP989" i="2"/>
  <c r="AP990" i="2"/>
  <c r="AP991" i="2"/>
  <c r="AP992" i="2"/>
  <c r="AP993" i="2"/>
  <c r="AP994" i="2"/>
  <c r="AP995" i="2"/>
  <c r="AP996" i="2"/>
  <c r="AP997" i="2"/>
  <c r="AP998" i="2"/>
  <c r="AP999" i="2"/>
  <c r="AP1000" i="2"/>
  <c r="AP1001" i="2"/>
  <c r="AP1002" i="2"/>
  <c r="AP1003" i="2"/>
  <c r="AP1004" i="2"/>
  <c r="AP1005" i="2"/>
  <c r="AP1006" i="2"/>
  <c r="AP1007" i="2"/>
  <c r="AP1008" i="2"/>
  <c r="AP1009" i="2"/>
  <c r="AP1010" i="2"/>
  <c r="AP1011" i="2"/>
  <c r="AP1012" i="2"/>
  <c r="AP1013" i="2"/>
  <c r="AP1014" i="2"/>
  <c r="AP1015" i="2"/>
  <c r="AP1016" i="2"/>
  <c r="AP1017" i="2"/>
  <c r="AP1018" i="2"/>
  <c r="AP1019" i="2"/>
  <c r="AP1020" i="2"/>
  <c r="AP1021" i="2"/>
  <c r="AP1022" i="2"/>
  <c r="AP1023" i="2"/>
  <c r="AP1024" i="2"/>
  <c r="AP1025" i="2"/>
  <c r="AP1026" i="2"/>
  <c r="AP1027" i="2"/>
  <c r="AP1028" i="2"/>
  <c r="AP1029" i="2"/>
  <c r="AP1030" i="2"/>
  <c r="AP1031" i="2"/>
  <c r="AP1032" i="2"/>
  <c r="AP1033" i="2"/>
  <c r="AP1034" i="2"/>
  <c r="AP1035" i="2"/>
  <c r="AP1036" i="2"/>
  <c r="AP1037" i="2"/>
  <c r="AP1038" i="2"/>
  <c r="AP1039" i="2"/>
  <c r="AP1040" i="2"/>
  <c r="AP1041" i="2"/>
  <c r="AP1042" i="2"/>
  <c r="AP1043" i="2"/>
  <c r="AP1044" i="2"/>
  <c r="AP1045" i="2"/>
  <c r="AP1046" i="2"/>
  <c r="AP1047" i="2"/>
  <c r="AP1048" i="2"/>
  <c r="AP1049" i="2"/>
  <c r="AP1050" i="2"/>
  <c r="AP1051" i="2"/>
  <c r="AP1052" i="2"/>
  <c r="AP1053" i="2"/>
  <c r="AP1054" i="2"/>
  <c r="AP1055" i="2"/>
  <c r="AP1056" i="2"/>
  <c r="AP1057" i="2"/>
  <c r="AP1058" i="2"/>
  <c r="AP1059" i="2"/>
  <c r="AP1060" i="2"/>
  <c r="AP1061" i="2"/>
  <c r="AP1062" i="2"/>
  <c r="AP1063" i="2"/>
  <c r="AP1064" i="2"/>
  <c r="AP1065" i="2"/>
  <c r="AP1066" i="2"/>
  <c r="AP1067" i="2"/>
  <c r="AP1068" i="2"/>
  <c r="AP1069" i="2"/>
  <c r="AP1070" i="2"/>
  <c r="AP1071" i="2"/>
  <c r="AP1072" i="2"/>
  <c r="AP1073" i="2"/>
  <c r="AP1074" i="2"/>
  <c r="AP1075" i="2"/>
  <c r="AP1076" i="2"/>
  <c r="AP1077" i="2"/>
  <c r="AP1078" i="2"/>
  <c r="AP1079" i="2"/>
  <c r="AP1080" i="2"/>
  <c r="AP1081" i="2"/>
  <c r="AP1082" i="2"/>
  <c r="AP1083" i="2"/>
  <c r="AP1084" i="2"/>
  <c r="AP1085" i="2"/>
  <c r="AP1086" i="2"/>
  <c r="AP1087" i="2"/>
  <c r="AP1088" i="2"/>
  <c r="AP1089" i="2"/>
  <c r="AP1090" i="2"/>
  <c r="AP1091" i="2"/>
  <c r="AP1092" i="2"/>
  <c r="AP1093" i="2"/>
  <c r="AP1094" i="2"/>
  <c r="AP1095" i="2"/>
  <c r="AP1096" i="2"/>
  <c r="AP1097" i="2"/>
  <c r="AP1098" i="2"/>
  <c r="AP1099" i="2"/>
  <c r="AP1100" i="2"/>
  <c r="AP1101" i="2"/>
  <c r="AP1102" i="2"/>
  <c r="AP1103" i="2"/>
  <c r="AP1104" i="2"/>
  <c r="AP1105" i="2"/>
  <c r="AP1106" i="2"/>
  <c r="AP1107" i="2"/>
  <c r="AP1108" i="2"/>
  <c r="AP1109" i="2"/>
  <c r="AP1110" i="2"/>
  <c r="AP1111" i="2"/>
  <c r="AP1112" i="2"/>
  <c r="AP1113" i="2"/>
  <c r="AP1114" i="2"/>
  <c r="AP1115" i="2"/>
  <c r="AP1116" i="2"/>
  <c r="AP1117" i="2"/>
  <c r="AP1118" i="2"/>
  <c r="AP1119" i="2"/>
  <c r="AP1120" i="2"/>
  <c r="AP1121" i="2"/>
  <c r="AP1122" i="2"/>
  <c r="AP1123" i="2"/>
  <c r="AP1124" i="2"/>
  <c r="AP1125" i="2"/>
  <c r="AP1126" i="2"/>
  <c r="AP1127" i="2"/>
  <c r="AP1128" i="2"/>
  <c r="AP1129" i="2"/>
  <c r="AP1130" i="2"/>
  <c r="AP1131" i="2"/>
  <c r="AP1132" i="2"/>
  <c r="AP1133" i="2"/>
  <c r="AP1134" i="2"/>
  <c r="AP1135" i="2"/>
  <c r="AP1136" i="2"/>
  <c r="AP1137" i="2"/>
  <c r="AP1138" i="2"/>
  <c r="AP1139" i="2"/>
  <c r="AP1140" i="2"/>
  <c r="AP1141" i="2"/>
  <c r="AP1142" i="2"/>
  <c r="AP1143" i="2"/>
  <c r="AP1144" i="2"/>
  <c r="AP1145" i="2"/>
  <c r="AP1146" i="2"/>
  <c r="AP1147" i="2"/>
  <c r="AP1148" i="2"/>
  <c r="AP1149" i="2"/>
  <c r="AP1150" i="2"/>
  <c r="AP1151" i="2"/>
  <c r="AP1152" i="2"/>
  <c r="AP1153" i="2"/>
  <c r="AP1154" i="2"/>
  <c r="AP1155" i="2"/>
  <c r="AP1156" i="2"/>
  <c r="AP1157" i="2"/>
  <c r="AP1158" i="2"/>
  <c r="AP1159" i="2"/>
  <c r="AP1160" i="2"/>
  <c r="AP1161" i="2"/>
  <c r="AP1162" i="2"/>
  <c r="AP1163" i="2"/>
  <c r="AP1164" i="2"/>
  <c r="AP1165" i="2"/>
  <c r="AP1166" i="2"/>
  <c r="AP1167" i="2"/>
  <c r="AP1168" i="2"/>
  <c r="AP1169" i="2"/>
  <c r="AP1170" i="2"/>
  <c r="AP1171" i="2"/>
  <c r="AP1172" i="2"/>
  <c r="AP1173" i="2"/>
  <c r="AP1174" i="2"/>
  <c r="AP1175" i="2"/>
  <c r="AP1176" i="2"/>
  <c r="AP1177" i="2"/>
  <c r="AP1178" i="2"/>
  <c r="AP1179" i="2"/>
  <c r="AP1180" i="2"/>
  <c r="AP1181" i="2"/>
  <c r="AP1182" i="2"/>
  <c r="AP1183" i="2"/>
  <c r="AP1184" i="2"/>
  <c r="AP1185" i="2"/>
  <c r="AP1186" i="2"/>
  <c r="AP1187" i="2"/>
  <c r="AP1188" i="2"/>
  <c r="AP1189" i="2"/>
  <c r="AP1190" i="2"/>
  <c r="AP1191" i="2"/>
  <c r="AP1192" i="2"/>
  <c r="AP1193" i="2"/>
  <c r="AP1194" i="2"/>
  <c r="AP1195" i="2"/>
  <c r="AP1196" i="2"/>
  <c r="AP1197" i="2"/>
  <c r="AP1198" i="2"/>
  <c r="AP1199" i="2"/>
  <c r="AP1200" i="2"/>
  <c r="AP1201" i="2"/>
  <c r="AP1202" i="2"/>
  <c r="AP1203" i="2"/>
  <c r="AP1204" i="2"/>
  <c r="AP1205" i="2"/>
  <c r="AP1206" i="2"/>
  <c r="AP1207" i="2"/>
  <c r="AP1208" i="2"/>
  <c r="AP1209" i="2"/>
  <c r="AP1210" i="2"/>
  <c r="AP1211" i="2"/>
  <c r="AP1212" i="2"/>
  <c r="AP1213" i="2"/>
  <c r="AP1214" i="2"/>
  <c r="AP1215" i="2"/>
  <c r="AP1216" i="2"/>
  <c r="AP1217" i="2"/>
  <c r="AP1218" i="2"/>
  <c r="AP1219" i="2"/>
  <c r="AP1220" i="2"/>
  <c r="AP1221" i="2"/>
  <c r="AP1222" i="2"/>
  <c r="AP1223" i="2"/>
  <c r="AP1224" i="2"/>
  <c r="AP1225" i="2"/>
  <c r="AP1226" i="2"/>
  <c r="AP1227" i="2"/>
  <c r="AP1228" i="2"/>
  <c r="AP1229" i="2"/>
  <c r="AP1230" i="2"/>
  <c r="AP1231" i="2"/>
  <c r="AP1232" i="2"/>
  <c r="AP1233" i="2"/>
  <c r="AP1234" i="2"/>
  <c r="AP1235" i="2"/>
  <c r="AP1236" i="2"/>
  <c r="AP1237" i="2"/>
  <c r="AP1238" i="2"/>
  <c r="AP1239" i="2"/>
  <c r="AP1240" i="2"/>
  <c r="AP1241" i="2"/>
  <c r="AP1242" i="2"/>
  <c r="AP1243" i="2"/>
  <c r="AP1244" i="2"/>
  <c r="AP1245" i="2"/>
  <c r="AP1246" i="2"/>
  <c r="AP1247" i="2"/>
  <c r="AP1248" i="2"/>
  <c r="AP1249" i="2"/>
  <c r="AP1250" i="2"/>
  <c r="AP1251" i="2"/>
  <c r="AP1252" i="2"/>
  <c r="AP1253" i="2"/>
  <c r="AP1254" i="2"/>
  <c r="AP1255" i="2"/>
  <c r="AP1256" i="2"/>
  <c r="AP1257" i="2"/>
  <c r="AP1258" i="2"/>
  <c r="AP1259" i="2"/>
  <c r="AP1260" i="2"/>
  <c r="AP1261" i="2"/>
  <c r="AP1262" i="2"/>
  <c r="AP1263" i="2"/>
  <c r="AP1264" i="2"/>
  <c r="AP1265" i="2"/>
  <c r="AP1266" i="2"/>
  <c r="AP1267" i="2"/>
  <c r="AP1268" i="2"/>
  <c r="AP1269" i="2"/>
  <c r="AP1270" i="2"/>
  <c r="AP1271" i="2"/>
  <c r="AP1272" i="2"/>
  <c r="AP1273" i="2"/>
  <c r="AP1274" i="2"/>
  <c r="AP1275" i="2"/>
  <c r="AP1276" i="2"/>
  <c r="AP1277" i="2"/>
  <c r="AP1278" i="2"/>
  <c r="AP1279" i="2"/>
  <c r="AP1280" i="2"/>
  <c r="AP1281" i="2"/>
  <c r="AP1282" i="2"/>
  <c r="AP1283" i="2"/>
  <c r="AP1284" i="2"/>
  <c r="AP1285" i="2"/>
  <c r="AP1286" i="2"/>
  <c r="AP1287" i="2"/>
  <c r="AP1288" i="2"/>
  <c r="AP1289" i="2"/>
  <c r="AP1290" i="2"/>
  <c r="AP1291" i="2"/>
  <c r="AP1292" i="2"/>
  <c r="AP1293" i="2"/>
  <c r="AP1294" i="2"/>
  <c r="AP1295" i="2"/>
  <c r="AP1296" i="2"/>
  <c r="AP1297" i="2"/>
  <c r="AP1298" i="2"/>
  <c r="AP1299" i="2"/>
  <c r="AP1300" i="2"/>
  <c r="AP1301" i="2"/>
  <c r="AP1302" i="2"/>
  <c r="AP1303" i="2"/>
  <c r="AP1304" i="2"/>
  <c r="AP1305" i="2"/>
  <c r="AP1306" i="2"/>
  <c r="AP1307" i="2"/>
  <c r="AP1308" i="2"/>
  <c r="AP1309" i="2"/>
  <c r="AP1310" i="2"/>
  <c r="AP1311" i="2"/>
  <c r="AP1312" i="2"/>
  <c r="AP1313" i="2"/>
  <c r="AP1314" i="2"/>
  <c r="AP1315" i="2"/>
  <c r="AP1316" i="2"/>
  <c r="AP1317" i="2"/>
  <c r="AP1318" i="2"/>
  <c r="AP1319" i="2"/>
  <c r="AP1320" i="2"/>
  <c r="AP1321" i="2"/>
  <c r="AP1322" i="2"/>
  <c r="AP1323" i="2"/>
  <c r="AP1324" i="2"/>
  <c r="AP1325" i="2"/>
  <c r="AP1326" i="2"/>
  <c r="AP1327" i="2"/>
  <c r="AP1328" i="2"/>
  <c r="AP1329" i="2"/>
  <c r="AP1330" i="2"/>
  <c r="AP1331" i="2"/>
  <c r="AP1332" i="2"/>
  <c r="AP1333" i="2"/>
  <c r="AP1334" i="2"/>
  <c r="AP1335" i="2"/>
  <c r="AP1336" i="2"/>
  <c r="AP1337" i="2"/>
  <c r="AP1338" i="2"/>
  <c r="AP1339" i="2"/>
  <c r="AP1340" i="2"/>
  <c r="AP1341" i="2"/>
  <c r="AP1342" i="2"/>
  <c r="AP1343" i="2"/>
  <c r="AP1344" i="2"/>
  <c r="AP1345" i="2"/>
  <c r="AP1346" i="2"/>
  <c r="AP1347" i="2"/>
  <c r="AP1348" i="2"/>
  <c r="AP1349" i="2"/>
  <c r="AP1350" i="2"/>
  <c r="AP1351" i="2"/>
  <c r="AP1352" i="2"/>
  <c r="AP1353" i="2"/>
  <c r="AP1354" i="2"/>
  <c r="AP1355" i="2"/>
  <c r="AP1356" i="2"/>
  <c r="AP1357" i="2"/>
  <c r="AP1358" i="2"/>
  <c r="AP1359" i="2"/>
  <c r="AP1360" i="2"/>
  <c r="AP1361" i="2"/>
  <c r="AP1362" i="2"/>
  <c r="AP1363" i="2"/>
  <c r="AP1364" i="2"/>
  <c r="AP1365" i="2"/>
  <c r="AP1366" i="2"/>
  <c r="AP1367" i="2"/>
  <c r="AP1368" i="2"/>
  <c r="AP1369" i="2"/>
  <c r="AP1370" i="2"/>
  <c r="AP1371" i="2"/>
  <c r="AP1372" i="2"/>
  <c r="AP1373" i="2"/>
  <c r="AP1374" i="2"/>
  <c r="AP1375" i="2"/>
  <c r="AP1376" i="2"/>
  <c r="AP1377" i="2"/>
  <c r="AP1378" i="2"/>
  <c r="AP1379" i="2"/>
  <c r="AP1380" i="2"/>
  <c r="AP1381" i="2"/>
  <c r="AP1382" i="2"/>
  <c r="AP1383" i="2"/>
  <c r="AP1384" i="2"/>
  <c r="AP1385" i="2"/>
  <c r="AP1386" i="2"/>
  <c r="AP1387" i="2"/>
  <c r="AP1388" i="2"/>
  <c r="AP1389" i="2"/>
  <c r="AP1390" i="2"/>
  <c r="AP1391" i="2"/>
  <c r="AP1392" i="2"/>
  <c r="AP1393" i="2"/>
  <c r="AP1394" i="2"/>
  <c r="AP1395" i="2"/>
  <c r="AP1396" i="2"/>
  <c r="AP1397" i="2"/>
  <c r="AP1398" i="2"/>
  <c r="AP1399" i="2"/>
  <c r="AP1400" i="2"/>
  <c r="AP1401" i="2"/>
  <c r="AP1402" i="2"/>
  <c r="AP1403" i="2"/>
  <c r="AP1404" i="2"/>
  <c r="AP1405" i="2"/>
  <c r="AP1406" i="2"/>
  <c r="AP1407" i="2"/>
  <c r="AP1408" i="2"/>
  <c r="AP1409" i="2"/>
  <c r="AP1410" i="2"/>
  <c r="AP1411" i="2"/>
  <c r="AP1412" i="2"/>
  <c r="AP1413" i="2"/>
  <c r="AP1414" i="2"/>
  <c r="AP1415" i="2"/>
  <c r="AP1416" i="2"/>
  <c r="AP1417" i="2"/>
  <c r="AP1418" i="2"/>
  <c r="AP1419" i="2"/>
  <c r="AP1420" i="2"/>
  <c r="AP1421" i="2"/>
  <c r="AP1422" i="2"/>
  <c r="AP1423" i="2"/>
  <c r="AP1424" i="2"/>
  <c r="AP1425" i="2"/>
  <c r="AP1426" i="2"/>
  <c r="AP1427" i="2"/>
  <c r="AP1428" i="2"/>
  <c r="AP1429" i="2"/>
  <c r="AP1430" i="2"/>
  <c r="AP1431" i="2"/>
  <c r="AP1432" i="2"/>
  <c r="AP1433" i="2"/>
  <c r="AP1434" i="2"/>
  <c r="AP1435" i="2"/>
  <c r="AP1436" i="2"/>
  <c r="AP1437" i="2"/>
  <c r="AP1438" i="2"/>
  <c r="AP1439" i="2"/>
  <c r="AP1440" i="2"/>
  <c r="AP1441" i="2"/>
  <c r="AP1442" i="2"/>
  <c r="AP1443" i="2"/>
  <c r="AP1444" i="2"/>
  <c r="AP1445" i="2"/>
  <c r="AP1446" i="2"/>
  <c r="AP1447" i="2"/>
  <c r="AP1448" i="2"/>
  <c r="AP1449" i="2"/>
  <c r="AP1450" i="2"/>
  <c r="AP1451" i="2"/>
  <c r="AP1452" i="2"/>
  <c r="AP1453" i="2"/>
  <c r="AP1454" i="2"/>
  <c r="AP1455" i="2"/>
  <c r="AP1456" i="2"/>
  <c r="AP1457" i="2"/>
  <c r="AP1458" i="2"/>
  <c r="AP1459" i="2"/>
  <c r="AP1460" i="2"/>
  <c r="AP1461" i="2"/>
  <c r="AP1462" i="2"/>
  <c r="AP1463" i="2"/>
  <c r="AP1464" i="2"/>
  <c r="AP1465" i="2"/>
  <c r="AP1466" i="2"/>
  <c r="AP1467" i="2"/>
  <c r="AP1468" i="2"/>
  <c r="AP1469" i="2"/>
  <c r="AP1470" i="2"/>
  <c r="AP1471" i="2"/>
  <c r="AP1472" i="2"/>
  <c r="AP1473" i="2"/>
  <c r="AP1474" i="2"/>
  <c r="AP1475" i="2"/>
  <c r="AP1476" i="2"/>
  <c r="AP1477" i="2"/>
  <c r="AP1478" i="2"/>
  <c r="AP1479" i="2"/>
  <c r="AP1480" i="2"/>
  <c r="AP1481" i="2"/>
  <c r="AP1482" i="2"/>
  <c r="AP1483" i="2"/>
  <c r="AP1484" i="2"/>
  <c r="AP1485" i="2"/>
  <c r="AP1486" i="2"/>
  <c r="AP1487" i="2"/>
  <c r="AP1488" i="2"/>
  <c r="AP1489" i="2"/>
  <c r="AP1490" i="2"/>
  <c r="AP1491" i="2"/>
  <c r="AP1492" i="2"/>
  <c r="AP1493" i="2"/>
  <c r="AP1494" i="2"/>
  <c r="AP1495" i="2"/>
  <c r="AP1496" i="2"/>
  <c r="AP1497" i="2"/>
  <c r="AP1498" i="2"/>
  <c r="AP1499" i="2"/>
  <c r="AP1500" i="2"/>
  <c r="AP1501" i="2"/>
  <c r="AP1502" i="2"/>
  <c r="AP1503" i="2"/>
  <c r="AP1504" i="2"/>
  <c r="AP1505" i="2"/>
  <c r="AP1506" i="2"/>
  <c r="AP1507" i="2"/>
  <c r="AP1508" i="2"/>
  <c r="AP1509" i="2"/>
  <c r="AP1510" i="2"/>
  <c r="AP1511" i="2"/>
  <c r="AP1512" i="2"/>
  <c r="AP1513" i="2"/>
  <c r="AP1514" i="2"/>
  <c r="AP1515" i="2"/>
  <c r="AP1516" i="2"/>
  <c r="AP1517" i="2"/>
  <c r="AP1518" i="2"/>
  <c r="AP1519" i="2"/>
  <c r="AP1520" i="2"/>
  <c r="AP1521" i="2"/>
  <c r="AP1522" i="2"/>
  <c r="AP1523" i="2"/>
  <c r="AP1524" i="2"/>
  <c r="AP1525" i="2"/>
  <c r="AP1526" i="2"/>
  <c r="AP1527" i="2"/>
  <c r="AP1528" i="2"/>
  <c r="AP1529" i="2"/>
  <c r="AP1530" i="2"/>
  <c r="AP1531" i="2"/>
  <c r="AP1532" i="2"/>
  <c r="AP1533" i="2"/>
  <c r="AP1534" i="2"/>
  <c r="AP1535" i="2"/>
  <c r="AP1536" i="2"/>
  <c r="AP1537" i="2"/>
  <c r="AP1538" i="2"/>
  <c r="AP1539" i="2"/>
  <c r="AP1540" i="2"/>
  <c r="AP1541" i="2"/>
  <c r="AP1542" i="2"/>
  <c r="AP1543" i="2"/>
  <c r="AP1544" i="2"/>
  <c r="AP1545" i="2"/>
  <c r="AP1546" i="2"/>
  <c r="AP1547" i="2"/>
  <c r="AP1548" i="2"/>
  <c r="AP1549" i="2"/>
  <c r="AP1550" i="2"/>
  <c r="AP1551" i="2"/>
  <c r="AP1552" i="2"/>
  <c r="AP1553" i="2"/>
  <c r="AP1554" i="2"/>
  <c r="AP1555" i="2"/>
  <c r="AP1556" i="2"/>
  <c r="AP1557" i="2"/>
  <c r="AP1558" i="2"/>
  <c r="AP1559" i="2"/>
  <c r="AP1560" i="2"/>
  <c r="AP1561" i="2"/>
  <c r="AP1562" i="2"/>
  <c r="AP1563" i="2"/>
  <c r="AP1564" i="2"/>
  <c r="AP1565" i="2"/>
  <c r="AP1566" i="2"/>
  <c r="AP1567" i="2"/>
  <c r="AP1568" i="2"/>
  <c r="AP1569" i="2"/>
  <c r="AP1570" i="2"/>
  <c r="AP1571" i="2"/>
  <c r="AP1572" i="2"/>
  <c r="AP1573" i="2"/>
  <c r="AP1574" i="2"/>
  <c r="AP1575" i="2"/>
  <c r="AP1576" i="2"/>
  <c r="AP1577" i="2"/>
  <c r="AP1578" i="2"/>
  <c r="AP1579" i="2"/>
  <c r="AP1580" i="2"/>
  <c r="AP1581" i="2"/>
  <c r="AP1582" i="2"/>
  <c r="AP1583" i="2"/>
  <c r="AP1584" i="2"/>
  <c r="AP1585" i="2"/>
  <c r="AP1586" i="2"/>
  <c r="AP1587" i="2"/>
  <c r="AP1588" i="2"/>
  <c r="AP1589" i="2"/>
  <c r="AP1590" i="2"/>
  <c r="AP1591" i="2"/>
  <c r="AP1592" i="2"/>
  <c r="AP1593" i="2"/>
  <c r="AP1594" i="2"/>
  <c r="AP1595" i="2"/>
  <c r="AP1596" i="2"/>
  <c r="P6" i="13"/>
  <c r="P1592" i="13" l="1"/>
  <c r="N1592" i="15"/>
  <c r="P1562" i="13"/>
  <c r="N1562" i="15"/>
  <c r="P1532" i="13"/>
  <c r="N1532" i="15"/>
  <c r="P1496" i="13"/>
  <c r="N1496" i="15"/>
  <c r="P1466" i="13"/>
  <c r="N1466" i="15"/>
  <c r="P1436" i="13"/>
  <c r="N1436" i="15"/>
  <c r="P1400" i="13"/>
  <c r="N1400" i="15"/>
  <c r="P1370" i="13"/>
  <c r="N1370" i="15"/>
  <c r="P1340" i="13"/>
  <c r="N1340" i="15"/>
  <c r="P1316" i="13"/>
  <c r="N1316" i="15"/>
  <c r="P1286" i="13"/>
  <c r="N1286" i="15"/>
  <c r="P1250" i="13"/>
  <c r="N1250" i="15"/>
  <c r="P1214" i="13"/>
  <c r="N1214" i="15"/>
  <c r="P1184" i="13"/>
  <c r="N1184" i="15"/>
  <c r="P1148" i="13"/>
  <c r="N1148" i="15"/>
  <c r="P1106" i="13"/>
  <c r="N1106" i="15"/>
  <c r="P1076" i="13"/>
  <c r="N1076" i="15"/>
  <c r="P1052" i="13"/>
  <c r="N1052" i="15"/>
  <c r="P1016" i="13"/>
  <c r="N1016" i="15"/>
  <c r="P986" i="13"/>
  <c r="N986" i="15"/>
  <c r="P950" i="13"/>
  <c r="N950" i="15"/>
  <c r="P920" i="13"/>
  <c r="N920" i="15"/>
  <c r="P884" i="13"/>
  <c r="N884" i="15"/>
  <c r="P860" i="13"/>
  <c r="N860" i="15"/>
  <c r="P830" i="13"/>
  <c r="N830" i="15"/>
  <c r="P788" i="13"/>
  <c r="N788" i="15"/>
  <c r="P758" i="13"/>
  <c r="N758" i="15"/>
  <c r="P728" i="13"/>
  <c r="N728" i="15"/>
  <c r="P704" i="13"/>
  <c r="N704" i="15"/>
  <c r="P668" i="13"/>
  <c r="N668" i="15"/>
  <c r="P638" i="13"/>
  <c r="N638" i="15"/>
  <c r="P602" i="13"/>
  <c r="N602" i="15"/>
  <c r="P572" i="13"/>
  <c r="N572" i="15"/>
  <c r="P542" i="13"/>
  <c r="N542" i="15"/>
  <c r="P518" i="13"/>
  <c r="N518" i="15"/>
  <c r="P500" i="13"/>
  <c r="N500" i="15"/>
  <c r="P476" i="13"/>
  <c r="N476" i="15"/>
  <c r="P464" i="13"/>
  <c r="N464" i="15"/>
  <c r="P452" i="13"/>
  <c r="N452" i="15"/>
  <c r="P440" i="13"/>
  <c r="N440" i="15"/>
  <c r="P434" i="13"/>
  <c r="N434" i="15"/>
  <c r="P422" i="13"/>
  <c r="N422" i="15"/>
  <c r="P410" i="13"/>
  <c r="N410" i="15"/>
  <c r="P404" i="13"/>
  <c r="N404" i="15"/>
  <c r="P392" i="13"/>
  <c r="N392" i="15"/>
  <c r="P380" i="13"/>
  <c r="N380" i="15"/>
  <c r="P368" i="13"/>
  <c r="N368" i="15"/>
  <c r="P362" i="13"/>
  <c r="N362" i="15"/>
  <c r="P350" i="13"/>
  <c r="N350" i="15"/>
  <c r="P338" i="13"/>
  <c r="N338" i="15"/>
  <c r="P308" i="13"/>
  <c r="N308" i="15"/>
  <c r="P170" i="13"/>
  <c r="N170" i="15"/>
  <c r="P1573" i="13"/>
  <c r="N1573" i="15"/>
  <c r="P1543" i="13"/>
  <c r="N1543" i="15"/>
  <c r="P1519" i="13"/>
  <c r="N1519" i="15"/>
  <c r="P1489" i="13"/>
  <c r="N1489" i="15"/>
  <c r="P1459" i="13"/>
  <c r="N1459" i="15"/>
  <c r="P1417" i="13"/>
  <c r="N1417" i="15"/>
  <c r="P1405" i="13"/>
  <c r="N1405" i="15"/>
  <c r="P1381" i="13"/>
  <c r="N1381" i="15"/>
  <c r="P1351" i="13"/>
  <c r="N1351" i="15"/>
  <c r="P1321" i="13"/>
  <c r="N1321" i="15"/>
  <c r="P1303" i="13"/>
  <c r="N1303" i="15"/>
  <c r="P1285" i="13"/>
  <c r="N1285" i="15"/>
  <c r="P1249" i="13"/>
  <c r="N1249" i="15"/>
  <c r="P1595" i="13"/>
  <c r="N1595" i="15"/>
  <c r="P1589" i="13"/>
  <c r="N1589" i="15"/>
  <c r="P1583" i="13"/>
  <c r="N1583" i="15"/>
  <c r="P1577" i="13"/>
  <c r="N1577" i="15"/>
  <c r="P1571" i="13"/>
  <c r="N1571" i="15"/>
  <c r="P1565" i="13"/>
  <c r="N1565" i="15"/>
  <c r="P1559" i="13"/>
  <c r="N1559" i="15"/>
  <c r="P1553" i="13"/>
  <c r="N1553" i="15"/>
  <c r="P1547" i="13"/>
  <c r="N1547" i="15"/>
  <c r="P1541" i="13"/>
  <c r="N1541" i="15"/>
  <c r="P1568" i="13"/>
  <c r="N1568" i="15"/>
  <c r="P1538" i="13"/>
  <c r="N1538" i="15"/>
  <c r="P1508" i="13"/>
  <c r="N1508" i="15"/>
  <c r="P1478" i="13"/>
  <c r="N1478" i="15"/>
  <c r="P1448" i="13"/>
  <c r="N1448" i="15"/>
  <c r="P1412" i="13"/>
  <c r="N1412" i="15"/>
  <c r="P1382" i="13"/>
  <c r="N1382" i="15"/>
  <c r="P1334" i="13"/>
  <c r="N1334" i="15"/>
  <c r="P1292" i="13"/>
  <c r="N1292" i="15"/>
  <c r="P1256" i="13"/>
  <c r="N1256" i="15"/>
  <c r="P1226" i="13"/>
  <c r="N1226" i="15"/>
  <c r="P1202" i="13"/>
  <c r="N1202" i="15"/>
  <c r="P1166" i="13"/>
  <c r="N1166" i="15"/>
  <c r="P1136" i="13"/>
  <c r="N1136" i="15"/>
  <c r="P1100" i="13"/>
  <c r="N1100" i="15"/>
  <c r="P1070" i="13"/>
  <c r="N1070" i="15"/>
  <c r="P1034" i="13"/>
  <c r="N1034" i="15"/>
  <c r="P1004" i="13"/>
  <c r="N1004" i="15"/>
  <c r="P968" i="13"/>
  <c r="N968" i="15"/>
  <c r="P938" i="13"/>
  <c r="N938" i="15"/>
  <c r="P914" i="13"/>
  <c r="N914" i="15"/>
  <c r="P878" i="13"/>
  <c r="N878" i="15"/>
  <c r="P848" i="13"/>
  <c r="N848" i="15"/>
  <c r="P818" i="13"/>
  <c r="N818" i="15"/>
  <c r="P782" i="13"/>
  <c r="N782" i="15"/>
  <c r="P770" i="13"/>
  <c r="N770" i="15"/>
  <c r="P734" i="13"/>
  <c r="N734" i="15"/>
  <c r="P698" i="13"/>
  <c r="N698" i="15"/>
  <c r="P674" i="13"/>
  <c r="N674" i="15"/>
  <c r="P644" i="13"/>
  <c r="N644" i="15"/>
  <c r="P608" i="13"/>
  <c r="N608" i="15"/>
  <c r="P578" i="13"/>
  <c r="N578" i="15"/>
  <c r="P536" i="13"/>
  <c r="N536" i="15"/>
  <c r="P488" i="13"/>
  <c r="N488" i="15"/>
  <c r="P194" i="13"/>
  <c r="N194" i="15"/>
  <c r="P1597" i="13"/>
  <c r="N1597" i="15"/>
  <c r="P1579" i="13"/>
  <c r="N1579" i="15"/>
  <c r="P1555" i="13"/>
  <c r="N1555" i="15"/>
  <c r="P1525" i="13"/>
  <c r="N1525" i="15"/>
  <c r="P1495" i="13"/>
  <c r="N1495" i="15"/>
  <c r="P1471" i="13"/>
  <c r="N1471" i="15"/>
  <c r="P1441" i="13"/>
  <c r="N1441" i="15"/>
  <c r="P1423" i="13"/>
  <c r="N1423" i="15"/>
  <c r="P1399" i="13"/>
  <c r="N1399" i="15"/>
  <c r="P1375" i="13"/>
  <c r="N1375" i="15"/>
  <c r="P1339" i="13"/>
  <c r="N1339" i="15"/>
  <c r="P1237" i="13"/>
  <c r="N1237" i="15"/>
  <c r="P1600" i="13"/>
  <c r="N1600" i="15"/>
  <c r="P1594" i="13"/>
  <c r="N1594" i="15"/>
  <c r="P1588" i="13"/>
  <c r="N1588" i="15"/>
  <c r="P1582" i="13"/>
  <c r="N1582" i="15"/>
  <c r="P1576" i="13"/>
  <c r="N1576" i="15"/>
  <c r="P1570" i="13"/>
  <c r="N1570" i="15"/>
  <c r="P1564" i="13"/>
  <c r="N1564" i="15"/>
  <c r="P1558" i="13"/>
  <c r="N1558" i="15"/>
  <c r="P1552" i="13"/>
  <c r="N1552" i="15"/>
  <c r="P1546" i="13"/>
  <c r="N1546" i="15"/>
  <c r="P1574" i="13"/>
  <c r="N1574" i="15"/>
  <c r="P1550" i="13"/>
  <c r="N1550" i="15"/>
  <c r="P1514" i="13"/>
  <c r="N1514" i="15"/>
  <c r="P1472" i="13"/>
  <c r="N1472" i="15"/>
  <c r="P1442" i="13"/>
  <c r="N1442" i="15"/>
  <c r="P1406" i="13"/>
  <c r="N1406" i="15"/>
  <c r="P1376" i="13"/>
  <c r="N1376" i="15"/>
  <c r="P1346" i="13"/>
  <c r="N1346" i="15"/>
  <c r="P1310" i="13"/>
  <c r="N1310" i="15"/>
  <c r="P1274" i="13"/>
  <c r="N1274" i="15"/>
  <c r="P1244" i="13"/>
  <c r="N1244" i="15"/>
  <c r="P1220" i="13"/>
  <c r="N1220" i="15"/>
  <c r="P1178" i="13"/>
  <c r="N1178" i="15"/>
  <c r="P1154" i="13"/>
  <c r="N1154" i="15"/>
  <c r="P1124" i="13"/>
  <c r="N1124" i="15"/>
  <c r="P1088" i="13"/>
  <c r="N1088" i="15"/>
  <c r="P1058" i="13"/>
  <c r="N1058" i="15"/>
  <c r="P1022" i="13"/>
  <c r="N1022" i="15"/>
  <c r="P992" i="13"/>
  <c r="N992" i="15"/>
  <c r="P956" i="13"/>
  <c r="N956" i="15"/>
  <c r="P926" i="13"/>
  <c r="N926" i="15"/>
  <c r="P896" i="13"/>
  <c r="N896" i="15"/>
  <c r="P854" i="13"/>
  <c r="N854" i="15"/>
  <c r="P824" i="13"/>
  <c r="N824" i="15"/>
  <c r="P794" i="13"/>
  <c r="N794" i="15"/>
  <c r="P764" i="13"/>
  <c r="N764" i="15"/>
  <c r="P722" i="13"/>
  <c r="N722" i="15"/>
  <c r="P692" i="13"/>
  <c r="N692" i="15"/>
  <c r="P656" i="13"/>
  <c r="N656" i="15"/>
  <c r="P626" i="13"/>
  <c r="N626" i="15"/>
  <c r="P590" i="13"/>
  <c r="N590" i="15"/>
  <c r="P554" i="13"/>
  <c r="N554" i="15"/>
  <c r="P512" i="13"/>
  <c r="N512" i="15"/>
  <c r="P182" i="13"/>
  <c r="N182" i="15"/>
  <c r="P1585" i="13"/>
  <c r="N1585" i="15"/>
  <c r="P1549" i="13"/>
  <c r="N1549" i="15"/>
  <c r="P1531" i="13"/>
  <c r="N1531" i="15"/>
  <c r="P1501" i="13"/>
  <c r="N1501" i="15"/>
  <c r="P1477" i="13"/>
  <c r="N1477" i="15"/>
  <c r="P1447" i="13"/>
  <c r="N1447" i="15"/>
  <c r="P1429" i="13"/>
  <c r="N1429" i="15"/>
  <c r="P1393" i="13"/>
  <c r="N1393" i="15"/>
  <c r="P1357" i="13"/>
  <c r="N1357" i="15"/>
  <c r="P1327" i="13"/>
  <c r="N1327" i="15"/>
  <c r="P1255" i="13"/>
  <c r="N1255" i="15"/>
  <c r="P1599" i="13"/>
  <c r="N1599" i="15"/>
  <c r="P1593" i="13"/>
  <c r="N1593" i="15"/>
  <c r="P1587" i="13"/>
  <c r="N1587" i="15"/>
  <c r="P1581" i="13"/>
  <c r="N1581" i="15"/>
  <c r="P1575" i="13"/>
  <c r="N1575" i="15"/>
  <c r="P1569" i="13"/>
  <c r="N1569" i="15"/>
  <c r="P1563" i="13"/>
  <c r="N1563" i="15"/>
  <c r="P1557" i="13"/>
  <c r="N1557" i="15"/>
  <c r="P1551" i="13"/>
  <c r="N1551" i="15"/>
  <c r="P1545" i="13"/>
  <c r="N1545" i="15"/>
  <c r="P1539" i="13"/>
  <c r="N1539" i="15"/>
  <c r="P1586" i="13"/>
  <c r="N1586" i="15"/>
  <c r="P1502" i="13"/>
  <c r="N1502" i="15"/>
  <c r="P1430" i="13"/>
  <c r="N1430" i="15"/>
  <c r="P1358" i="13"/>
  <c r="N1358" i="15"/>
  <c r="P1280" i="13"/>
  <c r="N1280" i="15"/>
  <c r="P1190" i="13"/>
  <c r="N1190" i="15"/>
  <c r="P1118" i="13"/>
  <c r="N1118" i="15"/>
  <c r="P1046" i="13"/>
  <c r="N1046" i="15"/>
  <c r="P974" i="13"/>
  <c r="N974" i="15"/>
  <c r="P890" i="13"/>
  <c r="N890" i="15"/>
  <c r="P806" i="13"/>
  <c r="N806" i="15"/>
  <c r="P740" i="13"/>
  <c r="N740" i="15"/>
  <c r="P680" i="13"/>
  <c r="N680" i="15"/>
  <c r="P614" i="13"/>
  <c r="N614" i="15"/>
  <c r="P560" i="13"/>
  <c r="N560" i="15"/>
  <c r="P524" i="13"/>
  <c r="N524" i="15"/>
  <c r="P506" i="13"/>
  <c r="N506" i="15"/>
  <c r="P470" i="13"/>
  <c r="N470" i="15"/>
  <c r="P458" i="13"/>
  <c r="N458" i="15"/>
  <c r="P446" i="13"/>
  <c r="N446" i="15"/>
  <c r="P428" i="13"/>
  <c r="N428" i="15"/>
  <c r="P416" i="13"/>
  <c r="N416" i="15"/>
  <c r="P398" i="13"/>
  <c r="N398" i="15"/>
  <c r="P386" i="13"/>
  <c r="N386" i="15"/>
  <c r="P374" i="13"/>
  <c r="N374" i="15"/>
  <c r="P356" i="13"/>
  <c r="N356" i="15"/>
  <c r="P344" i="13"/>
  <c r="N344" i="15"/>
  <c r="P332" i="13"/>
  <c r="N332" i="15"/>
  <c r="P326" i="13"/>
  <c r="N326" i="15"/>
  <c r="P320" i="13"/>
  <c r="N320" i="15"/>
  <c r="P314" i="13"/>
  <c r="N314" i="15"/>
  <c r="P302" i="13"/>
  <c r="N302" i="15"/>
  <c r="P296" i="13"/>
  <c r="N296" i="15"/>
  <c r="P290" i="13"/>
  <c r="N290" i="15"/>
  <c r="P284" i="13"/>
  <c r="N284" i="15"/>
  <c r="P278" i="13"/>
  <c r="N278" i="15"/>
  <c r="P272" i="13"/>
  <c r="N272" i="15"/>
  <c r="P266" i="13"/>
  <c r="N266" i="15"/>
  <c r="P260" i="13"/>
  <c r="N260" i="15"/>
  <c r="P254" i="13"/>
  <c r="N254" i="15"/>
  <c r="P248" i="13"/>
  <c r="N248" i="15"/>
  <c r="P242" i="13"/>
  <c r="N242" i="15"/>
  <c r="P236" i="13"/>
  <c r="N236" i="15"/>
  <c r="P230" i="13"/>
  <c r="N230" i="15"/>
  <c r="P224" i="13"/>
  <c r="N224" i="15"/>
  <c r="P218" i="13"/>
  <c r="N218" i="15"/>
  <c r="P212" i="13"/>
  <c r="N212" i="15"/>
  <c r="P206" i="13"/>
  <c r="N206" i="15"/>
  <c r="P176" i="13"/>
  <c r="N176" i="15"/>
  <c r="P164" i="13"/>
  <c r="N164" i="15"/>
  <c r="P158" i="13"/>
  <c r="N158" i="15"/>
  <c r="P152" i="13"/>
  <c r="N152" i="15"/>
  <c r="P146" i="13"/>
  <c r="N146" i="15"/>
  <c r="P140" i="13"/>
  <c r="N140" i="15"/>
  <c r="P134" i="13"/>
  <c r="N134" i="15"/>
  <c r="P128" i="13"/>
  <c r="N128" i="15"/>
  <c r="P122" i="13"/>
  <c r="N122" i="15"/>
  <c r="P116" i="13"/>
  <c r="N116" i="15"/>
  <c r="P110" i="13"/>
  <c r="N110" i="15"/>
  <c r="P104" i="13"/>
  <c r="N104" i="15"/>
  <c r="P98" i="13"/>
  <c r="N98" i="15"/>
  <c r="P92" i="13"/>
  <c r="N92" i="15"/>
  <c r="P86" i="13"/>
  <c r="N86" i="15"/>
  <c r="P80" i="13"/>
  <c r="N80" i="15"/>
  <c r="P74" i="13"/>
  <c r="N74" i="15"/>
  <c r="P68" i="13"/>
  <c r="N68" i="15"/>
  <c r="P62" i="13"/>
  <c r="N62" i="15"/>
  <c r="P56" i="13"/>
  <c r="N56" i="15"/>
  <c r="P50" i="13"/>
  <c r="N50" i="15"/>
  <c r="P44" i="13"/>
  <c r="N44" i="15"/>
  <c r="P38" i="13"/>
  <c r="N38" i="15"/>
  <c r="P32" i="13"/>
  <c r="N32" i="15"/>
  <c r="P26" i="13"/>
  <c r="N26" i="15"/>
  <c r="P20" i="13"/>
  <c r="N20" i="15"/>
  <c r="P14" i="13"/>
  <c r="N14" i="15"/>
  <c r="P8" i="13"/>
  <c r="N8" i="15"/>
  <c r="P1598" i="13"/>
  <c r="N1598" i="15"/>
  <c r="P1556" i="13"/>
  <c r="N1556" i="15"/>
  <c r="P1526" i="13"/>
  <c r="N1526" i="15"/>
  <c r="P1490" i="13"/>
  <c r="N1490" i="15"/>
  <c r="P1460" i="13"/>
  <c r="N1460" i="15"/>
  <c r="P1424" i="13"/>
  <c r="N1424" i="15"/>
  <c r="P1394" i="13"/>
  <c r="N1394" i="15"/>
  <c r="P1364" i="13"/>
  <c r="N1364" i="15"/>
  <c r="P1328" i="13"/>
  <c r="N1328" i="15"/>
  <c r="P1304" i="13"/>
  <c r="N1304" i="15"/>
  <c r="P1268" i="13"/>
  <c r="N1268" i="15"/>
  <c r="P1232" i="13"/>
  <c r="N1232" i="15"/>
  <c r="P1196" i="13"/>
  <c r="N1196" i="15"/>
  <c r="P1160" i="13"/>
  <c r="N1160" i="15"/>
  <c r="P1130" i="13"/>
  <c r="N1130" i="15"/>
  <c r="P1094" i="13"/>
  <c r="N1094" i="15"/>
  <c r="P1064" i="13"/>
  <c r="N1064" i="15"/>
  <c r="P1028" i="13"/>
  <c r="N1028" i="15"/>
  <c r="P1010" i="13"/>
  <c r="N1010" i="15"/>
  <c r="P980" i="13"/>
  <c r="N980" i="15"/>
  <c r="P944" i="13"/>
  <c r="N944" i="15"/>
  <c r="P908" i="13"/>
  <c r="N908" i="15"/>
  <c r="P872" i="13"/>
  <c r="N872" i="15"/>
  <c r="P842" i="13"/>
  <c r="N842" i="15"/>
  <c r="P800" i="13"/>
  <c r="N800" i="15"/>
  <c r="P752" i="13"/>
  <c r="N752" i="15"/>
  <c r="P716" i="13"/>
  <c r="N716" i="15"/>
  <c r="P686" i="13"/>
  <c r="N686" i="15"/>
  <c r="P650" i="13"/>
  <c r="N650" i="15"/>
  <c r="P632" i="13"/>
  <c r="N632" i="15"/>
  <c r="P596" i="13"/>
  <c r="N596" i="15"/>
  <c r="P566" i="13"/>
  <c r="N566" i="15"/>
  <c r="P530" i="13"/>
  <c r="N530" i="15"/>
  <c r="P482" i="13"/>
  <c r="N482" i="15"/>
  <c r="P200" i="13"/>
  <c r="N200" i="15"/>
  <c r="P1567" i="13"/>
  <c r="N1567" i="15"/>
  <c r="P1507" i="13"/>
  <c r="N1507" i="15"/>
  <c r="P1453" i="13"/>
  <c r="N1453" i="15"/>
  <c r="P1411" i="13"/>
  <c r="N1411" i="15"/>
  <c r="P1369" i="13"/>
  <c r="N1369" i="15"/>
  <c r="P1333" i="13"/>
  <c r="N1333" i="15"/>
  <c r="P1309" i="13"/>
  <c r="N1309" i="15"/>
  <c r="P1291" i="13"/>
  <c r="N1291" i="15"/>
  <c r="P1279" i="13"/>
  <c r="N1279" i="15"/>
  <c r="P1273" i="13"/>
  <c r="N1273" i="15"/>
  <c r="P1267" i="13"/>
  <c r="N1267" i="15"/>
  <c r="P1261" i="13"/>
  <c r="N1261" i="15"/>
  <c r="P1243" i="13"/>
  <c r="N1243" i="15"/>
  <c r="P1231" i="13"/>
  <c r="N1231" i="15"/>
  <c r="P1225" i="13"/>
  <c r="N1225" i="15"/>
  <c r="P1219" i="13"/>
  <c r="N1219" i="15"/>
  <c r="P1213" i="13"/>
  <c r="N1213" i="15"/>
  <c r="P1207" i="13"/>
  <c r="N1207" i="15"/>
  <c r="P1201" i="13"/>
  <c r="N1201" i="15"/>
  <c r="P1195" i="13"/>
  <c r="N1195" i="15"/>
  <c r="P1183" i="13"/>
  <c r="N1183" i="15"/>
  <c r="P1177" i="13"/>
  <c r="N1177" i="15"/>
  <c r="P1171" i="13"/>
  <c r="N1171" i="15"/>
  <c r="P1165" i="13"/>
  <c r="N1165" i="15"/>
  <c r="P1159" i="13"/>
  <c r="N1159" i="15"/>
  <c r="P1153" i="13"/>
  <c r="N1153" i="15"/>
  <c r="P1147" i="13"/>
  <c r="N1147" i="15"/>
  <c r="P1141" i="13"/>
  <c r="N1141" i="15"/>
  <c r="P1135" i="13"/>
  <c r="N1135" i="15"/>
  <c r="P1129" i="13"/>
  <c r="N1129" i="15"/>
  <c r="P1123" i="13"/>
  <c r="N1123" i="15"/>
  <c r="P1580" i="13"/>
  <c r="N1580" i="15"/>
  <c r="P1544" i="13"/>
  <c r="N1544" i="15"/>
  <c r="P1520" i="13"/>
  <c r="N1520" i="15"/>
  <c r="P1484" i="13"/>
  <c r="N1484" i="15"/>
  <c r="P1454" i="13"/>
  <c r="N1454" i="15"/>
  <c r="P1418" i="13"/>
  <c r="N1418" i="15"/>
  <c r="P1388" i="13"/>
  <c r="N1388" i="15"/>
  <c r="P1352" i="13"/>
  <c r="N1352" i="15"/>
  <c r="P1322" i="13"/>
  <c r="N1322" i="15"/>
  <c r="P1298" i="13"/>
  <c r="N1298" i="15"/>
  <c r="P1262" i="13"/>
  <c r="N1262" i="15"/>
  <c r="P1238" i="13"/>
  <c r="N1238" i="15"/>
  <c r="P1208" i="13"/>
  <c r="N1208" i="15"/>
  <c r="P1172" i="13"/>
  <c r="N1172" i="15"/>
  <c r="P1142" i="13"/>
  <c r="N1142" i="15"/>
  <c r="P1112" i="13"/>
  <c r="N1112" i="15"/>
  <c r="P1082" i="13"/>
  <c r="N1082" i="15"/>
  <c r="P1040" i="13"/>
  <c r="N1040" i="15"/>
  <c r="P998" i="13"/>
  <c r="N998" i="15"/>
  <c r="P962" i="13"/>
  <c r="N962" i="15"/>
  <c r="P932" i="13"/>
  <c r="N932" i="15"/>
  <c r="P902" i="13"/>
  <c r="N902" i="15"/>
  <c r="P866" i="13"/>
  <c r="N866" i="15"/>
  <c r="P836" i="13"/>
  <c r="N836" i="15"/>
  <c r="P812" i="13"/>
  <c r="N812" i="15"/>
  <c r="P776" i="13"/>
  <c r="N776" i="15"/>
  <c r="P746" i="13"/>
  <c r="N746" i="15"/>
  <c r="P710" i="13"/>
  <c r="N710" i="15"/>
  <c r="P662" i="13"/>
  <c r="N662" i="15"/>
  <c r="P620" i="13"/>
  <c r="N620" i="15"/>
  <c r="P584" i="13"/>
  <c r="N584" i="15"/>
  <c r="P548" i="13"/>
  <c r="N548" i="15"/>
  <c r="P494" i="13"/>
  <c r="N494" i="15"/>
  <c r="P188" i="13"/>
  <c r="N188" i="15"/>
  <c r="P1591" i="13"/>
  <c r="N1591" i="15"/>
  <c r="P1561" i="13"/>
  <c r="N1561" i="15"/>
  <c r="P1537" i="13"/>
  <c r="N1537" i="15"/>
  <c r="P1513" i="13"/>
  <c r="N1513" i="15"/>
  <c r="P1483" i="13"/>
  <c r="N1483" i="15"/>
  <c r="P1465" i="13"/>
  <c r="N1465" i="15"/>
  <c r="P1435" i="13"/>
  <c r="N1435" i="15"/>
  <c r="P1387" i="13"/>
  <c r="N1387" i="15"/>
  <c r="P1363" i="13"/>
  <c r="N1363" i="15"/>
  <c r="P1345" i="13"/>
  <c r="N1345" i="15"/>
  <c r="P1315" i="13"/>
  <c r="N1315" i="15"/>
  <c r="P1297" i="13"/>
  <c r="N1297" i="15"/>
  <c r="P1189" i="13"/>
  <c r="N1189" i="15"/>
  <c r="P1596" i="13"/>
  <c r="N1596" i="15"/>
  <c r="P1590" i="13"/>
  <c r="N1590" i="15"/>
  <c r="P1584" i="13"/>
  <c r="N1584" i="15"/>
  <c r="P1578" i="13"/>
  <c r="N1578" i="15"/>
  <c r="P1572" i="13"/>
  <c r="N1572" i="15"/>
  <c r="P1566" i="13"/>
  <c r="N1566" i="15"/>
  <c r="P1560" i="13"/>
  <c r="N1560" i="15"/>
  <c r="P1554" i="13"/>
  <c r="N1554" i="15"/>
  <c r="P1548" i="13"/>
  <c r="N1548" i="15"/>
  <c r="P1542" i="13"/>
  <c r="N1542" i="15"/>
  <c r="P1536" i="13"/>
  <c r="N1536" i="15"/>
  <c r="P1535" i="13"/>
  <c r="N1535" i="15"/>
  <c r="P1529" i="13"/>
  <c r="N1529" i="15"/>
  <c r="P1523" i="13"/>
  <c r="N1523" i="15"/>
  <c r="P1517" i="13"/>
  <c r="N1517" i="15"/>
  <c r="P1511" i="13"/>
  <c r="N1511" i="15"/>
  <c r="P1505" i="13"/>
  <c r="N1505" i="15"/>
  <c r="P1499" i="13"/>
  <c r="N1499" i="15"/>
  <c r="P1493" i="13"/>
  <c r="N1493" i="15"/>
  <c r="P1487" i="13"/>
  <c r="N1487" i="15"/>
  <c r="P1481" i="13"/>
  <c r="N1481" i="15"/>
  <c r="P1475" i="13"/>
  <c r="N1475" i="15"/>
  <c r="P1469" i="13"/>
  <c r="N1469" i="15"/>
  <c r="P1463" i="13"/>
  <c r="N1463" i="15"/>
  <c r="P1457" i="13"/>
  <c r="N1457" i="15"/>
  <c r="P1451" i="13"/>
  <c r="N1451" i="15"/>
  <c r="P1445" i="13"/>
  <c r="N1445" i="15"/>
  <c r="P1439" i="13"/>
  <c r="N1439" i="15"/>
  <c r="P1433" i="13"/>
  <c r="N1433" i="15"/>
  <c r="P1427" i="13"/>
  <c r="N1427" i="15"/>
  <c r="P1421" i="13"/>
  <c r="N1421" i="15"/>
  <c r="P1415" i="13"/>
  <c r="N1415" i="15"/>
  <c r="P1409" i="13"/>
  <c r="N1409" i="15"/>
  <c r="P1403" i="13"/>
  <c r="N1403" i="15"/>
  <c r="P1397" i="13"/>
  <c r="N1397" i="15"/>
  <c r="P1391" i="13"/>
  <c r="N1391" i="15"/>
  <c r="P1385" i="13"/>
  <c r="N1385" i="15"/>
  <c r="P1379" i="13"/>
  <c r="N1379" i="15"/>
  <c r="P1373" i="13"/>
  <c r="N1373" i="15"/>
  <c r="P1367" i="13"/>
  <c r="N1367" i="15"/>
  <c r="P1361" i="13"/>
  <c r="N1361" i="15"/>
  <c r="P1355" i="13"/>
  <c r="N1355" i="15"/>
  <c r="P1349" i="13"/>
  <c r="N1349" i="15"/>
  <c r="P1343" i="13"/>
  <c r="N1343" i="15"/>
  <c r="P1337" i="13"/>
  <c r="N1337" i="15"/>
  <c r="P1331" i="13"/>
  <c r="N1331" i="15"/>
  <c r="P1325" i="13"/>
  <c r="N1325" i="15"/>
  <c r="P1319" i="13"/>
  <c r="N1319" i="15"/>
  <c r="P1313" i="13"/>
  <c r="N1313" i="15"/>
  <c r="P1307" i="13"/>
  <c r="N1307" i="15"/>
  <c r="P1301" i="13"/>
  <c r="N1301" i="15"/>
  <c r="P1295" i="13"/>
  <c r="N1295" i="15"/>
  <c r="P1289" i="13"/>
  <c r="N1289" i="15"/>
  <c r="P1283" i="13"/>
  <c r="N1283" i="15"/>
  <c r="P1277" i="13"/>
  <c r="N1277" i="15"/>
  <c r="P1271" i="13"/>
  <c r="N1271" i="15"/>
  <c r="P1265" i="13"/>
  <c r="N1265" i="15"/>
  <c r="P1259" i="13"/>
  <c r="N1259" i="15"/>
  <c r="P1253" i="13"/>
  <c r="N1253" i="15"/>
  <c r="P1247" i="13"/>
  <c r="N1247" i="15"/>
  <c r="P1241" i="13"/>
  <c r="N1241" i="15"/>
  <c r="P1235" i="13"/>
  <c r="N1235" i="15"/>
  <c r="P1229" i="13"/>
  <c r="N1229" i="15"/>
  <c r="P1223" i="13"/>
  <c r="N1223" i="15"/>
  <c r="P1217" i="13"/>
  <c r="N1217" i="15"/>
  <c r="P1211" i="13"/>
  <c r="N1211" i="15"/>
  <c r="P1205" i="13"/>
  <c r="N1205" i="15"/>
  <c r="P1199" i="13"/>
  <c r="N1199" i="15"/>
  <c r="P1193" i="13"/>
  <c r="N1193" i="15"/>
  <c r="P1187" i="13"/>
  <c r="N1187" i="15"/>
  <c r="P1181" i="13"/>
  <c r="N1181" i="15"/>
  <c r="P1175" i="13"/>
  <c r="N1175" i="15"/>
  <c r="P1169" i="13"/>
  <c r="N1169" i="15"/>
  <c r="P1163" i="13"/>
  <c r="N1163" i="15"/>
  <c r="P1157" i="13"/>
  <c r="N1157" i="15"/>
  <c r="P1151" i="13"/>
  <c r="N1151" i="15"/>
  <c r="P1145" i="13"/>
  <c r="N1145" i="15"/>
  <c r="P1139" i="13"/>
  <c r="N1139" i="15"/>
  <c r="P1133" i="13"/>
  <c r="N1133" i="15"/>
  <c r="P1127" i="13"/>
  <c r="N1127" i="15"/>
  <c r="P1121" i="13"/>
  <c r="N1121" i="15"/>
  <c r="P1115" i="13"/>
  <c r="N1115" i="15"/>
  <c r="P1109" i="13"/>
  <c r="N1109" i="15"/>
  <c r="P1103" i="13"/>
  <c r="N1103" i="15"/>
  <c r="P1097" i="13"/>
  <c r="N1097" i="15"/>
  <c r="P1091" i="13"/>
  <c r="N1091" i="15"/>
  <c r="P1085" i="13"/>
  <c r="N1085" i="15"/>
  <c r="P1079" i="13"/>
  <c r="N1079" i="15"/>
  <c r="P1073" i="13"/>
  <c r="N1073" i="15"/>
  <c r="P1067" i="13"/>
  <c r="N1067" i="15"/>
  <c r="P1061" i="13"/>
  <c r="N1061" i="15"/>
  <c r="P1055" i="13"/>
  <c r="N1055" i="15"/>
  <c r="P1049" i="13"/>
  <c r="N1049" i="15"/>
  <c r="P1043" i="13"/>
  <c r="N1043" i="15"/>
  <c r="P1037" i="13"/>
  <c r="N1037" i="15"/>
  <c r="P1031" i="13"/>
  <c r="N1031" i="15"/>
  <c r="P1025" i="13"/>
  <c r="N1025" i="15"/>
  <c r="P1019" i="13"/>
  <c r="N1019" i="15"/>
  <c r="P1013" i="13"/>
  <c r="N1013" i="15"/>
  <c r="P1007" i="13"/>
  <c r="N1007" i="15"/>
  <c r="P1001" i="13"/>
  <c r="N1001" i="15"/>
  <c r="P995" i="13"/>
  <c r="N995" i="15"/>
  <c r="P989" i="13"/>
  <c r="N989" i="15"/>
  <c r="P983" i="13"/>
  <c r="N983" i="15"/>
  <c r="P977" i="13"/>
  <c r="N977" i="15"/>
  <c r="P971" i="13"/>
  <c r="N971" i="15"/>
  <c r="P965" i="13"/>
  <c r="N965" i="15"/>
  <c r="P959" i="13"/>
  <c r="N959" i="15"/>
  <c r="P953" i="13"/>
  <c r="N953" i="15"/>
  <c r="P947" i="13"/>
  <c r="N947" i="15"/>
  <c r="P941" i="13"/>
  <c r="N941" i="15"/>
  <c r="P935" i="13"/>
  <c r="N935" i="15"/>
  <c r="P929" i="13"/>
  <c r="N929" i="15"/>
  <c r="P923" i="13"/>
  <c r="N923" i="15"/>
  <c r="P917" i="13"/>
  <c r="N917" i="15"/>
  <c r="P911" i="13"/>
  <c r="N911" i="15"/>
  <c r="P905" i="13"/>
  <c r="N905" i="15"/>
  <c r="P899" i="13"/>
  <c r="N899" i="15"/>
  <c r="P893" i="13"/>
  <c r="N893" i="15"/>
  <c r="P887" i="13"/>
  <c r="N887" i="15"/>
  <c r="P881" i="13"/>
  <c r="N881" i="15"/>
  <c r="P875" i="13"/>
  <c r="N875" i="15"/>
  <c r="P869" i="13"/>
  <c r="N869" i="15"/>
  <c r="P863" i="13"/>
  <c r="N863" i="15"/>
  <c r="P857" i="13"/>
  <c r="N857" i="15"/>
  <c r="P851" i="13"/>
  <c r="N851" i="15"/>
  <c r="P845" i="13"/>
  <c r="N845" i="15"/>
  <c r="P839" i="13"/>
  <c r="N839" i="15"/>
  <c r="P833" i="13"/>
  <c r="N833" i="15"/>
  <c r="P827" i="13"/>
  <c r="N827" i="15"/>
  <c r="P821" i="13"/>
  <c r="N821" i="15"/>
  <c r="P815" i="13"/>
  <c r="N815" i="15"/>
  <c r="P809" i="13"/>
  <c r="N809" i="15"/>
  <c r="P803" i="13"/>
  <c r="N803" i="15"/>
  <c r="P797" i="13"/>
  <c r="N797" i="15"/>
  <c r="P791" i="13"/>
  <c r="N791" i="15"/>
  <c r="P785" i="13"/>
  <c r="N785" i="15"/>
  <c r="P779" i="13"/>
  <c r="N779" i="15"/>
  <c r="P773" i="13"/>
  <c r="N773" i="15"/>
  <c r="P767" i="13"/>
  <c r="N767" i="15"/>
  <c r="P761" i="13"/>
  <c r="N761" i="15"/>
  <c r="P755" i="13"/>
  <c r="N755" i="15"/>
  <c r="P749" i="13"/>
  <c r="N749" i="15"/>
  <c r="P743" i="13"/>
  <c r="N743" i="15"/>
  <c r="P737" i="13"/>
  <c r="N737" i="15"/>
  <c r="P731" i="13"/>
  <c r="N731" i="15"/>
  <c r="P725" i="13"/>
  <c r="N725" i="15"/>
  <c r="P719" i="13"/>
  <c r="N719" i="15"/>
  <c r="P713" i="13"/>
  <c r="N713" i="15"/>
  <c r="P707" i="13"/>
  <c r="N707" i="15"/>
  <c r="P701" i="13"/>
  <c r="N701" i="15"/>
  <c r="P695" i="13"/>
  <c r="N695" i="15"/>
  <c r="P689" i="13"/>
  <c r="N689" i="15"/>
  <c r="P683" i="13"/>
  <c r="N683" i="15"/>
  <c r="P677" i="13"/>
  <c r="N677" i="15"/>
  <c r="P671" i="13"/>
  <c r="N671" i="15"/>
  <c r="P665" i="13"/>
  <c r="N665" i="15"/>
  <c r="P659" i="13"/>
  <c r="N659" i="15"/>
  <c r="P653" i="13"/>
  <c r="N653" i="15"/>
  <c r="P647" i="13"/>
  <c r="N647" i="15"/>
  <c r="P641" i="13"/>
  <c r="N641" i="15"/>
  <c r="P635" i="13"/>
  <c r="N635" i="15"/>
  <c r="P629" i="13"/>
  <c r="N629" i="15"/>
  <c r="P623" i="13"/>
  <c r="N623" i="15"/>
  <c r="P617" i="13"/>
  <c r="N617" i="15"/>
  <c r="P611" i="13"/>
  <c r="N611" i="15"/>
  <c r="P605" i="13"/>
  <c r="N605" i="15"/>
  <c r="P599" i="13"/>
  <c r="N599" i="15"/>
  <c r="P593" i="13"/>
  <c r="N593" i="15"/>
  <c r="P587" i="13"/>
  <c r="N587" i="15"/>
  <c r="P581" i="13"/>
  <c r="N581" i="15"/>
  <c r="P575" i="13"/>
  <c r="N575" i="15"/>
  <c r="P569" i="13"/>
  <c r="N569" i="15"/>
  <c r="P563" i="13"/>
  <c r="N563" i="15"/>
  <c r="P557" i="13"/>
  <c r="N557" i="15"/>
  <c r="P551" i="13"/>
  <c r="N551" i="15"/>
  <c r="P545" i="13"/>
  <c r="N545" i="15"/>
  <c r="P539" i="13"/>
  <c r="N539" i="15"/>
  <c r="P533" i="13"/>
  <c r="N533" i="15"/>
  <c r="P527" i="13"/>
  <c r="N527" i="15"/>
  <c r="P521" i="13"/>
  <c r="N521" i="15"/>
  <c r="P515" i="13"/>
  <c r="N515" i="15"/>
  <c r="P509" i="13"/>
  <c r="N509" i="15"/>
  <c r="P503" i="13"/>
  <c r="N503" i="15"/>
  <c r="P497" i="13"/>
  <c r="N497" i="15"/>
  <c r="P491" i="13"/>
  <c r="N491" i="15"/>
  <c r="P485" i="13"/>
  <c r="N485" i="15"/>
  <c r="P479" i="13"/>
  <c r="N479" i="15"/>
  <c r="P473" i="13"/>
  <c r="N473" i="15"/>
  <c r="P467" i="13"/>
  <c r="N467" i="15"/>
  <c r="P461" i="13"/>
  <c r="N461" i="15"/>
  <c r="P455" i="13"/>
  <c r="N455" i="15"/>
  <c r="P449" i="13"/>
  <c r="N449" i="15"/>
  <c r="P443" i="13"/>
  <c r="N443" i="15"/>
  <c r="P437" i="13"/>
  <c r="N437" i="15"/>
  <c r="P431" i="13"/>
  <c r="N431" i="15"/>
  <c r="P425" i="13"/>
  <c r="N425" i="15"/>
  <c r="P419" i="13"/>
  <c r="N419" i="15"/>
  <c r="P407" i="13"/>
  <c r="N407" i="15"/>
  <c r="P401" i="13"/>
  <c r="N401" i="15"/>
  <c r="P395" i="13"/>
  <c r="N395" i="15"/>
  <c r="P389" i="13"/>
  <c r="N389" i="15"/>
  <c r="P383" i="13"/>
  <c r="N383" i="15"/>
  <c r="P377" i="13"/>
  <c r="N377" i="15"/>
  <c r="P371" i="13"/>
  <c r="N371" i="15"/>
  <c r="P365" i="13"/>
  <c r="N365" i="15"/>
  <c r="P359" i="13"/>
  <c r="N359" i="15"/>
  <c r="P353" i="13"/>
  <c r="N353" i="15"/>
  <c r="P347" i="13"/>
  <c r="N347" i="15"/>
  <c r="P341" i="13"/>
  <c r="N341" i="15"/>
  <c r="P335" i="13"/>
  <c r="N335" i="15"/>
  <c r="P329" i="13"/>
  <c r="N329" i="15"/>
  <c r="P323" i="13"/>
  <c r="N323" i="15"/>
  <c r="P317" i="13"/>
  <c r="N317" i="15"/>
  <c r="P311" i="13"/>
  <c r="N311" i="15"/>
  <c r="P305" i="13"/>
  <c r="N305" i="15"/>
  <c r="P299" i="13"/>
  <c r="N299" i="15"/>
  <c r="P293" i="13"/>
  <c r="N293" i="15"/>
  <c r="P287" i="13"/>
  <c r="N287" i="15"/>
  <c r="P281" i="13"/>
  <c r="N281" i="15"/>
  <c r="P275" i="13"/>
  <c r="N275" i="15"/>
  <c r="P269" i="13"/>
  <c r="N269" i="15"/>
  <c r="P263" i="13"/>
  <c r="N263" i="15"/>
  <c r="P257" i="13"/>
  <c r="N257" i="15"/>
  <c r="P251" i="13"/>
  <c r="N251" i="15"/>
  <c r="P245" i="13"/>
  <c r="N245" i="15"/>
  <c r="P239" i="13"/>
  <c r="N239" i="15"/>
  <c r="P233" i="13"/>
  <c r="N233" i="15"/>
  <c r="P227" i="13"/>
  <c r="N227" i="15"/>
  <c r="P221" i="13"/>
  <c r="N221" i="15"/>
  <c r="P215" i="13"/>
  <c r="N215" i="15"/>
  <c r="P209" i="13"/>
  <c r="N209" i="15"/>
  <c r="P203" i="13"/>
  <c r="N203" i="15"/>
  <c r="P197" i="13"/>
  <c r="N197" i="15"/>
  <c r="P191" i="13"/>
  <c r="N191" i="15"/>
  <c r="P185" i="13"/>
  <c r="N185" i="15"/>
  <c r="P179" i="13"/>
  <c r="N179" i="15"/>
  <c r="P173" i="13"/>
  <c r="N173" i="15"/>
  <c r="P167" i="13"/>
  <c r="N167" i="15"/>
  <c r="P161" i="13"/>
  <c r="N161" i="15"/>
  <c r="P155" i="13"/>
  <c r="N155" i="15"/>
  <c r="P149" i="13"/>
  <c r="N149" i="15"/>
  <c r="P143" i="13"/>
  <c r="N143" i="15"/>
  <c r="P137" i="13"/>
  <c r="N137" i="15"/>
  <c r="P131" i="13"/>
  <c r="N131" i="15"/>
  <c r="P125" i="13"/>
  <c r="N125" i="15"/>
  <c r="P119" i="13"/>
  <c r="N119" i="15"/>
  <c r="P113" i="13"/>
  <c r="N113" i="15"/>
  <c r="P107" i="13"/>
  <c r="N107" i="15"/>
  <c r="P101" i="13"/>
  <c r="N101" i="15"/>
  <c r="P95" i="13"/>
  <c r="N95" i="15"/>
  <c r="P89" i="13"/>
  <c r="N89" i="15"/>
  <c r="P83" i="13"/>
  <c r="N83" i="15"/>
  <c r="P77" i="13"/>
  <c r="N77" i="15"/>
  <c r="P71" i="13"/>
  <c r="N71" i="15"/>
  <c r="P65" i="13"/>
  <c r="N65" i="15"/>
  <c r="P59" i="13"/>
  <c r="N59" i="15"/>
  <c r="P53" i="13"/>
  <c r="N53" i="15"/>
  <c r="P47" i="13"/>
  <c r="N47" i="15"/>
  <c r="P41" i="13"/>
  <c r="N41" i="15"/>
  <c r="P35" i="13"/>
  <c r="N35" i="15"/>
  <c r="P29" i="13"/>
  <c r="N29" i="15"/>
  <c r="P23" i="13"/>
  <c r="N23" i="15"/>
  <c r="P17" i="13"/>
  <c r="N17" i="15"/>
  <c r="P11" i="13"/>
  <c r="N11" i="15"/>
  <c r="P1540" i="13"/>
  <c r="N1540" i="15"/>
  <c r="P1534" i="13"/>
  <c r="N1534" i="15"/>
  <c r="P1528" i="13"/>
  <c r="N1528" i="15"/>
  <c r="P1522" i="13"/>
  <c r="N1522" i="15"/>
  <c r="P1516" i="13"/>
  <c r="N1516" i="15"/>
  <c r="P1510" i="13"/>
  <c r="N1510" i="15"/>
  <c r="P1504" i="13"/>
  <c r="N1504" i="15"/>
  <c r="P1498" i="13"/>
  <c r="N1498" i="15"/>
  <c r="P1492" i="13"/>
  <c r="N1492" i="15"/>
  <c r="P1486" i="13"/>
  <c r="N1486" i="15"/>
  <c r="P1480" i="13"/>
  <c r="N1480" i="15"/>
  <c r="P1474" i="13"/>
  <c r="N1474" i="15"/>
  <c r="P1468" i="13"/>
  <c r="N1468" i="15"/>
  <c r="P1462" i="13"/>
  <c r="N1462" i="15"/>
  <c r="P1456" i="13"/>
  <c r="N1456" i="15"/>
  <c r="P1450" i="13"/>
  <c r="N1450" i="15"/>
  <c r="P1444" i="13"/>
  <c r="N1444" i="15"/>
  <c r="P1438" i="13"/>
  <c r="N1438" i="15"/>
  <c r="P1432" i="13"/>
  <c r="N1432" i="15"/>
  <c r="P1426" i="13"/>
  <c r="N1426" i="15"/>
  <c r="P1420" i="13"/>
  <c r="N1420" i="15"/>
  <c r="P1414" i="13"/>
  <c r="N1414" i="15"/>
  <c r="P1408" i="13"/>
  <c r="N1408" i="15"/>
  <c r="P1402" i="13"/>
  <c r="N1402" i="15"/>
  <c r="P1396" i="13"/>
  <c r="N1396" i="15"/>
  <c r="P1390" i="13"/>
  <c r="N1390" i="15"/>
  <c r="P1384" i="13"/>
  <c r="N1384" i="15"/>
  <c r="P1378" i="13"/>
  <c r="N1378" i="15"/>
  <c r="P1372" i="13"/>
  <c r="N1372" i="15"/>
  <c r="P1366" i="13"/>
  <c r="N1366" i="15"/>
  <c r="P1360" i="13"/>
  <c r="N1360" i="15"/>
  <c r="P1354" i="13"/>
  <c r="N1354" i="15"/>
  <c r="P1348" i="13"/>
  <c r="N1348" i="15"/>
  <c r="P1342" i="13"/>
  <c r="N1342" i="15"/>
  <c r="P1336" i="13"/>
  <c r="N1336" i="15"/>
  <c r="P1330" i="13"/>
  <c r="N1330" i="15"/>
  <c r="P1324" i="13"/>
  <c r="N1324" i="15"/>
  <c r="P1318" i="13"/>
  <c r="N1318" i="15"/>
  <c r="P1312" i="13"/>
  <c r="N1312" i="15"/>
  <c r="P1306" i="13"/>
  <c r="N1306" i="15"/>
  <c r="P1300" i="13"/>
  <c r="N1300" i="15"/>
  <c r="P1294" i="13"/>
  <c r="N1294" i="15"/>
  <c r="P1288" i="13"/>
  <c r="N1288" i="15"/>
  <c r="P1282" i="13"/>
  <c r="N1282" i="15"/>
  <c r="P1276" i="13"/>
  <c r="N1276" i="15"/>
  <c r="P1270" i="13"/>
  <c r="N1270" i="15"/>
  <c r="P1264" i="13"/>
  <c r="N1264" i="15"/>
  <c r="P1258" i="13"/>
  <c r="N1258" i="15"/>
  <c r="P1252" i="13"/>
  <c r="N1252" i="15"/>
  <c r="P1246" i="13"/>
  <c r="N1246" i="15"/>
  <c r="P1240" i="13"/>
  <c r="N1240" i="15"/>
  <c r="P1234" i="13"/>
  <c r="N1234" i="15"/>
  <c r="P1228" i="13"/>
  <c r="N1228" i="15"/>
  <c r="P1222" i="13"/>
  <c r="N1222" i="15"/>
  <c r="P1216" i="13"/>
  <c r="N1216" i="15"/>
  <c r="P1210" i="13"/>
  <c r="N1210" i="15"/>
  <c r="P1204" i="13"/>
  <c r="N1204" i="15"/>
  <c r="P1198" i="13"/>
  <c r="N1198" i="15"/>
  <c r="P1192" i="13"/>
  <c r="N1192" i="15"/>
  <c r="P1186" i="13"/>
  <c r="N1186" i="15"/>
  <c r="P1180" i="13"/>
  <c r="N1180" i="15"/>
  <c r="P1174" i="13"/>
  <c r="N1174" i="15"/>
  <c r="P1168" i="13"/>
  <c r="N1168" i="15"/>
  <c r="P1162" i="13"/>
  <c r="N1162" i="15"/>
  <c r="P1156" i="13"/>
  <c r="N1156" i="15"/>
  <c r="P1150" i="13"/>
  <c r="N1150" i="15"/>
  <c r="P1144" i="13"/>
  <c r="N1144" i="15"/>
  <c r="P1138" i="13"/>
  <c r="N1138" i="15"/>
  <c r="P1132" i="13"/>
  <c r="N1132" i="15"/>
  <c r="P1126" i="13"/>
  <c r="N1126" i="15"/>
  <c r="P1120" i="13"/>
  <c r="N1120" i="15"/>
  <c r="P1114" i="13"/>
  <c r="N1114" i="15"/>
  <c r="P1108" i="13"/>
  <c r="N1108" i="15"/>
  <c r="P1102" i="13"/>
  <c r="N1102" i="15"/>
  <c r="P1096" i="13"/>
  <c r="N1096" i="15"/>
  <c r="P1090" i="13"/>
  <c r="N1090" i="15"/>
  <c r="P1084" i="13"/>
  <c r="N1084" i="15"/>
  <c r="P1078" i="13"/>
  <c r="N1078" i="15"/>
  <c r="P1072" i="13"/>
  <c r="N1072" i="15"/>
  <c r="P1066" i="13"/>
  <c r="N1066" i="15"/>
  <c r="P1060" i="13"/>
  <c r="N1060" i="15"/>
  <c r="P1054" i="13"/>
  <c r="N1054" i="15"/>
  <c r="P1048" i="13"/>
  <c r="N1048" i="15"/>
  <c r="P1042" i="13"/>
  <c r="N1042" i="15"/>
  <c r="P1036" i="13"/>
  <c r="N1036" i="15"/>
  <c r="P1030" i="13"/>
  <c r="N1030" i="15"/>
  <c r="P1024" i="13"/>
  <c r="N1024" i="15"/>
  <c r="P1018" i="13"/>
  <c r="N1018" i="15"/>
  <c r="P1012" i="13"/>
  <c r="N1012" i="15"/>
  <c r="P1006" i="13"/>
  <c r="N1006" i="15"/>
  <c r="P1000" i="13"/>
  <c r="N1000" i="15"/>
  <c r="P994" i="13"/>
  <c r="N994" i="15"/>
  <c r="P988" i="13"/>
  <c r="N988" i="15"/>
  <c r="P982" i="13"/>
  <c r="N982" i="15"/>
  <c r="P976" i="13"/>
  <c r="N976" i="15"/>
  <c r="P970" i="13"/>
  <c r="N970" i="15"/>
  <c r="P964" i="13"/>
  <c r="N964" i="15"/>
  <c r="P958" i="13"/>
  <c r="N958" i="15"/>
  <c r="P952" i="13"/>
  <c r="N952" i="15"/>
  <c r="P946" i="13"/>
  <c r="N946" i="15"/>
  <c r="P940" i="13"/>
  <c r="N940" i="15"/>
  <c r="P934" i="13"/>
  <c r="N934" i="15"/>
  <c r="P928" i="13"/>
  <c r="N928" i="15"/>
  <c r="P922" i="13"/>
  <c r="N922" i="15"/>
  <c r="P916" i="13"/>
  <c r="N916" i="15"/>
  <c r="P910" i="13"/>
  <c r="N910" i="15"/>
  <c r="P904" i="13"/>
  <c r="N904" i="15"/>
  <c r="P898" i="13"/>
  <c r="N898" i="15"/>
  <c r="P892" i="13"/>
  <c r="N892" i="15"/>
  <c r="P886" i="13"/>
  <c r="N886" i="15"/>
  <c r="P880" i="13"/>
  <c r="N880" i="15"/>
  <c r="P874" i="13"/>
  <c r="N874" i="15"/>
  <c r="P868" i="13"/>
  <c r="N868" i="15"/>
  <c r="P862" i="13"/>
  <c r="N862" i="15"/>
  <c r="P856" i="13"/>
  <c r="N856" i="15"/>
  <c r="P850" i="13"/>
  <c r="N850" i="15"/>
  <c r="P844" i="13"/>
  <c r="N844" i="15"/>
  <c r="P838" i="13"/>
  <c r="N838" i="15"/>
  <c r="P832" i="13"/>
  <c r="N832" i="15"/>
  <c r="P826" i="13"/>
  <c r="N826" i="15"/>
  <c r="P820" i="13"/>
  <c r="N820" i="15"/>
  <c r="P814" i="13"/>
  <c r="N814" i="15"/>
  <c r="P808" i="13"/>
  <c r="N808" i="15"/>
  <c r="P802" i="13"/>
  <c r="N802" i="15"/>
  <c r="P796" i="13"/>
  <c r="N796" i="15"/>
  <c r="P790" i="13"/>
  <c r="N790" i="15"/>
  <c r="P784" i="13"/>
  <c r="N784" i="15"/>
  <c r="P778" i="13"/>
  <c r="N778" i="15"/>
  <c r="P772" i="13"/>
  <c r="N772" i="15"/>
  <c r="P766" i="13"/>
  <c r="N766" i="15"/>
  <c r="P760" i="13"/>
  <c r="N760" i="15"/>
  <c r="P754" i="13"/>
  <c r="N754" i="15"/>
  <c r="P748" i="13"/>
  <c r="N748" i="15"/>
  <c r="P742" i="13"/>
  <c r="N742" i="15"/>
  <c r="P736" i="13"/>
  <c r="N736" i="15"/>
  <c r="P730" i="13"/>
  <c r="N730" i="15"/>
  <c r="P724" i="13"/>
  <c r="N724" i="15"/>
  <c r="P718" i="13"/>
  <c r="N718" i="15"/>
  <c r="P712" i="13"/>
  <c r="N712" i="15"/>
  <c r="P706" i="13"/>
  <c r="N706" i="15"/>
  <c r="P700" i="13"/>
  <c r="N700" i="15"/>
  <c r="P694" i="13"/>
  <c r="N694" i="15"/>
  <c r="P688" i="13"/>
  <c r="N688" i="15"/>
  <c r="P682" i="13"/>
  <c r="N682" i="15"/>
  <c r="P676" i="13"/>
  <c r="N676" i="15"/>
  <c r="P670" i="13"/>
  <c r="N670" i="15"/>
  <c r="P664" i="13"/>
  <c r="N664" i="15"/>
  <c r="P658" i="13"/>
  <c r="N658" i="15"/>
  <c r="P652" i="13"/>
  <c r="N652" i="15"/>
  <c r="P646" i="13"/>
  <c r="N646" i="15"/>
  <c r="P640" i="13"/>
  <c r="N640" i="15"/>
  <c r="P634" i="13"/>
  <c r="N634" i="15"/>
  <c r="P628" i="13"/>
  <c r="N628" i="15"/>
  <c r="P622" i="13"/>
  <c r="N622" i="15"/>
  <c r="P616" i="13"/>
  <c r="N616" i="15"/>
  <c r="P610" i="13"/>
  <c r="N610" i="15"/>
  <c r="P604" i="13"/>
  <c r="N604" i="15"/>
  <c r="P598" i="13"/>
  <c r="N598" i="15"/>
  <c r="P592" i="13"/>
  <c r="N592" i="15"/>
  <c r="P586" i="13"/>
  <c r="N586" i="15"/>
  <c r="P580" i="13"/>
  <c r="N580" i="15"/>
  <c r="P574" i="13"/>
  <c r="N574" i="15"/>
  <c r="P568" i="13"/>
  <c r="N568" i="15"/>
  <c r="P562" i="13"/>
  <c r="N562" i="15"/>
  <c r="P556" i="13"/>
  <c r="N556" i="15"/>
  <c r="P550" i="13"/>
  <c r="N550" i="15"/>
  <c r="P544" i="13"/>
  <c r="N544" i="15"/>
  <c r="P538" i="13"/>
  <c r="N538" i="15"/>
  <c r="P532" i="13"/>
  <c r="N532" i="15"/>
  <c r="P526" i="13"/>
  <c r="N526" i="15"/>
  <c r="P520" i="13"/>
  <c r="N520" i="15"/>
  <c r="P514" i="13"/>
  <c r="N514" i="15"/>
  <c r="P508" i="13"/>
  <c r="N508" i="15"/>
  <c r="P502" i="13"/>
  <c r="N502" i="15"/>
  <c r="P496" i="13"/>
  <c r="N496" i="15"/>
  <c r="P490" i="13"/>
  <c r="N490" i="15"/>
  <c r="P484" i="13"/>
  <c r="N484" i="15"/>
  <c r="P478" i="13"/>
  <c r="N478" i="15"/>
  <c r="P472" i="13"/>
  <c r="N472" i="15"/>
  <c r="P466" i="13"/>
  <c r="N466" i="15"/>
  <c r="P460" i="13"/>
  <c r="N460" i="15"/>
  <c r="P454" i="13"/>
  <c r="N454" i="15"/>
  <c r="P448" i="13"/>
  <c r="N448" i="15"/>
  <c r="P442" i="13"/>
  <c r="N442" i="15"/>
  <c r="P436" i="13"/>
  <c r="N436" i="15"/>
  <c r="P430" i="13"/>
  <c r="N430" i="15"/>
  <c r="P424" i="13"/>
  <c r="N424" i="15"/>
  <c r="P418" i="13"/>
  <c r="N418" i="15"/>
  <c r="P412" i="13"/>
  <c r="N412" i="15"/>
  <c r="P406" i="13"/>
  <c r="N406" i="15"/>
  <c r="P400" i="13"/>
  <c r="N400" i="15"/>
  <c r="P394" i="13"/>
  <c r="N394" i="15"/>
  <c r="P388" i="13"/>
  <c r="N388" i="15"/>
  <c r="P382" i="13"/>
  <c r="N382" i="15"/>
  <c r="P376" i="13"/>
  <c r="N376" i="15"/>
  <c r="P370" i="13"/>
  <c r="N370" i="15"/>
  <c r="P364" i="13"/>
  <c r="N364" i="15"/>
  <c r="P358" i="13"/>
  <c r="N358" i="15"/>
  <c r="P352" i="13"/>
  <c r="N352" i="15"/>
  <c r="P346" i="13"/>
  <c r="N346" i="15"/>
  <c r="P340" i="13"/>
  <c r="N340" i="15"/>
  <c r="P334" i="13"/>
  <c r="N334" i="15"/>
  <c r="P328" i="13"/>
  <c r="N328" i="15"/>
  <c r="P322" i="13"/>
  <c r="N322" i="15"/>
  <c r="P316" i="13"/>
  <c r="N316" i="15"/>
  <c r="P310" i="13"/>
  <c r="N310" i="15"/>
  <c r="P304" i="13"/>
  <c r="N304" i="15"/>
  <c r="P298" i="13"/>
  <c r="N298" i="15"/>
  <c r="P292" i="13"/>
  <c r="N292" i="15"/>
  <c r="P286" i="13"/>
  <c r="N286" i="15"/>
  <c r="P280" i="13"/>
  <c r="N280" i="15"/>
  <c r="P274" i="13"/>
  <c r="N274" i="15"/>
  <c r="P268" i="13"/>
  <c r="N268" i="15"/>
  <c r="P262" i="13"/>
  <c r="N262" i="15"/>
  <c r="P256" i="13"/>
  <c r="N256" i="15"/>
  <c r="P250" i="13"/>
  <c r="N250" i="15"/>
  <c r="P244" i="13"/>
  <c r="N244" i="15"/>
  <c r="P238" i="13"/>
  <c r="N238" i="15"/>
  <c r="P232" i="13"/>
  <c r="N232" i="15"/>
  <c r="P226" i="13"/>
  <c r="N226" i="15"/>
  <c r="P220" i="13"/>
  <c r="N220" i="15"/>
  <c r="P214" i="13"/>
  <c r="N214" i="15"/>
  <c r="P208" i="13"/>
  <c r="N208" i="15"/>
  <c r="P202" i="13"/>
  <c r="N202" i="15"/>
  <c r="P196" i="13"/>
  <c r="N196" i="15"/>
  <c r="P190" i="13"/>
  <c r="N190" i="15"/>
  <c r="P184" i="13"/>
  <c r="N184" i="15"/>
  <c r="P178" i="13"/>
  <c r="N178" i="15"/>
  <c r="P172" i="13"/>
  <c r="N172" i="15"/>
  <c r="P166" i="13"/>
  <c r="N166" i="15"/>
  <c r="P160" i="13"/>
  <c r="N160" i="15"/>
  <c r="P154" i="13"/>
  <c r="N154" i="15"/>
  <c r="P148" i="13"/>
  <c r="N148" i="15"/>
  <c r="P142" i="13"/>
  <c r="N142" i="15"/>
  <c r="P136" i="13"/>
  <c r="N136" i="15"/>
  <c r="P130" i="13"/>
  <c r="N130" i="15"/>
  <c r="P124" i="13"/>
  <c r="N124" i="15"/>
  <c r="P118" i="13"/>
  <c r="N118" i="15"/>
  <c r="P112" i="13"/>
  <c r="N112" i="15"/>
  <c r="P106" i="13"/>
  <c r="N106" i="15"/>
  <c r="P100" i="13"/>
  <c r="N100" i="15"/>
  <c r="P94" i="13"/>
  <c r="N94" i="15"/>
  <c r="P88" i="13"/>
  <c r="N88" i="15"/>
  <c r="P82" i="13"/>
  <c r="N82" i="15"/>
  <c r="P76" i="13"/>
  <c r="N76" i="15"/>
  <c r="P70" i="13"/>
  <c r="N70" i="15"/>
  <c r="P64" i="13"/>
  <c r="N64" i="15"/>
  <c r="P58" i="13"/>
  <c r="N58" i="15"/>
  <c r="P52" i="13"/>
  <c r="N52" i="15"/>
  <c r="P46" i="13"/>
  <c r="N46" i="15"/>
  <c r="P40" i="13"/>
  <c r="N40" i="15"/>
  <c r="P34" i="13"/>
  <c r="N34" i="15"/>
  <c r="P28" i="13"/>
  <c r="N28" i="15"/>
  <c r="P22" i="13"/>
  <c r="N22" i="15"/>
  <c r="P16" i="13"/>
  <c r="N16" i="15"/>
  <c r="P10" i="13"/>
  <c r="N10" i="15"/>
  <c r="P1533" i="13"/>
  <c r="N1533" i="15"/>
  <c r="P1527" i="13"/>
  <c r="N1527" i="15"/>
  <c r="P1521" i="13"/>
  <c r="N1521" i="15"/>
  <c r="P1515" i="13"/>
  <c r="N1515" i="15"/>
  <c r="P1509" i="13"/>
  <c r="N1509" i="15"/>
  <c r="P1503" i="13"/>
  <c r="N1503" i="15"/>
  <c r="P1497" i="13"/>
  <c r="N1497" i="15"/>
  <c r="P1491" i="13"/>
  <c r="N1491" i="15"/>
  <c r="P1485" i="13"/>
  <c r="N1485" i="15"/>
  <c r="P1479" i="13"/>
  <c r="N1479" i="15"/>
  <c r="P1473" i="13"/>
  <c r="N1473" i="15"/>
  <c r="P1467" i="13"/>
  <c r="N1467" i="15"/>
  <c r="P1461" i="13"/>
  <c r="N1461" i="15"/>
  <c r="P1455" i="13"/>
  <c r="N1455" i="15"/>
  <c r="P1449" i="13"/>
  <c r="N1449" i="15"/>
  <c r="P1443" i="13"/>
  <c r="N1443" i="15"/>
  <c r="P1437" i="13"/>
  <c r="N1437" i="15"/>
  <c r="P1431" i="13"/>
  <c r="N1431" i="15"/>
  <c r="P1425" i="13"/>
  <c r="N1425" i="15"/>
  <c r="P1419" i="13"/>
  <c r="N1419" i="15"/>
  <c r="P1413" i="13"/>
  <c r="N1413" i="15"/>
  <c r="P1407" i="13"/>
  <c r="N1407" i="15"/>
  <c r="P1401" i="13"/>
  <c r="N1401" i="15"/>
  <c r="P1395" i="13"/>
  <c r="N1395" i="15"/>
  <c r="P1389" i="13"/>
  <c r="N1389" i="15"/>
  <c r="P1383" i="13"/>
  <c r="N1383" i="15"/>
  <c r="P1377" i="13"/>
  <c r="N1377" i="15"/>
  <c r="P1371" i="13"/>
  <c r="N1371" i="15"/>
  <c r="P1365" i="13"/>
  <c r="N1365" i="15"/>
  <c r="P1359" i="13"/>
  <c r="N1359" i="15"/>
  <c r="P1353" i="13"/>
  <c r="N1353" i="15"/>
  <c r="P1347" i="13"/>
  <c r="N1347" i="15"/>
  <c r="P1341" i="13"/>
  <c r="N1341" i="15"/>
  <c r="P1335" i="13"/>
  <c r="N1335" i="15"/>
  <c r="P1329" i="13"/>
  <c r="N1329" i="15"/>
  <c r="P1323" i="13"/>
  <c r="N1323" i="15"/>
  <c r="P1317" i="13"/>
  <c r="N1317" i="15"/>
  <c r="P1311" i="13"/>
  <c r="N1311" i="15"/>
  <c r="P1305" i="13"/>
  <c r="N1305" i="15"/>
  <c r="P1299" i="13"/>
  <c r="N1299" i="15"/>
  <c r="P1293" i="13"/>
  <c r="N1293" i="15"/>
  <c r="P1287" i="13"/>
  <c r="N1287" i="15"/>
  <c r="P1281" i="13"/>
  <c r="N1281" i="15"/>
  <c r="P1275" i="13"/>
  <c r="N1275" i="15"/>
  <c r="P1269" i="13"/>
  <c r="N1269" i="15"/>
  <c r="P1263" i="13"/>
  <c r="N1263" i="15"/>
  <c r="P1257" i="13"/>
  <c r="N1257" i="15"/>
  <c r="P1251" i="13"/>
  <c r="N1251" i="15"/>
  <c r="P1245" i="13"/>
  <c r="N1245" i="15"/>
  <c r="P1239" i="13"/>
  <c r="N1239" i="15"/>
  <c r="P1233" i="13"/>
  <c r="N1233" i="15"/>
  <c r="P1227" i="13"/>
  <c r="N1227" i="15"/>
  <c r="P1221" i="13"/>
  <c r="N1221" i="15"/>
  <c r="P1215" i="13"/>
  <c r="N1215" i="15"/>
  <c r="P1209" i="13"/>
  <c r="N1209" i="15"/>
  <c r="P1203" i="13"/>
  <c r="N1203" i="15"/>
  <c r="P1197" i="13"/>
  <c r="N1197" i="15"/>
  <c r="P1191" i="13"/>
  <c r="N1191" i="15"/>
  <c r="P1185" i="13"/>
  <c r="N1185" i="15"/>
  <c r="P1179" i="13"/>
  <c r="N1179" i="15"/>
  <c r="P1173" i="13"/>
  <c r="N1173" i="15"/>
  <c r="P1167" i="13"/>
  <c r="N1167" i="15"/>
  <c r="P1161" i="13"/>
  <c r="N1161" i="15"/>
  <c r="P1155" i="13"/>
  <c r="N1155" i="15"/>
  <c r="P1149" i="13"/>
  <c r="N1149" i="15"/>
  <c r="P1143" i="13"/>
  <c r="N1143" i="15"/>
  <c r="P1137" i="13"/>
  <c r="N1137" i="15"/>
  <c r="P1131" i="13"/>
  <c r="N1131" i="15"/>
  <c r="P1125" i="13"/>
  <c r="N1125" i="15"/>
  <c r="P1119" i="13"/>
  <c r="N1119" i="15"/>
  <c r="P1113" i="13"/>
  <c r="N1113" i="15"/>
  <c r="P1107" i="13"/>
  <c r="N1107" i="15"/>
  <c r="P1101" i="13"/>
  <c r="N1101" i="15"/>
  <c r="P1095" i="13"/>
  <c r="N1095" i="15"/>
  <c r="P1089" i="13"/>
  <c r="N1089" i="15"/>
  <c r="P1083" i="13"/>
  <c r="N1083" i="15"/>
  <c r="P1077" i="13"/>
  <c r="N1077" i="15"/>
  <c r="P1071" i="13"/>
  <c r="N1071" i="15"/>
  <c r="P1065" i="13"/>
  <c r="N1065" i="15"/>
  <c r="P1059" i="13"/>
  <c r="N1059" i="15"/>
  <c r="P1053" i="13"/>
  <c r="N1053" i="15"/>
  <c r="P1047" i="13"/>
  <c r="N1047" i="15"/>
  <c r="P1041" i="13"/>
  <c r="N1041" i="15"/>
  <c r="P1035" i="13"/>
  <c r="N1035" i="15"/>
  <c r="P1029" i="13"/>
  <c r="N1029" i="15"/>
  <c r="P1023" i="13"/>
  <c r="N1023" i="15"/>
  <c r="P1017" i="13"/>
  <c r="N1017" i="15"/>
  <c r="P1011" i="13"/>
  <c r="N1011" i="15"/>
  <c r="P1005" i="13"/>
  <c r="N1005" i="15"/>
  <c r="P999" i="13"/>
  <c r="N999" i="15"/>
  <c r="P993" i="13"/>
  <c r="N993" i="15"/>
  <c r="P987" i="13"/>
  <c r="N987" i="15"/>
  <c r="P981" i="13"/>
  <c r="N981" i="15"/>
  <c r="P975" i="13"/>
  <c r="N975" i="15"/>
  <c r="P969" i="13"/>
  <c r="N969" i="15"/>
  <c r="P963" i="13"/>
  <c r="N963" i="15"/>
  <c r="P957" i="13"/>
  <c r="N957" i="15"/>
  <c r="P951" i="13"/>
  <c r="N951" i="15"/>
  <c r="P945" i="13"/>
  <c r="N945" i="15"/>
  <c r="P939" i="13"/>
  <c r="N939" i="15"/>
  <c r="P933" i="13"/>
  <c r="N933" i="15"/>
  <c r="P927" i="13"/>
  <c r="N927" i="15"/>
  <c r="P921" i="13"/>
  <c r="N921" i="15"/>
  <c r="P915" i="13"/>
  <c r="N915" i="15"/>
  <c r="P909" i="13"/>
  <c r="N909" i="15"/>
  <c r="P903" i="13"/>
  <c r="N903" i="15"/>
  <c r="P897" i="13"/>
  <c r="N897" i="15"/>
  <c r="P891" i="13"/>
  <c r="N891" i="15"/>
  <c r="P885" i="13"/>
  <c r="N885" i="15"/>
  <c r="P879" i="13"/>
  <c r="N879" i="15"/>
  <c r="P873" i="13"/>
  <c r="N873" i="15"/>
  <c r="P867" i="13"/>
  <c r="N867" i="15"/>
  <c r="P861" i="13"/>
  <c r="N861" i="15"/>
  <c r="P855" i="13"/>
  <c r="N855" i="15"/>
  <c r="P849" i="13"/>
  <c r="N849" i="15"/>
  <c r="P843" i="13"/>
  <c r="N843" i="15"/>
  <c r="P837" i="13"/>
  <c r="N837" i="15"/>
  <c r="P831" i="13"/>
  <c r="N831" i="15"/>
  <c r="P825" i="13"/>
  <c r="N825" i="15"/>
  <c r="P819" i="13"/>
  <c r="N819" i="15"/>
  <c r="P813" i="13"/>
  <c r="N813" i="15"/>
  <c r="P807" i="13"/>
  <c r="N807" i="15"/>
  <c r="P801" i="13"/>
  <c r="N801" i="15"/>
  <c r="P795" i="13"/>
  <c r="N795" i="15"/>
  <c r="P789" i="13"/>
  <c r="N789" i="15"/>
  <c r="P783" i="13"/>
  <c r="N783" i="15"/>
  <c r="P777" i="13"/>
  <c r="N777" i="15"/>
  <c r="P771" i="13"/>
  <c r="N771" i="15"/>
  <c r="P765" i="13"/>
  <c r="N765" i="15"/>
  <c r="P759" i="13"/>
  <c r="N759" i="15"/>
  <c r="P753" i="13"/>
  <c r="N753" i="15"/>
  <c r="P747" i="13"/>
  <c r="N747" i="15"/>
  <c r="P741" i="13"/>
  <c r="N741" i="15"/>
  <c r="P735" i="13"/>
  <c r="N735" i="15"/>
  <c r="P729" i="13"/>
  <c r="N729" i="15"/>
  <c r="P723" i="13"/>
  <c r="N723" i="15"/>
  <c r="P717" i="13"/>
  <c r="N717" i="15"/>
  <c r="P711" i="13"/>
  <c r="N711" i="15"/>
  <c r="P705" i="13"/>
  <c r="N705" i="15"/>
  <c r="P699" i="13"/>
  <c r="N699" i="15"/>
  <c r="P693" i="13"/>
  <c r="N693" i="15"/>
  <c r="P687" i="13"/>
  <c r="N687" i="15"/>
  <c r="P681" i="13"/>
  <c r="N681" i="15"/>
  <c r="P675" i="13"/>
  <c r="N675" i="15"/>
  <c r="P669" i="13"/>
  <c r="N669" i="15"/>
  <c r="P663" i="13"/>
  <c r="N663" i="15"/>
  <c r="P657" i="13"/>
  <c r="N657" i="15"/>
  <c r="P651" i="13"/>
  <c r="N651" i="15"/>
  <c r="P645" i="13"/>
  <c r="N645" i="15"/>
  <c r="P639" i="13"/>
  <c r="N639" i="15"/>
  <c r="P633" i="13"/>
  <c r="N633" i="15"/>
  <c r="P627" i="13"/>
  <c r="N627" i="15"/>
  <c r="P621" i="13"/>
  <c r="N621" i="15"/>
  <c r="P615" i="13"/>
  <c r="N615" i="15"/>
  <c r="P609" i="13"/>
  <c r="N609" i="15"/>
  <c r="P603" i="13"/>
  <c r="N603" i="15"/>
  <c r="P597" i="13"/>
  <c r="N597" i="15"/>
  <c r="P591" i="13"/>
  <c r="N591" i="15"/>
  <c r="P585" i="13"/>
  <c r="N585" i="15"/>
  <c r="P579" i="13"/>
  <c r="N579" i="15"/>
  <c r="P573" i="13"/>
  <c r="N573" i="15"/>
  <c r="P567" i="13"/>
  <c r="N567" i="15"/>
  <c r="P561" i="13"/>
  <c r="N561" i="15"/>
  <c r="P555" i="13"/>
  <c r="N555" i="15"/>
  <c r="P549" i="13"/>
  <c r="N549" i="15"/>
  <c r="P543" i="13"/>
  <c r="N543" i="15"/>
  <c r="P537" i="13"/>
  <c r="N537" i="15"/>
  <c r="P531" i="13"/>
  <c r="N531" i="15"/>
  <c r="P525" i="13"/>
  <c r="N525" i="15"/>
  <c r="P519" i="13"/>
  <c r="N519" i="15"/>
  <c r="P513" i="13"/>
  <c r="N513" i="15"/>
  <c r="P507" i="13"/>
  <c r="N507" i="15"/>
  <c r="P501" i="13"/>
  <c r="N501" i="15"/>
  <c r="P495" i="13"/>
  <c r="N495" i="15"/>
  <c r="P489" i="13"/>
  <c r="N489" i="15"/>
  <c r="P483" i="13"/>
  <c r="N483" i="15"/>
  <c r="P477" i="13"/>
  <c r="N477" i="15"/>
  <c r="P471" i="13"/>
  <c r="N471" i="15"/>
  <c r="P465" i="13"/>
  <c r="N465" i="15"/>
  <c r="P459" i="13"/>
  <c r="N459" i="15"/>
  <c r="P453" i="13"/>
  <c r="N453" i="15"/>
  <c r="P447" i="13"/>
  <c r="N447" i="15"/>
  <c r="P441" i="13"/>
  <c r="N441" i="15"/>
  <c r="P435" i="13"/>
  <c r="N435" i="15"/>
  <c r="P429" i="13"/>
  <c r="N429" i="15"/>
  <c r="P423" i="13"/>
  <c r="N423" i="15"/>
  <c r="P417" i="13"/>
  <c r="N417" i="15"/>
  <c r="P411" i="13"/>
  <c r="N411" i="15"/>
  <c r="P405" i="13"/>
  <c r="N405" i="15"/>
  <c r="P399" i="13"/>
  <c r="N399" i="15"/>
  <c r="P393" i="13"/>
  <c r="N393" i="15"/>
  <c r="P387" i="13"/>
  <c r="N387" i="15"/>
  <c r="P381" i="13"/>
  <c r="N381" i="15"/>
  <c r="P375" i="13"/>
  <c r="N375" i="15"/>
  <c r="P369" i="13"/>
  <c r="N369" i="15"/>
  <c r="P363" i="13"/>
  <c r="N363" i="15"/>
  <c r="P357" i="13"/>
  <c r="N357" i="15"/>
  <c r="P351" i="13"/>
  <c r="N351" i="15"/>
  <c r="P345" i="13"/>
  <c r="N345" i="15"/>
  <c r="P339" i="13"/>
  <c r="N339" i="15"/>
  <c r="P333" i="13"/>
  <c r="N333" i="15"/>
  <c r="P327" i="13"/>
  <c r="N327" i="15"/>
  <c r="P321" i="13"/>
  <c r="N321" i="15"/>
  <c r="P315" i="13"/>
  <c r="N315" i="15"/>
  <c r="P309" i="13"/>
  <c r="N309" i="15"/>
  <c r="P303" i="13"/>
  <c r="N303" i="15"/>
  <c r="P297" i="13"/>
  <c r="N297" i="15"/>
  <c r="P291" i="13"/>
  <c r="N291" i="15"/>
  <c r="P285" i="13"/>
  <c r="N285" i="15"/>
  <c r="P279" i="13"/>
  <c r="N279" i="15"/>
  <c r="P273" i="13"/>
  <c r="N273" i="15"/>
  <c r="P267" i="13"/>
  <c r="N267" i="15"/>
  <c r="P261" i="13"/>
  <c r="N261" i="15"/>
  <c r="P255" i="13"/>
  <c r="N255" i="15"/>
  <c r="P249" i="13"/>
  <c r="N249" i="15"/>
  <c r="P243" i="13"/>
  <c r="N243" i="15"/>
  <c r="P237" i="13"/>
  <c r="N237" i="15"/>
  <c r="P231" i="13"/>
  <c r="N231" i="15"/>
  <c r="P225" i="13"/>
  <c r="N225" i="15"/>
  <c r="P219" i="13"/>
  <c r="N219" i="15"/>
  <c r="P213" i="13"/>
  <c r="N213" i="15"/>
  <c r="P207" i="13"/>
  <c r="N207" i="15"/>
  <c r="P201" i="13"/>
  <c r="N201" i="15"/>
  <c r="P195" i="13"/>
  <c r="N195" i="15"/>
  <c r="P189" i="13"/>
  <c r="N189" i="15"/>
  <c r="P183" i="13"/>
  <c r="N183" i="15"/>
  <c r="P177" i="13"/>
  <c r="N177" i="15"/>
  <c r="P171" i="13"/>
  <c r="N171" i="15"/>
  <c r="P165" i="13"/>
  <c r="N165" i="15"/>
  <c r="P159" i="13"/>
  <c r="N159" i="15"/>
  <c r="P153" i="13"/>
  <c r="N153" i="15"/>
  <c r="P147" i="13"/>
  <c r="N147" i="15"/>
  <c r="P141" i="13"/>
  <c r="N141" i="15"/>
  <c r="P135" i="13"/>
  <c r="N135" i="15"/>
  <c r="P129" i="13"/>
  <c r="N129" i="15"/>
  <c r="P123" i="13"/>
  <c r="N123" i="15"/>
  <c r="P117" i="13"/>
  <c r="N117" i="15"/>
  <c r="P111" i="13"/>
  <c r="N111" i="15"/>
  <c r="P105" i="13"/>
  <c r="N105" i="15"/>
  <c r="P99" i="13"/>
  <c r="N99" i="15"/>
  <c r="P93" i="13"/>
  <c r="N93" i="15"/>
  <c r="P87" i="13"/>
  <c r="N87" i="15"/>
  <c r="P81" i="13"/>
  <c r="N81" i="15"/>
  <c r="P75" i="13"/>
  <c r="N75" i="15"/>
  <c r="P69" i="13"/>
  <c r="N69" i="15"/>
  <c r="P63" i="13"/>
  <c r="N63" i="15"/>
  <c r="P57" i="13"/>
  <c r="N57" i="15"/>
  <c r="P51" i="13"/>
  <c r="N51" i="15"/>
  <c r="P45" i="13"/>
  <c r="N45" i="15"/>
  <c r="P39" i="13"/>
  <c r="N39" i="15"/>
  <c r="P33" i="13"/>
  <c r="N33" i="15"/>
  <c r="P27" i="13"/>
  <c r="N27" i="15"/>
  <c r="P21" i="13"/>
  <c r="N21" i="15"/>
  <c r="P15" i="13"/>
  <c r="N15" i="15"/>
  <c r="P9" i="13"/>
  <c r="N9" i="15"/>
  <c r="P1117" i="13"/>
  <c r="N1117" i="15"/>
  <c r="P1111" i="13"/>
  <c r="N1111" i="15"/>
  <c r="P1105" i="13"/>
  <c r="N1105" i="15"/>
  <c r="P1099" i="13"/>
  <c r="N1099" i="15"/>
  <c r="P1093" i="13"/>
  <c r="N1093" i="15"/>
  <c r="P1087" i="13"/>
  <c r="N1087" i="15"/>
  <c r="P1081" i="13"/>
  <c r="N1081" i="15"/>
  <c r="P1075" i="13"/>
  <c r="N1075" i="15"/>
  <c r="P1069" i="13"/>
  <c r="N1069" i="15"/>
  <c r="P1063" i="13"/>
  <c r="N1063" i="15"/>
  <c r="P1057" i="13"/>
  <c r="N1057" i="15"/>
  <c r="P1051" i="13"/>
  <c r="N1051" i="15"/>
  <c r="P1045" i="13"/>
  <c r="N1045" i="15"/>
  <c r="P1039" i="13"/>
  <c r="N1039" i="15"/>
  <c r="P1033" i="13"/>
  <c r="N1033" i="15"/>
  <c r="P1027" i="13"/>
  <c r="N1027" i="15"/>
  <c r="P1021" i="13"/>
  <c r="N1021" i="15"/>
  <c r="P1015" i="13"/>
  <c r="N1015" i="15"/>
  <c r="P1009" i="13"/>
  <c r="N1009" i="15"/>
  <c r="P1003" i="13"/>
  <c r="N1003" i="15"/>
  <c r="P997" i="13"/>
  <c r="N997" i="15"/>
  <c r="P991" i="13"/>
  <c r="N991" i="15"/>
  <c r="P985" i="13"/>
  <c r="N985" i="15"/>
  <c r="P979" i="13"/>
  <c r="N979" i="15"/>
  <c r="P973" i="13"/>
  <c r="N973" i="15"/>
  <c r="P967" i="13"/>
  <c r="N967" i="15"/>
  <c r="P961" i="13"/>
  <c r="N961" i="15"/>
  <c r="P955" i="13"/>
  <c r="N955" i="15"/>
  <c r="P949" i="13"/>
  <c r="N949" i="15"/>
  <c r="P943" i="13"/>
  <c r="N943" i="15"/>
  <c r="P937" i="13"/>
  <c r="N937" i="15"/>
  <c r="P931" i="13"/>
  <c r="N931" i="15"/>
  <c r="P925" i="13"/>
  <c r="N925" i="15"/>
  <c r="P919" i="13"/>
  <c r="N919" i="15"/>
  <c r="P913" i="13"/>
  <c r="N913" i="15"/>
  <c r="P907" i="13"/>
  <c r="N907" i="15"/>
  <c r="P901" i="13"/>
  <c r="N901" i="15"/>
  <c r="P895" i="13"/>
  <c r="N895" i="15"/>
  <c r="P889" i="13"/>
  <c r="N889" i="15"/>
  <c r="P883" i="13"/>
  <c r="N883" i="15"/>
  <c r="P877" i="13"/>
  <c r="N877" i="15"/>
  <c r="P871" i="13"/>
  <c r="N871" i="15"/>
  <c r="P865" i="13"/>
  <c r="N865" i="15"/>
  <c r="P859" i="13"/>
  <c r="N859" i="15"/>
  <c r="P853" i="13"/>
  <c r="N853" i="15"/>
  <c r="P847" i="13"/>
  <c r="N847" i="15"/>
  <c r="P841" i="13"/>
  <c r="N841" i="15"/>
  <c r="P835" i="13"/>
  <c r="N835" i="15"/>
  <c r="P829" i="13"/>
  <c r="N829" i="15"/>
  <c r="P823" i="13"/>
  <c r="N823" i="15"/>
  <c r="P817" i="13"/>
  <c r="N817" i="15"/>
  <c r="P811" i="13"/>
  <c r="N811" i="15"/>
  <c r="P805" i="13"/>
  <c r="N805" i="15"/>
  <c r="P799" i="13"/>
  <c r="N799" i="15"/>
  <c r="P793" i="13"/>
  <c r="N793" i="15"/>
  <c r="P787" i="13"/>
  <c r="N787" i="15"/>
  <c r="P781" i="13"/>
  <c r="N781" i="15"/>
  <c r="P775" i="13"/>
  <c r="N775" i="15"/>
  <c r="P769" i="13"/>
  <c r="N769" i="15"/>
  <c r="P763" i="13"/>
  <c r="N763" i="15"/>
  <c r="P757" i="13"/>
  <c r="N757" i="15"/>
  <c r="P751" i="13"/>
  <c r="N751" i="15"/>
  <c r="P745" i="13"/>
  <c r="N745" i="15"/>
  <c r="P739" i="13"/>
  <c r="N739" i="15"/>
  <c r="P733" i="13"/>
  <c r="N733" i="15"/>
  <c r="P727" i="13"/>
  <c r="N727" i="15"/>
  <c r="P721" i="13"/>
  <c r="N721" i="15"/>
  <c r="P715" i="13"/>
  <c r="N715" i="15"/>
  <c r="P709" i="13"/>
  <c r="N709" i="15"/>
  <c r="P703" i="13"/>
  <c r="N703" i="15"/>
  <c r="P697" i="13"/>
  <c r="N697" i="15"/>
  <c r="P691" i="13"/>
  <c r="N691" i="15"/>
  <c r="P685" i="13"/>
  <c r="N685" i="15"/>
  <c r="P679" i="13"/>
  <c r="N679" i="15"/>
  <c r="P673" i="13"/>
  <c r="N673" i="15"/>
  <c r="P667" i="13"/>
  <c r="N667" i="15"/>
  <c r="P661" i="13"/>
  <c r="N661" i="15"/>
  <c r="P655" i="13"/>
  <c r="N655" i="15"/>
  <c r="P649" i="13"/>
  <c r="N649" i="15"/>
  <c r="P643" i="13"/>
  <c r="N643" i="15"/>
  <c r="P637" i="13"/>
  <c r="N637" i="15"/>
  <c r="P631" i="13"/>
  <c r="N631" i="15"/>
  <c r="P625" i="13"/>
  <c r="N625" i="15"/>
  <c r="P619" i="13"/>
  <c r="N619" i="15"/>
  <c r="P613" i="13"/>
  <c r="N613" i="15"/>
  <c r="P607" i="13"/>
  <c r="N607" i="15"/>
  <c r="P601" i="13"/>
  <c r="N601" i="15"/>
  <c r="P595" i="13"/>
  <c r="N595" i="15"/>
  <c r="P589" i="13"/>
  <c r="N589" i="15"/>
  <c r="P583" i="13"/>
  <c r="N583" i="15"/>
  <c r="P577" i="13"/>
  <c r="N577" i="15"/>
  <c r="P571" i="13"/>
  <c r="N571" i="15"/>
  <c r="P565" i="13"/>
  <c r="N565" i="15"/>
  <c r="P559" i="13"/>
  <c r="N559" i="15"/>
  <c r="P553" i="13"/>
  <c r="N553" i="15"/>
  <c r="P547" i="13"/>
  <c r="N547" i="15"/>
  <c r="P541" i="13"/>
  <c r="N541" i="15"/>
  <c r="P535" i="13"/>
  <c r="N535" i="15"/>
  <c r="P529" i="13"/>
  <c r="N529" i="15"/>
  <c r="P523" i="13"/>
  <c r="N523" i="15"/>
  <c r="P517" i="13"/>
  <c r="N517" i="15"/>
  <c r="P511" i="13"/>
  <c r="N511" i="15"/>
  <c r="P505" i="13"/>
  <c r="N505" i="15"/>
  <c r="P499" i="13"/>
  <c r="N499" i="15"/>
  <c r="P493" i="13"/>
  <c r="N493" i="15"/>
  <c r="P487" i="13"/>
  <c r="N487" i="15"/>
  <c r="P481" i="13"/>
  <c r="N481" i="15"/>
  <c r="P475" i="13"/>
  <c r="N475" i="15"/>
  <c r="P469" i="13"/>
  <c r="N469" i="15"/>
  <c r="P463" i="13"/>
  <c r="N463" i="15"/>
  <c r="P457" i="13"/>
  <c r="N457" i="15"/>
  <c r="P451" i="13"/>
  <c r="N451" i="15"/>
  <c r="P445" i="13"/>
  <c r="N445" i="15"/>
  <c r="P439" i="13"/>
  <c r="N439" i="15"/>
  <c r="P433" i="13"/>
  <c r="N433" i="15"/>
  <c r="P427" i="13"/>
  <c r="N427" i="15"/>
  <c r="P421" i="13"/>
  <c r="N421" i="15"/>
  <c r="P415" i="13"/>
  <c r="N415" i="15"/>
  <c r="P409" i="13"/>
  <c r="N409" i="15"/>
  <c r="P403" i="13"/>
  <c r="N403" i="15"/>
  <c r="P397" i="13"/>
  <c r="N397" i="15"/>
  <c r="P391" i="13"/>
  <c r="N391" i="15"/>
  <c r="P385" i="13"/>
  <c r="N385" i="15"/>
  <c r="P379" i="13"/>
  <c r="N379" i="15"/>
  <c r="P373" i="13"/>
  <c r="N373" i="15"/>
  <c r="P367" i="13"/>
  <c r="N367" i="15"/>
  <c r="P361" i="13"/>
  <c r="N361" i="15"/>
  <c r="P355" i="13"/>
  <c r="N355" i="15"/>
  <c r="P349" i="13"/>
  <c r="N349" i="15"/>
  <c r="P343" i="13"/>
  <c r="N343" i="15"/>
  <c r="P337" i="13"/>
  <c r="N337" i="15"/>
  <c r="P331" i="13"/>
  <c r="N331" i="15"/>
  <c r="P325" i="13"/>
  <c r="N325" i="15"/>
  <c r="P319" i="13"/>
  <c r="N319" i="15"/>
  <c r="P313" i="13"/>
  <c r="N313" i="15"/>
  <c r="P307" i="13"/>
  <c r="N307" i="15"/>
  <c r="P301" i="13"/>
  <c r="N301" i="15"/>
  <c r="P295" i="13"/>
  <c r="N295" i="15"/>
  <c r="P289" i="13"/>
  <c r="N289" i="15"/>
  <c r="P283" i="13"/>
  <c r="N283" i="15"/>
  <c r="P277" i="13"/>
  <c r="N277" i="15"/>
  <c r="P271" i="13"/>
  <c r="N271" i="15"/>
  <c r="P265" i="13"/>
  <c r="N265" i="15"/>
  <c r="P259" i="13"/>
  <c r="N259" i="15"/>
  <c r="P253" i="13"/>
  <c r="N253" i="15"/>
  <c r="P247" i="13"/>
  <c r="N247" i="15"/>
  <c r="P241" i="13"/>
  <c r="N241" i="15"/>
  <c r="P235" i="13"/>
  <c r="N235" i="15"/>
  <c r="P229" i="13"/>
  <c r="N229" i="15"/>
  <c r="P223" i="13"/>
  <c r="N223" i="15"/>
  <c r="P217" i="13"/>
  <c r="N217" i="15"/>
  <c r="P211" i="13"/>
  <c r="N211" i="15"/>
  <c r="P205" i="13"/>
  <c r="N205" i="15"/>
  <c r="P199" i="13"/>
  <c r="N199" i="15"/>
  <c r="P193" i="13"/>
  <c r="N193" i="15"/>
  <c r="P187" i="13"/>
  <c r="N187" i="15"/>
  <c r="P181" i="13"/>
  <c r="N181" i="15"/>
  <c r="P175" i="13"/>
  <c r="N175" i="15"/>
  <c r="P169" i="13"/>
  <c r="N169" i="15"/>
  <c r="P163" i="13"/>
  <c r="N163" i="15"/>
  <c r="P157" i="13"/>
  <c r="N157" i="15"/>
  <c r="P151" i="13"/>
  <c r="N151" i="15"/>
  <c r="P145" i="13"/>
  <c r="N145" i="15"/>
  <c r="P139" i="13"/>
  <c r="N139" i="15"/>
  <c r="P133" i="13"/>
  <c r="N133" i="15"/>
  <c r="P127" i="13"/>
  <c r="N127" i="15"/>
  <c r="P121" i="13"/>
  <c r="N121" i="15"/>
  <c r="P115" i="13"/>
  <c r="N115" i="15"/>
  <c r="P109" i="13"/>
  <c r="N109" i="15"/>
  <c r="P103" i="13"/>
  <c r="N103" i="15"/>
  <c r="P97" i="13"/>
  <c r="N97" i="15"/>
  <c r="P91" i="13"/>
  <c r="N91" i="15"/>
  <c r="P85" i="13"/>
  <c r="N85" i="15"/>
  <c r="P79" i="13"/>
  <c r="N79" i="15"/>
  <c r="P73" i="13"/>
  <c r="N73" i="15"/>
  <c r="P67" i="13"/>
  <c r="N67" i="15"/>
  <c r="P61" i="13"/>
  <c r="N61" i="15"/>
  <c r="P55" i="13"/>
  <c r="N55" i="15"/>
  <c r="P49" i="13"/>
  <c r="N49" i="15"/>
  <c r="P43" i="13"/>
  <c r="N43" i="15"/>
  <c r="P37" i="13"/>
  <c r="N37" i="15"/>
  <c r="P31" i="13"/>
  <c r="N31" i="15"/>
  <c r="P25" i="13"/>
  <c r="N25" i="15"/>
  <c r="P19" i="13"/>
  <c r="N19" i="15"/>
  <c r="P13" i="13"/>
  <c r="N13" i="15"/>
  <c r="P7" i="13"/>
  <c r="N7" i="15"/>
  <c r="P1530" i="13"/>
  <c r="N1530" i="15"/>
  <c r="P1524" i="13"/>
  <c r="N1524" i="15"/>
  <c r="P1518" i="13"/>
  <c r="N1518" i="15"/>
  <c r="P1512" i="13"/>
  <c r="N1512" i="15"/>
  <c r="P1506" i="13"/>
  <c r="N1506" i="15"/>
  <c r="P1500" i="13"/>
  <c r="N1500" i="15"/>
  <c r="P1494" i="13"/>
  <c r="N1494" i="15"/>
  <c r="P1488" i="13"/>
  <c r="N1488" i="15"/>
  <c r="P1482" i="13"/>
  <c r="N1482" i="15"/>
  <c r="P1476" i="13"/>
  <c r="N1476" i="15"/>
  <c r="P1470" i="13"/>
  <c r="N1470" i="15"/>
  <c r="P1464" i="13"/>
  <c r="N1464" i="15"/>
  <c r="P1458" i="13"/>
  <c r="N1458" i="15"/>
  <c r="P1452" i="13"/>
  <c r="N1452" i="15"/>
  <c r="P1446" i="13"/>
  <c r="N1446" i="15"/>
  <c r="P1440" i="13"/>
  <c r="N1440" i="15"/>
  <c r="P1434" i="13"/>
  <c r="N1434" i="15"/>
  <c r="P1428" i="13"/>
  <c r="N1428" i="15"/>
  <c r="P1422" i="13"/>
  <c r="N1422" i="15"/>
  <c r="P1416" i="13"/>
  <c r="N1416" i="15"/>
  <c r="P1410" i="13"/>
  <c r="N1410" i="15"/>
  <c r="P1404" i="13"/>
  <c r="N1404" i="15"/>
  <c r="P1398" i="13"/>
  <c r="N1398" i="15"/>
  <c r="P1392" i="13"/>
  <c r="N1392" i="15"/>
  <c r="P1386" i="13"/>
  <c r="N1386" i="15"/>
  <c r="P1380" i="13"/>
  <c r="N1380" i="15"/>
  <c r="P1374" i="13"/>
  <c r="N1374" i="15"/>
  <c r="P1368" i="13"/>
  <c r="N1368" i="15"/>
  <c r="P1362" i="13"/>
  <c r="N1362" i="15"/>
  <c r="P1356" i="13"/>
  <c r="N1356" i="15"/>
  <c r="P1350" i="13"/>
  <c r="N1350" i="15"/>
  <c r="P1344" i="13"/>
  <c r="N1344" i="15"/>
  <c r="P1338" i="13"/>
  <c r="N1338" i="15"/>
  <c r="P1332" i="13"/>
  <c r="N1332" i="15"/>
  <c r="P1326" i="13"/>
  <c r="N1326" i="15"/>
  <c r="P1320" i="13"/>
  <c r="N1320" i="15"/>
  <c r="P1314" i="13"/>
  <c r="N1314" i="15"/>
  <c r="P1308" i="13"/>
  <c r="N1308" i="15"/>
  <c r="P1302" i="13"/>
  <c r="N1302" i="15"/>
  <c r="P1296" i="13"/>
  <c r="N1296" i="15"/>
  <c r="P1290" i="13"/>
  <c r="N1290" i="15"/>
  <c r="P1284" i="13"/>
  <c r="N1284" i="15"/>
  <c r="P1278" i="13"/>
  <c r="N1278" i="15"/>
  <c r="P1272" i="13"/>
  <c r="N1272" i="15"/>
  <c r="P1266" i="13"/>
  <c r="N1266" i="15"/>
  <c r="P1260" i="13"/>
  <c r="N1260" i="15"/>
  <c r="P1254" i="13"/>
  <c r="N1254" i="15"/>
  <c r="P1248" i="13"/>
  <c r="N1248" i="15"/>
  <c r="P1242" i="13"/>
  <c r="N1242" i="15"/>
  <c r="P1236" i="13"/>
  <c r="N1236" i="15"/>
  <c r="P1230" i="13"/>
  <c r="N1230" i="15"/>
  <c r="P1224" i="13"/>
  <c r="N1224" i="15"/>
  <c r="P1218" i="13"/>
  <c r="N1218" i="15"/>
  <c r="P1212" i="13"/>
  <c r="N1212" i="15"/>
  <c r="P1206" i="13"/>
  <c r="N1206" i="15"/>
  <c r="P1200" i="13"/>
  <c r="N1200" i="15"/>
  <c r="P1194" i="13"/>
  <c r="N1194" i="15"/>
  <c r="P1188" i="13"/>
  <c r="N1188" i="15"/>
  <c r="P1182" i="13"/>
  <c r="N1182" i="15"/>
  <c r="P1176" i="13"/>
  <c r="N1176" i="15"/>
  <c r="P1170" i="13"/>
  <c r="N1170" i="15"/>
  <c r="P1164" i="13"/>
  <c r="N1164" i="15"/>
  <c r="P1158" i="13"/>
  <c r="N1158" i="15"/>
  <c r="P1152" i="13"/>
  <c r="N1152" i="15"/>
  <c r="P1146" i="13"/>
  <c r="N1146" i="15"/>
  <c r="P1140" i="13"/>
  <c r="N1140" i="15"/>
  <c r="P1134" i="13"/>
  <c r="N1134" i="15"/>
  <c r="P1128" i="13"/>
  <c r="N1128" i="15"/>
  <c r="P1122" i="13"/>
  <c r="N1122" i="15"/>
  <c r="P1116" i="13"/>
  <c r="N1116" i="15"/>
  <c r="P1110" i="13"/>
  <c r="N1110" i="15"/>
  <c r="P1104" i="13"/>
  <c r="N1104" i="15"/>
  <c r="P1098" i="13"/>
  <c r="N1098" i="15"/>
  <c r="P1092" i="13"/>
  <c r="N1092" i="15"/>
  <c r="P1086" i="13"/>
  <c r="N1086" i="15"/>
  <c r="P1080" i="13"/>
  <c r="N1080" i="15"/>
  <c r="P1074" i="13"/>
  <c r="N1074" i="15"/>
  <c r="P1068" i="13"/>
  <c r="N1068" i="15"/>
  <c r="P1062" i="13"/>
  <c r="N1062" i="15"/>
  <c r="P1056" i="13"/>
  <c r="N1056" i="15"/>
  <c r="P1050" i="13"/>
  <c r="N1050" i="15"/>
  <c r="P1044" i="13"/>
  <c r="N1044" i="15"/>
  <c r="P1038" i="13"/>
  <c r="N1038" i="15"/>
  <c r="P1032" i="13"/>
  <c r="N1032" i="15"/>
  <c r="P1026" i="13"/>
  <c r="N1026" i="15"/>
  <c r="P1020" i="13"/>
  <c r="N1020" i="15"/>
  <c r="P1014" i="13"/>
  <c r="N1014" i="15"/>
  <c r="P1008" i="13"/>
  <c r="N1008" i="15"/>
  <c r="P1002" i="13"/>
  <c r="N1002" i="15"/>
  <c r="P996" i="13"/>
  <c r="N996" i="15"/>
  <c r="P990" i="13"/>
  <c r="N990" i="15"/>
  <c r="P984" i="13"/>
  <c r="N984" i="15"/>
  <c r="P978" i="13"/>
  <c r="N978" i="15"/>
  <c r="P972" i="13"/>
  <c r="N972" i="15"/>
  <c r="P966" i="13"/>
  <c r="N966" i="15"/>
  <c r="P960" i="13"/>
  <c r="N960" i="15"/>
  <c r="P954" i="13"/>
  <c r="N954" i="15"/>
  <c r="P948" i="13"/>
  <c r="N948" i="15"/>
  <c r="P942" i="13"/>
  <c r="N942" i="15"/>
  <c r="P936" i="13"/>
  <c r="N936" i="15"/>
  <c r="P930" i="13"/>
  <c r="N930" i="15"/>
  <c r="P924" i="13"/>
  <c r="N924" i="15"/>
  <c r="P918" i="13"/>
  <c r="N918" i="15"/>
  <c r="P912" i="13"/>
  <c r="N912" i="15"/>
  <c r="P906" i="13"/>
  <c r="N906" i="15"/>
  <c r="P900" i="13"/>
  <c r="N900" i="15"/>
  <c r="P894" i="13"/>
  <c r="N894" i="15"/>
  <c r="P888" i="13"/>
  <c r="N888" i="15"/>
  <c r="P882" i="13"/>
  <c r="N882" i="15"/>
  <c r="P876" i="13"/>
  <c r="N876" i="15"/>
  <c r="P870" i="13"/>
  <c r="N870" i="15"/>
  <c r="P864" i="13"/>
  <c r="N864" i="15"/>
  <c r="P858" i="13"/>
  <c r="N858" i="15"/>
  <c r="P852" i="13"/>
  <c r="N852" i="15"/>
  <c r="P846" i="13"/>
  <c r="N846" i="15"/>
  <c r="P840" i="13"/>
  <c r="N840" i="15"/>
  <c r="P834" i="13"/>
  <c r="N834" i="15"/>
  <c r="P828" i="13"/>
  <c r="N828" i="15"/>
  <c r="P822" i="13"/>
  <c r="N822" i="15"/>
  <c r="P816" i="13"/>
  <c r="N816" i="15"/>
  <c r="P810" i="13"/>
  <c r="N810" i="15"/>
  <c r="P804" i="13"/>
  <c r="N804" i="15"/>
  <c r="P798" i="13"/>
  <c r="N798" i="15"/>
  <c r="P792" i="13"/>
  <c r="N792" i="15"/>
  <c r="P786" i="13"/>
  <c r="N786" i="15"/>
  <c r="P780" i="13"/>
  <c r="N780" i="15"/>
  <c r="P774" i="13"/>
  <c r="N774" i="15"/>
  <c r="P768" i="13"/>
  <c r="N768" i="15"/>
  <c r="P762" i="13"/>
  <c r="N762" i="15"/>
  <c r="P756" i="13"/>
  <c r="N756" i="15"/>
  <c r="P750" i="13"/>
  <c r="N750" i="15"/>
  <c r="P744" i="13"/>
  <c r="N744" i="15"/>
  <c r="P738" i="13"/>
  <c r="N738" i="15"/>
  <c r="P732" i="13"/>
  <c r="N732" i="15"/>
  <c r="P726" i="13"/>
  <c r="N726" i="15"/>
  <c r="P720" i="13"/>
  <c r="N720" i="15"/>
  <c r="P714" i="13"/>
  <c r="N714" i="15"/>
  <c r="P708" i="13"/>
  <c r="N708" i="15"/>
  <c r="P702" i="13"/>
  <c r="N702" i="15"/>
  <c r="P696" i="13"/>
  <c r="N696" i="15"/>
  <c r="P690" i="13"/>
  <c r="N690" i="15"/>
  <c r="P684" i="13"/>
  <c r="N684" i="15"/>
  <c r="P678" i="13"/>
  <c r="N678" i="15"/>
  <c r="P672" i="13"/>
  <c r="N672" i="15"/>
  <c r="P666" i="13"/>
  <c r="N666" i="15"/>
  <c r="P660" i="13"/>
  <c r="N660" i="15"/>
  <c r="P654" i="13"/>
  <c r="N654" i="15"/>
  <c r="P648" i="13"/>
  <c r="N648" i="15"/>
  <c r="P642" i="13"/>
  <c r="N642" i="15"/>
  <c r="P636" i="13"/>
  <c r="N636" i="15"/>
  <c r="P630" i="13"/>
  <c r="N630" i="15"/>
  <c r="P624" i="13"/>
  <c r="N624" i="15"/>
  <c r="P618" i="13"/>
  <c r="N618" i="15"/>
  <c r="P612" i="13"/>
  <c r="N612" i="15"/>
  <c r="P606" i="13"/>
  <c r="N606" i="15"/>
  <c r="P600" i="13"/>
  <c r="N600" i="15"/>
  <c r="P594" i="13"/>
  <c r="N594" i="15"/>
  <c r="P588" i="13"/>
  <c r="N588" i="15"/>
  <c r="P582" i="13"/>
  <c r="N582" i="15"/>
  <c r="P576" i="13"/>
  <c r="N576" i="15"/>
  <c r="P570" i="13"/>
  <c r="N570" i="15"/>
  <c r="P564" i="13"/>
  <c r="N564" i="15"/>
  <c r="P558" i="13"/>
  <c r="N558" i="15"/>
  <c r="P552" i="13"/>
  <c r="N552" i="15"/>
  <c r="P546" i="13"/>
  <c r="N546" i="15"/>
  <c r="P540" i="13"/>
  <c r="N540" i="15"/>
  <c r="P534" i="13"/>
  <c r="N534" i="15"/>
  <c r="P528" i="13"/>
  <c r="N528" i="15"/>
  <c r="P522" i="13"/>
  <c r="N522" i="15"/>
  <c r="P516" i="13"/>
  <c r="N516" i="15"/>
  <c r="P510" i="13"/>
  <c r="N510" i="15"/>
  <c r="P504" i="13"/>
  <c r="N504" i="15"/>
  <c r="P498" i="13"/>
  <c r="N498" i="15"/>
  <c r="P492" i="13"/>
  <c r="N492" i="15"/>
  <c r="P486" i="13"/>
  <c r="N486" i="15"/>
  <c r="P480" i="13"/>
  <c r="N480" i="15"/>
  <c r="P474" i="13"/>
  <c r="N474" i="15"/>
  <c r="P468" i="13"/>
  <c r="N468" i="15"/>
  <c r="P462" i="13"/>
  <c r="N462" i="15"/>
  <c r="P456" i="13"/>
  <c r="N456" i="15"/>
  <c r="P450" i="13"/>
  <c r="N450" i="15"/>
  <c r="P444" i="13"/>
  <c r="N444" i="15"/>
  <c r="P438" i="13"/>
  <c r="N438" i="15"/>
  <c r="P432" i="13"/>
  <c r="N432" i="15"/>
  <c r="P426" i="13"/>
  <c r="N426" i="15"/>
  <c r="P420" i="13"/>
  <c r="N420" i="15"/>
  <c r="P414" i="13"/>
  <c r="N414" i="15"/>
  <c r="P408" i="13"/>
  <c r="N408" i="15"/>
  <c r="P402" i="13"/>
  <c r="N402" i="15"/>
  <c r="P396" i="13"/>
  <c r="N396" i="15"/>
  <c r="P390" i="13"/>
  <c r="N390" i="15"/>
  <c r="P384" i="13"/>
  <c r="N384" i="15"/>
  <c r="P378" i="13"/>
  <c r="N378" i="15"/>
  <c r="P372" i="13"/>
  <c r="N372" i="15"/>
  <c r="P366" i="13"/>
  <c r="N366" i="15"/>
  <c r="P360" i="13"/>
  <c r="N360" i="15"/>
  <c r="P354" i="13"/>
  <c r="N354" i="15"/>
  <c r="P348" i="13"/>
  <c r="N348" i="15"/>
  <c r="P342" i="13"/>
  <c r="N342" i="15"/>
  <c r="P336" i="13"/>
  <c r="N336" i="15"/>
  <c r="P330" i="13"/>
  <c r="N330" i="15"/>
  <c r="P324" i="13"/>
  <c r="N324" i="15"/>
  <c r="P318" i="13"/>
  <c r="N318" i="15"/>
  <c r="P312" i="13"/>
  <c r="N312" i="15"/>
  <c r="P306" i="13"/>
  <c r="N306" i="15"/>
  <c r="P300" i="13"/>
  <c r="N300" i="15"/>
  <c r="P294" i="13"/>
  <c r="N294" i="15"/>
  <c r="P288" i="13"/>
  <c r="N288" i="15"/>
  <c r="P282" i="13"/>
  <c r="N282" i="15"/>
  <c r="P276" i="13"/>
  <c r="N276" i="15"/>
  <c r="P270" i="13"/>
  <c r="N270" i="15"/>
  <c r="P264" i="13"/>
  <c r="N264" i="15"/>
  <c r="P258" i="13"/>
  <c r="N258" i="15"/>
  <c r="P252" i="13"/>
  <c r="N252" i="15"/>
  <c r="P246" i="13"/>
  <c r="N246" i="15"/>
  <c r="P240" i="13"/>
  <c r="N240" i="15"/>
  <c r="P234" i="13"/>
  <c r="N234" i="15"/>
  <c r="P228" i="13"/>
  <c r="N228" i="15"/>
  <c r="P222" i="13"/>
  <c r="N222" i="15"/>
  <c r="P216" i="13"/>
  <c r="N216" i="15"/>
  <c r="P210" i="13"/>
  <c r="N210" i="15"/>
  <c r="P204" i="13"/>
  <c r="N204" i="15"/>
  <c r="P198" i="13"/>
  <c r="N198" i="15"/>
  <c r="P192" i="13"/>
  <c r="N192" i="15"/>
  <c r="P186" i="13"/>
  <c r="N186" i="15"/>
  <c r="P180" i="13"/>
  <c r="N180" i="15"/>
  <c r="P174" i="13"/>
  <c r="N174" i="15"/>
  <c r="P168" i="13"/>
  <c r="N168" i="15"/>
  <c r="P162" i="13"/>
  <c r="N162" i="15"/>
  <c r="P156" i="13"/>
  <c r="N156" i="15"/>
  <c r="P150" i="13"/>
  <c r="N150" i="15"/>
  <c r="P144" i="13"/>
  <c r="N144" i="15"/>
  <c r="P138" i="13"/>
  <c r="N138" i="15"/>
  <c r="P132" i="13"/>
  <c r="N132" i="15"/>
  <c r="P126" i="13"/>
  <c r="N126" i="15"/>
  <c r="P120" i="13"/>
  <c r="N120" i="15"/>
  <c r="P114" i="13"/>
  <c r="N114" i="15"/>
  <c r="P108" i="13"/>
  <c r="N108" i="15"/>
  <c r="P102" i="13"/>
  <c r="N102" i="15"/>
  <c r="P96" i="13"/>
  <c r="N96" i="15"/>
  <c r="P90" i="13"/>
  <c r="N90" i="15"/>
  <c r="P84" i="13"/>
  <c r="N84" i="15"/>
  <c r="P78" i="13"/>
  <c r="N78" i="15"/>
  <c r="P72" i="13"/>
  <c r="N72" i="15"/>
  <c r="P66" i="13"/>
  <c r="N66" i="15"/>
  <c r="P60" i="13"/>
  <c r="N60" i="15"/>
  <c r="P54" i="13"/>
  <c r="N54" i="15"/>
  <c r="P48" i="13"/>
  <c r="N48" i="15"/>
  <c r="P42" i="13"/>
  <c r="N42" i="15"/>
  <c r="P36" i="13"/>
  <c r="N36" i="15"/>
  <c r="P30" i="13"/>
  <c r="N30" i="15"/>
  <c r="P24" i="13"/>
  <c r="N24" i="15"/>
  <c r="P18" i="13"/>
  <c r="N18" i="15"/>
  <c r="P12" i="13"/>
  <c r="N12" i="15"/>
  <c r="P413" i="13"/>
  <c r="N413" i="15"/>
  <c r="U5" i="2"/>
  <c r="F9" i="13" s="1"/>
  <c r="F9" i="15" s="1"/>
  <c r="C6" i="13" l="1"/>
  <c r="U379" i="2" l="1"/>
  <c r="U434" i="2" l="1"/>
  <c r="U433" i="2"/>
  <c r="U378" i="2"/>
  <c r="U551" i="2"/>
  <c r="U435" i="2"/>
  <c r="U430" i="2"/>
  <c r="U377" i="2"/>
  <c r="F381" i="13" s="1"/>
  <c r="F381" i="15" s="1"/>
  <c r="U436" i="2"/>
  <c r="U432" i="2"/>
  <c r="U431" i="2"/>
  <c r="F7" i="13"/>
  <c r="F7" i="15" s="1"/>
  <c r="U4" i="2"/>
  <c r="F8" i="13" s="1"/>
  <c r="F8" i="15" s="1"/>
  <c r="U6" i="2"/>
  <c r="F10" i="13" s="1"/>
  <c r="F10" i="15" s="1"/>
  <c r="U7" i="2"/>
  <c r="F11" i="13" s="1"/>
  <c r="F11" i="15" s="1"/>
  <c r="U8" i="2"/>
  <c r="U9" i="2"/>
  <c r="U10" i="2"/>
  <c r="U11" i="2"/>
  <c r="F15" i="13" s="1"/>
  <c r="F15" i="15" s="1"/>
  <c r="U12" i="2"/>
  <c r="F16" i="13" s="1"/>
  <c r="F16" i="15" s="1"/>
  <c r="U13" i="2"/>
  <c r="F17" i="13" s="1"/>
  <c r="F17" i="15" s="1"/>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F261" i="13" s="1"/>
  <c r="F261" i="15" s="1"/>
  <c r="U259" i="2"/>
  <c r="U260" i="2"/>
  <c r="F264" i="13" s="1"/>
  <c r="F264" i="15" s="1"/>
  <c r="U258"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F298" i="13"/>
  <c r="F298" i="15" s="1"/>
  <c r="U295" i="2"/>
  <c r="U296" i="2"/>
  <c r="U297" i="2"/>
  <c r="U298" i="2"/>
  <c r="U299" i="2"/>
  <c r="U300" i="2"/>
  <c r="U301" i="2"/>
  <c r="U302" i="2"/>
  <c r="U303" i="2"/>
  <c r="U304" i="2"/>
  <c r="U305" i="2"/>
  <c r="U306" i="2"/>
  <c r="U308" i="2"/>
  <c r="U309" i="2"/>
  <c r="U307"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6" i="2"/>
  <c r="U355" i="2"/>
  <c r="U357" i="2"/>
  <c r="U358" i="2"/>
  <c r="U359" i="2"/>
  <c r="U360" i="2"/>
  <c r="U364" i="2"/>
  <c r="U361" i="2"/>
  <c r="U362" i="2"/>
  <c r="U363" i="2"/>
  <c r="U365" i="2"/>
  <c r="F369" i="13" s="1"/>
  <c r="F369" i="15" s="1"/>
  <c r="U366" i="2"/>
  <c r="U368" i="2"/>
  <c r="U369" i="2"/>
  <c r="U370" i="2"/>
  <c r="U372" i="2"/>
  <c r="U373" i="2"/>
  <c r="U367" i="2"/>
  <c r="F371" i="13" s="1"/>
  <c r="F371" i="15" s="1"/>
  <c r="U371" i="2"/>
  <c r="U374" i="2"/>
  <c r="U375" i="2"/>
  <c r="U376" i="2"/>
  <c r="U380" i="2"/>
  <c r="U381" i="2"/>
  <c r="U382" i="2"/>
  <c r="U388" i="2"/>
  <c r="F392" i="13" s="1"/>
  <c r="F392" i="15" s="1"/>
  <c r="U383" i="2"/>
  <c r="U384" i="2"/>
  <c r="U385" i="2"/>
  <c r="U386" i="2"/>
  <c r="U389" i="2"/>
  <c r="U390" i="2"/>
  <c r="U391" i="2"/>
  <c r="U392" i="2"/>
  <c r="U393" i="2"/>
  <c r="U394" i="2"/>
  <c r="U395" i="2"/>
  <c r="U396" i="2"/>
  <c r="U397" i="2"/>
  <c r="U398" i="2"/>
  <c r="U399" i="2"/>
  <c r="U400" i="2"/>
  <c r="U401" i="2"/>
  <c r="U402" i="2"/>
  <c r="U403" i="2"/>
  <c r="U404" i="2"/>
  <c r="U405" i="2"/>
  <c r="U406" i="2"/>
  <c r="U408" i="2"/>
  <c r="U407" i="2"/>
  <c r="U409" i="2"/>
  <c r="U411" i="2"/>
  <c r="U410" i="2"/>
  <c r="U412" i="2"/>
  <c r="U413" i="2"/>
  <c r="U414" i="2"/>
  <c r="U415" i="2"/>
  <c r="U417" i="2"/>
  <c r="U416" i="2"/>
  <c r="U418" i="2"/>
  <c r="U419" i="2"/>
  <c r="U420" i="2"/>
  <c r="U421" i="2"/>
  <c r="U422" i="2"/>
  <c r="U423" i="2"/>
  <c r="U424" i="2"/>
  <c r="U425" i="2"/>
  <c r="U426" i="2"/>
  <c r="U427" i="2"/>
  <c r="U428" i="2"/>
  <c r="U429"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7" i="2"/>
  <c r="U515" i="2"/>
  <c r="U516"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U1032" i="2"/>
  <c r="U1033" i="2"/>
  <c r="U1034" i="2"/>
  <c r="U1035" i="2"/>
  <c r="U1036" i="2"/>
  <c r="U1037" i="2"/>
  <c r="U1038" i="2"/>
  <c r="U1039" i="2"/>
  <c r="U1040" i="2"/>
  <c r="U1041" i="2"/>
  <c r="U1042" i="2"/>
  <c r="U1043" i="2"/>
  <c r="U1044" i="2"/>
  <c r="U1045" i="2"/>
  <c r="U1046" i="2"/>
  <c r="U1047" i="2"/>
  <c r="U1048" i="2"/>
  <c r="U1049" i="2"/>
  <c r="U1050" i="2"/>
  <c r="U1051" i="2"/>
  <c r="U1052" i="2"/>
  <c r="U1053" i="2"/>
  <c r="U1054" i="2"/>
  <c r="U1055" i="2"/>
  <c r="U1056" i="2"/>
  <c r="U1057" i="2"/>
  <c r="U1058" i="2"/>
  <c r="U1059" i="2"/>
  <c r="U1060" i="2"/>
  <c r="U1061" i="2"/>
  <c r="U1062" i="2"/>
  <c r="U1063" i="2"/>
  <c r="U1064" i="2"/>
  <c r="U1065" i="2"/>
  <c r="U1066" i="2"/>
  <c r="U1067" i="2"/>
  <c r="U1068" i="2"/>
  <c r="U1069" i="2"/>
  <c r="U1070" i="2"/>
  <c r="U1071" i="2"/>
  <c r="U1072" i="2"/>
  <c r="U1073" i="2"/>
  <c r="U1074" i="2"/>
  <c r="U1075" i="2"/>
  <c r="U1076" i="2"/>
  <c r="U1077" i="2"/>
  <c r="U1078" i="2"/>
  <c r="U1079" i="2"/>
  <c r="U1080" i="2"/>
  <c r="U1081" i="2"/>
  <c r="U1082" i="2"/>
  <c r="U1083" i="2"/>
  <c r="U1084" i="2"/>
  <c r="U1085" i="2"/>
  <c r="U1086" i="2"/>
  <c r="U1087" i="2"/>
  <c r="U1088" i="2"/>
  <c r="U1089" i="2"/>
  <c r="U1090" i="2"/>
  <c r="U1091" i="2"/>
  <c r="U1092" i="2"/>
  <c r="U1093" i="2"/>
  <c r="U1094" i="2"/>
  <c r="U1095" i="2"/>
  <c r="U1096" i="2"/>
  <c r="U1097" i="2"/>
  <c r="U1098" i="2"/>
  <c r="U1099" i="2"/>
  <c r="U1100" i="2"/>
  <c r="U1101" i="2"/>
  <c r="U1102" i="2"/>
  <c r="U1103" i="2"/>
  <c r="U1104" i="2"/>
  <c r="U1105" i="2"/>
  <c r="U1106" i="2"/>
  <c r="U1107" i="2"/>
  <c r="U1108" i="2"/>
  <c r="U1109" i="2"/>
  <c r="U1110" i="2"/>
  <c r="U1111" i="2"/>
  <c r="U1112" i="2"/>
  <c r="U1113" i="2"/>
  <c r="U1114" i="2"/>
  <c r="U1115" i="2"/>
  <c r="U1116" i="2"/>
  <c r="U1117" i="2"/>
  <c r="U1118" i="2"/>
  <c r="U1119" i="2"/>
  <c r="U1120" i="2"/>
  <c r="U1121" i="2"/>
  <c r="U1122" i="2"/>
  <c r="U1123" i="2"/>
  <c r="U1124" i="2"/>
  <c r="U1125" i="2"/>
  <c r="U1126" i="2"/>
  <c r="U1127" i="2"/>
  <c r="U1128" i="2"/>
  <c r="U1129" i="2"/>
  <c r="U1130" i="2"/>
  <c r="U1131" i="2"/>
  <c r="U1132" i="2"/>
  <c r="U1133" i="2"/>
  <c r="U1134" i="2"/>
  <c r="U1135" i="2"/>
  <c r="U1136" i="2"/>
  <c r="U1137" i="2"/>
  <c r="U1138" i="2"/>
  <c r="U1139" i="2"/>
  <c r="U1140" i="2"/>
  <c r="U1141" i="2"/>
  <c r="U1142" i="2"/>
  <c r="U1143" i="2"/>
  <c r="U1144" i="2"/>
  <c r="U1145" i="2"/>
  <c r="U1146" i="2"/>
  <c r="U1147" i="2"/>
  <c r="U1148" i="2"/>
  <c r="U1149" i="2"/>
  <c r="U1150" i="2"/>
  <c r="U1151" i="2"/>
  <c r="U1152" i="2"/>
  <c r="U1153" i="2"/>
  <c r="U1154" i="2"/>
  <c r="U1155" i="2"/>
  <c r="U1156" i="2"/>
  <c r="U1157" i="2"/>
  <c r="U1158" i="2"/>
  <c r="U1159" i="2"/>
  <c r="U1160" i="2"/>
  <c r="U1161" i="2"/>
  <c r="U1162" i="2"/>
  <c r="U1163" i="2"/>
  <c r="U1164" i="2"/>
  <c r="U1165" i="2"/>
  <c r="U1166" i="2"/>
  <c r="U1167" i="2"/>
  <c r="U1168" i="2"/>
  <c r="U1169" i="2"/>
  <c r="U1170" i="2"/>
  <c r="U1171" i="2"/>
  <c r="U1172" i="2"/>
  <c r="U1173" i="2"/>
  <c r="U1174" i="2"/>
  <c r="U1175" i="2"/>
  <c r="U1176" i="2"/>
  <c r="U1177" i="2"/>
  <c r="U1178" i="2"/>
  <c r="U1179" i="2"/>
  <c r="U1180" i="2"/>
  <c r="U1181" i="2"/>
  <c r="U1182" i="2"/>
  <c r="U1183" i="2"/>
  <c r="U1184" i="2"/>
  <c r="U1185" i="2"/>
  <c r="U1186" i="2"/>
  <c r="U1187" i="2"/>
  <c r="U1188" i="2"/>
  <c r="U1189" i="2"/>
  <c r="U1190" i="2"/>
  <c r="U1191" i="2"/>
  <c r="U1192" i="2"/>
  <c r="U1193" i="2"/>
  <c r="U1194" i="2"/>
  <c r="U1195" i="2"/>
  <c r="U1196" i="2"/>
  <c r="U1197" i="2"/>
  <c r="U1198" i="2"/>
  <c r="U1199" i="2"/>
  <c r="U1200" i="2"/>
  <c r="U1201" i="2"/>
  <c r="U1202" i="2"/>
  <c r="U1203" i="2"/>
  <c r="U1204" i="2"/>
  <c r="U1205" i="2"/>
  <c r="U1206" i="2"/>
  <c r="U1207" i="2"/>
  <c r="U1208" i="2"/>
  <c r="U1209" i="2"/>
  <c r="U1210" i="2"/>
  <c r="U1211" i="2"/>
  <c r="U1212" i="2"/>
  <c r="U1213" i="2"/>
  <c r="U1214" i="2"/>
  <c r="U1215" i="2"/>
  <c r="U1216" i="2"/>
  <c r="U1217" i="2"/>
  <c r="U1218" i="2"/>
  <c r="U1219" i="2"/>
  <c r="U1220" i="2"/>
  <c r="U1221" i="2"/>
  <c r="U1222" i="2"/>
  <c r="U1223" i="2"/>
  <c r="U1224" i="2"/>
  <c r="U1225" i="2"/>
  <c r="U1226" i="2"/>
  <c r="U1227" i="2"/>
  <c r="U1228" i="2"/>
  <c r="U1229" i="2"/>
  <c r="U1230" i="2"/>
  <c r="U1231" i="2"/>
  <c r="U1232" i="2"/>
  <c r="U1233" i="2"/>
  <c r="U1234" i="2"/>
  <c r="U1235" i="2"/>
  <c r="U1236" i="2"/>
  <c r="U1237" i="2"/>
  <c r="U1238" i="2"/>
  <c r="U1239" i="2"/>
  <c r="U1240" i="2"/>
  <c r="U1241" i="2"/>
  <c r="U1242" i="2"/>
  <c r="U1243" i="2"/>
  <c r="U1244" i="2"/>
  <c r="U1245" i="2"/>
  <c r="U1246" i="2"/>
  <c r="U1247" i="2"/>
  <c r="U1248" i="2"/>
  <c r="U1249" i="2"/>
  <c r="U1250" i="2"/>
  <c r="U1251" i="2"/>
  <c r="U1252" i="2"/>
  <c r="U1253" i="2"/>
  <c r="U1254" i="2"/>
  <c r="U1255" i="2"/>
  <c r="U1256" i="2"/>
  <c r="U1257" i="2"/>
  <c r="U1258" i="2"/>
  <c r="U1259" i="2"/>
  <c r="U1260" i="2"/>
  <c r="U1261" i="2"/>
  <c r="U1262" i="2"/>
  <c r="U1263" i="2"/>
  <c r="U1264" i="2"/>
  <c r="U1265" i="2"/>
  <c r="U1266" i="2"/>
  <c r="U1267" i="2"/>
  <c r="U1268" i="2"/>
  <c r="U1269" i="2"/>
  <c r="U1270" i="2"/>
  <c r="U1271" i="2"/>
  <c r="U1272" i="2"/>
  <c r="U1273" i="2"/>
  <c r="U1274" i="2"/>
  <c r="U1275" i="2"/>
  <c r="U1276" i="2"/>
  <c r="U1277" i="2"/>
  <c r="U1278" i="2"/>
  <c r="U1279" i="2"/>
  <c r="U1280" i="2"/>
  <c r="U1281" i="2"/>
  <c r="U1282" i="2"/>
  <c r="U1283" i="2"/>
  <c r="U1284" i="2"/>
  <c r="U1285" i="2"/>
  <c r="U1286" i="2"/>
  <c r="U1287" i="2"/>
  <c r="U1288" i="2"/>
  <c r="U1289" i="2"/>
  <c r="U1290" i="2"/>
  <c r="U1291" i="2"/>
  <c r="U1292" i="2"/>
  <c r="U1293" i="2"/>
  <c r="U1294" i="2"/>
  <c r="U1295" i="2"/>
  <c r="U1296" i="2"/>
  <c r="U1297" i="2"/>
  <c r="U1298" i="2"/>
  <c r="U1299" i="2"/>
  <c r="U1300" i="2"/>
  <c r="U1301" i="2"/>
  <c r="U1302" i="2"/>
  <c r="U1303" i="2"/>
  <c r="U1304" i="2"/>
  <c r="U1305" i="2"/>
  <c r="U1306" i="2"/>
  <c r="U1307" i="2"/>
  <c r="U1308" i="2"/>
  <c r="U1309" i="2"/>
  <c r="U1310" i="2"/>
  <c r="U1311" i="2"/>
  <c r="U1312" i="2"/>
  <c r="U1313" i="2"/>
  <c r="U1314" i="2"/>
  <c r="U1315" i="2"/>
  <c r="U1316" i="2"/>
  <c r="U1317" i="2"/>
  <c r="U1318" i="2"/>
  <c r="U1319" i="2"/>
  <c r="U1320" i="2"/>
  <c r="U1321" i="2"/>
  <c r="U1322" i="2"/>
  <c r="U1323" i="2"/>
  <c r="U1324" i="2"/>
  <c r="U1325" i="2"/>
  <c r="U1326" i="2"/>
  <c r="U1327" i="2"/>
  <c r="U1328" i="2"/>
  <c r="U1329" i="2"/>
  <c r="U1330" i="2"/>
  <c r="U1331" i="2"/>
  <c r="U1332" i="2"/>
  <c r="U1333" i="2"/>
  <c r="U1334" i="2"/>
  <c r="U1335" i="2"/>
  <c r="U1336" i="2"/>
  <c r="U1337" i="2"/>
  <c r="U1338" i="2"/>
  <c r="U1339" i="2"/>
  <c r="U1340" i="2"/>
  <c r="U1341" i="2"/>
  <c r="U1342" i="2"/>
  <c r="U1343" i="2"/>
  <c r="U1344" i="2"/>
  <c r="U1345" i="2"/>
  <c r="U1346" i="2"/>
  <c r="U1347" i="2"/>
  <c r="U1348" i="2"/>
  <c r="U1349" i="2"/>
  <c r="U1350" i="2"/>
  <c r="U1351" i="2"/>
  <c r="U1352" i="2"/>
  <c r="U1353" i="2"/>
  <c r="U1354" i="2"/>
  <c r="U1355" i="2"/>
  <c r="U1356" i="2"/>
  <c r="U1357" i="2"/>
  <c r="U1358" i="2"/>
  <c r="U1359" i="2"/>
  <c r="U1360" i="2"/>
  <c r="U1361" i="2"/>
  <c r="U1362" i="2"/>
  <c r="U1363" i="2"/>
  <c r="U1364" i="2"/>
  <c r="U1365" i="2"/>
  <c r="U1366" i="2"/>
  <c r="U1367" i="2"/>
  <c r="U1368" i="2"/>
  <c r="U1369" i="2"/>
  <c r="U1370" i="2"/>
  <c r="U1371" i="2"/>
  <c r="U1372" i="2"/>
  <c r="U1373" i="2"/>
  <c r="U1374" i="2"/>
  <c r="U1375" i="2"/>
  <c r="U1376" i="2"/>
  <c r="U1377" i="2"/>
  <c r="U1378" i="2"/>
  <c r="U1379" i="2"/>
  <c r="U1380" i="2"/>
  <c r="U1381" i="2"/>
  <c r="U1382" i="2"/>
  <c r="U1383" i="2"/>
  <c r="U1384" i="2"/>
  <c r="U1385" i="2"/>
  <c r="U1386" i="2"/>
  <c r="U1387" i="2"/>
  <c r="U1388" i="2"/>
  <c r="U1389" i="2"/>
  <c r="U1390" i="2"/>
  <c r="U1391" i="2"/>
  <c r="U1392" i="2"/>
  <c r="U1393" i="2"/>
  <c r="U1394" i="2"/>
  <c r="U1395" i="2"/>
  <c r="U1396" i="2"/>
  <c r="U1397" i="2"/>
  <c r="U1398" i="2"/>
  <c r="U1399" i="2"/>
  <c r="U1400" i="2"/>
  <c r="U1401" i="2"/>
  <c r="U1402" i="2"/>
  <c r="U1403" i="2"/>
  <c r="U1404" i="2"/>
  <c r="U1405" i="2"/>
  <c r="U1406" i="2"/>
  <c r="U1407" i="2"/>
  <c r="U1408" i="2"/>
  <c r="U1409" i="2"/>
  <c r="U1410" i="2"/>
  <c r="U1411" i="2"/>
  <c r="U1412" i="2"/>
  <c r="U1413" i="2"/>
  <c r="U1414" i="2"/>
  <c r="U1415" i="2"/>
  <c r="U1416" i="2"/>
  <c r="U1417" i="2"/>
  <c r="U1418" i="2"/>
  <c r="U1419" i="2"/>
  <c r="U1420" i="2"/>
  <c r="U1421" i="2"/>
  <c r="U1422" i="2"/>
  <c r="U1423" i="2"/>
  <c r="U1424" i="2"/>
  <c r="U1425" i="2"/>
  <c r="U1426" i="2"/>
  <c r="U1427" i="2"/>
  <c r="U1428" i="2"/>
  <c r="U1429" i="2"/>
  <c r="U1430" i="2"/>
  <c r="U1431" i="2"/>
  <c r="U1432" i="2"/>
  <c r="U1433" i="2"/>
  <c r="U1434" i="2"/>
  <c r="U1435" i="2"/>
  <c r="U1436" i="2"/>
  <c r="U1437" i="2"/>
  <c r="U1438" i="2"/>
  <c r="U1439" i="2"/>
  <c r="U1440" i="2"/>
  <c r="U1441" i="2"/>
  <c r="U1442" i="2"/>
  <c r="U1443" i="2"/>
  <c r="U1444" i="2"/>
  <c r="U1445" i="2"/>
  <c r="U1446" i="2"/>
  <c r="U1447" i="2"/>
  <c r="U1448" i="2"/>
  <c r="U1449" i="2"/>
  <c r="U1450" i="2"/>
  <c r="U1451" i="2"/>
  <c r="U1452" i="2"/>
  <c r="U1453" i="2"/>
  <c r="U1454" i="2"/>
  <c r="U1455" i="2"/>
  <c r="U1456" i="2"/>
  <c r="U1457" i="2"/>
  <c r="U1458" i="2"/>
  <c r="U1459" i="2"/>
  <c r="U1460" i="2"/>
  <c r="U1461" i="2"/>
  <c r="U1462" i="2"/>
  <c r="U1463" i="2"/>
  <c r="U1464" i="2"/>
  <c r="U1465" i="2"/>
  <c r="U1466" i="2"/>
  <c r="U1467" i="2"/>
  <c r="U1468" i="2"/>
  <c r="U1469" i="2"/>
  <c r="U1470" i="2"/>
  <c r="U1471" i="2"/>
  <c r="U1472" i="2"/>
  <c r="U1473" i="2"/>
  <c r="U1474" i="2"/>
  <c r="U1475" i="2"/>
  <c r="U1476" i="2"/>
  <c r="U1477" i="2"/>
  <c r="U1478" i="2"/>
  <c r="U1479" i="2"/>
  <c r="U1480" i="2"/>
  <c r="U1481" i="2"/>
  <c r="U1482" i="2"/>
  <c r="U1483" i="2"/>
  <c r="U1484" i="2"/>
  <c r="U1485" i="2"/>
  <c r="U1486" i="2"/>
  <c r="U1487" i="2"/>
  <c r="U1488" i="2"/>
  <c r="U1489" i="2"/>
  <c r="U1490" i="2"/>
  <c r="U1491" i="2"/>
  <c r="U1492" i="2"/>
  <c r="U1493" i="2"/>
  <c r="U1494" i="2"/>
  <c r="U1495" i="2"/>
  <c r="U1496" i="2"/>
  <c r="U1497" i="2"/>
  <c r="U1498" i="2"/>
  <c r="U1499" i="2"/>
  <c r="U1500" i="2"/>
  <c r="U1501" i="2"/>
  <c r="U1502" i="2"/>
  <c r="U1503" i="2"/>
  <c r="U1504" i="2"/>
  <c r="U1505" i="2"/>
  <c r="U1506" i="2"/>
  <c r="U1507" i="2"/>
  <c r="U1508" i="2"/>
  <c r="U1509" i="2"/>
  <c r="U1510" i="2"/>
  <c r="U1511" i="2"/>
  <c r="U1512" i="2"/>
  <c r="U1513" i="2"/>
  <c r="U1514" i="2"/>
  <c r="U1515" i="2"/>
  <c r="U1516" i="2"/>
  <c r="U1517" i="2"/>
  <c r="U1518" i="2"/>
  <c r="U1519" i="2"/>
  <c r="U1520" i="2"/>
  <c r="U1521" i="2"/>
  <c r="U1522" i="2"/>
  <c r="U1523" i="2"/>
  <c r="U1524" i="2"/>
  <c r="U1525" i="2"/>
  <c r="U1526" i="2"/>
  <c r="U1527" i="2"/>
  <c r="U1528" i="2"/>
  <c r="U1529" i="2"/>
  <c r="U1530" i="2"/>
  <c r="U1531" i="2"/>
  <c r="U1532" i="2"/>
  <c r="U1533" i="2"/>
  <c r="U1534" i="2"/>
  <c r="U1535" i="2"/>
  <c r="U1536" i="2"/>
  <c r="U1537" i="2"/>
  <c r="U1538" i="2"/>
  <c r="U1539" i="2"/>
  <c r="U1540" i="2"/>
  <c r="U1541" i="2"/>
  <c r="U1542" i="2"/>
  <c r="U1543" i="2"/>
  <c r="U1544" i="2"/>
  <c r="U1545" i="2"/>
  <c r="U1546" i="2"/>
  <c r="U1547" i="2"/>
  <c r="U1548" i="2"/>
  <c r="U1549" i="2"/>
  <c r="U1550" i="2"/>
  <c r="U1551" i="2"/>
  <c r="U1552" i="2"/>
  <c r="U1553" i="2"/>
  <c r="U1554" i="2"/>
  <c r="U1555" i="2"/>
  <c r="U1556" i="2"/>
  <c r="U1557" i="2"/>
  <c r="U1558" i="2"/>
  <c r="U1559" i="2"/>
  <c r="U1560" i="2"/>
  <c r="U1561" i="2"/>
  <c r="U1562" i="2"/>
  <c r="U1563" i="2"/>
  <c r="U1564" i="2"/>
  <c r="U1565" i="2"/>
  <c r="U1566" i="2"/>
  <c r="U1567" i="2"/>
  <c r="U1568" i="2"/>
  <c r="U1569" i="2"/>
  <c r="U1570" i="2"/>
  <c r="U1571" i="2"/>
  <c r="U1572" i="2"/>
  <c r="U1573" i="2"/>
  <c r="U1574" i="2"/>
  <c r="U1575" i="2"/>
  <c r="U1576" i="2"/>
  <c r="U1577" i="2"/>
  <c r="U1578" i="2"/>
  <c r="U1579" i="2"/>
  <c r="U1580" i="2"/>
  <c r="U1581" i="2"/>
  <c r="U1582" i="2"/>
  <c r="U1583" i="2"/>
  <c r="U1584" i="2"/>
  <c r="U1585" i="2"/>
  <c r="U1586" i="2"/>
  <c r="U1587" i="2"/>
  <c r="U1588" i="2"/>
  <c r="U1589" i="2"/>
  <c r="U1590" i="2"/>
  <c r="U1591" i="2"/>
  <c r="U1592" i="2"/>
  <c r="U1593" i="2"/>
  <c r="U1594" i="2"/>
  <c r="U1595" i="2"/>
  <c r="U1596" i="2"/>
  <c r="F413" i="13" l="1"/>
  <c r="F413" i="15" s="1"/>
  <c r="F410" i="13"/>
  <c r="F410" i="15" s="1"/>
  <c r="F310" i="13"/>
  <c r="F310" i="15" s="1"/>
  <c r="J1410" i="13"/>
  <c r="J1411" i="13"/>
  <c r="J1412" i="13"/>
  <c r="J1413" i="13"/>
  <c r="J1414" i="13"/>
  <c r="J1415" i="13"/>
  <c r="J1416" i="13"/>
  <c r="J1417" i="13"/>
  <c r="J1418" i="13"/>
  <c r="J1419" i="13"/>
  <c r="J1420" i="13"/>
  <c r="J1421" i="13"/>
  <c r="J1422" i="13"/>
  <c r="J1423" i="13"/>
  <c r="J1424" i="13"/>
  <c r="J1425" i="13"/>
  <c r="J1426" i="13"/>
  <c r="J1427" i="13"/>
  <c r="J1428" i="13"/>
  <c r="J1429" i="13"/>
  <c r="J1430" i="13"/>
  <c r="J1431" i="13"/>
  <c r="J1432" i="13"/>
  <c r="J1433" i="13"/>
  <c r="J1434" i="13"/>
  <c r="J1435" i="13"/>
  <c r="J1436" i="13"/>
  <c r="J1437" i="13"/>
  <c r="J1438" i="13"/>
  <c r="J1439" i="13"/>
  <c r="J1440" i="13"/>
  <c r="J1441" i="13"/>
  <c r="J1442" i="13"/>
  <c r="J1443" i="13"/>
  <c r="J1444" i="13"/>
  <c r="J1445" i="13"/>
  <c r="J1446" i="13"/>
  <c r="J1447" i="13"/>
  <c r="J1448" i="13"/>
  <c r="J1449" i="13"/>
  <c r="J1450" i="13"/>
  <c r="J1451" i="13"/>
  <c r="J1452" i="13"/>
  <c r="J1453" i="13"/>
  <c r="J1454" i="13"/>
  <c r="J1455" i="13"/>
  <c r="J1456" i="13"/>
  <c r="J1457" i="13"/>
  <c r="J1458" i="13"/>
  <c r="J1459" i="13"/>
  <c r="J1460" i="13"/>
  <c r="J1461" i="13"/>
  <c r="J1462" i="13"/>
  <c r="J1463" i="13"/>
  <c r="J1464" i="13"/>
  <c r="J1465" i="13"/>
  <c r="J1466" i="13"/>
  <c r="J1467" i="13"/>
  <c r="J1468" i="13"/>
  <c r="J1469" i="13"/>
  <c r="J1470" i="13"/>
  <c r="J1471" i="13"/>
  <c r="J1472" i="13"/>
  <c r="J1473" i="13"/>
  <c r="J1474" i="13"/>
  <c r="J1475" i="13"/>
  <c r="J1476" i="13"/>
  <c r="J1477" i="13"/>
  <c r="J1478" i="13"/>
  <c r="J1479" i="13"/>
  <c r="J1480" i="13"/>
  <c r="J1481" i="13"/>
  <c r="J1482" i="13"/>
  <c r="J1483" i="13"/>
  <c r="J1484" i="13"/>
  <c r="J1485" i="13"/>
  <c r="J1486" i="13"/>
  <c r="J1487" i="13"/>
  <c r="J1488" i="13"/>
  <c r="J1489" i="13"/>
  <c r="J1490" i="13"/>
  <c r="J1491" i="13"/>
  <c r="J1492" i="13"/>
  <c r="J1493" i="13"/>
  <c r="J1494" i="13"/>
  <c r="J1495" i="13"/>
  <c r="J1496" i="13"/>
  <c r="J1497" i="13"/>
  <c r="J1498" i="13"/>
  <c r="J1499" i="13"/>
  <c r="J1500" i="13"/>
  <c r="J1501" i="13"/>
  <c r="J1502" i="13"/>
  <c r="J1503" i="13"/>
  <c r="J1504" i="13"/>
  <c r="J1505" i="13"/>
  <c r="J1506" i="13"/>
  <c r="J1507" i="13"/>
  <c r="J1508" i="13"/>
  <c r="J1509" i="13"/>
  <c r="J1510" i="13"/>
  <c r="J1511" i="13"/>
  <c r="J1512" i="13"/>
  <c r="J1513" i="13"/>
  <c r="J1514" i="13"/>
  <c r="J1515" i="13"/>
  <c r="J1516" i="13"/>
  <c r="J1517" i="13"/>
  <c r="J1518" i="13"/>
  <c r="J1519" i="13"/>
  <c r="J1520" i="13"/>
  <c r="J1521" i="13"/>
  <c r="J1522" i="13"/>
  <c r="J1523" i="13"/>
  <c r="J1524" i="13"/>
  <c r="J1525" i="13"/>
  <c r="J1526" i="13"/>
  <c r="J1527" i="13"/>
  <c r="J1528" i="13"/>
  <c r="J1529" i="13"/>
  <c r="J1530" i="13"/>
  <c r="J1531" i="13"/>
  <c r="J1532" i="13"/>
  <c r="J1533" i="13"/>
  <c r="J1534" i="13"/>
  <c r="J1535" i="13"/>
  <c r="J1536" i="13"/>
  <c r="J1537" i="13"/>
  <c r="J1538" i="13"/>
  <c r="J1539" i="13"/>
  <c r="J1540" i="13"/>
  <c r="J1541" i="13"/>
  <c r="J1542" i="13"/>
  <c r="J1543" i="13"/>
  <c r="J1544" i="13"/>
  <c r="J1545" i="13"/>
  <c r="J1546" i="13"/>
  <c r="J1547" i="13"/>
  <c r="J1548" i="13"/>
  <c r="J1549" i="13"/>
  <c r="J1550" i="13"/>
  <c r="J1551" i="13"/>
  <c r="J1552" i="13"/>
  <c r="J1553" i="13"/>
  <c r="J1554" i="13"/>
  <c r="J1555" i="13"/>
  <c r="J1556" i="13"/>
  <c r="J1557" i="13"/>
  <c r="J1558" i="13"/>
  <c r="J1559" i="13"/>
  <c r="J1560" i="13"/>
  <c r="J1561" i="13"/>
  <c r="J1562" i="13"/>
  <c r="J1563" i="13"/>
  <c r="J1564" i="13"/>
  <c r="J1565" i="13"/>
  <c r="J1566" i="13"/>
  <c r="J1567" i="13"/>
  <c r="J1568" i="13"/>
  <c r="J1569" i="13"/>
  <c r="J1570" i="13"/>
  <c r="J1571" i="13"/>
  <c r="J1572" i="13"/>
  <c r="J1573" i="13"/>
  <c r="J1574" i="13"/>
  <c r="J1575" i="13"/>
  <c r="J1576" i="13"/>
  <c r="J1577" i="13"/>
  <c r="J1578" i="13"/>
  <c r="J1579" i="13"/>
  <c r="J1580" i="13"/>
  <c r="J1581" i="13"/>
  <c r="J1582" i="13"/>
  <c r="J1583" i="13"/>
  <c r="J1584" i="13"/>
  <c r="J1585" i="13"/>
  <c r="J1586" i="13"/>
  <c r="J1587" i="13"/>
  <c r="J1588" i="13"/>
  <c r="J1589" i="13"/>
  <c r="J1590" i="13"/>
  <c r="J1591" i="13"/>
  <c r="J1592" i="13"/>
  <c r="J1593" i="13"/>
  <c r="J1594" i="13"/>
  <c r="J1595" i="13"/>
  <c r="J1596" i="13"/>
  <c r="J1597" i="13"/>
  <c r="J1598" i="13"/>
  <c r="J1599" i="13"/>
  <c r="J1600" i="13"/>
  <c r="E6" i="13"/>
  <c r="D6" i="13"/>
  <c r="B6" i="13"/>
  <c r="A6" i="13" l="1"/>
  <c r="H21" i="11" l="1"/>
  <c r="H40" i="11"/>
  <c r="AC5" i="2" l="1"/>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9" i="2"/>
  <c r="AC260" i="2"/>
  <c r="AC258"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8" i="2"/>
  <c r="AC309" i="2"/>
  <c r="AC307"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6" i="2"/>
  <c r="AC355" i="2"/>
  <c r="AC357" i="2"/>
  <c r="AC358" i="2"/>
  <c r="AC359" i="2"/>
  <c r="AC360" i="2"/>
  <c r="AC364" i="2"/>
  <c r="AC361" i="2"/>
  <c r="AC362" i="2"/>
  <c r="AC363" i="2"/>
  <c r="AC365" i="2"/>
  <c r="AC366" i="2"/>
  <c r="AC368" i="2"/>
  <c r="AC369" i="2"/>
  <c r="AC370" i="2"/>
  <c r="AC372" i="2"/>
  <c r="AC373" i="2"/>
  <c r="AC367" i="2"/>
  <c r="AC371" i="2"/>
  <c r="AC374" i="2"/>
  <c r="AC375" i="2"/>
  <c r="AC376" i="2"/>
  <c r="AC377" i="2"/>
  <c r="AC378" i="2"/>
  <c r="AC379" i="2"/>
  <c r="AC380" i="2"/>
  <c r="AC381" i="2"/>
  <c r="AC382" i="2"/>
  <c r="AC387" i="2"/>
  <c r="AC388" i="2"/>
  <c r="AC383" i="2"/>
  <c r="AC384" i="2"/>
  <c r="AC385" i="2"/>
  <c r="AC386" i="2"/>
  <c r="AC389" i="2"/>
  <c r="AC390" i="2"/>
  <c r="AC391" i="2"/>
  <c r="AC392" i="2"/>
  <c r="AC393" i="2"/>
  <c r="AC394" i="2"/>
  <c r="AC395" i="2"/>
  <c r="AC396" i="2"/>
  <c r="AC397" i="2"/>
  <c r="AC398" i="2"/>
  <c r="AC399" i="2"/>
  <c r="AC400" i="2"/>
  <c r="AC401" i="2"/>
  <c r="AC402" i="2"/>
  <c r="AC403" i="2"/>
  <c r="AC404" i="2"/>
  <c r="AC405" i="2"/>
  <c r="AC406" i="2"/>
  <c r="AC408" i="2"/>
  <c r="AC407" i="2"/>
  <c r="AC409" i="2"/>
  <c r="AC411" i="2"/>
  <c r="AC410" i="2"/>
  <c r="AC412" i="2"/>
  <c r="AC413" i="2"/>
  <c r="AC414" i="2"/>
  <c r="AC415" i="2"/>
  <c r="AC417" i="2"/>
  <c r="AC416"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7" i="2"/>
  <c r="AC515" i="2"/>
  <c r="AC516" i="2"/>
  <c r="AC518" i="2"/>
  <c r="AC519" i="2"/>
  <c r="AC520" i="2"/>
  <c r="AC521" i="2"/>
  <c r="AC522" i="2"/>
  <c r="AC523" i="2"/>
  <c r="AC524" i="2"/>
  <c r="AC525" i="2"/>
  <c r="AC526" i="2"/>
  <c r="AC527" i="2"/>
  <c r="AC528" i="2"/>
  <c r="AC529" i="2"/>
  <c r="AC530" i="2"/>
  <c r="AC531" i="2"/>
  <c r="AC532" i="2"/>
  <c r="AC533" i="2"/>
  <c r="AC534" i="2"/>
  <c r="AC535" i="2"/>
  <c r="AC536" i="2"/>
  <c r="AC537" i="2"/>
  <c r="AC538" i="2"/>
  <c r="AC539" i="2"/>
  <c r="AC540" i="2"/>
  <c r="AC541" i="2"/>
  <c r="AC542" i="2"/>
  <c r="AC543" i="2"/>
  <c r="AC544" i="2"/>
  <c r="AC545" i="2"/>
  <c r="AC546" i="2"/>
  <c r="AC547" i="2"/>
  <c r="AC548" i="2"/>
  <c r="AC549" i="2"/>
  <c r="AC550" i="2"/>
  <c r="AC551" i="2"/>
  <c r="AC552" i="2"/>
  <c r="AC553" i="2"/>
  <c r="AC554" i="2"/>
  <c r="AC555" i="2"/>
  <c r="AC556" i="2"/>
  <c r="AC557" i="2"/>
  <c r="AC558" i="2"/>
  <c r="AC559" i="2"/>
  <c r="AC560" i="2"/>
  <c r="AC561" i="2"/>
  <c r="AC562" i="2"/>
  <c r="AC563" i="2"/>
  <c r="AC564" i="2"/>
  <c r="AC565" i="2"/>
  <c r="AC566" i="2"/>
  <c r="AC567" i="2"/>
  <c r="AC568" i="2"/>
  <c r="AC569" i="2"/>
  <c r="AC570" i="2"/>
  <c r="AC571" i="2"/>
  <c r="AC572" i="2"/>
  <c r="AC573" i="2"/>
  <c r="AC574" i="2"/>
  <c r="AC575" i="2"/>
  <c r="AC576" i="2"/>
  <c r="AC577" i="2"/>
  <c r="AC578" i="2"/>
  <c r="AC57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AC779" i="2"/>
  <c r="AC780" i="2"/>
  <c r="AC781" i="2"/>
  <c r="AC782" i="2"/>
  <c r="AC783" i="2"/>
  <c r="AC784" i="2"/>
  <c r="AC785" i="2"/>
  <c r="AC786" i="2"/>
  <c r="AC787" i="2"/>
  <c r="AC788" i="2"/>
  <c r="AC789" i="2"/>
  <c r="AC790" i="2"/>
  <c r="AC791" i="2"/>
  <c r="AC792" i="2"/>
  <c r="AC793" i="2"/>
  <c r="AC794" i="2"/>
  <c r="AC795" i="2"/>
  <c r="AC796" i="2"/>
  <c r="AC797" i="2"/>
  <c r="AC798" i="2"/>
  <c r="AC799" i="2"/>
  <c r="AC800"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AC960" i="2"/>
  <c r="AC961" i="2"/>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C989" i="2"/>
  <c r="AC990" i="2"/>
  <c r="AC991" i="2"/>
  <c r="AC992" i="2"/>
  <c r="AC993" i="2"/>
  <c r="AC994" i="2"/>
  <c r="AC995" i="2"/>
  <c r="AC996" i="2"/>
  <c r="AC997" i="2"/>
  <c r="AC998" i="2"/>
  <c r="AC999" i="2"/>
  <c r="AC1000" i="2"/>
  <c r="AC1001" i="2"/>
  <c r="AC1002" i="2"/>
  <c r="AC1003" i="2"/>
  <c r="AC1004" i="2"/>
  <c r="AC1005" i="2"/>
  <c r="AC1006" i="2"/>
  <c r="AC1007" i="2"/>
  <c r="AC1008" i="2"/>
  <c r="AC1009" i="2"/>
  <c r="AC1010" i="2"/>
  <c r="AC1011" i="2"/>
  <c r="AC1012" i="2"/>
  <c r="AC1013" i="2"/>
  <c r="AC1014" i="2"/>
  <c r="AC1015" i="2"/>
  <c r="AC1016" i="2"/>
  <c r="AC1017" i="2"/>
  <c r="AC1018" i="2"/>
  <c r="AC1019" i="2"/>
  <c r="AC1020" i="2"/>
  <c r="AC1021" i="2"/>
  <c r="AC1022" i="2"/>
  <c r="AC1023" i="2"/>
  <c r="AC1024" i="2"/>
  <c r="AC1025" i="2"/>
  <c r="AC1026" i="2"/>
  <c r="AC1027" i="2"/>
  <c r="AC1028" i="2"/>
  <c r="AC1029" i="2"/>
  <c r="AC1030" i="2"/>
  <c r="AC1031" i="2"/>
  <c r="AC1032" i="2"/>
  <c r="AC1033" i="2"/>
  <c r="AC1034" i="2"/>
  <c r="AC1035" i="2"/>
  <c r="AC1036" i="2"/>
  <c r="AC1037" i="2"/>
  <c r="AC1038" i="2"/>
  <c r="AC1039" i="2"/>
  <c r="AC1040" i="2"/>
  <c r="AC1041" i="2"/>
  <c r="AC1042" i="2"/>
  <c r="AC1043" i="2"/>
  <c r="AC1044" i="2"/>
  <c r="AC1045" i="2"/>
  <c r="AC1046" i="2"/>
  <c r="AC1047" i="2"/>
  <c r="AC1048" i="2"/>
  <c r="AC1049" i="2"/>
  <c r="AC1050" i="2"/>
  <c r="AC1051" i="2"/>
  <c r="AC1052" i="2"/>
  <c r="AC1053" i="2"/>
  <c r="AC1054" i="2"/>
  <c r="AC1055" i="2"/>
  <c r="AC1056" i="2"/>
  <c r="AC1057" i="2"/>
  <c r="AC1058" i="2"/>
  <c r="AC1059" i="2"/>
  <c r="AC1060" i="2"/>
  <c r="AC1061" i="2"/>
  <c r="AC1062" i="2"/>
  <c r="AC1063" i="2"/>
  <c r="AC1064" i="2"/>
  <c r="AC1065" i="2"/>
  <c r="AC1066" i="2"/>
  <c r="AC1067" i="2"/>
  <c r="AC1068" i="2"/>
  <c r="AC1069" i="2"/>
  <c r="AC1070" i="2"/>
  <c r="AC1071" i="2"/>
  <c r="AC1072" i="2"/>
  <c r="AC1073" i="2"/>
  <c r="AC1074" i="2"/>
  <c r="AC1075" i="2"/>
  <c r="AC1076" i="2"/>
  <c r="AC1077" i="2"/>
  <c r="AC1078" i="2"/>
  <c r="AC1079" i="2"/>
  <c r="AC1080" i="2"/>
  <c r="AC1081" i="2"/>
  <c r="AC1082" i="2"/>
  <c r="AC1083" i="2"/>
  <c r="AC1084" i="2"/>
  <c r="AC1085" i="2"/>
  <c r="AC1086" i="2"/>
  <c r="AC1087" i="2"/>
  <c r="AC1088" i="2"/>
  <c r="AC1089" i="2"/>
  <c r="AC1090" i="2"/>
  <c r="AC1091" i="2"/>
  <c r="AC1092" i="2"/>
  <c r="AC1093" i="2"/>
  <c r="AC1094" i="2"/>
  <c r="AC1095" i="2"/>
  <c r="AC1096" i="2"/>
  <c r="AC1097" i="2"/>
  <c r="AC1098" i="2"/>
  <c r="AC1099" i="2"/>
  <c r="AC1100" i="2"/>
  <c r="AC1101" i="2"/>
  <c r="AC1102" i="2"/>
  <c r="AC1103" i="2"/>
  <c r="AC1104" i="2"/>
  <c r="AC1105" i="2"/>
  <c r="AC1106" i="2"/>
  <c r="AC1107" i="2"/>
  <c r="AC1108" i="2"/>
  <c r="AC1109" i="2"/>
  <c r="AC1110" i="2"/>
  <c r="AC1111" i="2"/>
  <c r="AC1112" i="2"/>
  <c r="AC1113" i="2"/>
  <c r="AC1114" i="2"/>
  <c r="AC1115" i="2"/>
  <c r="AC1116" i="2"/>
  <c r="AC1117" i="2"/>
  <c r="AC1118" i="2"/>
  <c r="AC1119" i="2"/>
  <c r="AC1120" i="2"/>
  <c r="AC1121" i="2"/>
  <c r="AC1122" i="2"/>
  <c r="AC1123" i="2"/>
  <c r="AC1124" i="2"/>
  <c r="AC1125" i="2"/>
  <c r="AC1126" i="2"/>
  <c r="AC1127" i="2"/>
  <c r="AC1128" i="2"/>
  <c r="AC1129" i="2"/>
  <c r="AC1130" i="2"/>
  <c r="AC1131" i="2"/>
  <c r="AC1132" i="2"/>
  <c r="AC1133" i="2"/>
  <c r="AC1134" i="2"/>
  <c r="AC1135" i="2"/>
  <c r="AC1136" i="2"/>
  <c r="AC1137" i="2"/>
  <c r="AC1138" i="2"/>
  <c r="AC1139" i="2"/>
  <c r="AC1140" i="2"/>
  <c r="AC1141" i="2"/>
  <c r="AC1142" i="2"/>
  <c r="AC1143" i="2"/>
  <c r="AC1144" i="2"/>
  <c r="AC1145" i="2"/>
  <c r="AC1146" i="2"/>
  <c r="AC1147" i="2"/>
  <c r="AC1148" i="2"/>
  <c r="AC1149" i="2"/>
  <c r="AC1150" i="2"/>
  <c r="AC1151" i="2"/>
  <c r="AC1152" i="2"/>
  <c r="AC1153" i="2"/>
  <c r="AC1154" i="2"/>
  <c r="AC1155" i="2"/>
  <c r="AC1156" i="2"/>
  <c r="AC1157" i="2"/>
  <c r="AC1158" i="2"/>
  <c r="AC1159" i="2"/>
  <c r="AC1160" i="2"/>
  <c r="AC1161" i="2"/>
  <c r="AC1162" i="2"/>
  <c r="AC1163" i="2"/>
  <c r="AC1164" i="2"/>
  <c r="AC1165" i="2"/>
  <c r="AC1166" i="2"/>
  <c r="AC1167" i="2"/>
  <c r="AC1168" i="2"/>
  <c r="AC1169" i="2"/>
  <c r="AC1170" i="2"/>
  <c r="AC1171" i="2"/>
  <c r="AC1172" i="2"/>
  <c r="AC1173" i="2"/>
  <c r="AC1174" i="2"/>
  <c r="AC1175" i="2"/>
  <c r="AC1176" i="2"/>
  <c r="AC1177" i="2"/>
  <c r="AC1178" i="2"/>
  <c r="AC1179" i="2"/>
  <c r="AC1180" i="2"/>
  <c r="AC1181" i="2"/>
  <c r="AC1182" i="2"/>
  <c r="AC1183" i="2"/>
  <c r="AC1184" i="2"/>
  <c r="AC1185" i="2"/>
  <c r="AC1186" i="2"/>
  <c r="AC1187" i="2"/>
  <c r="AC1188" i="2"/>
  <c r="AC1189" i="2"/>
  <c r="AC1190" i="2"/>
  <c r="AC1191" i="2"/>
  <c r="AC1192" i="2"/>
  <c r="AC1193" i="2"/>
  <c r="AC1194" i="2"/>
  <c r="AC1195" i="2"/>
  <c r="AC1196" i="2"/>
  <c r="AC1197" i="2"/>
  <c r="AC1198" i="2"/>
  <c r="AC1199" i="2"/>
  <c r="AC1200" i="2"/>
  <c r="AC1201" i="2"/>
  <c r="AC1202" i="2"/>
  <c r="AC1203" i="2"/>
  <c r="AC1204" i="2"/>
  <c r="AC1205" i="2"/>
  <c r="AC1206" i="2"/>
  <c r="AC1207" i="2"/>
  <c r="AC1208" i="2"/>
  <c r="AC1209" i="2"/>
  <c r="AC1210" i="2"/>
  <c r="AC1211" i="2"/>
  <c r="AC1212" i="2"/>
  <c r="AC1213" i="2"/>
  <c r="AC1214" i="2"/>
  <c r="AC1215" i="2"/>
  <c r="AC1216" i="2"/>
  <c r="AC1217" i="2"/>
  <c r="AC1218" i="2"/>
  <c r="AC1219" i="2"/>
  <c r="AC1220" i="2"/>
  <c r="AC1221" i="2"/>
  <c r="AC1222" i="2"/>
  <c r="AC1223" i="2"/>
  <c r="AC1224" i="2"/>
  <c r="AC1225" i="2"/>
  <c r="AC1226" i="2"/>
  <c r="AC1227" i="2"/>
  <c r="AC1228" i="2"/>
  <c r="AC1229" i="2"/>
  <c r="AC1230" i="2"/>
  <c r="AC1231" i="2"/>
  <c r="AC1232" i="2"/>
  <c r="AC1233" i="2"/>
  <c r="AC1234" i="2"/>
  <c r="AC1235" i="2"/>
  <c r="AC1236" i="2"/>
  <c r="AC1237" i="2"/>
  <c r="AC1238" i="2"/>
  <c r="AC1239" i="2"/>
  <c r="AC1240" i="2"/>
  <c r="AC1241" i="2"/>
  <c r="AC1242" i="2"/>
  <c r="AC1243" i="2"/>
  <c r="AC1244" i="2"/>
  <c r="AC1245" i="2"/>
  <c r="AC1246" i="2"/>
  <c r="AC1247" i="2"/>
  <c r="AC1248" i="2"/>
  <c r="AC1249" i="2"/>
  <c r="AC1250" i="2"/>
  <c r="AC1251" i="2"/>
  <c r="AC1252" i="2"/>
  <c r="AC1253" i="2"/>
  <c r="AC1254" i="2"/>
  <c r="AC1255" i="2"/>
  <c r="AC1256" i="2"/>
  <c r="AC1257" i="2"/>
  <c r="AC1258" i="2"/>
  <c r="AC1259" i="2"/>
  <c r="AC1260" i="2"/>
  <c r="AC1261" i="2"/>
  <c r="AC1262" i="2"/>
  <c r="AC1263" i="2"/>
  <c r="AC1264" i="2"/>
  <c r="AC1265" i="2"/>
  <c r="AC1266" i="2"/>
  <c r="AC1267" i="2"/>
  <c r="AC1268" i="2"/>
  <c r="AC1269" i="2"/>
  <c r="AC1270" i="2"/>
  <c r="AC1271" i="2"/>
  <c r="AC1272" i="2"/>
  <c r="AC1273" i="2"/>
  <c r="AC1274" i="2"/>
  <c r="AC1275" i="2"/>
  <c r="AC1276" i="2"/>
  <c r="AC1277" i="2"/>
  <c r="AC1278" i="2"/>
  <c r="AC1279" i="2"/>
  <c r="AC1280" i="2"/>
  <c r="AC1281" i="2"/>
  <c r="AC1282" i="2"/>
  <c r="AC1283" i="2"/>
  <c r="AC1284" i="2"/>
  <c r="AC1285" i="2"/>
  <c r="AC1286" i="2"/>
  <c r="AC1287" i="2"/>
  <c r="AC1288" i="2"/>
  <c r="AC1289" i="2"/>
  <c r="AC1290" i="2"/>
  <c r="AC1291" i="2"/>
  <c r="AC1292" i="2"/>
  <c r="AC1293" i="2"/>
  <c r="AC1294" i="2"/>
  <c r="AC1295" i="2"/>
  <c r="AC1296" i="2"/>
  <c r="AC1297" i="2"/>
  <c r="AC1298" i="2"/>
  <c r="AC1299" i="2"/>
  <c r="AC1300" i="2"/>
  <c r="AC1301" i="2"/>
  <c r="AC1302" i="2"/>
  <c r="AC1303" i="2"/>
  <c r="AC1304" i="2"/>
  <c r="AC1305" i="2"/>
  <c r="AC1306" i="2"/>
  <c r="AC1307" i="2"/>
  <c r="AC1308" i="2"/>
  <c r="AC1309" i="2"/>
  <c r="AC1310" i="2"/>
  <c r="AC1311" i="2"/>
  <c r="AC1312" i="2"/>
  <c r="AC1313" i="2"/>
  <c r="AC1314" i="2"/>
  <c r="AC1315" i="2"/>
  <c r="AC1316" i="2"/>
  <c r="AC1317" i="2"/>
  <c r="AC1318" i="2"/>
  <c r="AC1319" i="2"/>
  <c r="AC1320" i="2"/>
  <c r="AC1321" i="2"/>
  <c r="AC1322" i="2"/>
  <c r="AC1323" i="2"/>
  <c r="AC1324" i="2"/>
  <c r="AC1325" i="2"/>
  <c r="AC1326" i="2"/>
  <c r="AC1327" i="2"/>
  <c r="AC1328" i="2"/>
  <c r="AC1329" i="2"/>
  <c r="AC1330" i="2"/>
  <c r="AC1331" i="2"/>
  <c r="AC1332" i="2"/>
  <c r="AC1333" i="2"/>
  <c r="AC1334" i="2"/>
  <c r="AC1335" i="2"/>
  <c r="AC1336" i="2"/>
  <c r="AC1337" i="2"/>
  <c r="AC1338" i="2"/>
  <c r="AC1339" i="2"/>
  <c r="AC1340" i="2"/>
  <c r="AC1341" i="2"/>
  <c r="AC1342" i="2"/>
  <c r="AC1343" i="2"/>
  <c r="AC1344" i="2"/>
  <c r="AC1345" i="2"/>
  <c r="AC1346" i="2"/>
  <c r="AC1347" i="2"/>
  <c r="AC1348" i="2"/>
  <c r="AC1349" i="2"/>
  <c r="AC1350" i="2"/>
  <c r="AC1351" i="2"/>
  <c r="AC1352" i="2"/>
  <c r="AC1353" i="2"/>
  <c r="AC1354" i="2"/>
  <c r="AC1355" i="2"/>
  <c r="AC1356" i="2"/>
  <c r="AC1357" i="2"/>
  <c r="AC1358" i="2"/>
  <c r="AC1359" i="2"/>
  <c r="AC1360" i="2"/>
  <c r="AC1361" i="2"/>
  <c r="AC1362" i="2"/>
  <c r="AC1363" i="2"/>
  <c r="AC1364" i="2"/>
  <c r="AC1365" i="2"/>
  <c r="AC1366" i="2"/>
  <c r="AC1367" i="2"/>
  <c r="AC1368" i="2"/>
  <c r="AC1369" i="2"/>
  <c r="AC1370" i="2"/>
  <c r="AC1371" i="2"/>
  <c r="AC1372" i="2"/>
  <c r="AC1373" i="2"/>
  <c r="AC1374" i="2"/>
  <c r="AC1375" i="2"/>
  <c r="AC1376" i="2"/>
  <c r="AC1377" i="2"/>
  <c r="AC1378" i="2"/>
  <c r="AC1379" i="2"/>
  <c r="AC1380" i="2"/>
  <c r="AC1381" i="2"/>
  <c r="AC1382" i="2"/>
  <c r="AC1383" i="2"/>
  <c r="AC1384" i="2"/>
  <c r="AC1385" i="2"/>
  <c r="AC1386" i="2"/>
  <c r="AC1387" i="2"/>
  <c r="AC1388" i="2"/>
  <c r="AC1389" i="2"/>
  <c r="AC1390" i="2"/>
  <c r="AC1391" i="2"/>
  <c r="AC1392" i="2"/>
  <c r="AC1393" i="2"/>
  <c r="AC1394" i="2"/>
  <c r="AC1395" i="2"/>
  <c r="AC1396" i="2"/>
  <c r="AC1397" i="2"/>
  <c r="AC1398" i="2"/>
  <c r="AC1399" i="2"/>
  <c r="AC1400" i="2"/>
  <c r="AC1401" i="2"/>
  <c r="AC1402" i="2"/>
  <c r="AC1403" i="2"/>
  <c r="AC1404" i="2"/>
  <c r="AC1405" i="2"/>
  <c r="AC1406" i="2"/>
  <c r="AC1407" i="2"/>
  <c r="AC1408" i="2"/>
  <c r="AC1409" i="2"/>
  <c r="AC1410" i="2"/>
  <c r="AC1411" i="2"/>
  <c r="AC1412" i="2"/>
  <c r="AC1413" i="2"/>
  <c r="AC1414" i="2"/>
  <c r="AC1415" i="2"/>
  <c r="AC1416" i="2"/>
  <c r="AC1417" i="2"/>
  <c r="AC1418" i="2"/>
  <c r="AC1419" i="2"/>
  <c r="AC1420" i="2"/>
  <c r="AC1421" i="2"/>
  <c r="AC1422" i="2"/>
  <c r="AC1423" i="2"/>
  <c r="AC1424" i="2"/>
  <c r="AC1425" i="2"/>
  <c r="AC1426" i="2"/>
  <c r="AC1427" i="2"/>
  <c r="AC1428" i="2"/>
  <c r="AC1429" i="2"/>
  <c r="AC1430" i="2"/>
  <c r="AC1431" i="2"/>
  <c r="AC1432" i="2"/>
  <c r="AC1433" i="2"/>
  <c r="AC1434" i="2"/>
  <c r="AC1435" i="2"/>
  <c r="AC1436" i="2"/>
  <c r="AC1437" i="2"/>
  <c r="AC1438" i="2"/>
  <c r="AC1439" i="2"/>
  <c r="AC1440" i="2"/>
  <c r="AC1441" i="2"/>
  <c r="AC1442" i="2"/>
  <c r="AC1443" i="2"/>
  <c r="AC1444" i="2"/>
  <c r="AC1445" i="2"/>
  <c r="AC1446" i="2"/>
  <c r="AC1447" i="2"/>
  <c r="AC1448" i="2"/>
  <c r="AC1449" i="2"/>
  <c r="AC1450" i="2"/>
  <c r="AC1451" i="2"/>
  <c r="AC1452" i="2"/>
  <c r="AC1453" i="2"/>
  <c r="AC1454" i="2"/>
  <c r="AC1455" i="2"/>
  <c r="AC1456" i="2"/>
  <c r="AC1457" i="2"/>
  <c r="AC1458" i="2"/>
  <c r="AC1459" i="2"/>
  <c r="AC1460" i="2"/>
  <c r="AC1461" i="2"/>
  <c r="AC1462" i="2"/>
  <c r="AC1463" i="2"/>
  <c r="AC1464" i="2"/>
  <c r="AC1465" i="2"/>
  <c r="AC1466" i="2"/>
  <c r="AC1467" i="2"/>
  <c r="AC1468" i="2"/>
  <c r="AC1469" i="2"/>
  <c r="AC1470" i="2"/>
  <c r="AC1471" i="2"/>
  <c r="AC1472" i="2"/>
  <c r="AC1473" i="2"/>
  <c r="AC1474" i="2"/>
  <c r="AC1475" i="2"/>
  <c r="AC1476" i="2"/>
  <c r="AC1477" i="2"/>
  <c r="AC1478" i="2"/>
  <c r="AC1479" i="2"/>
  <c r="AC1480" i="2"/>
  <c r="AC1481" i="2"/>
  <c r="AC1482" i="2"/>
  <c r="AC1483" i="2"/>
  <c r="AC1484" i="2"/>
  <c r="AC1485" i="2"/>
  <c r="AC1486" i="2"/>
  <c r="AC1487" i="2"/>
  <c r="AC1488" i="2"/>
  <c r="AC1489" i="2"/>
  <c r="AC1490" i="2"/>
  <c r="AC1491" i="2"/>
  <c r="AC1492" i="2"/>
  <c r="AC1493" i="2"/>
  <c r="AC1494" i="2"/>
  <c r="AC1495" i="2"/>
  <c r="AC1496" i="2"/>
  <c r="AC1497" i="2"/>
  <c r="AC1498" i="2"/>
  <c r="AC1499" i="2"/>
  <c r="AC1500" i="2"/>
  <c r="AC1501" i="2"/>
  <c r="AC1502" i="2"/>
  <c r="AC1503" i="2"/>
  <c r="AC1504" i="2"/>
  <c r="AC1505" i="2"/>
  <c r="AC1506" i="2"/>
  <c r="AC1507" i="2"/>
  <c r="AC1508" i="2"/>
  <c r="AC1509" i="2"/>
  <c r="AC1510" i="2"/>
  <c r="AC1511" i="2"/>
  <c r="AC1512" i="2"/>
  <c r="AC1513" i="2"/>
  <c r="AC1514" i="2"/>
  <c r="AC1515" i="2"/>
  <c r="AC1516" i="2"/>
  <c r="AC1517" i="2"/>
  <c r="AC1518" i="2"/>
  <c r="AC1519" i="2"/>
  <c r="AC1520" i="2"/>
  <c r="AC1521" i="2"/>
  <c r="AC1522" i="2"/>
  <c r="AC1523" i="2"/>
  <c r="AC1524" i="2"/>
  <c r="AC1525" i="2"/>
  <c r="AC1526" i="2"/>
  <c r="AC1527" i="2"/>
  <c r="AC1528" i="2"/>
  <c r="AC1529" i="2"/>
  <c r="AC1530" i="2"/>
  <c r="AC1531" i="2"/>
  <c r="AC1532" i="2"/>
  <c r="AC1533" i="2"/>
  <c r="AC1534" i="2"/>
  <c r="AC1535" i="2"/>
  <c r="AC1536" i="2"/>
  <c r="AC1537" i="2"/>
  <c r="AC1538" i="2"/>
  <c r="AC1539" i="2"/>
  <c r="AC1540" i="2"/>
  <c r="AC1541" i="2"/>
  <c r="AC1542" i="2"/>
  <c r="AC1543" i="2"/>
  <c r="AC1544" i="2"/>
  <c r="AC1545" i="2"/>
  <c r="AC1546" i="2"/>
  <c r="AC1547" i="2"/>
  <c r="AC1548" i="2"/>
  <c r="AC1549" i="2"/>
  <c r="AC1550" i="2"/>
  <c r="AC1551" i="2"/>
  <c r="AC1552" i="2"/>
  <c r="AC1553" i="2"/>
  <c r="AC1554" i="2"/>
  <c r="AC1555" i="2"/>
  <c r="AC1556" i="2"/>
  <c r="AC1557" i="2"/>
  <c r="AC1558" i="2"/>
  <c r="AC1559" i="2"/>
  <c r="AC1560" i="2"/>
  <c r="AC1561" i="2"/>
  <c r="AC1562" i="2"/>
  <c r="AC1563" i="2"/>
  <c r="AC1564" i="2"/>
  <c r="AC1565" i="2"/>
  <c r="AC1566" i="2"/>
  <c r="AC1567" i="2"/>
  <c r="AC1568" i="2"/>
  <c r="AC1569" i="2"/>
  <c r="AC1570" i="2"/>
  <c r="AC1571" i="2"/>
  <c r="AC1572" i="2"/>
  <c r="AC1573" i="2"/>
  <c r="AC1574" i="2"/>
  <c r="AC1575" i="2"/>
  <c r="AC1576" i="2"/>
  <c r="AC1577" i="2"/>
  <c r="AC1578" i="2"/>
  <c r="AC1579" i="2"/>
  <c r="AC1580" i="2"/>
  <c r="AC1581" i="2"/>
  <c r="AC1582" i="2"/>
  <c r="AC1583" i="2"/>
  <c r="AC1584" i="2"/>
  <c r="AC1585" i="2"/>
  <c r="AC1586" i="2"/>
  <c r="AC1587" i="2"/>
  <c r="AC1588" i="2"/>
  <c r="AC1589" i="2"/>
  <c r="AC1590" i="2"/>
  <c r="AC1591" i="2"/>
  <c r="AC1592" i="2"/>
  <c r="AC1593" i="2"/>
  <c r="AC1594" i="2"/>
  <c r="AC1595" i="2"/>
  <c r="AC1596" i="2"/>
  <c r="AC4" i="2"/>
  <c r="AC3" i="2"/>
  <c r="H38" i="11" l="1"/>
  <c r="H31" i="11"/>
  <c r="H9" i="11"/>
  <c r="H13" i="11"/>
  <c r="H15" i="11"/>
  <c r="H14" i="11"/>
  <c r="H36" i="11"/>
  <c r="H34" i="11"/>
  <c r="H33" i="11"/>
  <c r="H35" i="11"/>
  <c r="H29" i="11"/>
  <c r="H17" i="11"/>
  <c r="AB1503" i="2" l="1"/>
  <c r="AD1503" i="2"/>
  <c r="AB1504" i="2"/>
  <c r="AD1504" i="2"/>
  <c r="AB1505" i="2"/>
  <c r="AD1505" i="2"/>
  <c r="AB1506" i="2"/>
  <c r="AD1506" i="2"/>
  <c r="AB1507" i="2"/>
  <c r="AD1507" i="2"/>
  <c r="AB1508" i="2"/>
  <c r="AD1508" i="2"/>
  <c r="AB1509" i="2"/>
  <c r="AD1509" i="2"/>
  <c r="AB1510" i="2"/>
  <c r="AD1510" i="2"/>
  <c r="AB1511" i="2"/>
  <c r="AD1511" i="2"/>
  <c r="AB1512" i="2"/>
  <c r="AD1512" i="2"/>
  <c r="AB1513" i="2"/>
  <c r="AD1513" i="2"/>
  <c r="AB1514" i="2"/>
  <c r="AD1514" i="2"/>
  <c r="AB1515" i="2"/>
  <c r="AD1515" i="2"/>
  <c r="AB1516" i="2"/>
  <c r="AD1516" i="2"/>
  <c r="AB1517" i="2"/>
  <c r="AD1517" i="2"/>
  <c r="AB1518" i="2"/>
  <c r="AD1518" i="2"/>
  <c r="AB1519" i="2"/>
  <c r="AD1519" i="2"/>
  <c r="AB1520" i="2"/>
  <c r="AD1520" i="2"/>
  <c r="AB1521" i="2"/>
  <c r="AD1521" i="2"/>
  <c r="AB1522" i="2"/>
  <c r="AD1522" i="2"/>
  <c r="AB1523" i="2"/>
  <c r="AD1523" i="2"/>
  <c r="AB1524" i="2"/>
  <c r="AD1524" i="2"/>
  <c r="AB1525" i="2"/>
  <c r="AD1525" i="2"/>
  <c r="AB1526" i="2"/>
  <c r="AD1526" i="2"/>
  <c r="AB1527" i="2"/>
  <c r="AD1527" i="2"/>
  <c r="AB1528" i="2"/>
  <c r="AD1528" i="2"/>
  <c r="AB1529" i="2"/>
  <c r="AD1529" i="2"/>
  <c r="AB1530" i="2"/>
  <c r="AD1530" i="2"/>
  <c r="AB1531" i="2"/>
  <c r="AD1531" i="2"/>
  <c r="AB1532" i="2"/>
  <c r="AD1532" i="2"/>
  <c r="AB1533" i="2"/>
  <c r="AD1533" i="2"/>
  <c r="AB1534" i="2"/>
  <c r="AD1534" i="2"/>
  <c r="AB1535" i="2"/>
  <c r="AD1535" i="2"/>
  <c r="AB1536" i="2"/>
  <c r="AD1536" i="2"/>
  <c r="AB1537" i="2"/>
  <c r="AD1537" i="2"/>
  <c r="AB1538" i="2"/>
  <c r="AD1538" i="2"/>
  <c r="AB1539" i="2"/>
  <c r="AD1539" i="2"/>
  <c r="AB1540" i="2"/>
  <c r="AD1540" i="2"/>
  <c r="AB1541" i="2"/>
  <c r="AD1541" i="2"/>
  <c r="AB1542" i="2"/>
  <c r="AD1542" i="2"/>
  <c r="AB1543" i="2"/>
  <c r="AD1543" i="2"/>
  <c r="AB1544" i="2"/>
  <c r="AD1544" i="2"/>
  <c r="AB1545" i="2"/>
  <c r="AD1545" i="2"/>
  <c r="AB1546" i="2"/>
  <c r="AD1546" i="2"/>
  <c r="AB1547" i="2"/>
  <c r="AD1547" i="2"/>
  <c r="AB1548" i="2"/>
  <c r="AD1548" i="2"/>
  <c r="AB1549" i="2"/>
  <c r="AD1549" i="2"/>
  <c r="AB1550" i="2"/>
  <c r="AD1550" i="2"/>
  <c r="AB1551" i="2"/>
  <c r="AD1551" i="2"/>
  <c r="AB1552" i="2"/>
  <c r="AD1552" i="2"/>
  <c r="AB1553" i="2"/>
  <c r="AD1553" i="2"/>
  <c r="AB1554" i="2"/>
  <c r="AD1554" i="2"/>
  <c r="AB1555" i="2"/>
  <c r="AD1555" i="2"/>
  <c r="AB1556" i="2"/>
  <c r="AD1556" i="2"/>
  <c r="AB1557" i="2"/>
  <c r="AD1557" i="2"/>
  <c r="AB1558" i="2"/>
  <c r="AD1558" i="2"/>
  <c r="AB1559" i="2"/>
  <c r="AD1559" i="2"/>
  <c r="AB1560" i="2"/>
  <c r="AD1560" i="2"/>
  <c r="AB1561" i="2"/>
  <c r="AD1561" i="2"/>
  <c r="AB1562" i="2"/>
  <c r="AD1562" i="2"/>
  <c r="AB1563" i="2"/>
  <c r="AD1563" i="2"/>
  <c r="AB1564" i="2"/>
  <c r="AD1564" i="2"/>
  <c r="AB1565" i="2"/>
  <c r="AD1565" i="2"/>
  <c r="AB1566" i="2"/>
  <c r="AD1566" i="2"/>
  <c r="AB1567" i="2"/>
  <c r="AD1567" i="2"/>
  <c r="AB1568" i="2"/>
  <c r="AD1568" i="2"/>
  <c r="AB1569" i="2"/>
  <c r="AD1569" i="2"/>
  <c r="AB1570" i="2"/>
  <c r="AD1570" i="2"/>
  <c r="AB1571" i="2"/>
  <c r="AD1571" i="2"/>
  <c r="AB1572" i="2"/>
  <c r="AD1572" i="2"/>
  <c r="AB1573" i="2"/>
  <c r="AD1573" i="2"/>
  <c r="AB1574" i="2"/>
  <c r="AD1574" i="2"/>
  <c r="AB1575" i="2"/>
  <c r="AD1575" i="2"/>
  <c r="AB1576" i="2"/>
  <c r="AD1576" i="2"/>
  <c r="AB1577" i="2"/>
  <c r="AD1577" i="2"/>
  <c r="AB1578" i="2"/>
  <c r="AD1578" i="2"/>
  <c r="AB1579" i="2"/>
  <c r="AD1579" i="2"/>
  <c r="AB1580" i="2"/>
  <c r="AD1580" i="2"/>
  <c r="AB1581" i="2"/>
  <c r="AD1581" i="2"/>
  <c r="AB1582" i="2"/>
  <c r="AD1582" i="2"/>
  <c r="AB1583" i="2"/>
  <c r="AD1583" i="2"/>
  <c r="AB1584" i="2"/>
  <c r="AD1584" i="2"/>
  <c r="AB1585" i="2"/>
  <c r="AD1585" i="2"/>
  <c r="AB1586" i="2"/>
  <c r="AD1586" i="2"/>
  <c r="AB1587" i="2"/>
  <c r="AD1587" i="2"/>
  <c r="AB1588" i="2"/>
  <c r="AD1588" i="2"/>
  <c r="AB1589" i="2"/>
  <c r="AD1589" i="2"/>
  <c r="AB1590" i="2"/>
  <c r="AD1590" i="2"/>
  <c r="AB1591" i="2"/>
  <c r="AD1591" i="2"/>
  <c r="AB1592" i="2"/>
  <c r="AD1592" i="2"/>
  <c r="AB1593" i="2"/>
  <c r="AD1593" i="2"/>
  <c r="AB1594" i="2"/>
  <c r="AD1594" i="2"/>
  <c r="AB1595" i="2"/>
  <c r="AD1595" i="2"/>
  <c r="AB1596" i="2"/>
  <c r="AD1596" i="2"/>
  <c r="AE1503" i="2" l="1"/>
  <c r="AL1503" i="2" s="1"/>
  <c r="AE1504" i="2"/>
  <c r="AL1504" i="2" s="1"/>
  <c r="AE1505" i="2"/>
  <c r="AL1505" i="2" s="1"/>
  <c r="AE1506" i="2"/>
  <c r="AL1506" i="2" s="1"/>
  <c r="AE1507" i="2"/>
  <c r="AL1507" i="2" s="1"/>
  <c r="AE1508" i="2"/>
  <c r="AL1508" i="2" s="1"/>
  <c r="AE1509" i="2"/>
  <c r="AL1509" i="2" s="1"/>
  <c r="AE1510" i="2"/>
  <c r="AL1510" i="2" s="1"/>
  <c r="AE1511" i="2"/>
  <c r="AL1511" i="2" s="1"/>
  <c r="AE1512" i="2"/>
  <c r="AL1512" i="2" s="1"/>
  <c r="AE1513" i="2"/>
  <c r="AL1513" i="2" s="1"/>
  <c r="AE1514" i="2"/>
  <c r="AL1514" i="2" s="1"/>
  <c r="AE1515" i="2"/>
  <c r="AL1515" i="2" s="1"/>
  <c r="AE1516" i="2"/>
  <c r="AL1516" i="2" s="1"/>
  <c r="AE1517" i="2"/>
  <c r="AL1517" i="2" s="1"/>
  <c r="AE1518" i="2"/>
  <c r="AL1518" i="2" s="1"/>
  <c r="AE1519" i="2"/>
  <c r="AL1519" i="2" s="1"/>
  <c r="AE1520" i="2"/>
  <c r="AL1520" i="2" s="1"/>
  <c r="AE1521" i="2"/>
  <c r="AL1521" i="2" s="1"/>
  <c r="AE1522" i="2"/>
  <c r="AL1522" i="2" s="1"/>
  <c r="AE1523" i="2"/>
  <c r="AL1523" i="2" s="1"/>
  <c r="AE1524" i="2"/>
  <c r="AL1524" i="2" s="1"/>
  <c r="AE1525" i="2"/>
  <c r="AL1525" i="2" s="1"/>
  <c r="AE1526" i="2"/>
  <c r="AL1526" i="2" s="1"/>
  <c r="AE1527" i="2"/>
  <c r="AL1527" i="2" s="1"/>
  <c r="AE1528" i="2"/>
  <c r="AL1528" i="2" s="1"/>
  <c r="AE1529" i="2"/>
  <c r="AL1529" i="2" s="1"/>
  <c r="AE1530" i="2"/>
  <c r="AL1530" i="2" s="1"/>
  <c r="AE1531" i="2"/>
  <c r="AL1531" i="2" s="1"/>
  <c r="AE1532" i="2"/>
  <c r="AL1532" i="2" s="1"/>
  <c r="AE1533" i="2"/>
  <c r="AL1533" i="2" s="1"/>
  <c r="AE1534" i="2"/>
  <c r="AL1534" i="2" s="1"/>
  <c r="AE1535" i="2"/>
  <c r="AL1535" i="2" s="1"/>
  <c r="AE1536" i="2"/>
  <c r="AL1536" i="2" s="1"/>
  <c r="AE1537" i="2"/>
  <c r="AL1537" i="2" s="1"/>
  <c r="AE1538" i="2"/>
  <c r="AL1538" i="2" s="1"/>
  <c r="AE1539" i="2"/>
  <c r="AL1539" i="2" s="1"/>
  <c r="AE1540" i="2"/>
  <c r="AL1540" i="2" s="1"/>
  <c r="AE1541" i="2"/>
  <c r="AL1541" i="2" s="1"/>
  <c r="AE1542" i="2"/>
  <c r="AL1542" i="2" s="1"/>
  <c r="AE1543" i="2"/>
  <c r="AL1543" i="2" s="1"/>
  <c r="AE1544" i="2"/>
  <c r="AL1544" i="2" s="1"/>
  <c r="AE1545" i="2"/>
  <c r="AL1545" i="2" s="1"/>
  <c r="AE1546" i="2"/>
  <c r="AL1546" i="2" s="1"/>
  <c r="AE1547" i="2"/>
  <c r="AL1547" i="2" s="1"/>
  <c r="AE1548" i="2"/>
  <c r="AL1548" i="2" s="1"/>
  <c r="AE1549" i="2"/>
  <c r="AL1549" i="2" s="1"/>
  <c r="AE1550" i="2"/>
  <c r="AL1550" i="2" s="1"/>
  <c r="AE1551" i="2"/>
  <c r="AL1551" i="2" s="1"/>
  <c r="AE1552" i="2"/>
  <c r="AL1552" i="2" s="1"/>
  <c r="AE1553" i="2"/>
  <c r="AL1553" i="2" s="1"/>
  <c r="AE1554" i="2"/>
  <c r="AL1554" i="2" s="1"/>
  <c r="AE1555" i="2"/>
  <c r="AL1555" i="2" s="1"/>
  <c r="AE1556" i="2"/>
  <c r="AL1556" i="2" s="1"/>
  <c r="AE1557" i="2"/>
  <c r="AL1557" i="2" s="1"/>
  <c r="AE1558" i="2"/>
  <c r="AL1558" i="2" s="1"/>
  <c r="AE1559" i="2"/>
  <c r="AL1559" i="2" s="1"/>
  <c r="AE1560" i="2"/>
  <c r="AL1560" i="2" s="1"/>
  <c r="AE1561" i="2"/>
  <c r="AL1561" i="2" s="1"/>
  <c r="AE1562" i="2"/>
  <c r="AL1562" i="2" s="1"/>
  <c r="AE1563" i="2"/>
  <c r="AL1563" i="2" s="1"/>
  <c r="AE1564" i="2"/>
  <c r="AL1564" i="2" s="1"/>
  <c r="AE1565" i="2"/>
  <c r="AL1565" i="2" s="1"/>
  <c r="AE1566" i="2"/>
  <c r="AL1566" i="2" s="1"/>
  <c r="AE1567" i="2"/>
  <c r="AL1567" i="2" s="1"/>
  <c r="AE1568" i="2"/>
  <c r="AL1568" i="2" s="1"/>
  <c r="AE1569" i="2"/>
  <c r="AL1569" i="2" s="1"/>
  <c r="AE1570" i="2"/>
  <c r="AL1570" i="2" s="1"/>
  <c r="AE1571" i="2"/>
  <c r="AL1571" i="2" s="1"/>
  <c r="AE1572" i="2"/>
  <c r="AL1572" i="2" s="1"/>
  <c r="AE1573" i="2"/>
  <c r="AL1573" i="2" s="1"/>
  <c r="AE1574" i="2"/>
  <c r="AL1574" i="2" s="1"/>
  <c r="AE1575" i="2"/>
  <c r="AL1575" i="2" s="1"/>
  <c r="AE1576" i="2"/>
  <c r="AL1576" i="2" s="1"/>
  <c r="AE1577" i="2"/>
  <c r="AL1577" i="2" s="1"/>
  <c r="AE1578" i="2"/>
  <c r="AL1578" i="2" s="1"/>
  <c r="AE1579" i="2"/>
  <c r="AL1579" i="2" s="1"/>
  <c r="AE1580" i="2"/>
  <c r="AL1580" i="2" s="1"/>
  <c r="AE1581" i="2"/>
  <c r="AL1581" i="2" s="1"/>
  <c r="AE1582" i="2"/>
  <c r="AL1582" i="2" s="1"/>
  <c r="AE1583" i="2"/>
  <c r="AL1583" i="2" s="1"/>
  <c r="AE1584" i="2"/>
  <c r="AL1584" i="2" s="1"/>
  <c r="AE1585" i="2"/>
  <c r="AL1585" i="2" s="1"/>
  <c r="AE1586" i="2"/>
  <c r="AL1586" i="2" s="1"/>
  <c r="AE1587" i="2"/>
  <c r="AL1587" i="2" s="1"/>
  <c r="AE1588" i="2"/>
  <c r="AL1588" i="2" s="1"/>
  <c r="AE1589" i="2"/>
  <c r="AL1589" i="2" s="1"/>
  <c r="AE1590" i="2"/>
  <c r="AL1590" i="2" s="1"/>
  <c r="AE1591" i="2"/>
  <c r="AL1591" i="2" s="1"/>
  <c r="AE1592" i="2"/>
  <c r="AL1592" i="2" s="1"/>
  <c r="AE1593" i="2"/>
  <c r="AL1593" i="2" s="1"/>
  <c r="AE1594" i="2"/>
  <c r="AL1594" i="2" s="1"/>
  <c r="AE1595" i="2"/>
  <c r="AL1595" i="2" s="1"/>
  <c r="AE1596" i="2"/>
  <c r="AL1596" i="2" s="1"/>
  <c r="G1593" i="13" l="1"/>
  <c r="G1593" i="15" s="1"/>
  <c r="G1575" i="13"/>
  <c r="G1575" i="15" s="1"/>
  <c r="G1545" i="13"/>
  <c r="G1545" i="15" s="1"/>
  <c r="G1521" i="13"/>
  <c r="G1521" i="15" s="1"/>
  <c r="G1592" i="13"/>
  <c r="G1592" i="15" s="1"/>
  <c r="G1568" i="13"/>
  <c r="G1568" i="15" s="1"/>
  <c r="G1544" i="13"/>
  <c r="G1544" i="15" s="1"/>
  <c r="G1520" i="13"/>
  <c r="G1520" i="15" s="1"/>
  <c r="G1591" i="13"/>
  <c r="G1591" i="15" s="1"/>
  <c r="G1567" i="13"/>
  <c r="G1567" i="15" s="1"/>
  <c r="G1584" i="13"/>
  <c r="G1584" i="15" s="1"/>
  <c r="G1560" i="13"/>
  <c r="G1560" i="15" s="1"/>
  <c r="G1542" i="13"/>
  <c r="G1542" i="15" s="1"/>
  <c r="G1530" i="13"/>
  <c r="G1530" i="15" s="1"/>
  <c r="G1524" i="13"/>
  <c r="G1524" i="15" s="1"/>
  <c r="G1518" i="13"/>
  <c r="G1518" i="15" s="1"/>
  <c r="G1512" i="13"/>
  <c r="G1512" i="15" s="1"/>
  <c r="G1587" i="13"/>
  <c r="G1587" i="15" s="1"/>
  <c r="G1563" i="13"/>
  <c r="G1563" i="15" s="1"/>
  <c r="G1539" i="13"/>
  <c r="G1539" i="15" s="1"/>
  <c r="G1515" i="13"/>
  <c r="G1515" i="15" s="1"/>
  <c r="G1586" i="13"/>
  <c r="G1586" i="15" s="1"/>
  <c r="G1562" i="13"/>
  <c r="G1562" i="15" s="1"/>
  <c r="G1532" i="13"/>
  <c r="G1532" i="15" s="1"/>
  <c r="G1508" i="13"/>
  <c r="G1508" i="15" s="1"/>
  <c r="G1579" i="13"/>
  <c r="G1579" i="15" s="1"/>
  <c r="G1590" i="13"/>
  <c r="G1590" i="15" s="1"/>
  <c r="G1572" i="13"/>
  <c r="G1572" i="15" s="1"/>
  <c r="G1554" i="13"/>
  <c r="G1554" i="15" s="1"/>
  <c r="G1536" i="13"/>
  <c r="G1536" i="15" s="1"/>
  <c r="G1589" i="13"/>
  <c r="G1589" i="15" s="1"/>
  <c r="G1577" i="13"/>
  <c r="G1577" i="15" s="1"/>
  <c r="G1565" i="13"/>
  <c r="G1565" i="15" s="1"/>
  <c r="G1553" i="13"/>
  <c r="G1553" i="15" s="1"/>
  <c r="G1535" i="13"/>
  <c r="G1535" i="15" s="1"/>
  <c r="G1517" i="13"/>
  <c r="G1517" i="15" s="1"/>
  <c r="G1581" i="13"/>
  <c r="G1581" i="15" s="1"/>
  <c r="G1557" i="13"/>
  <c r="G1557" i="15" s="1"/>
  <c r="G1533" i="13"/>
  <c r="G1533" i="15" s="1"/>
  <c r="G1509" i="13"/>
  <c r="G1509" i="15" s="1"/>
  <c r="G1580" i="13"/>
  <c r="G1580" i="15" s="1"/>
  <c r="G1556" i="13"/>
  <c r="G1556" i="15" s="1"/>
  <c r="G1538" i="13"/>
  <c r="G1538" i="15" s="1"/>
  <c r="G1514" i="13"/>
  <c r="G1514" i="15" s="1"/>
  <c r="G1585" i="13"/>
  <c r="G1585" i="15" s="1"/>
  <c r="G1596" i="13"/>
  <c r="G1596" i="15" s="1"/>
  <c r="G1578" i="13"/>
  <c r="G1578" i="15" s="1"/>
  <c r="G1566" i="13"/>
  <c r="G1566" i="15" s="1"/>
  <c r="G1548" i="13"/>
  <c r="G1548" i="15" s="1"/>
  <c r="G1595" i="13"/>
  <c r="G1595" i="15" s="1"/>
  <c r="G1583" i="13"/>
  <c r="G1583" i="15" s="1"/>
  <c r="G1571" i="13"/>
  <c r="G1571" i="15" s="1"/>
  <c r="G1559" i="13"/>
  <c r="G1559" i="15" s="1"/>
  <c r="G1547" i="13"/>
  <c r="G1547" i="15" s="1"/>
  <c r="G1541" i="13"/>
  <c r="G1541" i="15" s="1"/>
  <c r="G1529" i="13"/>
  <c r="G1529" i="15" s="1"/>
  <c r="G1523" i="13"/>
  <c r="G1523" i="15" s="1"/>
  <c r="G1511" i="13"/>
  <c r="G1511" i="15" s="1"/>
  <c r="G1600" i="13"/>
  <c r="G1600" i="15" s="1"/>
  <c r="G1594" i="13"/>
  <c r="G1594" i="15" s="1"/>
  <c r="G1588" i="13"/>
  <c r="G1588" i="15" s="1"/>
  <c r="G1582" i="13"/>
  <c r="G1582" i="15" s="1"/>
  <c r="G1576" i="13"/>
  <c r="G1576" i="15" s="1"/>
  <c r="G1570" i="13"/>
  <c r="G1570" i="15" s="1"/>
  <c r="G1564" i="13"/>
  <c r="G1564" i="15" s="1"/>
  <c r="G1558" i="13"/>
  <c r="G1558" i="15" s="1"/>
  <c r="G1552" i="13"/>
  <c r="G1552" i="15" s="1"/>
  <c r="G1546" i="13"/>
  <c r="G1546" i="15" s="1"/>
  <c r="G1540" i="13"/>
  <c r="G1540" i="15" s="1"/>
  <c r="G1534" i="13"/>
  <c r="G1534" i="15" s="1"/>
  <c r="G1528" i="13"/>
  <c r="G1528" i="15" s="1"/>
  <c r="G1522" i="13"/>
  <c r="G1522" i="15" s="1"/>
  <c r="G1516" i="13"/>
  <c r="G1516" i="15" s="1"/>
  <c r="G1510" i="13"/>
  <c r="G1510" i="15" s="1"/>
  <c r="G1599" i="13"/>
  <c r="G1599" i="15" s="1"/>
  <c r="G1569" i="13"/>
  <c r="G1569" i="15" s="1"/>
  <c r="G1551" i="13"/>
  <c r="G1551" i="15" s="1"/>
  <c r="G1527" i="13"/>
  <c r="G1527" i="15" s="1"/>
  <c r="G1598" i="13"/>
  <c r="G1598" i="15" s="1"/>
  <c r="G1574" i="13"/>
  <c r="G1574" i="15" s="1"/>
  <c r="G1550" i="13"/>
  <c r="G1550" i="15" s="1"/>
  <c r="G1526" i="13"/>
  <c r="G1526" i="15" s="1"/>
  <c r="G1597" i="13"/>
  <c r="G1597" i="15" s="1"/>
  <c r="G1573" i="13"/>
  <c r="G1573" i="15" s="1"/>
  <c r="G1561" i="13"/>
  <c r="G1561" i="15" s="1"/>
  <c r="G1555" i="13"/>
  <c r="G1555" i="15" s="1"/>
  <c r="G1549" i="13"/>
  <c r="G1549" i="15" s="1"/>
  <c r="G1543" i="13"/>
  <c r="G1543" i="15" s="1"/>
  <c r="G1537" i="13"/>
  <c r="G1537" i="15" s="1"/>
  <c r="G1531" i="13"/>
  <c r="G1531" i="15" s="1"/>
  <c r="G1525" i="13"/>
  <c r="G1525" i="15" s="1"/>
  <c r="G1519" i="13"/>
  <c r="G1519" i="15" s="1"/>
  <c r="G1513" i="13"/>
  <c r="G1513" i="15" s="1"/>
  <c r="G1507" i="13"/>
  <c r="G1507" i="15" s="1"/>
  <c r="AJ1573" i="2"/>
  <c r="AJ1588" i="2"/>
  <c r="AJ1583" i="2"/>
  <c r="AJ1590" i="2"/>
  <c r="AJ1582" i="2"/>
  <c r="AJ1558" i="2"/>
  <c r="AJ1534" i="2"/>
  <c r="AJ1540" i="2"/>
  <c r="AJ1525" i="2"/>
  <c r="AJ1596" i="2"/>
  <c r="AJ1571" i="2"/>
  <c r="AJ1555" i="2"/>
  <c r="AJ1547" i="2"/>
  <c r="AJ1531" i="2"/>
  <c r="AJ1523" i="2"/>
  <c r="AJ1581" i="2"/>
  <c r="AJ1514" i="2"/>
  <c r="AJ1594" i="2"/>
  <c r="AJ1593" i="2"/>
  <c r="AJ1577" i="2"/>
  <c r="AJ1569" i="2"/>
  <c r="AJ1553" i="2"/>
  <c r="AJ1545" i="2"/>
  <c r="AJ1537" i="2"/>
  <c r="AJ1529" i="2"/>
  <c r="AJ1521" i="2"/>
  <c r="AJ1513" i="2"/>
  <c r="AJ1505" i="2"/>
  <c r="AJ1579" i="2"/>
  <c r="AJ1586" i="2"/>
  <c r="AJ1592" i="2"/>
  <c r="AJ1576" i="2"/>
  <c r="AJ1568" i="2"/>
  <c r="AJ1560" i="2"/>
  <c r="AJ1536" i="2"/>
  <c r="AJ1528" i="2"/>
  <c r="AJ1520" i="2"/>
  <c r="AJ1512" i="2"/>
  <c r="AJ1504" i="2"/>
  <c r="AJ1575" i="2"/>
  <c r="AJ1567" i="2"/>
  <c r="AJ1559" i="2"/>
  <c r="AJ1551" i="2"/>
  <c r="AJ1543" i="2"/>
  <c r="AK1504" i="2"/>
  <c r="AK1529" i="2"/>
  <c r="AK1505" i="2"/>
  <c r="AK1521" i="2"/>
  <c r="AK1512" i="2"/>
  <c r="AK1514" i="2"/>
  <c r="AK1568" i="2"/>
  <c r="AK1593" i="2"/>
  <c r="AK1577" i="2"/>
  <c r="AK1536" i="2"/>
  <c r="AK1520" i="2"/>
  <c r="AK1518" i="2"/>
  <c r="AJ1518" i="2"/>
  <c r="AK1589" i="2"/>
  <c r="AJ1589" i="2"/>
  <c r="AK1565" i="2"/>
  <c r="AJ1565" i="2"/>
  <c r="AK1557" i="2"/>
  <c r="AJ1557" i="2"/>
  <c r="AK1549" i="2"/>
  <c r="AJ1549" i="2"/>
  <c r="AK1541" i="2"/>
  <c r="AJ1541" i="2"/>
  <c r="AK1533" i="2"/>
  <c r="AJ1533" i="2"/>
  <c r="AK1517" i="2"/>
  <c r="AJ1517" i="2"/>
  <c r="AK1509" i="2"/>
  <c r="AJ1509" i="2"/>
  <c r="AK1591" i="2"/>
  <c r="AJ1591" i="2"/>
  <c r="AK1542" i="2"/>
  <c r="AJ1542" i="2"/>
  <c r="AK1526" i="2"/>
  <c r="AJ1526" i="2"/>
  <c r="AK1510" i="2"/>
  <c r="AJ1510" i="2"/>
  <c r="AK1580" i="2"/>
  <c r="AJ1580" i="2"/>
  <c r="AK1572" i="2"/>
  <c r="AJ1572" i="2"/>
  <c r="AK1564" i="2"/>
  <c r="AJ1564" i="2"/>
  <c r="AK1556" i="2"/>
  <c r="AJ1556" i="2"/>
  <c r="AK1548" i="2"/>
  <c r="AJ1548" i="2"/>
  <c r="AK1532" i="2"/>
  <c r="AJ1532" i="2"/>
  <c r="AK1524" i="2"/>
  <c r="AJ1524" i="2"/>
  <c r="AK1516" i="2"/>
  <c r="AJ1516" i="2"/>
  <c r="AK1508" i="2"/>
  <c r="AJ1508" i="2"/>
  <c r="AK1539" i="2"/>
  <c r="AJ1539" i="2"/>
  <c r="AK1515" i="2"/>
  <c r="AJ1515" i="2"/>
  <c r="AK1507" i="2"/>
  <c r="AJ1507" i="2"/>
  <c r="AK1566" i="2"/>
  <c r="AJ1566" i="2"/>
  <c r="AK1563" i="2"/>
  <c r="AJ1563" i="2"/>
  <c r="AK1578" i="2"/>
  <c r="AJ1578" i="2"/>
  <c r="AK1570" i="2"/>
  <c r="AJ1570" i="2"/>
  <c r="AK1562" i="2"/>
  <c r="AJ1562" i="2"/>
  <c r="AK1554" i="2"/>
  <c r="AJ1554" i="2"/>
  <c r="AK1546" i="2"/>
  <c r="AJ1546" i="2"/>
  <c r="AK1538" i="2"/>
  <c r="AJ1538" i="2"/>
  <c r="AK1530" i="2"/>
  <c r="AJ1530" i="2"/>
  <c r="AK1522" i="2"/>
  <c r="AJ1522" i="2"/>
  <c r="AK1506" i="2"/>
  <c r="AJ1506" i="2"/>
  <c r="AK1574" i="2"/>
  <c r="AJ1574" i="2"/>
  <c r="AK1587" i="2"/>
  <c r="AJ1587" i="2"/>
  <c r="AK1585" i="2"/>
  <c r="AJ1585" i="2"/>
  <c r="AK1561" i="2"/>
  <c r="AJ1561" i="2"/>
  <c r="AK1550" i="2"/>
  <c r="AJ1550" i="2"/>
  <c r="AK1595" i="2"/>
  <c r="AJ1595" i="2"/>
  <c r="AK1584" i="2"/>
  <c r="AJ1584" i="2"/>
  <c r="AK1552" i="2"/>
  <c r="AJ1552" i="2"/>
  <c r="AK1544" i="2"/>
  <c r="AJ1544" i="2"/>
  <c r="AK1535" i="2"/>
  <c r="AJ1535" i="2"/>
  <c r="AK1527" i="2"/>
  <c r="AJ1527" i="2"/>
  <c r="AK1519" i="2"/>
  <c r="AJ1519" i="2"/>
  <c r="AK1511" i="2"/>
  <c r="AJ1511" i="2"/>
  <c r="AK1503" i="2"/>
  <c r="AJ1503" i="2"/>
  <c r="F383" i="2" l="1"/>
  <c r="F384" i="2"/>
  <c r="F385" i="2"/>
  <c r="F386" i="2"/>
  <c r="F420" i="2"/>
  <c r="F1263" i="2"/>
  <c r="F1267" i="2"/>
  <c r="F1271" i="2"/>
  <c r="F1277" i="2"/>
  <c r="E383" i="2"/>
  <c r="E384" i="2"/>
  <c r="E385" i="2"/>
  <c r="E386" i="2"/>
  <c r="E420" i="2"/>
  <c r="E1263" i="2"/>
  <c r="E1267" i="2"/>
  <c r="E1271" i="2"/>
  <c r="E1277" i="2"/>
  <c r="B1" i="12"/>
  <c r="C6" i="12" s="1"/>
  <c r="AN1503" i="2"/>
  <c r="AO1503" i="2" s="1"/>
  <c r="AN1504" i="2"/>
  <c r="AO1504" i="2" s="1"/>
  <c r="AN1505" i="2"/>
  <c r="AO1505" i="2" s="1"/>
  <c r="AN1506" i="2"/>
  <c r="AO1506" i="2" s="1"/>
  <c r="AN1507" i="2"/>
  <c r="AO1507" i="2" s="1"/>
  <c r="AN1508" i="2"/>
  <c r="AO1508" i="2" s="1"/>
  <c r="AN1509" i="2"/>
  <c r="AO1509" i="2" s="1"/>
  <c r="AN1510" i="2"/>
  <c r="AO1510" i="2" s="1"/>
  <c r="AN1511" i="2"/>
  <c r="AO1511" i="2" s="1"/>
  <c r="AN1512" i="2"/>
  <c r="AO1512" i="2" s="1"/>
  <c r="AN1513" i="2"/>
  <c r="AO1513" i="2" s="1"/>
  <c r="AN1514" i="2"/>
  <c r="AO1514" i="2" s="1"/>
  <c r="AN1515" i="2"/>
  <c r="AO1515" i="2" s="1"/>
  <c r="AN1516" i="2"/>
  <c r="AO1516" i="2" s="1"/>
  <c r="AN1517" i="2"/>
  <c r="AO1517" i="2" s="1"/>
  <c r="AN1518" i="2"/>
  <c r="AO1518" i="2" s="1"/>
  <c r="AN1519" i="2"/>
  <c r="AO1519" i="2" s="1"/>
  <c r="AN1520" i="2"/>
  <c r="AO1520" i="2" s="1"/>
  <c r="AN1521" i="2"/>
  <c r="AO1521" i="2" s="1"/>
  <c r="AN1522" i="2"/>
  <c r="AO1522" i="2" s="1"/>
  <c r="AN1523" i="2"/>
  <c r="AO1523" i="2" s="1"/>
  <c r="AN1524" i="2"/>
  <c r="AO1524" i="2" s="1"/>
  <c r="AN1525" i="2"/>
  <c r="AO1525" i="2" s="1"/>
  <c r="AN1526" i="2"/>
  <c r="AO1526" i="2" s="1"/>
  <c r="AN1527" i="2"/>
  <c r="AO1527" i="2" s="1"/>
  <c r="AN1528" i="2"/>
  <c r="AO1528" i="2" s="1"/>
  <c r="AN1529" i="2"/>
  <c r="AO1529" i="2" s="1"/>
  <c r="AN1530" i="2"/>
  <c r="AO1530" i="2" s="1"/>
  <c r="AN1531" i="2"/>
  <c r="AO1531" i="2" s="1"/>
  <c r="AN1532" i="2"/>
  <c r="AO1532" i="2" s="1"/>
  <c r="AN1533" i="2"/>
  <c r="AO1533" i="2" s="1"/>
  <c r="AN1534" i="2"/>
  <c r="AO1534" i="2" s="1"/>
  <c r="AN1535" i="2"/>
  <c r="AO1535" i="2" s="1"/>
  <c r="AN1536" i="2"/>
  <c r="AO1536" i="2" s="1"/>
  <c r="AN1537" i="2"/>
  <c r="AO1537" i="2" s="1"/>
  <c r="AN1538" i="2"/>
  <c r="AO1538" i="2" s="1"/>
  <c r="AN1539" i="2"/>
  <c r="AO1539" i="2" s="1"/>
  <c r="AN1540" i="2"/>
  <c r="AO1540" i="2" s="1"/>
  <c r="AN1541" i="2"/>
  <c r="AO1541" i="2" s="1"/>
  <c r="AN1542" i="2"/>
  <c r="AO1542" i="2" s="1"/>
  <c r="AN1543" i="2"/>
  <c r="AO1543" i="2" s="1"/>
  <c r="AN1544" i="2"/>
  <c r="AO1544" i="2" s="1"/>
  <c r="AN1545" i="2"/>
  <c r="AO1545" i="2" s="1"/>
  <c r="AN1546" i="2"/>
  <c r="AO1546" i="2" s="1"/>
  <c r="AN1547" i="2"/>
  <c r="AO1547" i="2" s="1"/>
  <c r="AN1548" i="2"/>
  <c r="AO1548" i="2" s="1"/>
  <c r="AN1549" i="2"/>
  <c r="AO1549" i="2" s="1"/>
  <c r="AN1550" i="2"/>
  <c r="AO1550" i="2" s="1"/>
  <c r="AN1551" i="2"/>
  <c r="AO1551" i="2" s="1"/>
  <c r="AN1552" i="2"/>
  <c r="AO1552" i="2" s="1"/>
  <c r="AN1553" i="2"/>
  <c r="AO1553" i="2" s="1"/>
  <c r="AN1554" i="2"/>
  <c r="AO1554" i="2" s="1"/>
  <c r="AN1555" i="2"/>
  <c r="AO1555" i="2" s="1"/>
  <c r="AN1556" i="2"/>
  <c r="AO1556" i="2" s="1"/>
  <c r="AN1557" i="2"/>
  <c r="AO1557" i="2" s="1"/>
  <c r="AN1558" i="2"/>
  <c r="AO1558" i="2" s="1"/>
  <c r="AN1559" i="2"/>
  <c r="AO1559" i="2" s="1"/>
  <c r="AN1560" i="2"/>
  <c r="AO1560" i="2" s="1"/>
  <c r="AN1561" i="2"/>
  <c r="AO1561" i="2" s="1"/>
  <c r="AN1562" i="2"/>
  <c r="AO1562" i="2" s="1"/>
  <c r="AN1563" i="2"/>
  <c r="AO1563" i="2" s="1"/>
  <c r="AN1564" i="2"/>
  <c r="AO1564" i="2" s="1"/>
  <c r="AN1565" i="2"/>
  <c r="AO1565" i="2" s="1"/>
  <c r="AN1566" i="2"/>
  <c r="AO1566" i="2" s="1"/>
  <c r="AN1567" i="2"/>
  <c r="AO1567" i="2" s="1"/>
  <c r="AN1568" i="2"/>
  <c r="AO1568" i="2" s="1"/>
  <c r="AN1569" i="2"/>
  <c r="AO1569" i="2" s="1"/>
  <c r="AN1570" i="2"/>
  <c r="AO1570" i="2" s="1"/>
  <c r="AN1571" i="2"/>
  <c r="AO1571" i="2" s="1"/>
  <c r="AN1572" i="2"/>
  <c r="AO1572" i="2" s="1"/>
  <c r="AN1573" i="2"/>
  <c r="AO1573" i="2" s="1"/>
  <c r="AN1574" i="2"/>
  <c r="AO1574" i="2" s="1"/>
  <c r="AN1575" i="2"/>
  <c r="AO1575" i="2" s="1"/>
  <c r="AN1576" i="2"/>
  <c r="AO1576" i="2" s="1"/>
  <c r="AN1577" i="2"/>
  <c r="AO1577" i="2" s="1"/>
  <c r="AN1578" i="2"/>
  <c r="AO1578" i="2" s="1"/>
  <c r="AN1579" i="2"/>
  <c r="AO1579" i="2" s="1"/>
  <c r="AN1580" i="2"/>
  <c r="AO1580" i="2" s="1"/>
  <c r="AN1581" i="2"/>
  <c r="AO1581" i="2" s="1"/>
  <c r="AN1582" i="2"/>
  <c r="AO1582" i="2" s="1"/>
  <c r="AN1583" i="2"/>
  <c r="AO1583" i="2" s="1"/>
  <c r="AN1584" i="2"/>
  <c r="AO1584" i="2" s="1"/>
  <c r="AN1585" i="2"/>
  <c r="AO1585" i="2" s="1"/>
  <c r="AN1586" i="2"/>
  <c r="AO1586" i="2" s="1"/>
  <c r="AN1587" i="2"/>
  <c r="AO1587" i="2" s="1"/>
  <c r="AN1588" i="2"/>
  <c r="AO1588" i="2" s="1"/>
  <c r="AN1589" i="2"/>
  <c r="AO1589" i="2" s="1"/>
  <c r="AN1590" i="2"/>
  <c r="AO1590" i="2" s="1"/>
  <c r="AN1591" i="2"/>
  <c r="AO1591" i="2" s="1"/>
  <c r="AN1592" i="2"/>
  <c r="AO1592" i="2" s="1"/>
  <c r="AN1593" i="2"/>
  <c r="AO1593" i="2" s="1"/>
  <c r="AN1594" i="2"/>
  <c r="AO1594" i="2" s="1"/>
  <c r="AN1595" i="2"/>
  <c r="AO1595" i="2" s="1"/>
  <c r="AN1596" i="2"/>
  <c r="AO1596" i="2" s="1"/>
  <c r="B2" i="12" l="1"/>
  <c r="B3" i="12"/>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9" i="2"/>
  <c r="O260" i="2"/>
  <c r="O258"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8" i="2"/>
  <c r="O309" i="2"/>
  <c r="O307"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6" i="2"/>
  <c r="O355" i="2"/>
  <c r="O357" i="2"/>
  <c r="O358" i="2"/>
  <c r="O359" i="2"/>
  <c r="O360" i="2"/>
  <c r="O364" i="2"/>
  <c r="O361" i="2"/>
  <c r="O362" i="2"/>
  <c r="O363" i="2"/>
  <c r="O365" i="2"/>
  <c r="O366" i="2"/>
  <c r="O368" i="2"/>
  <c r="O369" i="2"/>
  <c r="O370" i="2"/>
  <c r="O372" i="2"/>
  <c r="O373" i="2"/>
  <c r="O367" i="2"/>
  <c r="O371" i="2"/>
  <c r="O374" i="2"/>
  <c r="O375" i="2"/>
  <c r="O376" i="2"/>
  <c r="O377" i="2"/>
  <c r="O378" i="2"/>
  <c r="O379" i="2"/>
  <c r="O380" i="2"/>
  <c r="O381" i="2"/>
  <c r="O382" i="2"/>
  <c r="O387" i="2"/>
  <c r="O388" i="2"/>
  <c r="O383" i="2"/>
  <c r="O384" i="2"/>
  <c r="O385" i="2"/>
  <c r="O386" i="2"/>
  <c r="O389" i="2"/>
  <c r="O390" i="2"/>
  <c r="O391" i="2"/>
  <c r="O392" i="2"/>
  <c r="O393" i="2"/>
  <c r="O394" i="2"/>
  <c r="O395" i="2"/>
  <c r="O396" i="2"/>
  <c r="O397" i="2"/>
  <c r="O398" i="2"/>
  <c r="O399" i="2"/>
  <c r="O400" i="2"/>
  <c r="O401" i="2"/>
  <c r="O402" i="2"/>
  <c r="O403" i="2"/>
  <c r="O404" i="2"/>
  <c r="O405" i="2"/>
  <c r="O406" i="2"/>
  <c r="O408" i="2"/>
  <c r="O407" i="2"/>
  <c r="O409" i="2"/>
  <c r="O411" i="2"/>
  <c r="O410" i="2"/>
  <c r="O412" i="2"/>
  <c r="O413" i="2"/>
  <c r="O414" i="2"/>
  <c r="O415" i="2"/>
  <c r="O417" i="2"/>
  <c r="O416"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7" i="2"/>
  <c r="O515" i="2"/>
  <c r="O516"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1501" i="2"/>
  <c r="O1502" i="2"/>
  <c r="O1503" i="2"/>
  <c r="O1504" i="2"/>
  <c r="O1505" i="2"/>
  <c r="O1506" i="2"/>
  <c r="O1507" i="2"/>
  <c r="O1508" i="2"/>
  <c r="O1509" i="2"/>
  <c r="O1510" i="2"/>
  <c r="O1511" i="2"/>
  <c r="O1512" i="2"/>
  <c r="O1513" i="2"/>
  <c r="O1514" i="2"/>
  <c r="O1515" i="2"/>
  <c r="O1516" i="2"/>
  <c r="O1517" i="2"/>
  <c r="O1518" i="2"/>
  <c r="O1519" i="2"/>
  <c r="O1520" i="2"/>
  <c r="O1521" i="2"/>
  <c r="O1522" i="2"/>
  <c r="O1523" i="2"/>
  <c r="O1524" i="2"/>
  <c r="O1525" i="2"/>
  <c r="O1526" i="2"/>
  <c r="O1527" i="2"/>
  <c r="O1528" i="2"/>
  <c r="O1529" i="2"/>
  <c r="O1530" i="2"/>
  <c r="O1531" i="2"/>
  <c r="O1532" i="2"/>
  <c r="O1533" i="2"/>
  <c r="O1534" i="2"/>
  <c r="O1535" i="2"/>
  <c r="O1536" i="2"/>
  <c r="O1537" i="2"/>
  <c r="O1538" i="2"/>
  <c r="O1539" i="2"/>
  <c r="O1540" i="2"/>
  <c r="O1541" i="2"/>
  <c r="O1542" i="2"/>
  <c r="O1543" i="2"/>
  <c r="O1544" i="2"/>
  <c r="O1545" i="2"/>
  <c r="O1546" i="2"/>
  <c r="O1547" i="2"/>
  <c r="O1548" i="2"/>
  <c r="O1549" i="2"/>
  <c r="O1550" i="2"/>
  <c r="O1551" i="2"/>
  <c r="O1552" i="2"/>
  <c r="O1553" i="2"/>
  <c r="O1554" i="2"/>
  <c r="O1555" i="2"/>
  <c r="O1556" i="2"/>
  <c r="O1557" i="2"/>
  <c r="O1558" i="2"/>
  <c r="O1559" i="2"/>
  <c r="O1560" i="2"/>
  <c r="O1561" i="2"/>
  <c r="O1562" i="2"/>
  <c r="O1563" i="2"/>
  <c r="O1564" i="2"/>
  <c r="O1565" i="2"/>
  <c r="O1566" i="2"/>
  <c r="O1567" i="2"/>
  <c r="O1568" i="2"/>
  <c r="O1569" i="2"/>
  <c r="O1570" i="2"/>
  <c r="O1571" i="2"/>
  <c r="O1572" i="2"/>
  <c r="O1573" i="2"/>
  <c r="O1574" i="2"/>
  <c r="O1575" i="2"/>
  <c r="O1576" i="2"/>
  <c r="O1577" i="2"/>
  <c r="O1578" i="2"/>
  <c r="O1579" i="2"/>
  <c r="O1580" i="2"/>
  <c r="O1581" i="2"/>
  <c r="O1582" i="2"/>
  <c r="O1583" i="2"/>
  <c r="O1584" i="2"/>
  <c r="O1585" i="2"/>
  <c r="O1586" i="2"/>
  <c r="O1587" i="2"/>
  <c r="O1588" i="2"/>
  <c r="O1589" i="2"/>
  <c r="O1590" i="2"/>
  <c r="O1591" i="2"/>
  <c r="O1592" i="2"/>
  <c r="O1593" i="2"/>
  <c r="O1594" i="2"/>
  <c r="O1595" i="2"/>
  <c r="O1596" i="2"/>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9" i="2"/>
  <c r="P260" i="2"/>
  <c r="P258"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8" i="2"/>
  <c r="P309" i="2"/>
  <c r="P307"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6" i="2"/>
  <c r="P355" i="2"/>
  <c r="P357" i="2"/>
  <c r="P358" i="2"/>
  <c r="P359" i="2"/>
  <c r="P360" i="2"/>
  <c r="P364" i="2"/>
  <c r="P361" i="2"/>
  <c r="P362" i="2"/>
  <c r="P363" i="2"/>
  <c r="P365" i="2"/>
  <c r="P366" i="2"/>
  <c r="P368" i="2"/>
  <c r="P369" i="2"/>
  <c r="P370" i="2"/>
  <c r="P372" i="2"/>
  <c r="P373" i="2"/>
  <c r="P367" i="2"/>
  <c r="P371" i="2"/>
  <c r="P374" i="2"/>
  <c r="P375" i="2"/>
  <c r="P376" i="2"/>
  <c r="P377" i="2"/>
  <c r="P378" i="2"/>
  <c r="P379" i="2"/>
  <c r="P380" i="2"/>
  <c r="P381" i="2"/>
  <c r="P382" i="2"/>
  <c r="P387" i="2"/>
  <c r="P388" i="2"/>
  <c r="P383" i="2"/>
  <c r="P384" i="2"/>
  <c r="P385" i="2"/>
  <c r="P386" i="2"/>
  <c r="P389" i="2"/>
  <c r="P390" i="2"/>
  <c r="P391" i="2"/>
  <c r="P392" i="2"/>
  <c r="P393" i="2"/>
  <c r="P394" i="2"/>
  <c r="P395" i="2"/>
  <c r="P396" i="2"/>
  <c r="P397" i="2"/>
  <c r="P398" i="2"/>
  <c r="P399" i="2"/>
  <c r="P400" i="2"/>
  <c r="P401" i="2"/>
  <c r="P402" i="2"/>
  <c r="P403" i="2"/>
  <c r="P404" i="2"/>
  <c r="P405" i="2"/>
  <c r="P406" i="2"/>
  <c r="P408" i="2"/>
  <c r="P407" i="2"/>
  <c r="P409" i="2"/>
  <c r="P411" i="2"/>
  <c r="P410" i="2"/>
  <c r="P412" i="2"/>
  <c r="P413" i="2"/>
  <c r="P414" i="2"/>
  <c r="P415" i="2"/>
  <c r="P417" i="2"/>
  <c r="P416"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7" i="2"/>
  <c r="P515" i="2"/>
  <c r="P516"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1004" i="2"/>
  <c r="P1005" i="2"/>
  <c r="P1006" i="2"/>
  <c r="P1007" i="2"/>
  <c r="P1008" i="2"/>
  <c r="P1009" i="2"/>
  <c r="P1010" i="2"/>
  <c r="P1011" i="2"/>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207" i="2"/>
  <c r="P1208" i="2"/>
  <c r="P1209" i="2"/>
  <c r="P1210" i="2"/>
  <c r="P1211" i="2"/>
  <c r="P1212" i="2"/>
  <c r="P1213" i="2"/>
  <c r="P1214" i="2"/>
  <c r="P1215" i="2"/>
  <c r="P1216" i="2"/>
  <c r="P1217" i="2"/>
  <c r="P1218" i="2"/>
  <c r="P1219" i="2"/>
  <c r="P1220" i="2"/>
  <c r="P1221" i="2"/>
  <c r="P1222" i="2"/>
  <c r="P1223" i="2"/>
  <c r="P1224" i="2"/>
  <c r="P1225" i="2"/>
  <c r="P1226" i="2"/>
  <c r="P1227" i="2"/>
  <c r="P1228" i="2"/>
  <c r="P1229" i="2"/>
  <c r="P1230" i="2"/>
  <c r="P1231" i="2"/>
  <c r="P1232" i="2"/>
  <c r="P1233" i="2"/>
  <c r="P1234" i="2"/>
  <c r="P1235" i="2"/>
  <c r="P1236" i="2"/>
  <c r="P1237" i="2"/>
  <c r="P1238" i="2"/>
  <c r="P1239" i="2"/>
  <c r="P1240" i="2"/>
  <c r="P1241" i="2"/>
  <c r="P1242" i="2"/>
  <c r="P1243" i="2"/>
  <c r="P1244" i="2"/>
  <c r="P1245" i="2"/>
  <c r="P1246" i="2"/>
  <c r="P1247" i="2"/>
  <c r="P1248" i="2"/>
  <c r="P1249" i="2"/>
  <c r="P1250" i="2"/>
  <c r="P1251" i="2"/>
  <c r="P1252" i="2"/>
  <c r="P1253" i="2"/>
  <c r="P1254" i="2"/>
  <c r="P1255" i="2"/>
  <c r="P1256" i="2"/>
  <c r="P1257" i="2"/>
  <c r="P1258" i="2"/>
  <c r="P1259" i="2"/>
  <c r="P1260" i="2"/>
  <c r="P1261" i="2"/>
  <c r="P1262" i="2"/>
  <c r="P1263" i="2"/>
  <c r="P1264" i="2"/>
  <c r="P1265" i="2"/>
  <c r="P1266" i="2"/>
  <c r="P1267" i="2"/>
  <c r="P1268" i="2"/>
  <c r="P1269" i="2"/>
  <c r="P1270" i="2"/>
  <c r="P1271" i="2"/>
  <c r="P1272" i="2"/>
  <c r="P1273" i="2"/>
  <c r="P1274" i="2"/>
  <c r="P1275" i="2"/>
  <c r="P1276" i="2"/>
  <c r="P1277" i="2"/>
  <c r="P1278" i="2"/>
  <c r="P1279" i="2"/>
  <c r="P1280" i="2"/>
  <c r="P1281" i="2"/>
  <c r="P1282" i="2"/>
  <c r="P1283" i="2"/>
  <c r="P1284" i="2"/>
  <c r="P1285" i="2"/>
  <c r="P1286" i="2"/>
  <c r="P1287" i="2"/>
  <c r="P1288" i="2"/>
  <c r="P1289" i="2"/>
  <c r="P1290" i="2"/>
  <c r="P1291" i="2"/>
  <c r="P1292" i="2"/>
  <c r="P1293" i="2"/>
  <c r="P1294" i="2"/>
  <c r="P1295" i="2"/>
  <c r="P1296" i="2"/>
  <c r="P1297" i="2"/>
  <c r="P1298" i="2"/>
  <c r="P1299" i="2"/>
  <c r="P1300" i="2"/>
  <c r="P1301" i="2"/>
  <c r="P1302" i="2"/>
  <c r="P1303" i="2"/>
  <c r="P1304" i="2"/>
  <c r="P1305" i="2"/>
  <c r="P1306" i="2"/>
  <c r="P1307" i="2"/>
  <c r="P1308" i="2"/>
  <c r="P1309" i="2"/>
  <c r="P1310" i="2"/>
  <c r="P1311" i="2"/>
  <c r="P1312" i="2"/>
  <c r="P1313" i="2"/>
  <c r="P1314" i="2"/>
  <c r="P1315" i="2"/>
  <c r="P1316" i="2"/>
  <c r="P1317" i="2"/>
  <c r="P1318" i="2"/>
  <c r="P1319" i="2"/>
  <c r="P1320" i="2"/>
  <c r="P1321" i="2"/>
  <c r="P1322" i="2"/>
  <c r="P1323"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59" i="2"/>
  <c r="P1360" i="2"/>
  <c r="P1361" i="2"/>
  <c r="P1362" i="2"/>
  <c r="P1363" i="2"/>
  <c r="P1364" i="2"/>
  <c r="P1365" i="2"/>
  <c r="P1366" i="2"/>
  <c r="P1367" i="2"/>
  <c r="P1368" i="2"/>
  <c r="P1369" i="2"/>
  <c r="P1370" i="2"/>
  <c r="P1371" i="2"/>
  <c r="P1372" i="2"/>
  <c r="P1373" i="2"/>
  <c r="P1374" i="2"/>
  <c r="P1375" i="2"/>
  <c r="P1376" i="2"/>
  <c r="P1377" i="2"/>
  <c r="P1378" i="2"/>
  <c r="P1379" i="2"/>
  <c r="P1380" i="2"/>
  <c r="P1381" i="2"/>
  <c r="P1382" i="2"/>
  <c r="P1383" i="2"/>
  <c r="P1384" i="2"/>
  <c r="P1385" i="2"/>
  <c r="P1386" i="2"/>
  <c r="P1387" i="2"/>
  <c r="P1388" i="2"/>
  <c r="P1389" i="2"/>
  <c r="P1390" i="2"/>
  <c r="P1391" i="2"/>
  <c r="P1392" i="2"/>
  <c r="P1393" i="2"/>
  <c r="P1394" i="2"/>
  <c r="P1395" i="2"/>
  <c r="P1396" i="2"/>
  <c r="P1397" i="2"/>
  <c r="P1398"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P1501" i="2"/>
  <c r="P1502" i="2"/>
  <c r="P1503" i="2"/>
  <c r="P1504" i="2"/>
  <c r="P1505" i="2"/>
  <c r="P1506" i="2"/>
  <c r="P1507" i="2"/>
  <c r="P1508" i="2"/>
  <c r="P1509" i="2"/>
  <c r="P1510" i="2"/>
  <c r="P1511" i="2"/>
  <c r="P1512" i="2"/>
  <c r="P1513" i="2"/>
  <c r="P1514" i="2"/>
  <c r="P1515" i="2"/>
  <c r="P1516" i="2"/>
  <c r="P1517" i="2"/>
  <c r="P1518" i="2"/>
  <c r="P1519" i="2"/>
  <c r="P1520" i="2"/>
  <c r="P1521" i="2"/>
  <c r="P1522" i="2"/>
  <c r="P1523" i="2"/>
  <c r="P1524" i="2"/>
  <c r="P1525" i="2"/>
  <c r="P1526" i="2"/>
  <c r="P1527" i="2"/>
  <c r="P1528" i="2"/>
  <c r="P1529" i="2"/>
  <c r="P1530" i="2"/>
  <c r="P1531" i="2"/>
  <c r="P1532" i="2"/>
  <c r="P1533" i="2"/>
  <c r="P1534" i="2"/>
  <c r="P1535" i="2"/>
  <c r="P1536" i="2"/>
  <c r="P1537" i="2"/>
  <c r="P1538" i="2"/>
  <c r="P1539" i="2"/>
  <c r="P1540" i="2"/>
  <c r="P1541" i="2"/>
  <c r="P1542" i="2"/>
  <c r="P1543" i="2"/>
  <c r="P1544" i="2"/>
  <c r="P1545" i="2"/>
  <c r="P1546" i="2"/>
  <c r="P1547" i="2"/>
  <c r="P1548" i="2"/>
  <c r="P1549" i="2"/>
  <c r="P1550" i="2"/>
  <c r="P1551" i="2"/>
  <c r="P1552" i="2"/>
  <c r="P1553" i="2"/>
  <c r="P1554" i="2"/>
  <c r="P1555" i="2"/>
  <c r="P1556" i="2"/>
  <c r="P1557" i="2"/>
  <c r="P1558" i="2"/>
  <c r="P1559" i="2"/>
  <c r="P1560" i="2"/>
  <c r="P1561" i="2"/>
  <c r="P1562" i="2"/>
  <c r="P1563" i="2"/>
  <c r="P1564" i="2"/>
  <c r="P1565" i="2"/>
  <c r="P1566" i="2"/>
  <c r="P1567" i="2"/>
  <c r="P1568" i="2"/>
  <c r="P1569" i="2"/>
  <c r="P1570" i="2"/>
  <c r="P1571" i="2"/>
  <c r="P1572" i="2"/>
  <c r="P1573" i="2"/>
  <c r="P1574" i="2"/>
  <c r="P1575" i="2"/>
  <c r="P1576" i="2"/>
  <c r="P1577" i="2"/>
  <c r="P1578" i="2"/>
  <c r="P1579" i="2"/>
  <c r="P1580" i="2"/>
  <c r="P1581" i="2"/>
  <c r="P1582" i="2"/>
  <c r="P1583" i="2"/>
  <c r="P1584" i="2"/>
  <c r="P1585" i="2"/>
  <c r="P1586" i="2"/>
  <c r="P1587" i="2"/>
  <c r="P1588" i="2"/>
  <c r="P1589" i="2"/>
  <c r="P1590" i="2"/>
  <c r="P1591" i="2"/>
  <c r="P1592" i="2"/>
  <c r="P1593" i="2"/>
  <c r="P1594" i="2"/>
  <c r="P1595" i="2"/>
  <c r="P1596" i="2"/>
  <c r="AD3" i="2" l="1"/>
  <c r="AD4" i="2"/>
  <c r="AA5" i="2"/>
  <c r="AB5" i="2"/>
  <c r="AD5" i="2"/>
  <c r="AA6" i="2"/>
  <c r="AB6" i="2"/>
  <c r="AD6" i="2"/>
  <c r="AA7" i="2"/>
  <c r="AB7" i="2"/>
  <c r="AD7" i="2"/>
  <c r="AA8" i="2"/>
  <c r="AB8" i="2"/>
  <c r="AD8" i="2"/>
  <c r="AA9" i="2"/>
  <c r="AB9" i="2"/>
  <c r="AD9" i="2"/>
  <c r="AA10" i="2"/>
  <c r="AB10" i="2"/>
  <c r="AD10" i="2"/>
  <c r="AA11" i="2"/>
  <c r="AB11" i="2"/>
  <c r="AD11" i="2"/>
  <c r="AA12" i="2"/>
  <c r="AB12" i="2"/>
  <c r="AD12" i="2"/>
  <c r="AA13" i="2"/>
  <c r="AB13" i="2"/>
  <c r="AD13" i="2"/>
  <c r="AA14" i="2"/>
  <c r="AB14" i="2"/>
  <c r="AD14" i="2"/>
  <c r="AA15" i="2"/>
  <c r="AB15" i="2"/>
  <c r="AD15" i="2"/>
  <c r="AA16" i="2"/>
  <c r="AB16" i="2"/>
  <c r="AD16" i="2"/>
  <c r="AA17" i="2"/>
  <c r="AB17" i="2"/>
  <c r="AD17" i="2"/>
  <c r="AA18" i="2"/>
  <c r="AB18" i="2"/>
  <c r="AD18" i="2"/>
  <c r="AA19" i="2"/>
  <c r="AB19" i="2"/>
  <c r="AD19" i="2"/>
  <c r="AA20" i="2"/>
  <c r="AB20" i="2"/>
  <c r="AD20" i="2"/>
  <c r="AA21" i="2"/>
  <c r="AB21" i="2"/>
  <c r="AD21" i="2"/>
  <c r="AA22" i="2"/>
  <c r="AB22" i="2"/>
  <c r="AD22" i="2"/>
  <c r="AA23" i="2"/>
  <c r="AB23" i="2"/>
  <c r="AD23" i="2"/>
  <c r="AA24" i="2"/>
  <c r="AB24" i="2"/>
  <c r="AD24" i="2"/>
  <c r="AA25" i="2"/>
  <c r="AB25" i="2"/>
  <c r="AD25" i="2"/>
  <c r="AA26" i="2"/>
  <c r="AB26" i="2"/>
  <c r="AD26" i="2"/>
  <c r="AA27" i="2"/>
  <c r="AB27" i="2"/>
  <c r="AD27" i="2"/>
  <c r="AA28" i="2"/>
  <c r="AB28" i="2"/>
  <c r="AD28" i="2"/>
  <c r="AA29" i="2"/>
  <c r="AB29" i="2"/>
  <c r="AD29" i="2"/>
  <c r="AA30" i="2"/>
  <c r="AB30" i="2"/>
  <c r="AD30" i="2"/>
  <c r="AA31" i="2"/>
  <c r="AB31" i="2"/>
  <c r="AD31" i="2"/>
  <c r="AA32" i="2"/>
  <c r="AB32" i="2"/>
  <c r="AD32" i="2"/>
  <c r="AA33" i="2"/>
  <c r="AB33" i="2"/>
  <c r="AD33" i="2"/>
  <c r="AA34" i="2"/>
  <c r="AB34" i="2"/>
  <c r="AD34" i="2"/>
  <c r="AA35" i="2"/>
  <c r="AB35" i="2"/>
  <c r="AD35" i="2"/>
  <c r="AA36" i="2"/>
  <c r="AB36" i="2"/>
  <c r="AD36" i="2"/>
  <c r="AA37" i="2"/>
  <c r="AB37" i="2"/>
  <c r="AD37" i="2"/>
  <c r="AA38" i="2"/>
  <c r="AB38" i="2"/>
  <c r="AD38" i="2"/>
  <c r="AA39" i="2"/>
  <c r="AB39" i="2"/>
  <c r="AD39" i="2"/>
  <c r="AA40" i="2"/>
  <c r="AB40" i="2"/>
  <c r="AD40" i="2"/>
  <c r="AA41" i="2"/>
  <c r="AB41" i="2"/>
  <c r="AD41" i="2"/>
  <c r="AA42" i="2"/>
  <c r="AB42" i="2"/>
  <c r="AD42" i="2"/>
  <c r="AA43" i="2"/>
  <c r="AB43" i="2"/>
  <c r="AD43" i="2"/>
  <c r="AA44" i="2"/>
  <c r="AB44" i="2"/>
  <c r="AD44" i="2"/>
  <c r="AA45" i="2"/>
  <c r="AB45" i="2"/>
  <c r="AD45" i="2"/>
  <c r="AA46" i="2"/>
  <c r="AB46" i="2"/>
  <c r="AD46" i="2"/>
  <c r="AA47" i="2"/>
  <c r="AB47" i="2"/>
  <c r="AD47" i="2"/>
  <c r="AA48" i="2"/>
  <c r="AB48" i="2"/>
  <c r="AD48" i="2"/>
  <c r="AA49" i="2"/>
  <c r="AB49" i="2"/>
  <c r="AD49" i="2"/>
  <c r="AA50" i="2"/>
  <c r="AB50" i="2"/>
  <c r="AD50" i="2"/>
  <c r="AA51" i="2"/>
  <c r="AB51" i="2"/>
  <c r="AD51" i="2"/>
  <c r="AA52" i="2"/>
  <c r="AB52" i="2"/>
  <c r="AD52" i="2"/>
  <c r="AA53" i="2"/>
  <c r="AB53" i="2"/>
  <c r="AD53" i="2"/>
  <c r="AA54" i="2"/>
  <c r="AB54" i="2"/>
  <c r="AD54" i="2"/>
  <c r="AA55" i="2"/>
  <c r="AB55" i="2"/>
  <c r="AD55" i="2"/>
  <c r="AA56" i="2"/>
  <c r="AB56" i="2"/>
  <c r="AD56" i="2"/>
  <c r="AA57" i="2"/>
  <c r="AB57" i="2"/>
  <c r="AD57" i="2"/>
  <c r="AA58" i="2"/>
  <c r="AB58" i="2"/>
  <c r="AD58" i="2"/>
  <c r="AA59" i="2"/>
  <c r="AB59" i="2"/>
  <c r="AD59" i="2"/>
  <c r="AA60" i="2"/>
  <c r="AB60" i="2"/>
  <c r="AD60" i="2"/>
  <c r="AA61" i="2"/>
  <c r="AB61" i="2"/>
  <c r="AD61" i="2"/>
  <c r="AA62" i="2"/>
  <c r="AB62" i="2"/>
  <c r="AD62" i="2"/>
  <c r="AA63" i="2"/>
  <c r="AB63" i="2"/>
  <c r="AD63" i="2"/>
  <c r="AA64" i="2"/>
  <c r="AB64" i="2"/>
  <c r="AD64" i="2"/>
  <c r="AA65" i="2"/>
  <c r="AB65" i="2"/>
  <c r="AD65" i="2"/>
  <c r="AA66" i="2"/>
  <c r="AB66" i="2"/>
  <c r="AD66" i="2"/>
  <c r="AA67" i="2"/>
  <c r="AB67" i="2"/>
  <c r="AD67" i="2"/>
  <c r="AA68" i="2"/>
  <c r="AB68" i="2"/>
  <c r="AD68" i="2"/>
  <c r="AA69" i="2"/>
  <c r="AB69" i="2"/>
  <c r="AD69" i="2"/>
  <c r="AA70" i="2"/>
  <c r="AB70" i="2"/>
  <c r="AD70" i="2"/>
  <c r="AA71" i="2"/>
  <c r="AB71" i="2"/>
  <c r="AD71" i="2"/>
  <c r="AA72" i="2"/>
  <c r="AB72" i="2"/>
  <c r="AD72" i="2"/>
  <c r="AA73" i="2"/>
  <c r="AB73" i="2"/>
  <c r="AD73" i="2"/>
  <c r="AA74" i="2"/>
  <c r="AB74" i="2"/>
  <c r="AD74" i="2"/>
  <c r="AA75" i="2"/>
  <c r="AB75" i="2"/>
  <c r="AD75" i="2"/>
  <c r="AA76" i="2"/>
  <c r="AB76" i="2"/>
  <c r="AD76" i="2"/>
  <c r="AA77" i="2"/>
  <c r="AB77" i="2"/>
  <c r="AD77" i="2"/>
  <c r="AA78" i="2"/>
  <c r="AB78" i="2"/>
  <c r="AD78" i="2"/>
  <c r="AA79" i="2"/>
  <c r="AB79" i="2"/>
  <c r="AD79" i="2"/>
  <c r="AA80" i="2"/>
  <c r="AB80" i="2"/>
  <c r="AD80" i="2"/>
  <c r="AA81" i="2"/>
  <c r="AB81" i="2"/>
  <c r="AD81" i="2"/>
  <c r="AA82" i="2"/>
  <c r="AB82" i="2"/>
  <c r="AD82" i="2"/>
  <c r="AA83" i="2"/>
  <c r="AB83" i="2"/>
  <c r="AD83" i="2"/>
  <c r="AA84" i="2"/>
  <c r="AB84" i="2"/>
  <c r="AD84" i="2"/>
  <c r="AA85" i="2"/>
  <c r="AB85" i="2"/>
  <c r="AD85" i="2"/>
  <c r="AA86" i="2"/>
  <c r="AB86" i="2"/>
  <c r="AD86" i="2"/>
  <c r="AA87" i="2"/>
  <c r="AB87" i="2"/>
  <c r="AD87" i="2"/>
  <c r="AA88" i="2"/>
  <c r="AB88" i="2"/>
  <c r="AD88" i="2"/>
  <c r="AA89" i="2"/>
  <c r="AB89" i="2"/>
  <c r="AD89" i="2"/>
  <c r="AA90" i="2"/>
  <c r="AB90" i="2"/>
  <c r="AD90" i="2"/>
  <c r="AA91" i="2"/>
  <c r="AB91" i="2"/>
  <c r="AD91" i="2"/>
  <c r="AA92" i="2"/>
  <c r="AB92" i="2"/>
  <c r="AD92" i="2"/>
  <c r="AA93" i="2"/>
  <c r="AB93" i="2"/>
  <c r="AD93" i="2"/>
  <c r="AA94" i="2"/>
  <c r="AB94" i="2"/>
  <c r="AD94" i="2"/>
  <c r="AA95" i="2"/>
  <c r="AB95" i="2"/>
  <c r="AD95" i="2"/>
  <c r="AA96" i="2"/>
  <c r="AB96" i="2"/>
  <c r="AD96" i="2"/>
  <c r="AA97" i="2"/>
  <c r="AB97" i="2"/>
  <c r="AD97" i="2"/>
  <c r="AA98" i="2"/>
  <c r="AB98" i="2"/>
  <c r="AD98" i="2"/>
  <c r="AA99" i="2"/>
  <c r="AB99" i="2"/>
  <c r="AD99" i="2"/>
  <c r="AA100" i="2"/>
  <c r="AB100" i="2"/>
  <c r="AD100" i="2"/>
  <c r="AA101" i="2"/>
  <c r="AB101" i="2"/>
  <c r="AD101" i="2"/>
  <c r="AA102" i="2"/>
  <c r="AB102" i="2"/>
  <c r="AD102" i="2"/>
  <c r="AA103" i="2"/>
  <c r="AB103" i="2"/>
  <c r="AD103" i="2"/>
  <c r="AA104" i="2"/>
  <c r="AB104" i="2"/>
  <c r="AD104" i="2"/>
  <c r="AA105" i="2"/>
  <c r="AB105" i="2"/>
  <c r="AD105" i="2"/>
  <c r="AA106" i="2"/>
  <c r="AB106" i="2"/>
  <c r="AD106" i="2"/>
  <c r="AA107" i="2"/>
  <c r="AB107" i="2"/>
  <c r="AD107" i="2"/>
  <c r="AA108" i="2"/>
  <c r="AB108" i="2"/>
  <c r="AD108" i="2"/>
  <c r="AA109" i="2"/>
  <c r="AB109" i="2"/>
  <c r="AD109" i="2"/>
  <c r="AA110" i="2"/>
  <c r="AB110" i="2"/>
  <c r="AD110" i="2"/>
  <c r="AA111" i="2"/>
  <c r="AB111" i="2"/>
  <c r="AD111" i="2"/>
  <c r="AA112" i="2"/>
  <c r="AB112" i="2"/>
  <c r="AD112" i="2"/>
  <c r="AA113" i="2"/>
  <c r="AB113" i="2"/>
  <c r="AD113" i="2"/>
  <c r="AA114" i="2"/>
  <c r="AB114" i="2"/>
  <c r="AD114" i="2"/>
  <c r="AA115" i="2"/>
  <c r="AB115" i="2"/>
  <c r="AD115" i="2"/>
  <c r="AA116" i="2"/>
  <c r="AB116" i="2"/>
  <c r="AD116" i="2"/>
  <c r="AA117" i="2"/>
  <c r="AB117" i="2"/>
  <c r="AD117" i="2"/>
  <c r="AA118" i="2"/>
  <c r="AB118" i="2"/>
  <c r="AD118" i="2"/>
  <c r="AA119" i="2"/>
  <c r="AB119" i="2"/>
  <c r="AD119" i="2"/>
  <c r="AA120" i="2"/>
  <c r="AB120" i="2"/>
  <c r="AD120" i="2"/>
  <c r="AA121" i="2"/>
  <c r="AB121" i="2"/>
  <c r="AD121" i="2"/>
  <c r="AA122" i="2"/>
  <c r="AB122" i="2"/>
  <c r="AD122" i="2"/>
  <c r="AA123" i="2"/>
  <c r="AB123" i="2"/>
  <c r="AD123" i="2"/>
  <c r="AA124" i="2"/>
  <c r="AB124" i="2"/>
  <c r="AD124" i="2"/>
  <c r="AA125" i="2"/>
  <c r="AB125" i="2"/>
  <c r="AD125" i="2"/>
  <c r="AA126" i="2"/>
  <c r="AB126" i="2"/>
  <c r="AD126" i="2"/>
  <c r="AA127" i="2"/>
  <c r="AB127" i="2"/>
  <c r="AD127" i="2"/>
  <c r="AA128" i="2"/>
  <c r="AB128" i="2"/>
  <c r="AD128" i="2"/>
  <c r="AA129" i="2"/>
  <c r="AB129" i="2"/>
  <c r="AD129" i="2"/>
  <c r="AA130" i="2"/>
  <c r="AB130" i="2"/>
  <c r="AD130" i="2"/>
  <c r="AA131" i="2"/>
  <c r="AB131" i="2"/>
  <c r="AD131" i="2"/>
  <c r="AA132" i="2"/>
  <c r="AB132" i="2"/>
  <c r="AD132" i="2"/>
  <c r="AA133" i="2"/>
  <c r="AB133" i="2"/>
  <c r="AD133" i="2"/>
  <c r="AA134" i="2"/>
  <c r="AB134" i="2"/>
  <c r="AD134" i="2"/>
  <c r="AA135" i="2"/>
  <c r="AB135" i="2"/>
  <c r="AD135" i="2"/>
  <c r="AA136" i="2"/>
  <c r="AB136" i="2"/>
  <c r="AD136" i="2"/>
  <c r="AA137" i="2"/>
  <c r="AB137" i="2"/>
  <c r="AD137" i="2"/>
  <c r="AA138" i="2"/>
  <c r="AB138" i="2"/>
  <c r="AD138" i="2"/>
  <c r="AA139" i="2"/>
  <c r="AB139" i="2"/>
  <c r="AD139" i="2"/>
  <c r="AA140" i="2"/>
  <c r="AB140" i="2"/>
  <c r="AD140" i="2"/>
  <c r="AA141" i="2"/>
  <c r="AB141" i="2"/>
  <c r="AD141" i="2"/>
  <c r="AA142" i="2"/>
  <c r="AB142" i="2"/>
  <c r="AD142" i="2"/>
  <c r="AA143" i="2"/>
  <c r="AB143" i="2"/>
  <c r="AD143" i="2"/>
  <c r="AA144" i="2"/>
  <c r="AB144" i="2"/>
  <c r="AD144" i="2"/>
  <c r="AA145" i="2"/>
  <c r="AB145" i="2"/>
  <c r="AD145" i="2"/>
  <c r="AA146" i="2"/>
  <c r="AB146" i="2"/>
  <c r="AD146" i="2"/>
  <c r="AA147" i="2"/>
  <c r="AB147" i="2"/>
  <c r="AD147" i="2"/>
  <c r="AA148" i="2"/>
  <c r="AB148" i="2"/>
  <c r="AD148" i="2"/>
  <c r="AA149" i="2"/>
  <c r="AB149" i="2"/>
  <c r="AD149" i="2"/>
  <c r="AA150" i="2"/>
  <c r="AB150" i="2"/>
  <c r="AD150" i="2"/>
  <c r="AA151" i="2"/>
  <c r="AB151" i="2"/>
  <c r="AD151" i="2"/>
  <c r="AA152" i="2"/>
  <c r="AB152" i="2"/>
  <c r="AD152" i="2"/>
  <c r="AA153" i="2"/>
  <c r="AB153" i="2"/>
  <c r="AD153" i="2"/>
  <c r="AA154" i="2"/>
  <c r="AB154" i="2"/>
  <c r="AD154" i="2"/>
  <c r="AA155" i="2"/>
  <c r="AB155" i="2"/>
  <c r="AD155" i="2"/>
  <c r="AA156" i="2"/>
  <c r="AB156" i="2"/>
  <c r="AD156" i="2"/>
  <c r="AA157" i="2"/>
  <c r="AB157" i="2"/>
  <c r="AD157" i="2"/>
  <c r="AA158" i="2"/>
  <c r="AB158" i="2"/>
  <c r="AD158" i="2"/>
  <c r="AA159" i="2"/>
  <c r="AB159" i="2"/>
  <c r="AD159" i="2"/>
  <c r="AA160" i="2"/>
  <c r="AB160" i="2"/>
  <c r="AD160" i="2"/>
  <c r="AA161" i="2"/>
  <c r="AB161" i="2"/>
  <c r="AD161" i="2"/>
  <c r="AA162" i="2"/>
  <c r="AB162" i="2"/>
  <c r="AD162" i="2"/>
  <c r="AA163" i="2"/>
  <c r="AB163" i="2"/>
  <c r="AD163" i="2"/>
  <c r="AA164" i="2"/>
  <c r="AB164" i="2"/>
  <c r="AD164" i="2"/>
  <c r="AA165" i="2"/>
  <c r="AB165" i="2"/>
  <c r="AD165" i="2"/>
  <c r="AA166" i="2"/>
  <c r="AB166" i="2"/>
  <c r="AD166" i="2"/>
  <c r="AA167" i="2"/>
  <c r="AB167" i="2"/>
  <c r="AD167" i="2"/>
  <c r="AA168" i="2"/>
  <c r="AB168" i="2"/>
  <c r="AD168" i="2"/>
  <c r="AA169" i="2"/>
  <c r="AB169" i="2"/>
  <c r="AD169" i="2"/>
  <c r="AA170" i="2"/>
  <c r="AB170" i="2"/>
  <c r="AD170" i="2"/>
  <c r="AA171" i="2"/>
  <c r="AB171" i="2"/>
  <c r="AD171" i="2"/>
  <c r="AA172" i="2"/>
  <c r="AB172" i="2"/>
  <c r="AD172" i="2"/>
  <c r="AA173" i="2"/>
  <c r="AB173" i="2"/>
  <c r="AD173" i="2"/>
  <c r="AA174" i="2"/>
  <c r="AB174" i="2"/>
  <c r="AD174" i="2"/>
  <c r="AA175" i="2"/>
  <c r="AB175" i="2"/>
  <c r="AD175" i="2"/>
  <c r="AA176" i="2"/>
  <c r="AB176" i="2"/>
  <c r="AD176" i="2"/>
  <c r="AA177" i="2"/>
  <c r="AB177" i="2"/>
  <c r="AD177" i="2"/>
  <c r="AA178" i="2"/>
  <c r="AB178" i="2"/>
  <c r="AD178" i="2"/>
  <c r="AA179" i="2"/>
  <c r="AB179" i="2"/>
  <c r="AD179" i="2"/>
  <c r="AA180" i="2"/>
  <c r="AB180" i="2"/>
  <c r="AD180" i="2"/>
  <c r="AA181" i="2"/>
  <c r="AB181" i="2"/>
  <c r="AD181" i="2"/>
  <c r="AA182" i="2"/>
  <c r="AB182" i="2"/>
  <c r="AD182" i="2"/>
  <c r="AA183" i="2"/>
  <c r="AB183" i="2"/>
  <c r="AD183" i="2"/>
  <c r="AA184" i="2"/>
  <c r="AB184" i="2"/>
  <c r="AD184" i="2"/>
  <c r="AA185" i="2"/>
  <c r="AB185" i="2"/>
  <c r="AD185" i="2"/>
  <c r="AA186" i="2"/>
  <c r="AB186" i="2"/>
  <c r="AD186" i="2"/>
  <c r="AA187" i="2"/>
  <c r="AB187" i="2"/>
  <c r="AD187" i="2"/>
  <c r="AA188" i="2"/>
  <c r="AB188" i="2"/>
  <c r="AD188" i="2"/>
  <c r="AA189" i="2"/>
  <c r="AB189" i="2"/>
  <c r="AD189" i="2"/>
  <c r="AA190" i="2"/>
  <c r="AB190" i="2"/>
  <c r="AD190" i="2"/>
  <c r="AA191" i="2"/>
  <c r="AB191" i="2"/>
  <c r="AD191" i="2"/>
  <c r="AA192" i="2"/>
  <c r="AB192" i="2"/>
  <c r="AD192" i="2"/>
  <c r="AA193" i="2"/>
  <c r="AB193" i="2"/>
  <c r="AD193" i="2"/>
  <c r="AA194" i="2"/>
  <c r="AB194" i="2"/>
  <c r="AD194" i="2"/>
  <c r="AA195" i="2"/>
  <c r="AB195" i="2"/>
  <c r="AD195" i="2"/>
  <c r="AA196" i="2"/>
  <c r="AB196" i="2"/>
  <c r="AD196" i="2"/>
  <c r="AA197" i="2"/>
  <c r="AB197" i="2"/>
  <c r="AD197" i="2"/>
  <c r="AA198" i="2"/>
  <c r="AB198" i="2"/>
  <c r="AD198" i="2"/>
  <c r="AA199" i="2"/>
  <c r="AB199" i="2"/>
  <c r="AD199" i="2"/>
  <c r="AA200" i="2"/>
  <c r="AB200" i="2"/>
  <c r="AD200" i="2"/>
  <c r="AA201" i="2"/>
  <c r="AB201" i="2"/>
  <c r="AD201" i="2"/>
  <c r="AA202" i="2"/>
  <c r="AB202" i="2"/>
  <c r="AD202" i="2"/>
  <c r="AA203" i="2"/>
  <c r="AB203" i="2"/>
  <c r="AD203" i="2"/>
  <c r="AA204" i="2"/>
  <c r="AB204" i="2"/>
  <c r="AD204" i="2"/>
  <c r="AA205" i="2"/>
  <c r="AB205" i="2"/>
  <c r="AD205" i="2"/>
  <c r="AA206" i="2"/>
  <c r="AB206" i="2"/>
  <c r="AD206" i="2"/>
  <c r="AA207" i="2"/>
  <c r="AB207" i="2"/>
  <c r="AD207" i="2"/>
  <c r="AA208" i="2"/>
  <c r="AB208" i="2"/>
  <c r="AD208" i="2"/>
  <c r="AA209" i="2"/>
  <c r="AB209" i="2"/>
  <c r="AD209" i="2"/>
  <c r="AA210" i="2"/>
  <c r="AB210" i="2"/>
  <c r="AD210" i="2"/>
  <c r="AA211" i="2"/>
  <c r="AB211" i="2"/>
  <c r="AD211" i="2"/>
  <c r="AA212" i="2"/>
  <c r="AB212" i="2"/>
  <c r="AD212" i="2"/>
  <c r="AA213" i="2"/>
  <c r="AB213" i="2"/>
  <c r="AD213" i="2"/>
  <c r="AA214" i="2"/>
  <c r="AB214" i="2"/>
  <c r="AD214" i="2"/>
  <c r="AA215" i="2"/>
  <c r="AB215" i="2"/>
  <c r="AD215" i="2"/>
  <c r="AA216" i="2"/>
  <c r="AB216" i="2"/>
  <c r="AD216" i="2"/>
  <c r="AA217" i="2"/>
  <c r="AB217" i="2"/>
  <c r="AD217" i="2"/>
  <c r="AA218" i="2"/>
  <c r="AB218" i="2"/>
  <c r="AD218" i="2"/>
  <c r="AA219" i="2"/>
  <c r="AB219" i="2"/>
  <c r="AD219" i="2"/>
  <c r="AA220" i="2"/>
  <c r="AB220" i="2"/>
  <c r="AD220" i="2"/>
  <c r="AA221" i="2"/>
  <c r="AB221" i="2"/>
  <c r="AD221" i="2"/>
  <c r="AA222" i="2"/>
  <c r="AB222" i="2"/>
  <c r="AD222" i="2"/>
  <c r="AA223" i="2"/>
  <c r="AB223" i="2"/>
  <c r="AD223" i="2"/>
  <c r="AA224" i="2"/>
  <c r="AB224" i="2"/>
  <c r="AD224" i="2"/>
  <c r="AA225" i="2"/>
  <c r="AB225" i="2"/>
  <c r="AD225" i="2"/>
  <c r="AA226" i="2"/>
  <c r="AB226" i="2"/>
  <c r="AD226" i="2"/>
  <c r="AA227" i="2"/>
  <c r="AB227" i="2"/>
  <c r="AD227" i="2"/>
  <c r="AA228" i="2"/>
  <c r="AB228" i="2"/>
  <c r="AD228" i="2"/>
  <c r="AA229" i="2"/>
  <c r="AB229" i="2"/>
  <c r="AD229" i="2"/>
  <c r="AA230" i="2"/>
  <c r="AB230" i="2"/>
  <c r="AD230" i="2"/>
  <c r="AA231" i="2"/>
  <c r="AB231" i="2"/>
  <c r="AD231" i="2"/>
  <c r="AA232" i="2"/>
  <c r="AB232" i="2"/>
  <c r="AD232" i="2"/>
  <c r="AA233" i="2"/>
  <c r="AB233" i="2"/>
  <c r="AD233" i="2"/>
  <c r="AA234" i="2"/>
  <c r="AB234" i="2"/>
  <c r="AD234" i="2"/>
  <c r="AA235" i="2"/>
  <c r="AB235" i="2"/>
  <c r="AD235" i="2"/>
  <c r="AA236" i="2"/>
  <c r="AB236" i="2"/>
  <c r="AD236" i="2"/>
  <c r="AA237" i="2"/>
  <c r="AB237" i="2"/>
  <c r="AD237" i="2"/>
  <c r="AA238" i="2"/>
  <c r="AB238" i="2"/>
  <c r="AD238" i="2"/>
  <c r="AA239" i="2"/>
  <c r="AB239" i="2"/>
  <c r="AD239" i="2"/>
  <c r="AA240" i="2"/>
  <c r="AB240" i="2"/>
  <c r="AD240" i="2"/>
  <c r="AA241" i="2"/>
  <c r="AB241" i="2"/>
  <c r="AD241" i="2"/>
  <c r="AA242" i="2"/>
  <c r="AB242" i="2"/>
  <c r="AD242" i="2"/>
  <c r="AA243" i="2"/>
  <c r="AB243" i="2"/>
  <c r="AD243" i="2"/>
  <c r="AA244" i="2"/>
  <c r="AB244" i="2"/>
  <c r="AD244" i="2"/>
  <c r="AA245" i="2"/>
  <c r="AB245" i="2"/>
  <c r="AD245" i="2"/>
  <c r="AA246" i="2"/>
  <c r="AB246" i="2"/>
  <c r="AD246" i="2"/>
  <c r="AA247" i="2"/>
  <c r="AB247" i="2"/>
  <c r="AD247" i="2"/>
  <c r="AA248" i="2"/>
  <c r="AB248" i="2"/>
  <c r="AD248" i="2"/>
  <c r="AA249" i="2"/>
  <c r="AB249" i="2"/>
  <c r="AD249" i="2"/>
  <c r="AA250" i="2"/>
  <c r="AB250" i="2"/>
  <c r="AD250" i="2"/>
  <c r="AA251" i="2"/>
  <c r="AB251" i="2"/>
  <c r="AD251" i="2"/>
  <c r="AA252" i="2"/>
  <c r="AB252" i="2"/>
  <c r="AD252" i="2"/>
  <c r="AA253" i="2"/>
  <c r="AB253" i="2"/>
  <c r="AD253" i="2"/>
  <c r="AA254" i="2"/>
  <c r="AB254" i="2"/>
  <c r="AD254" i="2"/>
  <c r="AA255" i="2"/>
  <c r="AB255" i="2"/>
  <c r="AD255" i="2"/>
  <c r="AA256" i="2"/>
  <c r="AB256" i="2"/>
  <c r="AD256" i="2"/>
  <c r="AA257" i="2"/>
  <c r="AB257" i="2"/>
  <c r="AD257" i="2"/>
  <c r="AA259" i="2"/>
  <c r="AB259" i="2"/>
  <c r="AD259" i="2"/>
  <c r="AA260" i="2"/>
  <c r="AB260" i="2"/>
  <c r="AD260" i="2"/>
  <c r="AA258" i="2"/>
  <c r="AB258" i="2"/>
  <c r="AD258" i="2"/>
  <c r="AA261" i="2"/>
  <c r="AB261" i="2"/>
  <c r="AD261" i="2"/>
  <c r="AA262" i="2"/>
  <c r="AB262" i="2"/>
  <c r="AD262" i="2"/>
  <c r="AA263" i="2"/>
  <c r="AB263" i="2"/>
  <c r="AD263" i="2"/>
  <c r="AA264" i="2"/>
  <c r="AB264" i="2"/>
  <c r="AD264" i="2"/>
  <c r="AA265" i="2"/>
  <c r="AB265" i="2"/>
  <c r="AD265" i="2"/>
  <c r="AA266" i="2"/>
  <c r="AB266" i="2"/>
  <c r="AD266" i="2"/>
  <c r="AA267" i="2"/>
  <c r="AB267" i="2"/>
  <c r="AD267" i="2"/>
  <c r="AA268" i="2"/>
  <c r="AB268" i="2"/>
  <c r="AD268" i="2"/>
  <c r="AA269" i="2"/>
  <c r="AB269" i="2"/>
  <c r="AD269" i="2"/>
  <c r="AA270" i="2"/>
  <c r="AB270" i="2"/>
  <c r="AD270" i="2"/>
  <c r="AA271" i="2"/>
  <c r="AB271" i="2"/>
  <c r="AD271" i="2"/>
  <c r="AA272" i="2"/>
  <c r="AB272" i="2"/>
  <c r="AD272" i="2"/>
  <c r="AA273" i="2"/>
  <c r="AB273" i="2"/>
  <c r="AD273" i="2"/>
  <c r="AA274" i="2"/>
  <c r="AB274" i="2"/>
  <c r="AD274" i="2"/>
  <c r="AA275" i="2"/>
  <c r="AB275" i="2"/>
  <c r="AD275" i="2"/>
  <c r="AA276" i="2"/>
  <c r="AB276" i="2"/>
  <c r="AD276" i="2"/>
  <c r="AA277" i="2"/>
  <c r="AB277" i="2"/>
  <c r="AD277" i="2"/>
  <c r="AA278" i="2"/>
  <c r="AB278" i="2"/>
  <c r="AD278" i="2"/>
  <c r="AA279" i="2"/>
  <c r="AB279" i="2"/>
  <c r="AD279" i="2"/>
  <c r="AA280" i="2"/>
  <c r="AB280" i="2"/>
  <c r="AD280" i="2"/>
  <c r="AA281" i="2"/>
  <c r="AB281" i="2"/>
  <c r="AD281" i="2"/>
  <c r="AA282" i="2"/>
  <c r="AB282" i="2"/>
  <c r="AD282" i="2"/>
  <c r="AA283" i="2"/>
  <c r="AB283" i="2"/>
  <c r="AD283" i="2"/>
  <c r="AA284" i="2"/>
  <c r="AB284" i="2"/>
  <c r="AD284" i="2"/>
  <c r="AA285" i="2"/>
  <c r="AB285" i="2"/>
  <c r="AD285" i="2"/>
  <c r="AA286" i="2"/>
  <c r="AB286" i="2"/>
  <c r="AD286" i="2"/>
  <c r="AA287" i="2"/>
  <c r="AB287" i="2"/>
  <c r="AD287" i="2"/>
  <c r="AA288" i="2"/>
  <c r="AB288" i="2"/>
  <c r="AD288" i="2"/>
  <c r="AA289" i="2"/>
  <c r="AB289" i="2"/>
  <c r="AD289" i="2"/>
  <c r="AA290" i="2"/>
  <c r="AB290" i="2"/>
  <c r="AD290" i="2"/>
  <c r="AA291" i="2"/>
  <c r="AB291" i="2"/>
  <c r="AD291" i="2"/>
  <c r="AA292" i="2"/>
  <c r="AB292" i="2"/>
  <c r="AD292" i="2"/>
  <c r="AA293" i="2"/>
  <c r="AB293" i="2"/>
  <c r="AD293" i="2"/>
  <c r="AB294" i="2"/>
  <c r="AD294" i="2"/>
  <c r="AB295" i="2"/>
  <c r="AD295" i="2"/>
  <c r="AB296" i="2"/>
  <c r="AD296" i="2"/>
  <c r="AB297" i="2"/>
  <c r="AD297" i="2"/>
  <c r="AB298" i="2"/>
  <c r="AD298" i="2"/>
  <c r="AB299" i="2"/>
  <c r="AD299" i="2"/>
  <c r="AB300" i="2"/>
  <c r="AD300" i="2"/>
  <c r="AB301" i="2"/>
  <c r="AD301" i="2"/>
  <c r="AB302" i="2"/>
  <c r="AD302" i="2"/>
  <c r="AB303" i="2"/>
  <c r="AD303" i="2"/>
  <c r="AB304" i="2"/>
  <c r="AD304" i="2"/>
  <c r="AB305" i="2"/>
  <c r="AD305" i="2"/>
  <c r="AB306" i="2"/>
  <c r="AD306" i="2"/>
  <c r="AB308" i="2"/>
  <c r="AD308" i="2"/>
  <c r="AB309" i="2"/>
  <c r="AD309" i="2"/>
  <c r="AB307" i="2"/>
  <c r="AD307" i="2"/>
  <c r="AB310" i="2"/>
  <c r="AD310" i="2"/>
  <c r="AB311" i="2"/>
  <c r="AD311" i="2"/>
  <c r="AB312" i="2"/>
  <c r="AD312" i="2"/>
  <c r="AB313" i="2"/>
  <c r="AD313" i="2"/>
  <c r="AB314" i="2"/>
  <c r="AD314" i="2"/>
  <c r="AB315" i="2"/>
  <c r="AD315" i="2"/>
  <c r="AB316" i="2"/>
  <c r="AD316" i="2"/>
  <c r="AB317" i="2"/>
  <c r="AD317" i="2"/>
  <c r="AB318" i="2"/>
  <c r="AD318" i="2"/>
  <c r="AB319" i="2"/>
  <c r="AD319" i="2"/>
  <c r="AB320" i="2"/>
  <c r="AD320" i="2"/>
  <c r="AB321" i="2"/>
  <c r="AD321" i="2"/>
  <c r="AB322" i="2"/>
  <c r="AD322" i="2"/>
  <c r="AB323" i="2"/>
  <c r="AD323" i="2"/>
  <c r="AB324" i="2"/>
  <c r="AD324" i="2"/>
  <c r="AB325" i="2"/>
  <c r="AD325" i="2"/>
  <c r="AB326" i="2"/>
  <c r="AD326" i="2"/>
  <c r="AB327" i="2"/>
  <c r="AD327" i="2"/>
  <c r="AB328" i="2"/>
  <c r="AD328" i="2"/>
  <c r="AB329" i="2"/>
  <c r="AD329" i="2"/>
  <c r="AB330" i="2"/>
  <c r="AD330" i="2"/>
  <c r="AB331" i="2"/>
  <c r="AD331" i="2"/>
  <c r="AB332" i="2"/>
  <c r="AD332" i="2"/>
  <c r="AB333" i="2"/>
  <c r="AD333" i="2"/>
  <c r="AB334" i="2"/>
  <c r="AD334" i="2"/>
  <c r="AB335" i="2"/>
  <c r="AD335" i="2"/>
  <c r="AB336" i="2"/>
  <c r="AD336" i="2"/>
  <c r="AB337" i="2"/>
  <c r="AD337" i="2"/>
  <c r="AB338" i="2"/>
  <c r="AD338" i="2"/>
  <c r="AB339" i="2"/>
  <c r="AD339" i="2"/>
  <c r="AB340" i="2"/>
  <c r="AD340" i="2"/>
  <c r="AB341" i="2"/>
  <c r="AD341" i="2"/>
  <c r="AB342" i="2"/>
  <c r="AD342" i="2"/>
  <c r="AB343" i="2"/>
  <c r="AD343" i="2"/>
  <c r="AB344" i="2"/>
  <c r="AD344" i="2"/>
  <c r="AB345" i="2"/>
  <c r="AD345" i="2"/>
  <c r="AB346" i="2"/>
  <c r="AD346" i="2"/>
  <c r="AB347" i="2"/>
  <c r="AD347" i="2"/>
  <c r="AB348" i="2"/>
  <c r="AD348" i="2"/>
  <c r="AB349" i="2"/>
  <c r="AD349" i="2"/>
  <c r="AB350" i="2"/>
  <c r="AD350" i="2"/>
  <c r="AB351" i="2"/>
  <c r="AD351" i="2"/>
  <c r="AB352" i="2"/>
  <c r="AD352" i="2"/>
  <c r="AB353" i="2"/>
  <c r="AD353" i="2"/>
  <c r="AB354" i="2"/>
  <c r="AD354" i="2"/>
  <c r="AB356" i="2"/>
  <c r="AD356" i="2"/>
  <c r="AB355" i="2"/>
  <c r="AD355" i="2"/>
  <c r="AB357" i="2"/>
  <c r="AD357" i="2"/>
  <c r="AB358" i="2"/>
  <c r="AD358" i="2"/>
  <c r="AB359" i="2"/>
  <c r="AD359" i="2"/>
  <c r="AB360" i="2"/>
  <c r="AD360" i="2"/>
  <c r="AB364" i="2"/>
  <c r="AD364" i="2"/>
  <c r="AB361" i="2"/>
  <c r="AD361" i="2"/>
  <c r="AB362" i="2"/>
  <c r="AD362" i="2"/>
  <c r="AB363" i="2"/>
  <c r="AD363" i="2"/>
  <c r="AB365" i="2"/>
  <c r="AD365" i="2"/>
  <c r="AB366" i="2"/>
  <c r="AD366" i="2"/>
  <c r="AB368" i="2"/>
  <c r="AD368" i="2"/>
  <c r="AB369" i="2"/>
  <c r="AD369" i="2"/>
  <c r="AB370" i="2"/>
  <c r="AD370" i="2"/>
  <c r="AB372" i="2"/>
  <c r="AD372" i="2"/>
  <c r="AB373" i="2"/>
  <c r="AD373" i="2"/>
  <c r="AB367" i="2"/>
  <c r="AD367" i="2"/>
  <c r="AB371" i="2"/>
  <c r="AD371" i="2"/>
  <c r="AB374" i="2"/>
  <c r="AD374" i="2"/>
  <c r="AB375" i="2"/>
  <c r="AD375" i="2"/>
  <c r="AB376" i="2"/>
  <c r="AD376" i="2"/>
  <c r="AB377" i="2"/>
  <c r="AD377" i="2"/>
  <c r="AB378" i="2"/>
  <c r="AD378" i="2"/>
  <c r="AB379" i="2"/>
  <c r="AD379" i="2"/>
  <c r="AB380" i="2"/>
  <c r="AD380" i="2"/>
  <c r="AB381" i="2"/>
  <c r="AD381" i="2"/>
  <c r="AB382" i="2"/>
  <c r="AD382" i="2"/>
  <c r="AB387" i="2"/>
  <c r="AD387" i="2"/>
  <c r="AB388" i="2"/>
  <c r="AD388" i="2"/>
  <c r="AB383" i="2"/>
  <c r="AD383" i="2"/>
  <c r="AB384" i="2"/>
  <c r="AD384" i="2"/>
  <c r="AB385" i="2"/>
  <c r="AD385" i="2"/>
  <c r="AB386" i="2"/>
  <c r="AD386" i="2"/>
  <c r="AB389" i="2"/>
  <c r="AD389" i="2"/>
  <c r="AB390" i="2"/>
  <c r="AD390" i="2"/>
  <c r="AB391" i="2"/>
  <c r="AD391" i="2"/>
  <c r="AB392" i="2"/>
  <c r="AD392" i="2"/>
  <c r="AB393" i="2"/>
  <c r="AD393" i="2"/>
  <c r="AB394" i="2"/>
  <c r="AD394" i="2"/>
  <c r="AB395" i="2"/>
  <c r="AD395" i="2"/>
  <c r="AB396" i="2"/>
  <c r="AD396" i="2"/>
  <c r="AB397" i="2"/>
  <c r="AD397" i="2"/>
  <c r="AB398" i="2"/>
  <c r="AD398" i="2"/>
  <c r="AB399" i="2"/>
  <c r="AD399" i="2"/>
  <c r="AB400" i="2"/>
  <c r="AD400" i="2"/>
  <c r="AB401" i="2"/>
  <c r="AD401" i="2"/>
  <c r="AB402" i="2"/>
  <c r="AD402" i="2"/>
  <c r="AB403" i="2"/>
  <c r="AD403" i="2"/>
  <c r="AB404" i="2"/>
  <c r="AD404" i="2"/>
  <c r="AB405" i="2"/>
  <c r="AD405" i="2"/>
  <c r="AB406" i="2"/>
  <c r="AD406" i="2"/>
  <c r="AB408" i="2"/>
  <c r="AD408" i="2"/>
  <c r="AB407" i="2"/>
  <c r="AD407" i="2"/>
  <c r="AB409" i="2"/>
  <c r="AD409" i="2"/>
  <c r="AB411" i="2"/>
  <c r="AD411" i="2"/>
  <c r="AB410" i="2"/>
  <c r="AD410" i="2"/>
  <c r="AB412" i="2"/>
  <c r="AD412" i="2"/>
  <c r="AB413" i="2"/>
  <c r="AD413" i="2"/>
  <c r="AB414" i="2"/>
  <c r="AD414" i="2"/>
  <c r="AB415" i="2"/>
  <c r="AD415" i="2"/>
  <c r="AB417" i="2"/>
  <c r="AD417" i="2"/>
  <c r="AB416" i="2"/>
  <c r="AD416" i="2"/>
  <c r="AB418" i="2"/>
  <c r="AD418" i="2"/>
  <c r="AB419" i="2"/>
  <c r="AD419" i="2"/>
  <c r="AB420" i="2"/>
  <c r="AD420" i="2"/>
  <c r="AB421" i="2"/>
  <c r="AD421" i="2"/>
  <c r="AB422" i="2"/>
  <c r="AD422" i="2"/>
  <c r="AB423" i="2"/>
  <c r="AD423" i="2"/>
  <c r="AB424" i="2"/>
  <c r="AD424" i="2"/>
  <c r="AB425" i="2"/>
  <c r="AD425" i="2"/>
  <c r="AB426" i="2"/>
  <c r="AD426" i="2"/>
  <c r="AB427" i="2"/>
  <c r="AD427" i="2"/>
  <c r="AB428" i="2"/>
  <c r="AD428" i="2"/>
  <c r="AB429" i="2"/>
  <c r="AD429" i="2"/>
  <c r="AB430" i="2"/>
  <c r="AD430" i="2"/>
  <c r="AB431" i="2"/>
  <c r="AD431" i="2"/>
  <c r="AB432" i="2"/>
  <c r="AD432" i="2"/>
  <c r="AB433" i="2"/>
  <c r="AD433" i="2"/>
  <c r="AB434" i="2"/>
  <c r="AD434" i="2"/>
  <c r="AB435" i="2"/>
  <c r="AD435" i="2"/>
  <c r="AB436" i="2"/>
  <c r="AD436" i="2"/>
  <c r="AB437" i="2"/>
  <c r="AD437" i="2"/>
  <c r="AB438" i="2"/>
  <c r="AD438" i="2"/>
  <c r="AB439" i="2"/>
  <c r="AD439" i="2"/>
  <c r="AB440" i="2"/>
  <c r="AD440" i="2"/>
  <c r="AB441" i="2"/>
  <c r="AD441" i="2"/>
  <c r="AB442" i="2"/>
  <c r="AD442" i="2"/>
  <c r="AB443" i="2"/>
  <c r="AD443" i="2"/>
  <c r="AB444" i="2"/>
  <c r="AD444" i="2"/>
  <c r="AB445" i="2"/>
  <c r="AD445" i="2"/>
  <c r="AB446" i="2"/>
  <c r="AD446" i="2"/>
  <c r="AB447" i="2"/>
  <c r="AD447" i="2"/>
  <c r="AB448" i="2"/>
  <c r="AD448" i="2"/>
  <c r="AB449" i="2"/>
  <c r="AD449" i="2"/>
  <c r="AB450" i="2"/>
  <c r="AD450" i="2"/>
  <c r="AB451" i="2"/>
  <c r="AD451" i="2"/>
  <c r="AB452" i="2"/>
  <c r="AD452" i="2"/>
  <c r="AB453" i="2"/>
  <c r="AD453" i="2"/>
  <c r="AB454" i="2"/>
  <c r="AD454" i="2"/>
  <c r="AB455" i="2"/>
  <c r="AD455" i="2"/>
  <c r="AB456" i="2"/>
  <c r="AD456" i="2"/>
  <c r="AB457" i="2"/>
  <c r="AD457" i="2"/>
  <c r="AB458" i="2"/>
  <c r="AD458" i="2"/>
  <c r="AB459" i="2"/>
  <c r="AD459" i="2"/>
  <c r="AB460" i="2"/>
  <c r="AD460" i="2"/>
  <c r="AB461" i="2"/>
  <c r="AD461" i="2"/>
  <c r="AB462" i="2"/>
  <c r="AD462" i="2"/>
  <c r="AB463" i="2"/>
  <c r="AD463" i="2"/>
  <c r="AB464" i="2"/>
  <c r="AD464" i="2"/>
  <c r="AB465" i="2"/>
  <c r="AD465" i="2"/>
  <c r="AB466" i="2"/>
  <c r="AD466" i="2"/>
  <c r="AB467" i="2"/>
  <c r="AD467" i="2"/>
  <c r="AB468" i="2"/>
  <c r="AD468" i="2"/>
  <c r="AB469" i="2"/>
  <c r="AD469" i="2"/>
  <c r="AB470" i="2"/>
  <c r="AD470" i="2"/>
  <c r="AB471" i="2"/>
  <c r="AD471" i="2"/>
  <c r="AB472" i="2"/>
  <c r="AD472" i="2"/>
  <c r="AB473" i="2"/>
  <c r="AD473" i="2"/>
  <c r="AB474" i="2"/>
  <c r="AD474" i="2"/>
  <c r="AB475" i="2"/>
  <c r="AD475" i="2"/>
  <c r="AB476" i="2"/>
  <c r="AD476" i="2"/>
  <c r="AB477" i="2"/>
  <c r="AD477" i="2"/>
  <c r="AB478" i="2"/>
  <c r="AD478" i="2"/>
  <c r="AB479" i="2"/>
  <c r="AD479" i="2"/>
  <c r="AB480" i="2"/>
  <c r="AD480" i="2"/>
  <c r="AB481" i="2"/>
  <c r="AD481" i="2"/>
  <c r="AB482" i="2"/>
  <c r="AD482" i="2"/>
  <c r="AB483" i="2"/>
  <c r="AD483" i="2"/>
  <c r="AB484" i="2"/>
  <c r="AD484" i="2"/>
  <c r="AB485" i="2"/>
  <c r="AD485" i="2"/>
  <c r="AB486" i="2"/>
  <c r="AD486" i="2"/>
  <c r="AB487" i="2"/>
  <c r="AD487" i="2"/>
  <c r="AB488" i="2"/>
  <c r="AD488" i="2"/>
  <c r="AB489" i="2"/>
  <c r="AD489" i="2"/>
  <c r="AB490" i="2"/>
  <c r="AD490" i="2"/>
  <c r="AB491" i="2"/>
  <c r="AD491" i="2"/>
  <c r="AB492" i="2"/>
  <c r="AD492" i="2"/>
  <c r="AB493" i="2"/>
  <c r="AD493" i="2"/>
  <c r="AB494" i="2"/>
  <c r="AD494" i="2"/>
  <c r="AB495" i="2"/>
  <c r="AD495" i="2"/>
  <c r="AB496" i="2"/>
  <c r="AD496" i="2"/>
  <c r="AB497" i="2"/>
  <c r="AD497" i="2"/>
  <c r="AB498" i="2"/>
  <c r="AD498" i="2"/>
  <c r="AB499" i="2"/>
  <c r="AD499" i="2"/>
  <c r="AB500" i="2"/>
  <c r="AD500" i="2"/>
  <c r="AB501" i="2"/>
  <c r="AD501" i="2"/>
  <c r="AB502" i="2"/>
  <c r="AD502" i="2"/>
  <c r="AB503" i="2"/>
  <c r="AD503" i="2"/>
  <c r="AB504" i="2"/>
  <c r="AD504" i="2"/>
  <c r="AB505" i="2"/>
  <c r="AD505" i="2"/>
  <c r="AB506" i="2"/>
  <c r="AD506" i="2"/>
  <c r="AB507" i="2"/>
  <c r="AD507" i="2"/>
  <c r="AB508" i="2"/>
  <c r="AD508" i="2"/>
  <c r="AB509" i="2"/>
  <c r="AD509" i="2"/>
  <c r="AB510" i="2"/>
  <c r="AD510" i="2"/>
  <c r="AB511" i="2"/>
  <c r="AD511" i="2"/>
  <c r="AB512" i="2"/>
  <c r="AD512" i="2"/>
  <c r="AB513" i="2"/>
  <c r="AD513" i="2"/>
  <c r="AB514" i="2"/>
  <c r="AD514" i="2"/>
  <c r="AB517" i="2"/>
  <c r="AD517" i="2"/>
  <c r="AB515" i="2"/>
  <c r="AD515" i="2"/>
  <c r="AB516" i="2"/>
  <c r="AD516" i="2"/>
  <c r="AB518" i="2"/>
  <c r="AD518" i="2"/>
  <c r="AB519" i="2"/>
  <c r="AD519" i="2"/>
  <c r="AB520" i="2"/>
  <c r="AD520" i="2"/>
  <c r="AB521" i="2"/>
  <c r="AD521" i="2"/>
  <c r="AB522" i="2"/>
  <c r="AD522" i="2"/>
  <c r="AB523" i="2"/>
  <c r="AD523" i="2"/>
  <c r="AB524" i="2"/>
  <c r="AD524" i="2"/>
  <c r="AB525" i="2"/>
  <c r="AD525" i="2"/>
  <c r="AB526" i="2"/>
  <c r="AD526" i="2"/>
  <c r="AB527" i="2"/>
  <c r="AD527" i="2"/>
  <c r="AB528" i="2"/>
  <c r="AD528" i="2"/>
  <c r="AB529" i="2"/>
  <c r="AD529" i="2"/>
  <c r="AB530" i="2"/>
  <c r="AD530" i="2"/>
  <c r="AB531" i="2"/>
  <c r="AD531" i="2"/>
  <c r="AB532" i="2"/>
  <c r="AD532" i="2"/>
  <c r="AB533" i="2"/>
  <c r="AD533" i="2"/>
  <c r="AB534" i="2"/>
  <c r="AD534" i="2"/>
  <c r="AB535" i="2"/>
  <c r="AD535" i="2"/>
  <c r="AB536" i="2"/>
  <c r="AD536" i="2"/>
  <c r="AB537" i="2"/>
  <c r="AD537" i="2"/>
  <c r="AB538" i="2"/>
  <c r="AD538" i="2"/>
  <c r="AB539" i="2"/>
  <c r="AD539" i="2"/>
  <c r="AB540" i="2"/>
  <c r="AD540" i="2"/>
  <c r="AB541" i="2"/>
  <c r="AD541" i="2"/>
  <c r="AB542" i="2"/>
  <c r="AD542" i="2"/>
  <c r="AB543" i="2"/>
  <c r="AD543" i="2"/>
  <c r="AB544" i="2"/>
  <c r="AD544" i="2"/>
  <c r="AB545" i="2"/>
  <c r="AD545" i="2"/>
  <c r="AB546" i="2"/>
  <c r="AD546" i="2"/>
  <c r="AB547" i="2"/>
  <c r="AD547" i="2"/>
  <c r="AB548" i="2"/>
  <c r="AD548" i="2"/>
  <c r="AB549" i="2"/>
  <c r="AD549" i="2"/>
  <c r="AB550" i="2"/>
  <c r="AD550" i="2"/>
  <c r="AB551" i="2"/>
  <c r="AD551" i="2"/>
  <c r="AB552" i="2"/>
  <c r="AD552" i="2"/>
  <c r="AB553" i="2"/>
  <c r="AD553" i="2"/>
  <c r="AB554" i="2"/>
  <c r="AD554" i="2"/>
  <c r="AB555" i="2"/>
  <c r="AD555" i="2"/>
  <c r="AB556" i="2"/>
  <c r="AD556" i="2"/>
  <c r="AB557" i="2"/>
  <c r="AD557" i="2"/>
  <c r="AB558" i="2"/>
  <c r="AD558" i="2"/>
  <c r="AB559" i="2"/>
  <c r="AD559" i="2"/>
  <c r="AB560" i="2"/>
  <c r="AD560" i="2"/>
  <c r="AB561" i="2"/>
  <c r="AD561" i="2"/>
  <c r="AB562" i="2"/>
  <c r="AD562" i="2"/>
  <c r="AB563" i="2"/>
  <c r="AD563" i="2"/>
  <c r="AB564" i="2"/>
  <c r="AD564" i="2"/>
  <c r="AB565" i="2"/>
  <c r="AD565" i="2"/>
  <c r="AB566" i="2"/>
  <c r="AD566" i="2"/>
  <c r="AB567" i="2"/>
  <c r="AD567" i="2"/>
  <c r="AB568" i="2"/>
  <c r="AD568" i="2"/>
  <c r="AB569" i="2"/>
  <c r="AD569" i="2"/>
  <c r="AB570" i="2"/>
  <c r="AD570" i="2"/>
  <c r="AB571" i="2"/>
  <c r="AD571" i="2"/>
  <c r="AB572" i="2"/>
  <c r="AD572" i="2"/>
  <c r="AB573" i="2"/>
  <c r="AD573" i="2"/>
  <c r="AB574" i="2"/>
  <c r="AD574" i="2"/>
  <c r="AB575" i="2"/>
  <c r="AD575" i="2"/>
  <c r="AB576" i="2"/>
  <c r="AD576" i="2"/>
  <c r="AB577" i="2"/>
  <c r="AD577" i="2"/>
  <c r="AB578" i="2"/>
  <c r="AD578" i="2"/>
  <c r="AB579" i="2"/>
  <c r="AD579" i="2"/>
  <c r="AB580" i="2"/>
  <c r="AD580" i="2"/>
  <c r="AB581" i="2"/>
  <c r="AD581" i="2"/>
  <c r="AB582" i="2"/>
  <c r="AD582" i="2"/>
  <c r="AB583" i="2"/>
  <c r="AD583" i="2"/>
  <c r="AB584" i="2"/>
  <c r="AD584" i="2"/>
  <c r="AB585" i="2"/>
  <c r="AD585" i="2"/>
  <c r="AB586" i="2"/>
  <c r="AD586" i="2"/>
  <c r="AB587" i="2"/>
  <c r="AD587" i="2"/>
  <c r="AB588" i="2"/>
  <c r="AD588" i="2"/>
  <c r="AB589" i="2"/>
  <c r="AD589" i="2"/>
  <c r="AB590" i="2"/>
  <c r="AD590" i="2"/>
  <c r="AB591" i="2"/>
  <c r="AD591" i="2"/>
  <c r="AB592" i="2"/>
  <c r="AD592" i="2"/>
  <c r="AB593" i="2"/>
  <c r="AD593" i="2"/>
  <c r="AB594" i="2"/>
  <c r="AD594" i="2"/>
  <c r="AB595" i="2"/>
  <c r="AD595" i="2"/>
  <c r="AB596" i="2"/>
  <c r="AD596" i="2"/>
  <c r="AB597" i="2"/>
  <c r="AD597" i="2"/>
  <c r="AB598" i="2"/>
  <c r="AD598" i="2"/>
  <c r="AB599" i="2"/>
  <c r="AD599" i="2"/>
  <c r="AB600" i="2"/>
  <c r="AD600" i="2"/>
  <c r="AB601" i="2"/>
  <c r="AD601" i="2"/>
  <c r="AB602" i="2"/>
  <c r="AD602" i="2"/>
  <c r="AB603" i="2"/>
  <c r="AD603" i="2"/>
  <c r="AB604" i="2"/>
  <c r="AD604" i="2"/>
  <c r="AB605" i="2"/>
  <c r="AD605" i="2"/>
  <c r="AB606" i="2"/>
  <c r="AD606" i="2"/>
  <c r="AB607" i="2"/>
  <c r="AD607" i="2"/>
  <c r="AB608" i="2"/>
  <c r="AD608" i="2"/>
  <c r="AB609" i="2"/>
  <c r="AD609" i="2"/>
  <c r="AB610" i="2"/>
  <c r="AD610" i="2"/>
  <c r="AB611" i="2"/>
  <c r="AD611" i="2"/>
  <c r="AB612" i="2"/>
  <c r="AD612" i="2"/>
  <c r="AB613" i="2"/>
  <c r="AD613" i="2"/>
  <c r="AB614" i="2"/>
  <c r="AD614" i="2"/>
  <c r="AB615" i="2"/>
  <c r="AD615" i="2"/>
  <c r="AB616" i="2"/>
  <c r="AD616" i="2"/>
  <c r="AB617" i="2"/>
  <c r="AD617" i="2"/>
  <c r="AB618" i="2"/>
  <c r="AD618" i="2"/>
  <c r="AB619" i="2"/>
  <c r="AD619" i="2"/>
  <c r="AB620" i="2"/>
  <c r="AD620" i="2"/>
  <c r="AB621" i="2"/>
  <c r="AD621" i="2"/>
  <c r="AB622" i="2"/>
  <c r="AD622" i="2"/>
  <c r="AB623" i="2"/>
  <c r="AD623" i="2"/>
  <c r="AB624" i="2"/>
  <c r="AD624" i="2"/>
  <c r="AB625" i="2"/>
  <c r="AD625" i="2"/>
  <c r="AB626" i="2"/>
  <c r="AD626" i="2"/>
  <c r="AB627" i="2"/>
  <c r="AD627" i="2"/>
  <c r="AB628" i="2"/>
  <c r="AD628" i="2"/>
  <c r="AB629" i="2"/>
  <c r="AD629" i="2"/>
  <c r="AB630" i="2"/>
  <c r="AD630" i="2"/>
  <c r="AB631" i="2"/>
  <c r="AD631" i="2"/>
  <c r="AB632" i="2"/>
  <c r="AD632" i="2"/>
  <c r="AB633" i="2"/>
  <c r="AD633" i="2"/>
  <c r="AB634" i="2"/>
  <c r="AD634" i="2"/>
  <c r="AB635" i="2"/>
  <c r="AD635" i="2"/>
  <c r="AB636" i="2"/>
  <c r="AD636" i="2"/>
  <c r="AB637" i="2"/>
  <c r="AD637" i="2"/>
  <c r="AB638" i="2"/>
  <c r="AD638" i="2"/>
  <c r="AB639" i="2"/>
  <c r="AD639" i="2"/>
  <c r="AB640" i="2"/>
  <c r="AD640" i="2"/>
  <c r="AB641" i="2"/>
  <c r="AD641" i="2"/>
  <c r="AB642" i="2"/>
  <c r="AD642" i="2"/>
  <c r="AB643" i="2"/>
  <c r="AD643" i="2"/>
  <c r="AB644" i="2"/>
  <c r="AD644" i="2"/>
  <c r="AB645" i="2"/>
  <c r="AD645" i="2"/>
  <c r="AB646" i="2"/>
  <c r="AD646" i="2"/>
  <c r="AB647" i="2"/>
  <c r="AD647" i="2"/>
  <c r="AB648" i="2"/>
  <c r="AD648" i="2"/>
  <c r="AB649" i="2"/>
  <c r="AD649" i="2"/>
  <c r="AB650" i="2"/>
  <c r="AD650" i="2"/>
  <c r="AB651" i="2"/>
  <c r="AD651" i="2"/>
  <c r="AB652" i="2"/>
  <c r="AD652" i="2"/>
  <c r="AB653" i="2"/>
  <c r="AD653" i="2"/>
  <c r="AB654" i="2"/>
  <c r="AD654" i="2"/>
  <c r="AB655" i="2"/>
  <c r="AD655" i="2"/>
  <c r="AB656" i="2"/>
  <c r="AD656" i="2"/>
  <c r="AB657" i="2"/>
  <c r="AD657" i="2"/>
  <c r="AB658" i="2"/>
  <c r="AD658" i="2"/>
  <c r="AB659" i="2"/>
  <c r="AD659" i="2"/>
  <c r="AB660" i="2"/>
  <c r="AD660" i="2"/>
  <c r="AB661" i="2"/>
  <c r="AD661" i="2"/>
  <c r="AB662" i="2"/>
  <c r="AD662" i="2"/>
  <c r="AB663" i="2"/>
  <c r="AD663" i="2"/>
  <c r="AB664" i="2"/>
  <c r="AD664" i="2"/>
  <c r="AB665" i="2"/>
  <c r="AD665" i="2"/>
  <c r="AB666" i="2"/>
  <c r="AD666" i="2"/>
  <c r="AB667" i="2"/>
  <c r="AD667" i="2"/>
  <c r="AB668" i="2"/>
  <c r="AD668" i="2"/>
  <c r="AB669" i="2"/>
  <c r="AD669" i="2"/>
  <c r="AB670" i="2"/>
  <c r="AD670" i="2"/>
  <c r="AB671" i="2"/>
  <c r="AD671" i="2"/>
  <c r="AB672" i="2"/>
  <c r="AD672" i="2"/>
  <c r="AB673" i="2"/>
  <c r="AD673" i="2"/>
  <c r="AB674" i="2"/>
  <c r="AD674" i="2"/>
  <c r="AB675" i="2"/>
  <c r="AD675" i="2"/>
  <c r="AB676" i="2"/>
  <c r="AD676" i="2"/>
  <c r="AB677" i="2"/>
  <c r="AD677" i="2"/>
  <c r="AB678" i="2"/>
  <c r="AD678" i="2"/>
  <c r="AB679" i="2"/>
  <c r="AD679" i="2"/>
  <c r="AB680" i="2"/>
  <c r="AD680" i="2"/>
  <c r="AB681" i="2"/>
  <c r="AD681" i="2"/>
  <c r="AB682" i="2"/>
  <c r="AD682" i="2"/>
  <c r="AB683" i="2"/>
  <c r="AD683" i="2"/>
  <c r="AB684" i="2"/>
  <c r="AD684" i="2"/>
  <c r="AB685" i="2"/>
  <c r="AD685" i="2"/>
  <c r="AB686" i="2"/>
  <c r="AD686" i="2"/>
  <c r="AB687" i="2"/>
  <c r="AD687" i="2"/>
  <c r="AB688" i="2"/>
  <c r="AD688" i="2"/>
  <c r="AB689" i="2"/>
  <c r="AD689" i="2"/>
  <c r="AB690" i="2"/>
  <c r="AD690" i="2"/>
  <c r="AB691" i="2"/>
  <c r="AD691" i="2"/>
  <c r="AB692" i="2"/>
  <c r="AD692" i="2"/>
  <c r="AB693" i="2"/>
  <c r="AD693" i="2"/>
  <c r="AB694" i="2"/>
  <c r="AD694" i="2"/>
  <c r="AB695" i="2"/>
  <c r="AD695" i="2"/>
  <c r="AB696" i="2"/>
  <c r="AD696" i="2"/>
  <c r="AB697" i="2"/>
  <c r="AD697" i="2"/>
  <c r="AB698" i="2"/>
  <c r="AD698" i="2"/>
  <c r="AB699" i="2"/>
  <c r="AD699" i="2"/>
  <c r="AB700" i="2"/>
  <c r="AD700" i="2"/>
  <c r="AB701" i="2"/>
  <c r="AD701" i="2"/>
  <c r="AB702" i="2"/>
  <c r="AD702" i="2"/>
  <c r="AB703" i="2"/>
  <c r="AD703" i="2"/>
  <c r="AB704" i="2"/>
  <c r="AD704" i="2"/>
  <c r="AB705" i="2"/>
  <c r="AD705" i="2"/>
  <c r="AB706" i="2"/>
  <c r="AD706" i="2"/>
  <c r="AB707" i="2"/>
  <c r="AD707" i="2"/>
  <c r="AB708" i="2"/>
  <c r="AD708" i="2"/>
  <c r="AB709" i="2"/>
  <c r="AD709" i="2"/>
  <c r="AB710" i="2"/>
  <c r="AD710" i="2"/>
  <c r="AB711" i="2"/>
  <c r="AD711" i="2"/>
  <c r="AB712" i="2"/>
  <c r="AD712" i="2"/>
  <c r="AB713" i="2"/>
  <c r="AD713" i="2"/>
  <c r="AB714" i="2"/>
  <c r="AD714" i="2"/>
  <c r="AB715" i="2"/>
  <c r="AD715" i="2"/>
  <c r="AB716" i="2"/>
  <c r="AD716" i="2"/>
  <c r="AB717" i="2"/>
  <c r="AD717" i="2"/>
  <c r="AB718" i="2"/>
  <c r="AD718" i="2"/>
  <c r="AB719" i="2"/>
  <c r="AD719" i="2"/>
  <c r="AB720" i="2"/>
  <c r="AD720" i="2"/>
  <c r="AB721" i="2"/>
  <c r="AD721" i="2"/>
  <c r="AB722" i="2"/>
  <c r="AD722" i="2"/>
  <c r="AB723" i="2"/>
  <c r="AD723" i="2"/>
  <c r="AB724" i="2"/>
  <c r="AD724" i="2"/>
  <c r="AB725" i="2"/>
  <c r="AD725" i="2"/>
  <c r="AB726" i="2"/>
  <c r="AD726" i="2"/>
  <c r="AB727" i="2"/>
  <c r="AD727" i="2"/>
  <c r="AB728" i="2"/>
  <c r="AD728" i="2"/>
  <c r="AB729" i="2"/>
  <c r="AD729" i="2"/>
  <c r="AB730" i="2"/>
  <c r="AD730" i="2"/>
  <c r="AB731" i="2"/>
  <c r="AD731" i="2"/>
  <c r="AB732" i="2"/>
  <c r="AD732" i="2"/>
  <c r="AB733" i="2"/>
  <c r="AD733" i="2"/>
  <c r="AB734" i="2"/>
  <c r="AD734" i="2"/>
  <c r="AB735" i="2"/>
  <c r="AD735" i="2"/>
  <c r="AB736" i="2"/>
  <c r="AD736" i="2"/>
  <c r="AB737" i="2"/>
  <c r="AD737" i="2"/>
  <c r="AB738" i="2"/>
  <c r="AD738" i="2"/>
  <c r="AB739" i="2"/>
  <c r="AD739" i="2"/>
  <c r="AB740" i="2"/>
  <c r="AD740" i="2"/>
  <c r="AB741" i="2"/>
  <c r="AD741" i="2"/>
  <c r="AB742" i="2"/>
  <c r="AD742" i="2"/>
  <c r="AB743" i="2"/>
  <c r="AD743" i="2"/>
  <c r="AB744" i="2"/>
  <c r="AD744" i="2"/>
  <c r="AB745" i="2"/>
  <c r="AD745" i="2"/>
  <c r="AB746" i="2"/>
  <c r="AD746" i="2"/>
  <c r="AB747" i="2"/>
  <c r="AD747" i="2"/>
  <c r="AB748" i="2"/>
  <c r="AD748" i="2"/>
  <c r="AB749" i="2"/>
  <c r="AD749" i="2"/>
  <c r="AB750" i="2"/>
  <c r="AD750" i="2"/>
  <c r="AB751" i="2"/>
  <c r="AD751" i="2"/>
  <c r="AB752" i="2"/>
  <c r="AD752" i="2"/>
  <c r="AB753" i="2"/>
  <c r="AD753" i="2"/>
  <c r="AB754" i="2"/>
  <c r="AD754" i="2"/>
  <c r="AB755" i="2"/>
  <c r="AD755" i="2"/>
  <c r="AB756" i="2"/>
  <c r="AD756" i="2"/>
  <c r="AB757" i="2"/>
  <c r="AD757" i="2"/>
  <c r="AB758" i="2"/>
  <c r="AD758" i="2"/>
  <c r="AB759" i="2"/>
  <c r="AD759" i="2"/>
  <c r="AB760" i="2"/>
  <c r="AD760" i="2"/>
  <c r="AB761" i="2"/>
  <c r="AD761" i="2"/>
  <c r="AB762" i="2"/>
  <c r="AD762" i="2"/>
  <c r="AB763" i="2"/>
  <c r="AD763" i="2"/>
  <c r="AB764" i="2"/>
  <c r="AD764" i="2"/>
  <c r="AB765" i="2"/>
  <c r="AD765" i="2"/>
  <c r="AB766" i="2"/>
  <c r="AD766" i="2"/>
  <c r="AB767" i="2"/>
  <c r="AD767" i="2"/>
  <c r="AB768" i="2"/>
  <c r="AD768" i="2"/>
  <c r="AB769" i="2"/>
  <c r="AD769" i="2"/>
  <c r="AB770" i="2"/>
  <c r="AD770" i="2"/>
  <c r="AB771" i="2"/>
  <c r="AD771" i="2"/>
  <c r="AB772" i="2"/>
  <c r="AD772" i="2"/>
  <c r="AB773" i="2"/>
  <c r="AD773" i="2"/>
  <c r="AB774" i="2"/>
  <c r="AD774" i="2"/>
  <c r="AB775" i="2"/>
  <c r="AD775" i="2"/>
  <c r="AB776" i="2"/>
  <c r="AD776" i="2"/>
  <c r="AB777" i="2"/>
  <c r="AD777" i="2"/>
  <c r="AB778" i="2"/>
  <c r="AD778" i="2"/>
  <c r="AB779" i="2"/>
  <c r="AD779" i="2"/>
  <c r="AB780" i="2"/>
  <c r="AD780" i="2"/>
  <c r="AB781" i="2"/>
  <c r="AD781" i="2"/>
  <c r="AB782" i="2"/>
  <c r="AD782" i="2"/>
  <c r="AB783" i="2"/>
  <c r="AD783" i="2"/>
  <c r="AB784" i="2"/>
  <c r="AD784" i="2"/>
  <c r="AB785" i="2"/>
  <c r="AD785" i="2"/>
  <c r="AB786" i="2"/>
  <c r="AD786" i="2"/>
  <c r="AB787" i="2"/>
  <c r="AD787" i="2"/>
  <c r="AB788" i="2"/>
  <c r="AD788" i="2"/>
  <c r="AB789" i="2"/>
  <c r="AD789" i="2"/>
  <c r="AB790" i="2"/>
  <c r="AD790" i="2"/>
  <c r="AB791" i="2"/>
  <c r="AD791" i="2"/>
  <c r="AB792" i="2"/>
  <c r="AD792" i="2"/>
  <c r="AB793" i="2"/>
  <c r="AD793" i="2"/>
  <c r="AB794" i="2"/>
  <c r="AD794" i="2"/>
  <c r="AB795" i="2"/>
  <c r="AD795" i="2"/>
  <c r="AB796" i="2"/>
  <c r="AD796" i="2"/>
  <c r="AB797" i="2"/>
  <c r="AD797" i="2"/>
  <c r="AB798" i="2"/>
  <c r="AD798" i="2"/>
  <c r="AB799" i="2"/>
  <c r="AD799" i="2"/>
  <c r="AB800" i="2"/>
  <c r="AD800" i="2"/>
  <c r="AB801" i="2"/>
  <c r="AD801" i="2"/>
  <c r="AB802" i="2"/>
  <c r="AD802" i="2"/>
  <c r="AB803" i="2"/>
  <c r="AD803" i="2"/>
  <c r="AB804" i="2"/>
  <c r="AD804" i="2"/>
  <c r="AB805" i="2"/>
  <c r="AD805" i="2"/>
  <c r="AB806" i="2"/>
  <c r="AD806" i="2"/>
  <c r="AB807" i="2"/>
  <c r="AD807" i="2"/>
  <c r="AB808" i="2"/>
  <c r="AD808" i="2"/>
  <c r="AB809" i="2"/>
  <c r="AD809" i="2"/>
  <c r="AB810" i="2"/>
  <c r="AD810" i="2"/>
  <c r="AB811" i="2"/>
  <c r="AD811" i="2"/>
  <c r="AB812" i="2"/>
  <c r="AD812" i="2"/>
  <c r="AB813" i="2"/>
  <c r="AD813" i="2"/>
  <c r="AB814" i="2"/>
  <c r="AD814" i="2"/>
  <c r="AB815" i="2"/>
  <c r="AD815" i="2"/>
  <c r="AB816" i="2"/>
  <c r="AD816" i="2"/>
  <c r="AB817" i="2"/>
  <c r="AD817" i="2"/>
  <c r="AB818" i="2"/>
  <c r="AD818" i="2"/>
  <c r="AB819" i="2"/>
  <c r="AD819" i="2"/>
  <c r="AB820" i="2"/>
  <c r="AD820" i="2"/>
  <c r="AB821" i="2"/>
  <c r="AD821" i="2"/>
  <c r="AB822" i="2"/>
  <c r="AD822" i="2"/>
  <c r="AB823" i="2"/>
  <c r="AD823" i="2"/>
  <c r="AB824" i="2"/>
  <c r="AD824" i="2"/>
  <c r="AB825" i="2"/>
  <c r="AD825" i="2"/>
  <c r="AB826" i="2"/>
  <c r="AD826" i="2"/>
  <c r="AB827" i="2"/>
  <c r="AD827" i="2"/>
  <c r="AB828" i="2"/>
  <c r="AD828" i="2"/>
  <c r="AB829" i="2"/>
  <c r="AD829" i="2"/>
  <c r="AB830" i="2"/>
  <c r="AD830" i="2"/>
  <c r="AB831" i="2"/>
  <c r="AD831" i="2"/>
  <c r="AB832" i="2"/>
  <c r="AD832" i="2"/>
  <c r="AB833" i="2"/>
  <c r="AD833" i="2"/>
  <c r="AB834" i="2"/>
  <c r="AD834" i="2"/>
  <c r="AB835" i="2"/>
  <c r="AD835" i="2"/>
  <c r="AB836" i="2"/>
  <c r="AD836" i="2"/>
  <c r="AB837" i="2"/>
  <c r="AD837" i="2"/>
  <c r="AB838" i="2"/>
  <c r="AD838" i="2"/>
  <c r="AB839" i="2"/>
  <c r="AD839" i="2"/>
  <c r="AB840" i="2"/>
  <c r="AD840" i="2"/>
  <c r="AB841" i="2"/>
  <c r="AD841" i="2"/>
  <c r="AB842" i="2"/>
  <c r="AD842" i="2"/>
  <c r="AB843" i="2"/>
  <c r="AD843" i="2"/>
  <c r="AB844" i="2"/>
  <c r="AD844" i="2"/>
  <c r="AB845" i="2"/>
  <c r="AD845" i="2"/>
  <c r="AB846" i="2"/>
  <c r="AD846" i="2"/>
  <c r="AB847" i="2"/>
  <c r="AD847" i="2"/>
  <c r="AB848" i="2"/>
  <c r="AD848" i="2"/>
  <c r="AB849" i="2"/>
  <c r="AD849" i="2"/>
  <c r="AB850" i="2"/>
  <c r="AD850" i="2"/>
  <c r="AB851" i="2"/>
  <c r="AD851" i="2"/>
  <c r="AB852" i="2"/>
  <c r="AD852" i="2"/>
  <c r="AB853" i="2"/>
  <c r="AD853" i="2"/>
  <c r="AB854" i="2"/>
  <c r="AD854" i="2"/>
  <c r="AB855" i="2"/>
  <c r="AD855" i="2"/>
  <c r="AB856" i="2"/>
  <c r="AD856" i="2"/>
  <c r="AB857" i="2"/>
  <c r="AD857" i="2"/>
  <c r="AB858" i="2"/>
  <c r="AD858" i="2"/>
  <c r="AB859" i="2"/>
  <c r="AD859" i="2"/>
  <c r="AB860" i="2"/>
  <c r="AD860" i="2"/>
  <c r="AB861" i="2"/>
  <c r="AD861" i="2"/>
  <c r="AB862" i="2"/>
  <c r="AD862" i="2"/>
  <c r="AB863" i="2"/>
  <c r="AD863" i="2"/>
  <c r="AB864" i="2"/>
  <c r="AD864" i="2"/>
  <c r="AB865" i="2"/>
  <c r="AD865" i="2"/>
  <c r="AB866" i="2"/>
  <c r="AD866" i="2"/>
  <c r="AB867" i="2"/>
  <c r="AD867" i="2"/>
  <c r="AB868" i="2"/>
  <c r="AD868" i="2"/>
  <c r="AB869" i="2"/>
  <c r="AD869" i="2"/>
  <c r="AB870" i="2"/>
  <c r="AD870" i="2"/>
  <c r="AB871" i="2"/>
  <c r="AD871" i="2"/>
  <c r="AB872" i="2"/>
  <c r="AD872" i="2"/>
  <c r="AB873" i="2"/>
  <c r="AD873" i="2"/>
  <c r="AB874" i="2"/>
  <c r="AD874" i="2"/>
  <c r="AB875" i="2"/>
  <c r="AD875" i="2"/>
  <c r="AB876" i="2"/>
  <c r="AD876" i="2"/>
  <c r="AB877" i="2"/>
  <c r="AD877" i="2"/>
  <c r="AB878" i="2"/>
  <c r="AD878" i="2"/>
  <c r="AB879" i="2"/>
  <c r="AD879" i="2"/>
  <c r="AB880" i="2"/>
  <c r="AD880" i="2"/>
  <c r="AB881" i="2"/>
  <c r="AD881" i="2"/>
  <c r="AB882" i="2"/>
  <c r="AD882" i="2"/>
  <c r="AB883" i="2"/>
  <c r="AD883" i="2"/>
  <c r="AB884" i="2"/>
  <c r="AD884" i="2"/>
  <c r="AB885" i="2"/>
  <c r="AD885" i="2"/>
  <c r="AB886" i="2"/>
  <c r="AD886" i="2"/>
  <c r="AB887" i="2"/>
  <c r="AD887" i="2"/>
  <c r="AB888" i="2"/>
  <c r="AD888" i="2"/>
  <c r="AB889" i="2"/>
  <c r="AD889" i="2"/>
  <c r="AB890" i="2"/>
  <c r="AD890" i="2"/>
  <c r="AB891" i="2"/>
  <c r="AD891" i="2"/>
  <c r="AB892" i="2"/>
  <c r="AD892" i="2"/>
  <c r="AB893" i="2"/>
  <c r="AD893" i="2"/>
  <c r="AB894" i="2"/>
  <c r="AD894" i="2"/>
  <c r="AB895" i="2"/>
  <c r="AD895" i="2"/>
  <c r="AB896" i="2"/>
  <c r="AD896" i="2"/>
  <c r="AB897" i="2"/>
  <c r="AD897" i="2"/>
  <c r="AB898" i="2"/>
  <c r="AD898" i="2"/>
  <c r="AB899" i="2"/>
  <c r="AD899" i="2"/>
  <c r="AB900" i="2"/>
  <c r="AD900" i="2"/>
  <c r="AB901" i="2"/>
  <c r="AD901" i="2"/>
  <c r="AB902" i="2"/>
  <c r="AD902" i="2"/>
  <c r="AB903" i="2"/>
  <c r="AD903" i="2"/>
  <c r="AB904" i="2"/>
  <c r="AD904" i="2"/>
  <c r="AB905" i="2"/>
  <c r="AD905" i="2"/>
  <c r="AB906" i="2"/>
  <c r="AD906" i="2"/>
  <c r="AB907" i="2"/>
  <c r="AD907" i="2"/>
  <c r="AB908" i="2"/>
  <c r="AD908" i="2"/>
  <c r="AB909" i="2"/>
  <c r="AD909" i="2"/>
  <c r="AB910" i="2"/>
  <c r="AD910" i="2"/>
  <c r="AB911" i="2"/>
  <c r="AD911" i="2"/>
  <c r="AB912" i="2"/>
  <c r="AD912" i="2"/>
  <c r="AB913" i="2"/>
  <c r="AD913" i="2"/>
  <c r="AB914" i="2"/>
  <c r="AD914" i="2"/>
  <c r="AB915" i="2"/>
  <c r="AD915" i="2"/>
  <c r="AB916" i="2"/>
  <c r="AD916" i="2"/>
  <c r="AB917" i="2"/>
  <c r="AD917" i="2"/>
  <c r="AB918" i="2"/>
  <c r="AD918" i="2"/>
  <c r="AB919" i="2"/>
  <c r="AD919" i="2"/>
  <c r="AB920" i="2"/>
  <c r="AD920" i="2"/>
  <c r="AB921" i="2"/>
  <c r="AD921" i="2"/>
  <c r="AB922" i="2"/>
  <c r="AD922" i="2"/>
  <c r="AB923" i="2"/>
  <c r="AD923" i="2"/>
  <c r="AB924" i="2"/>
  <c r="AD924" i="2"/>
  <c r="AB925" i="2"/>
  <c r="AD925" i="2"/>
  <c r="AB926" i="2"/>
  <c r="AD926" i="2"/>
  <c r="AB927" i="2"/>
  <c r="AD927" i="2"/>
  <c r="AB928" i="2"/>
  <c r="AD928" i="2"/>
  <c r="AB929" i="2"/>
  <c r="AD929" i="2"/>
  <c r="AB930" i="2"/>
  <c r="AD930" i="2"/>
  <c r="AB931" i="2"/>
  <c r="AD931" i="2"/>
  <c r="AB932" i="2"/>
  <c r="AD932" i="2"/>
  <c r="AB933" i="2"/>
  <c r="AD933" i="2"/>
  <c r="AB934" i="2"/>
  <c r="AD934" i="2"/>
  <c r="AB935" i="2"/>
  <c r="AD935" i="2"/>
  <c r="AB936" i="2"/>
  <c r="AD936" i="2"/>
  <c r="AB937" i="2"/>
  <c r="AD937" i="2"/>
  <c r="AB938" i="2"/>
  <c r="AD938" i="2"/>
  <c r="AB939" i="2"/>
  <c r="AD939" i="2"/>
  <c r="AB940" i="2"/>
  <c r="AD940" i="2"/>
  <c r="AB941" i="2"/>
  <c r="AD941" i="2"/>
  <c r="AB942" i="2"/>
  <c r="AD942" i="2"/>
  <c r="AB943" i="2"/>
  <c r="AD943" i="2"/>
  <c r="AB944" i="2"/>
  <c r="AD944" i="2"/>
  <c r="AB945" i="2"/>
  <c r="AD945" i="2"/>
  <c r="AB946" i="2"/>
  <c r="AD946" i="2"/>
  <c r="AB947" i="2"/>
  <c r="AD947" i="2"/>
  <c r="AB948" i="2"/>
  <c r="AD948" i="2"/>
  <c r="AB949" i="2"/>
  <c r="AD949" i="2"/>
  <c r="AB950" i="2"/>
  <c r="AD950" i="2"/>
  <c r="AB951" i="2"/>
  <c r="AD951" i="2"/>
  <c r="AB952" i="2"/>
  <c r="AD952" i="2"/>
  <c r="AB953" i="2"/>
  <c r="AD953" i="2"/>
  <c r="AB954" i="2"/>
  <c r="AD954" i="2"/>
  <c r="AB955" i="2"/>
  <c r="AD955" i="2"/>
  <c r="AB956" i="2"/>
  <c r="AD956" i="2"/>
  <c r="AB957" i="2"/>
  <c r="AD957" i="2"/>
  <c r="AB958" i="2"/>
  <c r="AD958" i="2"/>
  <c r="AB959" i="2"/>
  <c r="AD959" i="2"/>
  <c r="AB960" i="2"/>
  <c r="AD960" i="2"/>
  <c r="AB961" i="2"/>
  <c r="AD961" i="2"/>
  <c r="AB962" i="2"/>
  <c r="AD962" i="2"/>
  <c r="AB963" i="2"/>
  <c r="AD963" i="2"/>
  <c r="AB964" i="2"/>
  <c r="AD964" i="2"/>
  <c r="AB965" i="2"/>
  <c r="AD965" i="2"/>
  <c r="AB966" i="2"/>
  <c r="AD966" i="2"/>
  <c r="AB967" i="2"/>
  <c r="AD967" i="2"/>
  <c r="AB968" i="2"/>
  <c r="AD968" i="2"/>
  <c r="AB969" i="2"/>
  <c r="AD969" i="2"/>
  <c r="AB970" i="2"/>
  <c r="AD970" i="2"/>
  <c r="AB971" i="2"/>
  <c r="AD971" i="2"/>
  <c r="AB972" i="2"/>
  <c r="AD972" i="2"/>
  <c r="AB973" i="2"/>
  <c r="AD973" i="2"/>
  <c r="AB974" i="2"/>
  <c r="AD974" i="2"/>
  <c r="AB975" i="2"/>
  <c r="AD975" i="2"/>
  <c r="AB976" i="2"/>
  <c r="AD976" i="2"/>
  <c r="AB977" i="2"/>
  <c r="AD977" i="2"/>
  <c r="AB978" i="2"/>
  <c r="AD978" i="2"/>
  <c r="AB979" i="2"/>
  <c r="AD979" i="2"/>
  <c r="AB980" i="2"/>
  <c r="AD980" i="2"/>
  <c r="AB981" i="2"/>
  <c r="AD981" i="2"/>
  <c r="AB982" i="2"/>
  <c r="AD982" i="2"/>
  <c r="AB983" i="2"/>
  <c r="AD983" i="2"/>
  <c r="AB984" i="2"/>
  <c r="AD984" i="2"/>
  <c r="AB985" i="2"/>
  <c r="AD985" i="2"/>
  <c r="AB986" i="2"/>
  <c r="AD986" i="2"/>
  <c r="AB987" i="2"/>
  <c r="AD987" i="2"/>
  <c r="AB988" i="2"/>
  <c r="AD988" i="2"/>
  <c r="AB989" i="2"/>
  <c r="AD989" i="2"/>
  <c r="AB990" i="2"/>
  <c r="AD990" i="2"/>
  <c r="AB991" i="2"/>
  <c r="AD991" i="2"/>
  <c r="AB992" i="2"/>
  <c r="AD992" i="2"/>
  <c r="AB993" i="2"/>
  <c r="AD993" i="2"/>
  <c r="AB994" i="2"/>
  <c r="AD994" i="2"/>
  <c r="AB995" i="2"/>
  <c r="AD995" i="2"/>
  <c r="AB996" i="2"/>
  <c r="AD996" i="2"/>
  <c r="AB997" i="2"/>
  <c r="AD997" i="2"/>
  <c r="AB998" i="2"/>
  <c r="AD998" i="2"/>
  <c r="AB999" i="2"/>
  <c r="AD999" i="2"/>
  <c r="AB1000" i="2"/>
  <c r="AD1000" i="2"/>
  <c r="AB1001" i="2"/>
  <c r="AD1001" i="2"/>
  <c r="AB1002" i="2"/>
  <c r="AD1002" i="2"/>
  <c r="AB1003" i="2"/>
  <c r="AD1003" i="2"/>
  <c r="AB1004" i="2"/>
  <c r="AD1004" i="2"/>
  <c r="AB1005" i="2"/>
  <c r="AD1005" i="2"/>
  <c r="AB1006" i="2"/>
  <c r="AD1006" i="2"/>
  <c r="AB1007" i="2"/>
  <c r="AD1007" i="2"/>
  <c r="AB1008" i="2"/>
  <c r="AD1008" i="2"/>
  <c r="AB1009" i="2"/>
  <c r="AD1009" i="2"/>
  <c r="AB1010" i="2"/>
  <c r="AD1010" i="2"/>
  <c r="AB1011" i="2"/>
  <c r="AD1011" i="2"/>
  <c r="AB1012" i="2"/>
  <c r="AD1012" i="2"/>
  <c r="AB1013" i="2"/>
  <c r="AD1013" i="2"/>
  <c r="AB1014" i="2"/>
  <c r="AD1014" i="2"/>
  <c r="AB1015" i="2"/>
  <c r="AD1015" i="2"/>
  <c r="AB1016" i="2"/>
  <c r="AD1016" i="2"/>
  <c r="AB1017" i="2"/>
  <c r="AD1017" i="2"/>
  <c r="AB1018" i="2"/>
  <c r="AD1018" i="2"/>
  <c r="AB1019" i="2"/>
  <c r="AD1019" i="2"/>
  <c r="AB1020" i="2"/>
  <c r="AD1020" i="2"/>
  <c r="AB1021" i="2"/>
  <c r="AD1021" i="2"/>
  <c r="AB1022" i="2"/>
  <c r="AD1022" i="2"/>
  <c r="AB1023" i="2"/>
  <c r="AD1023" i="2"/>
  <c r="AB1024" i="2"/>
  <c r="AD1024" i="2"/>
  <c r="AB1025" i="2"/>
  <c r="AD1025" i="2"/>
  <c r="AB1026" i="2"/>
  <c r="AD1026" i="2"/>
  <c r="AB1027" i="2"/>
  <c r="AD1027" i="2"/>
  <c r="AB1028" i="2"/>
  <c r="AD1028" i="2"/>
  <c r="AB1029" i="2"/>
  <c r="AD1029" i="2"/>
  <c r="AB1030" i="2"/>
  <c r="AD1030" i="2"/>
  <c r="AB1031" i="2"/>
  <c r="AD1031" i="2"/>
  <c r="AB1032" i="2"/>
  <c r="AD1032" i="2"/>
  <c r="AB1033" i="2"/>
  <c r="AD1033" i="2"/>
  <c r="AB1034" i="2"/>
  <c r="AD1034" i="2"/>
  <c r="AB1035" i="2"/>
  <c r="AD1035" i="2"/>
  <c r="AB1036" i="2"/>
  <c r="AD1036" i="2"/>
  <c r="AB1037" i="2"/>
  <c r="AD1037" i="2"/>
  <c r="AB1038" i="2"/>
  <c r="AD1038" i="2"/>
  <c r="AB1039" i="2"/>
  <c r="AD1039" i="2"/>
  <c r="AB1040" i="2"/>
  <c r="AD1040" i="2"/>
  <c r="AB1041" i="2"/>
  <c r="AD1041" i="2"/>
  <c r="AB1042" i="2"/>
  <c r="AD1042" i="2"/>
  <c r="AB1043" i="2"/>
  <c r="AD1043" i="2"/>
  <c r="AB1044" i="2"/>
  <c r="AD1044" i="2"/>
  <c r="AB1045" i="2"/>
  <c r="AD1045" i="2"/>
  <c r="AB1046" i="2"/>
  <c r="AD1046" i="2"/>
  <c r="AB1047" i="2"/>
  <c r="AD1047" i="2"/>
  <c r="AB1048" i="2"/>
  <c r="AD1048" i="2"/>
  <c r="AB1049" i="2"/>
  <c r="AD1049" i="2"/>
  <c r="AB1050" i="2"/>
  <c r="AD1050" i="2"/>
  <c r="AB1051" i="2"/>
  <c r="AD1051" i="2"/>
  <c r="AB1052" i="2"/>
  <c r="AD1052" i="2"/>
  <c r="AB1053" i="2"/>
  <c r="AD1053" i="2"/>
  <c r="AB1054" i="2"/>
  <c r="AD1054" i="2"/>
  <c r="AB1055" i="2"/>
  <c r="AD1055" i="2"/>
  <c r="AB1056" i="2"/>
  <c r="AD1056" i="2"/>
  <c r="AB1057" i="2"/>
  <c r="AD1057" i="2"/>
  <c r="AB1058" i="2"/>
  <c r="AD1058" i="2"/>
  <c r="AB1059" i="2"/>
  <c r="AD1059" i="2"/>
  <c r="AB1060" i="2"/>
  <c r="AD1060" i="2"/>
  <c r="AB1061" i="2"/>
  <c r="AD1061" i="2"/>
  <c r="AB1062" i="2"/>
  <c r="AD1062" i="2"/>
  <c r="AB1063" i="2"/>
  <c r="AD1063" i="2"/>
  <c r="AB1064" i="2"/>
  <c r="AD1064" i="2"/>
  <c r="AB1065" i="2"/>
  <c r="AD1065" i="2"/>
  <c r="AB1066" i="2"/>
  <c r="AD1066" i="2"/>
  <c r="AB1067" i="2"/>
  <c r="AD1067" i="2"/>
  <c r="AB1068" i="2"/>
  <c r="AD1068" i="2"/>
  <c r="AB1069" i="2"/>
  <c r="AD1069" i="2"/>
  <c r="AB1070" i="2"/>
  <c r="AD1070" i="2"/>
  <c r="AB1071" i="2"/>
  <c r="AD1071" i="2"/>
  <c r="AB1072" i="2"/>
  <c r="AD1072" i="2"/>
  <c r="AB1073" i="2"/>
  <c r="AD1073" i="2"/>
  <c r="AB1074" i="2"/>
  <c r="AD1074" i="2"/>
  <c r="AB1075" i="2"/>
  <c r="AD1075" i="2"/>
  <c r="AB1076" i="2"/>
  <c r="AD1076" i="2"/>
  <c r="AB1077" i="2"/>
  <c r="AD1077" i="2"/>
  <c r="AB1078" i="2"/>
  <c r="AD1078" i="2"/>
  <c r="AB1079" i="2"/>
  <c r="AD1079" i="2"/>
  <c r="AB1080" i="2"/>
  <c r="AD1080" i="2"/>
  <c r="AB1081" i="2"/>
  <c r="AD1081" i="2"/>
  <c r="AB1082" i="2"/>
  <c r="AD1082" i="2"/>
  <c r="AB1083" i="2"/>
  <c r="AD1083" i="2"/>
  <c r="AB1084" i="2"/>
  <c r="AD1084" i="2"/>
  <c r="AB1085" i="2"/>
  <c r="AD1085" i="2"/>
  <c r="AB1086" i="2"/>
  <c r="AD1086" i="2"/>
  <c r="AB1087" i="2"/>
  <c r="AD1087" i="2"/>
  <c r="AB1088" i="2"/>
  <c r="AD1088" i="2"/>
  <c r="AB1089" i="2"/>
  <c r="AD1089" i="2"/>
  <c r="AB1090" i="2"/>
  <c r="AD1090" i="2"/>
  <c r="AB1091" i="2"/>
  <c r="AD1091" i="2"/>
  <c r="AB1092" i="2"/>
  <c r="AD1092" i="2"/>
  <c r="AB1093" i="2"/>
  <c r="AD1093" i="2"/>
  <c r="AB1094" i="2"/>
  <c r="AD1094" i="2"/>
  <c r="AB1095" i="2"/>
  <c r="AD1095" i="2"/>
  <c r="AB1096" i="2"/>
  <c r="AD1096" i="2"/>
  <c r="AB1097" i="2"/>
  <c r="AD1097" i="2"/>
  <c r="AB1098" i="2"/>
  <c r="AD1098" i="2"/>
  <c r="AB1099" i="2"/>
  <c r="AD1099" i="2"/>
  <c r="AB1100" i="2"/>
  <c r="AD1100" i="2"/>
  <c r="AB1101" i="2"/>
  <c r="AD1101" i="2"/>
  <c r="AB1102" i="2"/>
  <c r="AD1102" i="2"/>
  <c r="AB1103" i="2"/>
  <c r="AD1103" i="2"/>
  <c r="AB1104" i="2"/>
  <c r="AD1104" i="2"/>
  <c r="AB1105" i="2"/>
  <c r="AD1105" i="2"/>
  <c r="AB1106" i="2"/>
  <c r="AD1106" i="2"/>
  <c r="AB1107" i="2"/>
  <c r="AD1107" i="2"/>
  <c r="AB1108" i="2"/>
  <c r="AD1108" i="2"/>
  <c r="AB1109" i="2"/>
  <c r="AD1109" i="2"/>
  <c r="AB1110" i="2"/>
  <c r="AD1110" i="2"/>
  <c r="AB1111" i="2"/>
  <c r="AD1111" i="2"/>
  <c r="AB1112" i="2"/>
  <c r="AD1112" i="2"/>
  <c r="AB1113" i="2"/>
  <c r="AD1113" i="2"/>
  <c r="AB1114" i="2"/>
  <c r="AD1114" i="2"/>
  <c r="AB1115" i="2"/>
  <c r="AD1115" i="2"/>
  <c r="AB1116" i="2"/>
  <c r="AD1116" i="2"/>
  <c r="AB1117" i="2"/>
  <c r="AD1117" i="2"/>
  <c r="AB1118" i="2"/>
  <c r="AD1118" i="2"/>
  <c r="AB1119" i="2"/>
  <c r="AD1119" i="2"/>
  <c r="AB1120" i="2"/>
  <c r="AD1120" i="2"/>
  <c r="AB1121" i="2"/>
  <c r="AD1121" i="2"/>
  <c r="AB1122" i="2"/>
  <c r="AD1122" i="2"/>
  <c r="AB1123" i="2"/>
  <c r="AD1123" i="2"/>
  <c r="AB1124" i="2"/>
  <c r="AD1124" i="2"/>
  <c r="AB1125" i="2"/>
  <c r="AD1125" i="2"/>
  <c r="AB1126" i="2"/>
  <c r="AD1126" i="2"/>
  <c r="AB1127" i="2"/>
  <c r="AD1127" i="2"/>
  <c r="AB1128" i="2"/>
  <c r="AD1128" i="2"/>
  <c r="AB1129" i="2"/>
  <c r="AD1129" i="2"/>
  <c r="AB1130" i="2"/>
  <c r="AD1130" i="2"/>
  <c r="AB1131" i="2"/>
  <c r="AD1131" i="2"/>
  <c r="AB1132" i="2"/>
  <c r="AD1132" i="2"/>
  <c r="AB1133" i="2"/>
  <c r="AD1133" i="2"/>
  <c r="AB1134" i="2"/>
  <c r="AD1134" i="2"/>
  <c r="AB1135" i="2"/>
  <c r="AD1135" i="2"/>
  <c r="AB1136" i="2"/>
  <c r="AD1136" i="2"/>
  <c r="AB1137" i="2"/>
  <c r="AD1137" i="2"/>
  <c r="AB1138" i="2"/>
  <c r="AD1138" i="2"/>
  <c r="AB1139" i="2"/>
  <c r="AD1139" i="2"/>
  <c r="AB1140" i="2"/>
  <c r="AD1140" i="2"/>
  <c r="AB1141" i="2"/>
  <c r="AD1141" i="2"/>
  <c r="AB1142" i="2"/>
  <c r="AD1142" i="2"/>
  <c r="AB1143" i="2"/>
  <c r="AD1143" i="2"/>
  <c r="AB1144" i="2"/>
  <c r="AD1144" i="2"/>
  <c r="AB1145" i="2"/>
  <c r="AD1145" i="2"/>
  <c r="AB1146" i="2"/>
  <c r="AD1146" i="2"/>
  <c r="AB1147" i="2"/>
  <c r="AD1147" i="2"/>
  <c r="AB1148" i="2"/>
  <c r="AD1148" i="2"/>
  <c r="AB1149" i="2"/>
  <c r="AD1149" i="2"/>
  <c r="AB1150" i="2"/>
  <c r="AD1150" i="2"/>
  <c r="AB1151" i="2"/>
  <c r="AD1151" i="2"/>
  <c r="AB1152" i="2"/>
  <c r="AD1152" i="2"/>
  <c r="AB1153" i="2"/>
  <c r="AD1153" i="2"/>
  <c r="AB1154" i="2"/>
  <c r="AD1154" i="2"/>
  <c r="AB1155" i="2"/>
  <c r="AD1155" i="2"/>
  <c r="AB1156" i="2"/>
  <c r="AD1156" i="2"/>
  <c r="AB1157" i="2"/>
  <c r="AD1157" i="2"/>
  <c r="AB1158" i="2"/>
  <c r="AD1158" i="2"/>
  <c r="AB1159" i="2"/>
  <c r="AD1159" i="2"/>
  <c r="AB1160" i="2"/>
  <c r="AD1160" i="2"/>
  <c r="AB1161" i="2"/>
  <c r="AD1161" i="2"/>
  <c r="AB1162" i="2"/>
  <c r="AD1162" i="2"/>
  <c r="AB1163" i="2"/>
  <c r="AD1163" i="2"/>
  <c r="AB1164" i="2"/>
  <c r="AD1164" i="2"/>
  <c r="AB1165" i="2"/>
  <c r="AD1165" i="2"/>
  <c r="AB1166" i="2"/>
  <c r="AD1166" i="2"/>
  <c r="AB1167" i="2"/>
  <c r="AD1167" i="2"/>
  <c r="AB1168" i="2"/>
  <c r="AD1168" i="2"/>
  <c r="AB1169" i="2"/>
  <c r="AD1169" i="2"/>
  <c r="AB1170" i="2"/>
  <c r="AD1170" i="2"/>
  <c r="AB1171" i="2"/>
  <c r="AD1171" i="2"/>
  <c r="AB1172" i="2"/>
  <c r="AD1172" i="2"/>
  <c r="AB1173" i="2"/>
  <c r="AD1173" i="2"/>
  <c r="AB1174" i="2"/>
  <c r="AD1174" i="2"/>
  <c r="AB1175" i="2"/>
  <c r="AD1175" i="2"/>
  <c r="AB1176" i="2"/>
  <c r="AD1176" i="2"/>
  <c r="AB1177" i="2"/>
  <c r="AD1177" i="2"/>
  <c r="AB1178" i="2"/>
  <c r="AD1178" i="2"/>
  <c r="AB1179" i="2"/>
  <c r="AD1179" i="2"/>
  <c r="AB1180" i="2"/>
  <c r="AD1180" i="2"/>
  <c r="AB1181" i="2"/>
  <c r="AD1181" i="2"/>
  <c r="AB1182" i="2"/>
  <c r="AD1182" i="2"/>
  <c r="AB1183" i="2"/>
  <c r="AD1183" i="2"/>
  <c r="AB1184" i="2"/>
  <c r="AD1184" i="2"/>
  <c r="AB1185" i="2"/>
  <c r="AD1185" i="2"/>
  <c r="AB1186" i="2"/>
  <c r="AD1186" i="2"/>
  <c r="AB1187" i="2"/>
  <c r="AD1187" i="2"/>
  <c r="AB1188" i="2"/>
  <c r="AD1188" i="2"/>
  <c r="AB1189" i="2"/>
  <c r="AD1189" i="2"/>
  <c r="AB1190" i="2"/>
  <c r="AD1190" i="2"/>
  <c r="AB1191" i="2"/>
  <c r="AD1191" i="2"/>
  <c r="AB1192" i="2"/>
  <c r="AD1192" i="2"/>
  <c r="AB1193" i="2"/>
  <c r="AD1193" i="2"/>
  <c r="AB1194" i="2"/>
  <c r="AD1194" i="2"/>
  <c r="AB1195" i="2"/>
  <c r="AD1195" i="2"/>
  <c r="AB1196" i="2"/>
  <c r="AD1196" i="2"/>
  <c r="AB1197" i="2"/>
  <c r="AD1197" i="2"/>
  <c r="AB1198" i="2"/>
  <c r="AD1198" i="2"/>
  <c r="AB1199" i="2"/>
  <c r="AD1199" i="2"/>
  <c r="AB1200" i="2"/>
  <c r="AD1200" i="2"/>
  <c r="AB1201" i="2"/>
  <c r="AD1201" i="2"/>
  <c r="AB1202" i="2"/>
  <c r="AD1202" i="2"/>
  <c r="AB1203" i="2"/>
  <c r="AD1203" i="2"/>
  <c r="AB1204" i="2"/>
  <c r="AD1204" i="2"/>
  <c r="AB1205" i="2"/>
  <c r="AD1205" i="2"/>
  <c r="AB1206" i="2"/>
  <c r="AD1206" i="2"/>
  <c r="AB1207" i="2"/>
  <c r="AD1207" i="2"/>
  <c r="AB1208" i="2"/>
  <c r="AD1208" i="2"/>
  <c r="AB1209" i="2"/>
  <c r="AD1209" i="2"/>
  <c r="AB1210" i="2"/>
  <c r="AD1210" i="2"/>
  <c r="AB1211" i="2"/>
  <c r="AD1211" i="2"/>
  <c r="AB1212" i="2"/>
  <c r="AD1212" i="2"/>
  <c r="AB1213" i="2"/>
  <c r="AD1213" i="2"/>
  <c r="AB1214" i="2"/>
  <c r="AD1214" i="2"/>
  <c r="AB1215" i="2"/>
  <c r="AD1215" i="2"/>
  <c r="AB1216" i="2"/>
  <c r="AD1216" i="2"/>
  <c r="AB1217" i="2"/>
  <c r="AD1217" i="2"/>
  <c r="AB1218" i="2"/>
  <c r="AD1218" i="2"/>
  <c r="AB1219" i="2"/>
  <c r="AD1219" i="2"/>
  <c r="AB1220" i="2"/>
  <c r="AD1220" i="2"/>
  <c r="AB1221" i="2"/>
  <c r="AD1221" i="2"/>
  <c r="AB1222" i="2"/>
  <c r="AD1222" i="2"/>
  <c r="AB1223" i="2"/>
  <c r="AD1223" i="2"/>
  <c r="AB1224" i="2"/>
  <c r="AD1224" i="2"/>
  <c r="AB1225" i="2"/>
  <c r="AD1225" i="2"/>
  <c r="AB1226" i="2"/>
  <c r="AD1226" i="2"/>
  <c r="AB1227" i="2"/>
  <c r="AD1227" i="2"/>
  <c r="AB1228" i="2"/>
  <c r="AD1228" i="2"/>
  <c r="AB1229" i="2"/>
  <c r="AD1229" i="2"/>
  <c r="AB1230" i="2"/>
  <c r="AD1230" i="2"/>
  <c r="AB1231" i="2"/>
  <c r="AD1231" i="2"/>
  <c r="AB1232" i="2"/>
  <c r="AD1232" i="2"/>
  <c r="AB1233" i="2"/>
  <c r="AD1233" i="2"/>
  <c r="AB1234" i="2"/>
  <c r="AD1234" i="2"/>
  <c r="AB1235" i="2"/>
  <c r="AD1235" i="2"/>
  <c r="AB1236" i="2"/>
  <c r="AD1236" i="2"/>
  <c r="AB1237" i="2"/>
  <c r="AD1237" i="2"/>
  <c r="AB1238" i="2"/>
  <c r="AD1238" i="2"/>
  <c r="AB1239" i="2"/>
  <c r="AD1239" i="2"/>
  <c r="AB1240" i="2"/>
  <c r="AD1240" i="2"/>
  <c r="AB1241" i="2"/>
  <c r="AD1241" i="2"/>
  <c r="AB1242" i="2"/>
  <c r="AD1242" i="2"/>
  <c r="AB1243" i="2"/>
  <c r="AD1243" i="2"/>
  <c r="AB1244" i="2"/>
  <c r="AD1244" i="2"/>
  <c r="AB1245" i="2"/>
  <c r="AD1245" i="2"/>
  <c r="AB1246" i="2"/>
  <c r="AD1246" i="2"/>
  <c r="AB1247" i="2"/>
  <c r="AD1247" i="2"/>
  <c r="AB1248" i="2"/>
  <c r="AD1248" i="2"/>
  <c r="AB1249" i="2"/>
  <c r="AD1249" i="2"/>
  <c r="AB1250" i="2"/>
  <c r="AD1250" i="2"/>
  <c r="AB1251" i="2"/>
  <c r="AD1251" i="2"/>
  <c r="AB1252" i="2"/>
  <c r="AD1252" i="2"/>
  <c r="AB1253" i="2"/>
  <c r="AD1253" i="2"/>
  <c r="AB1254" i="2"/>
  <c r="AD1254" i="2"/>
  <c r="AB1255" i="2"/>
  <c r="AD1255" i="2"/>
  <c r="AB1256" i="2"/>
  <c r="AD1256" i="2"/>
  <c r="AB1257" i="2"/>
  <c r="AD1257" i="2"/>
  <c r="AB1258" i="2"/>
  <c r="AD1258" i="2"/>
  <c r="AB1259" i="2"/>
  <c r="AD1259" i="2"/>
  <c r="AB1260" i="2"/>
  <c r="AD1260" i="2"/>
  <c r="AB1261" i="2"/>
  <c r="AD1261" i="2"/>
  <c r="AB1262" i="2"/>
  <c r="AD1262" i="2"/>
  <c r="AB1263" i="2"/>
  <c r="AD1263" i="2"/>
  <c r="AB1264" i="2"/>
  <c r="AD1264" i="2"/>
  <c r="AB1265" i="2"/>
  <c r="AD1265" i="2"/>
  <c r="AB1266" i="2"/>
  <c r="AD1266" i="2"/>
  <c r="AB1267" i="2"/>
  <c r="AD1267" i="2"/>
  <c r="AB1268" i="2"/>
  <c r="AD1268" i="2"/>
  <c r="AB1269" i="2"/>
  <c r="AD1269" i="2"/>
  <c r="AB1270" i="2"/>
  <c r="AD1270" i="2"/>
  <c r="AB1271" i="2"/>
  <c r="AD1271" i="2"/>
  <c r="AB1272" i="2"/>
  <c r="AD1272" i="2"/>
  <c r="AB1273" i="2"/>
  <c r="AD1273" i="2"/>
  <c r="AB1274" i="2"/>
  <c r="AD1274" i="2"/>
  <c r="AB1275" i="2"/>
  <c r="AD1275" i="2"/>
  <c r="AB1276" i="2"/>
  <c r="AD1276" i="2"/>
  <c r="AB1277" i="2"/>
  <c r="AD1277" i="2"/>
  <c r="AB1278" i="2"/>
  <c r="AD1278" i="2"/>
  <c r="AB1279" i="2"/>
  <c r="AD1279" i="2"/>
  <c r="AB1280" i="2"/>
  <c r="AD1280" i="2"/>
  <c r="AB1281" i="2"/>
  <c r="AD1281" i="2"/>
  <c r="AB1282" i="2"/>
  <c r="AD1282" i="2"/>
  <c r="AB1283" i="2"/>
  <c r="AD1283" i="2"/>
  <c r="AB1284" i="2"/>
  <c r="AD1284" i="2"/>
  <c r="AB1285" i="2"/>
  <c r="AD1285" i="2"/>
  <c r="AB1286" i="2"/>
  <c r="AD1286" i="2"/>
  <c r="AB1287" i="2"/>
  <c r="AD1287" i="2"/>
  <c r="AB1288" i="2"/>
  <c r="AD1288" i="2"/>
  <c r="AB1289" i="2"/>
  <c r="AD1289" i="2"/>
  <c r="AB1290" i="2"/>
  <c r="AD1290" i="2"/>
  <c r="AB1291" i="2"/>
  <c r="AD1291" i="2"/>
  <c r="AB1292" i="2"/>
  <c r="AD1292" i="2"/>
  <c r="AB1293" i="2"/>
  <c r="AD1293" i="2"/>
  <c r="AB1294" i="2"/>
  <c r="AD1294" i="2"/>
  <c r="AB1295" i="2"/>
  <c r="AD1295" i="2"/>
  <c r="AB1296" i="2"/>
  <c r="AD1296" i="2"/>
  <c r="AB1297" i="2"/>
  <c r="AD1297" i="2"/>
  <c r="AB1298" i="2"/>
  <c r="AD1298" i="2"/>
  <c r="AB1299" i="2"/>
  <c r="AD1299" i="2"/>
  <c r="AB1300" i="2"/>
  <c r="AD1300" i="2"/>
  <c r="AB1301" i="2"/>
  <c r="AD1301" i="2"/>
  <c r="AB1302" i="2"/>
  <c r="AD1302" i="2"/>
  <c r="AB1303" i="2"/>
  <c r="AD1303" i="2"/>
  <c r="AB1304" i="2"/>
  <c r="AD1304" i="2"/>
  <c r="AB1305" i="2"/>
  <c r="AD1305" i="2"/>
  <c r="AB1306" i="2"/>
  <c r="AD1306" i="2"/>
  <c r="AB1307" i="2"/>
  <c r="AD1307" i="2"/>
  <c r="AB1308" i="2"/>
  <c r="AD1308" i="2"/>
  <c r="AB1309" i="2"/>
  <c r="AD1309" i="2"/>
  <c r="AB1310" i="2"/>
  <c r="AD1310" i="2"/>
  <c r="AB1311" i="2"/>
  <c r="AD1311" i="2"/>
  <c r="AB1312" i="2"/>
  <c r="AD1312" i="2"/>
  <c r="AB1313" i="2"/>
  <c r="AD1313" i="2"/>
  <c r="AB1314" i="2"/>
  <c r="AD1314" i="2"/>
  <c r="AB1315" i="2"/>
  <c r="AD1315" i="2"/>
  <c r="AB1316" i="2"/>
  <c r="AD1316" i="2"/>
  <c r="AB1317" i="2"/>
  <c r="AD1317" i="2"/>
  <c r="AB1318" i="2"/>
  <c r="AD1318" i="2"/>
  <c r="AB1319" i="2"/>
  <c r="AD1319" i="2"/>
  <c r="AB1320" i="2"/>
  <c r="AD1320" i="2"/>
  <c r="AB1321" i="2"/>
  <c r="AD1321" i="2"/>
  <c r="AB1322" i="2"/>
  <c r="AD1322" i="2"/>
  <c r="AB1323" i="2"/>
  <c r="AD1323" i="2"/>
  <c r="AB1324" i="2"/>
  <c r="AD1324" i="2"/>
  <c r="AB1325" i="2"/>
  <c r="AD1325" i="2"/>
  <c r="AB1326" i="2"/>
  <c r="AD1326" i="2"/>
  <c r="AB1327" i="2"/>
  <c r="AD1327" i="2"/>
  <c r="AB1328" i="2"/>
  <c r="AD1328" i="2"/>
  <c r="AB1329" i="2"/>
  <c r="AD1329" i="2"/>
  <c r="AB1330" i="2"/>
  <c r="AD1330" i="2"/>
  <c r="AB1331" i="2"/>
  <c r="AD1331" i="2"/>
  <c r="AB1332" i="2"/>
  <c r="AD1332" i="2"/>
  <c r="AB1333" i="2"/>
  <c r="AD1333" i="2"/>
  <c r="AB1334" i="2"/>
  <c r="AD1334" i="2"/>
  <c r="AB1335" i="2"/>
  <c r="AD1335" i="2"/>
  <c r="AB1336" i="2"/>
  <c r="AD1336" i="2"/>
  <c r="AB1337" i="2"/>
  <c r="AD1337" i="2"/>
  <c r="AB1338" i="2"/>
  <c r="AD1338" i="2"/>
  <c r="AB1339" i="2"/>
  <c r="AD1339" i="2"/>
  <c r="AB1340" i="2"/>
  <c r="AD1340" i="2"/>
  <c r="AB1341" i="2"/>
  <c r="AD1341" i="2"/>
  <c r="AB1342" i="2"/>
  <c r="AD1342" i="2"/>
  <c r="AB1343" i="2"/>
  <c r="AD1343" i="2"/>
  <c r="AB1344" i="2"/>
  <c r="AD1344" i="2"/>
  <c r="AB1345" i="2"/>
  <c r="AD1345" i="2"/>
  <c r="AB1346" i="2"/>
  <c r="AD1346" i="2"/>
  <c r="AB1347" i="2"/>
  <c r="AD1347" i="2"/>
  <c r="AB1348" i="2"/>
  <c r="AD1348" i="2"/>
  <c r="AB1349" i="2"/>
  <c r="AD1349" i="2"/>
  <c r="AB1350" i="2"/>
  <c r="AD1350" i="2"/>
  <c r="AB1351" i="2"/>
  <c r="AD1351" i="2"/>
  <c r="AB1352" i="2"/>
  <c r="AD1352" i="2"/>
  <c r="AB1353" i="2"/>
  <c r="AD1353" i="2"/>
  <c r="AB1354" i="2"/>
  <c r="AD1354" i="2"/>
  <c r="AB1355" i="2"/>
  <c r="AD1355" i="2"/>
  <c r="AB1356" i="2"/>
  <c r="AD1356" i="2"/>
  <c r="AB1357" i="2"/>
  <c r="AD1357" i="2"/>
  <c r="AB1358" i="2"/>
  <c r="AD1358" i="2"/>
  <c r="AB1359" i="2"/>
  <c r="AD1359" i="2"/>
  <c r="AB1360" i="2"/>
  <c r="AD1360" i="2"/>
  <c r="AB1361" i="2"/>
  <c r="AD1361" i="2"/>
  <c r="AB1362" i="2"/>
  <c r="AD1362" i="2"/>
  <c r="AB1363" i="2"/>
  <c r="AD1363" i="2"/>
  <c r="AB1364" i="2"/>
  <c r="AD1364" i="2"/>
  <c r="AB1365" i="2"/>
  <c r="AD1365" i="2"/>
  <c r="AB1366" i="2"/>
  <c r="AD1366" i="2"/>
  <c r="AB1367" i="2"/>
  <c r="AD1367" i="2"/>
  <c r="AB1368" i="2"/>
  <c r="AD1368" i="2"/>
  <c r="AB1369" i="2"/>
  <c r="AD1369" i="2"/>
  <c r="AB1370" i="2"/>
  <c r="AD1370" i="2"/>
  <c r="AB1371" i="2"/>
  <c r="AD1371" i="2"/>
  <c r="AB1372" i="2"/>
  <c r="AD1372" i="2"/>
  <c r="AB1373" i="2"/>
  <c r="AD1373" i="2"/>
  <c r="AB1374" i="2"/>
  <c r="AD1374" i="2"/>
  <c r="AB1375" i="2"/>
  <c r="AD1375" i="2"/>
  <c r="AB1376" i="2"/>
  <c r="AD1376" i="2"/>
  <c r="AB1377" i="2"/>
  <c r="AD1377" i="2"/>
  <c r="AB1378" i="2"/>
  <c r="AD1378" i="2"/>
  <c r="AB1379" i="2"/>
  <c r="AD1379" i="2"/>
  <c r="AB1380" i="2"/>
  <c r="AD1380" i="2"/>
  <c r="AB1381" i="2"/>
  <c r="AD1381" i="2"/>
  <c r="AB1382" i="2"/>
  <c r="AD1382" i="2"/>
  <c r="AB1383" i="2"/>
  <c r="AD1383" i="2"/>
  <c r="AB1384" i="2"/>
  <c r="AD1384" i="2"/>
  <c r="AB1385" i="2"/>
  <c r="AD1385" i="2"/>
  <c r="AB1386" i="2"/>
  <c r="AD1386" i="2"/>
  <c r="AB1387" i="2"/>
  <c r="AD1387" i="2"/>
  <c r="AB1388" i="2"/>
  <c r="AD1388" i="2"/>
  <c r="AB1389" i="2"/>
  <c r="AD1389" i="2"/>
  <c r="AB1390" i="2"/>
  <c r="AD1390" i="2"/>
  <c r="AB1391" i="2"/>
  <c r="AD1391" i="2"/>
  <c r="AB1392" i="2"/>
  <c r="AD1392" i="2"/>
  <c r="AB1393" i="2"/>
  <c r="AD1393" i="2"/>
  <c r="AB1394" i="2"/>
  <c r="AD1394" i="2"/>
  <c r="AB1395" i="2"/>
  <c r="AD1395" i="2"/>
  <c r="AB1396" i="2"/>
  <c r="AD1396" i="2"/>
  <c r="AB1397" i="2"/>
  <c r="AD1397" i="2"/>
  <c r="AB1398" i="2"/>
  <c r="AD1398" i="2"/>
  <c r="AB1399" i="2"/>
  <c r="AD1399" i="2"/>
  <c r="AB1400" i="2"/>
  <c r="AD1400" i="2"/>
  <c r="AB1401" i="2"/>
  <c r="AD1401" i="2"/>
  <c r="AB1402" i="2"/>
  <c r="AD1402" i="2"/>
  <c r="AB1403" i="2"/>
  <c r="AD1403" i="2"/>
  <c r="AB1404" i="2"/>
  <c r="AD1404" i="2"/>
  <c r="AB1405" i="2"/>
  <c r="AD1405" i="2"/>
  <c r="AB1406" i="2"/>
  <c r="AD1406" i="2"/>
  <c r="AB1407" i="2"/>
  <c r="AD1407" i="2"/>
  <c r="AB1408" i="2"/>
  <c r="AD1408" i="2"/>
  <c r="AB1409" i="2"/>
  <c r="AD1409" i="2"/>
  <c r="AB1410" i="2"/>
  <c r="AD1410" i="2"/>
  <c r="AB1411" i="2"/>
  <c r="AD1411" i="2"/>
  <c r="AB1412" i="2"/>
  <c r="AD1412" i="2"/>
  <c r="AB1413" i="2"/>
  <c r="AD1413" i="2"/>
  <c r="AB1414" i="2"/>
  <c r="AD1414" i="2"/>
  <c r="AB1415" i="2"/>
  <c r="AD1415" i="2"/>
  <c r="AB1416" i="2"/>
  <c r="AD1416" i="2"/>
  <c r="AB1417" i="2"/>
  <c r="AD1417" i="2"/>
  <c r="AB1418" i="2"/>
  <c r="AD1418" i="2"/>
  <c r="AB1419" i="2"/>
  <c r="AD1419" i="2"/>
  <c r="AB1420" i="2"/>
  <c r="AD1420" i="2"/>
  <c r="AB1421" i="2"/>
  <c r="AD1421" i="2"/>
  <c r="AB1422" i="2"/>
  <c r="AD1422" i="2"/>
  <c r="AB1423" i="2"/>
  <c r="AD1423" i="2"/>
  <c r="AB1424" i="2"/>
  <c r="AD1424" i="2"/>
  <c r="AB1425" i="2"/>
  <c r="AD1425" i="2"/>
  <c r="AB1426" i="2"/>
  <c r="AD1426" i="2"/>
  <c r="AB1427" i="2"/>
  <c r="AD1427" i="2"/>
  <c r="AB1428" i="2"/>
  <c r="AD1428" i="2"/>
  <c r="AB1429" i="2"/>
  <c r="AD1429" i="2"/>
  <c r="AB1430" i="2"/>
  <c r="AD1430" i="2"/>
  <c r="AB1431" i="2"/>
  <c r="AD1431" i="2"/>
  <c r="AB1432" i="2"/>
  <c r="AD1432" i="2"/>
  <c r="AB1433" i="2"/>
  <c r="AD1433" i="2"/>
  <c r="AB1434" i="2"/>
  <c r="AD1434" i="2"/>
  <c r="AB1435" i="2"/>
  <c r="AD1435" i="2"/>
  <c r="AB1436" i="2"/>
  <c r="AD1436" i="2"/>
  <c r="AB1437" i="2"/>
  <c r="AD1437" i="2"/>
  <c r="AB1438" i="2"/>
  <c r="AD1438" i="2"/>
  <c r="AB1439" i="2"/>
  <c r="AD1439" i="2"/>
  <c r="AB1440" i="2"/>
  <c r="AD1440" i="2"/>
  <c r="AB1441" i="2"/>
  <c r="AD1441" i="2"/>
  <c r="AB1442" i="2"/>
  <c r="AD1442" i="2"/>
  <c r="AB1443" i="2"/>
  <c r="AD1443" i="2"/>
  <c r="AB1444" i="2"/>
  <c r="AD1444" i="2"/>
  <c r="AB1445" i="2"/>
  <c r="AD1445" i="2"/>
  <c r="AB1446" i="2"/>
  <c r="AD1446" i="2"/>
  <c r="AB1447" i="2"/>
  <c r="AD1447" i="2"/>
  <c r="AB1448" i="2"/>
  <c r="AD1448" i="2"/>
  <c r="AB1449" i="2"/>
  <c r="AD1449" i="2"/>
  <c r="AB1450" i="2"/>
  <c r="AD1450" i="2"/>
  <c r="AB1451" i="2"/>
  <c r="AD1451" i="2"/>
  <c r="AB1452" i="2"/>
  <c r="AD1452" i="2"/>
  <c r="AB1453" i="2"/>
  <c r="AD1453" i="2"/>
  <c r="AB1454" i="2"/>
  <c r="AD1454" i="2"/>
  <c r="AB1455" i="2"/>
  <c r="AD1455" i="2"/>
  <c r="AB1456" i="2"/>
  <c r="AD1456" i="2"/>
  <c r="AB1457" i="2"/>
  <c r="AD1457" i="2"/>
  <c r="AB1458" i="2"/>
  <c r="AD1458" i="2"/>
  <c r="AB1459" i="2"/>
  <c r="AD1459" i="2"/>
  <c r="AB1460" i="2"/>
  <c r="AD1460" i="2"/>
  <c r="AB1461" i="2"/>
  <c r="AD1461" i="2"/>
  <c r="AB1462" i="2"/>
  <c r="AD1462" i="2"/>
  <c r="AB1463" i="2"/>
  <c r="AD1463" i="2"/>
  <c r="AB1464" i="2"/>
  <c r="AD1464" i="2"/>
  <c r="AB1465" i="2"/>
  <c r="AD1465" i="2"/>
  <c r="AB1466" i="2"/>
  <c r="AD1466" i="2"/>
  <c r="AB1467" i="2"/>
  <c r="AD1467" i="2"/>
  <c r="AB1468" i="2"/>
  <c r="AD1468" i="2"/>
  <c r="AB1469" i="2"/>
  <c r="AD1469" i="2"/>
  <c r="AB1470" i="2"/>
  <c r="AD1470" i="2"/>
  <c r="AB1471" i="2"/>
  <c r="AD1471" i="2"/>
  <c r="AB1472" i="2"/>
  <c r="AD1472" i="2"/>
  <c r="AB1473" i="2"/>
  <c r="AD1473" i="2"/>
  <c r="AB1474" i="2"/>
  <c r="AD1474" i="2"/>
  <c r="AB1475" i="2"/>
  <c r="AD1475" i="2"/>
  <c r="AB1476" i="2"/>
  <c r="AD1476" i="2"/>
  <c r="AB1477" i="2"/>
  <c r="AD1477" i="2"/>
  <c r="AB1478" i="2"/>
  <c r="AD1478" i="2"/>
  <c r="AB1479" i="2"/>
  <c r="AD1479" i="2"/>
  <c r="AB1480" i="2"/>
  <c r="AD1480" i="2"/>
  <c r="AB1481" i="2"/>
  <c r="AD1481" i="2"/>
  <c r="AB1482" i="2"/>
  <c r="AD1482" i="2"/>
  <c r="AB1483" i="2"/>
  <c r="AD1483" i="2"/>
  <c r="AB1484" i="2"/>
  <c r="AD1484" i="2"/>
  <c r="AB1485" i="2"/>
  <c r="AD1485" i="2"/>
  <c r="AB1486" i="2"/>
  <c r="AD1486" i="2"/>
  <c r="AB1487" i="2"/>
  <c r="AD1487" i="2"/>
  <c r="AB1488" i="2"/>
  <c r="AD1488" i="2"/>
  <c r="AB1489" i="2"/>
  <c r="AD1489" i="2"/>
  <c r="AB1490" i="2"/>
  <c r="AD1490" i="2"/>
  <c r="AB1491" i="2"/>
  <c r="AD1491" i="2"/>
  <c r="AB1492" i="2"/>
  <c r="AD1492" i="2"/>
  <c r="AB1493" i="2"/>
  <c r="AD1493" i="2"/>
  <c r="AB1494" i="2"/>
  <c r="AD1494" i="2"/>
  <c r="AB1495" i="2"/>
  <c r="AD1495" i="2"/>
  <c r="AB1496" i="2"/>
  <c r="AD1496" i="2"/>
  <c r="AB1497" i="2"/>
  <c r="AD1497" i="2"/>
  <c r="AB1498" i="2"/>
  <c r="AD1498" i="2"/>
  <c r="AB1499" i="2"/>
  <c r="AD1499" i="2"/>
  <c r="AB1500" i="2"/>
  <c r="AD1500" i="2"/>
  <c r="AB1501" i="2"/>
  <c r="AD1501" i="2"/>
  <c r="AB1502" i="2"/>
  <c r="AD1502" i="2"/>
  <c r="N1596" i="2"/>
  <c r="G1596" i="2"/>
  <c r="N1595" i="2"/>
  <c r="G1595" i="2"/>
  <c r="N1594" i="2"/>
  <c r="G1594" i="2"/>
  <c r="N1593" i="2"/>
  <c r="G1593" i="2"/>
  <c r="N1592" i="2"/>
  <c r="G1592" i="2"/>
  <c r="N1591" i="2"/>
  <c r="G1591" i="2"/>
  <c r="N1590" i="2"/>
  <c r="G1590" i="2"/>
  <c r="N1589" i="2"/>
  <c r="G1589" i="2"/>
  <c r="N1588" i="2"/>
  <c r="G1588" i="2"/>
  <c r="N1587" i="2"/>
  <c r="G1587" i="2"/>
  <c r="N1586" i="2"/>
  <c r="G1586" i="2"/>
  <c r="N1585" i="2"/>
  <c r="G1585" i="2"/>
  <c r="N1584" i="2"/>
  <c r="G1584" i="2"/>
  <c r="N1583" i="2"/>
  <c r="G1583" i="2"/>
  <c r="N1582" i="2"/>
  <c r="G1582" i="2"/>
  <c r="Q1581" i="2"/>
  <c r="N1581" i="2"/>
  <c r="G1581" i="2"/>
  <c r="N1580" i="2"/>
  <c r="G1580" i="2"/>
  <c r="N1579" i="2"/>
  <c r="G1579" i="2"/>
  <c r="N1578" i="2"/>
  <c r="G1578" i="2"/>
  <c r="Q1577" i="2"/>
  <c r="N1577" i="2"/>
  <c r="G1577" i="2"/>
  <c r="N1576" i="2"/>
  <c r="G1576" i="2"/>
  <c r="Q1575" i="2"/>
  <c r="N1575" i="2"/>
  <c r="G1575" i="2"/>
  <c r="N1574" i="2"/>
  <c r="G1574" i="2"/>
  <c r="N1573" i="2"/>
  <c r="G1573" i="2"/>
  <c r="N1572" i="2"/>
  <c r="G1572" i="2"/>
  <c r="N1571" i="2"/>
  <c r="G1571" i="2"/>
  <c r="N1570" i="2"/>
  <c r="G1570" i="2"/>
  <c r="Q1569" i="2"/>
  <c r="N1569" i="2"/>
  <c r="G1569" i="2"/>
  <c r="N1568" i="2"/>
  <c r="G1568" i="2"/>
  <c r="Q1567" i="2"/>
  <c r="N1567" i="2"/>
  <c r="G1567" i="2"/>
  <c r="N1566" i="2"/>
  <c r="G1566" i="2"/>
  <c r="N1565" i="2"/>
  <c r="G1565" i="2"/>
  <c r="N1564" i="2"/>
  <c r="G1564" i="2"/>
  <c r="N1563" i="2"/>
  <c r="G1563" i="2"/>
  <c r="N1562" i="2"/>
  <c r="G1562" i="2"/>
  <c r="N1561" i="2"/>
  <c r="G1561" i="2"/>
  <c r="N1560" i="2"/>
  <c r="G1560" i="2"/>
  <c r="N1559" i="2"/>
  <c r="G1559" i="2"/>
  <c r="N1558" i="2"/>
  <c r="G1558" i="2"/>
  <c r="N1557" i="2"/>
  <c r="G1557" i="2"/>
  <c r="N1556" i="2"/>
  <c r="G1556" i="2"/>
  <c r="N1555" i="2"/>
  <c r="G1555" i="2"/>
  <c r="N1554" i="2"/>
  <c r="G1554" i="2"/>
  <c r="N1553" i="2"/>
  <c r="G1553" i="2"/>
  <c r="N1552" i="2"/>
  <c r="G1552" i="2"/>
  <c r="N1551" i="2"/>
  <c r="G1551" i="2"/>
  <c r="N1550" i="2"/>
  <c r="G1550" i="2"/>
  <c r="N1549" i="2"/>
  <c r="G1549" i="2"/>
  <c r="N1548" i="2"/>
  <c r="G1548" i="2"/>
  <c r="N1547" i="2"/>
  <c r="G1547" i="2"/>
  <c r="N1546" i="2"/>
  <c r="G1546" i="2"/>
  <c r="N1545" i="2"/>
  <c r="G1545" i="2"/>
  <c r="N1544" i="2"/>
  <c r="G1544" i="2"/>
  <c r="N1543" i="2"/>
  <c r="G1543" i="2"/>
  <c r="N1542" i="2"/>
  <c r="G1542" i="2"/>
  <c r="N1541" i="2"/>
  <c r="G1541" i="2"/>
  <c r="N1540" i="2"/>
  <c r="G1540" i="2"/>
  <c r="N1539" i="2"/>
  <c r="G1539" i="2"/>
  <c r="N1538" i="2"/>
  <c r="G1538" i="2"/>
  <c r="N1537" i="2"/>
  <c r="G1537" i="2"/>
  <c r="N1536" i="2"/>
  <c r="G1536" i="2"/>
  <c r="N1535" i="2"/>
  <c r="G1535" i="2"/>
  <c r="N1534" i="2"/>
  <c r="G1534" i="2"/>
  <c r="N1533" i="2"/>
  <c r="G1533" i="2"/>
  <c r="N1532" i="2"/>
  <c r="G1532" i="2"/>
  <c r="N1531" i="2"/>
  <c r="G1531" i="2"/>
  <c r="N1530" i="2"/>
  <c r="G1530" i="2"/>
  <c r="N1529" i="2"/>
  <c r="G1529" i="2"/>
  <c r="N1528" i="2"/>
  <c r="G1528" i="2"/>
  <c r="N1527" i="2"/>
  <c r="G1527" i="2"/>
  <c r="N1526" i="2"/>
  <c r="G1526" i="2"/>
  <c r="N1525" i="2"/>
  <c r="G1525" i="2"/>
  <c r="N1524" i="2"/>
  <c r="G1524" i="2"/>
  <c r="N1523" i="2"/>
  <c r="G1523" i="2"/>
  <c r="N1522" i="2"/>
  <c r="G1522" i="2"/>
  <c r="N1521" i="2"/>
  <c r="G1521" i="2"/>
  <c r="N1520" i="2"/>
  <c r="G1520" i="2"/>
  <c r="N1519" i="2"/>
  <c r="G1519" i="2"/>
  <c r="N1518" i="2"/>
  <c r="G1518" i="2"/>
  <c r="N1517" i="2"/>
  <c r="G1517" i="2"/>
  <c r="N1516" i="2"/>
  <c r="G1516" i="2"/>
  <c r="N1515" i="2"/>
  <c r="G1515" i="2"/>
  <c r="N1514" i="2"/>
  <c r="G1514" i="2"/>
  <c r="N1513" i="2"/>
  <c r="G1513" i="2"/>
  <c r="N1512" i="2"/>
  <c r="G1512" i="2"/>
  <c r="N1511" i="2"/>
  <c r="G1511" i="2"/>
  <c r="N1510" i="2"/>
  <c r="G1510" i="2"/>
  <c r="N1509" i="2"/>
  <c r="G1509" i="2"/>
  <c r="N1508" i="2"/>
  <c r="G1508" i="2"/>
  <c r="N1507" i="2"/>
  <c r="G1507" i="2"/>
  <c r="N1506" i="2"/>
  <c r="G1506" i="2"/>
  <c r="N1505" i="2"/>
  <c r="G1505" i="2"/>
  <c r="N1504" i="2"/>
  <c r="G1504" i="2"/>
  <c r="N1503" i="2"/>
  <c r="G1503" i="2"/>
  <c r="N1502" i="2"/>
  <c r="G1502" i="2"/>
  <c r="N1501" i="2"/>
  <c r="G1501" i="2"/>
  <c r="N1500" i="2"/>
  <c r="G1500" i="2"/>
  <c r="N1499" i="2"/>
  <c r="G1499" i="2"/>
  <c r="N1498" i="2"/>
  <c r="G1498" i="2"/>
  <c r="N1497" i="2"/>
  <c r="G1497" i="2"/>
  <c r="N1496" i="2"/>
  <c r="G1496" i="2"/>
  <c r="N1495" i="2"/>
  <c r="G1495" i="2"/>
  <c r="N1494" i="2"/>
  <c r="G1494" i="2"/>
  <c r="N1493" i="2"/>
  <c r="G1493" i="2"/>
  <c r="N1492" i="2"/>
  <c r="G1492" i="2"/>
  <c r="N1491" i="2"/>
  <c r="G1491" i="2"/>
  <c r="N1490" i="2"/>
  <c r="G1490" i="2"/>
  <c r="N1489" i="2"/>
  <c r="G1489" i="2"/>
  <c r="N1488" i="2"/>
  <c r="G1488" i="2"/>
  <c r="N1487" i="2"/>
  <c r="G1487" i="2"/>
  <c r="N1486" i="2"/>
  <c r="G1486" i="2"/>
  <c r="N1485" i="2"/>
  <c r="G1485" i="2"/>
  <c r="N1484" i="2"/>
  <c r="G1484" i="2"/>
  <c r="N1483" i="2"/>
  <c r="G1483" i="2"/>
  <c r="N1482" i="2"/>
  <c r="G1482" i="2"/>
  <c r="N1481" i="2"/>
  <c r="G1481" i="2"/>
  <c r="N1480" i="2"/>
  <c r="G1480" i="2"/>
  <c r="N1479" i="2"/>
  <c r="G1479" i="2"/>
  <c r="N1478" i="2"/>
  <c r="G1478" i="2"/>
  <c r="N1477" i="2"/>
  <c r="G1477" i="2"/>
  <c r="N1476" i="2"/>
  <c r="G1476" i="2"/>
  <c r="N1475" i="2"/>
  <c r="G1475" i="2"/>
  <c r="N1474" i="2"/>
  <c r="G1474" i="2"/>
  <c r="N1473" i="2"/>
  <c r="G1473" i="2"/>
  <c r="N1472" i="2"/>
  <c r="G1472" i="2"/>
  <c r="N1471" i="2"/>
  <c r="G1471" i="2"/>
  <c r="N1470" i="2"/>
  <c r="G1470" i="2"/>
  <c r="N1469" i="2"/>
  <c r="G1469" i="2"/>
  <c r="N1468" i="2"/>
  <c r="G1468" i="2"/>
  <c r="N1467" i="2"/>
  <c r="G1467" i="2"/>
  <c r="N1466" i="2"/>
  <c r="G1466" i="2"/>
  <c r="N1465" i="2"/>
  <c r="G1465" i="2"/>
  <c r="N1464" i="2"/>
  <c r="G1464" i="2"/>
  <c r="N1463" i="2"/>
  <c r="G1463" i="2"/>
  <c r="N1462" i="2"/>
  <c r="G1462" i="2"/>
  <c r="N1461" i="2"/>
  <c r="G1461" i="2"/>
  <c r="N1460" i="2"/>
  <c r="G1460" i="2"/>
  <c r="N1459" i="2"/>
  <c r="G1459" i="2"/>
  <c r="N1458" i="2"/>
  <c r="G1458" i="2"/>
  <c r="Q1457" i="2"/>
  <c r="N1457" i="2"/>
  <c r="G1457" i="2"/>
  <c r="N1456" i="2"/>
  <c r="G1456" i="2"/>
  <c r="N1455" i="2"/>
  <c r="G1455" i="2"/>
  <c r="N1454" i="2"/>
  <c r="G1454" i="2"/>
  <c r="N1453" i="2"/>
  <c r="G1453" i="2"/>
  <c r="N1452" i="2"/>
  <c r="G1452" i="2"/>
  <c r="N1451" i="2"/>
  <c r="G1451" i="2"/>
  <c r="N1450" i="2"/>
  <c r="G1450" i="2"/>
  <c r="N1449" i="2"/>
  <c r="G1449" i="2"/>
  <c r="N1448" i="2"/>
  <c r="G1448" i="2"/>
  <c r="N1447" i="2"/>
  <c r="G1447" i="2"/>
  <c r="N1446" i="2"/>
  <c r="G1446" i="2"/>
  <c r="N1445" i="2"/>
  <c r="G1445" i="2"/>
  <c r="N1444" i="2"/>
  <c r="G1444" i="2"/>
  <c r="N1443" i="2"/>
  <c r="G1443" i="2"/>
  <c r="N1442" i="2"/>
  <c r="G1442" i="2"/>
  <c r="N1441" i="2"/>
  <c r="G1441" i="2"/>
  <c r="N1440" i="2"/>
  <c r="G1440" i="2"/>
  <c r="N1439" i="2"/>
  <c r="G1439" i="2"/>
  <c r="N1438" i="2"/>
  <c r="G1438" i="2"/>
  <c r="N1437" i="2"/>
  <c r="G1437" i="2"/>
  <c r="N1436" i="2"/>
  <c r="G1436" i="2"/>
  <c r="N1435" i="2"/>
  <c r="G1435" i="2"/>
  <c r="N1434" i="2"/>
  <c r="G1434" i="2"/>
  <c r="N1433" i="2"/>
  <c r="G1433" i="2"/>
  <c r="N1432" i="2"/>
  <c r="G1432" i="2"/>
  <c r="N1431" i="2"/>
  <c r="G1431" i="2"/>
  <c r="N1430" i="2"/>
  <c r="G1430" i="2"/>
  <c r="N1429" i="2"/>
  <c r="G1429" i="2"/>
  <c r="N1428" i="2"/>
  <c r="G1428" i="2"/>
  <c r="N1427" i="2"/>
  <c r="G1427" i="2"/>
  <c r="N1426" i="2"/>
  <c r="G1426" i="2"/>
  <c r="N1425" i="2"/>
  <c r="G1425" i="2"/>
  <c r="N1424" i="2"/>
  <c r="G1424" i="2"/>
  <c r="N1423" i="2"/>
  <c r="G1423" i="2"/>
  <c r="N1422" i="2"/>
  <c r="G1422" i="2"/>
  <c r="N1421" i="2"/>
  <c r="G1421" i="2"/>
  <c r="N1420" i="2"/>
  <c r="G1420" i="2"/>
  <c r="N1419" i="2"/>
  <c r="G1419" i="2"/>
  <c r="N1418" i="2"/>
  <c r="G1418" i="2"/>
  <c r="N1417" i="2"/>
  <c r="G1417" i="2"/>
  <c r="N1416" i="2"/>
  <c r="G1416" i="2"/>
  <c r="N1415" i="2"/>
  <c r="G1415" i="2"/>
  <c r="N1414" i="2"/>
  <c r="G1414" i="2"/>
  <c r="N1413" i="2"/>
  <c r="G1413" i="2"/>
  <c r="N1412" i="2"/>
  <c r="G1412" i="2"/>
  <c r="N1411" i="2"/>
  <c r="G1411" i="2"/>
  <c r="N1410" i="2"/>
  <c r="G1410" i="2"/>
  <c r="N1409" i="2"/>
  <c r="G1409" i="2"/>
  <c r="N1408" i="2"/>
  <c r="G1408" i="2"/>
  <c r="N1407" i="2"/>
  <c r="G1407" i="2"/>
  <c r="N1406" i="2"/>
  <c r="G1406" i="2"/>
  <c r="N1405" i="2"/>
  <c r="G1405" i="2"/>
  <c r="N1404" i="2"/>
  <c r="G1404" i="2"/>
  <c r="N1403" i="2"/>
  <c r="G1403" i="2"/>
  <c r="N1402" i="2"/>
  <c r="G1402" i="2"/>
  <c r="N1401" i="2"/>
  <c r="G1401" i="2"/>
  <c r="N1400" i="2"/>
  <c r="G1400" i="2"/>
  <c r="N1399" i="2"/>
  <c r="G1399" i="2"/>
  <c r="N1398" i="2"/>
  <c r="G1398" i="2"/>
  <c r="N1397" i="2"/>
  <c r="G1397" i="2"/>
  <c r="N1396" i="2"/>
  <c r="G1396" i="2"/>
  <c r="N1395" i="2"/>
  <c r="G1395" i="2"/>
  <c r="N1394" i="2"/>
  <c r="G1394" i="2"/>
  <c r="N1393" i="2"/>
  <c r="G1393" i="2"/>
  <c r="N1392" i="2"/>
  <c r="G1392" i="2"/>
  <c r="N1391" i="2"/>
  <c r="G1391" i="2"/>
  <c r="N1390" i="2"/>
  <c r="G1390" i="2"/>
  <c r="N1389" i="2"/>
  <c r="G1389" i="2"/>
  <c r="N1388" i="2"/>
  <c r="G1388" i="2"/>
  <c r="N1387" i="2"/>
  <c r="G1387" i="2"/>
  <c r="N1386" i="2"/>
  <c r="G1386" i="2"/>
  <c r="N1385" i="2"/>
  <c r="G1385" i="2"/>
  <c r="N1384" i="2"/>
  <c r="G1384" i="2"/>
  <c r="N1383" i="2"/>
  <c r="G1383" i="2"/>
  <c r="N1382" i="2"/>
  <c r="G1382" i="2"/>
  <c r="N1381" i="2"/>
  <c r="G1381" i="2"/>
  <c r="N1380" i="2"/>
  <c r="G1380" i="2"/>
  <c r="N1379" i="2"/>
  <c r="G1379" i="2"/>
  <c r="N1378" i="2"/>
  <c r="G1378" i="2"/>
  <c r="N1377" i="2"/>
  <c r="G1377" i="2"/>
  <c r="N1376" i="2"/>
  <c r="G1376" i="2"/>
  <c r="N1375" i="2"/>
  <c r="G1375" i="2"/>
  <c r="N1374" i="2"/>
  <c r="G1374" i="2"/>
  <c r="N1373" i="2"/>
  <c r="G1373" i="2"/>
  <c r="N1372" i="2"/>
  <c r="G1372" i="2"/>
  <c r="N1371" i="2"/>
  <c r="G1371" i="2"/>
  <c r="N1370" i="2"/>
  <c r="G1370" i="2"/>
  <c r="N1369" i="2"/>
  <c r="G1369" i="2"/>
  <c r="N1368" i="2"/>
  <c r="G1368" i="2"/>
  <c r="N1367" i="2"/>
  <c r="G1367" i="2"/>
  <c r="N1366" i="2"/>
  <c r="G1366" i="2"/>
  <c r="N1365" i="2"/>
  <c r="G1365" i="2"/>
  <c r="N1364" i="2"/>
  <c r="G1364" i="2"/>
  <c r="N1363" i="2"/>
  <c r="G1363" i="2"/>
  <c r="N1362" i="2"/>
  <c r="G1362" i="2"/>
  <c r="N1361" i="2"/>
  <c r="G1361" i="2"/>
  <c r="N1360" i="2"/>
  <c r="G1360" i="2"/>
  <c r="N1359" i="2"/>
  <c r="G1359" i="2"/>
  <c r="N1358" i="2"/>
  <c r="G1358" i="2"/>
  <c r="N1357" i="2"/>
  <c r="G1357" i="2"/>
  <c r="N1356" i="2"/>
  <c r="G1356" i="2"/>
  <c r="N1355" i="2"/>
  <c r="G1355" i="2"/>
  <c r="N1354" i="2"/>
  <c r="G1354" i="2"/>
  <c r="N1353" i="2"/>
  <c r="G1353" i="2"/>
  <c r="N1352" i="2"/>
  <c r="G1352" i="2"/>
  <c r="N1351" i="2"/>
  <c r="G1351" i="2"/>
  <c r="N1350" i="2"/>
  <c r="G1350" i="2"/>
  <c r="N1349" i="2"/>
  <c r="G1349" i="2"/>
  <c r="N1348" i="2"/>
  <c r="G1348" i="2"/>
  <c r="N1347" i="2"/>
  <c r="G1347" i="2"/>
  <c r="N1346" i="2"/>
  <c r="G1346" i="2"/>
  <c r="N1345" i="2"/>
  <c r="G1345" i="2"/>
  <c r="N1344" i="2"/>
  <c r="G1344" i="2"/>
  <c r="N1343" i="2"/>
  <c r="G1343" i="2"/>
  <c r="N1342" i="2"/>
  <c r="G1342" i="2"/>
  <c r="N1341" i="2"/>
  <c r="G1341" i="2"/>
  <c r="N1340" i="2"/>
  <c r="G1340" i="2"/>
  <c r="N1339" i="2"/>
  <c r="G1339" i="2"/>
  <c r="N1338" i="2"/>
  <c r="G1338" i="2"/>
  <c r="N1337" i="2"/>
  <c r="G1337" i="2"/>
  <c r="N1336" i="2"/>
  <c r="G1336" i="2"/>
  <c r="N1335" i="2"/>
  <c r="G1335" i="2"/>
  <c r="N1334" i="2"/>
  <c r="G1334" i="2"/>
  <c r="N1333" i="2"/>
  <c r="G1333" i="2"/>
  <c r="N1332" i="2"/>
  <c r="G1332" i="2"/>
  <c r="N1331" i="2"/>
  <c r="G1331" i="2"/>
  <c r="N1330" i="2"/>
  <c r="G1330" i="2"/>
  <c r="N1329" i="2"/>
  <c r="G1329" i="2"/>
  <c r="N1328" i="2"/>
  <c r="G1328" i="2"/>
  <c r="N1327" i="2"/>
  <c r="G1327" i="2"/>
  <c r="N1326" i="2"/>
  <c r="G1326" i="2"/>
  <c r="N1325" i="2"/>
  <c r="G1325" i="2"/>
  <c r="N1324" i="2"/>
  <c r="G1324" i="2"/>
  <c r="N1323" i="2"/>
  <c r="G1323" i="2"/>
  <c r="N1322" i="2"/>
  <c r="G1322" i="2"/>
  <c r="N1321" i="2"/>
  <c r="G1321" i="2"/>
  <c r="N1320" i="2"/>
  <c r="G1320" i="2"/>
  <c r="N1319" i="2"/>
  <c r="G1319" i="2"/>
  <c r="N1318" i="2"/>
  <c r="G1318" i="2"/>
  <c r="N1317" i="2"/>
  <c r="G1317" i="2"/>
  <c r="N1316" i="2"/>
  <c r="G1316" i="2"/>
  <c r="N1315" i="2"/>
  <c r="G1315" i="2"/>
  <c r="N1314" i="2"/>
  <c r="G1314" i="2"/>
  <c r="N1313" i="2"/>
  <c r="G1313" i="2"/>
  <c r="N1312" i="2"/>
  <c r="G1312" i="2"/>
  <c r="N1311" i="2"/>
  <c r="G1311" i="2"/>
  <c r="N1310" i="2"/>
  <c r="G1310" i="2"/>
  <c r="N1309" i="2"/>
  <c r="G1309" i="2"/>
  <c r="N1308" i="2"/>
  <c r="G1308" i="2"/>
  <c r="N1307" i="2"/>
  <c r="G1307" i="2"/>
  <c r="N1306" i="2"/>
  <c r="G1306" i="2"/>
  <c r="N1305" i="2"/>
  <c r="G1305" i="2"/>
  <c r="N1304" i="2"/>
  <c r="G1304" i="2"/>
  <c r="N1303" i="2"/>
  <c r="G1303" i="2"/>
  <c r="N1302" i="2"/>
  <c r="G1302" i="2"/>
  <c r="N1301" i="2"/>
  <c r="G1301" i="2"/>
  <c r="N1300" i="2"/>
  <c r="G1300" i="2"/>
  <c r="N1299" i="2"/>
  <c r="G1299" i="2"/>
  <c r="N1298" i="2"/>
  <c r="G1298" i="2"/>
  <c r="N1297" i="2"/>
  <c r="G1297" i="2"/>
  <c r="N1296" i="2"/>
  <c r="G1296" i="2"/>
  <c r="N1295" i="2"/>
  <c r="G1295" i="2"/>
  <c r="N1294" i="2"/>
  <c r="G1294" i="2"/>
  <c r="N1293" i="2"/>
  <c r="G1293" i="2"/>
  <c r="N1292" i="2"/>
  <c r="G1292" i="2"/>
  <c r="N1291" i="2"/>
  <c r="G1291" i="2"/>
  <c r="N1290" i="2"/>
  <c r="G1290" i="2"/>
  <c r="N1289" i="2"/>
  <c r="G1289" i="2"/>
  <c r="N1288" i="2"/>
  <c r="G1288" i="2"/>
  <c r="N1287" i="2"/>
  <c r="G1287" i="2"/>
  <c r="N1286" i="2"/>
  <c r="G1286" i="2"/>
  <c r="N1285" i="2"/>
  <c r="G1285" i="2"/>
  <c r="N1284" i="2"/>
  <c r="G1284" i="2"/>
  <c r="N1283" i="2"/>
  <c r="G1283" i="2"/>
  <c r="N1282" i="2"/>
  <c r="G1282" i="2"/>
  <c r="N1281" i="2"/>
  <c r="G1281" i="2"/>
  <c r="N1280" i="2"/>
  <c r="G1280" i="2"/>
  <c r="N1279" i="2"/>
  <c r="G1279" i="2"/>
  <c r="N1278" i="2"/>
  <c r="G1278" i="2"/>
  <c r="N1277" i="2"/>
  <c r="G1277" i="2"/>
  <c r="N1276" i="2"/>
  <c r="G1276" i="2"/>
  <c r="N1275" i="2"/>
  <c r="G1275" i="2"/>
  <c r="N1274" i="2"/>
  <c r="G1274" i="2"/>
  <c r="N1273" i="2"/>
  <c r="G1273" i="2"/>
  <c r="N1272" i="2"/>
  <c r="G1272" i="2"/>
  <c r="N1271" i="2"/>
  <c r="G1271" i="2"/>
  <c r="N1270" i="2"/>
  <c r="G1270" i="2"/>
  <c r="N1269" i="2"/>
  <c r="G1269" i="2"/>
  <c r="N1268" i="2"/>
  <c r="G1268" i="2"/>
  <c r="N1267" i="2"/>
  <c r="G1267" i="2"/>
  <c r="N1266" i="2"/>
  <c r="G1266" i="2"/>
  <c r="N1265" i="2"/>
  <c r="G1265" i="2"/>
  <c r="N1264" i="2"/>
  <c r="G1264" i="2"/>
  <c r="N1263" i="2"/>
  <c r="G1263" i="2"/>
  <c r="N1262" i="2"/>
  <c r="G1262" i="2"/>
  <c r="N1261" i="2"/>
  <c r="G1261" i="2"/>
  <c r="N1260" i="2"/>
  <c r="G1260" i="2"/>
  <c r="N1259" i="2"/>
  <c r="G1259" i="2"/>
  <c r="N1258" i="2"/>
  <c r="G1258" i="2"/>
  <c r="N1257" i="2"/>
  <c r="G1257" i="2"/>
  <c r="N1256" i="2"/>
  <c r="G1256" i="2"/>
  <c r="N1255" i="2"/>
  <c r="G1255" i="2"/>
  <c r="N1254" i="2"/>
  <c r="G1254" i="2"/>
  <c r="N1253" i="2"/>
  <c r="G1253" i="2"/>
  <c r="N1252" i="2"/>
  <c r="G1252" i="2"/>
  <c r="N1251" i="2"/>
  <c r="G1251" i="2"/>
  <c r="N1250" i="2"/>
  <c r="G1250" i="2"/>
  <c r="N1249" i="2"/>
  <c r="G1249" i="2"/>
  <c r="N1248" i="2"/>
  <c r="G1248" i="2"/>
  <c r="N1247" i="2"/>
  <c r="G1247" i="2"/>
  <c r="N1246" i="2"/>
  <c r="G1246" i="2"/>
  <c r="N1245" i="2"/>
  <c r="G1245" i="2"/>
  <c r="N1244" i="2"/>
  <c r="G1244" i="2"/>
  <c r="N1243" i="2"/>
  <c r="G1243" i="2"/>
  <c r="N1242" i="2"/>
  <c r="G1242" i="2"/>
  <c r="N1241" i="2"/>
  <c r="G1241" i="2"/>
  <c r="N1240" i="2"/>
  <c r="G1240" i="2"/>
  <c r="N1239" i="2"/>
  <c r="G1239" i="2"/>
  <c r="N1238" i="2"/>
  <c r="G1238" i="2"/>
  <c r="N1237" i="2"/>
  <c r="G1237" i="2"/>
  <c r="N1236" i="2"/>
  <c r="G1236" i="2"/>
  <c r="N1235" i="2"/>
  <c r="G1235" i="2"/>
  <c r="N1234" i="2"/>
  <c r="G1234" i="2"/>
  <c r="N1233" i="2"/>
  <c r="G1233" i="2"/>
  <c r="N1232" i="2"/>
  <c r="G1232" i="2"/>
  <c r="N1231" i="2"/>
  <c r="G1231" i="2"/>
  <c r="N1230" i="2"/>
  <c r="G1230" i="2"/>
  <c r="N1229" i="2"/>
  <c r="G1229" i="2"/>
  <c r="N1228" i="2"/>
  <c r="G1228" i="2"/>
  <c r="N1227" i="2"/>
  <c r="G1227" i="2"/>
  <c r="N1226" i="2"/>
  <c r="G1226" i="2"/>
  <c r="N1225" i="2"/>
  <c r="G1225" i="2"/>
  <c r="N1224" i="2"/>
  <c r="G1224" i="2"/>
  <c r="N1223" i="2"/>
  <c r="G1223" i="2"/>
  <c r="N1222" i="2"/>
  <c r="G1222" i="2"/>
  <c r="N1221" i="2"/>
  <c r="G1221" i="2"/>
  <c r="N1220" i="2"/>
  <c r="G1220" i="2"/>
  <c r="N1219" i="2"/>
  <c r="G1219" i="2"/>
  <c r="N1218" i="2"/>
  <c r="G1218" i="2"/>
  <c r="N1217" i="2"/>
  <c r="G1217" i="2"/>
  <c r="N1216" i="2"/>
  <c r="G1216" i="2"/>
  <c r="N1215" i="2"/>
  <c r="G1215" i="2"/>
  <c r="N1214" i="2"/>
  <c r="G1214" i="2"/>
  <c r="N1213" i="2"/>
  <c r="G1213" i="2"/>
  <c r="N1212" i="2"/>
  <c r="G1212" i="2"/>
  <c r="N1211" i="2"/>
  <c r="G1211" i="2"/>
  <c r="N1210" i="2"/>
  <c r="G1210" i="2"/>
  <c r="N1209" i="2"/>
  <c r="G1209" i="2"/>
  <c r="N1208" i="2"/>
  <c r="G1208" i="2"/>
  <c r="N1207" i="2"/>
  <c r="G1207" i="2"/>
  <c r="N1206" i="2"/>
  <c r="G1206" i="2"/>
  <c r="N1205" i="2"/>
  <c r="G1205" i="2"/>
  <c r="N1204" i="2"/>
  <c r="G1204" i="2"/>
  <c r="N1203" i="2"/>
  <c r="G1203" i="2"/>
  <c r="N1202" i="2"/>
  <c r="G1202" i="2"/>
  <c r="N1201" i="2"/>
  <c r="G1201" i="2"/>
  <c r="N1200" i="2"/>
  <c r="G1200" i="2"/>
  <c r="N1199" i="2"/>
  <c r="G1199" i="2"/>
  <c r="N1198" i="2"/>
  <c r="G1198" i="2"/>
  <c r="N1197" i="2"/>
  <c r="G1197" i="2"/>
  <c r="N1196" i="2"/>
  <c r="G1196" i="2"/>
  <c r="N1195" i="2"/>
  <c r="G1195" i="2"/>
  <c r="N1194" i="2"/>
  <c r="G1194" i="2"/>
  <c r="N1193" i="2"/>
  <c r="G1193" i="2"/>
  <c r="N1192" i="2"/>
  <c r="G1192" i="2"/>
  <c r="N1191" i="2"/>
  <c r="G1191" i="2"/>
  <c r="N1190" i="2"/>
  <c r="G1190" i="2"/>
  <c r="N1189" i="2"/>
  <c r="G1189" i="2"/>
  <c r="N1188" i="2"/>
  <c r="G1188" i="2"/>
  <c r="N1187" i="2"/>
  <c r="G1187" i="2"/>
  <c r="N1186" i="2"/>
  <c r="G1186" i="2"/>
  <c r="N1185" i="2"/>
  <c r="G1185" i="2"/>
  <c r="N1184" i="2"/>
  <c r="G1184" i="2"/>
  <c r="N1183" i="2"/>
  <c r="G1183" i="2"/>
  <c r="N1182" i="2"/>
  <c r="G1182" i="2"/>
  <c r="N1181" i="2"/>
  <c r="G1181" i="2"/>
  <c r="N1180" i="2"/>
  <c r="G1180" i="2"/>
  <c r="N1179" i="2"/>
  <c r="G1179" i="2"/>
  <c r="N1178" i="2"/>
  <c r="G1178" i="2"/>
  <c r="N1177" i="2"/>
  <c r="G1177" i="2"/>
  <c r="N1176" i="2"/>
  <c r="G1176" i="2"/>
  <c r="N1175" i="2"/>
  <c r="G1175" i="2"/>
  <c r="N1174" i="2"/>
  <c r="G1174" i="2"/>
  <c r="N1173" i="2"/>
  <c r="G1173" i="2"/>
  <c r="N1172" i="2"/>
  <c r="G1172" i="2"/>
  <c r="N1171" i="2"/>
  <c r="G1171" i="2"/>
  <c r="N1170" i="2"/>
  <c r="G1170" i="2"/>
  <c r="N1169" i="2"/>
  <c r="G1169" i="2"/>
  <c r="N1168" i="2"/>
  <c r="G1168" i="2"/>
  <c r="N1167" i="2"/>
  <c r="G1167" i="2"/>
  <c r="N1166" i="2"/>
  <c r="G1166" i="2"/>
  <c r="N1165" i="2"/>
  <c r="G1165" i="2"/>
  <c r="N1164" i="2"/>
  <c r="G1164" i="2"/>
  <c r="N1163" i="2"/>
  <c r="G1163" i="2"/>
  <c r="N1162" i="2"/>
  <c r="G1162" i="2"/>
  <c r="N1161" i="2"/>
  <c r="G1161" i="2"/>
  <c r="N1160" i="2"/>
  <c r="G1160" i="2"/>
  <c r="N1159" i="2"/>
  <c r="G1159" i="2"/>
  <c r="N1158" i="2"/>
  <c r="G1158" i="2"/>
  <c r="N1157" i="2"/>
  <c r="G1157" i="2"/>
  <c r="N1156" i="2"/>
  <c r="G1156" i="2"/>
  <c r="N1155" i="2"/>
  <c r="G1155" i="2"/>
  <c r="N1154" i="2"/>
  <c r="G1154" i="2"/>
  <c r="N1153" i="2"/>
  <c r="G1153" i="2"/>
  <c r="N1152" i="2"/>
  <c r="G1152" i="2"/>
  <c r="N1151" i="2"/>
  <c r="G1151" i="2"/>
  <c r="N1150" i="2"/>
  <c r="G1150" i="2"/>
  <c r="N1149" i="2"/>
  <c r="G1149" i="2"/>
  <c r="N1148" i="2"/>
  <c r="G1148" i="2"/>
  <c r="N1147" i="2"/>
  <c r="G1147" i="2"/>
  <c r="N1146" i="2"/>
  <c r="G1146" i="2"/>
  <c r="N1145" i="2"/>
  <c r="G1145" i="2"/>
  <c r="N1144" i="2"/>
  <c r="G1144" i="2"/>
  <c r="N1143" i="2"/>
  <c r="G1143" i="2"/>
  <c r="N1142" i="2"/>
  <c r="G1142" i="2"/>
  <c r="N1141" i="2"/>
  <c r="G1141" i="2"/>
  <c r="N1140" i="2"/>
  <c r="G1140" i="2"/>
  <c r="N1139" i="2"/>
  <c r="G1139" i="2"/>
  <c r="N1138" i="2"/>
  <c r="G1138" i="2"/>
  <c r="N1137" i="2"/>
  <c r="G1137" i="2"/>
  <c r="N1136" i="2"/>
  <c r="G1136" i="2"/>
  <c r="N1135" i="2"/>
  <c r="G1135" i="2"/>
  <c r="N1134" i="2"/>
  <c r="G1134" i="2"/>
  <c r="N1133" i="2"/>
  <c r="G1133" i="2"/>
  <c r="N1132" i="2"/>
  <c r="G1132" i="2"/>
  <c r="N1131" i="2"/>
  <c r="G1131" i="2"/>
  <c r="N1130" i="2"/>
  <c r="G1130" i="2"/>
  <c r="N1129" i="2"/>
  <c r="G1129" i="2"/>
  <c r="N1128" i="2"/>
  <c r="G1128" i="2"/>
  <c r="N1127" i="2"/>
  <c r="G1127" i="2"/>
  <c r="N1126" i="2"/>
  <c r="G1126" i="2"/>
  <c r="N1125" i="2"/>
  <c r="G1125" i="2"/>
  <c r="N1124" i="2"/>
  <c r="G1124" i="2"/>
  <c r="N1123" i="2"/>
  <c r="G1123" i="2"/>
  <c r="N1122" i="2"/>
  <c r="G1122" i="2"/>
  <c r="N1121" i="2"/>
  <c r="G1121" i="2"/>
  <c r="N1120" i="2"/>
  <c r="G1120" i="2"/>
  <c r="N1119" i="2"/>
  <c r="G1119" i="2"/>
  <c r="N1118" i="2"/>
  <c r="G1118" i="2"/>
  <c r="N1117" i="2"/>
  <c r="G1117" i="2"/>
  <c r="N1116" i="2"/>
  <c r="G1116" i="2"/>
  <c r="N1115" i="2"/>
  <c r="G1115" i="2"/>
  <c r="N1114" i="2"/>
  <c r="G1114" i="2"/>
  <c r="N1113" i="2"/>
  <c r="G1113" i="2"/>
  <c r="N1112" i="2"/>
  <c r="G1112" i="2"/>
  <c r="N1111" i="2"/>
  <c r="G1111" i="2"/>
  <c r="N1110" i="2"/>
  <c r="G1110" i="2"/>
  <c r="N1109" i="2"/>
  <c r="G1109" i="2"/>
  <c r="N1108" i="2"/>
  <c r="G1108" i="2"/>
  <c r="N1107" i="2"/>
  <c r="G1107" i="2"/>
  <c r="N1106" i="2"/>
  <c r="G1106" i="2"/>
  <c r="N1105" i="2"/>
  <c r="G1105" i="2"/>
  <c r="N1104" i="2"/>
  <c r="G1104" i="2"/>
  <c r="N1103" i="2"/>
  <c r="G1103" i="2"/>
  <c r="N1102" i="2"/>
  <c r="G1102" i="2"/>
  <c r="N1101" i="2"/>
  <c r="G1101" i="2"/>
  <c r="N1100" i="2"/>
  <c r="G1100" i="2"/>
  <c r="N1099" i="2"/>
  <c r="G1099" i="2"/>
  <c r="N1098" i="2"/>
  <c r="G1098" i="2"/>
  <c r="N1097" i="2"/>
  <c r="G1097" i="2"/>
  <c r="N1096" i="2"/>
  <c r="G1096" i="2"/>
  <c r="N1095" i="2"/>
  <c r="G1095" i="2"/>
  <c r="N1094" i="2"/>
  <c r="G1094" i="2"/>
  <c r="N1093" i="2"/>
  <c r="G1093" i="2"/>
  <c r="N1092" i="2"/>
  <c r="G1092" i="2"/>
  <c r="N1091" i="2"/>
  <c r="G1091" i="2"/>
  <c r="N1090" i="2"/>
  <c r="G1090" i="2"/>
  <c r="N1089" i="2"/>
  <c r="G1089" i="2"/>
  <c r="N1088" i="2"/>
  <c r="G1088" i="2"/>
  <c r="N1087" i="2"/>
  <c r="G1087" i="2"/>
  <c r="N1086" i="2"/>
  <c r="G1086" i="2"/>
  <c r="N1085" i="2"/>
  <c r="G1085" i="2"/>
  <c r="N1084" i="2"/>
  <c r="G1084" i="2"/>
  <c r="N1083" i="2"/>
  <c r="G1083" i="2"/>
  <c r="N1082" i="2"/>
  <c r="G1082" i="2"/>
  <c r="N1081" i="2"/>
  <c r="G1081" i="2"/>
  <c r="N1080" i="2"/>
  <c r="G1080" i="2"/>
  <c r="N1079" i="2"/>
  <c r="G1079" i="2"/>
  <c r="N1078" i="2"/>
  <c r="G1078" i="2"/>
  <c r="N1077" i="2"/>
  <c r="G1077" i="2"/>
  <c r="N1076" i="2"/>
  <c r="G1076" i="2"/>
  <c r="N1075" i="2"/>
  <c r="G1075" i="2"/>
  <c r="N1074" i="2"/>
  <c r="G1074" i="2"/>
  <c r="N1073" i="2"/>
  <c r="G1073" i="2"/>
  <c r="N1072" i="2"/>
  <c r="G1072" i="2"/>
  <c r="N1071" i="2"/>
  <c r="G1071" i="2"/>
  <c r="N1070" i="2"/>
  <c r="G1070" i="2"/>
  <c r="N1069" i="2"/>
  <c r="G1069" i="2"/>
  <c r="N1068" i="2"/>
  <c r="G1068" i="2"/>
  <c r="N1067" i="2"/>
  <c r="G1067" i="2"/>
  <c r="N1066" i="2"/>
  <c r="G1066" i="2"/>
  <c r="N1065" i="2"/>
  <c r="G1065" i="2"/>
  <c r="N1064" i="2"/>
  <c r="G1064" i="2"/>
  <c r="N1063" i="2"/>
  <c r="G1063" i="2"/>
  <c r="N1062" i="2"/>
  <c r="G1062" i="2"/>
  <c r="N1061" i="2"/>
  <c r="G1061" i="2"/>
  <c r="N1060" i="2"/>
  <c r="G1060" i="2"/>
  <c r="N1059" i="2"/>
  <c r="G1059" i="2"/>
  <c r="N1058" i="2"/>
  <c r="G1058" i="2"/>
  <c r="N1057" i="2"/>
  <c r="G1057" i="2"/>
  <c r="N1056" i="2"/>
  <c r="G1056" i="2"/>
  <c r="N1055" i="2"/>
  <c r="G1055" i="2"/>
  <c r="N1054" i="2"/>
  <c r="G1054" i="2"/>
  <c r="N1053" i="2"/>
  <c r="G1053" i="2"/>
  <c r="N1052" i="2"/>
  <c r="G1052" i="2"/>
  <c r="N1051" i="2"/>
  <c r="G1051" i="2"/>
  <c r="N1050" i="2"/>
  <c r="G1050" i="2"/>
  <c r="N1049" i="2"/>
  <c r="G1049" i="2"/>
  <c r="N1048" i="2"/>
  <c r="G1048" i="2"/>
  <c r="N1047" i="2"/>
  <c r="G1047" i="2"/>
  <c r="N1046" i="2"/>
  <c r="G1046" i="2"/>
  <c r="N1045" i="2"/>
  <c r="G1045" i="2"/>
  <c r="N1044" i="2"/>
  <c r="G1044" i="2"/>
  <c r="N1043" i="2"/>
  <c r="G1043" i="2"/>
  <c r="N1042" i="2"/>
  <c r="G1042" i="2"/>
  <c r="N1041" i="2"/>
  <c r="G1041" i="2"/>
  <c r="N1040" i="2"/>
  <c r="G1040" i="2"/>
  <c r="N1039" i="2"/>
  <c r="G1039" i="2"/>
  <c r="N1038" i="2"/>
  <c r="G1038" i="2"/>
  <c r="N1037" i="2"/>
  <c r="G1037" i="2"/>
  <c r="N1036" i="2"/>
  <c r="G1036" i="2"/>
  <c r="N1035" i="2"/>
  <c r="G1035" i="2"/>
  <c r="N1034" i="2"/>
  <c r="G1034" i="2"/>
  <c r="N1033" i="2"/>
  <c r="G1033" i="2"/>
  <c r="N1032" i="2"/>
  <c r="G1032" i="2"/>
  <c r="N1031" i="2"/>
  <c r="G1031" i="2"/>
  <c r="N1030" i="2"/>
  <c r="G1030" i="2"/>
  <c r="N1029" i="2"/>
  <c r="G1029" i="2"/>
  <c r="N1028" i="2"/>
  <c r="G1028" i="2"/>
  <c r="N1027" i="2"/>
  <c r="G1027" i="2"/>
  <c r="N1026" i="2"/>
  <c r="G1026" i="2"/>
  <c r="N1025" i="2"/>
  <c r="G1025" i="2"/>
  <c r="N1024" i="2"/>
  <c r="G1024" i="2"/>
  <c r="N1023" i="2"/>
  <c r="G1023" i="2"/>
  <c r="N1022" i="2"/>
  <c r="G1022" i="2"/>
  <c r="N1021" i="2"/>
  <c r="G1021" i="2"/>
  <c r="N1020" i="2"/>
  <c r="G1020" i="2"/>
  <c r="N1019" i="2"/>
  <c r="G1019" i="2"/>
  <c r="N1018" i="2"/>
  <c r="G1018" i="2"/>
  <c r="N1017" i="2"/>
  <c r="G1017" i="2"/>
  <c r="N1016" i="2"/>
  <c r="G1016" i="2"/>
  <c r="N1015" i="2"/>
  <c r="G1015" i="2"/>
  <c r="N1014" i="2"/>
  <c r="G1014" i="2"/>
  <c r="N1013" i="2"/>
  <c r="G1013" i="2"/>
  <c r="N1012" i="2"/>
  <c r="G1012" i="2"/>
  <c r="N1011" i="2"/>
  <c r="G1011" i="2"/>
  <c r="N1010" i="2"/>
  <c r="G1010" i="2"/>
  <c r="N1009" i="2"/>
  <c r="G1009" i="2"/>
  <c r="N1008" i="2"/>
  <c r="G1008" i="2"/>
  <c r="N1007" i="2"/>
  <c r="G1007" i="2"/>
  <c r="N1006" i="2"/>
  <c r="G1006" i="2"/>
  <c r="N1005" i="2"/>
  <c r="G1005" i="2"/>
  <c r="N1004" i="2"/>
  <c r="G1004" i="2"/>
  <c r="N1003" i="2"/>
  <c r="G1003" i="2"/>
  <c r="N1002" i="2"/>
  <c r="G1002" i="2"/>
  <c r="N1001" i="2"/>
  <c r="G1001" i="2"/>
  <c r="N1000" i="2"/>
  <c r="G1000" i="2"/>
  <c r="N999" i="2"/>
  <c r="G999" i="2"/>
  <c r="N998" i="2"/>
  <c r="G998" i="2"/>
  <c r="N997" i="2"/>
  <c r="G997" i="2"/>
  <c r="N996" i="2"/>
  <c r="G996" i="2"/>
  <c r="N995" i="2"/>
  <c r="G995" i="2"/>
  <c r="N994" i="2"/>
  <c r="G994" i="2"/>
  <c r="N993" i="2"/>
  <c r="G993" i="2"/>
  <c r="N992" i="2"/>
  <c r="G992" i="2"/>
  <c r="N991" i="2"/>
  <c r="G991" i="2"/>
  <c r="N990" i="2"/>
  <c r="G990" i="2"/>
  <c r="N989" i="2"/>
  <c r="G989" i="2"/>
  <c r="N988" i="2"/>
  <c r="G988" i="2"/>
  <c r="N987" i="2"/>
  <c r="G987" i="2"/>
  <c r="N986" i="2"/>
  <c r="G986" i="2"/>
  <c r="N985" i="2"/>
  <c r="G985" i="2"/>
  <c r="N984" i="2"/>
  <c r="G984" i="2"/>
  <c r="N983" i="2"/>
  <c r="G983" i="2"/>
  <c r="N982" i="2"/>
  <c r="G982" i="2"/>
  <c r="N981" i="2"/>
  <c r="G981" i="2"/>
  <c r="N980" i="2"/>
  <c r="G980" i="2"/>
  <c r="N979" i="2"/>
  <c r="G979" i="2"/>
  <c r="N978" i="2"/>
  <c r="G978" i="2"/>
  <c r="N977" i="2"/>
  <c r="G977" i="2"/>
  <c r="N976" i="2"/>
  <c r="G976" i="2"/>
  <c r="N975" i="2"/>
  <c r="G975" i="2"/>
  <c r="N974" i="2"/>
  <c r="G974" i="2"/>
  <c r="N973" i="2"/>
  <c r="G973" i="2"/>
  <c r="N972" i="2"/>
  <c r="G972" i="2"/>
  <c r="N971" i="2"/>
  <c r="G971" i="2"/>
  <c r="N970" i="2"/>
  <c r="G970" i="2"/>
  <c r="N969" i="2"/>
  <c r="G969" i="2"/>
  <c r="N968" i="2"/>
  <c r="G968" i="2"/>
  <c r="N967" i="2"/>
  <c r="G967" i="2"/>
  <c r="N966" i="2"/>
  <c r="G966" i="2"/>
  <c r="N965" i="2"/>
  <c r="G965" i="2"/>
  <c r="N964" i="2"/>
  <c r="G964" i="2"/>
  <c r="N963" i="2"/>
  <c r="G963" i="2"/>
  <c r="N962" i="2"/>
  <c r="G962" i="2"/>
  <c r="N961" i="2"/>
  <c r="G961" i="2"/>
  <c r="N960" i="2"/>
  <c r="G960" i="2"/>
  <c r="N959" i="2"/>
  <c r="G959" i="2"/>
  <c r="N958" i="2"/>
  <c r="G958" i="2"/>
  <c r="N957" i="2"/>
  <c r="G957" i="2"/>
  <c r="N956" i="2"/>
  <c r="G956" i="2"/>
  <c r="N955" i="2"/>
  <c r="G955" i="2"/>
  <c r="N954" i="2"/>
  <c r="G954" i="2"/>
  <c r="N953" i="2"/>
  <c r="G953" i="2"/>
  <c r="N952" i="2"/>
  <c r="G952" i="2"/>
  <c r="N951" i="2"/>
  <c r="G951" i="2"/>
  <c r="N950" i="2"/>
  <c r="G950" i="2"/>
  <c r="N949" i="2"/>
  <c r="G949" i="2"/>
  <c r="N948" i="2"/>
  <c r="G948" i="2"/>
  <c r="N947" i="2"/>
  <c r="G947" i="2"/>
  <c r="N946" i="2"/>
  <c r="G946" i="2"/>
  <c r="N945" i="2"/>
  <c r="G945" i="2"/>
  <c r="N944" i="2"/>
  <c r="G944" i="2"/>
  <c r="N943" i="2"/>
  <c r="G943" i="2"/>
  <c r="N942" i="2"/>
  <c r="G942" i="2"/>
  <c r="N941" i="2"/>
  <c r="G941" i="2"/>
  <c r="N940" i="2"/>
  <c r="G940" i="2"/>
  <c r="N939" i="2"/>
  <c r="G939" i="2"/>
  <c r="N938" i="2"/>
  <c r="G938" i="2"/>
  <c r="N937" i="2"/>
  <c r="G937" i="2"/>
  <c r="N936" i="2"/>
  <c r="G936" i="2"/>
  <c r="N935" i="2"/>
  <c r="G935" i="2"/>
  <c r="N934" i="2"/>
  <c r="G934" i="2"/>
  <c r="N933" i="2"/>
  <c r="G933" i="2"/>
  <c r="N932" i="2"/>
  <c r="G932" i="2"/>
  <c r="N931" i="2"/>
  <c r="G931" i="2"/>
  <c r="N930" i="2"/>
  <c r="G930" i="2"/>
  <c r="N929" i="2"/>
  <c r="G929" i="2"/>
  <c r="N928" i="2"/>
  <c r="G928" i="2"/>
  <c r="N927" i="2"/>
  <c r="G927" i="2"/>
  <c r="N926" i="2"/>
  <c r="G926" i="2"/>
  <c r="N925" i="2"/>
  <c r="G925" i="2"/>
  <c r="N924" i="2"/>
  <c r="G924" i="2"/>
  <c r="N923" i="2"/>
  <c r="G923" i="2"/>
  <c r="N922" i="2"/>
  <c r="G922" i="2"/>
  <c r="N921" i="2"/>
  <c r="G921" i="2"/>
  <c r="N920" i="2"/>
  <c r="G920" i="2"/>
  <c r="N919" i="2"/>
  <c r="G919" i="2"/>
  <c r="N918" i="2"/>
  <c r="G918" i="2"/>
  <c r="N917" i="2"/>
  <c r="G917" i="2"/>
  <c r="N916" i="2"/>
  <c r="G916" i="2"/>
  <c r="N915" i="2"/>
  <c r="G915" i="2"/>
  <c r="N914" i="2"/>
  <c r="G914" i="2"/>
  <c r="N913" i="2"/>
  <c r="G913" i="2"/>
  <c r="N912" i="2"/>
  <c r="G912" i="2"/>
  <c r="N911" i="2"/>
  <c r="G911" i="2"/>
  <c r="N910" i="2"/>
  <c r="G910" i="2"/>
  <c r="N909" i="2"/>
  <c r="G909" i="2"/>
  <c r="N908" i="2"/>
  <c r="G908" i="2"/>
  <c r="N907" i="2"/>
  <c r="G907" i="2"/>
  <c r="N906" i="2"/>
  <c r="G906" i="2"/>
  <c r="N905" i="2"/>
  <c r="G905" i="2"/>
  <c r="N904" i="2"/>
  <c r="G904" i="2"/>
  <c r="N903" i="2"/>
  <c r="G903" i="2"/>
  <c r="N902" i="2"/>
  <c r="G902" i="2"/>
  <c r="N901" i="2"/>
  <c r="G901" i="2"/>
  <c r="N900" i="2"/>
  <c r="G900" i="2"/>
  <c r="N899" i="2"/>
  <c r="G899" i="2"/>
  <c r="N898" i="2"/>
  <c r="G898" i="2"/>
  <c r="N897" i="2"/>
  <c r="G897" i="2"/>
  <c r="N896" i="2"/>
  <c r="G896" i="2"/>
  <c r="N895" i="2"/>
  <c r="G895" i="2"/>
  <c r="N894" i="2"/>
  <c r="G894" i="2"/>
  <c r="N893" i="2"/>
  <c r="G893" i="2"/>
  <c r="N892" i="2"/>
  <c r="G892" i="2"/>
  <c r="N891" i="2"/>
  <c r="G891" i="2"/>
  <c r="N890" i="2"/>
  <c r="G890" i="2"/>
  <c r="N889" i="2"/>
  <c r="G889" i="2"/>
  <c r="N888" i="2"/>
  <c r="G888" i="2"/>
  <c r="N887" i="2"/>
  <c r="G887" i="2"/>
  <c r="N886" i="2"/>
  <c r="G886" i="2"/>
  <c r="N885" i="2"/>
  <c r="G885" i="2"/>
  <c r="N884" i="2"/>
  <c r="G884" i="2"/>
  <c r="N883" i="2"/>
  <c r="G883" i="2"/>
  <c r="N882" i="2"/>
  <c r="G882" i="2"/>
  <c r="N881" i="2"/>
  <c r="G881" i="2"/>
  <c r="N880" i="2"/>
  <c r="G880" i="2"/>
  <c r="N879" i="2"/>
  <c r="G879" i="2"/>
  <c r="N878" i="2"/>
  <c r="G878" i="2"/>
  <c r="N877" i="2"/>
  <c r="G877" i="2"/>
  <c r="N876" i="2"/>
  <c r="G876" i="2"/>
  <c r="N875" i="2"/>
  <c r="G875" i="2"/>
  <c r="N874" i="2"/>
  <c r="G874" i="2"/>
  <c r="N873" i="2"/>
  <c r="G873" i="2"/>
  <c r="N872" i="2"/>
  <c r="G872" i="2"/>
  <c r="N871" i="2"/>
  <c r="G871" i="2"/>
  <c r="N870" i="2"/>
  <c r="G870" i="2"/>
  <c r="N869" i="2"/>
  <c r="G869" i="2"/>
  <c r="N868" i="2"/>
  <c r="G868" i="2"/>
  <c r="N867" i="2"/>
  <c r="G867" i="2"/>
  <c r="N866" i="2"/>
  <c r="G866" i="2"/>
  <c r="N865" i="2"/>
  <c r="G865" i="2"/>
  <c r="N864" i="2"/>
  <c r="G864" i="2"/>
  <c r="N863" i="2"/>
  <c r="G863" i="2"/>
  <c r="N862" i="2"/>
  <c r="G862" i="2"/>
  <c r="N861" i="2"/>
  <c r="G861" i="2"/>
  <c r="N860" i="2"/>
  <c r="G860" i="2"/>
  <c r="N859" i="2"/>
  <c r="G859" i="2"/>
  <c r="N858" i="2"/>
  <c r="G858" i="2"/>
  <c r="N857" i="2"/>
  <c r="G857" i="2"/>
  <c r="N856" i="2"/>
  <c r="G856" i="2"/>
  <c r="N855" i="2"/>
  <c r="G855" i="2"/>
  <c r="N854" i="2"/>
  <c r="G854" i="2"/>
  <c r="N853" i="2"/>
  <c r="G853" i="2"/>
  <c r="N852" i="2"/>
  <c r="G852" i="2"/>
  <c r="N851" i="2"/>
  <c r="G851" i="2"/>
  <c r="N850" i="2"/>
  <c r="G850" i="2"/>
  <c r="N849" i="2"/>
  <c r="G849" i="2"/>
  <c r="N848" i="2"/>
  <c r="G848" i="2"/>
  <c r="N847" i="2"/>
  <c r="G847" i="2"/>
  <c r="N846" i="2"/>
  <c r="G846" i="2"/>
  <c r="N845" i="2"/>
  <c r="G845" i="2"/>
  <c r="N844" i="2"/>
  <c r="G844" i="2"/>
  <c r="N843" i="2"/>
  <c r="G843" i="2"/>
  <c r="N842" i="2"/>
  <c r="G842" i="2"/>
  <c r="N841" i="2"/>
  <c r="G841" i="2"/>
  <c r="N840" i="2"/>
  <c r="G840" i="2"/>
  <c r="N839" i="2"/>
  <c r="G839" i="2"/>
  <c r="N838" i="2"/>
  <c r="G838" i="2"/>
  <c r="N837" i="2"/>
  <c r="G837" i="2"/>
  <c r="N836" i="2"/>
  <c r="G836" i="2"/>
  <c r="N835" i="2"/>
  <c r="G835" i="2"/>
  <c r="N834" i="2"/>
  <c r="G834" i="2"/>
  <c r="N833" i="2"/>
  <c r="G833" i="2"/>
  <c r="N832" i="2"/>
  <c r="G832" i="2"/>
  <c r="N831" i="2"/>
  <c r="G831" i="2"/>
  <c r="N830" i="2"/>
  <c r="G830" i="2"/>
  <c r="N829" i="2"/>
  <c r="G829" i="2"/>
  <c r="N828" i="2"/>
  <c r="G828" i="2"/>
  <c r="N827" i="2"/>
  <c r="G827" i="2"/>
  <c r="N826" i="2"/>
  <c r="G826" i="2"/>
  <c r="N825" i="2"/>
  <c r="G825" i="2"/>
  <c r="N824" i="2"/>
  <c r="G824" i="2"/>
  <c r="N823" i="2"/>
  <c r="G823" i="2"/>
  <c r="N822" i="2"/>
  <c r="G822" i="2"/>
  <c r="N821" i="2"/>
  <c r="G821" i="2"/>
  <c r="N820" i="2"/>
  <c r="G820" i="2"/>
  <c r="N819" i="2"/>
  <c r="G819" i="2"/>
  <c r="N818" i="2"/>
  <c r="G818" i="2"/>
  <c r="N817" i="2"/>
  <c r="G817" i="2"/>
  <c r="N816" i="2"/>
  <c r="G816" i="2"/>
  <c r="N815" i="2"/>
  <c r="G815" i="2"/>
  <c r="N814" i="2"/>
  <c r="G814" i="2"/>
  <c r="N813" i="2"/>
  <c r="G813" i="2"/>
  <c r="N812" i="2"/>
  <c r="G812" i="2"/>
  <c r="N811" i="2"/>
  <c r="G811" i="2"/>
  <c r="N810" i="2"/>
  <c r="G810" i="2"/>
  <c r="N809" i="2"/>
  <c r="G809" i="2"/>
  <c r="N808" i="2"/>
  <c r="G808" i="2"/>
  <c r="N807" i="2"/>
  <c r="G807" i="2"/>
  <c r="N806" i="2"/>
  <c r="G806" i="2"/>
  <c r="N805" i="2"/>
  <c r="G805" i="2"/>
  <c r="N804" i="2"/>
  <c r="G804" i="2"/>
  <c r="N803" i="2"/>
  <c r="G803" i="2"/>
  <c r="N802" i="2"/>
  <c r="G802" i="2"/>
  <c r="N801" i="2"/>
  <c r="G801" i="2"/>
  <c r="N800" i="2"/>
  <c r="G800" i="2"/>
  <c r="N799" i="2"/>
  <c r="G799" i="2"/>
  <c r="N798" i="2"/>
  <c r="G798" i="2"/>
  <c r="N797" i="2"/>
  <c r="G797" i="2"/>
  <c r="N796" i="2"/>
  <c r="G796" i="2"/>
  <c r="N795" i="2"/>
  <c r="G795" i="2"/>
  <c r="N794" i="2"/>
  <c r="G794" i="2"/>
  <c r="N793" i="2"/>
  <c r="G793" i="2"/>
  <c r="N792" i="2"/>
  <c r="G792" i="2"/>
  <c r="N791" i="2"/>
  <c r="G791" i="2"/>
  <c r="N790" i="2"/>
  <c r="G790" i="2"/>
  <c r="N789" i="2"/>
  <c r="G789" i="2"/>
  <c r="N788" i="2"/>
  <c r="G788" i="2"/>
  <c r="N787" i="2"/>
  <c r="G787" i="2"/>
  <c r="N786" i="2"/>
  <c r="G786" i="2"/>
  <c r="N785" i="2"/>
  <c r="G785" i="2"/>
  <c r="N784" i="2"/>
  <c r="G784" i="2"/>
  <c r="N783" i="2"/>
  <c r="G783" i="2"/>
  <c r="N782" i="2"/>
  <c r="G782" i="2"/>
  <c r="N781" i="2"/>
  <c r="G781" i="2"/>
  <c r="N780" i="2"/>
  <c r="G780" i="2"/>
  <c r="N779" i="2"/>
  <c r="G779" i="2"/>
  <c r="N778" i="2"/>
  <c r="G778" i="2"/>
  <c r="N777" i="2"/>
  <c r="G777" i="2"/>
  <c r="N776" i="2"/>
  <c r="G776" i="2"/>
  <c r="N775" i="2"/>
  <c r="G775" i="2"/>
  <c r="N774" i="2"/>
  <c r="G774" i="2"/>
  <c r="N773" i="2"/>
  <c r="G773" i="2"/>
  <c r="N772" i="2"/>
  <c r="G772" i="2"/>
  <c r="N771" i="2"/>
  <c r="G771" i="2"/>
  <c r="N770" i="2"/>
  <c r="G770" i="2"/>
  <c r="N769" i="2"/>
  <c r="G769" i="2"/>
  <c r="N768" i="2"/>
  <c r="G768" i="2"/>
  <c r="N767" i="2"/>
  <c r="G767" i="2"/>
  <c r="N766" i="2"/>
  <c r="G766" i="2"/>
  <c r="N765" i="2"/>
  <c r="G765" i="2"/>
  <c r="N764" i="2"/>
  <c r="G764" i="2"/>
  <c r="N763" i="2"/>
  <c r="G763" i="2"/>
  <c r="N762" i="2"/>
  <c r="G762" i="2"/>
  <c r="N761" i="2"/>
  <c r="G761" i="2"/>
  <c r="N760" i="2"/>
  <c r="G760" i="2"/>
  <c r="N759" i="2"/>
  <c r="G759" i="2"/>
  <c r="N758" i="2"/>
  <c r="G758" i="2"/>
  <c r="N757" i="2"/>
  <c r="G757" i="2"/>
  <c r="N756" i="2"/>
  <c r="G756" i="2"/>
  <c r="N755" i="2"/>
  <c r="G755" i="2"/>
  <c r="N754" i="2"/>
  <c r="G754" i="2"/>
  <c r="N753" i="2"/>
  <c r="G753" i="2"/>
  <c r="N752" i="2"/>
  <c r="G752" i="2"/>
  <c r="N751" i="2"/>
  <c r="G751" i="2"/>
  <c r="N750" i="2"/>
  <c r="G750" i="2"/>
  <c r="N749" i="2"/>
  <c r="G749" i="2"/>
  <c r="N748" i="2"/>
  <c r="G748" i="2"/>
  <c r="N747" i="2"/>
  <c r="G747" i="2"/>
  <c r="N746" i="2"/>
  <c r="G746" i="2"/>
  <c r="N745" i="2"/>
  <c r="G745" i="2"/>
  <c r="N744" i="2"/>
  <c r="G744" i="2"/>
  <c r="N743" i="2"/>
  <c r="G743" i="2"/>
  <c r="N742" i="2"/>
  <c r="G742" i="2"/>
  <c r="N741" i="2"/>
  <c r="G741" i="2"/>
  <c r="N740" i="2"/>
  <c r="G740" i="2"/>
  <c r="N739" i="2"/>
  <c r="G739" i="2"/>
  <c r="N738" i="2"/>
  <c r="G738" i="2"/>
  <c r="N737" i="2"/>
  <c r="G737" i="2"/>
  <c r="N736" i="2"/>
  <c r="G736" i="2"/>
  <c r="N735" i="2"/>
  <c r="G735" i="2"/>
  <c r="N734" i="2"/>
  <c r="G734" i="2"/>
  <c r="N733" i="2"/>
  <c r="G733" i="2"/>
  <c r="N732" i="2"/>
  <c r="G732" i="2"/>
  <c r="N731" i="2"/>
  <c r="G731" i="2"/>
  <c r="N730" i="2"/>
  <c r="G730" i="2"/>
  <c r="N729" i="2"/>
  <c r="G729" i="2"/>
  <c r="N728" i="2"/>
  <c r="G728" i="2"/>
  <c r="N727" i="2"/>
  <c r="G727" i="2"/>
  <c r="N726" i="2"/>
  <c r="G726" i="2"/>
  <c r="N725" i="2"/>
  <c r="G725" i="2"/>
  <c r="N724" i="2"/>
  <c r="G724" i="2"/>
  <c r="N723" i="2"/>
  <c r="G723" i="2"/>
  <c r="N722" i="2"/>
  <c r="G722" i="2"/>
  <c r="N721" i="2"/>
  <c r="G721" i="2"/>
  <c r="N720" i="2"/>
  <c r="G720" i="2"/>
  <c r="N719" i="2"/>
  <c r="G719" i="2"/>
  <c r="N718" i="2"/>
  <c r="G718" i="2"/>
  <c r="N717" i="2"/>
  <c r="G717" i="2"/>
  <c r="N716" i="2"/>
  <c r="G716" i="2"/>
  <c r="N715" i="2"/>
  <c r="G715" i="2"/>
  <c r="N714" i="2"/>
  <c r="G714" i="2"/>
  <c r="N713" i="2"/>
  <c r="G713" i="2"/>
  <c r="N712" i="2"/>
  <c r="G712" i="2"/>
  <c r="N711" i="2"/>
  <c r="G711" i="2"/>
  <c r="N710" i="2"/>
  <c r="G710" i="2"/>
  <c r="N709" i="2"/>
  <c r="G709" i="2"/>
  <c r="N708" i="2"/>
  <c r="G708" i="2"/>
  <c r="N707" i="2"/>
  <c r="G707" i="2"/>
  <c r="N706" i="2"/>
  <c r="G706" i="2"/>
  <c r="N705" i="2"/>
  <c r="G705" i="2"/>
  <c r="N704" i="2"/>
  <c r="G704" i="2"/>
  <c r="N703" i="2"/>
  <c r="G703" i="2"/>
  <c r="N702" i="2"/>
  <c r="G702" i="2"/>
  <c r="N701" i="2"/>
  <c r="G701" i="2"/>
  <c r="N700" i="2"/>
  <c r="G700" i="2"/>
  <c r="N699" i="2"/>
  <c r="G699" i="2"/>
  <c r="N698" i="2"/>
  <c r="G698" i="2"/>
  <c r="N697" i="2"/>
  <c r="G697" i="2"/>
  <c r="N696" i="2"/>
  <c r="G696" i="2"/>
  <c r="N695" i="2"/>
  <c r="G695" i="2"/>
  <c r="N694" i="2"/>
  <c r="G694" i="2"/>
  <c r="N693" i="2"/>
  <c r="G693" i="2"/>
  <c r="N692" i="2"/>
  <c r="G692" i="2"/>
  <c r="N691" i="2"/>
  <c r="G691" i="2"/>
  <c r="N690" i="2"/>
  <c r="G690" i="2"/>
  <c r="N689" i="2"/>
  <c r="G689" i="2"/>
  <c r="N688" i="2"/>
  <c r="G688" i="2"/>
  <c r="N687" i="2"/>
  <c r="G687" i="2"/>
  <c r="N686" i="2"/>
  <c r="G686" i="2"/>
  <c r="N685" i="2"/>
  <c r="G685" i="2"/>
  <c r="N684" i="2"/>
  <c r="G684" i="2"/>
  <c r="N683" i="2"/>
  <c r="G683" i="2"/>
  <c r="N682" i="2"/>
  <c r="G682" i="2"/>
  <c r="N681" i="2"/>
  <c r="G681" i="2"/>
  <c r="N680" i="2"/>
  <c r="G680" i="2"/>
  <c r="N679" i="2"/>
  <c r="G679" i="2"/>
  <c r="N678" i="2"/>
  <c r="G678" i="2"/>
  <c r="N677" i="2"/>
  <c r="G677" i="2"/>
  <c r="N676" i="2"/>
  <c r="G676" i="2"/>
  <c r="N675" i="2"/>
  <c r="G675" i="2"/>
  <c r="N674" i="2"/>
  <c r="G674" i="2"/>
  <c r="N673" i="2"/>
  <c r="G673" i="2"/>
  <c r="N672" i="2"/>
  <c r="G672" i="2"/>
  <c r="N671" i="2"/>
  <c r="G671" i="2"/>
  <c r="N670" i="2"/>
  <c r="G670" i="2"/>
  <c r="N669" i="2"/>
  <c r="G669" i="2"/>
  <c r="N668" i="2"/>
  <c r="G668" i="2"/>
  <c r="N667" i="2"/>
  <c r="G667" i="2"/>
  <c r="N666" i="2"/>
  <c r="G666" i="2"/>
  <c r="N665" i="2"/>
  <c r="G665" i="2"/>
  <c r="N664" i="2"/>
  <c r="G664" i="2"/>
  <c r="N663" i="2"/>
  <c r="G663" i="2"/>
  <c r="N662" i="2"/>
  <c r="G662" i="2"/>
  <c r="N661" i="2"/>
  <c r="G661" i="2"/>
  <c r="N660" i="2"/>
  <c r="G660" i="2"/>
  <c r="N659" i="2"/>
  <c r="G659" i="2"/>
  <c r="N658" i="2"/>
  <c r="G658" i="2"/>
  <c r="N657" i="2"/>
  <c r="G657" i="2"/>
  <c r="N656" i="2"/>
  <c r="G656" i="2"/>
  <c r="N655" i="2"/>
  <c r="G655" i="2"/>
  <c r="N654" i="2"/>
  <c r="G654" i="2"/>
  <c r="N653" i="2"/>
  <c r="G653" i="2"/>
  <c r="N652" i="2"/>
  <c r="G652" i="2"/>
  <c r="N651" i="2"/>
  <c r="G651" i="2"/>
  <c r="N650" i="2"/>
  <c r="G650" i="2"/>
  <c r="N649" i="2"/>
  <c r="G649" i="2"/>
  <c r="N648" i="2"/>
  <c r="G648" i="2"/>
  <c r="N647" i="2"/>
  <c r="G647" i="2"/>
  <c r="N646" i="2"/>
  <c r="G646" i="2"/>
  <c r="N645" i="2"/>
  <c r="G645" i="2"/>
  <c r="N644" i="2"/>
  <c r="G644" i="2"/>
  <c r="N643" i="2"/>
  <c r="G643" i="2"/>
  <c r="N642" i="2"/>
  <c r="G642" i="2"/>
  <c r="N641" i="2"/>
  <c r="G641" i="2"/>
  <c r="N640" i="2"/>
  <c r="G640" i="2"/>
  <c r="N639" i="2"/>
  <c r="G639" i="2"/>
  <c r="N638" i="2"/>
  <c r="G638" i="2"/>
  <c r="N637" i="2"/>
  <c r="G637" i="2"/>
  <c r="N636" i="2"/>
  <c r="G636" i="2"/>
  <c r="N635" i="2"/>
  <c r="G635" i="2"/>
  <c r="N634" i="2"/>
  <c r="G634" i="2"/>
  <c r="N633" i="2"/>
  <c r="G633" i="2"/>
  <c r="N632" i="2"/>
  <c r="G632" i="2"/>
  <c r="N631" i="2"/>
  <c r="G631" i="2"/>
  <c r="N630" i="2"/>
  <c r="G630" i="2"/>
  <c r="N629" i="2"/>
  <c r="G629" i="2"/>
  <c r="N628" i="2"/>
  <c r="G628" i="2"/>
  <c r="N627" i="2"/>
  <c r="G627" i="2"/>
  <c r="N626" i="2"/>
  <c r="G626" i="2"/>
  <c r="N625" i="2"/>
  <c r="G625" i="2"/>
  <c r="N624" i="2"/>
  <c r="G624" i="2"/>
  <c r="N623" i="2"/>
  <c r="G623" i="2"/>
  <c r="N622" i="2"/>
  <c r="G622" i="2"/>
  <c r="N621" i="2"/>
  <c r="G621" i="2"/>
  <c r="N620" i="2"/>
  <c r="G620" i="2"/>
  <c r="N619" i="2"/>
  <c r="G619" i="2"/>
  <c r="N618" i="2"/>
  <c r="G618" i="2"/>
  <c r="N617" i="2"/>
  <c r="G617" i="2"/>
  <c r="N616" i="2"/>
  <c r="G616" i="2"/>
  <c r="N615" i="2"/>
  <c r="G615" i="2"/>
  <c r="N614" i="2"/>
  <c r="G614" i="2"/>
  <c r="N613" i="2"/>
  <c r="G613" i="2"/>
  <c r="N612" i="2"/>
  <c r="G612" i="2"/>
  <c r="N611" i="2"/>
  <c r="G611" i="2"/>
  <c r="N610" i="2"/>
  <c r="G610" i="2"/>
  <c r="N609" i="2"/>
  <c r="G609" i="2"/>
  <c r="N608" i="2"/>
  <c r="G608" i="2"/>
  <c r="N607" i="2"/>
  <c r="G607" i="2"/>
  <c r="N606" i="2"/>
  <c r="G606" i="2"/>
  <c r="N605" i="2"/>
  <c r="G605" i="2"/>
  <c r="N604" i="2"/>
  <c r="G604" i="2"/>
  <c r="N603" i="2"/>
  <c r="G603" i="2"/>
  <c r="N602" i="2"/>
  <c r="G602" i="2"/>
  <c r="N601" i="2"/>
  <c r="G601" i="2"/>
  <c r="N600" i="2"/>
  <c r="G600" i="2"/>
  <c r="N599" i="2"/>
  <c r="G599" i="2"/>
  <c r="N598" i="2"/>
  <c r="G598" i="2"/>
  <c r="N597" i="2"/>
  <c r="G597" i="2"/>
  <c r="N596" i="2"/>
  <c r="G596" i="2"/>
  <c r="N595" i="2"/>
  <c r="G595" i="2"/>
  <c r="N594" i="2"/>
  <c r="G594" i="2"/>
  <c r="N593" i="2"/>
  <c r="G593" i="2"/>
  <c r="N592" i="2"/>
  <c r="G592" i="2"/>
  <c r="N591" i="2"/>
  <c r="G591" i="2"/>
  <c r="N590" i="2"/>
  <c r="G590" i="2"/>
  <c r="N589" i="2"/>
  <c r="G589" i="2"/>
  <c r="N588" i="2"/>
  <c r="G588" i="2"/>
  <c r="N587" i="2"/>
  <c r="G587" i="2"/>
  <c r="N586" i="2"/>
  <c r="G586" i="2"/>
  <c r="N585" i="2"/>
  <c r="G585" i="2"/>
  <c r="N584" i="2"/>
  <c r="G584" i="2"/>
  <c r="N583" i="2"/>
  <c r="G583" i="2"/>
  <c r="N582" i="2"/>
  <c r="G582" i="2"/>
  <c r="N581" i="2"/>
  <c r="G581" i="2"/>
  <c r="N580" i="2"/>
  <c r="G580" i="2"/>
  <c r="N579" i="2"/>
  <c r="G579" i="2"/>
  <c r="N578" i="2"/>
  <c r="G578" i="2"/>
  <c r="N577" i="2"/>
  <c r="G577" i="2"/>
  <c r="N576" i="2"/>
  <c r="G576" i="2"/>
  <c r="N575" i="2"/>
  <c r="G575" i="2"/>
  <c r="N574" i="2"/>
  <c r="G574" i="2"/>
  <c r="N573" i="2"/>
  <c r="G573" i="2"/>
  <c r="N572" i="2"/>
  <c r="G572" i="2"/>
  <c r="N571" i="2"/>
  <c r="G571" i="2"/>
  <c r="N570" i="2"/>
  <c r="G570" i="2"/>
  <c r="N569" i="2"/>
  <c r="G569" i="2"/>
  <c r="N568" i="2"/>
  <c r="G568" i="2"/>
  <c r="N567" i="2"/>
  <c r="G567" i="2"/>
  <c r="N566" i="2"/>
  <c r="G566" i="2"/>
  <c r="N565" i="2"/>
  <c r="G565" i="2"/>
  <c r="N564" i="2"/>
  <c r="G564" i="2"/>
  <c r="N563" i="2"/>
  <c r="G563" i="2"/>
  <c r="N562" i="2"/>
  <c r="G562" i="2"/>
  <c r="N561" i="2"/>
  <c r="G561" i="2"/>
  <c r="N560" i="2"/>
  <c r="G560" i="2"/>
  <c r="N559" i="2"/>
  <c r="G559" i="2"/>
  <c r="N558" i="2"/>
  <c r="G558" i="2"/>
  <c r="N557" i="2"/>
  <c r="G557" i="2"/>
  <c r="N556" i="2"/>
  <c r="G556" i="2"/>
  <c r="N555" i="2"/>
  <c r="G555" i="2"/>
  <c r="N554" i="2"/>
  <c r="G554" i="2"/>
  <c r="N553" i="2"/>
  <c r="G553" i="2"/>
  <c r="N552" i="2"/>
  <c r="G552" i="2"/>
  <c r="N551" i="2"/>
  <c r="G551" i="2"/>
  <c r="N550" i="2"/>
  <c r="G550" i="2"/>
  <c r="N549" i="2"/>
  <c r="G549" i="2"/>
  <c r="N548" i="2"/>
  <c r="G548" i="2"/>
  <c r="N547" i="2"/>
  <c r="G547" i="2"/>
  <c r="N546" i="2"/>
  <c r="G546" i="2"/>
  <c r="N545" i="2"/>
  <c r="G545" i="2"/>
  <c r="N544" i="2"/>
  <c r="G544" i="2"/>
  <c r="N543" i="2"/>
  <c r="G543" i="2"/>
  <c r="N542" i="2"/>
  <c r="G542" i="2"/>
  <c r="N541" i="2"/>
  <c r="G541" i="2"/>
  <c r="N540" i="2"/>
  <c r="G540" i="2"/>
  <c r="N539" i="2"/>
  <c r="G539" i="2"/>
  <c r="N538" i="2"/>
  <c r="G538" i="2"/>
  <c r="N537" i="2"/>
  <c r="G537" i="2"/>
  <c r="N536" i="2"/>
  <c r="G536" i="2"/>
  <c r="N535" i="2"/>
  <c r="G535" i="2"/>
  <c r="N534" i="2"/>
  <c r="G534" i="2"/>
  <c r="N533" i="2"/>
  <c r="G533" i="2"/>
  <c r="N532" i="2"/>
  <c r="G532" i="2"/>
  <c r="N531" i="2"/>
  <c r="G531" i="2"/>
  <c r="N530" i="2"/>
  <c r="G530" i="2"/>
  <c r="N529" i="2"/>
  <c r="G529" i="2"/>
  <c r="N528" i="2"/>
  <c r="G528" i="2"/>
  <c r="N527" i="2"/>
  <c r="G527" i="2"/>
  <c r="N526" i="2"/>
  <c r="G526" i="2"/>
  <c r="N525" i="2"/>
  <c r="G525" i="2"/>
  <c r="N524" i="2"/>
  <c r="G524" i="2"/>
  <c r="N523" i="2"/>
  <c r="G523" i="2"/>
  <c r="N522" i="2"/>
  <c r="G522" i="2"/>
  <c r="N521" i="2"/>
  <c r="G521" i="2"/>
  <c r="N520" i="2"/>
  <c r="G520" i="2"/>
  <c r="N519" i="2"/>
  <c r="G519" i="2"/>
  <c r="N518" i="2"/>
  <c r="G518" i="2"/>
  <c r="N516" i="2"/>
  <c r="G516" i="2"/>
  <c r="N515" i="2"/>
  <c r="G515" i="2"/>
  <c r="N517" i="2"/>
  <c r="G517" i="2"/>
  <c r="N514" i="2"/>
  <c r="G514" i="2"/>
  <c r="N513" i="2"/>
  <c r="G513" i="2"/>
  <c r="N512" i="2"/>
  <c r="G512" i="2"/>
  <c r="N511" i="2"/>
  <c r="G511" i="2"/>
  <c r="N510" i="2"/>
  <c r="G510" i="2"/>
  <c r="N509" i="2"/>
  <c r="G509" i="2"/>
  <c r="N508" i="2"/>
  <c r="G508" i="2"/>
  <c r="N507" i="2"/>
  <c r="G507" i="2"/>
  <c r="N506" i="2"/>
  <c r="G506" i="2"/>
  <c r="N505" i="2"/>
  <c r="G505" i="2"/>
  <c r="N504" i="2"/>
  <c r="G504" i="2"/>
  <c r="N503" i="2"/>
  <c r="G503" i="2"/>
  <c r="N502" i="2"/>
  <c r="G502" i="2"/>
  <c r="N501" i="2"/>
  <c r="G501" i="2"/>
  <c r="N500" i="2"/>
  <c r="G500" i="2"/>
  <c r="N499" i="2"/>
  <c r="G499" i="2"/>
  <c r="N498" i="2"/>
  <c r="G498" i="2"/>
  <c r="N497" i="2"/>
  <c r="G497" i="2"/>
  <c r="N496" i="2"/>
  <c r="G496" i="2"/>
  <c r="N495" i="2"/>
  <c r="G495" i="2"/>
  <c r="N494" i="2"/>
  <c r="G494" i="2"/>
  <c r="N493" i="2"/>
  <c r="G493" i="2"/>
  <c r="N492" i="2"/>
  <c r="G492" i="2"/>
  <c r="N491" i="2"/>
  <c r="G491" i="2"/>
  <c r="N490" i="2"/>
  <c r="G490" i="2"/>
  <c r="N489" i="2"/>
  <c r="G489" i="2"/>
  <c r="N488" i="2"/>
  <c r="G488" i="2"/>
  <c r="N487" i="2"/>
  <c r="G487" i="2"/>
  <c r="N486" i="2"/>
  <c r="G486" i="2"/>
  <c r="N485" i="2"/>
  <c r="G485" i="2"/>
  <c r="N484" i="2"/>
  <c r="G484" i="2"/>
  <c r="N483" i="2"/>
  <c r="G483" i="2"/>
  <c r="N482" i="2"/>
  <c r="G482" i="2"/>
  <c r="N481" i="2"/>
  <c r="G481" i="2"/>
  <c r="N480" i="2"/>
  <c r="G480" i="2"/>
  <c r="N479" i="2"/>
  <c r="G479" i="2"/>
  <c r="N478" i="2"/>
  <c r="G478" i="2"/>
  <c r="N477" i="2"/>
  <c r="G477" i="2"/>
  <c r="N476" i="2"/>
  <c r="G476" i="2"/>
  <c r="N475" i="2"/>
  <c r="G475" i="2"/>
  <c r="N474" i="2"/>
  <c r="G474" i="2"/>
  <c r="N473" i="2"/>
  <c r="G473" i="2"/>
  <c r="N472" i="2"/>
  <c r="G472" i="2"/>
  <c r="N471" i="2"/>
  <c r="G471" i="2"/>
  <c r="N470" i="2"/>
  <c r="G470" i="2"/>
  <c r="N469" i="2"/>
  <c r="G469" i="2"/>
  <c r="N468" i="2"/>
  <c r="G468" i="2"/>
  <c r="N467" i="2"/>
  <c r="G467" i="2"/>
  <c r="N466" i="2"/>
  <c r="G466" i="2"/>
  <c r="N465" i="2"/>
  <c r="G465" i="2"/>
  <c r="N464" i="2"/>
  <c r="G464" i="2"/>
  <c r="N463" i="2"/>
  <c r="G463" i="2"/>
  <c r="N462" i="2"/>
  <c r="G462" i="2"/>
  <c r="N461" i="2"/>
  <c r="G461" i="2"/>
  <c r="N460" i="2"/>
  <c r="G460" i="2"/>
  <c r="N459" i="2"/>
  <c r="G459" i="2"/>
  <c r="N458" i="2"/>
  <c r="G458" i="2"/>
  <c r="N457" i="2"/>
  <c r="G457" i="2"/>
  <c r="N456" i="2"/>
  <c r="G456" i="2"/>
  <c r="N455" i="2"/>
  <c r="G455" i="2"/>
  <c r="N454" i="2"/>
  <c r="G454" i="2"/>
  <c r="N453" i="2"/>
  <c r="G453" i="2"/>
  <c r="N452" i="2"/>
  <c r="G452" i="2"/>
  <c r="N451" i="2"/>
  <c r="G451" i="2"/>
  <c r="N450" i="2"/>
  <c r="G450" i="2"/>
  <c r="N449" i="2"/>
  <c r="G449" i="2"/>
  <c r="N448" i="2"/>
  <c r="G448" i="2"/>
  <c r="N447" i="2"/>
  <c r="G447" i="2"/>
  <c r="N446" i="2"/>
  <c r="G446" i="2"/>
  <c r="N445" i="2"/>
  <c r="G445" i="2"/>
  <c r="N444" i="2"/>
  <c r="G444" i="2"/>
  <c r="N443" i="2"/>
  <c r="G443" i="2"/>
  <c r="N442" i="2"/>
  <c r="G442" i="2"/>
  <c r="N441" i="2"/>
  <c r="G441" i="2"/>
  <c r="N440" i="2"/>
  <c r="G440" i="2"/>
  <c r="N439" i="2"/>
  <c r="G439" i="2"/>
  <c r="N438" i="2"/>
  <c r="G438" i="2"/>
  <c r="N437" i="2"/>
  <c r="G437" i="2"/>
  <c r="N436" i="2"/>
  <c r="G436" i="2"/>
  <c r="N435" i="2"/>
  <c r="G435" i="2"/>
  <c r="N434" i="2"/>
  <c r="G434" i="2"/>
  <c r="N433" i="2"/>
  <c r="G433" i="2"/>
  <c r="N432" i="2"/>
  <c r="G432" i="2"/>
  <c r="N431" i="2"/>
  <c r="G431" i="2"/>
  <c r="N430" i="2"/>
  <c r="G430" i="2"/>
  <c r="N429" i="2"/>
  <c r="G429" i="2"/>
  <c r="N428" i="2"/>
  <c r="G428" i="2"/>
  <c r="N427" i="2"/>
  <c r="G427" i="2"/>
  <c r="N426" i="2"/>
  <c r="G426" i="2"/>
  <c r="N425" i="2"/>
  <c r="G425" i="2"/>
  <c r="N424" i="2"/>
  <c r="G424" i="2"/>
  <c r="N423" i="2"/>
  <c r="G423" i="2"/>
  <c r="N422" i="2"/>
  <c r="G422" i="2"/>
  <c r="N421" i="2"/>
  <c r="G421" i="2"/>
  <c r="N420" i="2"/>
  <c r="G420" i="2"/>
  <c r="N419" i="2"/>
  <c r="G419" i="2"/>
  <c r="N418" i="2"/>
  <c r="G418" i="2"/>
  <c r="N416" i="2"/>
  <c r="G416" i="2"/>
  <c r="N417" i="2"/>
  <c r="G417" i="2"/>
  <c r="N415" i="2"/>
  <c r="G415" i="2"/>
  <c r="N414" i="2"/>
  <c r="G414" i="2"/>
  <c r="N413" i="2"/>
  <c r="G413" i="2"/>
  <c r="N412" i="2"/>
  <c r="G412" i="2"/>
  <c r="N410" i="2"/>
  <c r="G410" i="2"/>
  <c r="N411" i="2"/>
  <c r="G411" i="2"/>
  <c r="N409" i="2"/>
  <c r="G409" i="2"/>
  <c r="N407" i="2"/>
  <c r="G407" i="2"/>
  <c r="N408" i="2"/>
  <c r="G408" i="2"/>
  <c r="N406" i="2"/>
  <c r="G406" i="2"/>
  <c r="N405" i="2"/>
  <c r="G405" i="2"/>
  <c r="N404" i="2"/>
  <c r="G404" i="2"/>
  <c r="N403" i="2"/>
  <c r="G403" i="2"/>
  <c r="N402" i="2"/>
  <c r="G402" i="2"/>
  <c r="N401" i="2"/>
  <c r="G401" i="2"/>
  <c r="N400" i="2"/>
  <c r="G400" i="2"/>
  <c r="N399" i="2"/>
  <c r="G399" i="2"/>
  <c r="N398" i="2"/>
  <c r="G398" i="2"/>
  <c r="N397" i="2"/>
  <c r="G397" i="2"/>
  <c r="N396" i="2"/>
  <c r="G396" i="2"/>
  <c r="N395" i="2"/>
  <c r="G395" i="2"/>
  <c r="N394" i="2"/>
  <c r="G394" i="2"/>
  <c r="N393" i="2"/>
  <c r="G393" i="2"/>
  <c r="N392" i="2"/>
  <c r="G392" i="2"/>
  <c r="N391" i="2"/>
  <c r="G391" i="2"/>
  <c r="N390" i="2"/>
  <c r="G390" i="2"/>
  <c r="N389" i="2"/>
  <c r="G389" i="2"/>
  <c r="N386" i="2"/>
  <c r="G386" i="2"/>
  <c r="N385" i="2"/>
  <c r="G385" i="2"/>
  <c r="N384" i="2"/>
  <c r="G384" i="2"/>
  <c r="N383" i="2"/>
  <c r="G383" i="2"/>
  <c r="N388" i="2"/>
  <c r="G388" i="2"/>
  <c r="N387" i="2"/>
  <c r="G387" i="2"/>
  <c r="N382" i="2"/>
  <c r="G382" i="2"/>
  <c r="N381" i="2"/>
  <c r="G381" i="2"/>
  <c r="N380" i="2"/>
  <c r="G380" i="2"/>
  <c r="N379" i="2"/>
  <c r="G379" i="2"/>
  <c r="N378" i="2"/>
  <c r="G378" i="2"/>
  <c r="N377" i="2"/>
  <c r="G377" i="2"/>
  <c r="N376" i="2"/>
  <c r="G376" i="2"/>
  <c r="N375" i="2"/>
  <c r="G375" i="2"/>
  <c r="N374" i="2"/>
  <c r="G374" i="2"/>
  <c r="N371" i="2"/>
  <c r="G371" i="2"/>
  <c r="N367" i="2"/>
  <c r="G367" i="2"/>
  <c r="N373" i="2"/>
  <c r="G373" i="2"/>
  <c r="N372" i="2"/>
  <c r="G372" i="2"/>
  <c r="N370" i="2"/>
  <c r="G370" i="2"/>
  <c r="N369" i="2"/>
  <c r="G369" i="2"/>
  <c r="N368" i="2"/>
  <c r="G368" i="2"/>
  <c r="N366" i="2"/>
  <c r="G366" i="2"/>
  <c r="N365" i="2"/>
  <c r="G365" i="2"/>
  <c r="N363" i="2"/>
  <c r="G363" i="2"/>
  <c r="N362" i="2"/>
  <c r="G362" i="2"/>
  <c r="N361" i="2"/>
  <c r="G361" i="2"/>
  <c r="N364" i="2"/>
  <c r="G364" i="2"/>
  <c r="N360" i="2"/>
  <c r="G360" i="2"/>
  <c r="N359" i="2"/>
  <c r="G359" i="2"/>
  <c r="N358" i="2"/>
  <c r="G358" i="2"/>
  <c r="N357" i="2"/>
  <c r="G357" i="2"/>
  <c r="N355" i="2"/>
  <c r="G355" i="2"/>
  <c r="N356" i="2"/>
  <c r="G356" i="2"/>
  <c r="N354" i="2"/>
  <c r="G354" i="2"/>
  <c r="N353" i="2"/>
  <c r="G353" i="2"/>
  <c r="N352" i="2"/>
  <c r="G352" i="2"/>
  <c r="N351" i="2"/>
  <c r="G351" i="2"/>
  <c r="N350" i="2"/>
  <c r="G350" i="2"/>
  <c r="N349" i="2"/>
  <c r="G349" i="2"/>
  <c r="N348" i="2"/>
  <c r="G348" i="2"/>
  <c r="N347" i="2"/>
  <c r="G347" i="2"/>
  <c r="N346" i="2"/>
  <c r="G346" i="2"/>
  <c r="N345" i="2"/>
  <c r="G345" i="2"/>
  <c r="N344" i="2"/>
  <c r="G344" i="2"/>
  <c r="N343" i="2"/>
  <c r="G343" i="2"/>
  <c r="N342" i="2"/>
  <c r="G342" i="2"/>
  <c r="N341" i="2"/>
  <c r="G341" i="2"/>
  <c r="N340" i="2"/>
  <c r="G340" i="2"/>
  <c r="N339" i="2"/>
  <c r="G339" i="2"/>
  <c r="N338" i="2"/>
  <c r="G338" i="2"/>
  <c r="N337" i="2"/>
  <c r="G337" i="2"/>
  <c r="N336" i="2"/>
  <c r="G336" i="2"/>
  <c r="N335" i="2"/>
  <c r="G335" i="2"/>
  <c r="N334" i="2"/>
  <c r="G334" i="2"/>
  <c r="N333" i="2"/>
  <c r="G333" i="2"/>
  <c r="N332" i="2"/>
  <c r="G332" i="2"/>
  <c r="N331" i="2"/>
  <c r="G331" i="2"/>
  <c r="N330" i="2"/>
  <c r="G330" i="2"/>
  <c r="N329" i="2"/>
  <c r="G329" i="2"/>
  <c r="N328" i="2"/>
  <c r="G328" i="2"/>
  <c r="N327" i="2"/>
  <c r="G327" i="2"/>
  <c r="N326" i="2"/>
  <c r="G326" i="2"/>
  <c r="N325" i="2"/>
  <c r="G325" i="2"/>
  <c r="N324" i="2"/>
  <c r="G324" i="2"/>
  <c r="N323" i="2"/>
  <c r="G323" i="2"/>
  <c r="N322" i="2"/>
  <c r="G322" i="2"/>
  <c r="N321" i="2"/>
  <c r="G321" i="2"/>
  <c r="N320" i="2"/>
  <c r="G320" i="2"/>
  <c r="N319" i="2"/>
  <c r="G319" i="2"/>
  <c r="N318" i="2"/>
  <c r="G318" i="2"/>
  <c r="N317" i="2"/>
  <c r="G317" i="2"/>
  <c r="N316" i="2"/>
  <c r="G316" i="2"/>
  <c r="N315" i="2"/>
  <c r="G315" i="2"/>
  <c r="N314" i="2"/>
  <c r="G314" i="2"/>
  <c r="N313" i="2"/>
  <c r="G313" i="2"/>
  <c r="N312" i="2"/>
  <c r="G312" i="2"/>
  <c r="N311" i="2"/>
  <c r="G311" i="2"/>
  <c r="N310" i="2"/>
  <c r="G310" i="2"/>
  <c r="N307" i="2"/>
  <c r="G307" i="2"/>
  <c r="N309" i="2"/>
  <c r="G309" i="2"/>
  <c r="N308" i="2"/>
  <c r="G308" i="2"/>
  <c r="N306" i="2"/>
  <c r="G306" i="2"/>
  <c r="N305" i="2"/>
  <c r="G305" i="2"/>
  <c r="N304" i="2"/>
  <c r="G304" i="2"/>
  <c r="N303" i="2"/>
  <c r="G303" i="2"/>
  <c r="N302" i="2"/>
  <c r="G302" i="2"/>
  <c r="N301" i="2"/>
  <c r="G301" i="2"/>
  <c r="N300" i="2"/>
  <c r="G300" i="2"/>
  <c r="N299" i="2"/>
  <c r="G299" i="2"/>
  <c r="N298" i="2"/>
  <c r="G298" i="2"/>
  <c r="N297" i="2"/>
  <c r="G297" i="2"/>
  <c r="N296" i="2"/>
  <c r="G296" i="2"/>
  <c r="N295" i="2"/>
  <c r="G295" i="2"/>
  <c r="N294" i="2"/>
  <c r="G294" i="2"/>
  <c r="N293" i="2"/>
  <c r="G293" i="2"/>
  <c r="N292" i="2"/>
  <c r="G292" i="2"/>
  <c r="N291" i="2"/>
  <c r="G291" i="2"/>
  <c r="N290" i="2"/>
  <c r="G290" i="2"/>
  <c r="N289" i="2"/>
  <c r="G289" i="2"/>
  <c r="N288" i="2"/>
  <c r="G288" i="2"/>
  <c r="N287" i="2"/>
  <c r="G287" i="2"/>
  <c r="N286" i="2"/>
  <c r="G286" i="2"/>
  <c r="N285" i="2"/>
  <c r="G285" i="2"/>
  <c r="N284" i="2"/>
  <c r="G284" i="2"/>
  <c r="N283" i="2"/>
  <c r="G283" i="2"/>
  <c r="N282" i="2"/>
  <c r="G282" i="2"/>
  <c r="N281" i="2"/>
  <c r="G281" i="2"/>
  <c r="N280" i="2"/>
  <c r="G280" i="2"/>
  <c r="N279" i="2"/>
  <c r="G279" i="2"/>
  <c r="N278" i="2"/>
  <c r="G278" i="2"/>
  <c r="N277" i="2"/>
  <c r="G277" i="2"/>
  <c r="N276" i="2"/>
  <c r="G276" i="2"/>
  <c r="N275" i="2"/>
  <c r="G275" i="2"/>
  <c r="N274" i="2"/>
  <c r="G274" i="2"/>
  <c r="N273" i="2"/>
  <c r="G273" i="2"/>
  <c r="N272" i="2"/>
  <c r="G272" i="2"/>
  <c r="N271" i="2"/>
  <c r="G271" i="2"/>
  <c r="N270" i="2"/>
  <c r="G270" i="2"/>
  <c r="N269" i="2"/>
  <c r="G269" i="2"/>
  <c r="N268" i="2"/>
  <c r="G268" i="2"/>
  <c r="N267" i="2"/>
  <c r="G267" i="2"/>
  <c r="N266" i="2"/>
  <c r="G266" i="2"/>
  <c r="N265" i="2"/>
  <c r="G265" i="2"/>
  <c r="N264" i="2"/>
  <c r="G264" i="2"/>
  <c r="N263" i="2"/>
  <c r="G263" i="2"/>
  <c r="N262" i="2"/>
  <c r="G262" i="2"/>
  <c r="N261" i="2"/>
  <c r="G261" i="2"/>
  <c r="N258" i="2"/>
  <c r="G258" i="2"/>
  <c r="N260" i="2"/>
  <c r="G260" i="2"/>
  <c r="N259" i="2"/>
  <c r="G259" i="2"/>
  <c r="N257" i="2"/>
  <c r="G257" i="2"/>
  <c r="N256" i="2"/>
  <c r="G256" i="2"/>
  <c r="N255" i="2"/>
  <c r="G255" i="2"/>
  <c r="N254" i="2"/>
  <c r="G254" i="2"/>
  <c r="N253" i="2"/>
  <c r="G253" i="2"/>
  <c r="N252" i="2"/>
  <c r="G252" i="2"/>
  <c r="N251" i="2"/>
  <c r="G251" i="2"/>
  <c r="N250" i="2"/>
  <c r="G250" i="2"/>
  <c r="N249" i="2"/>
  <c r="G249" i="2"/>
  <c r="N248" i="2"/>
  <c r="G248" i="2"/>
  <c r="N247" i="2"/>
  <c r="G247" i="2"/>
  <c r="N246" i="2"/>
  <c r="G246" i="2"/>
  <c r="N245" i="2"/>
  <c r="G245" i="2"/>
  <c r="N244" i="2"/>
  <c r="G244" i="2"/>
  <c r="N243" i="2"/>
  <c r="G243" i="2"/>
  <c r="N242" i="2"/>
  <c r="G242" i="2"/>
  <c r="N241" i="2"/>
  <c r="G241" i="2"/>
  <c r="N240" i="2"/>
  <c r="G240" i="2"/>
  <c r="N239" i="2"/>
  <c r="G239" i="2"/>
  <c r="N238" i="2"/>
  <c r="G238" i="2"/>
  <c r="N237" i="2"/>
  <c r="G237" i="2"/>
  <c r="N236" i="2"/>
  <c r="G236" i="2"/>
  <c r="N235" i="2"/>
  <c r="G235" i="2"/>
  <c r="N234" i="2"/>
  <c r="G234" i="2"/>
  <c r="N233" i="2"/>
  <c r="G233" i="2"/>
  <c r="N232" i="2"/>
  <c r="G232" i="2"/>
  <c r="N231" i="2"/>
  <c r="G231" i="2"/>
  <c r="N230" i="2"/>
  <c r="G230" i="2"/>
  <c r="N229" i="2"/>
  <c r="G229" i="2"/>
  <c r="N228" i="2"/>
  <c r="G228" i="2"/>
  <c r="N227" i="2"/>
  <c r="G227" i="2"/>
  <c r="N226" i="2"/>
  <c r="G226" i="2"/>
  <c r="N225" i="2"/>
  <c r="G225" i="2"/>
  <c r="N224" i="2"/>
  <c r="G224" i="2"/>
  <c r="N223" i="2"/>
  <c r="G223" i="2"/>
  <c r="N222" i="2"/>
  <c r="G222" i="2"/>
  <c r="N221" i="2"/>
  <c r="G221" i="2"/>
  <c r="N220" i="2"/>
  <c r="G220" i="2"/>
  <c r="N219" i="2"/>
  <c r="G219" i="2"/>
  <c r="N218" i="2"/>
  <c r="G218" i="2"/>
  <c r="N217" i="2"/>
  <c r="G217" i="2"/>
  <c r="N216" i="2"/>
  <c r="G216" i="2"/>
  <c r="N215" i="2"/>
  <c r="G215" i="2"/>
  <c r="N214" i="2"/>
  <c r="G214" i="2"/>
  <c r="N213" i="2"/>
  <c r="G213" i="2"/>
  <c r="N212" i="2"/>
  <c r="G212" i="2"/>
  <c r="N211" i="2"/>
  <c r="G211" i="2"/>
  <c r="N210" i="2"/>
  <c r="G210" i="2"/>
  <c r="N209" i="2"/>
  <c r="G209" i="2"/>
  <c r="N208" i="2"/>
  <c r="G208" i="2"/>
  <c r="N207" i="2"/>
  <c r="G207" i="2"/>
  <c r="N206" i="2"/>
  <c r="G206" i="2"/>
  <c r="N205" i="2"/>
  <c r="G205" i="2"/>
  <c r="N204" i="2"/>
  <c r="G204" i="2"/>
  <c r="N203" i="2"/>
  <c r="G203" i="2"/>
  <c r="N202" i="2"/>
  <c r="G202" i="2"/>
  <c r="N201" i="2"/>
  <c r="G201" i="2"/>
  <c r="N200" i="2"/>
  <c r="G200" i="2"/>
  <c r="N199" i="2"/>
  <c r="G199" i="2"/>
  <c r="N198" i="2"/>
  <c r="G198" i="2"/>
  <c r="N197" i="2"/>
  <c r="G197" i="2"/>
  <c r="N196" i="2"/>
  <c r="G196" i="2"/>
  <c r="N195" i="2"/>
  <c r="G195" i="2"/>
  <c r="N194" i="2"/>
  <c r="G194" i="2"/>
  <c r="N193" i="2"/>
  <c r="G193" i="2"/>
  <c r="N192" i="2"/>
  <c r="G192" i="2"/>
  <c r="N191" i="2"/>
  <c r="G191" i="2"/>
  <c r="N190" i="2"/>
  <c r="G190" i="2"/>
  <c r="N189" i="2"/>
  <c r="G189" i="2"/>
  <c r="N188" i="2"/>
  <c r="G188" i="2"/>
  <c r="N187" i="2"/>
  <c r="G187" i="2"/>
  <c r="N186" i="2"/>
  <c r="G186" i="2"/>
  <c r="N185" i="2"/>
  <c r="G185" i="2"/>
  <c r="N184" i="2"/>
  <c r="G184" i="2"/>
  <c r="N183" i="2"/>
  <c r="G183" i="2"/>
  <c r="N182" i="2"/>
  <c r="G182" i="2"/>
  <c r="N181" i="2"/>
  <c r="G181" i="2"/>
  <c r="N180" i="2"/>
  <c r="G180" i="2"/>
  <c r="N179" i="2"/>
  <c r="G179" i="2"/>
  <c r="N178" i="2"/>
  <c r="G178" i="2"/>
  <c r="N177" i="2"/>
  <c r="G177" i="2"/>
  <c r="N176" i="2"/>
  <c r="G176" i="2"/>
  <c r="N175" i="2"/>
  <c r="G175" i="2"/>
  <c r="N174" i="2"/>
  <c r="G174" i="2"/>
  <c r="N173" i="2"/>
  <c r="G173" i="2"/>
  <c r="N172" i="2"/>
  <c r="G172" i="2"/>
  <c r="N171" i="2"/>
  <c r="G171" i="2"/>
  <c r="N170" i="2"/>
  <c r="G170" i="2"/>
  <c r="N169" i="2"/>
  <c r="G169" i="2"/>
  <c r="N168" i="2"/>
  <c r="G168" i="2"/>
  <c r="N167" i="2"/>
  <c r="G167" i="2"/>
  <c r="N166" i="2"/>
  <c r="G166" i="2"/>
  <c r="N165" i="2"/>
  <c r="G165" i="2"/>
  <c r="N164" i="2"/>
  <c r="G164" i="2"/>
  <c r="N163" i="2"/>
  <c r="G163" i="2"/>
  <c r="N162" i="2"/>
  <c r="G162" i="2"/>
  <c r="N161" i="2"/>
  <c r="G161" i="2"/>
  <c r="N160" i="2"/>
  <c r="G160" i="2"/>
  <c r="N159" i="2"/>
  <c r="G159" i="2"/>
  <c r="N158" i="2"/>
  <c r="G158" i="2"/>
  <c r="N157" i="2"/>
  <c r="G157" i="2"/>
  <c r="N156" i="2"/>
  <c r="G156" i="2"/>
  <c r="N155" i="2"/>
  <c r="G155" i="2"/>
  <c r="N154" i="2"/>
  <c r="G154" i="2"/>
  <c r="N153" i="2"/>
  <c r="G153" i="2"/>
  <c r="N152" i="2"/>
  <c r="G152" i="2"/>
  <c r="N151" i="2"/>
  <c r="G151" i="2"/>
  <c r="N150" i="2"/>
  <c r="G150" i="2"/>
  <c r="N149" i="2"/>
  <c r="G149" i="2"/>
  <c r="N148" i="2"/>
  <c r="G148" i="2"/>
  <c r="N147" i="2"/>
  <c r="G147" i="2"/>
  <c r="N146" i="2"/>
  <c r="G146" i="2"/>
  <c r="N145" i="2"/>
  <c r="G145" i="2"/>
  <c r="N144" i="2"/>
  <c r="G144" i="2"/>
  <c r="N143" i="2"/>
  <c r="G143" i="2"/>
  <c r="N142" i="2"/>
  <c r="G142" i="2"/>
  <c r="N141" i="2"/>
  <c r="G141" i="2"/>
  <c r="N140" i="2"/>
  <c r="G140" i="2"/>
  <c r="N139" i="2"/>
  <c r="G139" i="2"/>
  <c r="N138" i="2"/>
  <c r="G138" i="2"/>
  <c r="N137" i="2"/>
  <c r="G137" i="2"/>
  <c r="N136" i="2"/>
  <c r="G136" i="2"/>
  <c r="N135" i="2"/>
  <c r="G135" i="2"/>
  <c r="N134" i="2"/>
  <c r="G134" i="2"/>
  <c r="N133" i="2"/>
  <c r="G133" i="2"/>
  <c r="N132" i="2"/>
  <c r="G132" i="2"/>
  <c r="N131" i="2"/>
  <c r="G131" i="2"/>
  <c r="N130" i="2"/>
  <c r="G130" i="2"/>
  <c r="N129" i="2"/>
  <c r="G129" i="2"/>
  <c r="N128" i="2"/>
  <c r="G128" i="2"/>
  <c r="N127" i="2"/>
  <c r="G127" i="2"/>
  <c r="N126" i="2"/>
  <c r="G126" i="2"/>
  <c r="N125" i="2"/>
  <c r="G125" i="2"/>
  <c r="N124" i="2"/>
  <c r="G124" i="2"/>
  <c r="N123" i="2"/>
  <c r="G123" i="2"/>
  <c r="N122" i="2"/>
  <c r="G122" i="2"/>
  <c r="N121" i="2"/>
  <c r="G121" i="2"/>
  <c r="N120" i="2"/>
  <c r="G120" i="2"/>
  <c r="N119" i="2"/>
  <c r="G119" i="2"/>
  <c r="N118" i="2"/>
  <c r="G118" i="2"/>
  <c r="N117" i="2"/>
  <c r="G117" i="2"/>
  <c r="N116" i="2"/>
  <c r="G116" i="2"/>
  <c r="N115" i="2"/>
  <c r="G115" i="2"/>
  <c r="N114" i="2"/>
  <c r="G114" i="2"/>
  <c r="N113" i="2"/>
  <c r="G113" i="2"/>
  <c r="N112" i="2"/>
  <c r="G112" i="2"/>
  <c r="N111" i="2"/>
  <c r="G111" i="2"/>
  <c r="N110" i="2"/>
  <c r="G110" i="2"/>
  <c r="N109" i="2"/>
  <c r="G109" i="2"/>
  <c r="N108" i="2"/>
  <c r="G108" i="2"/>
  <c r="N107" i="2"/>
  <c r="G107" i="2"/>
  <c r="N106" i="2"/>
  <c r="G106" i="2"/>
  <c r="N105" i="2"/>
  <c r="G105" i="2"/>
  <c r="N104" i="2"/>
  <c r="G104" i="2"/>
  <c r="N103" i="2"/>
  <c r="G103" i="2"/>
  <c r="N102" i="2"/>
  <c r="G102" i="2"/>
  <c r="N101" i="2"/>
  <c r="G101" i="2"/>
  <c r="N100" i="2"/>
  <c r="G100" i="2"/>
  <c r="N99" i="2"/>
  <c r="G99" i="2"/>
  <c r="N98" i="2"/>
  <c r="G98" i="2"/>
  <c r="N97" i="2"/>
  <c r="G97" i="2"/>
  <c r="N96" i="2"/>
  <c r="G96" i="2"/>
  <c r="N95" i="2"/>
  <c r="G95" i="2"/>
  <c r="N94" i="2"/>
  <c r="G94" i="2"/>
  <c r="N93" i="2"/>
  <c r="G93" i="2"/>
  <c r="N92" i="2"/>
  <c r="G92" i="2"/>
  <c r="N91" i="2"/>
  <c r="G91" i="2"/>
  <c r="N90" i="2"/>
  <c r="G90" i="2"/>
  <c r="N89" i="2"/>
  <c r="G89" i="2"/>
  <c r="N88" i="2"/>
  <c r="G88" i="2"/>
  <c r="N87" i="2"/>
  <c r="G87" i="2"/>
  <c r="N86" i="2"/>
  <c r="G86" i="2"/>
  <c r="N85" i="2"/>
  <c r="G85" i="2"/>
  <c r="N84" i="2"/>
  <c r="G84" i="2"/>
  <c r="N83" i="2"/>
  <c r="G83" i="2"/>
  <c r="N82" i="2"/>
  <c r="G82" i="2"/>
  <c r="N81" i="2"/>
  <c r="G81" i="2"/>
  <c r="N80" i="2"/>
  <c r="G80" i="2"/>
  <c r="N79" i="2"/>
  <c r="G79" i="2"/>
  <c r="N78" i="2"/>
  <c r="G78" i="2"/>
  <c r="N77" i="2"/>
  <c r="G77" i="2"/>
  <c r="N76" i="2"/>
  <c r="G76" i="2"/>
  <c r="N75" i="2"/>
  <c r="G75" i="2"/>
  <c r="N74" i="2"/>
  <c r="G74" i="2"/>
  <c r="N73" i="2"/>
  <c r="G73" i="2"/>
  <c r="N72" i="2"/>
  <c r="G72" i="2"/>
  <c r="N71" i="2"/>
  <c r="G71" i="2"/>
  <c r="N70" i="2"/>
  <c r="G70" i="2"/>
  <c r="N69" i="2"/>
  <c r="G69" i="2"/>
  <c r="N68" i="2"/>
  <c r="G68" i="2"/>
  <c r="N67" i="2"/>
  <c r="G67" i="2"/>
  <c r="N66" i="2"/>
  <c r="G66" i="2"/>
  <c r="N65" i="2"/>
  <c r="G65" i="2"/>
  <c r="N64" i="2"/>
  <c r="G64" i="2"/>
  <c r="N63" i="2"/>
  <c r="G63" i="2"/>
  <c r="N62" i="2"/>
  <c r="G62" i="2"/>
  <c r="N61" i="2"/>
  <c r="G61" i="2"/>
  <c r="N60" i="2"/>
  <c r="G60" i="2"/>
  <c r="N59" i="2"/>
  <c r="G59" i="2"/>
  <c r="N58" i="2"/>
  <c r="G58" i="2"/>
  <c r="N57" i="2"/>
  <c r="G57" i="2"/>
  <c r="N56" i="2"/>
  <c r="G56" i="2"/>
  <c r="N55" i="2"/>
  <c r="G55" i="2"/>
  <c r="N54" i="2"/>
  <c r="G54" i="2"/>
  <c r="N53" i="2"/>
  <c r="G53" i="2"/>
  <c r="N52" i="2"/>
  <c r="G52" i="2"/>
  <c r="N51" i="2"/>
  <c r="G51" i="2"/>
  <c r="N50" i="2"/>
  <c r="G50" i="2"/>
  <c r="N49" i="2"/>
  <c r="G49" i="2"/>
  <c r="N48" i="2"/>
  <c r="G48" i="2"/>
  <c r="N47" i="2"/>
  <c r="G47" i="2"/>
  <c r="N46" i="2"/>
  <c r="G46" i="2"/>
  <c r="N45" i="2"/>
  <c r="G45" i="2"/>
  <c r="N44" i="2"/>
  <c r="G44" i="2"/>
  <c r="N43" i="2"/>
  <c r="G43" i="2"/>
  <c r="N42" i="2"/>
  <c r="G42" i="2"/>
  <c r="N41" i="2"/>
  <c r="G41" i="2"/>
  <c r="N40" i="2"/>
  <c r="G40" i="2"/>
  <c r="N39" i="2"/>
  <c r="G39" i="2"/>
  <c r="N38" i="2"/>
  <c r="G38" i="2"/>
  <c r="N37" i="2"/>
  <c r="G37" i="2"/>
  <c r="N36" i="2"/>
  <c r="G36" i="2"/>
  <c r="N35" i="2"/>
  <c r="G35" i="2"/>
  <c r="N34" i="2"/>
  <c r="G34" i="2"/>
  <c r="N33" i="2"/>
  <c r="G33" i="2"/>
  <c r="N32" i="2"/>
  <c r="G32" i="2"/>
  <c r="N31" i="2"/>
  <c r="G31" i="2"/>
  <c r="N30" i="2"/>
  <c r="G30" i="2"/>
  <c r="N29" i="2"/>
  <c r="G29" i="2"/>
  <c r="N28" i="2"/>
  <c r="G28" i="2"/>
  <c r="N27" i="2"/>
  <c r="G27" i="2"/>
  <c r="N26" i="2"/>
  <c r="G26" i="2"/>
  <c r="N25" i="2"/>
  <c r="G25" i="2"/>
  <c r="N24" i="2"/>
  <c r="G24" i="2"/>
  <c r="N23" i="2"/>
  <c r="G23" i="2"/>
  <c r="N22" i="2"/>
  <c r="G22" i="2"/>
  <c r="N21" i="2"/>
  <c r="G21" i="2"/>
  <c r="N20" i="2"/>
  <c r="G20" i="2"/>
  <c r="N19" i="2"/>
  <c r="G19" i="2"/>
  <c r="N18" i="2"/>
  <c r="G18" i="2"/>
  <c r="N17" i="2"/>
  <c r="G17" i="2"/>
  <c r="N16" i="2"/>
  <c r="G16" i="2"/>
  <c r="N15" i="2"/>
  <c r="G15" i="2"/>
  <c r="N14" i="2"/>
  <c r="G14" i="2"/>
  <c r="N13" i="2"/>
  <c r="G13" i="2"/>
  <c r="N12" i="2"/>
  <c r="G12" i="2"/>
  <c r="N11" i="2"/>
  <c r="G11" i="2"/>
  <c r="N10" i="2"/>
  <c r="G10" i="2"/>
  <c r="N9" i="2"/>
  <c r="G9" i="2"/>
  <c r="N8" i="2"/>
  <c r="G8" i="2"/>
  <c r="N7" i="2"/>
  <c r="G7" i="2"/>
  <c r="N6" i="2"/>
  <c r="G6" i="2"/>
  <c r="N5" i="2"/>
  <c r="G5" i="2"/>
  <c r="N4" i="2"/>
  <c r="G4" i="2"/>
  <c r="N3" i="2"/>
  <c r="G3" i="2"/>
  <c r="AE1449" i="2" l="1"/>
  <c r="AL1449" i="2" s="1"/>
  <c r="AE1437" i="2"/>
  <c r="AL1437" i="2" s="1"/>
  <c r="AE1425" i="2"/>
  <c r="AL1425" i="2" s="1"/>
  <c r="AE1413" i="2"/>
  <c r="AL1413" i="2" s="1"/>
  <c r="AE1401" i="2"/>
  <c r="AL1401" i="2" s="1"/>
  <c r="AE1389" i="2"/>
  <c r="AL1389" i="2" s="1"/>
  <c r="AE1377" i="2"/>
  <c r="AL1377" i="2" s="1"/>
  <c r="AE1365" i="2"/>
  <c r="AL1365" i="2" s="1"/>
  <c r="AE1353" i="2"/>
  <c r="AL1353" i="2" s="1"/>
  <c r="AE1341" i="2"/>
  <c r="AL1341" i="2" s="1"/>
  <c r="AE1329" i="2"/>
  <c r="AL1329" i="2" s="1"/>
  <c r="AE1317" i="2"/>
  <c r="AL1317" i="2" s="1"/>
  <c r="AE1305" i="2"/>
  <c r="AL1305" i="2" s="1"/>
  <c r="AE1293" i="2"/>
  <c r="AL1293" i="2" s="1"/>
  <c r="AE1281" i="2"/>
  <c r="AL1281" i="2" s="1"/>
  <c r="AE1269" i="2"/>
  <c r="AL1269" i="2" s="1"/>
  <c r="AE1257" i="2"/>
  <c r="AL1257" i="2" s="1"/>
  <c r="AE1245" i="2"/>
  <c r="AL1245" i="2" s="1"/>
  <c r="AE1233" i="2"/>
  <c r="AL1233" i="2" s="1"/>
  <c r="AE1221" i="2"/>
  <c r="AL1221" i="2" s="1"/>
  <c r="AE1209" i="2"/>
  <c r="AL1209" i="2" s="1"/>
  <c r="AE1197" i="2"/>
  <c r="AL1197" i="2" s="1"/>
  <c r="AE1185" i="2"/>
  <c r="AL1185" i="2" s="1"/>
  <c r="AE1173" i="2"/>
  <c r="AL1173" i="2" s="1"/>
  <c r="AE1161" i="2"/>
  <c r="AL1161" i="2" s="1"/>
  <c r="AE1149" i="2"/>
  <c r="AL1149" i="2" s="1"/>
  <c r="AE1137" i="2"/>
  <c r="AL1137" i="2" s="1"/>
  <c r="AE1125" i="2"/>
  <c r="AL1125" i="2" s="1"/>
  <c r="AE1113" i="2"/>
  <c r="AL1113" i="2" s="1"/>
  <c r="AE1101" i="2"/>
  <c r="AL1101" i="2" s="1"/>
  <c r="AE1089" i="2"/>
  <c r="AL1089" i="2" s="1"/>
  <c r="AE1077" i="2"/>
  <c r="AL1077" i="2" s="1"/>
  <c r="AE1065" i="2"/>
  <c r="AL1065" i="2" s="1"/>
  <c r="AE1053" i="2"/>
  <c r="AL1053" i="2" s="1"/>
  <c r="AE1041" i="2"/>
  <c r="AL1041" i="2" s="1"/>
  <c r="AE1029" i="2"/>
  <c r="AL1029" i="2" s="1"/>
  <c r="AE1017" i="2"/>
  <c r="AL1017" i="2" s="1"/>
  <c r="AE1005" i="2"/>
  <c r="AL1005" i="2" s="1"/>
  <c r="AE993" i="2"/>
  <c r="AL993" i="2" s="1"/>
  <c r="AE981" i="2"/>
  <c r="AL981" i="2" s="1"/>
  <c r="AE1457" i="2"/>
  <c r="AL1457" i="2" s="1"/>
  <c r="AE1445" i="2"/>
  <c r="AL1445" i="2" s="1"/>
  <c r="AE1433" i="2"/>
  <c r="AL1433" i="2" s="1"/>
  <c r="AE1421" i="2"/>
  <c r="AL1421" i="2" s="1"/>
  <c r="AE1361" i="2"/>
  <c r="AL1361" i="2" s="1"/>
  <c r="AE1349" i="2"/>
  <c r="AL1349" i="2" s="1"/>
  <c r="AE1337" i="2"/>
  <c r="AL1337" i="2" s="1"/>
  <c r="AE1325" i="2"/>
  <c r="AL1325" i="2" s="1"/>
  <c r="AE1313" i="2"/>
  <c r="AL1313" i="2" s="1"/>
  <c r="AE1301" i="2"/>
  <c r="AL1301" i="2" s="1"/>
  <c r="AE1289" i="2"/>
  <c r="AL1289" i="2" s="1"/>
  <c r="AE1277" i="2"/>
  <c r="AL1277" i="2" s="1"/>
  <c r="AE1265" i="2"/>
  <c r="AL1265" i="2" s="1"/>
  <c r="AE1253" i="2"/>
  <c r="AL1253" i="2" s="1"/>
  <c r="AE1241" i="2"/>
  <c r="AL1241" i="2" s="1"/>
  <c r="AE1229" i="2"/>
  <c r="AL1229" i="2" s="1"/>
  <c r="AE1217" i="2"/>
  <c r="AL1217" i="2" s="1"/>
  <c r="AE1205" i="2"/>
  <c r="AL1205" i="2" s="1"/>
  <c r="AE1193" i="2"/>
  <c r="AL1193" i="2" s="1"/>
  <c r="AE1181" i="2"/>
  <c r="AL1181" i="2" s="1"/>
  <c r="AE1169" i="2"/>
  <c r="AL1169" i="2" s="1"/>
  <c r="AE1157" i="2"/>
  <c r="AL1157" i="2" s="1"/>
  <c r="AE1145" i="2"/>
  <c r="AL1145" i="2" s="1"/>
  <c r="AE1133" i="2"/>
  <c r="AL1133" i="2" s="1"/>
  <c r="AE1121" i="2"/>
  <c r="AL1121" i="2" s="1"/>
  <c r="AE1109" i="2"/>
  <c r="AL1109" i="2" s="1"/>
  <c r="AE1097" i="2"/>
  <c r="AL1097" i="2" s="1"/>
  <c r="AE1085" i="2"/>
  <c r="AL1085" i="2" s="1"/>
  <c r="AE1073" i="2"/>
  <c r="AL1073" i="2" s="1"/>
  <c r="AE1061" i="2"/>
  <c r="AL1061" i="2" s="1"/>
  <c r="AE1049" i="2"/>
  <c r="AL1049" i="2" s="1"/>
  <c r="AE1037" i="2"/>
  <c r="AL1037" i="2" s="1"/>
  <c r="AE1025" i="2"/>
  <c r="AL1025" i="2" s="1"/>
  <c r="AE1013" i="2"/>
  <c r="AL1013" i="2" s="1"/>
  <c r="AE1001" i="2"/>
  <c r="AL1001" i="2" s="1"/>
  <c r="AE989" i="2"/>
  <c r="AL989" i="2" s="1"/>
  <c r="AE977" i="2"/>
  <c r="AL977" i="2" s="1"/>
  <c r="AE1409" i="2"/>
  <c r="AL1409" i="2" s="1"/>
  <c r="AE1397" i="2"/>
  <c r="AL1397" i="2" s="1"/>
  <c r="AE1385" i="2"/>
  <c r="AL1385" i="2" s="1"/>
  <c r="AE1373" i="2"/>
  <c r="AL1373" i="2" s="1"/>
  <c r="AE1309" i="2"/>
  <c r="AL1309" i="2" s="1"/>
  <c r="AE1297" i="2"/>
  <c r="AL1297" i="2" s="1"/>
  <c r="AE1285" i="2"/>
  <c r="AL1285" i="2" s="1"/>
  <c r="AE1273" i="2"/>
  <c r="AL1273" i="2" s="1"/>
  <c r="AE1261" i="2"/>
  <c r="AL1261" i="2" s="1"/>
  <c r="AE1249" i="2"/>
  <c r="AL1249" i="2" s="1"/>
  <c r="AE1237" i="2"/>
  <c r="AL1237" i="2" s="1"/>
  <c r="AE1225" i="2"/>
  <c r="AL1225" i="2" s="1"/>
  <c r="AE1213" i="2"/>
  <c r="AL1213" i="2" s="1"/>
  <c r="AE1201" i="2"/>
  <c r="AL1201" i="2" s="1"/>
  <c r="AE1189" i="2"/>
  <c r="AL1189" i="2" s="1"/>
  <c r="AE1177" i="2"/>
  <c r="AL1177" i="2" s="1"/>
  <c r="AE1165" i="2"/>
  <c r="AL1165" i="2" s="1"/>
  <c r="AE1153" i="2"/>
  <c r="AL1153" i="2" s="1"/>
  <c r="AE1141" i="2"/>
  <c r="AL1141" i="2" s="1"/>
  <c r="AE1129" i="2"/>
  <c r="AL1129" i="2" s="1"/>
  <c r="AE1117" i="2"/>
  <c r="AL1117" i="2" s="1"/>
  <c r="AE1105" i="2"/>
  <c r="AL1105" i="2" s="1"/>
  <c r="AE1093" i="2"/>
  <c r="AL1093" i="2" s="1"/>
  <c r="AE1081" i="2"/>
  <c r="AL1081" i="2" s="1"/>
  <c r="AE1069" i="2"/>
  <c r="AL1069" i="2" s="1"/>
  <c r="AE1057" i="2"/>
  <c r="AL1057" i="2" s="1"/>
  <c r="AE1045" i="2"/>
  <c r="AL1045" i="2" s="1"/>
  <c r="AE1033" i="2"/>
  <c r="AL1033" i="2" s="1"/>
  <c r="AE1021" i="2"/>
  <c r="AL1021" i="2" s="1"/>
  <c r="AE1009" i="2"/>
  <c r="AL1009" i="2" s="1"/>
  <c r="AE997" i="2"/>
  <c r="AL997" i="2" s="1"/>
  <c r="AE985" i="2"/>
  <c r="AL985" i="2" s="1"/>
  <c r="AE973" i="2"/>
  <c r="AL973" i="2" s="1"/>
  <c r="AE1453" i="2"/>
  <c r="AL1453" i="2" s="1"/>
  <c r="AE1441" i="2"/>
  <c r="AL1441" i="2" s="1"/>
  <c r="AE1429" i="2"/>
  <c r="AL1429" i="2" s="1"/>
  <c r="AE1417" i="2"/>
  <c r="AL1417" i="2" s="1"/>
  <c r="AE1405" i="2"/>
  <c r="AL1405" i="2" s="1"/>
  <c r="AE1393" i="2"/>
  <c r="AL1393" i="2" s="1"/>
  <c r="AE1381" i="2"/>
  <c r="AL1381" i="2" s="1"/>
  <c r="AE1369" i="2"/>
  <c r="AL1369" i="2" s="1"/>
  <c r="AE1357" i="2"/>
  <c r="AL1357" i="2" s="1"/>
  <c r="AE1345" i="2"/>
  <c r="AL1345" i="2" s="1"/>
  <c r="AE1333" i="2"/>
  <c r="AL1333" i="2" s="1"/>
  <c r="AE1321" i="2"/>
  <c r="AL1321" i="2" s="1"/>
  <c r="AE969" i="2"/>
  <c r="AL969" i="2" s="1"/>
  <c r="AE965" i="2"/>
  <c r="AL965" i="2" s="1"/>
  <c r="AE961" i="2"/>
  <c r="AL961" i="2" s="1"/>
  <c r="AE957" i="2"/>
  <c r="AL957" i="2" s="1"/>
  <c r="AE953" i="2"/>
  <c r="AL953" i="2" s="1"/>
  <c r="AE949" i="2"/>
  <c r="AL949" i="2" s="1"/>
  <c r="AE945" i="2"/>
  <c r="AL945" i="2" s="1"/>
  <c r="AE941" i="2"/>
  <c r="AL941" i="2" s="1"/>
  <c r="AE937" i="2"/>
  <c r="AL937" i="2" s="1"/>
  <c r="AE933" i="2"/>
  <c r="AL933" i="2" s="1"/>
  <c r="AE929" i="2"/>
  <c r="AL929" i="2" s="1"/>
  <c r="AE925" i="2"/>
  <c r="AL925" i="2" s="1"/>
  <c r="AE921" i="2"/>
  <c r="AL921" i="2" s="1"/>
  <c r="AE917" i="2"/>
  <c r="AL917" i="2" s="1"/>
  <c r="AE913" i="2"/>
  <c r="AL913" i="2" s="1"/>
  <c r="AE909" i="2"/>
  <c r="AL909" i="2" s="1"/>
  <c r="AE905" i="2"/>
  <c r="AL905" i="2" s="1"/>
  <c r="AE901" i="2"/>
  <c r="AL901" i="2" s="1"/>
  <c r="AE897" i="2"/>
  <c r="AL897" i="2" s="1"/>
  <c r="AE893" i="2"/>
  <c r="AL893" i="2" s="1"/>
  <c r="AE1458" i="2"/>
  <c r="AL1458" i="2" s="1"/>
  <c r="AE293" i="2"/>
  <c r="AE285" i="2"/>
  <c r="AE277" i="2"/>
  <c r="AE269" i="2"/>
  <c r="AE261" i="2"/>
  <c r="AE253" i="2"/>
  <c r="AE245" i="2"/>
  <c r="AE237" i="2"/>
  <c r="AE229" i="2"/>
  <c r="AE221" i="2"/>
  <c r="AE213" i="2"/>
  <c r="AE205" i="2"/>
  <c r="AE197" i="2"/>
  <c r="AE189" i="2"/>
  <c r="AE181" i="2"/>
  <c r="AE173" i="2"/>
  <c r="AE165" i="2"/>
  <c r="AE157" i="2"/>
  <c r="AE149" i="2"/>
  <c r="AE141" i="2"/>
  <c r="AE133" i="2"/>
  <c r="AE125" i="2"/>
  <c r="AE117" i="2"/>
  <c r="AE109" i="2"/>
  <c r="AE101" i="2"/>
  <c r="AE93" i="2"/>
  <c r="AE85" i="2"/>
  <c r="AE77" i="2"/>
  <c r="AE69" i="2"/>
  <c r="AE61" i="2"/>
  <c r="AE53" i="2"/>
  <c r="AE45" i="2"/>
  <c r="AE37" i="2"/>
  <c r="AE29" i="2"/>
  <c r="AE21" i="2"/>
  <c r="AE13" i="2"/>
  <c r="AE5" i="2"/>
  <c r="AE1454" i="2"/>
  <c r="AL1454" i="2" s="1"/>
  <c r="AE1450" i="2"/>
  <c r="AL1450" i="2" s="1"/>
  <c r="AE1446" i="2"/>
  <c r="AL1446" i="2" s="1"/>
  <c r="AE1442" i="2"/>
  <c r="AL1442" i="2" s="1"/>
  <c r="AE1438" i="2"/>
  <c r="AL1438" i="2" s="1"/>
  <c r="AE1434" i="2"/>
  <c r="AL1434" i="2" s="1"/>
  <c r="AE1430" i="2"/>
  <c r="AL1430" i="2" s="1"/>
  <c r="AE1426" i="2"/>
  <c r="AL1426" i="2" s="1"/>
  <c r="AE1422" i="2"/>
  <c r="AL1422" i="2" s="1"/>
  <c r="AE1418" i="2"/>
  <c r="AL1418" i="2" s="1"/>
  <c r="AE1414" i="2"/>
  <c r="AL1414" i="2" s="1"/>
  <c r="AE1410" i="2"/>
  <c r="AL1410" i="2" s="1"/>
  <c r="AE1406" i="2"/>
  <c r="AL1406" i="2" s="1"/>
  <c r="AE1402" i="2"/>
  <c r="AL1402" i="2" s="1"/>
  <c r="AE1398" i="2"/>
  <c r="AL1398" i="2" s="1"/>
  <c r="AE1394" i="2"/>
  <c r="AL1394" i="2" s="1"/>
  <c r="AE1390" i="2"/>
  <c r="AL1390" i="2" s="1"/>
  <c r="AE1386" i="2"/>
  <c r="AL1386" i="2" s="1"/>
  <c r="AE1382" i="2"/>
  <c r="AL1382" i="2" s="1"/>
  <c r="AE1378" i="2"/>
  <c r="AL1378" i="2" s="1"/>
  <c r="AE1374" i="2"/>
  <c r="AL1374" i="2" s="1"/>
  <c r="AE1370" i="2"/>
  <c r="AL1370" i="2" s="1"/>
  <c r="AE1366" i="2"/>
  <c r="AL1366" i="2" s="1"/>
  <c r="AE1362" i="2"/>
  <c r="AL1362" i="2" s="1"/>
  <c r="AE1358" i="2"/>
  <c r="AL1358" i="2" s="1"/>
  <c r="AE1354" i="2"/>
  <c r="AL1354" i="2" s="1"/>
  <c r="AE1350" i="2"/>
  <c r="AL1350" i="2" s="1"/>
  <c r="AE1346" i="2"/>
  <c r="AL1346" i="2" s="1"/>
  <c r="AE1342" i="2"/>
  <c r="AL1342" i="2" s="1"/>
  <c r="AE1338" i="2"/>
  <c r="AL1338" i="2" s="1"/>
  <c r="AE1334" i="2"/>
  <c r="AL1334" i="2" s="1"/>
  <c r="AE1330" i="2"/>
  <c r="AL1330" i="2" s="1"/>
  <c r="AE1326" i="2"/>
  <c r="AL1326" i="2" s="1"/>
  <c r="AE1322" i="2"/>
  <c r="AL1322" i="2" s="1"/>
  <c r="AE1318" i="2"/>
  <c r="AL1318" i="2" s="1"/>
  <c r="AE1314" i="2"/>
  <c r="AL1314" i="2" s="1"/>
  <c r="AE1310" i="2"/>
  <c r="AL1310" i="2" s="1"/>
  <c r="AE1306" i="2"/>
  <c r="AL1306" i="2" s="1"/>
  <c r="AE1302" i="2"/>
  <c r="AL1302" i="2" s="1"/>
  <c r="AE1298" i="2"/>
  <c r="AL1298" i="2" s="1"/>
  <c r="AE1294" i="2"/>
  <c r="AL1294" i="2" s="1"/>
  <c r="AE1290" i="2"/>
  <c r="AL1290" i="2" s="1"/>
  <c r="AE1286" i="2"/>
  <c r="AL1286" i="2" s="1"/>
  <c r="AE1282" i="2"/>
  <c r="AL1282" i="2" s="1"/>
  <c r="AE1278" i="2"/>
  <c r="AL1278" i="2" s="1"/>
  <c r="AE1274" i="2"/>
  <c r="AL1274" i="2" s="1"/>
  <c r="AE1270" i="2"/>
  <c r="AL1270" i="2" s="1"/>
  <c r="AE1266" i="2"/>
  <c r="AL1266" i="2" s="1"/>
  <c r="AE1262" i="2"/>
  <c r="AL1262" i="2" s="1"/>
  <c r="AE1258" i="2"/>
  <c r="AL1258" i="2" s="1"/>
  <c r="AE1254" i="2"/>
  <c r="AL1254" i="2" s="1"/>
  <c r="AE1250" i="2"/>
  <c r="AL1250" i="2" s="1"/>
  <c r="AE1246" i="2"/>
  <c r="AL1246" i="2" s="1"/>
  <c r="AE1242" i="2"/>
  <c r="AL1242" i="2" s="1"/>
  <c r="AE1238" i="2"/>
  <c r="AL1238" i="2" s="1"/>
  <c r="AE1234" i="2"/>
  <c r="AL1234" i="2" s="1"/>
  <c r="AE1230" i="2"/>
  <c r="AL1230" i="2" s="1"/>
  <c r="AE1226" i="2"/>
  <c r="AL1226" i="2" s="1"/>
  <c r="AE1222" i="2"/>
  <c r="AL1222" i="2" s="1"/>
  <c r="AE1218" i="2"/>
  <c r="AL1218" i="2" s="1"/>
  <c r="AE1214" i="2"/>
  <c r="AL1214" i="2" s="1"/>
  <c r="AE1210" i="2"/>
  <c r="AL1210" i="2" s="1"/>
  <c r="AE1206" i="2"/>
  <c r="AL1206" i="2" s="1"/>
  <c r="AE1202" i="2"/>
  <c r="AL1202" i="2" s="1"/>
  <c r="AE1198" i="2"/>
  <c r="AL1198" i="2" s="1"/>
  <c r="AE1194" i="2"/>
  <c r="AL1194" i="2" s="1"/>
  <c r="AE1190" i="2"/>
  <c r="AL1190" i="2" s="1"/>
  <c r="AE1186" i="2"/>
  <c r="AL1186" i="2" s="1"/>
  <c r="AE1182" i="2"/>
  <c r="AL1182" i="2" s="1"/>
  <c r="AE1178" i="2"/>
  <c r="AL1178" i="2" s="1"/>
  <c r="AE1174" i="2"/>
  <c r="AL1174" i="2" s="1"/>
  <c r="AE1170" i="2"/>
  <c r="AL1170" i="2" s="1"/>
  <c r="AE1166" i="2"/>
  <c r="AL1166" i="2" s="1"/>
  <c r="AE1162" i="2"/>
  <c r="AL1162" i="2" s="1"/>
  <c r="AE1158" i="2"/>
  <c r="AL1158" i="2" s="1"/>
  <c r="AE1154" i="2"/>
  <c r="AL1154" i="2" s="1"/>
  <c r="AE1150" i="2"/>
  <c r="AL1150" i="2" s="1"/>
  <c r="AE1146" i="2"/>
  <c r="AL1146" i="2" s="1"/>
  <c r="AE1142" i="2"/>
  <c r="AL1142" i="2" s="1"/>
  <c r="AE1138" i="2"/>
  <c r="AL1138" i="2" s="1"/>
  <c r="AE1134" i="2"/>
  <c r="AL1134" i="2" s="1"/>
  <c r="AE1130" i="2"/>
  <c r="AL1130" i="2" s="1"/>
  <c r="AE1126" i="2"/>
  <c r="AL1126" i="2" s="1"/>
  <c r="AE1122" i="2"/>
  <c r="AL1122" i="2" s="1"/>
  <c r="AE1118" i="2"/>
  <c r="AL1118" i="2" s="1"/>
  <c r="AE1114" i="2"/>
  <c r="AL1114" i="2" s="1"/>
  <c r="AE1110" i="2"/>
  <c r="AL1110" i="2" s="1"/>
  <c r="AE1106" i="2"/>
  <c r="AL1106" i="2" s="1"/>
  <c r="AE1102" i="2"/>
  <c r="AL1102" i="2" s="1"/>
  <c r="AE1098" i="2"/>
  <c r="AL1098" i="2" s="1"/>
  <c r="AE1094" i="2"/>
  <c r="AL1094" i="2" s="1"/>
  <c r="AE1090" i="2"/>
  <c r="AL1090" i="2" s="1"/>
  <c r="AE1086" i="2"/>
  <c r="AL1086" i="2" s="1"/>
  <c r="AE1082" i="2"/>
  <c r="AL1082" i="2" s="1"/>
  <c r="AE1078" i="2"/>
  <c r="AL1078" i="2" s="1"/>
  <c r="AE1074" i="2"/>
  <c r="AL1074" i="2" s="1"/>
  <c r="AE1070" i="2"/>
  <c r="AL1070" i="2" s="1"/>
  <c r="AE1066" i="2"/>
  <c r="AL1066" i="2" s="1"/>
  <c r="AE1062" i="2"/>
  <c r="AL1062" i="2" s="1"/>
  <c r="AE1058" i="2"/>
  <c r="AL1058" i="2" s="1"/>
  <c r="AE1054" i="2"/>
  <c r="AL1054" i="2" s="1"/>
  <c r="AE1050" i="2"/>
  <c r="AL1050" i="2" s="1"/>
  <c r="AE1046" i="2"/>
  <c r="AL1046" i="2" s="1"/>
  <c r="AE1042" i="2"/>
  <c r="AL1042" i="2" s="1"/>
  <c r="AE1038" i="2"/>
  <c r="AL1038" i="2" s="1"/>
  <c r="AE1034" i="2"/>
  <c r="AL1034" i="2" s="1"/>
  <c r="AE1030" i="2"/>
  <c r="AL1030" i="2" s="1"/>
  <c r="AE1026" i="2"/>
  <c r="AL1026" i="2" s="1"/>
  <c r="AE1022" i="2"/>
  <c r="AL1022" i="2" s="1"/>
  <c r="AE1018" i="2"/>
  <c r="AL1018" i="2" s="1"/>
  <c r="AE1014" i="2"/>
  <c r="AL1014" i="2" s="1"/>
  <c r="AE1010" i="2"/>
  <c r="AL1010" i="2" s="1"/>
  <c r="AE1006" i="2"/>
  <c r="AL1006" i="2" s="1"/>
  <c r="AE1002" i="2"/>
  <c r="AL1002" i="2" s="1"/>
  <c r="AE998" i="2"/>
  <c r="AL998" i="2" s="1"/>
  <c r="AE994" i="2"/>
  <c r="AL994" i="2" s="1"/>
  <c r="AE990" i="2"/>
  <c r="AL990" i="2" s="1"/>
  <c r="AE986" i="2"/>
  <c r="AL986" i="2" s="1"/>
  <c r="AE982" i="2"/>
  <c r="AL982" i="2" s="1"/>
  <c r="AE978" i="2"/>
  <c r="AL978" i="2" s="1"/>
  <c r="AE974" i="2"/>
  <c r="AL974" i="2" s="1"/>
  <c r="AE970" i="2"/>
  <c r="AL970" i="2" s="1"/>
  <c r="AE966" i="2"/>
  <c r="AL966" i="2" s="1"/>
  <c r="AE962" i="2"/>
  <c r="AL962" i="2" s="1"/>
  <c r="AE958" i="2"/>
  <c r="AL958" i="2" s="1"/>
  <c r="AE954" i="2"/>
  <c r="AL954" i="2" s="1"/>
  <c r="AE950" i="2"/>
  <c r="AL950" i="2" s="1"/>
  <c r="AE946" i="2"/>
  <c r="AL946" i="2" s="1"/>
  <c r="AE942" i="2"/>
  <c r="AL942" i="2" s="1"/>
  <c r="AE938" i="2"/>
  <c r="AL938" i="2" s="1"/>
  <c r="AE934" i="2"/>
  <c r="AL934" i="2" s="1"/>
  <c r="AE930" i="2"/>
  <c r="AL930" i="2" s="1"/>
  <c r="AE926" i="2"/>
  <c r="AL926" i="2" s="1"/>
  <c r="AE922" i="2"/>
  <c r="AL922" i="2" s="1"/>
  <c r="AE918" i="2"/>
  <c r="AL918" i="2" s="1"/>
  <c r="AE914" i="2"/>
  <c r="AL914" i="2" s="1"/>
  <c r="AE910" i="2"/>
  <c r="AL910" i="2" s="1"/>
  <c r="AE906" i="2"/>
  <c r="AL906" i="2" s="1"/>
  <c r="AE902" i="2"/>
  <c r="AL902" i="2" s="1"/>
  <c r="AE898" i="2"/>
  <c r="AL898" i="2" s="1"/>
  <c r="AE894" i="2"/>
  <c r="AL894" i="2" s="1"/>
  <c r="AE890" i="2"/>
  <c r="AL890" i="2" s="1"/>
  <c r="AE886" i="2"/>
  <c r="AL886" i="2" s="1"/>
  <c r="AE882" i="2"/>
  <c r="AL882" i="2" s="1"/>
  <c r="AE878" i="2"/>
  <c r="AL878" i="2" s="1"/>
  <c r="AE874" i="2"/>
  <c r="AL874" i="2" s="1"/>
  <c r="AE870" i="2"/>
  <c r="AL870" i="2" s="1"/>
  <c r="AE866" i="2"/>
  <c r="AL866" i="2" s="1"/>
  <c r="AE862" i="2"/>
  <c r="AL862" i="2" s="1"/>
  <c r="AE858" i="2"/>
  <c r="AL858" i="2" s="1"/>
  <c r="AE854" i="2"/>
  <c r="AL854" i="2" s="1"/>
  <c r="AE850" i="2"/>
  <c r="AL850" i="2" s="1"/>
  <c r="AE846" i="2"/>
  <c r="AL846" i="2" s="1"/>
  <c r="AE842" i="2"/>
  <c r="AL842" i="2" s="1"/>
  <c r="AE838" i="2"/>
  <c r="AL838" i="2" s="1"/>
  <c r="AE834" i="2"/>
  <c r="AL834" i="2" s="1"/>
  <c r="AE830" i="2"/>
  <c r="AL830" i="2" s="1"/>
  <c r="AE826" i="2"/>
  <c r="AL826" i="2" s="1"/>
  <c r="AE822" i="2"/>
  <c r="AL822" i="2" s="1"/>
  <c r="AE818" i="2"/>
  <c r="AL818" i="2" s="1"/>
  <c r="AE814" i="2"/>
  <c r="AL814" i="2" s="1"/>
  <c r="AE810" i="2"/>
  <c r="AL810" i="2" s="1"/>
  <c r="AE806" i="2"/>
  <c r="AL806" i="2" s="1"/>
  <c r="AE802" i="2"/>
  <c r="AL802" i="2" s="1"/>
  <c r="AE798" i="2"/>
  <c r="AL798" i="2" s="1"/>
  <c r="AE794" i="2"/>
  <c r="AL794" i="2" s="1"/>
  <c r="AE790" i="2"/>
  <c r="AL790" i="2" s="1"/>
  <c r="AE786" i="2"/>
  <c r="AL786" i="2" s="1"/>
  <c r="AE782" i="2"/>
  <c r="AL782" i="2" s="1"/>
  <c r="AE778" i="2"/>
  <c r="AL778" i="2" s="1"/>
  <c r="AE774" i="2"/>
  <c r="AL774" i="2" s="1"/>
  <c r="AE770" i="2"/>
  <c r="AL770" i="2" s="1"/>
  <c r="AE766" i="2"/>
  <c r="AL766" i="2" s="1"/>
  <c r="AE762" i="2"/>
  <c r="AL762" i="2" s="1"/>
  <c r="AE758" i="2"/>
  <c r="AL758" i="2" s="1"/>
  <c r="AE754" i="2"/>
  <c r="AL754" i="2" s="1"/>
  <c r="AE750" i="2"/>
  <c r="AL750" i="2" s="1"/>
  <c r="AE746" i="2"/>
  <c r="AL746" i="2" s="1"/>
  <c r="AE742" i="2"/>
  <c r="AL742" i="2" s="1"/>
  <c r="AE738" i="2"/>
  <c r="AL738" i="2" s="1"/>
  <c r="AE734" i="2"/>
  <c r="AL734" i="2" s="1"/>
  <c r="AE730" i="2"/>
  <c r="AL730" i="2" s="1"/>
  <c r="AE726" i="2"/>
  <c r="AL726" i="2" s="1"/>
  <c r="AE722" i="2"/>
  <c r="AL722" i="2" s="1"/>
  <c r="AE718" i="2"/>
  <c r="AL718" i="2" s="1"/>
  <c r="AE714" i="2"/>
  <c r="AL714" i="2" s="1"/>
  <c r="AE710" i="2"/>
  <c r="AL710" i="2" s="1"/>
  <c r="AE706" i="2"/>
  <c r="AL706" i="2" s="1"/>
  <c r="AE702" i="2"/>
  <c r="AL702" i="2" s="1"/>
  <c r="AE698" i="2"/>
  <c r="AL698" i="2" s="1"/>
  <c r="AE694" i="2"/>
  <c r="AL694" i="2" s="1"/>
  <c r="AE690" i="2"/>
  <c r="AL690" i="2" s="1"/>
  <c r="AE686" i="2"/>
  <c r="AL686" i="2" s="1"/>
  <c r="AE682" i="2"/>
  <c r="AL682" i="2" s="1"/>
  <c r="AE678" i="2"/>
  <c r="AL678" i="2" s="1"/>
  <c r="AE674" i="2"/>
  <c r="AL674" i="2" s="1"/>
  <c r="AE670" i="2"/>
  <c r="AL670" i="2" s="1"/>
  <c r="AE666" i="2"/>
  <c r="AL666" i="2" s="1"/>
  <c r="AE662" i="2"/>
  <c r="AL662" i="2" s="1"/>
  <c r="AE658" i="2"/>
  <c r="AL658" i="2" s="1"/>
  <c r="AE654" i="2"/>
  <c r="AL654" i="2" s="1"/>
  <c r="AE650" i="2"/>
  <c r="AL650" i="2" s="1"/>
  <c r="AE646" i="2"/>
  <c r="AL646" i="2" s="1"/>
  <c r="AE642" i="2"/>
  <c r="AL642" i="2" s="1"/>
  <c r="AE638" i="2"/>
  <c r="AL638" i="2" s="1"/>
  <c r="AE634" i="2"/>
  <c r="AL634" i="2" s="1"/>
  <c r="AE630" i="2"/>
  <c r="AL630" i="2" s="1"/>
  <c r="AE626" i="2"/>
  <c r="AL626" i="2" s="1"/>
  <c r="AE622" i="2"/>
  <c r="AL622" i="2" s="1"/>
  <c r="AE618" i="2"/>
  <c r="AL618" i="2" s="1"/>
  <c r="AE614" i="2"/>
  <c r="AL614" i="2" s="1"/>
  <c r="AE610" i="2"/>
  <c r="AL610" i="2" s="1"/>
  <c r="AE606" i="2"/>
  <c r="AL606" i="2" s="1"/>
  <c r="AE602" i="2"/>
  <c r="AL602" i="2" s="1"/>
  <c r="AE598" i="2"/>
  <c r="AL598" i="2" s="1"/>
  <c r="AE594" i="2"/>
  <c r="AL594" i="2" s="1"/>
  <c r="AE590" i="2"/>
  <c r="AL590" i="2" s="1"/>
  <c r="AE586" i="2"/>
  <c r="AL586" i="2" s="1"/>
  <c r="AE582" i="2"/>
  <c r="AL582" i="2" s="1"/>
  <c r="AE578" i="2"/>
  <c r="AL578" i="2" s="1"/>
  <c r="AE574" i="2"/>
  <c r="AL574" i="2" s="1"/>
  <c r="AE570" i="2"/>
  <c r="AL570" i="2" s="1"/>
  <c r="AE566" i="2"/>
  <c r="AL566" i="2" s="1"/>
  <c r="AE562" i="2"/>
  <c r="AL562" i="2" s="1"/>
  <c r="AE558" i="2"/>
  <c r="AL558" i="2" s="1"/>
  <c r="AE554" i="2"/>
  <c r="AL554" i="2" s="1"/>
  <c r="AE550" i="2"/>
  <c r="AL550" i="2" s="1"/>
  <c r="AE546" i="2"/>
  <c r="AL546" i="2" s="1"/>
  <c r="AE542" i="2"/>
  <c r="AL542" i="2" s="1"/>
  <c r="AE538" i="2"/>
  <c r="AL538" i="2" s="1"/>
  <c r="AE534" i="2"/>
  <c r="AL534" i="2" s="1"/>
  <c r="AE530" i="2"/>
  <c r="AL530" i="2" s="1"/>
  <c r="AE526" i="2"/>
  <c r="AL526" i="2" s="1"/>
  <c r="AE522" i="2"/>
  <c r="AL522" i="2" s="1"/>
  <c r="AE518" i="2"/>
  <c r="AL518" i="2" s="1"/>
  <c r="AE514" i="2"/>
  <c r="AL514" i="2" s="1"/>
  <c r="AE510" i="2"/>
  <c r="AL510" i="2" s="1"/>
  <c r="AE506" i="2"/>
  <c r="AL506" i="2" s="1"/>
  <c r="AE502" i="2"/>
  <c r="AL502" i="2" s="1"/>
  <c r="AE498" i="2"/>
  <c r="AL498" i="2" s="1"/>
  <c r="AE494" i="2"/>
  <c r="AL494" i="2" s="1"/>
  <c r="AE490" i="2"/>
  <c r="AL490" i="2" s="1"/>
  <c r="AE486" i="2"/>
  <c r="AL486" i="2" s="1"/>
  <c r="AE482" i="2"/>
  <c r="AL482" i="2" s="1"/>
  <c r="AE478" i="2"/>
  <c r="AL478" i="2" s="1"/>
  <c r="AE474" i="2"/>
  <c r="AL474" i="2" s="1"/>
  <c r="AE470" i="2"/>
  <c r="AL470" i="2" s="1"/>
  <c r="AE466" i="2"/>
  <c r="AL466" i="2" s="1"/>
  <c r="AE462" i="2"/>
  <c r="AL462" i="2" s="1"/>
  <c r="AE458" i="2"/>
  <c r="AL458" i="2" s="1"/>
  <c r="AE454" i="2"/>
  <c r="AL454" i="2" s="1"/>
  <c r="AE450" i="2"/>
  <c r="AL450" i="2" s="1"/>
  <c r="AE446" i="2"/>
  <c r="AL446" i="2" s="1"/>
  <c r="AE442" i="2"/>
  <c r="AL442" i="2" s="1"/>
  <c r="AE438" i="2"/>
  <c r="AL438" i="2" s="1"/>
  <c r="AE434" i="2"/>
  <c r="AL434" i="2" s="1"/>
  <c r="AE430" i="2"/>
  <c r="AL430" i="2" s="1"/>
  <c r="AE426" i="2"/>
  <c r="AL426" i="2" s="1"/>
  <c r="AE422" i="2"/>
  <c r="AL422" i="2" s="1"/>
  <c r="AE418" i="2"/>
  <c r="AL418" i="2" s="1"/>
  <c r="AE414" i="2"/>
  <c r="AL414" i="2" s="1"/>
  <c r="AE411" i="2"/>
  <c r="AL411" i="2" s="1"/>
  <c r="AE406" i="2"/>
  <c r="AL406" i="2" s="1"/>
  <c r="AE402" i="2"/>
  <c r="AL402" i="2" s="1"/>
  <c r="AE398" i="2"/>
  <c r="AL398" i="2" s="1"/>
  <c r="AE394" i="2"/>
  <c r="AL394" i="2" s="1"/>
  <c r="AE390" i="2"/>
  <c r="AL390" i="2" s="1"/>
  <c r="AE384" i="2"/>
  <c r="AL384" i="2" s="1"/>
  <c r="AE382" i="2"/>
  <c r="AL382" i="2" s="1"/>
  <c r="AE378" i="2"/>
  <c r="AL378" i="2" s="1"/>
  <c r="AE374" i="2"/>
  <c r="AL374" i="2" s="1"/>
  <c r="AE372" i="2"/>
  <c r="AL372" i="2" s="1"/>
  <c r="AE366" i="2"/>
  <c r="AL366" i="2" s="1"/>
  <c r="AE361" i="2"/>
  <c r="AL361" i="2" s="1"/>
  <c r="AE358" i="2"/>
  <c r="AL358" i="2" s="1"/>
  <c r="AE354" i="2"/>
  <c r="AL354" i="2" s="1"/>
  <c r="AE350" i="2"/>
  <c r="AL350" i="2" s="1"/>
  <c r="AE346" i="2"/>
  <c r="AL346" i="2" s="1"/>
  <c r="AE342" i="2"/>
  <c r="AL342" i="2" s="1"/>
  <c r="AE338" i="2"/>
  <c r="AL338" i="2" s="1"/>
  <c r="AE334" i="2"/>
  <c r="AL334" i="2" s="1"/>
  <c r="AE330" i="2"/>
  <c r="AL330" i="2" s="1"/>
  <c r="AE326" i="2"/>
  <c r="AL326" i="2" s="1"/>
  <c r="AE322" i="2"/>
  <c r="AL322" i="2" s="1"/>
  <c r="AE318" i="2"/>
  <c r="AL318" i="2" s="1"/>
  <c r="AE1459" i="2"/>
  <c r="AL1459" i="2" s="1"/>
  <c r="AE1455" i="2"/>
  <c r="AL1455" i="2" s="1"/>
  <c r="AE1451" i="2"/>
  <c r="AL1451" i="2" s="1"/>
  <c r="AE1447" i="2"/>
  <c r="AL1447" i="2" s="1"/>
  <c r="AE1443" i="2"/>
  <c r="AL1443" i="2" s="1"/>
  <c r="AE1439" i="2"/>
  <c r="AL1439" i="2" s="1"/>
  <c r="AE1435" i="2"/>
  <c r="AL1435" i="2" s="1"/>
  <c r="AE1431" i="2"/>
  <c r="AL1431" i="2" s="1"/>
  <c r="AE1427" i="2"/>
  <c r="AL1427" i="2" s="1"/>
  <c r="AE1423" i="2"/>
  <c r="AL1423" i="2" s="1"/>
  <c r="AE1419" i="2"/>
  <c r="AL1419" i="2" s="1"/>
  <c r="AE1415" i="2"/>
  <c r="AL1415" i="2" s="1"/>
  <c r="AE1411" i="2"/>
  <c r="AL1411" i="2" s="1"/>
  <c r="AE1407" i="2"/>
  <c r="AL1407" i="2" s="1"/>
  <c r="AE1403" i="2"/>
  <c r="AL1403" i="2" s="1"/>
  <c r="AE1399" i="2"/>
  <c r="AL1399" i="2" s="1"/>
  <c r="AE1395" i="2"/>
  <c r="AL1395" i="2" s="1"/>
  <c r="AE1391" i="2"/>
  <c r="AL1391" i="2" s="1"/>
  <c r="AE1387" i="2"/>
  <c r="AL1387" i="2" s="1"/>
  <c r="AE1383" i="2"/>
  <c r="AL1383" i="2" s="1"/>
  <c r="AE1379" i="2"/>
  <c r="AL1379" i="2" s="1"/>
  <c r="AE1375" i="2"/>
  <c r="AL1375" i="2" s="1"/>
  <c r="AE1371" i="2"/>
  <c r="AL1371" i="2" s="1"/>
  <c r="AE1367" i="2"/>
  <c r="AL1367" i="2" s="1"/>
  <c r="AE1363" i="2"/>
  <c r="AL1363" i="2" s="1"/>
  <c r="AE1359" i="2"/>
  <c r="AL1359" i="2" s="1"/>
  <c r="AE1355" i="2"/>
  <c r="AL1355" i="2" s="1"/>
  <c r="AE1351" i="2"/>
  <c r="AL1351" i="2" s="1"/>
  <c r="AE1347" i="2"/>
  <c r="AL1347" i="2" s="1"/>
  <c r="AE1343" i="2"/>
  <c r="AL1343" i="2" s="1"/>
  <c r="AE1339" i="2"/>
  <c r="AL1339" i="2" s="1"/>
  <c r="AE1335" i="2"/>
  <c r="AL1335" i="2" s="1"/>
  <c r="AE1331" i="2"/>
  <c r="AL1331" i="2" s="1"/>
  <c r="AE1327" i="2"/>
  <c r="AL1327" i="2" s="1"/>
  <c r="AE1323" i="2"/>
  <c r="AL1323" i="2" s="1"/>
  <c r="AE1319" i="2"/>
  <c r="AL1319" i="2" s="1"/>
  <c r="AE1315" i="2"/>
  <c r="AL1315" i="2" s="1"/>
  <c r="AE1311" i="2"/>
  <c r="AL1311" i="2" s="1"/>
  <c r="AE1307" i="2"/>
  <c r="AL1307" i="2" s="1"/>
  <c r="AE1303" i="2"/>
  <c r="AL1303" i="2" s="1"/>
  <c r="AE1299" i="2"/>
  <c r="AL1299" i="2" s="1"/>
  <c r="AE1295" i="2"/>
  <c r="AL1295" i="2" s="1"/>
  <c r="AE1291" i="2"/>
  <c r="AL1291" i="2" s="1"/>
  <c r="AE1287" i="2"/>
  <c r="AL1287" i="2" s="1"/>
  <c r="AE1283" i="2"/>
  <c r="AL1283" i="2" s="1"/>
  <c r="AE1279" i="2"/>
  <c r="AL1279" i="2" s="1"/>
  <c r="AE1275" i="2"/>
  <c r="AL1275" i="2" s="1"/>
  <c r="AE1271" i="2"/>
  <c r="AL1271" i="2" s="1"/>
  <c r="AE1267" i="2"/>
  <c r="AL1267" i="2" s="1"/>
  <c r="AE1263" i="2"/>
  <c r="AL1263" i="2" s="1"/>
  <c r="AE1259" i="2"/>
  <c r="AL1259" i="2" s="1"/>
  <c r="AE1255" i="2"/>
  <c r="AL1255" i="2" s="1"/>
  <c r="AE1251" i="2"/>
  <c r="AL1251" i="2" s="1"/>
  <c r="AE1247" i="2"/>
  <c r="AL1247" i="2" s="1"/>
  <c r="AE1243" i="2"/>
  <c r="AL1243" i="2" s="1"/>
  <c r="AE1239" i="2"/>
  <c r="AL1239" i="2" s="1"/>
  <c r="AE1235" i="2"/>
  <c r="AL1235" i="2" s="1"/>
  <c r="AE1231" i="2"/>
  <c r="AL1231" i="2" s="1"/>
  <c r="AE1227" i="2"/>
  <c r="AL1227" i="2" s="1"/>
  <c r="AE1223" i="2"/>
  <c r="AL1223" i="2" s="1"/>
  <c r="AE1219" i="2"/>
  <c r="AL1219" i="2" s="1"/>
  <c r="AE1215" i="2"/>
  <c r="AL1215" i="2" s="1"/>
  <c r="AE1211" i="2"/>
  <c r="AL1211" i="2" s="1"/>
  <c r="AE1207" i="2"/>
  <c r="AL1207" i="2" s="1"/>
  <c r="AE1203" i="2"/>
  <c r="AL1203" i="2" s="1"/>
  <c r="AE1199" i="2"/>
  <c r="AL1199" i="2" s="1"/>
  <c r="AE1195" i="2"/>
  <c r="AL1195" i="2" s="1"/>
  <c r="AE1191" i="2"/>
  <c r="AL1191" i="2" s="1"/>
  <c r="AE1187" i="2"/>
  <c r="AL1187" i="2" s="1"/>
  <c r="AE1183" i="2"/>
  <c r="AL1183" i="2" s="1"/>
  <c r="AE1179" i="2"/>
  <c r="AL1179" i="2" s="1"/>
  <c r="AE1175" i="2"/>
  <c r="AL1175" i="2" s="1"/>
  <c r="AE1171" i="2"/>
  <c r="AL1171" i="2" s="1"/>
  <c r="AE1167" i="2"/>
  <c r="AL1167" i="2" s="1"/>
  <c r="AE1163" i="2"/>
  <c r="AL1163" i="2" s="1"/>
  <c r="AE1159" i="2"/>
  <c r="AL1159" i="2" s="1"/>
  <c r="AE1155" i="2"/>
  <c r="AL1155" i="2" s="1"/>
  <c r="AE1151" i="2"/>
  <c r="AL1151" i="2" s="1"/>
  <c r="AE1147" i="2"/>
  <c r="AL1147" i="2" s="1"/>
  <c r="AE1143" i="2"/>
  <c r="AL1143" i="2" s="1"/>
  <c r="AE1139" i="2"/>
  <c r="AL1139" i="2" s="1"/>
  <c r="AE1135" i="2"/>
  <c r="AL1135" i="2" s="1"/>
  <c r="AE1131" i="2"/>
  <c r="AL1131" i="2" s="1"/>
  <c r="AE1127" i="2"/>
  <c r="AL1127" i="2" s="1"/>
  <c r="AE1123" i="2"/>
  <c r="AL1123" i="2" s="1"/>
  <c r="AE1119" i="2"/>
  <c r="AL1119" i="2" s="1"/>
  <c r="AE1115" i="2"/>
  <c r="AL1115" i="2" s="1"/>
  <c r="AE1111" i="2"/>
  <c r="AL1111" i="2" s="1"/>
  <c r="AE1107" i="2"/>
  <c r="AL1107" i="2" s="1"/>
  <c r="AE1103" i="2"/>
  <c r="AL1103" i="2" s="1"/>
  <c r="AE1099" i="2"/>
  <c r="AL1099" i="2" s="1"/>
  <c r="AE1095" i="2"/>
  <c r="AL1095" i="2" s="1"/>
  <c r="AE1091" i="2"/>
  <c r="AL1091" i="2" s="1"/>
  <c r="AE1087" i="2"/>
  <c r="AL1087" i="2" s="1"/>
  <c r="AE1083" i="2"/>
  <c r="AL1083" i="2" s="1"/>
  <c r="AE1079" i="2"/>
  <c r="AL1079" i="2" s="1"/>
  <c r="AE1075" i="2"/>
  <c r="AL1075" i="2" s="1"/>
  <c r="AE1071" i="2"/>
  <c r="AL1071" i="2" s="1"/>
  <c r="AE1067" i="2"/>
  <c r="AL1067" i="2" s="1"/>
  <c r="AE1063" i="2"/>
  <c r="AL1063" i="2" s="1"/>
  <c r="AE1059" i="2"/>
  <c r="AL1059" i="2" s="1"/>
  <c r="AE1055" i="2"/>
  <c r="AL1055" i="2" s="1"/>
  <c r="AE1051" i="2"/>
  <c r="AL1051" i="2" s="1"/>
  <c r="AE1047" i="2"/>
  <c r="AL1047" i="2" s="1"/>
  <c r="AE1043" i="2"/>
  <c r="AL1043" i="2" s="1"/>
  <c r="AE1039" i="2"/>
  <c r="AL1039" i="2" s="1"/>
  <c r="AE1035" i="2"/>
  <c r="AL1035" i="2" s="1"/>
  <c r="AE1031" i="2"/>
  <c r="AL1031" i="2" s="1"/>
  <c r="AE1027" i="2"/>
  <c r="AL1027" i="2" s="1"/>
  <c r="AE1023" i="2"/>
  <c r="AL1023" i="2" s="1"/>
  <c r="AE1019" i="2"/>
  <c r="AL1019" i="2" s="1"/>
  <c r="AE1015" i="2"/>
  <c r="AL1015" i="2" s="1"/>
  <c r="AE1011" i="2"/>
  <c r="AL1011" i="2" s="1"/>
  <c r="AE1007" i="2"/>
  <c r="AL1007" i="2" s="1"/>
  <c r="AE1003" i="2"/>
  <c r="AL1003" i="2" s="1"/>
  <c r="AE999" i="2"/>
  <c r="AL999" i="2" s="1"/>
  <c r="AE995" i="2"/>
  <c r="AL995" i="2" s="1"/>
  <c r="AE991" i="2"/>
  <c r="AL991" i="2" s="1"/>
  <c r="AE987" i="2"/>
  <c r="AL987" i="2" s="1"/>
  <c r="AE983" i="2"/>
  <c r="AL983" i="2" s="1"/>
  <c r="AE979" i="2"/>
  <c r="AL979" i="2" s="1"/>
  <c r="AE975" i="2"/>
  <c r="AL975" i="2" s="1"/>
  <c r="AE971" i="2"/>
  <c r="AL971" i="2" s="1"/>
  <c r="AE967" i="2"/>
  <c r="AL967" i="2" s="1"/>
  <c r="AE963" i="2"/>
  <c r="AL963" i="2" s="1"/>
  <c r="AE959" i="2"/>
  <c r="AL959" i="2" s="1"/>
  <c r="AE955" i="2"/>
  <c r="AL955" i="2" s="1"/>
  <c r="AE951" i="2"/>
  <c r="AL951" i="2" s="1"/>
  <c r="AE947" i="2"/>
  <c r="AL947" i="2" s="1"/>
  <c r="AE943" i="2"/>
  <c r="AL943" i="2" s="1"/>
  <c r="AE939" i="2"/>
  <c r="AL939" i="2" s="1"/>
  <c r="AE935" i="2"/>
  <c r="AL935" i="2" s="1"/>
  <c r="AE931" i="2"/>
  <c r="AL931" i="2" s="1"/>
  <c r="AE927" i="2"/>
  <c r="AL927" i="2" s="1"/>
  <c r="AE923" i="2"/>
  <c r="AL923" i="2" s="1"/>
  <c r="AE919" i="2"/>
  <c r="AL919" i="2" s="1"/>
  <c r="AE915" i="2"/>
  <c r="AL915" i="2" s="1"/>
  <c r="AE911" i="2"/>
  <c r="AL911" i="2" s="1"/>
  <c r="AE907" i="2"/>
  <c r="AL907" i="2" s="1"/>
  <c r="AE903" i="2"/>
  <c r="AL903" i="2" s="1"/>
  <c r="AE899" i="2"/>
  <c r="AL899" i="2" s="1"/>
  <c r="AE895" i="2"/>
  <c r="AL895" i="2" s="1"/>
  <c r="AE891" i="2"/>
  <c r="AL891" i="2" s="1"/>
  <c r="AE887" i="2"/>
  <c r="AL887" i="2" s="1"/>
  <c r="AE883" i="2"/>
  <c r="AL883" i="2" s="1"/>
  <c r="AE879" i="2"/>
  <c r="AL879" i="2" s="1"/>
  <c r="AE875" i="2"/>
  <c r="AL875" i="2" s="1"/>
  <c r="AE871" i="2"/>
  <c r="AL871" i="2" s="1"/>
  <c r="AE867" i="2"/>
  <c r="AL867" i="2" s="1"/>
  <c r="AE863" i="2"/>
  <c r="AL863" i="2" s="1"/>
  <c r="AE859" i="2"/>
  <c r="AL859" i="2" s="1"/>
  <c r="AE855" i="2"/>
  <c r="AL855" i="2" s="1"/>
  <c r="AE851" i="2"/>
  <c r="AL851" i="2" s="1"/>
  <c r="AE847" i="2"/>
  <c r="AL847" i="2" s="1"/>
  <c r="AE843" i="2"/>
  <c r="AL843" i="2" s="1"/>
  <c r="AE839" i="2"/>
  <c r="AL839" i="2" s="1"/>
  <c r="AE889" i="2"/>
  <c r="AL889" i="2" s="1"/>
  <c r="AE885" i="2"/>
  <c r="AL885" i="2" s="1"/>
  <c r="AE881" i="2"/>
  <c r="AL881" i="2" s="1"/>
  <c r="AE877" i="2"/>
  <c r="AL877" i="2" s="1"/>
  <c r="AE873" i="2"/>
  <c r="AL873" i="2" s="1"/>
  <c r="AE869" i="2"/>
  <c r="AL869" i="2" s="1"/>
  <c r="AE865" i="2"/>
  <c r="AL865" i="2" s="1"/>
  <c r="AE861" i="2"/>
  <c r="AL861" i="2" s="1"/>
  <c r="AE857" i="2"/>
  <c r="AL857" i="2" s="1"/>
  <c r="AE853" i="2"/>
  <c r="AL853" i="2" s="1"/>
  <c r="AE849" i="2"/>
  <c r="AL849" i="2" s="1"/>
  <c r="AE845" i="2"/>
  <c r="AL845" i="2" s="1"/>
  <c r="AE835" i="2"/>
  <c r="AL835" i="2" s="1"/>
  <c r="AE831" i="2"/>
  <c r="AL831" i="2" s="1"/>
  <c r="AE827" i="2"/>
  <c r="AL827" i="2" s="1"/>
  <c r="AE823" i="2"/>
  <c r="AL823" i="2" s="1"/>
  <c r="AE819" i="2"/>
  <c r="AL819" i="2" s="1"/>
  <c r="AE815" i="2"/>
  <c r="AL815" i="2" s="1"/>
  <c r="AE811" i="2"/>
  <c r="AL811" i="2" s="1"/>
  <c r="AE807" i="2"/>
  <c r="AL807" i="2" s="1"/>
  <c r="AE803" i="2"/>
  <c r="AL803" i="2" s="1"/>
  <c r="AE799" i="2"/>
  <c r="AL799" i="2" s="1"/>
  <c r="AE795" i="2"/>
  <c r="AL795" i="2" s="1"/>
  <c r="AE791" i="2"/>
  <c r="AL791" i="2" s="1"/>
  <c r="AE787" i="2"/>
  <c r="AL787" i="2" s="1"/>
  <c r="AE783" i="2"/>
  <c r="AL783" i="2" s="1"/>
  <c r="AE779" i="2"/>
  <c r="AL779" i="2" s="1"/>
  <c r="AE775" i="2"/>
  <c r="AL775" i="2" s="1"/>
  <c r="AE771" i="2"/>
  <c r="AL771" i="2" s="1"/>
  <c r="AE767" i="2"/>
  <c r="AL767" i="2" s="1"/>
  <c r="AE763" i="2"/>
  <c r="AL763" i="2" s="1"/>
  <c r="AE759" i="2"/>
  <c r="AL759" i="2" s="1"/>
  <c r="AE755" i="2"/>
  <c r="AL755" i="2" s="1"/>
  <c r="AE751" i="2"/>
  <c r="AL751" i="2" s="1"/>
  <c r="AE747" i="2"/>
  <c r="AL747" i="2" s="1"/>
  <c r="AE743" i="2"/>
  <c r="AL743" i="2" s="1"/>
  <c r="AE739" i="2"/>
  <c r="AL739" i="2" s="1"/>
  <c r="AE735" i="2"/>
  <c r="AL735" i="2" s="1"/>
  <c r="AE731" i="2"/>
  <c r="AL731" i="2" s="1"/>
  <c r="AE727" i="2"/>
  <c r="AL727" i="2" s="1"/>
  <c r="AE723" i="2"/>
  <c r="AL723" i="2" s="1"/>
  <c r="AE719" i="2"/>
  <c r="AL719" i="2" s="1"/>
  <c r="AE715" i="2"/>
  <c r="AL715" i="2" s="1"/>
  <c r="AE711" i="2"/>
  <c r="AL711" i="2" s="1"/>
  <c r="AE707" i="2"/>
  <c r="AL707" i="2" s="1"/>
  <c r="AE703" i="2"/>
  <c r="AL703" i="2" s="1"/>
  <c r="AE699" i="2"/>
  <c r="AL699" i="2" s="1"/>
  <c r="AE695" i="2"/>
  <c r="AL695" i="2" s="1"/>
  <c r="AE691" i="2"/>
  <c r="AL691" i="2" s="1"/>
  <c r="AE687" i="2"/>
  <c r="AL687" i="2" s="1"/>
  <c r="AE683" i="2"/>
  <c r="AL683" i="2" s="1"/>
  <c r="AE679" i="2"/>
  <c r="AL679" i="2" s="1"/>
  <c r="AE675" i="2"/>
  <c r="AL675" i="2" s="1"/>
  <c r="AE671" i="2"/>
  <c r="AL671" i="2" s="1"/>
  <c r="AE667" i="2"/>
  <c r="AL667" i="2" s="1"/>
  <c r="AE663" i="2"/>
  <c r="AL663" i="2" s="1"/>
  <c r="AE659" i="2"/>
  <c r="AL659" i="2" s="1"/>
  <c r="AE655" i="2"/>
  <c r="AL655" i="2" s="1"/>
  <c r="AE651" i="2"/>
  <c r="AL651" i="2" s="1"/>
  <c r="AE647" i="2"/>
  <c r="AL647" i="2" s="1"/>
  <c r="AE643" i="2"/>
  <c r="AL643" i="2" s="1"/>
  <c r="AE639" i="2"/>
  <c r="AL639" i="2" s="1"/>
  <c r="AE635" i="2"/>
  <c r="AL635" i="2" s="1"/>
  <c r="AE631" i="2"/>
  <c r="AL631" i="2" s="1"/>
  <c r="AE627" i="2"/>
  <c r="AL627" i="2" s="1"/>
  <c r="AE623" i="2"/>
  <c r="AL623" i="2" s="1"/>
  <c r="AE619" i="2"/>
  <c r="AL619" i="2" s="1"/>
  <c r="AE615" i="2"/>
  <c r="AL615" i="2" s="1"/>
  <c r="AE611" i="2"/>
  <c r="AL611" i="2" s="1"/>
  <c r="AE607" i="2"/>
  <c r="AL607" i="2" s="1"/>
  <c r="AE603" i="2"/>
  <c r="AL603" i="2" s="1"/>
  <c r="AE599" i="2"/>
  <c r="AL599" i="2" s="1"/>
  <c r="AE314" i="2"/>
  <c r="AL314" i="2" s="1"/>
  <c r="AE310" i="2"/>
  <c r="AL310" i="2" s="1"/>
  <c r="AE306" i="2"/>
  <c r="AL306" i="2" s="1"/>
  <c r="AE302" i="2"/>
  <c r="AL302" i="2" s="1"/>
  <c r="AE298" i="2"/>
  <c r="AL298" i="2" s="1"/>
  <c r="AE286" i="2"/>
  <c r="AE278" i="2"/>
  <c r="AE270" i="2"/>
  <c r="AE262" i="2"/>
  <c r="AE254" i="2"/>
  <c r="AE246" i="2"/>
  <c r="AE238" i="2"/>
  <c r="AE230" i="2"/>
  <c r="AE222" i="2"/>
  <c r="AE214" i="2"/>
  <c r="AE206" i="2"/>
  <c r="AE198" i="2"/>
  <c r="AE190" i="2"/>
  <c r="AE182" i="2"/>
  <c r="AE174" i="2"/>
  <c r="AE166" i="2"/>
  <c r="AE158" i="2"/>
  <c r="AE150" i="2"/>
  <c r="AE142" i="2"/>
  <c r="AE134" i="2"/>
  <c r="AE126" i="2"/>
  <c r="AE118" i="2"/>
  <c r="AE110" i="2"/>
  <c r="AE102" i="2"/>
  <c r="AE94" i="2"/>
  <c r="AE86" i="2"/>
  <c r="AE78" i="2"/>
  <c r="AE70" i="2"/>
  <c r="AE62" i="2"/>
  <c r="AE54" i="2"/>
  <c r="AE46" i="2"/>
  <c r="AE38" i="2"/>
  <c r="AE30" i="2"/>
  <c r="AE22" i="2"/>
  <c r="AE14" i="2"/>
  <c r="AE6" i="2"/>
  <c r="AE841" i="2"/>
  <c r="AL841" i="2" s="1"/>
  <c r="AE837" i="2"/>
  <c r="AL837" i="2" s="1"/>
  <c r="AE833" i="2"/>
  <c r="AL833" i="2" s="1"/>
  <c r="AE829" i="2"/>
  <c r="AL829" i="2" s="1"/>
  <c r="AE825" i="2"/>
  <c r="AL825" i="2" s="1"/>
  <c r="AE821" i="2"/>
  <c r="AL821" i="2" s="1"/>
  <c r="AE817" i="2"/>
  <c r="AL817" i="2" s="1"/>
  <c r="AE813" i="2"/>
  <c r="AL813" i="2" s="1"/>
  <c r="AE809" i="2"/>
  <c r="AL809" i="2" s="1"/>
  <c r="AE805" i="2"/>
  <c r="AL805" i="2" s="1"/>
  <c r="AE801" i="2"/>
  <c r="AL801" i="2" s="1"/>
  <c r="AE797" i="2"/>
  <c r="AL797" i="2" s="1"/>
  <c r="AE793" i="2"/>
  <c r="AL793" i="2" s="1"/>
  <c r="AE789" i="2"/>
  <c r="AL789" i="2" s="1"/>
  <c r="AE785" i="2"/>
  <c r="AL785" i="2" s="1"/>
  <c r="AE781" i="2"/>
  <c r="AL781" i="2" s="1"/>
  <c r="AE777" i="2"/>
  <c r="AL777" i="2" s="1"/>
  <c r="AE773" i="2"/>
  <c r="AL773" i="2" s="1"/>
  <c r="AE769" i="2"/>
  <c r="AL769" i="2" s="1"/>
  <c r="AE765" i="2"/>
  <c r="AL765" i="2" s="1"/>
  <c r="AE761" i="2"/>
  <c r="AL761" i="2" s="1"/>
  <c r="AE757" i="2"/>
  <c r="AL757" i="2" s="1"/>
  <c r="AE753" i="2"/>
  <c r="AL753" i="2" s="1"/>
  <c r="AE749" i="2"/>
  <c r="AL749" i="2" s="1"/>
  <c r="AE745" i="2"/>
  <c r="AL745" i="2" s="1"/>
  <c r="AE741" i="2"/>
  <c r="AL741" i="2" s="1"/>
  <c r="AE737" i="2"/>
  <c r="AL737" i="2" s="1"/>
  <c r="AE733" i="2"/>
  <c r="AL733" i="2" s="1"/>
  <c r="AE729" i="2"/>
  <c r="AL729" i="2" s="1"/>
  <c r="AE725" i="2"/>
  <c r="AL725" i="2" s="1"/>
  <c r="AE721" i="2"/>
  <c r="AL721" i="2" s="1"/>
  <c r="AE717" i="2"/>
  <c r="AL717" i="2" s="1"/>
  <c r="AE713" i="2"/>
  <c r="AL713" i="2" s="1"/>
  <c r="AE709" i="2"/>
  <c r="AL709" i="2" s="1"/>
  <c r="AE705" i="2"/>
  <c r="AL705" i="2" s="1"/>
  <c r="AE701" i="2"/>
  <c r="AL701" i="2" s="1"/>
  <c r="AE697" i="2"/>
  <c r="AL697" i="2" s="1"/>
  <c r="AE693" i="2"/>
  <c r="AL693" i="2" s="1"/>
  <c r="AE689" i="2"/>
  <c r="AL689" i="2" s="1"/>
  <c r="AE685" i="2"/>
  <c r="AL685" i="2" s="1"/>
  <c r="AE681" i="2"/>
  <c r="AL681" i="2" s="1"/>
  <c r="AE677" i="2"/>
  <c r="AL677" i="2" s="1"/>
  <c r="AE673" i="2"/>
  <c r="AL673" i="2" s="1"/>
  <c r="AE669" i="2"/>
  <c r="AL669" i="2" s="1"/>
  <c r="AE665" i="2"/>
  <c r="AL665" i="2" s="1"/>
  <c r="AE661" i="2"/>
  <c r="AL661" i="2" s="1"/>
  <c r="AE657" i="2"/>
  <c r="AL657" i="2" s="1"/>
  <c r="AE653" i="2"/>
  <c r="AL653" i="2" s="1"/>
  <c r="AE649" i="2"/>
  <c r="AL649" i="2" s="1"/>
  <c r="AE645" i="2"/>
  <c r="AL645" i="2" s="1"/>
  <c r="AE641" i="2"/>
  <c r="AL641" i="2" s="1"/>
  <c r="AE637" i="2"/>
  <c r="AL637" i="2" s="1"/>
  <c r="AE633" i="2"/>
  <c r="AL633" i="2" s="1"/>
  <c r="AE629" i="2"/>
  <c r="AL629" i="2" s="1"/>
  <c r="AE625" i="2"/>
  <c r="AL625" i="2" s="1"/>
  <c r="AE621" i="2"/>
  <c r="AL621" i="2" s="1"/>
  <c r="AE617" i="2"/>
  <c r="AL617" i="2" s="1"/>
  <c r="AE613" i="2"/>
  <c r="AL613" i="2" s="1"/>
  <c r="AE609" i="2"/>
  <c r="AL609" i="2" s="1"/>
  <c r="AE605" i="2"/>
  <c r="AL605" i="2" s="1"/>
  <c r="AE1460" i="2"/>
  <c r="AL1460" i="2" s="1"/>
  <c r="AE1456" i="2"/>
  <c r="AL1456" i="2" s="1"/>
  <c r="AE1452" i="2"/>
  <c r="AL1452" i="2" s="1"/>
  <c r="AE1448" i="2"/>
  <c r="AL1448" i="2" s="1"/>
  <c r="AE1444" i="2"/>
  <c r="AL1444" i="2" s="1"/>
  <c r="AE1440" i="2"/>
  <c r="AL1440" i="2" s="1"/>
  <c r="AE1436" i="2"/>
  <c r="AL1436" i="2" s="1"/>
  <c r="AE1432" i="2"/>
  <c r="AL1432" i="2" s="1"/>
  <c r="AE1428" i="2"/>
  <c r="AL1428" i="2" s="1"/>
  <c r="AE1424" i="2"/>
  <c r="AL1424" i="2" s="1"/>
  <c r="AE1420" i="2"/>
  <c r="AL1420" i="2" s="1"/>
  <c r="AE1416" i="2"/>
  <c r="AL1416" i="2" s="1"/>
  <c r="AE1412" i="2"/>
  <c r="AL1412" i="2" s="1"/>
  <c r="AE1408" i="2"/>
  <c r="AL1408" i="2" s="1"/>
  <c r="AE1404" i="2"/>
  <c r="AL1404" i="2" s="1"/>
  <c r="AE1400" i="2"/>
  <c r="AL1400" i="2" s="1"/>
  <c r="AE1396" i="2"/>
  <c r="AL1396" i="2" s="1"/>
  <c r="AE1392" i="2"/>
  <c r="AL1392" i="2" s="1"/>
  <c r="AE1388" i="2"/>
  <c r="AL1388" i="2" s="1"/>
  <c r="AE1384" i="2"/>
  <c r="AL1384" i="2" s="1"/>
  <c r="AE1380" i="2"/>
  <c r="AL1380" i="2" s="1"/>
  <c r="AE1376" i="2"/>
  <c r="AL1376" i="2" s="1"/>
  <c r="AE1372" i="2"/>
  <c r="AL1372" i="2" s="1"/>
  <c r="AE1368" i="2"/>
  <c r="AL1368" i="2" s="1"/>
  <c r="AE1364" i="2"/>
  <c r="AL1364" i="2" s="1"/>
  <c r="AE1360" i="2"/>
  <c r="AL1360" i="2" s="1"/>
  <c r="AE1356" i="2"/>
  <c r="AL1356" i="2" s="1"/>
  <c r="AE1352" i="2"/>
  <c r="AL1352" i="2" s="1"/>
  <c r="AE1348" i="2"/>
  <c r="AL1348" i="2" s="1"/>
  <c r="AE1344" i="2"/>
  <c r="AL1344" i="2" s="1"/>
  <c r="AE1340" i="2"/>
  <c r="AL1340" i="2" s="1"/>
  <c r="AE1336" i="2"/>
  <c r="AL1336" i="2" s="1"/>
  <c r="AE1332" i="2"/>
  <c r="AL1332" i="2" s="1"/>
  <c r="AE1328" i="2"/>
  <c r="AL1328" i="2" s="1"/>
  <c r="AE1324" i="2"/>
  <c r="AL1324" i="2" s="1"/>
  <c r="AE1320" i="2"/>
  <c r="AL1320" i="2" s="1"/>
  <c r="AE1316" i="2"/>
  <c r="AL1316" i="2" s="1"/>
  <c r="AE1312" i="2"/>
  <c r="AL1312" i="2" s="1"/>
  <c r="AE1308" i="2"/>
  <c r="AL1308" i="2" s="1"/>
  <c r="AE1304" i="2"/>
  <c r="AL1304" i="2" s="1"/>
  <c r="AE1300" i="2"/>
  <c r="AL1300" i="2" s="1"/>
  <c r="AE1296" i="2"/>
  <c r="AL1296" i="2" s="1"/>
  <c r="AE1292" i="2"/>
  <c r="AL1292" i="2" s="1"/>
  <c r="AE1288" i="2"/>
  <c r="AL1288" i="2" s="1"/>
  <c r="AE1284" i="2"/>
  <c r="AL1284" i="2" s="1"/>
  <c r="AE1280" i="2"/>
  <c r="AL1280" i="2" s="1"/>
  <c r="AE1276" i="2"/>
  <c r="AL1276" i="2" s="1"/>
  <c r="AE1272" i="2"/>
  <c r="AL1272" i="2" s="1"/>
  <c r="AE1268" i="2"/>
  <c r="AL1268" i="2" s="1"/>
  <c r="AE1264" i="2"/>
  <c r="AL1264" i="2" s="1"/>
  <c r="AE1260" i="2"/>
  <c r="AL1260" i="2" s="1"/>
  <c r="AE1256" i="2"/>
  <c r="AL1256" i="2" s="1"/>
  <c r="AE1252" i="2"/>
  <c r="AL1252" i="2" s="1"/>
  <c r="AE1248" i="2"/>
  <c r="AL1248" i="2" s="1"/>
  <c r="AE1244" i="2"/>
  <c r="AL1244" i="2" s="1"/>
  <c r="AE1240" i="2"/>
  <c r="AL1240" i="2" s="1"/>
  <c r="AE1236" i="2"/>
  <c r="AL1236" i="2" s="1"/>
  <c r="AE1232" i="2"/>
  <c r="AL1232" i="2" s="1"/>
  <c r="AE1228" i="2"/>
  <c r="AL1228" i="2" s="1"/>
  <c r="AE1224" i="2"/>
  <c r="AL1224" i="2" s="1"/>
  <c r="AE1220" i="2"/>
  <c r="AL1220" i="2" s="1"/>
  <c r="AE1216" i="2"/>
  <c r="AL1216" i="2" s="1"/>
  <c r="AE1212" i="2"/>
  <c r="AL1212" i="2" s="1"/>
  <c r="AE1208" i="2"/>
  <c r="AL1208" i="2" s="1"/>
  <c r="AE1204" i="2"/>
  <c r="AL1204" i="2" s="1"/>
  <c r="AE1200" i="2"/>
  <c r="AL1200" i="2" s="1"/>
  <c r="AE1196" i="2"/>
  <c r="AL1196" i="2" s="1"/>
  <c r="AE1192" i="2"/>
  <c r="AL1192" i="2" s="1"/>
  <c r="AE1188" i="2"/>
  <c r="AL1188" i="2" s="1"/>
  <c r="AE1184" i="2"/>
  <c r="AL1184" i="2" s="1"/>
  <c r="AE1180" i="2"/>
  <c r="AL1180" i="2" s="1"/>
  <c r="AE1176" i="2"/>
  <c r="AL1176" i="2" s="1"/>
  <c r="AE1172" i="2"/>
  <c r="AL1172" i="2" s="1"/>
  <c r="AE1168" i="2"/>
  <c r="AL1168" i="2" s="1"/>
  <c r="AE1164" i="2"/>
  <c r="AL1164" i="2" s="1"/>
  <c r="AE1160" i="2"/>
  <c r="AL1160" i="2" s="1"/>
  <c r="AE1156" i="2"/>
  <c r="AL1156" i="2" s="1"/>
  <c r="AE1152" i="2"/>
  <c r="AL1152" i="2" s="1"/>
  <c r="AE1148" i="2"/>
  <c r="AL1148" i="2" s="1"/>
  <c r="AE1144" i="2"/>
  <c r="AL1144" i="2" s="1"/>
  <c r="AE1140" i="2"/>
  <c r="AL1140" i="2" s="1"/>
  <c r="AE1136" i="2"/>
  <c r="AL1136" i="2" s="1"/>
  <c r="AE1132" i="2"/>
  <c r="AL1132" i="2" s="1"/>
  <c r="AE1128" i="2"/>
  <c r="AL1128" i="2" s="1"/>
  <c r="AE1124" i="2"/>
  <c r="AL1124" i="2" s="1"/>
  <c r="AE1120" i="2"/>
  <c r="AL1120" i="2" s="1"/>
  <c r="AE1116" i="2"/>
  <c r="AL1116" i="2" s="1"/>
  <c r="AE1112" i="2"/>
  <c r="AL1112" i="2" s="1"/>
  <c r="AE1108" i="2"/>
  <c r="AL1108" i="2" s="1"/>
  <c r="AE1104" i="2"/>
  <c r="AL1104" i="2" s="1"/>
  <c r="AE1100" i="2"/>
  <c r="AL1100" i="2" s="1"/>
  <c r="AE1096" i="2"/>
  <c r="AL1096" i="2" s="1"/>
  <c r="AE1092" i="2"/>
  <c r="AL1092" i="2" s="1"/>
  <c r="AE1088" i="2"/>
  <c r="AL1088" i="2" s="1"/>
  <c r="AE1084" i="2"/>
  <c r="AL1084" i="2" s="1"/>
  <c r="AE1080" i="2"/>
  <c r="AL1080" i="2" s="1"/>
  <c r="AE1076" i="2"/>
  <c r="AL1076" i="2" s="1"/>
  <c r="AE1072" i="2"/>
  <c r="AL1072" i="2" s="1"/>
  <c r="AE1068" i="2"/>
  <c r="AL1068" i="2" s="1"/>
  <c r="AE1064" i="2"/>
  <c r="AL1064" i="2" s="1"/>
  <c r="AE1060" i="2"/>
  <c r="AL1060" i="2" s="1"/>
  <c r="AE1056" i="2"/>
  <c r="AL1056" i="2" s="1"/>
  <c r="AE1052" i="2"/>
  <c r="AL1052" i="2" s="1"/>
  <c r="AE1048" i="2"/>
  <c r="AL1048" i="2" s="1"/>
  <c r="AE1044" i="2"/>
  <c r="AL1044" i="2" s="1"/>
  <c r="AE1040" i="2"/>
  <c r="AL1040" i="2" s="1"/>
  <c r="AE1036" i="2"/>
  <c r="AL1036" i="2" s="1"/>
  <c r="AE1032" i="2"/>
  <c r="AL1032" i="2" s="1"/>
  <c r="AE1028" i="2"/>
  <c r="AL1028" i="2" s="1"/>
  <c r="AE1024" i="2"/>
  <c r="AL1024" i="2" s="1"/>
  <c r="AE1020" i="2"/>
  <c r="AL1020" i="2" s="1"/>
  <c r="AE1016" i="2"/>
  <c r="AL1016" i="2" s="1"/>
  <c r="AE1012" i="2"/>
  <c r="AL1012" i="2" s="1"/>
  <c r="AE1008" i="2"/>
  <c r="AL1008" i="2" s="1"/>
  <c r="AE1004" i="2"/>
  <c r="AL1004" i="2" s="1"/>
  <c r="AE1000" i="2"/>
  <c r="AL1000" i="2" s="1"/>
  <c r="AE996" i="2"/>
  <c r="AL996" i="2" s="1"/>
  <c r="AE992" i="2"/>
  <c r="AL992" i="2" s="1"/>
  <c r="AE988" i="2"/>
  <c r="AL988" i="2" s="1"/>
  <c r="AE984" i="2"/>
  <c r="AL984" i="2" s="1"/>
  <c r="AE980" i="2"/>
  <c r="AL980" i="2" s="1"/>
  <c r="AE976" i="2"/>
  <c r="AL976" i="2" s="1"/>
  <c r="AE972" i="2"/>
  <c r="AL972" i="2" s="1"/>
  <c r="AE968" i="2"/>
  <c r="AL968" i="2" s="1"/>
  <c r="AE964" i="2"/>
  <c r="AL964" i="2" s="1"/>
  <c r="AE960" i="2"/>
  <c r="AL960" i="2" s="1"/>
  <c r="AE956" i="2"/>
  <c r="AL956" i="2" s="1"/>
  <c r="AE952" i="2"/>
  <c r="AL952" i="2" s="1"/>
  <c r="AE948" i="2"/>
  <c r="AL948" i="2" s="1"/>
  <c r="AE944" i="2"/>
  <c r="AL944" i="2" s="1"/>
  <c r="AE940" i="2"/>
  <c r="AL940" i="2" s="1"/>
  <c r="AE936" i="2"/>
  <c r="AL936" i="2" s="1"/>
  <c r="AE932" i="2"/>
  <c r="AL932" i="2" s="1"/>
  <c r="AE928" i="2"/>
  <c r="AL928" i="2" s="1"/>
  <c r="AE924" i="2"/>
  <c r="AL924" i="2" s="1"/>
  <c r="AE920" i="2"/>
  <c r="AL920" i="2" s="1"/>
  <c r="AE916" i="2"/>
  <c r="AL916" i="2" s="1"/>
  <c r="AE912" i="2"/>
  <c r="AL912" i="2" s="1"/>
  <c r="AE908" i="2"/>
  <c r="AL908" i="2" s="1"/>
  <c r="AE904" i="2"/>
  <c r="AL904" i="2" s="1"/>
  <c r="AE900" i="2"/>
  <c r="AL900" i="2" s="1"/>
  <c r="AE896" i="2"/>
  <c r="AL896" i="2" s="1"/>
  <c r="AE892" i="2"/>
  <c r="AL892" i="2" s="1"/>
  <c r="AE888" i="2"/>
  <c r="AL888" i="2" s="1"/>
  <c r="AE884" i="2"/>
  <c r="AL884" i="2" s="1"/>
  <c r="AE880" i="2"/>
  <c r="AL880" i="2" s="1"/>
  <c r="AE876" i="2"/>
  <c r="AL876" i="2" s="1"/>
  <c r="AE872" i="2"/>
  <c r="AL872" i="2" s="1"/>
  <c r="AE868" i="2"/>
  <c r="AL868" i="2" s="1"/>
  <c r="AE864" i="2"/>
  <c r="AL864" i="2" s="1"/>
  <c r="AE860" i="2"/>
  <c r="AL860" i="2" s="1"/>
  <c r="AE856" i="2"/>
  <c r="AL856" i="2" s="1"/>
  <c r="AE852" i="2"/>
  <c r="AL852" i="2" s="1"/>
  <c r="AE848" i="2"/>
  <c r="AL848" i="2" s="1"/>
  <c r="AE844" i="2"/>
  <c r="AL844" i="2" s="1"/>
  <c r="AE840" i="2"/>
  <c r="AL840" i="2" s="1"/>
  <c r="AE836" i="2"/>
  <c r="AL836" i="2" s="1"/>
  <c r="AE832" i="2"/>
  <c r="AL832" i="2" s="1"/>
  <c r="AE828" i="2"/>
  <c r="AL828" i="2" s="1"/>
  <c r="AE824" i="2"/>
  <c r="AL824" i="2" s="1"/>
  <c r="AE820" i="2"/>
  <c r="AL820" i="2" s="1"/>
  <c r="AE816" i="2"/>
  <c r="AL816" i="2" s="1"/>
  <c r="AE812" i="2"/>
  <c r="AL812" i="2" s="1"/>
  <c r="AE808" i="2"/>
  <c r="AL808" i="2" s="1"/>
  <c r="AE804" i="2"/>
  <c r="AL804" i="2" s="1"/>
  <c r="AE800" i="2"/>
  <c r="AL800" i="2" s="1"/>
  <c r="AE796" i="2"/>
  <c r="AL796" i="2" s="1"/>
  <c r="AE792" i="2"/>
  <c r="AL792" i="2" s="1"/>
  <c r="AE788" i="2"/>
  <c r="AL788" i="2" s="1"/>
  <c r="AE784" i="2"/>
  <c r="AL784" i="2" s="1"/>
  <c r="AE780" i="2"/>
  <c r="AL780" i="2" s="1"/>
  <c r="AE776" i="2"/>
  <c r="AL776" i="2" s="1"/>
  <c r="AE772" i="2"/>
  <c r="AL772" i="2" s="1"/>
  <c r="AE768" i="2"/>
  <c r="AL768" i="2" s="1"/>
  <c r="AE764" i="2"/>
  <c r="AL764" i="2" s="1"/>
  <c r="AE760" i="2"/>
  <c r="AL760" i="2" s="1"/>
  <c r="AE756" i="2"/>
  <c r="AL756" i="2" s="1"/>
  <c r="AE752" i="2"/>
  <c r="AL752" i="2" s="1"/>
  <c r="AE748" i="2"/>
  <c r="AL748" i="2" s="1"/>
  <c r="AE744" i="2"/>
  <c r="AL744" i="2" s="1"/>
  <c r="AE740" i="2"/>
  <c r="AL740" i="2" s="1"/>
  <c r="AE736" i="2"/>
  <c r="AL736" i="2" s="1"/>
  <c r="AE732" i="2"/>
  <c r="AL732" i="2" s="1"/>
  <c r="AE728" i="2"/>
  <c r="AL728" i="2" s="1"/>
  <c r="AE724" i="2"/>
  <c r="AL724" i="2" s="1"/>
  <c r="AE720" i="2"/>
  <c r="AL720" i="2" s="1"/>
  <c r="AE716" i="2"/>
  <c r="AL716" i="2" s="1"/>
  <c r="AE712" i="2"/>
  <c r="AL712" i="2" s="1"/>
  <c r="AE708" i="2"/>
  <c r="AL708" i="2" s="1"/>
  <c r="AE704" i="2"/>
  <c r="AL704" i="2" s="1"/>
  <c r="AE700" i="2"/>
  <c r="AL700" i="2" s="1"/>
  <c r="AE696" i="2"/>
  <c r="AL696" i="2" s="1"/>
  <c r="AE692" i="2"/>
  <c r="AL692" i="2" s="1"/>
  <c r="AE688" i="2"/>
  <c r="AL688" i="2" s="1"/>
  <c r="AE684" i="2"/>
  <c r="AL684" i="2" s="1"/>
  <c r="AE680" i="2"/>
  <c r="AL680" i="2" s="1"/>
  <c r="AE676" i="2"/>
  <c r="AL676" i="2" s="1"/>
  <c r="AE672" i="2"/>
  <c r="AL672" i="2" s="1"/>
  <c r="AE668" i="2"/>
  <c r="AL668" i="2" s="1"/>
  <c r="AE664" i="2"/>
  <c r="AL664" i="2" s="1"/>
  <c r="AE660" i="2"/>
  <c r="AL660" i="2" s="1"/>
  <c r="AE595" i="2"/>
  <c r="AL595" i="2" s="1"/>
  <c r="AE591" i="2"/>
  <c r="AL591" i="2" s="1"/>
  <c r="AE587" i="2"/>
  <c r="AL587" i="2" s="1"/>
  <c r="AE583" i="2"/>
  <c r="AL583" i="2" s="1"/>
  <c r="AE579" i="2"/>
  <c r="AL579" i="2" s="1"/>
  <c r="AE575" i="2"/>
  <c r="AL575" i="2" s="1"/>
  <c r="AE571" i="2"/>
  <c r="AL571" i="2" s="1"/>
  <c r="AE567" i="2"/>
  <c r="AL567" i="2" s="1"/>
  <c r="AE563" i="2"/>
  <c r="AL563" i="2" s="1"/>
  <c r="AE559" i="2"/>
  <c r="AL559" i="2" s="1"/>
  <c r="AE555" i="2"/>
  <c r="AL555" i="2" s="1"/>
  <c r="AE551" i="2"/>
  <c r="AL551" i="2" s="1"/>
  <c r="AE547" i="2"/>
  <c r="AL547" i="2" s="1"/>
  <c r="AE543" i="2"/>
  <c r="AL543" i="2" s="1"/>
  <c r="AE539" i="2"/>
  <c r="AL539" i="2" s="1"/>
  <c r="AE535" i="2"/>
  <c r="AL535" i="2" s="1"/>
  <c r="AE531" i="2"/>
  <c r="AL531" i="2" s="1"/>
  <c r="AE527" i="2"/>
  <c r="AL527" i="2" s="1"/>
  <c r="AE523" i="2"/>
  <c r="AL523" i="2" s="1"/>
  <c r="AE519" i="2"/>
  <c r="AL519" i="2" s="1"/>
  <c r="AE517" i="2"/>
  <c r="AL517" i="2" s="1"/>
  <c r="AE511" i="2"/>
  <c r="AL511" i="2" s="1"/>
  <c r="AE507" i="2"/>
  <c r="AL507" i="2" s="1"/>
  <c r="AE503" i="2"/>
  <c r="AL503" i="2" s="1"/>
  <c r="AE499" i="2"/>
  <c r="AL499" i="2" s="1"/>
  <c r="AE495" i="2"/>
  <c r="AL495" i="2" s="1"/>
  <c r="AE491" i="2"/>
  <c r="AL491" i="2" s="1"/>
  <c r="AE43" i="2"/>
  <c r="AE35" i="2"/>
  <c r="AE27" i="2"/>
  <c r="AE19" i="2"/>
  <c r="AE11" i="2"/>
  <c r="AE601" i="2"/>
  <c r="AL601" i="2" s="1"/>
  <c r="AE597" i="2"/>
  <c r="AL597" i="2" s="1"/>
  <c r="AE593" i="2"/>
  <c r="AL593" i="2" s="1"/>
  <c r="AE589" i="2"/>
  <c r="AL589" i="2" s="1"/>
  <c r="AE585" i="2"/>
  <c r="AL585" i="2" s="1"/>
  <c r="AE581" i="2"/>
  <c r="AL581" i="2" s="1"/>
  <c r="AE577" i="2"/>
  <c r="AL577" i="2" s="1"/>
  <c r="AE573" i="2"/>
  <c r="AL573" i="2" s="1"/>
  <c r="AE569" i="2"/>
  <c r="AL569" i="2" s="1"/>
  <c r="AE565" i="2"/>
  <c r="AL565" i="2" s="1"/>
  <c r="AE561" i="2"/>
  <c r="AL561" i="2" s="1"/>
  <c r="AE557" i="2"/>
  <c r="AL557" i="2" s="1"/>
  <c r="AE553" i="2"/>
  <c r="AL553" i="2" s="1"/>
  <c r="AE549" i="2"/>
  <c r="AL549" i="2" s="1"/>
  <c r="AE545" i="2"/>
  <c r="AL545" i="2" s="1"/>
  <c r="AE541" i="2"/>
  <c r="AL541" i="2" s="1"/>
  <c r="AE537" i="2"/>
  <c r="AL537" i="2" s="1"/>
  <c r="AE533" i="2"/>
  <c r="AL533" i="2" s="1"/>
  <c r="AE529" i="2"/>
  <c r="AL529" i="2" s="1"/>
  <c r="AE525" i="2"/>
  <c r="AL525" i="2" s="1"/>
  <c r="AE521" i="2"/>
  <c r="AL521" i="2" s="1"/>
  <c r="AE516" i="2"/>
  <c r="AL516" i="2" s="1"/>
  <c r="AE513" i="2"/>
  <c r="AL513" i="2" s="1"/>
  <c r="AE509" i="2"/>
  <c r="AL509" i="2" s="1"/>
  <c r="AE505" i="2"/>
  <c r="AL505" i="2" s="1"/>
  <c r="AE501" i="2"/>
  <c r="AL501" i="2" s="1"/>
  <c r="AE497" i="2"/>
  <c r="AL497" i="2" s="1"/>
  <c r="AE493" i="2"/>
  <c r="AL493" i="2" s="1"/>
  <c r="AE489" i="2"/>
  <c r="AL489" i="2" s="1"/>
  <c r="AE485" i="2"/>
  <c r="AL485" i="2" s="1"/>
  <c r="AE481" i="2"/>
  <c r="AL481" i="2" s="1"/>
  <c r="AE477" i="2"/>
  <c r="AL477" i="2" s="1"/>
  <c r="AE473" i="2"/>
  <c r="AL473" i="2" s="1"/>
  <c r="AE469" i="2"/>
  <c r="AL469" i="2" s="1"/>
  <c r="AE465" i="2"/>
  <c r="AL465" i="2" s="1"/>
  <c r="AE461" i="2"/>
  <c r="AL461" i="2" s="1"/>
  <c r="AE457" i="2"/>
  <c r="AL457" i="2" s="1"/>
  <c r="AE453" i="2"/>
  <c r="AL453" i="2" s="1"/>
  <c r="AE449" i="2"/>
  <c r="AL449" i="2" s="1"/>
  <c r="AE445" i="2"/>
  <c r="AL445" i="2" s="1"/>
  <c r="AE441" i="2"/>
  <c r="AL441" i="2" s="1"/>
  <c r="AE437" i="2"/>
  <c r="AL437" i="2" s="1"/>
  <c r="AE433" i="2"/>
  <c r="AL433" i="2" s="1"/>
  <c r="AE429" i="2"/>
  <c r="AL429" i="2" s="1"/>
  <c r="AE425" i="2"/>
  <c r="AL425" i="2" s="1"/>
  <c r="AE421" i="2"/>
  <c r="AL421" i="2" s="1"/>
  <c r="AE416" i="2"/>
  <c r="AL416" i="2" s="1"/>
  <c r="AE413" i="2"/>
  <c r="AL413" i="2" s="1"/>
  <c r="AE409" i="2"/>
  <c r="AL409" i="2" s="1"/>
  <c r="AE405" i="2"/>
  <c r="AL405" i="2" s="1"/>
  <c r="AE401" i="2"/>
  <c r="AL401" i="2" s="1"/>
  <c r="AE397" i="2"/>
  <c r="AL397" i="2" s="1"/>
  <c r="AE393" i="2"/>
  <c r="AL393" i="2" s="1"/>
  <c r="AE389" i="2"/>
  <c r="AL389" i="2" s="1"/>
  <c r="AE40" i="2"/>
  <c r="AE32" i="2"/>
  <c r="AE24" i="2"/>
  <c r="AE16" i="2"/>
  <c r="AE8" i="2"/>
  <c r="AE656" i="2"/>
  <c r="AL656" i="2" s="1"/>
  <c r="AE652" i="2"/>
  <c r="AL652" i="2" s="1"/>
  <c r="AE648" i="2"/>
  <c r="AL648" i="2" s="1"/>
  <c r="AE644" i="2"/>
  <c r="AL644" i="2" s="1"/>
  <c r="AE640" i="2"/>
  <c r="AL640" i="2" s="1"/>
  <c r="AE636" i="2"/>
  <c r="AL636" i="2" s="1"/>
  <c r="AE632" i="2"/>
  <c r="AL632" i="2" s="1"/>
  <c r="AE628" i="2"/>
  <c r="AL628" i="2" s="1"/>
  <c r="AE624" i="2"/>
  <c r="AL624" i="2" s="1"/>
  <c r="AE620" i="2"/>
  <c r="AL620" i="2" s="1"/>
  <c r="AE616" i="2"/>
  <c r="AL616" i="2" s="1"/>
  <c r="AE612" i="2"/>
  <c r="AL612" i="2" s="1"/>
  <c r="AE608" i="2"/>
  <c r="AL608" i="2" s="1"/>
  <c r="AE604" i="2"/>
  <c r="AL604" i="2" s="1"/>
  <c r="AE600" i="2"/>
  <c r="AL600" i="2" s="1"/>
  <c r="AE596" i="2"/>
  <c r="AL596" i="2" s="1"/>
  <c r="AE592" i="2"/>
  <c r="AL592" i="2" s="1"/>
  <c r="AE588" i="2"/>
  <c r="AL588" i="2" s="1"/>
  <c r="AE584" i="2"/>
  <c r="AL584" i="2" s="1"/>
  <c r="AE580" i="2"/>
  <c r="AL580" i="2" s="1"/>
  <c r="AE576" i="2"/>
  <c r="AL576" i="2" s="1"/>
  <c r="AE572" i="2"/>
  <c r="AL572" i="2" s="1"/>
  <c r="AE568" i="2"/>
  <c r="AL568" i="2" s="1"/>
  <c r="AE564" i="2"/>
  <c r="AL564" i="2" s="1"/>
  <c r="AE560" i="2"/>
  <c r="AL560" i="2" s="1"/>
  <c r="AE556" i="2"/>
  <c r="AL556" i="2" s="1"/>
  <c r="AE552" i="2"/>
  <c r="AL552" i="2" s="1"/>
  <c r="AE548" i="2"/>
  <c r="AL548" i="2" s="1"/>
  <c r="AE544" i="2"/>
  <c r="AL544" i="2" s="1"/>
  <c r="AE540" i="2"/>
  <c r="AL540" i="2" s="1"/>
  <c r="AE536" i="2"/>
  <c r="AL536" i="2" s="1"/>
  <c r="AE532" i="2"/>
  <c r="AL532" i="2" s="1"/>
  <c r="AE528" i="2"/>
  <c r="AL528" i="2" s="1"/>
  <c r="AE524" i="2"/>
  <c r="AL524" i="2" s="1"/>
  <c r="AE520" i="2"/>
  <c r="AL520" i="2" s="1"/>
  <c r="AE515" i="2"/>
  <c r="AL515" i="2" s="1"/>
  <c r="AE512" i="2"/>
  <c r="AL512" i="2" s="1"/>
  <c r="AE508" i="2"/>
  <c r="AL508" i="2" s="1"/>
  <c r="AE504" i="2"/>
  <c r="AL504" i="2" s="1"/>
  <c r="AE500" i="2"/>
  <c r="AL500" i="2" s="1"/>
  <c r="AE496" i="2"/>
  <c r="AL496" i="2" s="1"/>
  <c r="AE492" i="2"/>
  <c r="AL492" i="2" s="1"/>
  <c r="AE487" i="2"/>
  <c r="AL487" i="2" s="1"/>
  <c r="AE483" i="2"/>
  <c r="AL483" i="2" s="1"/>
  <c r="AE479" i="2"/>
  <c r="AL479" i="2" s="1"/>
  <c r="AE475" i="2"/>
  <c r="AL475" i="2" s="1"/>
  <c r="AE471" i="2"/>
  <c r="AL471" i="2" s="1"/>
  <c r="AE467" i="2"/>
  <c r="AL467" i="2" s="1"/>
  <c r="AE463" i="2"/>
  <c r="AL463" i="2" s="1"/>
  <c r="AE459" i="2"/>
  <c r="AL459" i="2" s="1"/>
  <c r="AE455" i="2"/>
  <c r="AL455" i="2" s="1"/>
  <c r="AE451" i="2"/>
  <c r="AL451" i="2" s="1"/>
  <c r="AE447" i="2"/>
  <c r="AL447" i="2" s="1"/>
  <c r="AE443" i="2"/>
  <c r="AL443" i="2" s="1"/>
  <c r="AE439" i="2"/>
  <c r="AL439" i="2" s="1"/>
  <c r="AE435" i="2"/>
  <c r="AL435" i="2" s="1"/>
  <c r="AE431" i="2"/>
  <c r="AL431" i="2" s="1"/>
  <c r="AE427" i="2"/>
  <c r="AL427" i="2" s="1"/>
  <c r="AE423" i="2"/>
  <c r="AL423" i="2" s="1"/>
  <c r="AE419" i="2"/>
  <c r="AL419" i="2" s="1"/>
  <c r="AE415" i="2"/>
  <c r="AL415" i="2" s="1"/>
  <c r="AE410" i="2"/>
  <c r="AL410" i="2" s="1"/>
  <c r="AE408" i="2"/>
  <c r="AL408" i="2" s="1"/>
  <c r="AE403" i="2"/>
  <c r="AL403" i="2" s="1"/>
  <c r="AE399" i="2"/>
  <c r="AL399" i="2" s="1"/>
  <c r="AE395" i="2"/>
  <c r="AL395" i="2" s="1"/>
  <c r="AE391" i="2"/>
  <c r="AL391" i="2" s="1"/>
  <c r="AE385" i="2"/>
  <c r="AL385" i="2" s="1"/>
  <c r="AE387" i="2"/>
  <c r="AL387" i="2" s="1"/>
  <c r="AE379" i="2"/>
  <c r="AL379" i="2" s="1"/>
  <c r="AE375" i="2"/>
  <c r="AL375" i="2" s="1"/>
  <c r="AE373" i="2"/>
  <c r="AL373" i="2" s="1"/>
  <c r="AE368" i="2"/>
  <c r="AL368" i="2" s="1"/>
  <c r="AE362" i="2"/>
  <c r="AL362" i="2" s="1"/>
  <c r="AE359" i="2"/>
  <c r="AL359" i="2" s="1"/>
  <c r="AE356" i="2"/>
  <c r="AL356" i="2" s="1"/>
  <c r="AE351" i="2"/>
  <c r="AL351" i="2" s="1"/>
  <c r="AE347" i="2"/>
  <c r="AL347" i="2" s="1"/>
  <c r="AE343" i="2"/>
  <c r="AL343" i="2" s="1"/>
  <c r="AE339" i="2"/>
  <c r="AL339" i="2" s="1"/>
  <c r="AE335" i="2"/>
  <c r="AL335" i="2" s="1"/>
  <c r="AE331" i="2"/>
  <c r="AL331" i="2" s="1"/>
  <c r="AE327" i="2"/>
  <c r="AL327" i="2" s="1"/>
  <c r="AE323" i="2"/>
  <c r="AL323" i="2" s="1"/>
  <c r="AE319" i="2"/>
  <c r="AL319" i="2" s="1"/>
  <c r="AE315" i="2"/>
  <c r="AL315" i="2" s="1"/>
  <c r="AE311" i="2"/>
  <c r="AL311" i="2" s="1"/>
  <c r="AE308" i="2"/>
  <c r="AL308" i="2" s="1"/>
  <c r="AE303" i="2"/>
  <c r="AL303" i="2" s="1"/>
  <c r="AE299" i="2"/>
  <c r="AL299" i="2" s="1"/>
  <c r="AE295" i="2"/>
  <c r="AL295" i="2" s="1"/>
  <c r="AE292" i="2"/>
  <c r="AE284" i="2"/>
  <c r="AE276" i="2"/>
  <c r="AE268" i="2"/>
  <c r="AE258" i="2"/>
  <c r="AE252" i="2"/>
  <c r="AE244" i="2"/>
  <c r="AE236" i="2"/>
  <c r="AE228" i="2"/>
  <c r="AE220" i="2"/>
  <c r="AE212" i="2"/>
  <c r="AE204" i="2"/>
  <c r="AE196" i="2"/>
  <c r="AE188" i="2"/>
  <c r="AE180" i="2"/>
  <c r="AE172" i="2"/>
  <c r="AE164" i="2"/>
  <c r="AE156" i="2"/>
  <c r="AE148" i="2"/>
  <c r="AE140" i="2"/>
  <c r="AE132" i="2"/>
  <c r="AE124" i="2"/>
  <c r="AE116" i="2"/>
  <c r="AE108" i="2"/>
  <c r="AE100" i="2"/>
  <c r="AE92" i="2"/>
  <c r="AE84" i="2"/>
  <c r="AE76" i="2"/>
  <c r="AE68" i="2"/>
  <c r="AE60" i="2"/>
  <c r="AE52" i="2"/>
  <c r="AE44" i="2"/>
  <c r="AE36" i="2"/>
  <c r="AE28" i="2"/>
  <c r="AE20" i="2"/>
  <c r="AE12" i="2"/>
  <c r="AE289" i="2"/>
  <c r="AE281" i="2"/>
  <c r="AE273" i="2"/>
  <c r="AE265" i="2"/>
  <c r="AE257" i="2"/>
  <c r="AE249" i="2"/>
  <c r="AE241" i="2"/>
  <c r="AE233" i="2"/>
  <c r="AE225" i="2"/>
  <c r="AE217" i="2"/>
  <c r="AE209" i="2"/>
  <c r="AE201" i="2"/>
  <c r="AE193" i="2"/>
  <c r="AE185" i="2"/>
  <c r="AE177" i="2"/>
  <c r="AE169" i="2"/>
  <c r="AE161" i="2"/>
  <c r="AE153" i="2"/>
  <c r="AE145" i="2"/>
  <c r="AE137" i="2"/>
  <c r="AE129" i="2"/>
  <c r="AE121" i="2"/>
  <c r="AE113" i="2"/>
  <c r="AE105" i="2"/>
  <c r="AE97" i="2"/>
  <c r="AE89" i="2"/>
  <c r="AE81" i="2"/>
  <c r="AE73" i="2"/>
  <c r="AE65" i="2"/>
  <c r="AE57" i="2"/>
  <c r="AE49" i="2"/>
  <c r="AE41" i="2"/>
  <c r="AE33" i="2"/>
  <c r="AE25" i="2"/>
  <c r="AE17" i="2"/>
  <c r="AE9" i="2"/>
  <c r="AE294" i="2"/>
  <c r="AL294" i="2" s="1"/>
  <c r="AE291" i="2"/>
  <c r="AE283" i="2"/>
  <c r="AE275" i="2"/>
  <c r="AE267" i="2"/>
  <c r="AE260" i="2"/>
  <c r="AE251" i="2"/>
  <c r="AE243" i="2"/>
  <c r="AE235" i="2"/>
  <c r="AE227" i="2"/>
  <c r="AE219" i="2"/>
  <c r="AE211" i="2"/>
  <c r="AE203" i="2"/>
  <c r="AE195" i="2"/>
  <c r="AE187" i="2"/>
  <c r="AE179" i="2"/>
  <c r="AE171" i="2"/>
  <c r="AE163" i="2"/>
  <c r="AE155" i="2"/>
  <c r="AE147" i="2"/>
  <c r="AE139" i="2"/>
  <c r="AE131" i="2"/>
  <c r="AE123" i="2"/>
  <c r="AE115" i="2"/>
  <c r="AE107" i="2"/>
  <c r="AE99" i="2"/>
  <c r="AE91" i="2"/>
  <c r="AE83" i="2"/>
  <c r="AE75" i="2"/>
  <c r="AE67" i="2"/>
  <c r="AE59" i="2"/>
  <c r="AE51" i="2"/>
  <c r="AE383" i="2"/>
  <c r="AL383" i="2" s="1"/>
  <c r="AE381" i="2"/>
  <c r="AL381" i="2" s="1"/>
  <c r="AE377" i="2"/>
  <c r="AL377" i="2" s="1"/>
  <c r="AE371" i="2"/>
  <c r="AL371" i="2" s="1"/>
  <c r="AE370" i="2"/>
  <c r="AL370" i="2" s="1"/>
  <c r="AE365" i="2"/>
  <c r="AL365" i="2" s="1"/>
  <c r="AE364" i="2"/>
  <c r="AL364" i="2" s="1"/>
  <c r="AE357" i="2"/>
  <c r="AL357" i="2" s="1"/>
  <c r="AE353" i="2"/>
  <c r="AL353" i="2" s="1"/>
  <c r="AE349" i="2"/>
  <c r="AL349" i="2" s="1"/>
  <c r="AE345" i="2"/>
  <c r="AL345" i="2" s="1"/>
  <c r="AE341" i="2"/>
  <c r="AL341" i="2" s="1"/>
  <c r="AE337" i="2"/>
  <c r="AL337" i="2" s="1"/>
  <c r="AE333" i="2"/>
  <c r="AL333" i="2" s="1"/>
  <c r="AE329" i="2"/>
  <c r="AL329" i="2" s="1"/>
  <c r="AE325" i="2"/>
  <c r="AL325" i="2" s="1"/>
  <c r="AE321" i="2"/>
  <c r="AL321" i="2" s="1"/>
  <c r="AE317" i="2"/>
  <c r="AL317" i="2" s="1"/>
  <c r="AE313" i="2"/>
  <c r="AL313" i="2" s="1"/>
  <c r="AE307" i="2"/>
  <c r="AL307" i="2" s="1"/>
  <c r="AE305" i="2"/>
  <c r="AL305" i="2" s="1"/>
  <c r="AE301" i="2"/>
  <c r="AL301" i="2" s="1"/>
  <c r="AE297" i="2"/>
  <c r="AL297" i="2" s="1"/>
  <c r="AE288" i="2"/>
  <c r="AE280" i="2"/>
  <c r="AE272" i="2"/>
  <c r="AE264" i="2"/>
  <c r="AE256" i="2"/>
  <c r="AE248" i="2"/>
  <c r="AE240" i="2"/>
  <c r="AE232" i="2"/>
  <c r="AE224" i="2"/>
  <c r="AE216" i="2"/>
  <c r="AE208" i="2"/>
  <c r="AE200" i="2"/>
  <c r="AE192" i="2"/>
  <c r="AE184" i="2"/>
  <c r="AE176" i="2"/>
  <c r="AE168" i="2"/>
  <c r="AE160" i="2"/>
  <c r="AE152" i="2"/>
  <c r="AE144" i="2"/>
  <c r="AE136" i="2"/>
  <c r="AE128" i="2"/>
  <c r="AE120" i="2"/>
  <c r="AE112" i="2"/>
  <c r="AE104" i="2"/>
  <c r="AE96" i="2"/>
  <c r="AE88" i="2"/>
  <c r="AE80" i="2"/>
  <c r="AE72" i="2"/>
  <c r="AE64" i="2"/>
  <c r="AE56" i="2"/>
  <c r="AE48" i="2"/>
  <c r="AE488" i="2"/>
  <c r="AL488" i="2" s="1"/>
  <c r="AE484" i="2"/>
  <c r="AL484" i="2" s="1"/>
  <c r="AE480" i="2"/>
  <c r="AL480" i="2" s="1"/>
  <c r="AE476" i="2"/>
  <c r="AL476" i="2" s="1"/>
  <c r="AE472" i="2"/>
  <c r="AL472" i="2" s="1"/>
  <c r="AE468" i="2"/>
  <c r="AL468" i="2" s="1"/>
  <c r="AE464" i="2"/>
  <c r="AL464" i="2" s="1"/>
  <c r="AE460" i="2"/>
  <c r="AL460" i="2" s="1"/>
  <c r="AE456" i="2"/>
  <c r="AL456" i="2" s="1"/>
  <c r="AE452" i="2"/>
  <c r="AL452" i="2" s="1"/>
  <c r="AE448" i="2"/>
  <c r="AL448" i="2" s="1"/>
  <c r="AE444" i="2"/>
  <c r="AL444" i="2" s="1"/>
  <c r="AE440" i="2"/>
  <c r="AL440" i="2" s="1"/>
  <c r="AE436" i="2"/>
  <c r="AL436" i="2" s="1"/>
  <c r="AE432" i="2"/>
  <c r="AL432" i="2" s="1"/>
  <c r="AE428" i="2"/>
  <c r="AL428" i="2" s="1"/>
  <c r="AE424" i="2"/>
  <c r="AL424" i="2" s="1"/>
  <c r="AE420" i="2"/>
  <c r="AL420" i="2" s="1"/>
  <c r="AE417" i="2"/>
  <c r="AL417" i="2" s="1"/>
  <c r="AE412" i="2"/>
  <c r="AL412" i="2" s="1"/>
  <c r="AE407" i="2"/>
  <c r="AL407" i="2" s="1"/>
  <c r="AE404" i="2"/>
  <c r="AL404" i="2" s="1"/>
  <c r="AE400" i="2"/>
  <c r="AL400" i="2" s="1"/>
  <c r="AE396" i="2"/>
  <c r="AL396" i="2" s="1"/>
  <c r="AE392" i="2"/>
  <c r="AL392" i="2" s="1"/>
  <c r="AE386" i="2"/>
  <c r="AL386" i="2" s="1"/>
  <c r="AE388" i="2"/>
  <c r="AL388" i="2" s="1"/>
  <c r="AE380" i="2"/>
  <c r="AL380" i="2" s="1"/>
  <c r="AE376" i="2"/>
  <c r="AL376" i="2" s="1"/>
  <c r="AE367" i="2"/>
  <c r="AL367" i="2" s="1"/>
  <c r="AE369" i="2"/>
  <c r="AL369" i="2" s="1"/>
  <c r="AE363" i="2"/>
  <c r="AL363" i="2" s="1"/>
  <c r="AE360" i="2"/>
  <c r="AL360" i="2" s="1"/>
  <c r="AE355" i="2"/>
  <c r="AL355" i="2" s="1"/>
  <c r="AE352" i="2"/>
  <c r="AL352" i="2" s="1"/>
  <c r="AE348" i="2"/>
  <c r="AL348" i="2" s="1"/>
  <c r="AE344" i="2"/>
  <c r="AL344" i="2" s="1"/>
  <c r="AE340" i="2"/>
  <c r="AL340" i="2" s="1"/>
  <c r="AE336" i="2"/>
  <c r="AL336" i="2" s="1"/>
  <c r="AE332" i="2"/>
  <c r="AL332" i="2" s="1"/>
  <c r="AE328" i="2"/>
  <c r="AL328" i="2" s="1"/>
  <c r="AE324" i="2"/>
  <c r="AL324" i="2" s="1"/>
  <c r="AE320" i="2"/>
  <c r="AL320" i="2" s="1"/>
  <c r="AE316" i="2"/>
  <c r="AL316" i="2" s="1"/>
  <c r="AE312" i="2"/>
  <c r="AL312" i="2" s="1"/>
  <c r="G316" i="13" s="1"/>
  <c r="AE309" i="2"/>
  <c r="AL309" i="2" s="1"/>
  <c r="AE304" i="2"/>
  <c r="AL304" i="2" s="1"/>
  <c r="AE300" i="2"/>
  <c r="AL300" i="2" s="1"/>
  <c r="AE296" i="2"/>
  <c r="AL296" i="2" s="1"/>
  <c r="AE290" i="2"/>
  <c r="AE282" i="2"/>
  <c r="AE274" i="2"/>
  <c r="AE266" i="2"/>
  <c r="AE259" i="2"/>
  <c r="AE250" i="2"/>
  <c r="AE242" i="2"/>
  <c r="AE234" i="2"/>
  <c r="AE226" i="2"/>
  <c r="AE218" i="2"/>
  <c r="AE210" i="2"/>
  <c r="AE202" i="2"/>
  <c r="AE194" i="2"/>
  <c r="AE186" i="2"/>
  <c r="AE178" i="2"/>
  <c r="AE170" i="2"/>
  <c r="AE162" i="2"/>
  <c r="AE154" i="2"/>
  <c r="AE146" i="2"/>
  <c r="AE138" i="2"/>
  <c r="AE130" i="2"/>
  <c r="AE122" i="2"/>
  <c r="AE114" i="2"/>
  <c r="AE106" i="2"/>
  <c r="AE98" i="2"/>
  <c r="AE90" i="2"/>
  <c r="AE82" i="2"/>
  <c r="AE74" i="2"/>
  <c r="AE66" i="2"/>
  <c r="AE58" i="2"/>
  <c r="AE50" i="2"/>
  <c r="AE42" i="2"/>
  <c r="AE34" i="2"/>
  <c r="AE26" i="2"/>
  <c r="AE18" i="2"/>
  <c r="AE10" i="2"/>
  <c r="AE287" i="2"/>
  <c r="AE279" i="2"/>
  <c r="AE271" i="2"/>
  <c r="AE263" i="2"/>
  <c r="AE255" i="2"/>
  <c r="AE247" i="2"/>
  <c r="AE239" i="2"/>
  <c r="AE231" i="2"/>
  <c r="AE223" i="2"/>
  <c r="AE215" i="2"/>
  <c r="AE207" i="2"/>
  <c r="AE199" i="2"/>
  <c r="AE191" i="2"/>
  <c r="AE183" i="2"/>
  <c r="AE175" i="2"/>
  <c r="AE167" i="2"/>
  <c r="AE159" i="2"/>
  <c r="AE151" i="2"/>
  <c r="AE143" i="2"/>
  <c r="AE135" i="2"/>
  <c r="AE127" i="2"/>
  <c r="AE119" i="2"/>
  <c r="AE111" i="2"/>
  <c r="AE103" i="2"/>
  <c r="AE95" i="2"/>
  <c r="AE87" i="2"/>
  <c r="AE79" i="2"/>
  <c r="AE71" i="2"/>
  <c r="AE63" i="2"/>
  <c r="AE55" i="2"/>
  <c r="AE47" i="2"/>
  <c r="AE39" i="2"/>
  <c r="AE31" i="2"/>
  <c r="AE23" i="2"/>
  <c r="AE15" i="2"/>
  <c r="AE7" i="2"/>
  <c r="AK1531" i="2"/>
  <c r="AK1553" i="2"/>
  <c r="AK1573" i="2"/>
  <c r="AK1588" i="2"/>
  <c r="AK1537" i="2"/>
  <c r="AK1558" i="2"/>
  <c r="AK1576" i="2"/>
  <c r="AK1592" i="2"/>
  <c r="AK1590" i="2"/>
  <c r="AK1540" i="2"/>
  <c r="AK1559" i="2"/>
  <c r="AK1579" i="2"/>
  <c r="AK1594" i="2"/>
  <c r="AK1513" i="2"/>
  <c r="AK1543" i="2"/>
  <c r="AK1560" i="2"/>
  <c r="AK1581" i="2"/>
  <c r="AK1596" i="2"/>
  <c r="AK1534" i="2"/>
  <c r="AK1523" i="2"/>
  <c r="AK1545" i="2"/>
  <c r="AK1567" i="2"/>
  <c r="AK1582" i="2"/>
  <c r="AK1555" i="2"/>
  <c r="AK1525" i="2"/>
  <c r="AK1547" i="2"/>
  <c r="AK1569" i="2"/>
  <c r="AK1583" i="2"/>
  <c r="AK1575" i="2"/>
  <c r="AK1528" i="2"/>
  <c r="AK1551" i="2"/>
  <c r="AK1571" i="2"/>
  <c r="AK1586" i="2"/>
  <c r="AE1496" i="2"/>
  <c r="AL1496" i="2" s="1"/>
  <c r="AE1489" i="2"/>
  <c r="AL1489" i="2" s="1"/>
  <c r="AE1481" i="2"/>
  <c r="AL1481" i="2" s="1"/>
  <c r="AE1474" i="2"/>
  <c r="AL1474" i="2" s="1"/>
  <c r="AE1466" i="2"/>
  <c r="AL1466" i="2" s="1"/>
  <c r="Q561" i="2"/>
  <c r="Q698" i="2"/>
  <c r="Q764" i="2"/>
  <c r="Q768" i="2"/>
  <c r="AE1498" i="2"/>
  <c r="AL1498" i="2" s="1"/>
  <c r="AE1491" i="2"/>
  <c r="AL1491" i="2" s="1"/>
  <c r="AE1483" i="2"/>
  <c r="AL1483" i="2" s="1"/>
  <c r="AE1476" i="2"/>
  <c r="AL1476" i="2" s="1"/>
  <c r="AE1468" i="2"/>
  <c r="AL1468" i="2" s="1"/>
  <c r="AE1500" i="2"/>
  <c r="AL1500" i="2" s="1"/>
  <c r="AE1485" i="2"/>
  <c r="AL1485" i="2" s="1"/>
  <c r="AE1478" i="2"/>
  <c r="AL1478" i="2" s="1"/>
  <c r="AE1470" i="2"/>
  <c r="AL1470" i="2" s="1"/>
  <c r="AE1462" i="2"/>
  <c r="AL1462" i="2" s="1"/>
  <c r="AE1497" i="2"/>
  <c r="AL1497" i="2" s="1"/>
  <c r="AE1490" i="2"/>
  <c r="AL1490" i="2" s="1"/>
  <c r="AE1482" i="2"/>
  <c r="AL1482" i="2" s="1"/>
  <c r="AE1475" i="2"/>
  <c r="AL1475" i="2" s="1"/>
  <c r="AE1467" i="2"/>
  <c r="AL1467" i="2" s="1"/>
  <c r="AE1484" i="2"/>
  <c r="AL1484" i="2" s="1"/>
  <c r="Q1301" i="2"/>
  <c r="Q1440" i="2"/>
  <c r="AE1495" i="2"/>
  <c r="AL1495" i="2" s="1"/>
  <c r="AE1488" i="2"/>
  <c r="AL1488" i="2" s="1"/>
  <c r="AE1480" i="2"/>
  <c r="AL1480" i="2" s="1"/>
  <c r="AE1473" i="2"/>
  <c r="AL1473" i="2" s="1"/>
  <c r="AE1465" i="2"/>
  <c r="AL1465" i="2" s="1"/>
  <c r="AE1502" i="2"/>
  <c r="AL1502" i="2" s="1"/>
  <c r="AE1494" i="2"/>
  <c r="AL1494" i="2" s="1"/>
  <c r="AE1487" i="2"/>
  <c r="AL1487" i="2" s="1"/>
  <c r="AE1479" i="2"/>
  <c r="AL1479" i="2" s="1"/>
  <c r="AE1472" i="2"/>
  <c r="AL1472" i="2" s="1"/>
  <c r="AE1464" i="2"/>
  <c r="AL1464" i="2" s="1"/>
  <c r="AE1499" i="2"/>
  <c r="AL1499" i="2" s="1"/>
  <c r="AE1492" i="2"/>
  <c r="AL1492" i="2" s="1"/>
  <c r="AE1477" i="2"/>
  <c r="AL1477" i="2" s="1"/>
  <c r="AE1469" i="2"/>
  <c r="AL1469" i="2" s="1"/>
  <c r="AE1501" i="2"/>
  <c r="AL1501" i="2" s="1"/>
  <c r="AE1493" i="2"/>
  <c r="AL1493" i="2" s="1"/>
  <c r="AE1486" i="2"/>
  <c r="AL1486" i="2" s="1"/>
  <c r="AE1471" i="2"/>
  <c r="AL1471" i="2" s="1"/>
  <c r="AE1463" i="2"/>
  <c r="AL1463" i="2" s="1"/>
  <c r="Q802" i="2"/>
  <c r="Q804" i="2"/>
  <c r="Q811" i="2"/>
  <c r="Q815" i="2"/>
  <c r="Q822" i="2"/>
  <c r="Q938" i="2"/>
  <c r="Q968" i="2"/>
  <c r="Q976" i="2"/>
  <c r="Q978" i="2"/>
  <c r="Q980" i="2"/>
  <c r="Q1014" i="2"/>
  <c r="Q1020" i="2"/>
  <c r="Q1022" i="2"/>
  <c r="Q1044" i="2"/>
  <c r="Q1052" i="2"/>
  <c r="Q1054" i="2"/>
  <c r="Q1062" i="2"/>
  <c r="Q1064" i="2"/>
  <c r="Q1080" i="2"/>
  <c r="Q1084" i="2"/>
  <c r="Q1086" i="2"/>
  <c r="Q1102" i="2"/>
  <c r="Q1190" i="2"/>
  <c r="Q1192" i="2"/>
  <c r="Q1212" i="2"/>
  <c r="Q1214" i="2"/>
  <c r="Q1216" i="2"/>
  <c r="Q1455" i="2"/>
  <c r="Q1317" i="2"/>
  <c r="Q1323" i="2"/>
  <c r="Q1340" i="2"/>
  <c r="Q5" i="2"/>
  <c r="Q133" i="2"/>
  <c r="Q143" i="2"/>
  <c r="Q147" i="2"/>
  <c r="Q149" i="2"/>
  <c r="Q157" i="2"/>
  <c r="Q159" i="2"/>
  <c r="Q163" i="2"/>
  <c r="Q165" i="2"/>
  <c r="Q171" i="2"/>
  <c r="Q175" i="2"/>
  <c r="Q179" i="2"/>
  <c r="Q180" i="2"/>
  <c r="Q187" i="2"/>
  <c r="Q189" i="2"/>
  <c r="Q193" i="2"/>
  <c r="Q195" i="2"/>
  <c r="Q201" i="2"/>
  <c r="Q205" i="2"/>
  <c r="Q209" i="2"/>
  <c r="Q211" i="2"/>
  <c r="Q219" i="2"/>
  <c r="Q221" i="2"/>
  <c r="Q225" i="2"/>
  <c r="Q227" i="2"/>
  <c r="Q233" i="2"/>
  <c r="Q237" i="2"/>
  <c r="Q241" i="2"/>
  <c r="Q247" i="2"/>
  <c r="Q251" i="2"/>
  <c r="Q253" i="2"/>
  <c r="Q260" i="2"/>
  <c r="Q288" i="2"/>
  <c r="Q324" i="2"/>
  <c r="Q328" i="2"/>
  <c r="Q330" i="2"/>
  <c r="Q338" i="2"/>
  <c r="Q340" i="2"/>
  <c r="Q344" i="2"/>
  <c r="Q346" i="2"/>
  <c r="Q354" i="2"/>
  <c r="Q361" i="2"/>
  <c r="Q363" i="2"/>
  <c r="Q368" i="2"/>
  <c r="Q370" i="2"/>
  <c r="Q376" i="2"/>
  <c r="Q382" i="2"/>
  <c r="Q391" i="2"/>
  <c r="Q397" i="2"/>
  <c r="Q399" i="2"/>
  <c r="Q401" i="2"/>
  <c r="Q562" i="2"/>
  <c r="Q857" i="2"/>
  <c r="Q859" i="2"/>
  <c r="Q867" i="2"/>
  <c r="Q869" i="2"/>
  <c r="Q873" i="2"/>
  <c r="Q937" i="2"/>
  <c r="Q1077" i="2"/>
  <c r="Q1089" i="2"/>
  <c r="Q1091" i="2"/>
  <c r="Q1093" i="2"/>
  <c r="Q1099" i="2"/>
  <c r="Q1101" i="2"/>
  <c r="Q1129" i="2"/>
  <c r="Q1131" i="2"/>
  <c r="Q1133" i="2"/>
  <c r="Q1167" i="2"/>
  <c r="Q1175" i="2"/>
  <c r="Q1179" i="2"/>
  <c r="Q1181" i="2"/>
  <c r="Q1185" i="2"/>
  <c r="Q1187" i="2"/>
  <c r="Q1229" i="2"/>
  <c r="Q1241" i="2"/>
  <c r="Q1281" i="2"/>
  <c r="Q1452" i="2"/>
  <c r="Q1548" i="2"/>
  <c r="Q9" i="2"/>
  <c r="Q11" i="2"/>
  <c r="Q73" i="2"/>
  <c r="Q75" i="2"/>
  <c r="Q105" i="2"/>
  <c r="Q107" i="2"/>
  <c r="Q563" i="2"/>
  <c r="Q824" i="2"/>
  <c r="Q838" i="2"/>
  <c r="Q846" i="2"/>
  <c r="Q856" i="2"/>
  <c r="Q1302" i="2"/>
  <c r="Q1304" i="2"/>
  <c r="Q1324" i="2"/>
  <c r="Q1347" i="2"/>
  <c r="Q1492" i="2"/>
  <c r="Q1523" i="2"/>
  <c r="Q136" i="2"/>
  <c r="Q138" i="2"/>
  <c r="Q182" i="2"/>
  <c r="Q184" i="2"/>
  <c r="Q198" i="2"/>
  <c r="Q200" i="2"/>
  <c r="Q301" i="2"/>
  <c r="Q303" i="2"/>
  <c r="Q317" i="2"/>
  <c r="Q319" i="2"/>
  <c r="Q373" i="2"/>
  <c r="Q371" i="2"/>
  <c r="Q390" i="2"/>
  <c r="Q773" i="2"/>
  <c r="Q775" i="2"/>
  <c r="Q781" i="2"/>
  <c r="Q783" i="2"/>
  <c r="Q807" i="2"/>
  <c r="Q809" i="2"/>
  <c r="Q819" i="2"/>
  <c r="Q967" i="2"/>
  <c r="Q1059" i="2"/>
  <c r="Q1103" i="2"/>
  <c r="Q1293" i="2"/>
  <c r="Q1360" i="2"/>
  <c r="Q1364" i="2"/>
  <c r="Q1377" i="2"/>
  <c r="Q1378" i="2"/>
  <c r="Q1379" i="2"/>
  <c r="Q1380" i="2"/>
  <c r="Q1399" i="2"/>
  <c r="Q1414" i="2"/>
  <c r="Q1416" i="2"/>
  <c r="Q1422" i="2"/>
  <c r="Q1424" i="2"/>
  <c r="Q1426" i="2"/>
  <c r="Q1428" i="2"/>
  <c r="Q1430" i="2"/>
  <c r="Q1434" i="2"/>
  <c r="Q1436" i="2"/>
  <c r="Q1438" i="2"/>
  <c r="Q590" i="2"/>
  <c r="Q622" i="2"/>
  <c r="Q624" i="2"/>
  <c r="Q663" i="2"/>
  <c r="Q685" i="2"/>
  <c r="Q687" i="2"/>
  <c r="Q739" i="2"/>
  <c r="Q743" i="2"/>
  <c r="Q745" i="2"/>
  <c r="Q753" i="2"/>
  <c r="Q755" i="2"/>
  <c r="Q759" i="2"/>
  <c r="Q940" i="2"/>
  <c r="Q982" i="2"/>
  <c r="Q994" i="2"/>
  <c r="Q1002" i="2"/>
  <c r="Q1006" i="2"/>
  <c r="Q1107" i="2"/>
  <c r="Q1149" i="2"/>
  <c r="Q1155" i="2"/>
  <c r="Q1558" i="2"/>
  <c r="Q1566" i="2"/>
  <c r="Q1588" i="2"/>
  <c r="Q1074" i="2"/>
  <c r="Q1171" i="2"/>
  <c r="Q1365" i="2"/>
  <c r="Q1373" i="2"/>
  <c r="Q927" i="2"/>
  <c r="Q929" i="2"/>
  <c r="Q1094" i="2"/>
  <c r="Q1189" i="2"/>
  <c r="Q1209" i="2"/>
  <c r="Q1219" i="2"/>
  <c r="Q1283" i="2"/>
  <c r="Q1459" i="2"/>
  <c r="Q261" i="2"/>
  <c r="Q273" i="2"/>
  <c r="Q286" i="2"/>
  <c r="Q408" i="2"/>
  <c r="Q409" i="2"/>
  <c r="Q426" i="2"/>
  <c r="Q430" i="2"/>
  <c r="Q440" i="2"/>
  <c r="Q453" i="2"/>
  <c r="Q499" i="2"/>
  <c r="Q539" i="2"/>
  <c r="Q547" i="2"/>
  <c r="Q593" i="2"/>
  <c r="Q601" i="2"/>
  <c r="Q603" i="2"/>
  <c r="Q611" i="2"/>
  <c r="Q613" i="2"/>
  <c r="Q617" i="2"/>
  <c r="Q621" i="2"/>
  <c r="Q625" i="2"/>
  <c r="Q627" i="2"/>
  <c r="Q629" i="2"/>
  <c r="Q633" i="2"/>
  <c r="Q635" i="2"/>
  <c r="Q643" i="2"/>
  <c r="Q649" i="2"/>
  <c r="Q692" i="2"/>
  <c r="Q696" i="2"/>
  <c r="Q947" i="2"/>
  <c r="Q949" i="2"/>
  <c r="Q953" i="2"/>
  <c r="Q961" i="2"/>
  <c r="Q981" i="2"/>
  <c r="Q1009" i="2"/>
  <c r="Q1011" i="2"/>
  <c r="Q1013" i="2"/>
  <c r="Q1108" i="2"/>
  <c r="Q1110" i="2"/>
  <c r="Q1112" i="2"/>
  <c r="Q1134" i="2"/>
  <c r="Q1156" i="2"/>
  <c r="Q1261" i="2"/>
  <c r="Q1332" i="2"/>
  <c r="Q121" i="2"/>
  <c r="Q4" i="2"/>
  <c r="Q123" i="2"/>
  <c r="Q702" i="2"/>
  <c r="Q704" i="2"/>
  <c r="Q710" i="2"/>
  <c r="Q718" i="2"/>
  <c r="Q720" i="2"/>
  <c r="Q728" i="2"/>
  <c r="Q734" i="2"/>
  <c r="Q738" i="2"/>
  <c r="Q750" i="2"/>
  <c r="Q878" i="2"/>
  <c r="Q880" i="2"/>
  <c r="Q882" i="2"/>
  <c r="Q916" i="2"/>
  <c r="Q922" i="2"/>
  <c r="Q924" i="2"/>
  <c r="Q930" i="2"/>
  <c r="Q932" i="2"/>
  <c r="Q934" i="2"/>
  <c r="Q936" i="2"/>
  <c r="Q1342" i="2"/>
  <c r="Q1352" i="2"/>
  <c r="Q109" i="2"/>
  <c r="Q8" i="2"/>
  <c r="Q10" i="2"/>
  <c r="Q40" i="2"/>
  <c r="Q42" i="2"/>
  <c r="Q56" i="2"/>
  <c r="Q58" i="2"/>
  <c r="Q72" i="2"/>
  <c r="Q74" i="2"/>
  <c r="Q258" i="2"/>
  <c r="Q262" i="2"/>
  <c r="Q268" i="2"/>
  <c r="Q275" i="2"/>
  <c r="Q281" i="2"/>
  <c r="Q402" i="2"/>
  <c r="Q410" i="2"/>
  <c r="Q416" i="2"/>
  <c r="Q476" i="2"/>
  <c r="Q478" i="2"/>
  <c r="Q486" i="2"/>
  <c r="Q502" i="2"/>
  <c r="Q532" i="2"/>
  <c r="Q554" i="2"/>
  <c r="Q556" i="2"/>
  <c r="Q1244" i="2"/>
  <c r="Q1248" i="2"/>
  <c r="Q1268" i="2"/>
  <c r="Q1300" i="2"/>
  <c r="Q1392" i="2"/>
  <c r="Q1398" i="2"/>
  <c r="Q1460" i="2"/>
  <c r="Q1479" i="2"/>
  <c r="Q1481" i="2"/>
  <c r="Q1485" i="2"/>
  <c r="Q1510" i="2"/>
  <c r="Q1512" i="2"/>
  <c r="Q1516" i="2"/>
  <c r="Q1518" i="2"/>
  <c r="Q1520" i="2"/>
  <c r="Q1524" i="2"/>
  <c r="Q1528" i="2"/>
  <c r="Q1530" i="2"/>
  <c r="Q1532" i="2"/>
  <c r="Q1534" i="2"/>
  <c r="Q1115" i="2"/>
  <c r="Q139" i="2"/>
  <c r="Q12" i="2"/>
  <c r="Q14" i="2"/>
  <c r="Q20" i="2"/>
  <c r="Q30" i="2"/>
  <c r="Q36" i="2"/>
  <c r="Q76" i="2"/>
  <c r="Q78" i="2"/>
  <c r="Q84" i="2"/>
  <c r="Q94" i="2"/>
  <c r="Q100" i="2"/>
  <c r="Q569" i="2"/>
  <c r="Q137" i="2"/>
  <c r="Q108" i="2"/>
  <c r="Q110" i="2"/>
  <c r="Q116" i="2"/>
  <c r="Q126" i="2"/>
  <c r="Q140" i="2"/>
  <c r="Q142" i="2"/>
  <c r="Q148" i="2"/>
  <c r="Q158" i="2"/>
  <c r="Q164" i="2"/>
  <c r="Q202" i="2"/>
  <c r="Q204" i="2"/>
  <c r="Q210" i="2"/>
  <c r="Q220" i="2"/>
  <c r="Q226" i="2"/>
  <c r="Q234" i="2"/>
  <c r="Q236" i="2"/>
  <c r="Q252" i="2"/>
  <c r="Q770" i="2"/>
  <c r="Q782" i="2"/>
  <c r="Q784" i="2"/>
  <c r="Q795" i="2"/>
  <c r="Q799" i="2"/>
  <c r="Q1069" i="2"/>
  <c r="Q15" i="2"/>
  <c r="Q19" i="2"/>
  <c r="Q21" i="2"/>
  <c r="Q29" i="2"/>
  <c r="Q31" i="2"/>
  <c r="Q35" i="2"/>
  <c r="Q37" i="2"/>
  <c r="Q43" i="2"/>
  <c r="Q47" i="2"/>
  <c r="Q51" i="2"/>
  <c r="Q53" i="2"/>
  <c r="Q61" i="2"/>
  <c r="Q63" i="2"/>
  <c r="Q67" i="2"/>
  <c r="Q69" i="2"/>
  <c r="Q79" i="2"/>
  <c r="Q83" i="2"/>
  <c r="Q85" i="2"/>
  <c r="Q93" i="2"/>
  <c r="Q95" i="2"/>
  <c r="Q99" i="2"/>
  <c r="Q101" i="2"/>
  <c r="Q425" i="2"/>
  <c r="Q443" i="2"/>
  <c r="Q490" i="2"/>
  <c r="Q498" i="2"/>
  <c r="Q1034" i="2"/>
  <c r="Q1038" i="2"/>
  <c r="Q1138" i="2"/>
  <c r="Q1146" i="2"/>
  <c r="Q1154" i="2"/>
  <c r="Q1356" i="2"/>
  <c r="Q1374" i="2"/>
  <c r="Q199" i="2"/>
  <c r="Q578" i="2"/>
  <c r="Q580" i="2"/>
  <c r="Q602" i="2"/>
  <c r="Q612" i="2"/>
  <c r="Q636" i="2"/>
  <c r="Q644" i="2"/>
  <c r="Q689" i="2"/>
  <c r="Q697" i="2"/>
  <c r="Q808" i="2"/>
  <c r="Q860" i="2"/>
  <c r="Q969" i="2"/>
  <c r="Q971" i="2"/>
  <c r="Q975" i="2"/>
  <c r="Q1076" i="2"/>
  <c r="Q1180" i="2"/>
  <c r="Q1182" i="2"/>
  <c r="Q1233" i="2"/>
  <c r="Q1237" i="2"/>
  <c r="Q1251" i="2"/>
  <c r="Q1255" i="2"/>
  <c r="Q1257" i="2"/>
  <c r="Q1259" i="2"/>
  <c r="Q1265" i="2"/>
  <c r="Q1267" i="2"/>
  <c r="Q1269" i="2"/>
  <c r="Q1271" i="2"/>
  <c r="Q1273" i="2"/>
  <c r="Q1277" i="2"/>
  <c r="Q1279" i="2"/>
  <c r="Q1306" i="2"/>
  <c r="Q1314" i="2"/>
  <c r="Q1335" i="2"/>
  <c r="Q1337" i="2"/>
  <c r="Q1339" i="2"/>
  <c r="Q1441" i="2"/>
  <c r="Q1465" i="2"/>
  <c r="Q1467" i="2"/>
  <c r="Q1503" i="2"/>
  <c r="Q1505" i="2"/>
  <c r="Q1511" i="2"/>
  <c r="Q1513" i="2"/>
  <c r="Q1535" i="2"/>
  <c r="Q1537" i="2"/>
  <c r="Q1543" i="2"/>
  <c r="Q1545" i="2"/>
  <c r="Q132" i="2"/>
  <c r="Q290" i="2"/>
  <c r="Q302" i="2"/>
  <c r="Q304" i="2"/>
  <c r="Q318" i="2"/>
  <c r="Q320" i="2"/>
  <c r="Q383" i="2"/>
  <c r="Q459" i="2"/>
  <c r="Q461" i="2"/>
  <c r="Q465" i="2"/>
  <c r="Q467" i="2"/>
  <c r="Q471" i="2"/>
  <c r="Q473" i="2"/>
  <c r="Q481" i="2"/>
  <c r="Q483" i="2"/>
  <c r="Q485" i="2"/>
  <c r="Q489" i="2"/>
  <c r="Q493" i="2"/>
  <c r="Q497" i="2"/>
  <c r="Q513" i="2"/>
  <c r="Q516" i="2"/>
  <c r="Q519" i="2"/>
  <c r="Q521" i="2"/>
  <c r="Q525" i="2"/>
  <c r="Q529" i="2"/>
  <c r="Q531" i="2"/>
  <c r="Q533" i="2"/>
  <c r="Q537" i="2"/>
  <c r="Q553" i="2"/>
  <c r="Q555" i="2"/>
  <c r="Q559" i="2"/>
  <c r="Q701" i="2"/>
  <c r="Q703" i="2"/>
  <c r="Q717" i="2"/>
  <c r="Q719" i="2"/>
  <c r="Q749" i="2"/>
  <c r="Q751" i="2"/>
  <c r="Q761" i="2"/>
  <c r="Q767" i="2"/>
  <c r="Q800" i="2"/>
  <c r="Q801" i="2"/>
  <c r="Q803" i="2"/>
  <c r="Q874" i="2"/>
  <c r="Q884" i="2"/>
  <c r="Q898" i="2"/>
  <c r="Q906" i="2"/>
  <c r="Q991" i="2"/>
  <c r="Q1027" i="2"/>
  <c r="Q1031" i="2"/>
  <c r="Q1033" i="2"/>
  <c r="Q1035" i="2"/>
  <c r="Q1039" i="2"/>
  <c r="Q1041" i="2"/>
  <c r="Q1043" i="2"/>
  <c r="Q1045" i="2"/>
  <c r="Q1053" i="2"/>
  <c r="Q1055" i="2"/>
  <c r="Q1100" i="2"/>
  <c r="Q1125" i="2"/>
  <c r="Q1135" i="2"/>
  <c r="Q1139" i="2"/>
  <c r="Q1141" i="2"/>
  <c r="Q1143" i="2"/>
  <c r="Q1145" i="2"/>
  <c r="Q1147" i="2"/>
  <c r="Q1157" i="2"/>
  <c r="Q1159" i="2"/>
  <c r="Q1161" i="2"/>
  <c r="Q1163" i="2"/>
  <c r="Q1165" i="2"/>
  <c r="Q1222" i="2"/>
  <c r="Q1224" i="2"/>
  <c r="Q1299" i="2"/>
  <c r="Q1359" i="2"/>
  <c r="Q1420" i="2"/>
  <c r="Q1555" i="2"/>
  <c r="Q1589" i="2"/>
  <c r="Q810" i="2"/>
  <c r="Q814" i="2"/>
  <c r="Q1238" i="2"/>
  <c r="Q1240" i="2"/>
  <c r="Q1305" i="2"/>
  <c r="Q1307" i="2"/>
  <c r="Q1309" i="2"/>
  <c r="Q1311" i="2"/>
  <c r="Q1313" i="2"/>
  <c r="Q1315" i="2"/>
  <c r="Q1325" i="2"/>
  <c r="Q1330" i="2"/>
  <c r="Q1386" i="2"/>
  <c r="Q1456" i="2"/>
  <c r="Q1458" i="2"/>
  <c r="Q321" i="2"/>
  <c r="Q323" i="2"/>
  <c r="Q329" i="2"/>
  <c r="Q337" i="2"/>
  <c r="Q345" i="2"/>
  <c r="Q356" i="2"/>
  <c r="Q364" i="2"/>
  <c r="Q362" i="2"/>
  <c r="Q369" i="2"/>
  <c r="Q575" i="2"/>
  <c r="Q585" i="2"/>
  <c r="Q651" i="2"/>
  <c r="Q662" i="2"/>
  <c r="Q664" i="2"/>
  <c r="Q672" i="2"/>
  <c r="Q678" i="2"/>
  <c r="Q686" i="2"/>
  <c r="Q688" i="2"/>
  <c r="Q744" i="2"/>
  <c r="Q746" i="2"/>
  <c r="Q752" i="2"/>
  <c r="Q754" i="2"/>
  <c r="Q756" i="2"/>
  <c r="Q827" i="2"/>
  <c r="Q829" i="2"/>
  <c r="Q835" i="2"/>
  <c r="Q837" i="2"/>
  <c r="Q863" i="2"/>
  <c r="Q875" i="2"/>
  <c r="Q881" i="2"/>
  <c r="Q891" i="2"/>
  <c r="Q901" i="2"/>
  <c r="Q905" i="2"/>
  <c r="Q909" i="2"/>
  <c r="Q913" i="2"/>
  <c r="Q931" i="2"/>
  <c r="Q933" i="2"/>
  <c r="Q1075" i="2"/>
  <c r="Q1128" i="2"/>
  <c r="Q1197" i="2"/>
  <c r="Q1213" i="2"/>
  <c r="Q1215" i="2"/>
  <c r="Q1217" i="2"/>
  <c r="Q1274" i="2"/>
  <c r="Q1334" i="2"/>
  <c r="Q1344" i="2"/>
  <c r="Q1346" i="2"/>
  <c r="Q1348" i="2"/>
  <c r="Q1350" i="2"/>
  <c r="Q1391" i="2"/>
  <c r="Q1403" i="2"/>
  <c r="Q1423" i="2"/>
  <c r="Q1427" i="2"/>
  <c r="Q1462" i="2"/>
  <c r="Q1502" i="2"/>
  <c r="Q1540" i="2"/>
  <c r="Q1574" i="2"/>
  <c r="Q1576" i="2"/>
  <c r="Q1578" i="2"/>
  <c r="Q1580" i="2"/>
  <c r="Q1582" i="2"/>
  <c r="Q1584" i="2"/>
  <c r="Q1586" i="2"/>
  <c r="Q232" i="2"/>
  <c r="Q322" i="2"/>
  <c r="Q334" i="2"/>
  <c r="Q522" i="2"/>
  <c r="Q104" i="2"/>
  <c r="Q106" i="2"/>
  <c r="Q244" i="2"/>
  <c r="Q246" i="2"/>
  <c r="Q256" i="2"/>
  <c r="Q259" i="2"/>
  <c r="Q358" i="2"/>
  <c r="Q360" i="2"/>
  <c r="Q544" i="2"/>
  <c r="Q551" i="2"/>
  <c r="Q560" i="2"/>
  <c r="Q595" i="2"/>
  <c r="Q607" i="2"/>
  <c r="Q609" i="2"/>
  <c r="Q169" i="2"/>
  <c r="Q45" i="2"/>
  <c r="Q57" i="2"/>
  <c r="Q59" i="2"/>
  <c r="Q120" i="2"/>
  <c r="Q122" i="2"/>
  <c r="Q173" i="2"/>
  <c r="Q183" i="2"/>
  <c r="Q185" i="2"/>
  <c r="Q272" i="2"/>
  <c r="Q285" i="2"/>
  <c r="Q287" i="2"/>
  <c r="Q289" i="2"/>
  <c r="Q291" i="2"/>
  <c r="Q297" i="2"/>
  <c r="Q308" i="2"/>
  <c r="Q313" i="2"/>
  <c r="Q367" i="2"/>
  <c r="Q374" i="2"/>
  <c r="Q380" i="2"/>
  <c r="Q385" i="2"/>
  <c r="Q419" i="2"/>
  <c r="Q421" i="2"/>
  <c r="Q431" i="2"/>
  <c r="Q446" i="2"/>
  <c r="Q501" i="2"/>
  <c r="Q505" i="2"/>
  <c r="Q507" i="2"/>
  <c r="Q566" i="2"/>
  <c r="Q619" i="2"/>
  <c r="Q865" i="2"/>
  <c r="Q1408" i="2"/>
  <c r="Q13" i="2"/>
  <c r="Q88" i="2"/>
  <c r="Q214" i="2"/>
  <c r="Q41" i="2"/>
  <c r="Q90" i="2"/>
  <c r="Q141" i="2"/>
  <c r="Q153" i="2"/>
  <c r="Q336" i="2"/>
  <c r="Q350" i="2"/>
  <c r="Q528" i="2"/>
  <c r="Q24" i="2"/>
  <c r="Q26" i="2"/>
  <c r="Q77" i="2"/>
  <c r="Q89" i="2"/>
  <c r="Q91" i="2"/>
  <c r="Q152" i="2"/>
  <c r="Q154" i="2"/>
  <c r="Q203" i="2"/>
  <c r="Q215" i="2"/>
  <c r="Q217" i="2"/>
  <c r="Q231" i="2"/>
  <c r="Q333" i="2"/>
  <c r="Q335" i="2"/>
  <c r="Q341" i="2"/>
  <c r="Q343" i="2"/>
  <c r="Q349" i="2"/>
  <c r="Q351" i="2"/>
  <c r="Q458" i="2"/>
  <c r="Q464" i="2"/>
  <c r="Q472" i="2"/>
  <c r="Q517" i="2"/>
  <c r="Q760" i="2"/>
  <c r="Q27" i="2"/>
  <c r="Q155" i="2"/>
  <c r="Q216" i="2"/>
  <c r="Q457" i="2"/>
  <c r="Q469" i="2"/>
  <c r="Q587" i="2"/>
  <c r="Q3" i="2"/>
  <c r="Q44" i="2"/>
  <c r="Q46" i="2"/>
  <c r="Q52" i="2"/>
  <c r="Q62" i="2"/>
  <c r="Q68" i="2"/>
  <c r="Q111" i="2"/>
  <c r="Q115" i="2"/>
  <c r="Q117" i="2"/>
  <c r="Q125" i="2"/>
  <c r="Q127" i="2"/>
  <c r="Q131" i="2"/>
  <c r="Q168" i="2"/>
  <c r="Q170" i="2"/>
  <c r="Q172" i="2"/>
  <c r="Q174" i="2"/>
  <c r="Q188" i="2"/>
  <c r="Q194" i="2"/>
  <c r="Q235" i="2"/>
  <c r="Q245" i="2"/>
  <c r="Q257" i="2"/>
  <c r="Q263" i="2"/>
  <c r="Q267" i="2"/>
  <c r="Q269" i="2"/>
  <c r="Q274" i="2"/>
  <c r="Q276" i="2"/>
  <c r="Q280" i="2"/>
  <c r="Q282" i="2"/>
  <c r="Q375" i="2"/>
  <c r="Q378" i="2"/>
  <c r="Q417" i="2"/>
  <c r="Q1472" i="2"/>
  <c r="Q25" i="2"/>
  <c r="Q230" i="2"/>
  <c r="Q536" i="2"/>
  <c r="Q292" i="2"/>
  <c r="Q296" i="2"/>
  <c r="Q298" i="2"/>
  <c r="Q306" i="2"/>
  <c r="Q309" i="2"/>
  <c r="Q312" i="2"/>
  <c r="Q314" i="2"/>
  <c r="Q384" i="2"/>
  <c r="Q418" i="2"/>
  <c r="Q422" i="2"/>
  <c r="Q432" i="2"/>
  <c r="Q434" i="2"/>
  <c r="Q438" i="2"/>
  <c r="Q442" i="2"/>
  <c r="Q444" i="2"/>
  <c r="Q449" i="2"/>
  <c r="Q451" i="2"/>
  <c r="Q577" i="2"/>
  <c r="Q579" i="2"/>
  <c r="Q581" i="2"/>
  <c r="Q583" i="2"/>
  <c r="Q654" i="2"/>
  <c r="Q656" i="2"/>
  <c r="Q693" i="2"/>
  <c r="Q695" i="2"/>
  <c r="Q707" i="2"/>
  <c r="Q713" i="2"/>
  <c r="Q723" i="2"/>
  <c r="Q727" i="2"/>
  <c r="Q731" i="2"/>
  <c r="Q735" i="2"/>
  <c r="Q1195" i="2"/>
  <c r="Q658" i="2"/>
  <c r="Q667" i="2"/>
  <c r="Q671" i="2"/>
  <c r="Q675" i="2"/>
  <c r="Q681" i="2"/>
  <c r="Q742" i="2"/>
  <c r="Q765" i="2"/>
  <c r="Q777" i="2"/>
  <c r="Q787" i="2"/>
  <c r="Q791" i="2"/>
  <c r="Q792" i="2"/>
  <c r="Q796" i="2"/>
  <c r="Q876" i="2"/>
  <c r="Q888" i="2"/>
  <c r="Q890" i="2"/>
  <c r="Q892" i="2"/>
  <c r="Q900" i="2"/>
  <c r="Q904" i="2"/>
  <c r="Q908" i="2"/>
  <c r="Q914" i="2"/>
  <c r="Q1007" i="2"/>
  <c r="Q1015" i="2"/>
  <c r="Q1017" i="2"/>
  <c r="Q1019" i="2"/>
  <c r="Q1021" i="2"/>
  <c r="Q1023" i="2"/>
  <c r="Q1025" i="2"/>
  <c r="Q1046" i="2"/>
  <c r="Q1050" i="2"/>
  <c r="Q1079" i="2"/>
  <c r="Q1081" i="2"/>
  <c r="Q1083" i="2"/>
  <c r="Q1085" i="2"/>
  <c r="Q1098" i="2"/>
  <c r="Q1127" i="2"/>
  <c r="Q1160" i="2"/>
  <c r="Q1164" i="2"/>
  <c r="Q1191" i="2"/>
  <c r="Q1193" i="2"/>
  <c r="Q1243" i="2"/>
  <c r="Q1245" i="2"/>
  <c r="Q1247" i="2"/>
  <c r="Q1249" i="2"/>
  <c r="Q1262" i="2"/>
  <c r="Q1276" i="2"/>
  <c r="Q1278" i="2"/>
  <c r="Q1280" i="2"/>
  <c r="Q1297" i="2"/>
  <c r="Q1358" i="2"/>
  <c r="Q1401" i="2"/>
  <c r="Q1402" i="2"/>
  <c r="Q1404" i="2"/>
  <c r="Q1406" i="2"/>
  <c r="Q1421" i="2"/>
  <c r="Q1429" i="2"/>
  <c r="Q1435" i="2"/>
  <c r="Q1454" i="2"/>
  <c r="Q1464" i="2"/>
  <c r="Q1468" i="2"/>
  <c r="Q1470" i="2"/>
  <c r="Q1525" i="2"/>
  <c r="Q1527" i="2"/>
  <c r="Q1529" i="2"/>
  <c r="Q1572" i="2"/>
  <c r="Q1590" i="2"/>
  <c r="Q1592" i="2"/>
  <c r="Q1594" i="2"/>
  <c r="Q1596" i="2"/>
  <c r="Q817" i="2"/>
  <c r="Q828" i="2"/>
  <c r="Q830" i="2"/>
  <c r="Q832" i="2"/>
  <c r="Q840" i="2"/>
  <c r="Q844" i="2"/>
  <c r="Q848" i="2"/>
  <c r="Q854" i="2"/>
  <c r="Q943" i="2"/>
  <c r="Q955" i="2"/>
  <c r="Q959" i="2"/>
  <c r="Q984" i="2"/>
  <c r="Q990" i="2"/>
  <c r="Q998" i="2"/>
  <c r="Q1029" i="2"/>
  <c r="Q1070" i="2"/>
  <c r="Q1087" i="2"/>
  <c r="Q1106" i="2"/>
  <c r="Q1118" i="2"/>
  <c r="Q1120" i="2"/>
  <c r="Q1151" i="2"/>
  <c r="Q1153" i="2"/>
  <c r="Q1170" i="2"/>
  <c r="Q1176" i="2"/>
  <c r="Q1201" i="2"/>
  <c r="Q1203" i="2"/>
  <c r="Q1205" i="2"/>
  <c r="Q1207" i="2"/>
  <c r="Q1236" i="2"/>
  <c r="Q1253" i="2"/>
  <c r="Q1286" i="2"/>
  <c r="Q1288" i="2"/>
  <c r="Q1319" i="2"/>
  <c r="Q1321" i="2"/>
  <c r="Q1333" i="2"/>
  <c r="Q1366" i="2"/>
  <c r="Q1368" i="2"/>
  <c r="Q1370" i="2"/>
  <c r="Q1372" i="2"/>
  <c r="Q1381" i="2"/>
  <c r="Q1388" i="2"/>
  <c r="Q1393" i="2"/>
  <c r="Q1397" i="2"/>
  <c r="Q1412" i="2"/>
  <c r="Q1447" i="2"/>
  <c r="Q1476" i="2"/>
  <c r="Q1478" i="2"/>
  <c r="Q1487" i="2"/>
  <c r="Q1489" i="2"/>
  <c r="Q1494" i="2"/>
  <c r="Q1496" i="2"/>
  <c r="Q1500" i="2"/>
  <c r="Q1557" i="2"/>
  <c r="Q1559" i="2"/>
  <c r="Q1561" i="2"/>
  <c r="Q492" i="2"/>
  <c r="Q494" i="2"/>
  <c r="Q523" i="2"/>
  <c r="Q541" i="2"/>
  <c r="Q545" i="2"/>
  <c r="Q574" i="2"/>
  <c r="Q576" i="2"/>
  <c r="Q584" i="2"/>
  <c r="Q586" i="2"/>
  <c r="Q592" i="2"/>
  <c r="Q639" i="2"/>
  <c r="Q641" i="2"/>
  <c r="Q657" i="2"/>
  <c r="Q659" i="2"/>
  <c r="Q666" i="2"/>
  <c r="Q668" i="2"/>
  <c r="Q674" i="2"/>
  <c r="Q680" i="2"/>
  <c r="Q682" i="2"/>
  <c r="Q762" i="2"/>
  <c r="Q776" i="2"/>
  <c r="Q778" i="2"/>
  <c r="Q786" i="2"/>
  <c r="Q797" i="2"/>
  <c r="Q879" i="2"/>
  <c r="Q973" i="2"/>
  <c r="Q1051" i="2"/>
  <c r="Q1211" i="2"/>
  <c r="Q1376" i="2"/>
  <c r="Q1453" i="2"/>
  <c r="Q1506" i="2"/>
  <c r="Q1508" i="2"/>
  <c r="Q1587" i="2"/>
  <c r="Q816" i="2"/>
  <c r="Q821" i="2"/>
  <c r="Q866" i="2"/>
  <c r="Q868" i="2"/>
  <c r="Q870" i="2"/>
  <c r="Q872" i="2"/>
  <c r="Q887" i="2"/>
  <c r="Q889" i="2"/>
  <c r="Q895" i="2"/>
  <c r="Q897" i="2"/>
  <c r="Q917" i="2"/>
  <c r="Q921" i="2"/>
  <c r="Q923" i="2"/>
  <c r="Q942" i="2"/>
  <c r="Q954" i="2"/>
  <c r="Q977" i="2"/>
  <c r="Q979" i="2"/>
  <c r="Q1018" i="2"/>
  <c r="Q1026" i="2"/>
  <c r="Q1030" i="2"/>
  <c r="Q1061" i="2"/>
  <c r="Q1067" i="2"/>
  <c r="Q1078" i="2"/>
  <c r="Q1088" i="2"/>
  <c r="Q1109" i="2"/>
  <c r="Q1142" i="2"/>
  <c r="Q1173" i="2"/>
  <c r="Q1196" i="2"/>
  <c r="Q1221" i="2"/>
  <c r="Q1223" i="2"/>
  <c r="Q1225" i="2"/>
  <c r="Q1227" i="2"/>
  <c r="Q1242" i="2"/>
  <c r="Q1250" i="2"/>
  <c r="Q1254" i="2"/>
  <c r="Q1256" i="2"/>
  <c r="Q1275" i="2"/>
  <c r="Q1308" i="2"/>
  <c r="Q1310" i="2"/>
  <c r="Q1312" i="2"/>
  <c r="Q1336" i="2"/>
  <c r="Q1338" i="2"/>
  <c r="Q1353" i="2"/>
  <c r="Q1363" i="2"/>
  <c r="Q1383" i="2"/>
  <c r="Q1385" i="2"/>
  <c r="Q1387" i="2"/>
  <c r="Q1389" i="2"/>
  <c r="Q1415" i="2"/>
  <c r="Q1432" i="2"/>
  <c r="Q1473" i="2"/>
  <c r="Q1475" i="2"/>
  <c r="Q1480" i="2"/>
  <c r="Q1482" i="2"/>
  <c r="Q1526" i="2"/>
  <c r="Q1542" i="2"/>
  <c r="Q1544" i="2"/>
  <c r="Q1546" i="2"/>
  <c r="Q1595" i="2"/>
  <c r="Q512" i="2"/>
  <c r="Q518" i="2"/>
  <c r="Q549" i="2"/>
  <c r="Q565" i="2"/>
  <c r="Q567" i="2"/>
  <c r="Q598" i="2"/>
  <c r="Q600" i="2"/>
  <c r="Q606" i="2"/>
  <c r="Q608" i="2"/>
  <c r="Q626" i="2"/>
  <c r="Q628" i="2"/>
  <c r="Q690" i="2"/>
  <c r="Q706" i="2"/>
  <c r="Q712" i="2"/>
  <c r="Q714" i="2"/>
  <c r="Q722" i="2"/>
  <c r="Q730" i="2"/>
  <c r="Q736" i="2"/>
  <c r="Q831" i="2"/>
  <c r="Q841" i="2"/>
  <c r="Q845" i="2"/>
  <c r="Q849" i="2"/>
  <c r="Q853" i="2"/>
  <c r="Q983" i="2"/>
  <c r="Q985" i="2"/>
  <c r="Q989" i="2"/>
  <c r="Q993" i="2"/>
  <c r="Q995" i="2"/>
  <c r="Q997" i="2"/>
  <c r="Q999" i="2"/>
  <c r="Q1001" i="2"/>
  <c r="Q1005" i="2"/>
  <c r="Q1036" i="2"/>
  <c r="Q1071" i="2"/>
  <c r="Q1073" i="2"/>
  <c r="Q1117" i="2"/>
  <c r="Q1119" i="2"/>
  <c r="Q1123" i="2"/>
  <c r="Q1150" i="2"/>
  <c r="Q1204" i="2"/>
  <c r="Q1235" i="2"/>
  <c r="Q1260" i="2"/>
  <c r="Q1285" i="2"/>
  <c r="Q1287" i="2"/>
  <c r="Q1289" i="2"/>
  <c r="Q1291" i="2"/>
  <c r="Q1318" i="2"/>
  <c r="Q1320" i="2"/>
  <c r="Q1367" i="2"/>
  <c r="Q1371" i="2"/>
  <c r="Q1394" i="2"/>
  <c r="Q1396" i="2"/>
  <c r="Q1417" i="2"/>
  <c r="Q1419" i="2"/>
  <c r="Q1444" i="2"/>
  <c r="Q1446" i="2"/>
  <c r="Q1448" i="2"/>
  <c r="Q1450" i="2"/>
  <c r="Q1493" i="2"/>
  <c r="Q1495" i="2"/>
  <c r="Q1497" i="2"/>
  <c r="Q1550" i="2"/>
  <c r="Q1552" i="2"/>
  <c r="Q1554" i="2"/>
  <c r="Q1556" i="2"/>
  <c r="Q1560" i="2"/>
  <c r="Q1562" i="2"/>
  <c r="Q1564" i="2"/>
  <c r="Q32" i="2"/>
  <c r="Q49" i="2"/>
  <c r="Q64" i="2"/>
  <c r="Q81" i="2"/>
  <c r="Q98" i="2"/>
  <c r="Q128" i="2"/>
  <c r="Q177" i="2"/>
  <c r="Q248" i="2"/>
  <c r="Q265" i="2"/>
  <c r="Q279" i="2"/>
  <c r="Q311" i="2"/>
  <c r="Q6" i="2"/>
  <c r="Q23" i="2"/>
  <c r="Q38" i="2"/>
  <c r="Q55" i="2"/>
  <c r="Q70" i="2"/>
  <c r="Q87" i="2"/>
  <c r="Q102" i="2"/>
  <c r="Q119" i="2"/>
  <c r="Q134" i="2"/>
  <c r="Q151" i="2"/>
  <c r="Q166" i="2"/>
  <c r="Q181" i="2"/>
  <c r="Q196" i="2"/>
  <c r="Q213" i="2"/>
  <c r="Q228" i="2"/>
  <c r="Q243" i="2"/>
  <c r="Q254" i="2"/>
  <c r="Q271" i="2"/>
  <c r="Q283" i="2"/>
  <c r="Q300" i="2"/>
  <c r="Q315" i="2"/>
  <c r="Q332" i="2"/>
  <c r="Q347" i="2"/>
  <c r="Q353" i="2"/>
  <c r="Q366" i="2"/>
  <c r="Q474" i="2"/>
  <c r="Q96" i="2"/>
  <c r="Q277" i="2"/>
  <c r="Q480" i="2"/>
  <c r="Q357" i="2"/>
  <c r="Q359" i="2"/>
  <c r="Q34" i="2"/>
  <c r="Q113" i="2"/>
  <c r="Q222" i="2"/>
  <c r="Q294" i="2"/>
  <c r="Q326" i="2"/>
  <c r="Q16" i="2"/>
  <c r="Q18" i="2"/>
  <c r="Q33" i="2"/>
  <c r="Q48" i="2"/>
  <c r="Q50" i="2"/>
  <c r="Q65" i="2"/>
  <c r="Q80" i="2"/>
  <c r="Q82" i="2"/>
  <c r="Q97" i="2"/>
  <c r="Q112" i="2"/>
  <c r="Q114" i="2"/>
  <c r="Q129" i="2"/>
  <c r="Q144" i="2"/>
  <c r="Q146" i="2"/>
  <c r="Q161" i="2"/>
  <c r="Q176" i="2"/>
  <c r="Q178" i="2"/>
  <c r="Q191" i="2"/>
  <c r="Q206" i="2"/>
  <c r="Q208" i="2"/>
  <c r="Q223" i="2"/>
  <c r="Q238" i="2"/>
  <c r="Q240" i="2"/>
  <c r="Q249" i="2"/>
  <c r="Q264" i="2"/>
  <c r="Q266" i="2"/>
  <c r="Q278" i="2"/>
  <c r="Q293" i="2"/>
  <c r="Q295" i="2"/>
  <c r="Q310" i="2"/>
  <c r="Q325" i="2"/>
  <c r="Q327" i="2"/>
  <c r="Q342" i="2"/>
  <c r="Q17" i="2"/>
  <c r="Q66" i="2"/>
  <c r="Q130" i="2"/>
  <c r="Q160" i="2"/>
  <c r="Q192" i="2"/>
  <c r="Q207" i="2"/>
  <c r="Q239" i="2"/>
  <c r="Q307" i="2"/>
  <c r="Q7" i="2"/>
  <c r="Q22" i="2"/>
  <c r="Q39" i="2"/>
  <c r="Q54" i="2"/>
  <c r="Q71" i="2"/>
  <c r="Q86" i="2"/>
  <c r="Q103" i="2"/>
  <c r="Q118" i="2"/>
  <c r="Q135" i="2"/>
  <c r="Q150" i="2"/>
  <c r="Q167" i="2"/>
  <c r="Q197" i="2"/>
  <c r="Q212" i="2"/>
  <c r="Q229" i="2"/>
  <c r="Q242" i="2"/>
  <c r="Q255" i="2"/>
  <c r="Q270" i="2"/>
  <c r="Q284" i="2"/>
  <c r="Q299" i="2"/>
  <c r="Q316" i="2"/>
  <c r="Q331" i="2"/>
  <c r="Q348" i="2"/>
  <c r="Q352" i="2"/>
  <c r="Q365" i="2"/>
  <c r="Q377" i="2"/>
  <c r="Q448" i="2"/>
  <c r="Q491" i="2"/>
  <c r="Q145" i="2"/>
  <c r="Q162" i="2"/>
  <c r="Q190" i="2"/>
  <c r="Q224" i="2"/>
  <c r="Q250" i="2"/>
  <c r="Q28" i="2"/>
  <c r="Q60" i="2"/>
  <c r="Q92" i="2"/>
  <c r="Q124" i="2"/>
  <c r="Q156" i="2"/>
  <c r="Q186" i="2"/>
  <c r="Q218" i="2"/>
  <c r="Q305" i="2"/>
  <c r="Q387" i="2"/>
  <c r="Q392" i="2"/>
  <c r="Q394" i="2"/>
  <c r="Q504" i="2"/>
  <c r="Q530" i="2"/>
  <c r="Q552" i="2"/>
  <c r="Q591" i="2"/>
  <c r="Q677" i="2"/>
  <c r="Q679" i="2"/>
  <c r="Q694" i="2"/>
  <c r="Q709" i="2"/>
  <c r="Q711" i="2"/>
  <c r="Q733" i="2"/>
  <c r="Q766" i="2"/>
  <c r="Q794" i="2"/>
  <c r="Q820" i="2"/>
  <c r="Q851" i="2"/>
  <c r="Q911" i="2"/>
  <c r="Q946" i="2"/>
  <c r="Q950" i="2"/>
  <c r="Q372" i="2"/>
  <c r="Q379" i="2"/>
  <c r="Q398" i="2"/>
  <c r="Q400" i="2"/>
  <c r="Q414" i="2"/>
  <c r="Q423" i="2"/>
  <c r="Q436" i="2"/>
  <c r="Q450" i="2"/>
  <c r="Q452" i="2"/>
  <c r="Q482" i="2"/>
  <c r="Q484" i="2"/>
  <c r="Q506" i="2"/>
  <c r="Q508" i="2"/>
  <c r="Q510" i="2"/>
  <c r="Q534" i="2"/>
  <c r="Q558" i="2"/>
  <c r="Q571" i="2"/>
  <c r="Q582" i="2"/>
  <c r="Q604" i="2"/>
  <c r="Q615" i="2"/>
  <c r="Q630" i="2"/>
  <c r="Q632" i="2"/>
  <c r="Q634" i="2"/>
  <c r="Q647" i="2"/>
  <c r="Q660" i="2"/>
  <c r="Q670" i="2"/>
  <c r="Q683" i="2"/>
  <c r="Q700" i="2"/>
  <c r="Q715" i="2"/>
  <c r="Q726" i="2"/>
  <c r="Q737" i="2"/>
  <c r="Q748" i="2"/>
  <c r="Q757" i="2"/>
  <c r="Q779" i="2"/>
  <c r="Q790" i="2"/>
  <c r="Q798" i="2"/>
  <c r="Q806" i="2"/>
  <c r="Q812" i="2"/>
  <c r="Q833" i="2"/>
  <c r="Q855" i="2"/>
  <c r="Q862" i="2"/>
  <c r="Q864" i="2"/>
  <c r="Q871" i="2"/>
  <c r="Q893" i="2"/>
  <c r="Q915" i="2"/>
  <c r="Q926" i="2"/>
  <c r="Q928" i="2"/>
  <c r="Q935" i="2"/>
  <c r="Q964" i="2"/>
  <c r="Q1028" i="2"/>
  <c r="Q388" i="2"/>
  <c r="Q393" i="2"/>
  <c r="Q406" i="2"/>
  <c r="Q407" i="2"/>
  <c r="Q411" i="2"/>
  <c r="Q429" i="2"/>
  <c r="Q445" i="2"/>
  <c r="Q456" i="2"/>
  <c r="Q460" i="2"/>
  <c r="Q462" i="2"/>
  <c r="Q475" i="2"/>
  <c r="Q477" i="2"/>
  <c r="Q488" i="2"/>
  <c r="Q503" i="2"/>
  <c r="Q514" i="2"/>
  <c r="Q515" i="2"/>
  <c r="Q538" i="2"/>
  <c r="Q540" i="2"/>
  <c r="Q542" i="2"/>
  <c r="Q564" i="2"/>
  <c r="Q588" i="2"/>
  <c r="Q599" i="2"/>
  <c r="Q610" i="2"/>
  <c r="Q623" i="2"/>
  <c r="Q638" i="2"/>
  <c r="Q640" i="2"/>
  <c r="Q642" i="2"/>
  <c r="Q655" i="2"/>
  <c r="Q665" i="2"/>
  <c r="Q676" i="2"/>
  <c r="Q691" i="2"/>
  <c r="Q721" i="2"/>
  <c r="Q732" i="2"/>
  <c r="Q741" i="2"/>
  <c r="Q763" i="2"/>
  <c r="Q774" i="2"/>
  <c r="Q785" i="2"/>
  <c r="Q793" i="2"/>
  <c r="Q818" i="2"/>
  <c r="Q839" i="2"/>
  <c r="Q850" i="2"/>
  <c r="Q852" i="2"/>
  <c r="Q877" i="2"/>
  <c r="Q899" i="2"/>
  <c r="Q910" i="2"/>
  <c r="Q912" i="2"/>
  <c r="Q919" i="2"/>
  <c r="Q941" i="2"/>
  <c r="Q945" i="2"/>
  <c r="Q970" i="2"/>
  <c r="Q972" i="2"/>
  <c r="Q986" i="2"/>
  <c r="Q996" i="2"/>
  <c r="Q1048" i="2"/>
  <c r="Q339" i="2"/>
  <c r="Q355" i="2"/>
  <c r="Q386" i="2"/>
  <c r="Q395" i="2"/>
  <c r="Q413" i="2"/>
  <c r="Q415" i="2"/>
  <c r="Q424" i="2"/>
  <c r="Q435" i="2"/>
  <c r="Q437" i="2"/>
  <c r="Q439" i="2"/>
  <c r="Q466" i="2"/>
  <c r="Q468" i="2"/>
  <c r="Q496" i="2"/>
  <c r="Q509" i="2"/>
  <c r="Q520" i="2"/>
  <c r="Q535" i="2"/>
  <c r="Q546" i="2"/>
  <c r="Q548" i="2"/>
  <c r="Q568" i="2"/>
  <c r="Q570" i="2"/>
  <c r="Q572" i="2"/>
  <c r="Q594" i="2"/>
  <c r="Q605" i="2"/>
  <c r="Q614" i="2"/>
  <c r="Q616" i="2"/>
  <c r="Q618" i="2"/>
  <c r="Q631" i="2"/>
  <c r="Q646" i="2"/>
  <c r="Q648" i="2"/>
  <c r="Q650" i="2"/>
  <c r="Q669" i="2"/>
  <c r="Q684" i="2"/>
  <c r="Q699" i="2"/>
  <c r="Q725" i="2"/>
  <c r="Q747" i="2"/>
  <c r="Q758" i="2"/>
  <c r="Q769" i="2"/>
  <c r="Q789" i="2"/>
  <c r="Q805" i="2"/>
  <c r="Q813" i="2"/>
  <c r="Q823" i="2"/>
  <c r="Q836" i="2"/>
  <c r="Q843" i="2"/>
  <c r="Q861" i="2"/>
  <c r="Q883" i="2"/>
  <c r="Q896" i="2"/>
  <c r="Q903" i="2"/>
  <c r="Q925" i="2"/>
  <c r="Q963" i="2"/>
  <c r="Q965" i="2"/>
  <c r="Q403" i="2"/>
  <c r="Q405" i="2"/>
  <c r="Q428" i="2"/>
  <c r="Q455" i="2"/>
  <c r="Q487" i="2"/>
  <c r="Q500" i="2"/>
  <c r="Q524" i="2"/>
  <c r="Q526" i="2"/>
  <c r="Q550" i="2"/>
  <c r="Q596" i="2"/>
  <c r="Q620" i="2"/>
  <c r="Q637" i="2"/>
  <c r="Q652" i="2"/>
  <c r="Q673" i="2"/>
  <c r="Q705" i="2"/>
  <c r="Q729" i="2"/>
  <c r="Q740" i="2"/>
  <c r="Q771" i="2"/>
  <c r="Q825" i="2"/>
  <c r="Q847" i="2"/>
  <c r="Q858" i="2"/>
  <c r="Q885" i="2"/>
  <c r="Q907" i="2"/>
  <c r="Q918" i="2"/>
  <c r="Q920" i="2"/>
  <c r="Q1042" i="2"/>
  <c r="Q1082" i="2"/>
  <c r="Q1162" i="2"/>
  <c r="Q1266" i="2"/>
  <c r="Q1345" i="2"/>
  <c r="Q1384" i="2"/>
  <c r="Q1445" i="2"/>
  <c r="Q1591" i="2"/>
  <c r="Q1593" i="2"/>
  <c r="Q951" i="2"/>
  <c r="Q957" i="2"/>
  <c r="Q966" i="2"/>
  <c r="Q987" i="2"/>
  <c r="Q1000" i="2"/>
  <c r="Q1037" i="2"/>
  <c r="Q1057" i="2"/>
  <c r="Q1066" i="2"/>
  <c r="Q1068" i="2"/>
  <c r="Q1111" i="2"/>
  <c r="Q1113" i="2"/>
  <c r="Q1122" i="2"/>
  <c r="Q1144" i="2"/>
  <c r="Q1166" i="2"/>
  <c r="Q1177" i="2"/>
  <c r="Q1184" i="2"/>
  <c r="Q1206" i="2"/>
  <c r="Q1208" i="2"/>
  <c r="Q1226" i="2"/>
  <c r="Q1228" i="2"/>
  <c r="Q1239" i="2"/>
  <c r="Q1246" i="2"/>
  <c r="Q1270" i="2"/>
  <c r="Q1272" i="2"/>
  <c r="Q1290" i="2"/>
  <c r="Q1292" i="2"/>
  <c r="Q1303" i="2"/>
  <c r="Q1329" i="2"/>
  <c r="Q1331" i="2"/>
  <c r="Q1349" i="2"/>
  <c r="Q1351" i="2"/>
  <c r="Q1362" i="2"/>
  <c r="Q1369" i="2"/>
  <c r="Q1390" i="2"/>
  <c r="Q1405" i="2"/>
  <c r="Q1407" i="2"/>
  <c r="Q1418" i="2"/>
  <c r="Q1425" i="2"/>
  <c r="Q1449" i="2"/>
  <c r="Q1451" i="2"/>
  <c r="Q1469" i="2"/>
  <c r="Q1471" i="2"/>
  <c r="Q1483" i="2"/>
  <c r="Q1499" i="2"/>
  <c r="Q1501" i="2"/>
  <c r="Q1514" i="2"/>
  <c r="Q1531" i="2"/>
  <c r="Q1533" i="2"/>
  <c r="Q1563" i="2"/>
  <c r="Q1565" i="2"/>
  <c r="Q1095" i="2"/>
  <c r="Q1097" i="2"/>
  <c r="Q1104" i="2"/>
  <c r="Q1126" i="2"/>
  <c r="Q1137" i="2"/>
  <c r="Q1148" i="2"/>
  <c r="Q1168" i="2"/>
  <c r="Q1188" i="2"/>
  <c r="Q1199" i="2"/>
  <c r="Q1210" i="2"/>
  <c r="Q1230" i="2"/>
  <c r="Q1232" i="2"/>
  <c r="Q1252" i="2"/>
  <c r="Q1263" i="2"/>
  <c r="Q1294" i="2"/>
  <c r="Q1296" i="2"/>
  <c r="Q1316" i="2"/>
  <c r="Q1327" i="2"/>
  <c r="Q1355" i="2"/>
  <c r="Q1375" i="2"/>
  <c r="Q1382" i="2"/>
  <c r="Q1409" i="2"/>
  <c r="Q1411" i="2"/>
  <c r="Q1431" i="2"/>
  <c r="Q1442" i="2"/>
  <c r="Q1466" i="2"/>
  <c r="Q1477" i="2"/>
  <c r="Q1491" i="2"/>
  <c r="Q1507" i="2"/>
  <c r="Q1509" i="2"/>
  <c r="Q1522" i="2"/>
  <c r="Q1539" i="2"/>
  <c r="Q1541" i="2"/>
  <c r="Q1571" i="2"/>
  <c r="Q1573" i="2"/>
  <c r="Q1010" i="2"/>
  <c r="Q1012" i="2"/>
  <c r="Q1032" i="2"/>
  <c r="Q1063" i="2"/>
  <c r="Q1065" i="2"/>
  <c r="Q1072" i="2"/>
  <c r="Q1090" i="2"/>
  <c r="Q1092" i="2"/>
  <c r="Q1121" i="2"/>
  <c r="Q1130" i="2"/>
  <c r="Q1152" i="2"/>
  <c r="Q1174" i="2"/>
  <c r="Q1183" i="2"/>
  <c r="Q1234" i="2"/>
  <c r="Q1298" i="2"/>
  <c r="Q1357" i="2"/>
  <c r="Q1413" i="2"/>
  <c r="Q1433" i="2"/>
  <c r="Q1258" i="2"/>
  <c r="Q1322" i="2"/>
  <c r="Q1395" i="2"/>
  <c r="Q1437" i="2"/>
  <c r="Q1439" i="2"/>
  <c r="Q1484" i="2"/>
  <c r="Q1486" i="2"/>
  <c r="Q1498" i="2"/>
  <c r="Q1515" i="2"/>
  <c r="Q1517" i="2"/>
  <c r="Q1547" i="2"/>
  <c r="Q1549" i="2"/>
  <c r="Q1579" i="2"/>
  <c r="Q939" i="2"/>
  <c r="Q958" i="2"/>
  <c r="Q960" i="2"/>
  <c r="Q974" i="2"/>
  <c r="Q1003" i="2"/>
  <c r="Q1016" i="2"/>
  <c r="Q1047" i="2"/>
  <c r="Q1049" i="2"/>
  <c r="Q1058" i="2"/>
  <c r="Q1060" i="2"/>
  <c r="Q1096" i="2"/>
  <c r="Q1105" i="2"/>
  <c r="Q1114" i="2"/>
  <c r="Q1116" i="2"/>
  <c r="Q1136" i="2"/>
  <c r="Q1158" i="2"/>
  <c r="Q1169" i="2"/>
  <c r="Q1178" i="2"/>
  <c r="Q1198" i="2"/>
  <c r="Q1200" i="2"/>
  <c r="Q1220" i="2"/>
  <c r="Q1231" i="2"/>
  <c r="Q1264" i="2"/>
  <c r="Q1282" i="2"/>
  <c r="Q1284" i="2"/>
  <c r="Q1295" i="2"/>
  <c r="Q1326" i="2"/>
  <c r="Q1328" i="2"/>
  <c r="Q1341" i="2"/>
  <c r="Q1343" i="2"/>
  <c r="Q1354" i="2"/>
  <c r="Q1361" i="2"/>
  <c r="Q1400" i="2"/>
  <c r="Q1410" i="2"/>
  <c r="Q1443" i="2"/>
  <c r="Q1461" i="2"/>
  <c r="Q1463" i="2"/>
  <c r="Q1474" i="2"/>
  <c r="Q1488" i="2"/>
  <c r="Q1490" i="2"/>
  <c r="Q1504" i="2"/>
  <c r="Q1519" i="2"/>
  <c r="Q1521" i="2"/>
  <c r="Q1536" i="2"/>
  <c r="Q1538" i="2"/>
  <c r="Q1551" i="2"/>
  <c r="Q1553" i="2"/>
  <c r="Q1568" i="2"/>
  <c r="Q1570" i="2"/>
  <c r="Q1583" i="2"/>
  <c r="Q1585" i="2"/>
  <c r="Q381" i="2"/>
  <c r="Q441" i="2"/>
  <c r="Q447" i="2"/>
  <c r="Q454" i="2"/>
  <c r="Q463" i="2"/>
  <c r="Q470" i="2"/>
  <c r="Q479" i="2"/>
  <c r="Q495" i="2"/>
  <c r="Q511" i="2"/>
  <c r="Q527" i="2"/>
  <c r="Q543" i="2"/>
  <c r="Q557" i="2"/>
  <c r="Q573" i="2"/>
  <c r="Q589" i="2"/>
  <c r="Q653" i="2"/>
  <c r="Q716" i="2"/>
  <c r="Q780" i="2"/>
  <c r="Q834" i="2"/>
  <c r="Q894" i="2"/>
  <c r="Q389" i="2"/>
  <c r="Q404" i="2"/>
  <c r="Q420" i="2"/>
  <c r="Q433" i="2"/>
  <c r="Q597" i="2"/>
  <c r="Q661" i="2"/>
  <c r="Q724" i="2"/>
  <c r="Q788" i="2"/>
  <c r="Q842" i="2"/>
  <c r="Q902" i="2"/>
  <c r="Q396" i="2"/>
  <c r="Q412" i="2"/>
  <c r="Q427" i="2"/>
  <c r="Q645" i="2"/>
  <c r="Q708" i="2"/>
  <c r="Q772" i="2"/>
  <c r="Q826" i="2"/>
  <c r="Q886" i="2"/>
  <c r="Q1140" i="2"/>
  <c r="Q1202" i="2"/>
  <c r="Q944" i="2"/>
  <c r="Q956" i="2"/>
  <c r="Q992" i="2"/>
  <c r="Q1008" i="2"/>
  <c r="Q1024" i="2"/>
  <c r="Q1040" i="2"/>
  <c r="Q1056" i="2"/>
  <c r="Q1124" i="2"/>
  <c r="Q1186" i="2"/>
  <c r="Q1172" i="2"/>
  <c r="Q948" i="2"/>
  <c r="Q1132" i="2"/>
  <c r="Q1194" i="2"/>
  <c r="Q1218" i="2"/>
  <c r="Q952" i="2"/>
  <c r="Q962" i="2"/>
  <c r="Q988" i="2"/>
  <c r="Q1004" i="2"/>
  <c r="H39" i="11"/>
  <c r="G1491" i="13" l="1"/>
  <c r="G1491" i="15" s="1"/>
  <c r="G1475" i="13"/>
  <c r="G1475" i="15" s="1"/>
  <c r="G1498" i="13"/>
  <c r="G1498" i="15" s="1"/>
  <c r="G1486" i="13"/>
  <c r="G1486" i="15" s="1"/>
  <c r="G1502" i="13"/>
  <c r="G1502" i="15" s="1"/>
  <c r="G1481" i="13"/>
  <c r="G1481" i="15" s="1"/>
  <c r="G1482" i="13"/>
  <c r="G1482" i="15" s="1"/>
  <c r="G1496" i="13"/>
  <c r="G1496" i="15" s="1"/>
  <c r="G1499" i="13"/>
  <c r="G1499" i="15" s="1"/>
  <c r="G1489" i="13"/>
  <c r="G1489" i="15" s="1"/>
  <c r="G1478" i="13"/>
  <c r="G1478" i="15" s="1"/>
  <c r="G1490" i="13"/>
  <c r="G1490" i="15" s="1"/>
  <c r="G1503" i="13"/>
  <c r="G1503" i="15" s="1"/>
  <c r="G1506" i="13"/>
  <c r="G1506" i="15" s="1"/>
  <c r="G1494" i="13"/>
  <c r="G1494" i="15" s="1"/>
  <c r="G1504" i="13"/>
  <c r="G1504" i="15" s="1"/>
  <c r="G1485" i="13"/>
  <c r="G1485" i="15" s="1"/>
  <c r="G1492" i="13"/>
  <c r="G1492" i="15" s="1"/>
  <c r="G1495" i="13"/>
  <c r="G1495" i="15" s="1"/>
  <c r="G1467" i="13"/>
  <c r="G1467" i="15" s="1"/>
  <c r="G1479" i="13"/>
  <c r="G1479" i="15" s="1"/>
  <c r="G1470" i="13"/>
  <c r="G1470" i="15" s="1"/>
  <c r="G1497" i="13"/>
  <c r="G1497" i="15" s="1"/>
  <c r="G1469" i="13"/>
  <c r="G1469" i="15" s="1"/>
  <c r="G1501" i="13"/>
  <c r="G1501" i="15" s="1"/>
  <c r="G1493" i="13"/>
  <c r="G1493" i="15" s="1"/>
  <c r="G1505" i="13"/>
  <c r="G1505" i="15" s="1"/>
  <c r="G1476" i="13"/>
  <c r="G1476" i="15" s="1"/>
  <c r="G1477" i="13"/>
  <c r="G1477" i="15" s="1"/>
  <c r="G1488" i="13"/>
  <c r="G1488" i="15" s="1"/>
  <c r="G1466" i="13"/>
  <c r="G1466" i="15" s="1"/>
  <c r="G1480" i="13"/>
  <c r="G1480" i="15" s="1"/>
  <c r="G1500" i="13"/>
  <c r="G1500" i="15" s="1"/>
  <c r="G298" i="13"/>
  <c r="G298" i="15" s="1"/>
  <c r="G1468" i="13"/>
  <c r="G1468" i="15" s="1"/>
  <c r="G1472" i="13"/>
  <c r="G1472" i="15" s="1"/>
  <c r="G1473" i="13"/>
  <c r="G1473" i="15" s="1"/>
  <c r="G1483" i="13"/>
  <c r="G1483" i="15" s="1"/>
  <c r="G1484" i="13"/>
  <c r="G1484" i="15" s="1"/>
  <c r="G1471" i="13"/>
  <c r="G1471" i="15" s="1"/>
  <c r="G1474" i="13"/>
  <c r="G1474" i="15" s="1"/>
  <c r="G1487" i="13"/>
  <c r="G1487" i="15" s="1"/>
  <c r="G299" i="13"/>
  <c r="G299" i="15" s="1"/>
  <c r="AL114" i="2"/>
  <c r="G890" i="13"/>
  <c r="G890" i="15" s="1"/>
  <c r="AL240" i="2"/>
  <c r="G712" i="13"/>
  <c r="G712" i="15" s="1"/>
  <c r="AL66" i="2"/>
  <c r="AL120" i="2"/>
  <c r="AL233" i="2"/>
  <c r="G309" i="13"/>
  <c r="G309" i="15" s="1"/>
  <c r="G611" i="13"/>
  <c r="G611" i="15" s="1"/>
  <c r="G868" i="13"/>
  <c r="G868" i="15" s="1"/>
  <c r="G992" i="13"/>
  <c r="G992" i="15" s="1"/>
  <c r="G1318" i="13"/>
  <c r="G1318" i="15" s="1"/>
  <c r="AL72" i="2"/>
  <c r="G569" i="13"/>
  <c r="G569" i="15" s="1"/>
  <c r="G914" i="13"/>
  <c r="G914" i="15" s="1"/>
  <c r="G1252" i="13"/>
  <c r="G1252" i="15" s="1"/>
  <c r="G508" i="13"/>
  <c r="G508" i="15" s="1"/>
  <c r="G818" i="13"/>
  <c r="G818" i="15" s="1"/>
  <c r="G1129" i="13"/>
  <c r="G1129" i="15" s="1"/>
  <c r="G442" i="13"/>
  <c r="G442" i="15" s="1"/>
  <c r="G702" i="13"/>
  <c r="G702" i="15" s="1"/>
  <c r="G1164" i="13"/>
  <c r="G1164" i="15" s="1"/>
  <c r="G1055" i="13"/>
  <c r="G1055" i="15" s="1"/>
  <c r="G605" i="13"/>
  <c r="G605" i="15" s="1"/>
  <c r="G926" i="13"/>
  <c r="G926" i="15" s="1"/>
  <c r="G1312" i="13"/>
  <c r="G1312" i="15" s="1"/>
  <c r="AL30" i="2"/>
  <c r="G1194" i="13"/>
  <c r="G1194" i="15" s="1"/>
  <c r="AL65" i="2"/>
  <c r="G1378" i="13"/>
  <c r="G1378" i="15" s="1"/>
  <c r="AL276" i="2"/>
  <c r="G632" i="13"/>
  <c r="G632" i="15" s="1"/>
  <c r="G1005" i="13"/>
  <c r="G1005" i="15" s="1"/>
  <c r="AL203" i="2"/>
  <c r="G473" i="13"/>
  <c r="G473" i="15" s="1"/>
  <c r="G981" i="13"/>
  <c r="G981" i="15" s="1"/>
  <c r="AL13" i="2"/>
  <c r="AL25" i="2"/>
  <c r="AL74" i="2"/>
  <c r="AL138" i="2"/>
  <c r="AL200" i="2"/>
  <c r="AL259" i="2"/>
  <c r="G331" i="13"/>
  <c r="G331" i="15" s="1"/>
  <c r="AL48" i="2"/>
  <c r="AL128" i="2"/>
  <c r="AL214" i="2"/>
  <c r="AL293" i="2"/>
  <c r="AL51" i="2"/>
  <c r="AL115" i="2"/>
  <c r="AL179" i="2"/>
  <c r="AL251" i="2"/>
  <c r="G324" i="13"/>
  <c r="G324" i="15" s="1"/>
  <c r="AL36" i="2"/>
  <c r="AL100" i="2"/>
  <c r="AL164" i="2"/>
  <c r="AL234" i="2"/>
  <c r="G317" i="13"/>
  <c r="G317" i="15" s="1"/>
  <c r="G379" i="13"/>
  <c r="G379" i="15" s="1"/>
  <c r="G431" i="13"/>
  <c r="G431" i="15" s="1"/>
  <c r="G491" i="13"/>
  <c r="G491" i="15" s="1"/>
  <c r="G555" i="13"/>
  <c r="G555" i="15" s="1"/>
  <c r="G619" i="13"/>
  <c r="G619" i="15" s="1"/>
  <c r="G682" i="13"/>
  <c r="G682" i="15" s="1"/>
  <c r="G746" i="13"/>
  <c r="G746" i="15" s="1"/>
  <c r="G812" i="13"/>
  <c r="G812" i="15" s="1"/>
  <c r="G876" i="13"/>
  <c r="G876" i="15" s="1"/>
  <c r="G940" i="13"/>
  <c r="G940" i="15" s="1"/>
  <c r="G1000" i="13"/>
  <c r="G1000" i="15" s="1"/>
  <c r="G1064" i="13"/>
  <c r="G1064" i="15" s="1"/>
  <c r="G1128" i="13"/>
  <c r="G1128" i="15" s="1"/>
  <c r="G1198" i="13"/>
  <c r="G1198" i="15" s="1"/>
  <c r="G1262" i="13"/>
  <c r="G1262" i="15" s="1"/>
  <c r="G1326" i="13"/>
  <c r="G1326" i="15" s="1"/>
  <c r="G1397" i="13"/>
  <c r="G1397" i="15" s="1"/>
  <c r="G1459" i="13"/>
  <c r="G1459" i="15" s="1"/>
  <c r="AL136" i="2"/>
  <c r="G377" i="13"/>
  <c r="G377" i="15" s="1"/>
  <c r="G436" i="13"/>
  <c r="G436" i="15" s="1"/>
  <c r="G505" i="13"/>
  <c r="G505" i="15" s="1"/>
  <c r="G577" i="13"/>
  <c r="G577" i="15" s="1"/>
  <c r="G665" i="13"/>
  <c r="G665" i="15" s="1"/>
  <c r="G744" i="13"/>
  <c r="G744" i="15" s="1"/>
  <c r="G846" i="13"/>
  <c r="G846" i="15" s="1"/>
  <c r="G922" i="13"/>
  <c r="G922" i="15" s="1"/>
  <c r="G1006" i="13"/>
  <c r="G1006" i="15" s="1"/>
  <c r="G1094" i="13"/>
  <c r="G1094" i="15" s="1"/>
  <c r="G1174" i="13"/>
  <c r="G1174" i="15" s="1"/>
  <c r="G1260" i="13"/>
  <c r="G1260" i="15" s="1"/>
  <c r="G1345" i="13"/>
  <c r="G1345" i="15" s="1"/>
  <c r="G1441" i="13"/>
  <c r="G1441" i="15" s="1"/>
  <c r="G393" i="13"/>
  <c r="G393" i="15" s="1"/>
  <c r="G452" i="13"/>
  <c r="G452" i="15" s="1"/>
  <c r="G516" i="13"/>
  <c r="G516" i="15" s="1"/>
  <c r="G580" i="13"/>
  <c r="G580" i="15" s="1"/>
  <c r="G644" i="13"/>
  <c r="G644" i="15" s="1"/>
  <c r="G707" i="13"/>
  <c r="G707" i="15" s="1"/>
  <c r="G771" i="13"/>
  <c r="G771" i="15" s="1"/>
  <c r="G825" i="13"/>
  <c r="G825" i="15" s="1"/>
  <c r="G885" i="13"/>
  <c r="G885" i="15" s="1"/>
  <c r="G949" i="13"/>
  <c r="G949" i="15" s="1"/>
  <c r="G1009" i="13"/>
  <c r="G1009" i="15" s="1"/>
  <c r="G1073" i="13"/>
  <c r="G1073" i="15" s="1"/>
  <c r="G1137" i="13"/>
  <c r="G1137" i="15" s="1"/>
  <c r="G1199" i="13"/>
  <c r="G1199" i="15" s="1"/>
  <c r="G1263" i="13"/>
  <c r="G1263" i="15" s="1"/>
  <c r="G1327" i="13"/>
  <c r="G1327" i="15" s="1"/>
  <c r="G1391" i="13"/>
  <c r="G1391" i="15" s="1"/>
  <c r="G1452" i="13"/>
  <c r="G1452" i="15" s="1"/>
  <c r="G381" i="13"/>
  <c r="G381" i="15" s="1"/>
  <c r="G455" i="13"/>
  <c r="G455" i="15" s="1"/>
  <c r="G521" i="13"/>
  <c r="G521" i="15" s="1"/>
  <c r="G583" i="13"/>
  <c r="G583" i="15" s="1"/>
  <c r="G647" i="13"/>
  <c r="G647" i="15" s="1"/>
  <c r="G710" i="13"/>
  <c r="G710" i="15" s="1"/>
  <c r="G774" i="13"/>
  <c r="G774" i="15" s="1"/>
  <c r="G844" i="13"/>
  <c r="G844" i="15" s="1"/>
  <c r="G912" i="13"/>
  <c r="G912" i="15" s="1"/>
  <c r="G974" i="13"/>
  <c r="G974" i="15" s="1"/>
  <c r="G1044" i="13"/>
  <c r="G1044" i="15" s="1"/>
  <c r="G1108" i="13"/>
  <c r="G1108" i="15" s="1"/>
  <c r="G362" i="13"/>
  <c r="G362" i="15" s="1"/>
  <c r="G437" i="13"/>
  <c r="G437" i="15" s="1"/>
  <c r="G498" i="13"/>
  <c r="G498" i="15" s="1"/>
  <c r="G562" i="13"/>
  <c r="G562" i="15" s="1"/>
  <c r="G642" i="13"/>
  <c r="G642" i="15" s="1"/>
  <c r="G737" i="13"/>
  <c r="G737" i="15" s="1"/>
  <c r="G816" i="13"/>
  <c r="G816" i="15" s="1"/>
  <c r="G899" i="13"/>
  <c r="G899" i="15" s="1"/>
  <c r="G977" i="13"/>
  <c r="G977" i="15" s="1"/>
  <c r="G1063" i="13"/>
  <c r="G1063" i="15" s="1"/>
  <c r="G1151" i="13"/>
  <c r="G1151" i="15" s="1"/>
  <c r="G1245" i="13"/>
  <c r="G1245" i="15" s="1"/>
  <c r="G1325" i="13"/>
  <c r="G1325" i="15" s="1"/>
  <c r="G425" i="13"/>
  <c r="G425" i="15" s="1"/>
  <c r="G485" i="13"/>
  <c r="G485" i="15" s="1"/>
  <c r="G549" i="13"/>
  <c r="G549" i="15" s="1"/>
  <c r="G613" i="13"/>
  <c r="G613" i="15" s="1"/>
  <c r="G676" i="13"/>
  <c r="G676" i="15" s="1"/>
  <c r="G740" i="13"/>
  <c r="G740" i="15" s="1"/>
  <c r="G806" i="13"/>
  <c r="G806" i="15" s="1"/>
  <c r="G870" i="13"/>
  <c r="G870" i="15" s="1"/>
  <c r="G934" i="13"/>
  <c r="G934" i="15" s="1"/>
  <c r="G1002" i="13"/>
  <c r="G1002" i="15" s="1"/>
  <c r="G1066" i="13"/>
  <c r="G1066" i="15" s="1"/>
  <c r="G1130" i="13"/>
  <c r="G1130" i="15" s="1"/>
  <c r="G1192" i="13"/>
  <c r="G1192" i="15" s="1"/>
  <c r="G1256" i="13"/>
  <c r="G1256" i="15" s="1"/>
  <c r="G1320" i="13"/>
  <c r="G1320" i="15" s="1"/>
  <c r="G1385" i="13"/>
  <c r="G1385" i="15" s="1"/>
  <c r="G1453" i="13"/>
  <c r="G1453" i="15" s="1"/>
  <c r="G962" i="13"/>
  <c r="G962" i="15" s="1"/>
  <c r="AL38" i="2"/>
  <c r="AL102" i="2"/>
  <c r="AL158" i="2"/>
  <c r="AL228" i="2"/>
  <c r="AL291" i="2"/>
  <c r="G353" i="13"/>
  <c r="G353" i="15" s="1"/>
  <c r="G1202" i="13"/>
  <c r="G1202" i="15" s="1"/>
  <c r="G1266" i="13"/>
  <c r="G1266" i="15" s="1"/>
  <c r="G1330" i="13"/>
  <c r="G1330" i="15" s="1"/>
  <c r="G1401" i="13"/>
  <c r="G1401" i="15" s="1"/>
  <c r="AL73" i="2"/>
  <c r="AL137" i="2"/>
  <c r="AL199" i="2"/>
  <c r="AL257" i="2"/>
  <c r="G745" i="13"/>
  <c r="G745" i="15" s="1"/>
  <c r="G1143" i="13"/>
  <c r="G1143" i="15" s="1"/>
  <c r="G1383" i="13"/>
  <c r="G1383" i="15" s="1"/>
  <c r="AL23" i="2"/>
  <c r="AL87" i="2"/>
  <c r="AL159" i="2"/>
  <c r="AL221" i="2"/>
  <c r="AL284" i="2"/>
  <c r="G352" i="13"/>
  <c r="G352" i="15" s="1"/>
  <c r="G413" i="13"/>
  <c r="G413" i="15" s="1"/>
  <c r="G480" i="13"/>
  <c r="G480" i="15" s="1"/>
  <c r="G1447" i="13"/>
  <c r="G1447" i="15" s="1"/>
  <c r="G586" i="13"/>
  <c r="G586" i="15" s="1"/>
  <c r="AL255" i="2"/>
  <c r="G576" i="13"/>
  <c r="G576" i="15" s="1"/>
  <c r="G640" i="13"/>
  <c r="G640" i="15" s="1"/>
  <c r="G703" i="13"/>
  <c r="G703" i="15" s="1"/>
  <c r="G767" i="13"/>
  <c r="G767" i="15" s="1"/>
  <c r="G822" i="13"/>
  <c r="G822" i="15" s="1"/>
  <c r="G881" i="13"/>
  <c r="G881" i="15" s="1"/>
  <c r="G945" i="13"/>
  <c r="G945" i="15" s="1"/>
  <c r="G1013" i="13"/>
  <c r="G1013" i="15" s="1"/>
  <c r="G1077" i="13"/>
  <c r="G1077" i="15" s="1"/>
  <c r="G1141" i="13"/>
  <c r="G1141" i="15" s="1"/>
  <c r="AL85" i="2"/>
  <c r="AL149" i="2"/>
  <c r="AL211" i="2"/>
  <c r="AL274" i="2"/>
  <c r="G1307" i="13"/>
  <c r="G1307" i="15" s="1"/>
  <c r="G1368" i="13"/>
  <c r="G1368" i="15" s="1"/>
  <c r="G537" i="13"/>
  <c r="G537" i="15" s="1"/>
  <c r="G1054" i="13"/>
  <c r="G1054" i="15" s="1"/>
  <c r="G310" i="13"/>
  <c r="G310" i="15" s="1"/>
  <c r="G1075" i="13"/>
  <c r="G1075" i="15" s="1"/>
  <c r="G1139" i="13"/>
  <c r="G1139" i="15" s="1"/>
  <c r="G1257" i="13"/>
  <c r="G1257" i="15" s="1"/>
  <c r="G1321" i="13"/>
  <c r="G1321" i="15" s="1"/>
  <c r="G1381" i="13"/>
  <c r="G1381" i="15" s="1"/>
  <c r="G1438" i="13"/>
  <c r="G1438" i="15" s="1"/>
  <c r="G391" i="13"/>
  <c r="G391" i="15" s="1"/>
  <c r="G454" i="13"/>
  <c r="G454" i="15" s="1"/>
  <c r="G518" i="13"/>
  <c r="G518" i="15" s="1"/>
  <c r="G582" i="13"/>
  <c r="G582" i="15" s="1"/>
  <c r="G646" i="13"/>
  <c r="G646" i="15" s="1"/>
  <c r="G709" i="13"/>
  <c r="G709" i="15" s="1"/>
  <c r="G773" i="13"/>
  <c r="G773" i="15" s="1"/>
  <c r="G919" i="13"/>
  <c r="G919" i="15" s="1"/>
  <c r="G987" i="13"/>
  <c r="G987" i="15" s="1"/>
  <c r="G1155" i="13"/>
  <c r="G1155" i="15" s="1"/>
  <c r="AL182" i="2"/>
  <c r="G481" i="13"/>
  <c r="G481" i="15" s="1"/>
  <c r="AL192" i="2"/>
  <c r="AL206" i="2"/>
  <c r="AL171" i="2"/>
  <c r="AL156" i="2"/>
  <c r="G373" i="13"/>
  <c r="G373" i="15" s="1"/>
  <c r="G799" i="13"/>
  <c r="G799" i="15" s="1"/>
  <c r="G1120" i="13"/>
  <c r="G1120" i="15" s="1"/>
  <c r="G1451" i="13"/>
  <c r="G1451" i="15" s="1"/>
  <c r="G497" i="13"/>
  <c r="G497" i="15" s="1"/>
  <c r="G998" i="13"/>
  <c r="G998" i="15" s="1"/>
  <c r="G1332" i="13"/>
  <c r="G1332" i="15" s="1"/>
  <c r="G699" i="13"/>
  <c r="G699" i="15" s="1"/>
  <c r="G1191" i="13"/>
  <c r="G1191" i="15" s="1"/>
  <c r="G1444" i="13"/>
  <c r="G1444" i="15" s="1"/>
  <c r="G639" i="13"/>
  <c r="G639" i="15" s="1"/>
  <c r="G966" i="13"/>
  <c r="G966" i="15" s="1"/>
  <c r="G354" i="13"/>
  <c r="G354" i="15" s="1"/>
  <c r="G634" i="13"/>
  <c r="G634" i="15" s="1"/>
  <c r="G883" i="13"/>
  <c r="G883" i="15" s="1"/>
  <c r="G1229" i="13"/>
  <c r="G1229" i="15" s="1"/>
  <c r="G541" i="13"/>
  <c r="G541" i="15" s="1"/>
  <c r="G801" i="13"/>
  <c r="G801" i="15" s="1"/>
  <c r="G994" i="13"/>
  <c r="G994" i="15" s="1"/>
  <c r="G1248" i="13"/>
  <c r="G1248" i="15" s="1"/>
  <c r="G1457" i="13"/>
  <c r="G1457" i="15" s="1"/>
  <c r="AL220" i="2"/>
  <c r="AL129" i="2"/>
  <c r="AL15" i="2"/>
  <c r="G472" i="13"/>
  <c r="G472" i="15" s="1"/>
  <c r="G568" i="13"/>
  <c r="G568" i="15" s="1"/>
  <c r="G695" i="13"/>
  <c r="G695" i="15" s="1"/>
  <c r="G937" i="13"/>
  <c r="G937" i="15" s="1"/>
  <c r="AL77" i="2"/>
  <c r="AL269" i="2"/>
  <c r="G1360" i="13"/>
  <c r="G1360" i="15" s="1"/>
  <c r="G1067" i="13"/>
  <c r="G1067" i="15" s="1"/>
  <c r="AL21" i="2"/>
  <c r="AL12" i="2"/>
  <c r="AL82" i="2"/>
  <c r="AL146" i="2"/>
  <c r="AL208" i="2"/>
  <c r="AL266" i="2"/>
  <c r="G339" i="13"/>
  <c r="G339" i="15" s="1"/>
  <c r="AL56" i="2"/>
  <c r="AL144" i="2"/>
  <c r="AL222" i="2"/>
  <c r="G305" i="13"/>
  <c r="G305" i="15" s="1"/>
  <c r="AL59" i="2"/>
  <c r="AL123" i="2"/>
  <c r="AL185" i="2"/>
  <c r="AL260" i="2"/>
  <c r="G332" i="13"/>
  <c r="G332" i="15" s="1"/>
  <c r="AL44" i="2"/>
  <c r="AL108" i="2"/>
  <c r="AL172" i="2"/>
  <c r="AL252" i="2"/>
  <c r="G325" i="13"/>
  <c r="G325" i="15" s="1"/>
  <c r="G375" i="13"/>
  <c r="G375" i="15" s="1"/>
  <c r="G438" i="13"/>
  <c r="G438" i="15" s="1"/>
  <c r="G499" i="13"/>
  <c r="G499" i="15" s="1"/>
  <c r="G563" i="13"/>
  <c r="G563" i="15" s="1"/>
  <c r="G627" i="13"/>
  <c r="G627" i="15" s="1"/>
  <c r="G690" i="13"/>
  <c r="G690" i="15" s="1"/>
  <c r="G754" i="13"/>
  <c r="G754" i="15" s="1"/>
  <c r="G817" i="13"/>
  <c r="G817" i="15" s="1"/>
  <c r="G884" i="13"/>
  <c r="G884" i="15" s="1"/>
  <c r="G948" i="13"/>
  <c r="G948" i="15" s="1"/>
  <c r="G1008" i="13"/>
  <c r="G1008" i="15" s="1"/>
  <c r="G1072" i="13"/>
  <c r="G1072" i="15" s="1"/>
  <c r="G1136" i="13"/>
  <c r="G1136" i="15" s="1"/>
  <c r="G1206" i="13"/>
  <c r="G1206" i="15" s="1"/>
  <c r="G1270" i="13"/>
  <c r="G1270" i="15" s="1"/>
  <c r="G1339" i="13"/>
  <c r="G1339" i="15" s="1"/>
  <c r="G1404" i="13"/>
  <c r="G1404" i="15" s="1"/>
  <c r="AL168" i="2"/>
  <c r="G383" i="13"/>
  <c r="G383" i="15" s="1"/>
  <c r="G444" i="13"/>
  <c r="G444" i="15" s="1"/>
  <c r="G513" i="13"/>
  <c r="G513" i="15" s="1"/>
  <c r="G585" i="13"/>
  <c r="G585" i="15" s="1"/>
  <c r="G672" i="13"/>
  <c r="G672" i="15" s="1"/>
  <c r="G760" i="13"/>
  <c r="G760" i="15" s="1"/>
  <c r="G854" i="13"/>
  <c r="G854" i="15" s="1"/>
  <c r="G938" i="13"/>
  <c r="G938" i="15" s="1"/>
  <c r="G1014" i="13"/>
  <c r="G1014" i="15" s="1"/>
  <c r="G1102" i="13"/>
  <c r="G1102" i="15" s="1"/>
  <c r="G1188" i="13"/>
  <c r="G1188" i="15" s="1"/>
  <c r="G1268" i="13"/>
  <c r="G1268" i="15" s="1"/>
  <c r="G1353" i="13"/>
  <c r="G1353" i="15" s="1"/>
  <c r="G1449" i="13"/>
  <c r="G1449" i="15" s="1"/>
  <c r="G401" i="13"/>
  <c r="G401" i="15" s="1"/>
  <c r="G460" i="13"/>
  <c r="G460" i="15" s="1"/>
  <c r="G524" i="13"/>
  <c r="G524" i="15" s="1"/>
  <c r="G588" i="13"/>
  <c r="G588" i="15" s="1"/>
  <c r="G652" i="13"/>
  <c r="G652" i="15" s="1"/>
  <c r="G715" i="13"/>
  <c r="G715" i="15" s="1"/>
  <c r="G779" i="13"/>
  <c r="G779" i="15" s="1"/>
  <c r="G833" i="13"/>
  <c r="G833" i="15" s="1"/>
  <c r="G893" i="13"/>
  <c r="G893" i="15" s="1"/>
  <c r="G957" i="13"/>
  <c r="G957" i="15" s="1"/>
  <c r="G1017" i="13"/>
  <c r="G1017" i="15" s="1"/>
  <c r="G1081" i="13"/>
  <c r="G1081" i="15" s="1"/>
  <c r="G1145" i="13"/>
  <c r="G1145" i="15" s="1"/>
  <c r="G1207" i="13"/>
  <c r="G1207" i="15" s="1"/>
  <c r="G1271" i="13"/>
  <c r="G1271" i="15" s="1"/>
  <c r="G1340" i="13"/>
  <c r="G1340" i="15" s="1"/>
  <c r="G1398" i="13"/>
  <c r="G1398" i="15" s="1"/>
  <c r="G1460" i="13"/>
  <c r="G1460" i="15" s="1"/>
  <c r="G392" i="13"/>
  <c r="G392" i="15" s="1"/>
  <c r="G463" i="13"/>
  <c r="G463" i="15" s="1"/>
  <c r="G527" i="13"/>
  <c r="G527" i="15" s="1"/>
  <c r="G591" i="13"/>
  <c r="G591" i="15" s="1"/>
  <c r="G655" i="13"/>
  <c r="G655" i="15" s="1"/>
  <c r="G718" i="13"/>
  <c r="G718" i="15" s="1"/>
  <c r="G782" i="13"/>
  <c r="G782" i="15" s="1"/>
  <c r="G852" i="13"/>
  <c r="G852" i="15" s="1"/>
  <c r="G920" i="13"/>
  <c r="G920" i="15" s="1"/>
  <c r="G988" i="13"/>
  <c r="G988" i="15" s="1"/>
  <c r="G1052" i="13"/>
  <c r="G1052" i="15" s="1"/>
  <c r="G1116" i="13"/>
  <c r="G1116" i="15" s="1"/>
  <c r="G306" i="13"/>
  <c r="G306" i="15" s="1"/>
  <c r="G370" i="13"/>
  <c r="G370" i="15" s="1"/>
  <c r="G445" i="13"/>
  <c r="G445" i="15" s="1"/>
  <c r="G506" i="13"/>
  <c r="G506" i="15" s="1"/>
  <c r="G570" i="13"/>
  <c r="G570" i="15" s="1"/>
  <c r="G658" i="13"/>
  <c r="G658" i="15" s="1"/>
  <c r="G753" i="13"/>
  <c r="G753" i="15" s="1"/>
  <c r="G823" i="13"/>
  <c r="G823" i="15" s="1"/>
  <c r="G907" i="13"/>
  <c r="G907" i="15" s="1"/>
  <c r="G991" i="13"/>
  <c r="G991" i="15" s="1"/>
  <c r="G1071" i="13"/>
  <c r="G1071" i="15" s="1"/>
  <c r="G1159" i="13"/>
  <c r="G1159" i="15" s="1"/>
  <c r="G1253" i="13"/>
  <c r="G1253" i="15" s="1"/>
  <c r="G1338" i="13"/>
  <c r="G1338" i="15" s="1"/>
  <c r="G433" i="13"/>
  <c r="G433" i="15" s="1"/>
  <c r="G493" i="13"/>
  <c r="G493" i="15" s="1"/>
  <c r="G557" i="13"/>
  <c r="G557" i="15" s="1"/>
  <c r="G621" i="13"/>
  <c r="G621" i="15" s="1"/>
  <c r="G684" i="13"/>
  <c r="G684" i="15" s="1"/>
  <c r="G748" i="13"/>
  <c r="G748" i="15" s="1"/>
  <c r="G819" i="13"/>
  <c r="G819" i="15" s="1"/>
  <c r="G878" i="13"/>
  <c r="G878" i="15" s="1"/>
  <c r="G942" i="13"/>
  <c r="G942" i="15" s="1"/>
  <c r="G1010" i="13"/>
  <c r="G1010" i="15" s="1"/>
  <c r="G1074" i="13"/>
  <c r="G1074" i="15" s="1"/>
  <c r="G1138" i="13"/>
  <c r="G1138" i="15" s="1"/>
  <c r="G1200" i="13"/>
  <c r="G1200" i="15" s="1"/>
  <c r="G1264" i="13"/>
  <c r="G1264" i="15" s="1"/>
  <c r="G1328" i="13"/>
  <c r="G1328" i="15" s="1"/>
  <c r="G1392" i="13"/>
  <c r="G1392" i="15" s="1"/>
  <c r="G1461" i="13"/>
  <c r="G1461" i="15" s="1"/>
  <c r="G1212" i="13"/>
  <c r="G1212" i="15" s="1"/>
  <c r="AL10" i="2"/>
  <c r="G990" i="13"/>
  <c r="G990" i="15" s="1"/>
  <c r="AL46" i="2"/>
  <c r="AL104" i="2"/>
  <c r="AL166" i="2"/>
  <c r="AL236" i="2"/>
  <c r="G303" i="13"/>
  <c r="G303" i="15" s="1"/>
  <c r="G360" i="13"/>
  <c r="G360" i="15" s="1"/>
  <c r="G1210" i="13"/>
  <c r="G1210" i="15" s="1"/>
  <c r="G1274" i="13"/>
  <c r="G1274" i="15" s="1"/>
  <c r="G1335" i="13"/>
  <c r="G1335" i="15" s="1"/>
  <c r="G1407" i="13"/>
  <c r="G1407" i="15" s="1"/>
  <c r="AL81" i="2"/>
  <c r="AL145" i="2"/>
  <c r="AL207" i="2"/>
  <c r="AL265" i="2"/>
  <c r="G777" i="13"/>
  <c r="G777" i="15" s="1"/>
  <c r="G1175" i="13"/>
  <c r="G1175" i="15" s="1"/>
  <c r="G1389" i="13"/>
  <c r="G1389" i="15" s="1"/>
  <c r="AL31" i="2"/>
  <c r="AL95" i="2"/>
  <c r="AL167" i="2"/>
  <c r="AL229" i="2"/>
  <c r="AL292" i="2"/>
  <c r="G359" i="13"/>
  <c r="G359" i="15" s="1"/>
  <c r="G421" i="13"/>
  <c r="G421" i="15" s="1"/>
  <c r="G488" i="13"/>
  <c r="G488" i="15" s="1"/>
  <c r="G1455" i="13"/>
  <c r="G1455" i="15" s="1"/>
  <c r="G1079" i="13"/>
  <c r="G1079" i="15" s="1"/>
  <c r="G519" i="13"/>
  <c r="G519" i="15" s="1"/>
  <c r="G584" i="13"/>
  <c r="G584" i="15" s="1"/>
  <c r="G648" i="13"/>
  <c r="G648" i="15" s="1"/>
  <c r="G711" i="13"/>
  <c r="G711" i="15" s="1"/>
  <c r="G775" i="13"/>
  <c r="G775" i="15" s="1"/>
  <c r="G829" i="13"/>
  <c r="G829" i="15" s="1"/>
  <c r="G889" i="13"/>
  <c r="G889" i="15" s="1"/>
  <c r="G953" i="13"/>
  <c r="G953" i="15" s="1"/>
  <c r="G1021" i="13"/>
  <c r="G1021" i="15" s="1"/>
  <c r="G1085" i="13"/>
  <c r="G1085" i="15" s="1"/>
  <c r="G1149" i="13"/>
  <c r="G1149" i="15" s="1"/>
  <c r="AL93" i="2"/>
  <c r="AL157" i="2"/>
  <c r="AL219" i="2"/>
  <c r="AL282" i="2"/>
  <c r="G1187" i="13"/>
  <c r="G1187" i="15" s="1"/>
  <c r="G1251" i="13"/>
  <c r="G1251" i="15" s="1"/>
  <c r="G1315" i="13"/>
  <c r="G1315" i="15" s="1"/>
  <c r="G1376" i="13"/>
  <c r="G1376" i="15" s="1"/>
  <c r="G1440" i="13"/>
  <c r="G1440" i="15" s="1"/>
  <c r="G593" i="13"/>
  <c r="G593" i="15" s="1"/>
  <c r="AK1146" i="2"/>
  <c r="G318" i="13"/>
  <c r="G318" i="15" s="1"/>
  <c r="G1083" i="13"/>
  <c r="G1083" i="15" s="1"/>
  <c r="G1201" i="13"/>
  <c r="G1201" i="15" s="1"/>
  <c r="G1265" i="13"/>
  <c r="G1265" i="15" s="1"/>
  <c r="G1329" i="13"/>
  <c r="G1329" i="15" s="1"/>
  <c r="G1386" i="13"/>
  <c r="G1386" i="15" s="1"/>
  <c r="G1446" i="13"/>
  <c r="G1446" i="15" s="1"/>
  <c r="G334" i="13"/>
  <c r="G334" i="15" s="1"/>
  <c r="G395" i="13"/>
  <c r="G395" i="15" s="1"/>
  <c r="G590" i="13"/>
  <c r="G590" i="15" s="1"/>
  <c r="G717" i="13"/>
  <c r="G717" i="15" s="1"/>
  <c r="G851" i="13"/>
  <c r="G851" i="15" s="1"/>
  <c r="G307" i="13"/>
  <c r="G307" i="15" s="1"/>
  <c r="G797" i="13"/>
  <c r="G797" i="15" s="1"/>
  <c r="AL17" i="2"/>
  <c r="AL250" i="2"/>
  <c r="AL277" i="2"/>
  <c r="G378" i="13"/>
  <c r="G378" i="15" s="1"/>
  <c r="G483" i="13"/>
  <c r="G483" i="15" s="1"/>
  <c r="G738" i="13"/>
  <c r="G738" i="15" s="1"/>
  <c r="G1254" i="13"/>
  <c r="G1254" i="15" s="1"/>
  <c r="G369" i="13"/>
  <c r="G369" i="15" s="1"/>
  <c r="G649" i="13"/>
  <c r="G649" i="15" s="1"/>
  <c r="G1166" i="13"/>
  <c r="G1166" i="15" s="1"/>
  <c r="G447" i="13"/>
  <c r="G447" i="15" s="1"/>
  <c r="G636" i="13"/>
  <c r="G636" i="15" s="1"/>
  <c r="G941" i="13"/>
  <c r="G941" i="15" s="1"/>
  <c r="G1065" i="13"/>
  <c r="G1065" i="15" s="1"/>
  <c r="G766" i="13"/>
  <c r="G766" i="15" s="1"/>
  <c r="G1100" i="13"/>
  <c r="G1100" i="15" s="1"/>
  <c r="G554" i="13"/>
  <c r="G554" i="15" s="1"/>
  <c r="G969" i="13"/>
  <c r="G969" i="15" s="1"/>
  <c r="G417" i="13"/>
  <c r="G417" i="15" s="1"/>
  <c r="G864" i="13"/>
  <c r="G864" i="15" s="1"/>
  <c r="G1122" i="13"/>
  <c r="G1122" i="15" s="1"/>
  <c r="G1445" i="13"/>
  <c r="G1445" i="15" s="1"/>
  <c r="G784" i="13"/>
  <c r="G784" i="15" s="1"/>
  <c r="AL283" i="2"/>
  <c r="G1394" i="13"/>
  <c r="G1394" i="15" s="1"/>
  <c r="G681" i="13"/>
  <c r="G681" i="15" s="1"/>
  <c r="AL151" i="2"/>
  <c r="G405" i="13"/>
  <c r="G405" i="15" s="1"/>
  <c r="AL135" i="2"/>
  <c r="G873" i="13"/>
  <c r="G873" i="15" s="1"/>
  <c r="G1133" i="13"/>
  <c r="G1133" i="15" s="1"/>
  <c r="AL141" i="2"/>
  <c r="G1235" i="13"/>
  <c r="G1235" i="15" s="1"/>
  <c r="G1424" i="13"/>
  <c r="G1424" i="15" s="1"/>
  <c r="G930" i="13"/>
  <c r="G930" i="15" s="1"/>
  <c r="G302" i="13"/>
  <c r="G302" i="15" s="1"/>
  <c r="G1131" i="13"/>
  <c r="G1131" i="15" s="1"/>
  <c r="G1249" i="13"/>
  <c r="G1249" i="15" s="1"/>
  <c r="G1313" i="13"/>
  <c r="G1313" i="15" s="1"/>
  <c r="G1374" i="13"/>
  <c r="G1374" i="15" s="1"/>
  <c r="G1430" i="13"/>
  <c r="G1430" i="15" s="1"/>
  <c r="G380" i="13"/>
  <c r="G380" i="15" s="1"/>
  <c r="G441" i="13"/>
  <c r="G441" i="15" s="1"/>
  <c r="G510" i="13"/>
  <c r="G510" i="15" s="1"/>
  <c r="G574" i="13"/>
  <c r="G574" i="15" s="1"/>
  <c r="G638" i="13"/>
  <c r="G638" i="15" s="1"/>
  <c r="G701" i="13"/>
  <c r="G701" i="15" s="1"/>
  <c r="G765" i="13"/>
  <c r="G765" i="15" s="1"/>
  <c r="G835" i="13"/>
  <c r="G835" i="15" s="1"/>
  <c r="G911" i="13"/>
  <c r="G911" i="15" s="1"/>
  <c r="G1147" i="13"/>
  <c r="G1147" i="15" s="1"/>
  <c r="AL29" i="2"/>
  <c r="AL20" i="2"/>
  <c r="AL90" i="2"/>
  <c r="AL154" i="2"/>
  <c r="AL216" i="2"/>
  <c r="AL279" i="2"/>
  <c r="G347" i="13"/>
  <c r="G347" i="15" s="1"/>
  <c r="AL64" i="2"/>
  <c r="AL152" i="2"/>
  <c r="AL238" i="2"/>
  <c r="G311" i="13"/>
  <c r="G311" i="15" s="1"/>
  <c r="AL67" i="2"/>
  <c r="AL131" i="2"/>
  <c r="AL193" i="2"/>
  <c r="AL267" i="2"/>
  <c r="G340" i="13"/>
  <c r="G340" i="15" s="1"/>
  <c r="AL52" i="2"/>
  <c r="AL116" i="2"/>
  <c r="AL186" i="2"/>
  <c r="AL258" i="2"/>
  <c r="G333" i="13"/>
  <c r="G333" i="15" s="1"/>
  <c r="G385" i="13"/>
  <c r="G385" i="15" s="1"/>
  <c r="G446" i="13"/>
  <c r="G446" i="15" s="1"/>
  <c r="G507" i="13"/>
  <c r="G507" i="15" s="1"/>
  <c r="G571" i="13"/>
  <c r="G571" i="15" s="1"/>
  <c r="G635" i="13"/>
  <c r="G635" i="15" s="1"/>
  <c r="G698" i="13"/>
  <c r="G698" i="15" s="1"/>
  <c r="G762" i="13"/>
  <c r="G762" i="15" s="1"/>
  <c r="G824" i="13"/>
  <c r="G824" i="15" s="1"/>
  <c r="G892" i="13"/>
  <c r="G892" i="15" s="1"/>
  <c r="G956" i="13"/>
  <c r="G956" i="15" s="1"/>
  <c r="G1016" i="13"/>
  <c r="G1016" i="15" s="1"/>
  <c r="G1080" i="13"/>
  <c r="G1080" i="15" s="1"/>
  <c r="G1144" i="13"/>
  <c r="G1144" i="15" s="1"/>
  <c r="G1214" i="13"/>
  <c r="G1214" i="15" s="1"/>
  <c r="G1278" i="13"/>
  <c r="G1278" i="15" s="1"/>
  <c r="G1347" i="13"/>
  <c r="G1347" i="15" s="1"/>
  <c r="G1411" i="13"/>
  <c r="G1411" i="15" s="1"/>
  <c r="AL198" i="2"/>
  <c r="G388" i="13"/>
  <c r="G388" i="15" s="1"/>
  <c r="G449" i="13"/>
  <c r="G449" i="15" s="1"/>
  <c r="G520" i="13"/>
  <c r="G520" i="15" s="1"/>
  <c r="G601" i="13"/>
  <c r="G601" i="15" s="1"/>
  <c r="G680" i="13"/>
  <c r="G680" i="15" s="1"/>
  <c r="G768" i="13"/>
  <c r="G768" i="15" s="1"/>
  <c r="G862" i="13"/>
  <c r="G862" i="15" s="1"/>
  <c r="G946" i="13"/>
  <c r="G946" i="15" s="1"/>
  <c r="G1030" i="13"/>
  <c r="G1030" i="15" s="1"/>
  <c r="G1110" i="13"/>
  <c r="G1110" i="15" s="1"/>
  <c r="G1196" i="13"/>
  <c r="G1196" i="15" s="1"/>
  <c r="G1284" i="13"/>
  <c r="G1284" i="15" s="1"/>
  <c r="G1361" i="13"/>
  <c r="G1361" i="15" s="1"/>
  <c r="G409" i="13"/>
  <c r="G409" i="15" s="1"/>
  <c r="G468" i="13"/>
  <c r="G468" i="15" s="1"/>
  <c r="G532" i="13"/>
  <c r="G532" i="15" s="1"/>
  <c r="G596" i="13"/>
  <c r="G596" i="15" s="1"/>
  <c r="G660" i="13"/>
  <c r="G660" i="15" s="1"/>
  <c r="G723" i="13"/>
  <c r="G723" i="15" s="1"/>
  <c r="G787" i="13"/>
  <c r="G787" i="15" s="1"/>
  <c r="G841" i="13"/>
  <c r="G841" i="15" s="1"/>
  <c r="G901" i="13"/>
  <c r="G901" i="15" s="1"/>
  <c r="G965" i="13"/>
  <c r="G965" i="15" s="1"/>
  <c r="G1025" i="13"/>
  <c r="G1025" i="15" s="1"/>
  <c r="G1089" i="13"/>
  <c r="G1089" i="15" s="1"/>
  <c r="G1153" i="13"/>
  <c r="G1153" i="15" s="1"/>
  <c r="G1215" i="13"/>
  <c r="G1215" i="15" s="1"/>
  <c r="G1279" i="13"/>
  <c r="G1279" i="15" s="1"/>
  <c r="G1348" i="13"/>
  <c r="G1348" i="15" s="1"/>
  <c r="G1405" i="13"/>
  <c r="G1405" i="15" s="1"/>
  <c r="G396" i="13"/>
  <c r="G396" i="15" s="1"/>
  <c r="G471" i="13"/>
  <c r="G471" i="15" s="1"/>
  <c r="G535" i="13"/>
  <c r="G535" i="15" s="1"/>
  <c r="G599" i="13"/>
  <c r="G599" i="15" s="1"/>
  <c r="G663" i="13"/>
  <c r="G663" i="15" s="1"/>
  <c r="G726" i="13"/>
  <c r="G726" i="15" s="1"/>
  <c r="G790" i="13"/>
  <c r="G790" i="15" s="1"/>
  <c r="G860" i="13"/>
  <c r="G860" i="15" s="1"/>
  <c r="G928" i="13"/>
  <c r="G928" i="15" s="1"/>
  <c r="G996" i="13"/>
  <c r="G996" i="15" s="1"/>
  <c r="G1060" i="13"/>
  <c r="G1060" i="15" s="1"/>
  <c r="G1124" i="13"/>
  <c r="G1124" i="15" s="1"/>
  <c r="G314" i="13"/>
  <c r="G314" i="15" s="1"/>
  <c r="G384" i="13"/>
  <c r="G384" i="15" s="1"/>
  <c r="G450" i="13"/>
  <c r="G450" i="15" s="1"/>
  <c r="G514" i="13"/>
  <c r="G514" i="15" s="1"/>
  <c r="G578" i="13"/>
  <c r="G578" i="15" s="1"/>
  <c r="G673" i="13"/>
  <c r="G673" i="15" s="1"/>
  <c r="G761" i="13"/>
  <c r="G761" i="15" s="1"/>
  <c r="G839" i="13"/>
  <c r="G839" i="15" s="1"/>
  <c r="G915" i="13"/>
  <c r="G915" i="15" s="1"/>
  <c r="G999" i="13"/>
  <c r="G999" i="15" s="1"/>
  <c r="G1087" i="13"/>
  <c r="G1087" i="15" s="1"/>
  <c r="G1167" i="13"/>
  <c r="G1167" i="15" s="1"/>
  <c r="G1261" i="13"/>
  <c r="G1261" i="15" s="1"/>
  <c r="G1346" i="13"/>
  <c r="G1346" i="15" s="1"/>
  <c r="G440" i="13"/>
  <c r="G440" i="15" s="1"/>
  <c r="G501" i="13"/>
  <c r="G501" i="15" s="1"/>
  <c r="G565" i="13"/>
  <c r="G565" i="15" s="1"/>
  <c r="G629" i="13"/>
  <c r="G629" i="15" s="1"/>
  <c r="G692" i="13"/>
  <c r="G692" i="15" s="1"/>
  <c r="G756" i="13"/>
  <c r="G756" i="15" s="1"/>
  <c r="G826" i="13"/>
  <c r="G826" i="15" s="1"/>
  <c r="G886" i="13"/>
  <c r="G886" i="15" s="1"/>
  <c r="G950" i="13"/>
  <c r="G950" i="15" s="1"/>
  <c r="G1018" i="13"/>
  <c r="G1018" i="15" s="1"/>
  <c r="G1082" i="13"/>
  <c r="G1082" i="15" s="1"/>
  <c r="G1146" i="13"/>
  <c r="G1146" i="15" s="1"/>
  <c r="G1208" i="13"/>
  <c r="G1208" i="15" s="1"/>
  <c r="G1272" i="13"/>
  <c r="G1272" i="15" s="1"/>
  <c r="G1333" i="13"/>
  <c r="G1333" i="15" s="1"/>
  <c r="G1399" i="13"/>
  <c r="G1399" i="15" s="1"/>
  <c r="G1244" i="13"/>
  <c r="G1244" i="15" s="1"/>
  <c r="AL18" i="2"/>
  <c r="G1022" i="13"/>
  <c r="G1022" i="15" s="1"/>
  <c r="AL54" i="2"/>
  <c r="AL110" i="2"/>
  <c r="AL174" i="2"/>
  <c r="AL242" i="2"/>
  <c r="G312" i="13"/>
  <c r="G312" i="15" s="1"/>
  <c r="G366" i="13"/>
  <c r="G366" i="15" s="1"/>
  <c r="G1218" i="13"/>
  <c r="G1218" i="15" s="1"/>
  <c r="G1282" i="13"/>
  <c r="G1282" i="15" s="1"/>
  <c r="G1343" i="13"/>
  <c r="G1343" i="15" s="1"/>
  <c r="G1415" i="13"/>
  <c r="G1415" i="15" s="1"/>
  <c r="AL89" i="2"/>
  <c r="AL153" i="2"/>
  <c r="AL215" i="2"/>
  <c r="AL273" i="2"/>
  <c r="G891" i="13"/>
  <c r="G891" i="15" s="1"/>
  <c r="G1237" i="13"/>
  <c r="G1237" i="15" s="1"/>
  <c r="G1396" i="13"/>
  <c r="G1396" i="15" s="1"/>
  <c r="AL39" i="2"/>
  <c r="AL103" i="2"/>
  <c r="AL175" i="2"/>
  <c r="AL237" i="2"/>
  <c r="G304" i="13"/>
  <c r="G304" i="15" s="1"/>
  <c r="G367" i="13"/>
  <c r="G367" i="15" s="1"/>
  <c r="G428" i="13"/>
  <c r="G428" i="15" s="1"/>
  <c r="G496" i="13"/>
  <c r="G496" i="15" s="1"/>
  <c r="G1463" i="13"/>
  <c r="G1463" i="15" s="1"/>
  <c r="G1434" i="13"/>
  <c r="G1434" i="15" s="1"/>
  <c r="G528" i="13"/>
  <c r="G528" i="15" s="1"/>
  <c r="G592" i="13"/>
  <c r="G592" i="15" s="1"/>
  <c r="G656" i="13"/>
  <c r="G656" i="15" s="1"/>
  <c r="G719" i="13"/>
  <c r="G719" i="15" s="1"/>
  <c r="G783" i="13"/>
  <c r="G783" i="15" s="1"/>
  <c r="G837" i="13"/>
  <c r="G837" i="15" s="1"/>
  <c r="G897" i="13"/>
  <c r="G897" i="15" s="1"/>
  <c r="G961" i="13"/>
  <c r="G961" i="15" s="1"/>
  <c r="G1029" i="13"/>
  <c r="G1029" i="15" s="1"/>
  <c r="G1093" i="13"/>
  <c r="G1093" i="15" s="1"/>
  <c r="AL37" i="2"/>
  <c r="AL101" i="2"/>
  <c r="AL165" i="2"/>
  <c r="AL227" i="2"/>
  <c r="G810" i="13"/>
  <c r="G810" i="15" s="1"/>
  <c r="G1195" i="13"/>
  <c r="G1195" i="15" s="1"/>
  <c r="G1259" i="13"/>
  <c r="G1259" i="15" s="1"/>
  <c r="G1323" i="13"/>
  <c r="G1323" i="15" s="1"/>
  <c r="G1382" i="13"/>
  <c r="G1382" i="15" s="1"/>
  <c r="G1448" i="13"/>
  <c r="G1448" i="15" s="1"/>
  <c r="G657" i="13"/>
  <c r="G657" i="15" s="1"/>
  <c r="AL8" i="2"/>
  <c r="G326" i="13"/>
  <c r="G326" i="15" s="1"/>
  <c r="G1091" i="13"/>
  <c r="G1091" i="15" s="1"/>
  <c r="G1209" i="13"/>
  <c r="G1209" i="15" s="1"/>
  <c r="G1273" i="13"/>
  <c r="G1273" i="15" s="1"/>
  <c r="G1334" i="13"/>
  <c r="G1334" i="15" s="1"/>
  <c r="G1393" i="13"/>
  <c r="G1393" i="15" s="1"/>
  <c r="G1454" i="13"/>
  <c r="G1454" i="15" s="1"/>
  <c r="G342" i="13"/>
  <c r="G342" i="15" s="1"/>
  <c r="G403" i="13"/>
  <c r="G403" i="15" s="1"/>
  <c r="G470" i="13"/>
  <c r="G470" i="15" s="1"/>
  <c r="G534" i="13"/>
  <c r="G534" i="15" s="1"/>
  <c r="G598" i="13"/>
  <c r="G598" i="15" s="1"/>
  <c r="G662" i="13"/>
  <c r="G662" i="15" s="1"/>
  <c r="G725" i="13"/>
  <c r="G725" i="15" s="1"/>
  <c r="G1003" i="13"/>
  <c r="G1003" i="15" s="1"/>
  <c r="G1171" i="13"/>
  <c r="G1171" i="15" s="1"/>
  <c r="G467" i="13"/>
  <c r="G467" i="15" s="1"/>
  <c r="AL130" i="2"/>
  <c r="AL32" i="2"/>
  <c r="AL43" i="2"/>
  <c r="G316" i="15"/>
  <c r="AL226" i="2"/>
  <c r="G423" i="13"/>
  <c r="G423" i="15" s="1"/>
  <c r="G674" i="13"/>
  <c r="G674" i="15" s="1"/>
  <c r="G1056" i="13"/>
  <c r="G1056" i="15" s="1"/>
  <c r="G1390" i="13"/>
  <c r="G1390" i="15" s="1"/>
  <c r="G736" i="13"/>
  <c r="G736" i="15" s="1"/>
  <c r="G1078" i="13"/>
  <c r="G1078" i="15" s="1"/>
  <c r="G1433" i="13"/>
  <c r="G1433" i="15" s="1"/>
  <c r="G572" i="13"/>
  <c r="G572" i="15" s="1"/>
  <c r="G763" i="13"/>
  <c r="G763" i="15" s="1"/>
  <c r="G1001" i="13"/>
  <c r="G1001" i="15" s="1"/>
  <c r="G1319" i="13"/>
  <c r="G1319" i="15" s="1"/>
  <c r="G1384" i="13"/>
  <c r="G1384" i="15" s="1"/>
  <c r="G511" i="13"/>
  <c r="G511" i="15" s="1"/>
  <c r="G836" i="13"/>
  <c r="G836" i="15" s="1"/>
  <c r="G1036" i="13"/>
  <c r="G1036" i="15" s="1"/>
  <c r="G490" i="13"/>
  <c r="G490" i="15" s="1"/>
  <c r="G729" i="13"/>
  <c r="G729" i="15" s="1"/>
  <c r="G1135" i="13"/>
  <c r="G1135" i="15" s="1"/>
  <c r="G477" i="13"/>
  <c r="G477" i="15" s="1"/>
  <c r="G732" i="13"/>
  <c r="G732" i="15" s="1"/>
  <c r="G1058" i="13"/>
  <c r="G1058" i="15" s="1"/>
  <c r="G1373" i="13"/>
  <c r="G1373" i="15" s="1"/>
  <c r="AL94" i="2"/>
  <c r="G351" i="13"/>
  <c r="G351" i="15" s="1"/>
  <c r="G1322" i="13"/>
  <c r="G1322" i="15" s="1"/>
  <c r="AL249" i="2"/>
  <c r="AL79" i="2"/>
  <c r="G344" i="13"/>
  <c r="G344" i="15" s="1"/>
  <c r="G814" i="13"/>
  <c r="G814" i="15" s="1"/>
  <c r="G1173" i="13"/>
  <c r="G1173" i="15" s="1"/>
  <c r="AL11" i="2"/>
  <c r="AL28" i="2"/>
  <c r="AL98" i="2"/>
  <c r="AL162" i="2"/>
  <c r="AL224" i="2"/>
  <c r="AL287" i="2"/>
  <c r="G355" i="13"/>
  <c r="G355" i="15" s="1"/>
  <c r="AL80" i="2"/>
  <c r="AL160" i="2"/>
  <c r="AL244" i="2"/>
  <c r="G329" i="13"/>
  <c r="G329" i="15" s="1"/>
  <c r="AL75" i="2"/>
  <c r="AL139" i="2"/>
  <c r="AL201" i="2"/>
  <c r="AL280" i="2"/>
  <c r="G348" i="13"/>
  <c r="G348" i="15" s="1"/>
  <c r="AL60" i="2"/>
  <c r="AL124" i="2"/>
  <c r="AL194" i="2"/>
  <c r="AL268" i="2"/>
  <c r="G341" i="13"/>
  <c r="G341" i="15" s="1"/>
  <c r="G390" i="13"/>
  <c r="G390" i="15" s="1"/>
  <c r="G451" i="13"/>
  <c r="G451" i="15" s="1"/>
  <c r="G515" i="13"/>
  <c r="G515" i="15" s="1"/>
  <c r="G579" i="13"/>
  <c r="G579" i="15" s="1"/>
  <c r="G643" i="13"/>
  <c r="G643" i="15" s="1"/>
  <c r="G706" i="13"/>
  <c r="G706" i="15" s="1"/>
  <c r="G770" i="13"/>
  <c r="G770" i="15" s="1"/>
  <c r="G832" i="13"/>
  <c r="G832" i="15" s="1"/>
  <c r="G900" i="13"/>
  <c r="G900" i="15" s="1"/>
  <c r="G964" i="13"/>
  <c r="G964" i="15" s="1"/>
  <c r="G1024" i="13"/>
  <c r="G1024" i="15" s="1"/>
  <c r="G1088" i="13"/>
  <c r="G1088" i="15" s="1"/>
  <c r="G1152" i="13"/>
  <c r="G1152" i="15" s="1"/>
  <c r="G1222" i="13"/>
  <c r="G1222" i="15" s="1"/>
  <c r="G1286" i="13"/>
  <c r="G1286" i="15" s="1"/>
  <c r="G1355" i="13"/>
  <c r="G1355" i="15" s="1"/>
  <c r="G1419" i="13"/>
  <c r="G1419" i="15" s="1"/>
  <c r="AL256" i="2"/>
  <c r="G398" i="13"/>
  <c r="G398" i="15" s="1"/>
  <c r="G457" i="13"/>
  <c r="G457" i="15" s="1"/>
  <c r="G529" i="13"/>
  <c r="G529" i="15" s="1"/>
  <c r="G609" i="13"/>
  <c r="G609" i="15" s="1"/>
  <c r="G696" i="13"/>
  <c r="G696" i="15" s="1"/>
  <c r="G776" i="13"/>
  <c r="G776" i="15" s="1"/>
  <c r="G874" i="13"/>
  <c r="G874" i="15" s="1"/>
  <c r="G954" i="13"/>
  <c r="G954" i="15" s="1"/>
  <c r="G1038" i="13"/>
  <c r="G1038" i="15" s="1"/>
  <c r="G1126" i="13"/>
  <c r="G1126" i="15" s="1"/>
  <c r="G1204" i="13"/>
  <c r="G1204" i="15" s="1"/>
  <c r="G1292" i="13"/>
  <c r="G1292" i="15" s="1"/>
  <c r="G1377" i="13"/>
  <c r="G1377" i="15" s="1"/>
  <c r="G416" i="13"/>
  <c r="G416" i="15" s="1"/>
  <c r="G476" i="13"/>
  <c r="G476" i="15" s="1"/>
  <c r="G540" i="13"/>
  <c r="G540" i="15" s="1"/>
  <c r="G604" i="13"/>
  <c r="G604" i="15" s="1"/>
  <c r="G667" i="13"/>
  <c r="G667" i="15" s="1"/>
  <c r="G731" i="13"/>
  <c r="G731" i="15" s="1"/>
  <c r="G795" i="13"/>
  <c r="G795" i="15" s="1"/>
  <c r="G849" i="13"/>
  <c r="G849" i="15" s="1"/>
  <c r="G909" i="13"/>
  <c r="G909" i="15" s="1"/>
  <c r="G971" i="13"/>
  <c r="G971" i="15" s="1"/>
  <c r="G1033" i="13"/>
  <c r="G1033" i="15" s="1"/>
  <c r="G1097" i="13"/>
  <c r="G1097" i="15" s="1"/>
  <c r="G1161" i="13"/>
  <c r="G1161" i="15" s="1"/>
  <c r="G1223" i="13"/>
  <c r="G1223" i="15" s="1"/>
  <c r="G1287" i="13"/>
  <c r="G1287" i="15" s="1"/>
  <c r="G1356" i="13"/>
  <c r="G1356" i="15" s="1"/>
  <c r="G1412" i="13"/>
  <c r="G1412" i="15" s="1"/>
  <c r="G404" i="13"/>
  <c r="G404" i="15" s="1"/>
  <c r="G479" i="13"/>
  <c r="G479" i="15" s="1"/>
  <c r="G543" i="13"/>
  <c r="G543" i="15" s="1"/>
  <c r="G607" i="13"/>
  <c r="G607" i="15" s="1"/>
  <c r="G670" i="13"/>
  <c r="G670" i="15" s="1"/>
  <c r="G734" i="13"/>
  <c r="G734" i="15" s="1"/>
  <c r="G803" i="13"/>
  <c r="G803" i="15" s="1"/>
  <c r="G872" i="13"/>
  <c r="G872" i="15" s="1"/>
  <c r="G936" i="13"/>
  <c r="G936" i="15" s="1"/>
  <c r="G1004" i="13"/>
  <c r="G1004" i="15" s="1"/>
  <c r="G1068" i="13"/>
  <c r="G1068" i="15" s="1"/>
  <c r="G1132" i="13"/>
  <c r="G1132" i="15" s="1"/>
  <c r="G322" i="13"/>
  <c r="G322" i="15" s="1"/>
  <c r="G389" i="13"/>
  <c r="G389" i="15" s="1"/>
  <c r="G458" i="13"/>
  <c r="G458" i="15" s="1"/>
  <c r="G522" i="13"/>
  <c r="G522" i="15" s="1"/>
  <c r="G594" i="13"/>
  <c r="G594" i="15" s="1"/>
  <c r="G689" i="13"/>
  <c r="G689" i="15" s="1"/>
  <c r="G769" i="13"/>
  <c r="G769" i="15" s="1"/>
  <c r="G847" i="13"/>
  <c r="G847" i="15" s="1"/>
  <c r="G931" i="13"/>
  <c r="G931" i="15" s="1"/>
  <c r="G1007" i="13"/>
  <c r="G1007" i="15" s="1"/>
  <c r="G1095" i="13"/>
  <c r="G1095" i="15" s="1"/>
  <c r="G1189" i="13"/>
  <c r="G1189" i="15" s="1"/>
  <c r="G1277" i="13"/>
  <c r="G1277" i="15" s="1"/>
  <c r="G1354" i="13"/>
  <c r="G1354" i="15" s="1"/>
  <c r="G448" i="13"/>
  <c r="G448" i="15" s="1"/>
  <c r="G509" i="13"/>
  <c r="G509" i="15" s="1"/>
  <c r="G573" i="13"/>
  <c r="G573" i="15" s="1"/>
  <c r="G637" i="13"/>
  <c r="G637" i="15" s="1"/>
  <c r="G700" i="13"/>
  <c r="G700" i="15" s="1"/>
  <c r="G764" i="13"/>
  <c r="G764" i="15" s="1"/>
  <c r="G834" i="13"/>
  <c r="G834" i="15" s="1"/>
  <c r="G894" i="13"/>
  <c r="G894" i="15" s="1"/>
  <c r="G958" i="13"/>
  <c r="G958" i="15" s="1"/>
  <c r="G1026" i="13"/>
  <c r="G1026" i="15" s="1"/>
  <c r="G1090" i="13"/>
  <c r="G1090" i="15" s="1"/>
  <c r="G1154" i="13"/>
  <c r="G1154" i="15" s="1"/>
  <c r="G1216" i="13"/>
  <c r="G1216" i="15" s="1"/>
  <c r="G1280" i="13"/>
  <c r="G1280" i="15" s="1"/>
  <c r="G1341" i="13"/>
  <c r="G1341" i="15" s="1"/>
  <c r="G1413" i="13"/>
  <c r="G1413" i="15" s="1"/>
  <c r="G1276" i="13"/>
  <c r="G1276" i="15" s="1"/>
  <c r="AL26" i="2"/>
  <c r="G1086" i="13"/>
  <c r="G1086" i="15" s="1"/>
  <c r="AL62" i="2"/>
  <c r="AL118" i="2"/>
  <c r="AL188" i="2"/>
  <c r="AL254" i="2"/>
  <c r="G319" i="13"/>
  <c r="G319" i="15" s="1"/>
  <c r="G1172" i="13"/>
  <c r="G1172" i="15" s="1"/>
  <c r="G1226" i="13"/>
  <c r="G1226" i="15" s="1"/>
  <c r="G1290" i="13"/>
  <c r="G1290" i="15" s="1"/>
  <c r="G1351" i="13"/>
  <c r="G1351" i="15" s="1"/>
  <c r="AL33" i="2"/>
  <c r="AL97" i="2"/>
  <c r="AL161" i="2"/>
  <c r="AL223" i="2"/>
  <c r="AL278" i="2"/>
  <c r="G923" i="13"/>
  <c r="G923" i="15" s="1"/>
  <c r="G1269" i="13"/>
  <c r="G1269" i="15" s="1"/>
  <c r="G1403" i="13"/>
  <c r="G1403" i="15" s="1"/>
  <c r="AL47" i="2"/>
  <c r="AL111" i="2"/>
  <c r="AL181" i="2"/>
  <c r="AL243" i="2"/>
  <c r="G313" i="13"/>
  <c r="G313" i="15" s="1"/>
  <c r="G376" i="13"/>
  <c r="G376" i="15" s="1"/>
  <c r="G435" i="13"/>
  <c r="G435" i="15" s="1"/>
  <c r="G504" i="13"/>
  <c r="G504" i="15" s="1"/>
  <c r="G1442" i="13"/>
  <c r="G1442" i="15" s="1"/>
  <c r="G713" i="13"/>
  <c r="G713" i="15" s="1"/>
  <c r="G536" i="13"/>
  <c r="G536" i="15" s="1"/>
  <c r="G600" i="13"/>
  <c r="G600" i="15" s="1"/>
  <c r="G664" i="13"/>
  <c r="G664" i="15" s="1"/>
  <c r="G727" i="13"/>
  <c r="G727" i="15" s="1"/>
  <c r="G791" i="13"/>
  <c r="G791" i="15" s="1"/>
  <c r="G845" i="13"/>
  <c r="G845" i="15" s="1"/>
  <c r="G905" i="13"/>
  <c r="G905" i="15" s="1"/>
  <c r="G967" i="13"/>
  <c r="G967" i="15" s="1"/>
  <c r="G1037" i="13"/>
  <c r="G1037" i="15" s="1"/>
  <c r="G1101" i="13"/>
  <c r="G1101" i="15" s="1"/>
  <c r="AL45" i="2"/>
  <c r="AL109" i="2"/>
  <c r="AL173" i="2"/>
  <c r="AL235" i="2"/>
  <c r="G838" i="13"/>
  <c r="G838" i="15" s="1"/>
  <c r="G1203" i="13"/>
  <c r="G1203" i="15" s="1"/>
  <c r="G1267" i="13"/>
  <c r="G1267" i="15" s="1"/>
  <c r="G1331" i="13"/>
  <c r="G1331" i="15" s="1"/>
  <c r="G1387" i="13"/>
  <c r="G1387" i="15" s="1"/>
  <c r="G1456" i="13"/>
  <c r="G1456" i="15" s="1"/>
  <c r="G688" i="13"/>
  <c r="G688" i="15" s="1"/>
  <c r="G1205" i="13"/>
  <c r="G1205" i="15" s="1"/>
  <c r="G871" i="13"/>
  <c r="G871" i="15" s="1"/>
  <c r="G1099" i="13"/>
  <c r="G1099" i="15" s="1"/>
  <c r="G1217" i="13"/>
  <c r="G1217" i="15" s="1"/>
  <c r="G1281" i="13"/>
  <c r="G1281" i="15" s="1"/>
  <c r="G1342" i="13"/>
  <c r="G1342" i="15" s="1"/>
  <c r="G1400" i="13"/>
  <c r="G1400" i="15" s="1"/>
  <c r="G1462" i="13"/>
  <c r="G1462" i="15" s="1"/>
  <c r="G350" i="13"/>
  <c r="G350" i="15" s="1"/>
  <c r="G412" i="13"/>
  <c r="G412" i="15" s="1"/>
  <c r="G478" i="13"/>
  <c r="G478" i="15" s="1"/>
  <c r="G542" i="13"/>
  <c r="G542" i="15" s="1"/>
  <c r="G606" i="13"/>
  <c r="G606" i="15" s="1"/>
  <c r="G669" i="13"/>
  <c r="G669" i="15" s="1"/>
  <c r="G733" i="13"/>
  <c r="G733" i="15" s="1"/>
  <c r="G802" i="13"/>
  <c r="G802" i="15" s="1"/>
  <c r="G879" i="13"/>
  <c r="G879" i="15" s="1"/>
  <c r="G943" i="13"/>
  <c r="G943" i="15" s="1"/>
  <c r="G1011" i="13"/>
  <c r="G1011" i="15" s="1"/>
  <c r="G1179" i="13"/>
  <c r="G1179" i="15" s="1"/>
  <c r="AL178" i="2"/>
  <c r="G553" i="13"/>
  <c r="G553" i="15" s="1"/>
  <c r="AL5" i="2"/>
  <c r="G323" i="13"/>
  <c r="G323" i="15" s="1"/>
  <c r="AL107" i="2"/>
  <c r="AL92" i="2"/>
  <c r="G547" i="13"/>
  <c r="G547" i="15" s="1"/>
  <c r="G932" i="13"/>
  <c r="G932" i="15" s="1"/>
  <c r="G1190" i="13"/>
  <c r="G1190" i="15" s="1"/>
  <c r="G429" i="13"/>
  <c r="G429" i="15" s="1"/>
  <c r="G830" i="13"/>
  <c r="G830" i="15" s="1"/>
  <c r="G386" i="13"/>
  <c r="G386" i="15" s="1"/>
  <c r="G877" i="13"/>
  <c r="G877" i="15" s="1"/>
  <c r="G1255" i="13"/>
  <c r="G1255" i="15" s="1"/>
  <c r="G575" i="13"/>
  <c r="G575" i="15" s="1"/>
  <c r="G904" i="13"/>
  <c r="G904" i="15" s="1"/>
  <c r="G430" i="13"/>
  <c r="G430" i="15" s="1"/>
  <c r="G811" i="13"/>
  <c r="G811" i="15" s="1"/>
  <c r="G1317" i="13"/>
  <c r="G1317" i="15" s="1"/>
  <c r="G668" i="13"/>
  <c r="G668" i="15" s="1"/>
  <c r="G1184" i="13"/>
  <c r="G1184" i="15" s="1"/>
  <c r="AL150" i="2"/>
  <c r="G1258" i="13"/>
  <c r="G1258" i="15" s="1"/>
  <c r="AL191" i="2"/>
  <c r="G1111" i="13"/>
  <c r="G1111" i="15" s="1"/>
  <c r="AL213" i="2"/>
  <c r="G1439" i="13"/>
  <c r="G1439" i="15" s="1"/>
  <c r="G759" i="13"/>
  <c r="G759" i="15" s="1"/>
  <c r="G1069" i="13"/>
  <c r="G1069" i="15" s="1"/>
  <c r="G1299" i="13"/>
  <c r="G1299" i="15" s="1"/>
  <c r="AL19" i="2"/>
  <c r="AL42" i="2"/>
  <c r="AL106" i="2"/>
  <c r="AL170" i="2"/>
  <c r="AL232" i="2"/>
  <c r="G363" i="13"/>
  <c r="G363" i="15" s="1"/>
  <c r="AL88" i="2"/>
  <c r="AL176" i="2"/>
  <c r="AL248" i="2"/>
  <c r="G337" i="13"/>
  <c r="G337" i="15" s="1"/>
  <c r="AL83" i="2"/>
  <c r="AL147" i="2"/>
  <c r="AL209" i="2"/>
  <c r="AL288" i="2"/>
  <c r="G356" i="13"/>
  <c r="G356" i="15" s="1"/>
  <c r="AL68" i="2"/>
  <c r="AL132" i="2"/>
  <c r="AL202" i="2"/>
  <c r="AL281" i="2"/>
  <c r="G349" i="13"/>
  <c r="G349" i="15" s="1"/>
  <c r="G400" i="13"/>
  <c r="G400" i="15" s="1"/>
  <c r="G459" i="13"/>
  <c r="G459" i="15" s="1"/>
  <c r="G523" i="13"/>
  <c r="G523" i="15" s="1"/>
  <c r="G587" i="13"/>
  <c r="G587" i="15" s="1"/>
  <c r="G651" i="13"/>
  <c r="G651" i="15" s="1"/>
  <c r="G714" i="13"/>
  <c r="G714" i="15" s="1"/>
  <c r="G778" i="13"/>
  <c r="G778" i="15" s="1"/>
  <c r="G840" i="13"/>
  <c r="G840" i="15" s="1"/>
  <c r="G908" i="13"/>
  <c r="G908" i="15" s="1"/>
  <c r="G970" i="13"/>
  <c r="G970" i="15" s="1"/>
  <c r="G1032" i="13"/>
  <c r="G1032" i="15" s="1"/>
  <c r="G1096" i="13"/>
  <c r="G1096" i="15" s="1"/>
  <c r="G1160" i="13"/>
  <c r="G1160" i="15" s="1"/>
  <c r="G1230" i="13"/>
  <c r="G1230" i="15" s="1"/>
  <c r="G1294" i="13"/>
  <c r="G1294" i="15" s="1"/>
  <c r="G1363" i="13"/>
  <c r="G1363" i="15" s="1"/>
  <c r="G1427" i="13"/>
  <c r="G1427" i="15" s="1"/>
  <c r="AL285" i="2"/>
  <c r="G406" i="13"/>
  <c r="G406" i="15" s="1"/>
  <c r="G465" i="13"/>
  <c r="G465" i="15" s="1"/>
  <c r="G545" i="13"/>
  <c r="G545" i="15" s="1"/>
  <c r="G617" i="13"/>
  <c r="G617" i="15" s="1"/>
  <c r="G704" i="13"/>
  <c r="G704" i="15" s="1"/>
  <c r="G792" i="13"/>
  <c r="G792" i="15" s="1"/>
  <c r="G882" i="13"/>
  <c r="G882" i="15" s="1"/>
  <c r="G968" i="13"/>
  <c r="G968" i="15" s="1"/>
  <c r="G1046" i="13"/>
  <c r="G1046" i="15" s="1"/>
  <c r="G1134" i="13"/>
  <c r="G1134" i="15" s="1"/>
  <c r="G1220" i="13"/>
  <c r="G1220" i="15" s="1"/>
  <c r="G1300" i="13"/>
  <c r="G1300" i="15" s="1"/>
  <c r="G1388" i="13"/>
  <c r="G1388" i="15" s="1"/>
  <c r="G424" i="13"/>
  <c r="G424" i="15" s="1"/>
  <c r="G484" i="13"/>
  <c r="G484" i="15" s="1"/>
  <c r="G548" i="13"/>
  <c r="G548" i="15" s="1"/>
  <c r="G612" i="13"/>
  <c r="G612" i="15" s="1"/>
  <c r="G675" i="13"/>
  <c r="G675" i="15" s="1"/>
  <c r="G739" i="13"/>
  <c r="G739" i="15" s="1"/>
  <c r="G800" i="13"/>
  <c r="G800" i="15" s="1"/>
  <c r="G857" i="13"/>
  <c r="G857" i="15" s="1"/>
  <c r="G917" i="13"/>
  <c r="G917" i="15" s="1"/>
  <c r="G979" i="13"/>
  <c r="G979" i="15" s="1"/>
  <c r="G1041" i="13"/>
  <c r="G1041" i="15" s="1"/>
  <c r="G1105" i="13"/>
  <c r="G1105" i="15" s="1"/>
  <c r="G1169" i="13"/>
  <c r="G1169" i="15" s="1"/>
  <c r="G1231" i="13"/>
  <c r="G1231" i="15" s="1"/>
  <c r="G1295" i="13"/>
  <c r="G1295" i="15" s="1"/>
  <c r="G1364" i="13"/>
  <c r="G1364" i="15" s="1"/>
  <c r="G1420" i="13"/>
  <c r="G1420" i="15" s="1"/>
  <c r="G411" i="13"/>
  <c r="G411" i="15" s="1"/>
  <c r="G487" i="13"/>
  <c r="G487" i="15" s="1"/>
  <c r="G551" i="13"/>
  <c r="G551" i="15" s="1"/>
  <c r="G615" i="13"/>
  <c r="G615" i="15" s="1"/>
  <c r="G678" i="13"/>
  <c r="G678" i="15" s="1"/>
  <c r="G742" i="13"/>
  <c r="G742" i="15" s="1"/>
  <c r="G808" i="13"/>
  <c r="G808" i="15" s="1"/>
  <c r="G880" i="13"/>
  <c r="G880" i="15" s="1"/>
  <c r="G944" i="13"/>
  <c r="G944" i="15" s="1"/>
  <c r="G1012" i="13"/>
  <c r="G1012" i="15" s="1"/>
  <c r="G1076" i="13"/>
  <c r="G1076" i="15" s="1"/>
  <c r="G1140" i="13"/>
  <c r="G1140" i="15" s="1"/>
  <c r="G330" i="13"/>
  <c r="G330" i="15" s="1"/>
  <c r="G399" i="13"/>
  <c r="G399" i="15" s="1"/>
  <c r="G466" i="13"/>
  <c r="G466" i="15" s="1"/>
  <c r="G530" i="13"/>
  <c r="G530" i="15" s="1"/>
  <c r="G602" i="13"/>
  <c r="G602" i="15" s="1"/>
  <c r="G697" i="13"/>
  <c r="G697" i="15" s="1"/>
  <c r="G785" i="13"/>
  <c r="G785" i="15" s="1"/>
  <c r="G855" i="13"/>
  <c r="G855" i="15" s="1"/>
  <c r="G939" i="13"/>
  <c r="G939" i="15" s="1"/>
  <c r="G1023" i="13"/>
  <c r="G1023" i="15" s="1"/>
  <c r="G1103" i="13"/>
  <c r="G1103" i="15" s="1"/>
  <c r="G1197" i="13"/>
  <c r="G1197" i="15" s="1"/>
  <c r="G1285" i="13"/>
  <c r="G1285" i="15" s="1"/>
  <c r="G394" i="13"/>
  <c r="G394" i="15" s="1"/>
  <c r="G453" i="13"/>
  <c r="G453" i="15" s="1"/>
  <c r="G517" i="13"/>
  <c r="G517" i="15" s="1"/>
  <c r="G581" i="13"/>
  <c r="G581" i="15" s="1"/>
  <c r="G645" i="13"/>
  <c r="G645" i="15" s="1"/>
  <c r="G708" i="13"/>
  <c r="G708" i="15" s="1"/>
  <c r="G772" i="13"/>
  <c r="G772" i="15" s="1"/>
  <c r="G842" i="13"/>
  <c r="G842" i="15" s="1"/>
  <c r="G902" i="13"/>
  <c r="G902" i="15" s="1"/>
  <c r="G972" i="13"/>
  <c r="G972" i="15" s="1"/>
  <c r="G1034" i="13"/>
  <c r="G1034" i="15" s="1"/>
  <c r="G1098" i="13"/>
  <c r="G1098" i="15" s="1"/>
  <c r="G1162" i="13"/>
  <c r="G1162" i="15" s="1"/>
  <c r="G1224" i="13"/>
  <c r="G1224" i="15" s="1"/>
  <c r="G1288" i="13"/>
  <c r="G1288" i="15" s="1"/>
  <c r="G1349" i="13"/>
  <c r="G1349" i="15" s="1"/>
  <c r="G1421" i="13"/>
  <c r="G1421" i="15" s="1"/>
  <c r="G1337" i="13"/>
  <c r="G1337" i="15" s="1"/>
  <c r="AL34" i="2"/>
  <c r="AL6" i="2"/>
  <c r="AL70" i="2"/>
  <c r="AL126" i="2"/>
  <c r="AL196" i="2"/>
  <c r="AL262" i="2"/>
  <c r="G327" i="13"/>
  <c r="G327" i="15" s="1"/>
  <c r="G1180" i="13"/>
  <c r="G1180" i="15" s="1"/>
  <c r="G1234" i="13"/>
  <c r="G1234" i="15" s="1"/>
  <c r="G1298" i="13"/>
  <c r="G1298" i="15" s="1"/>
  <c r="G1359" i="13"/>
  <c r="G1359" i="15" s="1"/>
  <c r="AL41" i="2"/>
  <c r="AL105" i="2"/>
  <c r="AL169" i="2"/>
  <c r="AL231" i="2"/>
  <c r="AL286" i="2"/>
  <c r="G983" i="13"/>
  <c r="G983" i="15" s="1"/>
  <c r="G1301" i="13"/>
  <c r="G1301" i="15" s="1"/>
  <c r="G1410" i="13"/>
  <c r="G1410" i="15" s="1"/>
  <c r="AL55" i="2"/>
  <c r="AL119" i="2"/>
  <c r="AL189" i="2"/>
  <c r="AL247" i="2"/>
  <c r="G320" i="13"/>
  <c r="G320" i="15" s="1"/>
  <c r="G382" i="13"/>
  <c r="G382" i="15" s="1"/>
  <c r="G443" i="13"/>
  <c r="G443" i="15" s="1"/>
  <c r="G512" i="13"/>
  <c r="G512" i="15" s="1"/>
  <c r="G1450" i="13"/>
  <c r="G1450" i="15" s="1"/>
  <c r="G831" i="13"/>
  <c r="G831" i="15" s="1"/>
  <c r="G544" i="13"/>
  <c r="G544" i="15" s="1"/>
  <c r="G608" i="13"/>
  <c r="G608" i="15" s="1"/>
  <c r="G671" i="13"/>
  <c r="G671" i="15" s="1"/>
  <c r="G735" i="13"/>
  <c r="G735" i="15" s="1"/>
  <c r="G796" i="13"/>
  <c r="G796" i="15" s="1"/>
  <c r="G853" i="13"/>
  <c r="G853" i="15" s="1"/>
  <c r="G913" i="13"/>
  <c r="G913" i="15" s="1"/>
  <c r="G975" i="13"/>
  <c r="G975" i="15" s="1"/>
  <c r="G1045" i="13"/>
  <c r="G1045" i="15" s="1"/>
  <c r="G1109" i="13"/>
  <c r="G1109" i="15" s="1"/>
  <c r="AL53" i="2"/>
  <c r="AL117" i="2"/>
  <c r="AL180" i="2"/>
  <c r="AL241" i="2"/>
  <c r="G1118" i="13"/>
  <c r="G1118" i="15" s="1"/>
  <c r="G1211" i="13"/>
  <c r="G1211" i="15" s="1"/>
  <c r="G1275" i="13"/>
  <c r="G1275" i="15" s="1"/>
  <c r="G1336" i="13"/>
  <c r="G1336" i="15" s="1"/>
  <c r="G1402" i="13"/>
  <c r="G1402" i="15" s="1"/>
  <c r="G1464" i="13"/>
  <c r="G1464" i="15" s="1"/>
  <c r="G720" i="13"/>
  <c r="G720" i="15" s="1"/>
  <c r="G1308" i="13"/>
  <c r="G1308" i="15" s="1"/>
  <c r="G1043" i="13"/>
  <c r="G1043" i="15" s="1"/>
  <c r="G1107" i="13"/>
  <c r="G1107" i="15" s="1"/>
  <c r="G1225" i="13"/>
  <c r="G1225" i="15" s="1"/>
  <c r="G1289" i="13"/>
  <c r="G1289" i="15" s="1"/>
  <c r="G1350" i="13"/>
  <c r="G1350" i="15" s="1"/>
  <c r="G1406" i="13"/>
  <c r="G1406" i="15" s="1"/>
  <c r="G358" i="13"/>
  <c r="G358" i="15" s="1"/>
  <c r="G418" i="13"/>
  <c r="G418" i="15" s="1"/>
  <c r="G486" i="13"/>
  <c r="G486" i="15" s="1"/>
  <c r="G550" i="13"/>
  <c r="G550" i="15" s="1"/>
  <c r="G614" i="13"/>
  <c r="G614" i="15" s="1"/>
  <c r="G677" i="13"/>
  <c r="G677" i="15" s="1"/>
  <c r="G741" i="13"/>
  <c r="G741" i="15" s="1"/>
  <c r="G807" i="13"/>
  <c r="G807" i="15" s="1"/>
  <c r="G887" i="13"/>
  <c r="G887" i="15" s="1"/>
  <c r="G951" i="13"/>
  <c r="G951" i="15" s="1"/>
  <c r="G1019" i="13"/>
  <c r="G1019" i="15" s="1"/>
  <c r="G1185" i="13"/>
  <c r="G1185" i="15" s="1"/>
  <c r="AL50" i="2"/>
  <c r="AL96" i="2"/>
  <c r="G345" i="13"/>
  <c r="G345" i="15" s="1"/>
  <c r="AL91" i="2"/>
  <c r="AL217" i="2"/>
  <c r="G300" i="13"/>
  <c r="G300" i="15" s="1"/>
  <c r="AL76" i="2"/>
  <c r="AL210" i="2"/>
  <c r="G357" i="13"/>
  <c r="G357" i="15" s="1"/>
  <c r="G531" i="13"/>
  <c r="G531" i="15" s="1"/>
  <c r="G595" i="13"/>
  <c r="G595" i="15" s="1"/>
  <c r="G722" i="13"/>
  <c r="G722" i="15" s="1"/>
  <c r="G786" i="13"/>
  <c r="G786" i="15" s="1"/>
  <c r="G848" i="13"/>
  <c r="G848" i="15" s="1"/>
  <c r="G916" i="13"/>
  <c r="G916" i="15" s="1"/>
  <c r="G978" i="13"/>
  <c r="G978" i="15" s="1"/>
  <c r="G1040" i="13"/>
  <c r="G1040" i="15" s="1"/>
  <c r="G1104" i="13"/>
  <c r="G1104" i="15" s="1"/>
  <c r="G1168" i="13"/>
  <c r="G1168" i="15" s="1"/>
  <c r="G1238" i="13"/>
  <c r="G1238" i="15" s="1"/>
  <c r="G1302" i="13"/>
  <c r="G1302" i="15" s="1"/>
  <c r="G1371" i="13"/>
  <c r="G1371" i="15" s="1"/>
  <c r="G1435" i="13"/>
  <c r="G1435" i="15" s="1"/>
  <c r="G321" i="13"/>
  <c r="G321" i="15" s="1"/>
  <c r="G633" i="13"/>
  <c r="G633" i="15" s="1"/>
  <c r="G976" i="13"/>
  <c r="G976" i="15" s="1"/>
  <c r="G1062" i="13"/>
  <c r="G1062" i="15" s="1"/>
  <c r="G1142" i="13"/>
  <c r="G1142" i="15" s="1"/>
  <c r="G1228" i="13"/>
  <c r="G1228" i="15" s="1"/>
  <c r="G1316" i="13"/>
  <c r="G1316" i="15" s="1"/>
  <c r="G1409" i="13"/>
  <c r="G1409" i="15" s="1"/>
  <c r="G432" i="13"/>
  <c r="G432" i="15" s="1"/>
  <c r="G492" i="13"/>
  <c r="G492" i="15" s="1"/>
  <c r="G556" i="13"/>
  <c r="G556" i="15" s="1"/>
  <c r="G620" i="13"/>
  <c r="G620" i="15" s="1"/>
  <c r="G683" i="13"/>
  <c r="G683" i="15" s="1"/>
  <c r="G747" i="13"/>
  <c r="G747" i="15" s="1"/>
  <c r="G805" i="13"/>
  <c r="G805" i="15" s="1"/>
  <c r="G863" i="13"/>
  <c r="G863" i="15" s="1"/>
  <c r="G925" i="13"/>
  <c r="G925" i="15" s="1"/>
  <c r="G985" i="13"/>
  <c r="G985" i="15" s="1"/>
  <c r="G1049" i="13"/>
  <c r="G1049" i="15" s="1"/>
  <c r="G1113" i="13"/>
  <c r="G1113" i="15" s="1"/>
  <c r="G1177" i="13"/>
  <c r="G1177" i="15" s="1"/>
  <c r="G1239" i="13"/>
  <c r="G1239" i="15" s="1"/>
  <c r="G1303" i="13"/>
  <c r="G1303" i="15" s="1"/>
  <c r="G1372" i="13"/>
  <c r="G1372" i="15" s="1"/>
  <c r="G1428" i="13"/>
  <c r="G1428" i="15" s="1"/>
  <c r="G419" i="13"/>
  <c r="G419" i="15" s="1"/>
  <c r="G495" i="13"/>
  <c r="G495" i="15" s="1"/>
  <c r="G559" i="13"/>
  <c r="G559" i="15" s="1"/>
  <c r="G623" i="13"/>
  <c r="G623" i="15" s="1"/>
  <c r="G686" i="13"/>
  <c r="G686" i="15" s="1"/>
  <c r="G750" i="13"/>
  <c r="G750" i="15" s="1"/>
  <c r="G821" i="13"/>
  <c r="G821" i="15" s="1"/>
  <c r="G888" i="13"/>
  <c r="G888" i="15" s="1"/>
  <c r="G952" i="13"/>
  <c r="G952" i="15" s="1"/>
  <c r="G1020" i="13"/>
  <c r="G1020" i="15" s="1"/>
  <c r="G1084" i="13"/>
  <c r="G1084" i="15" s="1"/>
  <c r="G1148" i="13"/>
  <c r="G1148" i="15" s="1"/>
  <c r="G338" i="13"/>
  <c r="G338" i="15" s="1"/>
  <c r="G407" i="13"/>
  <c r="G407" i="15" s="1"/>
  <c r="G474" i="13"/>
  <c r="G474" i="15" s="1"/>
  <c r="G538" i="13"/>
  <c r="G538" i="15" s="1"/>
  <c r="G610" i="13"/>
  <c r="G610" i="15" s="1"/>
  <c r="G705" i="13"/>
  <c r="G705" i="15" s="1"/>
  <c r="G793" i="13"/>
  <c r="G793" i="15" s="1"/>
  <c r="G867" i="13"/>
  <c r="G867" i="15" s="1"/>
  <c r="G947" i="13"/>
  <c r="G947" i="15" s="1"/>
  <c r="G1031" i="13"/>
  <c r="G1031" i="15" s="1"/>
  <c r="G1119" i="13"/>
  <c r="G1119" i="15" s="1"/>
  <c r="G1213" i="13"/>
  <c r="G1213" i="15" s="1"/>
  <c r="G1293" i="13"/>
  <c r="G1293" i="15" s="1"/>
  <c r="G402" i="13"/>
  <c r="G402" i="15" s="1"/>
  <c r="G461" i="13"/>
  <c r="G461" i="15" s="1"/>
  <c r="G525" i="13"/>
  <c r="G525" i="15" s="1"/>
  <c r="G589" i="13"/>
  <c r="G589" i="15" s="1"/>
  <c r="G653" i="13"/>
  <c r="G653" i="15" s="1"/>
  <c r="G716" i="13"/>
  <c r="G716" i="15" s="1"/>
  <c r="G780" i="13"/>
  <c r="G780" i="15" s="1"/>
  <c r="G850" i="13"/>
  <c r="G850" i="15" s="1"/>
  <c r="G910" i="13"/>
  <c r="G910" i="15" s="1"/>
  <c r="G980" i="13"/>
  <c r="G980" i="15" s="1"/>
  <c r="G1042" i="13"/>
  <c r="G1042" i="15" s="1"/>
  <c r="G1106" i="13"/>
  <c r="G1106" i="15" s="1"/>
  <c r="G1170" i="13"/>
  <c r="G1170" i="15" s="1"/>
  <c r="G1232" i="13"/>
  <c r="G1232" i="15" s="1"/>
  <c r="AL27" i="2"/>
  <c r="AL16" i="2"/>
  <c r="AL264" i="2"/>
  <c r="AL155" i="2"/>
  <c r="G364" i="13"/>
  <c r="G364" i="15" s="1"/>
  <c r="AL140" i="2"/>
  <c r="AL289" i="2"/>
  <c r="G408" i="13"/>
  <c r="G408" i="15" s="1"/>
  <c r="G659" i="13"/>
  <c r="G659" i="15" s="1"/>
  <c r="G415" i="13"/>
  <c r="G415" i="15" s="1"/>
  <c r="G1296" i="13"/>
  <c r="G1296" i="15" s="1"/>
  <c r="G1357" i="13"/>
  <c r="G1357" i="15" s="1"/>
  <c r="G1429" i="13"/>
  <c r="G1429" i="15" s="1"/>
  <c r="G1369" i="13"/>
  <c r="G1369" i="15" s="1"/>
  <c r="G625" i="13"/>
  <c r="G625" i="15" s="1"/>
  <c r="AL14" i="2"/>
  <c r="AL78" i="2"/>
  <c r="AL134" i="2"/>
  <c r="AL204" i="2"/>
  <c r="AL270" i="2"/>
  <c r="G335" i="13"/>
  <c r="G335" i="15" s="1"/>
  <c r="G1182" i="13"/>
  <c r="G1182" i="15" s="1"/>
  <c r="G1242" i="13"/>
  <c r="G1242" i="15" s="1"/>
  <c r="G1306" i="13"/>
  <c r="G1306" i="15" s="1"/>
  <c r="G1367" i="13"/>
  <c r="G1367" i="15" s="1"/>
  <c r="AL49" i="2"/>
  <c r="AL113" i="2"/>
  <c r="AL177" i="2"/>
  <c r="AL239" i="2"/>
  <c r="G618" i="13"/>
  <c r="G618" i="15" s="1"/>
  <c r="G1015" i="13"/>
  <c r="G1015" i="15" s="1"/>
  <c r="G1362" i="13"/>
  <c r="G1362" i="15" s="1"/>
  <c r="G1418" i="13"/>
  <c r="G1418" i="15" s="1"/>
  <c r="AL63" i="2"/>
  <c r="AL127" i="2"/>
  <c r="AL197" i="2"/>
  <c r="AL263" i="2"/>
  <c r="G328" i="13"/>
  <c r="G328" i="15" s="1"/>
  <c r="G387" i="13"/>
  <c r="G387" i="15" s="1"/>
  <c r="G456" i="13"/>
  <c r="G456" i="15" s="1"/>
  <c r="G1423" i="13"/>
  <c r="G1423" i="15" s="1"/>
  <c r="G1458" i="13"/>
  <c r="G1458" i="15" s="1"/>
  <c r="G955" i="13"/>
  <c r="G955" i="15" s="1"/>
  <c r="G552" i="13"/>
  <c r="G552" i="15" s="1"/>
  <c r="G616" i="13"/>
  <c r="G616" i="15" s="1"/>
  <c r="G679" i="13"/>
  <c r="G679" i="15" s="1"/>
  <c r="G743" i="13"/>
  <c r="G743" i="15" s="1"/>
  <c r="G804" i="13"/>
  <c r="G804" i="15" s="1"/>
  <c r="G861" i="13"/>
  <c r="G861" i="15" s="1"/>
  <c r="G921" i="13"/>
  <c r="G921" i="15" s="1"/>
  <c r="G989" i="13"/>
  <c r="G989" i="15" s="1"/>
  <c r="G1053" i="13"/>
  <c r="G1053" i="15" s="1"/>
  <c r="G1117" i="13"/>
  <c r="G1117" i="15" s="1"/>
  <c r="AL61" i="2"/>
  <c r="AL125" i="2"/>
  <c r="AL187" i="2"/>
  <c r="AL253" i="2"/>
  <c r="G1157" i="13"/>
  <c r="G1157" i="15" s="1"/>
  <c r="G1219" i="13"/>
  <c r="G1219" i="15" s="1"/>
  <c r="G1283" i="13"/>
  <c r="G1283" i="15" s="1"/>
  <c r="G1344" i="13"/>
  <c r="G1344" i="15" s="1"/>
  <c r="G1408" i="13"/>
  <c r="G1408" i="15" s="1"/>
  <c r="G866" i="13"/>
  <c r="G866" i="15" s="1"/>
  <c r="G1425" i="13"/>
  <c r="G1425" i="15" s="1"/>
  <c r="G1051" i="13"/>
  <c r="G1051" i="15" s="1"/>
  <c r="G1115" i="13"/>
  <c r="G1115" i="15" s="1"/>
  <c r="G1297" i="13"/>
  <c r="G1297" i="15" s="1"/>
  <c r="G365" i="13"/>
  <c r="G365" i="15" s="1"/>
  <c r="G494" i="13"/>
  <c r="G494" i="15" s="1"/>
  <c r="G558" i="13"/>
  <c r="G558" i="15" s="1"/>
  <c r="AL9" i="2"/>
  <c r="AL58" i="2"/>
  <c r="AL122" i="2"/>
  <c r="AL184" i="2"/>
  <c r="AL246" i="2"/>
  <c r="G315" i="13"/>
  <c r="G315" i="15" s="1"/>
  <c r="AL24" i="2"/>
  <c r="AL112" i="2"/>
  <c r="AL190" i="2"/>
  <c r="AL272" i="2"/>
  <c r="AL35" i="2"/>
  <c r="AL99" i="2"/>
  <c r="AL163" i="2"/>
  <c r="AL225" i="2"/>
  <c r="G308" i="13"/>
  <c r="G308" i="15" s="1"/>
  <c r="G372" i="13"/>
  <c r="G372" i="15" s="1"/>
  <c r="AL84" i="2"/>
  <c r="AL148" i="2"/>
  <c r="AL218" i="2"/>
  <c r="G301" i="13"/>
  <c r="G301" i="15" s="1"/>
  <c r="G368" i="13"/>
  <c r="G368" i="15" s="1"/>
  <c r="G414" i="13"/>
  <c r="G414" i="15" s="1"/>
  <c r="G475" i="13"/>
  <c r="G475" i="15" s="1"/>
  <c r="G539" i="13"/>
  <c r="G539" i="15" s="1"/>
  <c r="G603" i="13"/>
  <c r="G603" i="15" s="1"/>
  <c r="G666" i="13"/>
  <c r="G666" i="15" s="1"/>
  <c r="G730" i="13"/>
  <c r="G730" i="15" s="1"/>
  <c r="G794" i="13"/>
  <c r="G794" i="15" s="1"/>
  <c r="G856" i="13"/>
  <c r="G856" i="15" s="1"/>
  <c r="G924" i="13"/>
  <c r="G924" i="15" s="1"/>
  <c r="G984" i="13"/>
  <c r="G984" i="15" s="1"/>
  <c r="G1048" i="13"/>
  <c r="G1048" i="15" s="1"/>
  <c r="G1112" i="13"/>
  <c r="G1112" i="15" s="1"/>
  <c r="G1176" i="13"/>
  <c r="G1176" i="15" s="1"/>
  <c r="G1246" i="13"/>
  <c r="G1246" i="15" s="1"/>
  <c r="G1310" i="13"/>
  <c r="G1310" i="15" s="1"/>
  <c r="G1379" i="13"/>
  <c r="G1379" i="15" s="1"/>
  <c r="G1443" i="13"/>
  <c r="G1443" i="15" s="1"/>
  <c r="AL40" i="2"/>
  <c r="G361" i="13"/>
  <c r="G361" i="15" s="1"/>
  <c r="G420" i="13"/>
  <c r="G420" i="15" s="1"/>
  <c r="G489" i="13"/>
  <c r="G489" i="15" s="1"/>
  <c r="G561" i="13"/>
  <c r="G561" i="15" s="1"/>
  <c r="G641" i="13"/>
  <c r="G641" i="15" s="1"/>
  <c r="G728" i="13"/>
  <c r="G728" i="15" s="1"/>
  <c r="G815" i="13"/>
  <c r="G815" i="15" s="1"/>
  <c r="G906" i="13"/>
  <c r="G906" i="15" s="1"/>
  <c r="G982" i="13"/>
  <c r="G982" i="15" s="1"/>
  <c r="G1070" i="13"/>
  <c r="G1070" i="15" s="1"/>
  <c r="G1158" i="13"/>
  <c r="G1158" i="15" s="1"/>
  <c r="G1236" i="13"/>
  <c r="G1236" i="15" s="1"/>
  <c r="G1324" i="13"/>
  <c r="G1324" i="15" s="1"/>
  <c r="G1417" i="13"/>
  <c r="G1417" i="15" s="1"/>
  <c r="G439" i="13"/>
  <c r="G439" i="15" s="1"/>
  <c r="G500" i="13"/>
  <c r="G500" i="15" s="1"/>
  <c r="G564" i="13"/>
  <c r="G564" i="15" s="1"/>
  <c r="G628" i="13"/>
  <c r="G628" i="15" s="1"/>
  <c r="G691" i="13"/>
  <c r="G691" i="15" s="1"/>
  <c r="G755" i="13"/>
  <c r="G755" i="15" s="1"/>
  <c r="G813" i="13"/>
  <c r="G813" i="15" s="1"/>
  <c r="G869" i="13"/>
  <c r="G869" i="15" s="1"/>
  <c r="G933" i="13"/>
  <c r="G933" i="15" s="1"/>
  <c r="G993" i="13"/>
  <c r="G993" i="15" s="1"/>
  <c r="G1057" i="13"/>
  <c r="G1057" i="15" s="1"/>
  <c r="G1121" i="13"/>
  <c r="G1121" i="15" s="1"/>
  <c r="G1183" i="13"/>
  <c r="G1183" i="15" s="1"/>
  <c r="G1247" i="13"/>
  <c r="G1247" i="15" s="1"/>
  <c r="G1311" i="13"/>
  <c r="G1311" i="15" s="1"/>
  <c r="G1380" i="13"/>
  <c r="G1380" i="15" s="1"/>
  <c r="G1436" i="13"/>
  <c r="G1436" i="15" s="1"/>
  <c r="G427" i="13"/>
  <c r="G427" i="15" s="1"/>
  <c r="G503" i="13"/>
  <c r="G503" i="15" s="1"/>
  <c r="G567" i="13"/>
  <c r="G567" i="15" s="1"/>
  <c r="G631" i="13"/>
  <c r="G631" i="15" s="1"/>
  <c r="G694" i="13"/>
  <c r="G694" i="15" s="1"/>
  <c r="G758" i="13"/>
  <c r="G758" i="15" s="1"/>
  <c r="G828" i="13"/>
  <c r="G828" i="15" s="1"/>
  <c r="G896" i="13"/>
  <c r="G896" i="15" s="1"/>
  <c r="G960" i="13"/>
  <c r="G960" i="15" s="1"/>
  <c r="G1028" i="13"/>
  <c r="G1028" i="15" s="1"/>
  <c r="G1092" i="13"/>
  <c r="G1092" i="15" s="1"/>
  <c r="G1156" i="13"/>
  <c r="G1156" i="15" s="1"/>
  <c r="G346" i="13"/>
  <c r="G346" i="15" s="1"/>
  <c r="G422" i="13"/>
  <c r="G422" i="15" s="1"/>
  <c r="G482" i="13"/>
  <c r="G482" i="15" s="1"/>
  <c r="G546" i="13"/>
  <c r="G546" i="15" s="1"/>
  <c r="G626" i="13"/>
  <c r="G626" i="15" s="1"/>
  <c r="G721" i="13"/>
  <c r="G721" i="15" s="1"/>
  <c r="G798" i="13"/>
  <c r="G798" i="15" s="1"/>
  <c r="G875" i="13"/>
  <c r="G875" i="15" s="1"/>
  <c r="G963" i="13"/>
  <c r="G963" i="15" s="1"/>
  <c r="G1039" i="13"/>
  <c r="G1039" i="15" s="1"/>
  <c r="G1127" i="13"/>
  <c r="G1127" i="15" s="1"/>
  <c r="G1221" i="13"/>
  <c r="G1221" i="15" s="1"/>
  <c r="G1309" i="13"/>
  <c r="G1309" i="15" s="1"/>
  <c r="G410" i="13"/>
  <c r="G410" i="15" s="1"/>
  <c r="G469" i="13"/>
  <c r="G469" i="15" s="1"/>
  <c r="G533" i="13"/>
  <c r="G533" i="15" s="1"/>
  <c r="G597" i="13"/>
  <c r="G597" i="15" s="1"/>
  <c r="G661" i="13"/>
  <c r="G661" i="15" s="1"/>
  <c r="G724" i="13"/>
  <c r="G724" i="15" s="1"/>
  <c r="G788" i="13"/>
  <c r="G788" i="15" s="1"/>
  <c r="G858" i="13"/>
  <c r="G858" i="15" s="1"/>
  <c r="G918" i="13"/>
  <c r="G918" i="15" s="1"/>
  <c r="G986" i="13"/>
  <c r="G986" i="15" s="1"/>
  <c r="G1050" i="13"/>
  <c r="G1050" i="15" s="1"/>
  <c r="G1114" i="13"/>
  <c r="G1114" i="15" s="1"/>
  <c r="G1178" i="13"/>
  <c r="G1178" i="15" s="1"/>
  <c r="G1240" i="13"/>
  <c r="G1240" i="15" s="1"/>
  <c r="G1304" i="13"/>
  <c r="G1304" i="15" s="1"/>
  <c r="G1365" i="13"/>
  <c r="G1365" i="15" s="1"/>
  <c r="G1437" i="13"/>
  <c r="G1437" i="15" s="1"/>
  <c r="G1395" i="13"/>
  <c r="G1395" i="15" s="1"/>
  <c r="G752" i="13"/>
  <c r="G752" i="15" s="1"/>
  <c r="AL22" i="2"/>
  <c r="AL86" i="2"/>
  <c r="AL142" i="2"/>
  <c r="AL212" i="2"/>
  <c r="AL275" i="2"/>
  <c r="G343" i="13"/>
  <c r="G343" i="15" s="1"/>
  <c r="G1186" i="13"/>
  <c r="G1186" i="15" s="1"/>
  <c r="G1250" i="13"/>
  <c r="G1250" i="15" s="1"/>
  <c r="G1314" i="13"/>
  <c r="G1314" i="15" s="1"/>
  <c r="G1375" i="13"/>
  <c r="G1375" i="15" s="1"/>
  <c r="AL57" i="2"/>
  <c r="AL121" i="2"/>
  <c r="AL183" i="2"/>
  <c r="AL245" i="2"/>
  <c r="G650" i="13"/>
  <c r="G650" i="15" s="1"/>
  <c r="G1047" i="13"/>
  <c r="G1047" i="15" s="1"/>
  <c r="G1370" i="13"/>
  <c r="G1370" i="15" s="1"/>
  <c r="G1426" i="13"/>
  <c r="G1426" i="15" s="1"/>
  <c r="AL71" i="2"/>
  <c r="AL143" i="2"/>
  <c r="AL205" i="2"/>
  <c r="AL271" i="2"/>
  <c r="G336" i="13"/>
  <c r="G336" i="15" s="1"/>
  <c r="G397" i="13"/>
  <c r="G397" i="15" s="1"/>
  <c r="G464" i="13"/>
  <c r="G464" i="15" s="1"/>
  <c r="G1431" i="13"/>
  <c r="G1431" i="15" s="1"/>
  <c r="AL7" i="2"/>
  <c r="G560" i="13"/>
  <c r="G560" i="15" s="1"/>
  <c r="G624" i="13"/>
  <c r="G624" i="15" s="1"/>
  <c r="G687" i="13"/>
  <c r="G687" i="15" s="1"/>
  <c r="G751" i="13"/>
  <c r="G751" i="15" s="1"/>
  <c r="G809" i="13"/>
  <c r="G809" i="15" s="1"/>
  <c r="G865" i="13"/>
  <c r="G865" i="15" s="1"/>
  <c r="G929" i="13"/>
  <c r="G929" i="15" s="1"/>
  <c r="G997" i="13"/>
  <c r="G997" i="15" s="1"/>
  <c r="G1061" i="13"/>
  <c r="G1061" i="15" s="1"/>
  <c r="G1125" i="13"/>
  <c r="G1125" i="15" s="1"/>
  <c r="AL69" i="2"/>
  <c r="AL133" i="2"/>
  <c r="AL195" i="2"/>
  <c r="AL261" i="2"/>
  <c r="G1165" i="13"/>
  <c r="G1165" i="15" s="1"/>
  <c r="G1227" i="13"/>
  <c r="G1227" i="15" s="1"/>
  <c r="G1291" i="13"/>
  <c r="G1291" i="15" s="1"/>
  <c r="G1352" i="13"/>
  <c r="G1352" i="15" s="1"/>
  <c r="G1416" i="13"/>
  <c r="G1416" i="15" s="1"/>
  <c r="AL230" i="2"/>
  <c r="G898" i="13"/>
  <c r="G898" i="15" s="1"/>
  <c r="AL290" i="2"/>
  <c r="G1059" i="13"/>
  <c r="G1059" i="15" s="1"/>
  <c r="G1123" i="13"/>
  <c r="G1123" i="15" s="1"/>
  <c r="G1241" i="13"/>
  <c r="G1241" i="15" s="1"/>
  <c r="G1305" i="13"/>
  <c r="G1305" i="15" s="1"/>
  <c r="G1366" i="13"/>
  <c r="G1366" i="15" s="1"/>
  <c r="G1422" i="13"/>
  <c r="G1422" i="15" s="1"/>
  <c r="G374" i="13"/>
  <c r="G374" i="15" s="1"/>
  <c r="G434" i="13"/>
  <c r="G434" i="15" s="1"/>
  <c r="G502" i="13"/>
  <c r="G502" i="15" s="1"/>
  <c r="G566" i="13"/>
  <c r="G566" i="15" s="1"/>
  <c r="G630" i="13"/>
  <c r="G630" i="15" s="1"/>
  <c r="G693" i="13"/>
  <c r="G693" i="15" s="1"/>
  <c r="G757" i="13"/>
  <c r="G757" i="15" s="1"/>
  <c r="G827" i="13"/>
  <c r="G827" i="15" s="1"/>
  <c r="G903" i="13"/>
  <c r="G903" i="15" s="1"/>
  <c r="G973" i="13"/>
  <c r="G973" i="15" s="1"/>
  <c r="G1035" i="13"/>
  <c r="G1035" i="15" s="1"/>
  <c r="AJ1177" i="2"/>
  <c r="AN1177" i="2" s="1"/>
  <c r="G1181" i="13"/>
  <c r="G1181" i="15" s="1"/>
  <c r="AJ1239" i="2"/>
  <c r="AN1239" i="2" s="1"/>
  <c r="G1243" i="13"/>
  <c r="G1243" i="15" s="1"/>
  <c r="AJ1428" i="2"/>
  <c r="AN1428" i="2" s="1"/>
  <c r="G1432" i="13"/>
  <c r="G1432" i="15" s="1"/>
  <c r="AJ839" i="2"/>
  <c r="AN839" i="2" s="1"/>
  <c r="G843" i="13"/>
  <c r="G843" i="15" s="1"/>
  <c r="AJ1146" i="2"/>
  <c r="AN1146" i="2" s="1"/>
  <c r="G1150" i="13"/>
  <c r="G1150" i="15" s="1"/>
  <c r="AJ458" i="2"/>
  <c r="AN458" i="2" s="1"/>
  <c r="G462" i="13"/>
  <c r="G462" i="15" s="1"/>
  <c r="AJ522" i="2"/>
  <c r="AN522" i="2" s="1"/>
  <c r="G526" i="13"/>
  <c r="G526" i="15" s="1"/>
  <c r="AJ650" i="2"/>
  <c r="AN650" i="2" s="1"/>
  <c r="G654" i="13"/>
  <c r="G654" i="15" s="1"/>
  <c r="AJ777" i="2"/>
  <c r="AN777" i="2" s="1"/>
  <c r="G781" i="13"/>
  <c r="G781" i="15" s="1"/>
  <c r="AJ923" i="2"/>
  <c r="AN923" i="2" s="1"/>
  <c r="G927" i="13"/>
  <c r="G927" i="15" s="1"/>
  <c r="AJ991" i="2"/>
  <c r="AN991" i="2" s="1"/>
  <c r="G995" i="13"/>
  <c r="G995" i="15" s="1"/>
  <c r="AJ1159" i="2"/>
  <c r="AN1159" i="2" s="1"/>
  <c r="G1163" i="13"/>
  <c r="G1163" i="15" s="1"/>
  <c r="AJ785" i="2"/>
  <c r="AN785" i="2" s="1"/>
  <c r="G789" i="13"/>
  <c r="G789" i="15" s="1"/>
  <c r="AJ855" i="2"/>
  <c r="AN855" i="2" s="1"/>
  <c r="G859" i="13"/>
  <c r="G859" i="15" s="1"/>
  <c r="AJ931" i="2"/>
  <c r="AN931" i="2" s="1"/>
  <c r="G935" i="13"/>
  <c r="G935" i="15" s="1"/>
  <c r="AJ1229" i="2"/>
  <c r="AN1229" i="2" s="1"/>
  <c r="G1233" i="13"/>
  <c r="G1233" i="15" s="1"/>
  <c r="AJ1354" i="2"/>
  <c r="AN1354" i="2" s="1"/>
  <c r="G1358" i="13"/>
  <c r="G1358" i="15" s="1"/>
  <c r="AJ1410" i="2"/>
  <c r="AN1410" i="2" s="1"/>
  <c r="G1414" i="13"/>
  <c r="G1414" i="15" s="1"/>
  <c r="AJ1474" i="2"/>
  <c r="AN1474" i="2" s="1"/>
  <c r="AJ422" i="2"/>
  <c r="AN422" i="2" s="1"/>
  <c r="G426" i="13"/>
  <c r="G426" i="15" s="1"/>
  <c r="AJ618" i="2"/>
  <c r="AN618" i="2" s="1"/>
  <c r="G622" i="13"/>
  <c r="G622" i="15" s="1"/>
  <c r="AJ681" i="2"/>
  <c r="AN681" i="2" s="1"/>
  <c r="G685" i="13"/>
  <c r="G685" i="15" s="1"/>
  <c r="AJ745" i="2"/>
  <c r="AN745" i="2" s="1"/>
  <c r="G749" i="13"/>
  <c r="G749" i="15" s="1"/>
  <c r="AJ816" i="2"/>
  <c r="AN816" i="2" s="1"/>
  <c r="G820" i="13"/>
  <c r="G820" i="15" s="1"/>
  <c r="AJ891" i="2"/>
  <c r="AN891" i="2" s="1"/>
  <c r="G895" i="13"/>
  <c r="G895" i="15" s="1"/>
  <c r="AJ955" i="2"/>
  <c r="AN955" i="2" s="1"/>
  <c r="G959" i="13"/>
  <c r="G959" i="15" s="1"/>
  <c r="AJ1023" i="2"/>
  <c r="AN1023" i="2" s="1"/>
  <c r="G1027" i="13"/>
  <c r="G1027" i="15" s="1"/>
  <c r="AJ1189" i="2"/>
  <c r="AN1189" i="2" s="1"/>
  <c r="G1193" i="13"/>
  <c r="G1193" i="15" s="1"/>
  <c r="AK785" i="2"/>
  <c r="AK931" i="2"/>
  <c r="AK855" i="2"/>
  <c r="AK650" i="2"/>
  <c r="AK816" i="2"/>
  <c r="AK839" i="2"/>
  <c r="AK1189" i="2"/>
  <c r="AK745" i="2"/>
  <c r="AK955" i="2"/>
  <c r="AK1428" i="2"/>
  <c r="AK618" i="2"/>
  <c r="AK1023" i="2"/>
  <c r="AK891" i="2"/>
  <c r="AK458" i="2"/>
  <c r="AK522" i="2"/>
  <c r="AK923" i="2"/>
  <c r="AK1159" i="2"/>
  <c r="AK991" i="2"/>
  <c r="AK777" i="2"/>
  <c r="AK1239" i="2"/>
  <c r="AK1177" i="2"/>
  <c r="AK1474" i="2"/>
  <c r="AK422" i="2"/>
  <c r="AK1410" i="2"/>
  <c r="AK681" i="2"/>
  <c r="AK74" i="2"/>
  <c r="AJ74" i="2"/>
  <c r="AN74" i="2" s="1"/>
  <c r="AK327" i="2"/>
  <c r="AJ327" i="2"/>
  <c r="AN327" i="2" s="1"/>
  <c r="AK51" i="2"/>
  <c r="AJ51" i="2"/>
  <c r="AN51" i="2" s="1"/>
  <c r="AK320" i="2"/>
  <c r="AJ320" i="2"/>
  <c r="AN320" i="2" s="1"/>
  <c r="AK164" i="2"/>
  <c r="AJ164" i="2"/>
  <c r="AN164" i="2" s="1"/>
  <c r="AK427" i="2"/>
  <c r="AJ427" i="2"/>
  <c r="AN427" i="2" s="1"/>
  <c r="AK678" i="2"/>
  <c r="AJ678" i="2"/>
  <c r="AN678" i="2" s="1"/>
  <c r="AK936" i="2"/>
  <c r="AJ936" i="2"/>
  <c r="AN936" i="2" s="1"/>
  <c r="AK1258" i="2"/>
  <c r="AJ1258" i="2"/>
  <c r="AN1258" i="2" s="1"/>
  <c r="AK1455" i="2"/>
  <c r="AJ1455" i="2"/>
  <c r="AN1455" i="2" s="1"/>
  <c r="AK661" i="2"/>
  <c r="AJ661" i="2"/>
  <c r="AN661" i="2" s="1"/>
  <c r="AK1002" i="2"/>
  <c r="AJ1002" i="2"/>
  <c r="AN1002" i="2" s="1"/>
  <c r="AK1256" i="2"/>
  <c r="AJ1256" i="2"/>
  <c r="AN1256" i="2" s="1"/>
  <c r="AK389" i="2"/>
  <c r="AJ389" i="2"/>
  <c r="AN389" i="2" s="1"/>
  <c r="AK640" i="2"/>
  <c r="AJ640" i="2"/>
  <c r="AN640" i="2" s="1"/>
  <c r="AK945" i="2"/>
  <c r="AJ945" i="2"/>
  <c r="AN945" i="2" s="1"/>
  <c r="AK1195" i="2"/>
  <c r="AJ1195" i="2"/>
  <c r="AN1195" i="2" s="1"/>
  <c r="AK1387" i="2"/>
  <c r="AJ1387" i="2"/>
  <c r="AN1387" i="2" s="1"/>
  <c r="AK517" i="2"/>
  <c r="AJ517" i="2"/>
  <c r="AN517" i="2" s="1"/>
  <c r="AK770" i="2"/>
  <c r="AJ770" i="2"/>
  <c r="AN770" i="2" s="1"/>
  <c r="AK1040" i="2"/>
  <c r="AJ1040" i="2"/>
  <c r="AN1040" i="2" s="1"/>
  <c r="AK550" i="2"/>
  <c r="AJ550" i="2"/>
  <c r="AN550" i="2" s="1"/>
  <c r="AK879" i="2"/>
  <c r="AJ879" i="2"/>
  <c r="AN879" i="2" s="1"/>
  <c r="AK1313" i="2"/>
  <c r="AJ1313" i="2"/>
  <c r="AN1313" i="2" s="1"/>
  <c r="AK1441" i="2"/>
  <c r="AJ1441" i="2"/>
  <c r="AN1441" i="2" s="1"/>
  <c r="AK19" i="2"/>
  <c r="AJ19" i="2"/>
  <c r="AN19" i="2" s="1"/>
  <c r="AK28" i="2"/>
  <c r="AJ28" i="2"/>
  <c r="AN28" i="2" s="1"/>
  <c r="AK98" i="2"/>
  <c r="AJ98" i="2"/>
  <c r="AN98" i="2" s="1"/>
  <c r="AK162" i="2"/>
  <c r="AJ162" i="2"/>
  <c r="AN162" i="2" s="1"/>
  <c r="AK224" i="2"/>
  <c r="AJ224" i="2"/>
  <c r="AN224" i="2" s="1"/>
  <c r="AK287" i="2"/>
  <c r="AJ287" i="2"/>
  <c r="AN287" i="2" s="1"/>
  <c r="AK351" i="2"/>
  <c r="AJ351" i="2"/>
  <c r="AN351" i="2" s="1"/>
  <c r="AK80" i="2"/>
  <c r="AJ80" i="2"/>
  <c r="AN80" i="2" s="1"/>
  <c r="AK160" i="2"/>
  <c r="AJ160" i="2"/>
  <c r="AN160" i="2" s="1"/>
  <c r="AK244" i="2"/>
  <c r="AJ244" i="2"/>
  <c r="AN244" i="2" s="1"/>
  <c r="AK325" i="2"/>
  <c r="AJ325" i="2"/>
  <c r="AN325" i="2" s="1"/>
  <c r="AK75" i="2"/>
  <c r="AJ75" i="2"/>
  <c r="AN75" i="2" s="1"/>
  <c r="AK139" i="2"/>
  <c r="AJ139" i="2"/>
  <c r="AN139" i="2" s="1"/>
  <c r="AK201" i="2"/>
  <c r="AJ201" i="2"/>
  <c r="AN201" i="2" s="1"/>
  <c r="AK280" i="2"/>
  <c r="AJ280" i="2"/>
  <c r="AN280" i="2" s="1"/>
  <c r="AK344" i="2"/>
  <c r="AJ344" i="2"/>
  <c r="AN344" i="2" s="1"/>
  <c r="AK60" i="2"/>
  <c r="AJ60" i="2"/>
  <c r="AN60" i="2" s="1"/>
  <c r="AK124" i="2"/>
  <c r="AJ124" i="2"/>
  <c r="AN124" i="2" s="1"/>
  <c r="AK194" i="2"/>
  <c r="AJ194" i="2"/>
  <c r="AN194" i="2" s="1"/>
  <c r="AK268" i="2"/>
  <c r="AJ268" i="2"/>
  <c r="AN268" i="2" s="1"/>
  <c r="AK337" i="2"/>
  <c r="AJ337" i="2"/>
  <c r="AN337" i="2" s="1"/>
  <c r="AK386" i="2"/>
  <c r="AJ386" i="2"/>
  <c r="AN386" i="2" s="1"/>
  <c r="AK447" i="2"/>
  <c r="AJ447" i="2"/>
  <c r="AN447" i="2" s="1"/>
  <c r="AK511" i="2"/>
  <c r="AJ511" i="2"/>
  <c r="AN511" i="2" s="1"/>
  <c r="AK575" i="2"/>
  <c r="AJ575" i="2"/>
  <c r="AN575" i="2" s="1"/>
  <c r="AK639" i="2"/>
  <c r="AJ639" i="2"/>
  <c r="AN639" i="2" s="1"/>
  <c r="AK702" i="2"/>
  <c r="AJ702" i="2"/>
  <c r="AN702" i="2" s="1"/>
  <c r="AK766" i="2"/>
  <c r="AJ766" i="2"/>
  <c r="AN766" i="2" s="1"/>
  <c r="AK828" i="2"/>
  <c r="AJ828" i="2"/>
  <c r="AN828" i="2" s="1"/>
  <c r="AK896" i="2"/>
  <c r="AJ896" i="2"/>
  <c r="AN896" i="2" s="1"/>
  <c r="AK960" i="2"/>
  <c r="AJ960" i="2"/>
  <c r="AN960" i="2" s="1"/>
  <c r="AK1020" i="2"/>
  <c r="AJ1020" i="2"/>
  <c r="AN1020" i="2" s="1"/>
  <c r="AK1084" i="2"/>
  <c r="AJ1084" i="2"/>
  <c r="AN1084" i="2" s="1"/>
  <c r="AK1148" i="2"/>
  <c r="AJ1148" i="2"/>
  <c r="AN1148" i="2" s="1"/>
  <c r="AK1218" i="2"/>
  <c r="AJ1218" i="2"/>
  <c r="AN1218" i="2" s="1"/>
  <c r="AK1282" i="2"/>
  <c r="AJ1282" i="2"/>
  <c r="AN1282" i="2" s="1"/>
  <c r="AK1351" i="2"/>
  <c r="AJ1351" i="2"/>
  <c r="AN1351" i="2" s="1"/>
  <c r="AK1415" i="2"/>
  <c r="AJ1415" i="2"/>
  <c r="AN1415" i="2" s="1"/>
  <c r="AK1486" i="2"/>
  <c r="AJ1486" i="2"/>
  <c r="AN1486" i="2" s="1"/>
  <c r="AK256" i="2"/>
  <c r="AJ256" i="2"/>
  <c r="AN256" i="2" s="1"/>
  <c r="AK394" i="2"/>
  <c r="AJ394" i="2"/>
  <c r="AN394" i="2" s="1"/>
  <c r="AK453" i="2"/>
  <c r="AJ453" i="2"/>
  <c r="AN453" i="2" s="1"/>
  <c r="AK525" i="2"/>
  <c r="AJ525" i="2"/>
  <c r="AN525" i="2" s="1"/>
  <c r="AK605" i="2"/>
  <c r="AJ605" i="2"/>
  <c r="AN605" i="2" s="1"/>
  <c r="AK692" i="2"/>
  <c r="AJ692" i="2"/>
  <c r="AN692" i="2" s="1"/>
  <c r="AK772" i="2"/>
  <c r="AJ772" i="2"/>
  <c r="AN772" i="2" s="1"/>
  <c r="AK870" i="2"/>
  <c r="AJ870" i="2"/>
  <c r="AN870" i="2" s="1"/>
  <c r="AK950" i="2"/>
  <c r="AJ950" i="2"/>
  <c r="AN950" i="2" s="1"/>
  <c r="AK1034" i="2"/>
  <c r="AJ1034" i="2"/>
  <c r="AN1034" i="2" s="1"/>
  <c r="AK1122" i="2"/>
  <c r="AJ1122" i="2"/>
  <c r="AN1122" i="2" s="1"/>
  <c r="AK1200" i="2"/>
  <c r="AJ1200" i="2"/>
  <c r="AN1200" i="2" s="1"/>
  <c r="AK1288" i="2"/>
  <c r="AJ1288" i="2"/>
  <c r="AN1288" i="2" s="1"/>
  <c r="AK1373" i="2"/>
  <c r="AJ1373" i="2"/>
  <c r="AN1373" i="2" s="1"/>
  <c r="AK1469" i="2"/>
  <c r="AJ1469" i="2"/>
  <c r="AN1469" i="2" s="1"/>
  <c r="AK412" i="2"/>
  <c r="AJ412" i="2"/>
  <c r="AN412" i="2" s="1"/>
  <c r="AK472" i="2"/>
  <c r="AJ472" i="2"/>
  <c r="AN472" i="2" s="1"/>
  <c r="AK536" i="2"/>
  <c r="AJ536" i="2"/>
  <c r="AN536" i="2" s="1"/>
  <c r="AK600" i="2"/>
  <c r="AJ600" i="2"/>
  <c r="AN600" i="2" s="1"/>
  <c r="AK663" i="2"/>
  <c r="AJ663" i="2"/>
  <c r="AN663" i="2" s="1"/>
  <c r="AK727" i="2"/>
  <c r="AJ727" i="2"/>
  <c r="AN727" i="2" s="1"/>
  <c r="AK791" i="2"/>
  <c r="AJ791" i="2"/>
  <c r="AN791" i="2" s="1"/>
  <c r="AK845" i="2"/>
  <c r="AJ845" i="2"/>
  <c r="AN845" i="2" s="1"/>
  <c r="AK905" i="2"/>
  <c r="AJ905" i="2"/>
  <c r="AN905" i="2" s="1"/>
  <c r="AK967" i="2"/>
  <c r="AJ967" i="2"/>
  <c r="AN967" i="2" s="1"/>
  <c r="AK1029" i="2"/>
  <c r="AJ1029" i="2"/>
  <c r="AN1029" i="2" s="1"/>
  <c r="AK1093" i="2"/>
  <c r="AJ1093" i="2"/>
  <c r="AN1093" i="2" s="1"/>
  <c r="AK1157" i="2"/>
  <c r="AJ1157" i="2"/>
  <c r="AN1157" i="2" s="1"/>
  <c r="AK1219" i="2"/>
  <c r="AJ1219" i="2"/>
  <c r="AN1219" i="2" s="1"/>
  <c r="AK1283" i="2"/>
  <c r="AJ1283" i="2"/>
  <c r="AN1283" i="2" s="1"/>
  <c r="AK1352" i="2"/>
  <c r="AJ1352" i="2"/>
  <c r="AN1352" i="2" s="1"/>
  <c r="AK1408" i="2"/>
  <c r="AJ1408" i="2"/>
  <c r="AN1408" i="2" s="1"/>
  <c r="AK1472" i="2"/>
  <c r="AJ1472" i="2"/>
  <c r="AN1472" i="2" s="1"/>
  <c r="AK400" i="2"/>
  <c r="AJ400" i="2"/>
  <c r="AN400" i="2" s="1"/>
  <c r="AK475" i="2"/>
  <c r="AJ475" i="2"/>
  <c r="AN475" i="2" s="1"/>
  <c r="AK539" i="2"/>
  <c r="AJ539" i="2"/>
  <c r="AN539" i="2" s="1"/>
  <c r="AK603" i="2"/>
  <c r="AJ603" i="2"/>
  <c r="AN603" i="2" s="1"/>
  <c r="AK666" i="2"/>
  <c r="AJ666" i="2"/>
  <c r="AN666" i="2" s="1"/>
  <c r="AK730" i="2"/>
  <c r="AJ730" i="2"/>
  <c r="AN730" i="2" s="1"/>
  <c r="AK799" i="2"/>
  <c r="AJ799" i="2"/>
  <c r="AN799" i="2" s="1"/>
  <c r="AK868" i="2"/>
  <c r="AJ868" i="2"/>
  <c r="AN868" i="2" s="1"/>
  <c r="AK932" i="2"/>
  <c r="AJ932" i="2"/>
  <c r="AN932" i="2" s="1"/>
  <c r="AK1000" i="2"/>
  <c r="AJ1000" i="2"/>
  <c r="AN1000" i="2" s="1"/>
  <c r="AK1064" i="2"/>
  <c r="AJ1064" i="2"/>
  <c r="AN1064" i="2" s="1"/>
  <c r="AK1128" i="2"/>
  <c r="AJ1128" i="2"/>
  <c r="AN1128" i="2" s="1"/>
  <c r="AK318" i="2"/>
  <c r="AJ318" i="2"/>
  <c r="AN318" i="2" s="1"/>
  <c r="AK380" i="2"/>
  <c r="AJ380" i="2"/>
  <c r="AN380" i="2" s="1"/>
  <c r="AK446" i="2"/>
  <c r="AJ446" i="2"/>
  <c r="AN446" i="2" s="1"/>
  <c r="AK510" i="2"/>
  <c r="AJ510" i="2"/>
  <c r="AN510" i="2" s="1"/>
  <c r="AK574" i="2"/>
  <c r="AJ574" i="2"/>
  <c r="AN574" i="2" s="1"/>
  <c r="AK669" i="2"/>
  <c r="AJ669" i="2"/>
  <c r="AN669" i="2" s="1"/>
  <c r="AK757" i="2"/>
  <c r="AJ757" i="2"/>
  <c r="AN757" i="2" s="1"/>
  <c r="AK835" i="2"/>
  <c r="AJ835" i="2"/>
  <c r="AN835" i="2" s="1"/>
  <c r="AK911" i="2"/>
  <c r="AJ911" i="2"/>
  <c r="AN911" i="2" s="1"/>
  <c r="AK995" i="2"/>
  <c r="AJ995" i="2"/>
  <c r="AN995" i="2" s="1"/>
  <c r="AK1083" i="2"/>
  <c r="AJ1083" i="2"/>
  <c r="AN1083" i="2" s="1"/>
  <c r="AK1163" i="2"/>
  <c r="AJ1163" i="2"/>
  <c r="AN1163" i="2" s="1"/>
  <c r="AK1257" i="2"/>
  <c r="AJ1257" i="2"/>
  <c r="AN1257" i="2" s="1"/>
  <c r="AK1342" i="2"/>
  <c r="AJ1342" i="2"/>
  <c r="AN1342" i="2" s="1"/>
  <c r="AK436" i="2"/>
  <c r="AJ436" i="2"/>
  <c r="AN436" i="2" s="1"/>
  <c r="AK497" i="2"/>
  <c r="AJ497" i="2"/>
  <c r="AN497" i="2" s="1"/>
  <c r="AK561" i="2"/>
  <c r="AJ561" i="2"/>
  <c r="AN561" i="2" s="1"/>
  <c r="AK625" i="2"/>
  <c r="AJ625" i="2"/>
  <c r="AN625" i="2" s="1"/>
  <c r="AK688" i="2"/>
  <c r="AJ688" i="2"/>
  <c r="AN688" i="2" s="1"/>
  <c r="AK752" i="2"/>
  <c r="AJ752" i="2"/>
  <c r="AN752" i="2" s="1"/>
  <c r="AK822" i="2"/>
  <c r="AJ822" i="2"/>
  <c r="AN822" i="2" s="1"/>
  <c r="AK882" i="2"/>
  <c r="AJ882" i="2"/>
  <c r="AN882" i="2" s="1"/>
  <c r="AK946" i="2"/>
  <c r="AJ946" i="2"/>
  <c r="AN946" i="2" s="1"/>
  <c r="AK1014" i="2"/>
  <c r="AJ1014" i="2"/>
  <c r="AN1014" i="2" s="1"/>
  <c r="AK1078" i="2"/>
  <c r="AJ1078" i="2"/>
  <c r="AN1078" i="2" s="1"/>
  <c r="AK1142" i="2"/>
  <c r="AJ1142" i="2"/>
  <c r="AN1142" i="2" s="1"/>
  <c r="AK1204" i="2"/>
  <c r="AJ1204" i="2"/>
  <c r="AN1204" i="2" s="1"/>
  <c r="AK1268" i="2"/>
  <c r="AJ1268" i="2"/>
  <c r="AN1268" i="2" s="1"/>
  <c r="AK1329" i="2"/>
  <c r="AJ1329" i="2"/>
  <c r="AN1329" i="2" s="1"/>
  <c r="AK1395" i="2"/>
  <c r="AJ1395" i="2"/>
  <c r="AN1395" i="2" s="1"/>
  <c r="AK1465" i="2"/>
  <c r="AJ1465" i="2"/>
  <c r="AN1465" i="2" s="1"/>
  <c r="AK1240" i="2"/>
  <c r="AJ1240" i="2"/>
  <c r="AN1240" i="2" s="1"/>
  <c r="AK18" i="2"/>
  <c r="AJ18" i="2"/>
  <c r="AN18" i="2" s="1"/>
  <c r="AK1018" i="2"/>
  <c r="AJ1018" i="2"/>
  <c r="AN1018" i="2" s="1"/>
  <c r="AK54" i="2"/>
  <c r="AJ54" i="2"/>
  <c r="AN54" i="2" s="1"/>
  <c r="AK110" i="2"/>
  <c r="AJ110" i="2"/>
  <c r="AN110" i="2" s="1"/>
  <c r="AK174" i="2"/>
  <c r="AJ174" i="2"/>
  <c r="AN174" i="2" s="1"/>
  <c r="AK242" i="2"/>
  <c r="AJ242" i="2"/>
  <c r="AN242" i="2" s="1"/>
  <c r="AK308" i="2"/>
  <c r="AJ308" i="2"/>
  <c r="AN308" i="2" s="1"/>
  <c r="AK362" i="2"/>
  <c r="AJ362" i="2"/>
  <c r="AN362" i="2" s="1"/>
  <c r="AK1214" i="2"/>
  <c r="AJ1214" i="2"/>
  <c r="AN1214" i="2" s="1"/>
  <c r="AK1278" i="2"/>
  <c r="AJ1278" i="2"/>
  <c r="AN1278" i="2" s="1"/>
  <c r="AK1339" i="2"/>
  <c r="AJ1339" i="2"/>
  <c r="AN1339" i="2" s="1"/>
  <c r="AK1411" i="2"/>
  <c r="AJ1411" i="2"/>
  <c r="AN1411" i="2" s="1"/>
  <c r="AK89" i="2"/>
  <c r="AJ89" i="2"/>
  <c r="AN89" i="2" s="1"/>
  <c r="AK153" i="2"/>
  <c r="AJ153" i="2"/>
  <c r="AN153" i="2" s="1"/>
  <c r="AK215" i="2"/>
  <c r="AJ215" i="2"/>
  <c r="AN215" i="2" s="1"/>
  <c r="AK273" i="2"/>
  <c r="AJ273" i="2"/>
  <c r="AN273" i="2" s="1"/>
  <c r="AK887" i="2"/>
  <c r="AJ887" i="2"/>
  <c r="AN887" i="2" s="1"/>
  <c r="AK1233" i="2"/>
  <c r="AJ1233" i="2"/>
  <c r="AN1233" i="2" s="1"/>
  <c r="AK1392" i="2"/>
  <c r="AJ1392" i="2"/>
  <c r="AN1392" i="2" s="1"/>
  <c r="AK39" i="2"/>
  <c r="AJ39" i="2"/>
  <c r="AN39" i="2" s="1"/>
  <c r="AK103" i="2"/>
  <c r="AJ103" i="2"/>
  <c r="AN103" i="2" s="1"/>
  <c r="AK175" i="2"/>
  <c r="AJ175" i="2"/>
  <c r="AN175" i="2" s="1"/>
  <c r="AK237" i="2"/>
  <c r="AJ237" i="2"/>
  <c r="AN237" i="2" s="1"/>
  <c r="AK300" i="2"/>
  <c r="AJ300" i="2"/>
  <c r="AN300" i="2" s="1"/>
  <c r="AK363" i="2"/>
  <c r="AJ363" i="2"/>
  <c r="AN363" i="2" s="1"/>
  <c r="AK424" i="2"/>
  <c r="AJ424" i="2"/>
  <c r="AN424" i="2" s="1"/>
  <c r="AK492" i="2"/>
  <c r="AJ492" i="2"/>
  <c r="AN492" i="2" s="1"/>
  <c r="AK1427" i="2"/>
  <c r="AJ1427" i="2"/>
  <c r="AN1427" i="2" s="1"/>
  <c r="AK1490" i="2"/>
  <c r="AJ1490" i="2"/>
  <c r="AN1490" i="2" s="1"/>
  <c r="AK1454" i="2"/>
  <c r="AJ1454" i="2"/>
  <c r="AN1454" i="2" s="1"/>
  <c r="AK827" i="2"/>
  <c r="AJ827" i="2"/>
  <c r="AN827" i="2" s="1"/>
  <c r="AK540" i="2"/>
  <c r="AJ540" i="2"/>
  <c r="AN540" i="2" s="1"/>
  <c r="AK604" i="2"/>
  <c r="AJ604" i="2"/>
  <c r="AN604" i="2" s="1"/>
  <c r="AK667" i="2"/>
  <c r="AJ667" i="2"/>
  <c r="AN667" i="2" s="1"/>
  <c r="AK731" i="2"/>
  <c r="AJ731" i="2"/>
  <c r="AN731" i="2" s="1"/>
  <c r="AK792" i="2"/>
  <c r="AJ792" i="2"/>
  <c r="AN792" i="2" s="1"/>
  <c r="AK849" i="2"/>
  <c r="AJ849" i="2"/>
  <c r="AN849" i="2" s="1"/>
  <c r="AK909" i="2"/>
  <c r="AJ909" i="2"/>
  <c r="AN909" i="2" s="1"/>
  <c r="AK971" i="2"/>
  <c r="AJ971" i="2"/>
  <c r="AN971" i="2" s="1"/>
  <c r="AK1041" i="2"/>
  <c r="AJ1041" i="2"/>
  <c r="AN1041" i="2" s="1"/>
  <c r="AK1105" i="2"/>
  <c r="AJ1105" i="2"/>
  <c r="AN1105" i="2" s="1"/>
  <c r="AK53" i="2"/>
  <c r="AJ53" i="2"/>
  <c r="AN53" i="2" s="1"/>
  <c r="AK117" i="2"/>
  <c r="AJ117" i="2"/>
  <c r="AN117" i="2" s="1"/>
  <c r="AK180" i="2"/>
  <c r="AJ180" i="2"/>
  <c r="AN180" i="2" s="1"/>
  <c r="AK241" i="2"/>
  <c r="AJ241" i="2"/>
  <c r="AN241" i="2" s="1"/>
  <c r="AK1114" i="2"/>
  <c r="AJ1114" i="2"/>
  <c r="AN1114" i="2" s="1"/>
  <c r="AK1207" i="2"/>
  <c r="AJ1207" i="2"/>
  <c r="AN1207" i="2" s="1"/>
  <c r="AK1271" i="2"/>
  <c r="AJ1271" i="2"/>
  <c r="AN1271" i="2" s="1"/>
  <c r="AK1332" i="2"/>
  <c r="AJ1332" i="2"/>
  <c r="AN1332" i="2" s="1"/>
  <c r="AK1398" i="2"/>
  <c r="AJ1398" i="2"/>
  <c r="AN1398" i="2" s="1"/>
  <c r="AK1460" i="2"/>
  <c r="AJ1460" i="2"/>
  <c r="AN1460" i="2" s="1"/>
  <c r="AK684" i="2"/>
  <c r="AJ684" i="2"/>
  <c r="AN684" i="2" s="1"/>
  <c r="AK1201" i="2"/>
  <c r="AJ1201" i="2"/>
  <c r="AN1201" i="2" s="1"/>
  <c r="AK322" i="2"/>
  <c r="AJ322" i="2"/>
  <c r="AN322" i="2" s="1"/>
  <c r="AK1055" i="2"/>
  <c r="AJ1055" i="2"/>
  <c r="AN1055" i="2" s="1"/>
  <c r="AK1119" i="2"/>
  <c r="AJ1119" i="2"/>
  <c r="AN1119" i="2" s="1"/>
  <c r="AK1237" i="2"/>
  <c r="AJ1237" i="2"/>
  <c r="AN1237" i="2" s="1"/>
  <c r="AK1301" i="2"/>
  <c r="AJ1301" i="2"/>
  <c r="AN1301" i="2" s="1"/>
  <c r="AK1362" i="2"/>
  <c r="AJ1362" i="2"/>
  <c r="AN1362" i="2" s="1"/>
  <c r="AK1418" i="2"/>
  <c r="AJ1418" i="2"/>
  <c r="AN1418" i="2" s="1"/>
  <c r="AK1481" i="2"/>
  <c r="AJ1481" i="2"/>
  <c r="AN1481" i="2" s="1"/>
  <c r="AK370" i="2"/>
  <c r="AJ370" i="2"/>
  <c r="AN370" i="2" s="1"/>
  <c r="AK430" i="2"/>
  <c r="AJ430" i="2"/>
  <c r="AN430" i="2" s="1"/>
  <c r="AK498" i="2"/>
  <c r="AJ498" i="2"/>
  <c r="AN498" i="2" s="1"/>
  <c r="AK562" i="2"/>
  <c r="AJ562" i="2"/>
  <c r="AN562" i="2" s="1"/>
  <c r="AK626" i="2"/>
  <c r="AJ626" i="2"/>
  <c r="AN626" i="2" s="1"/>
  <c r="AK689" i="2"/>
  <c r="AJ689" i="2"/>
  <c r="AN689" i="2" s="1"/>
  <c r="AK753" i="2"/>
  <c r="AJ753" i="2"/>
  <c r="AN753" i="2" s="1"/>
  <c r="AK823" i="2"/>
  <c r="AJ823" i="2"/>
  <c r="AN823" i="2" s="1"/>
  <c r="AK899" i="2"/>
  <c r="AJ899" i="2"/>
  <c r="AN899" i="2" s="1"/>
  <c r="AK969" i="2"/>
  <c r="AJ969" i="2"/>
  <c r="AN969" i="2" s="1"/>
  <c r="AK1031" i="2"/>
  <c r="AJ1031" i="2"/>
  <c r="AN1031" i="2" s="1"/>
  <c r="AK48" i="2"/>
  <c r="AJ48" i="2"/>
  <c r="AN48" i="2" s="1"/>
  <c r="AK996" i="2"/>
  <c r="AJ996" i="2"/>
  <c r="AN996" i="2" s="1"/>
  <c r="AK1244" i="2"/>
  <c r="AJ1244" i="2"/>
  <c r="AN1244" i="2" s="1"/>
  <c r="AK27" i="2"/>
  <c r="AJ27" i="2"/>
  <c r="AN27" i="2" s="1"/>
  <c r="AK42" i="2"/>
  <c r="AJ42" i="2"/>
  <c r="AN42" i="2" s="1"/>
  <c r="AK106" i="2"/>
  <c r="AJ106" i="2"/>
  <c r="AN106" i="2" s="1"/>
  <c r="AK170" i="2"/>
  <c r="AJ170" i="2"/>
  <c r="AN170" i="2" s="1"/>
  <c r="AK232" i="2"/>
  <c r="AJ232" i="2"/>
  <c r="AN232" i="2" s="1"/>
  <c r="AK295" i="2"/>
  <c r="AJ295" i="2"/>
  <c r="AN295" i="2" s="1"/>
  <c r="AK359" i="2"/>
  <c r="AJ359" i="2"/>
  <c r="AN359" i="2" s="1"/>
  <c r="AK88" i="2"/>
  <c r="AJ88" i="2"/>
  <c r="AN88" i="2" s="1"/>
  <c r="AK176" i="2"/>
  <c r="AJ176" i="2"/>
  <c r="AN176" i="2" s="1"/>
  <c r="AK248" i="2"/>
  <c r="AJ248" i="2"/>
  <c r="AN248" i="2" s="1"/>
  <c r="AK333" i="2"/>
  <c r="AJ333" i="2"/>
  <c r="AN333" i="2" s="1"/>
  <c r="AK83" i="2"/>
  <c r="AJ83" i="2"/>
  <c r="AN83" i="2" s="1"/>
  <c r="AK147" i="2"/>
  <c r="AJ147" i="2"/>
  <c r="AN147" i="2" s="1"/>
  <c r="AK209" i="2"/>
  <c r="AJ209" i="2"/>
  <c r="AN209" i="2" s="1"/>
  <c r="AK288" i="2"/>
  <c r="AJ288" i="2"/>
  <c r="AN288" i="2" s="1"/>
  <c r="AK352" i="2"/>
  <c r="AJ352" i="2"/>
  <c r="AN352" i="2" s="1"/>
  <c r="AK68" i="2"/>
  <c r="AJ68" i="2"/>
  <c r="AN68" i="2" s="1"/>
  <c r="AK132" i="2"/>
  <c r="AJ132" i="2"/>
  <c r="AN132" i="2" s="1"/>
  <c r="AK202" i="2"/>
  <c r="AJ202" i="2"/>
  <c r="AN202" i="2" s="1"/>
  <c r="AK281" i="2"/>
  <c r="AJ281" i="2"/>
  <c r="AN281" i="2" s="1"/>
  <c r="AK345" i="2"/>
  <c r="AJ345" i="2"/>
  <c r="AN345" i="2" s="1"/>
  <c r="AK396" i="2"/>
  <c r="AJ396" i="2"/>
  <c r="AN396" i="2" s="1"/>
  <c r="AK455" i="2"/>
  <c r="AJ455" i="2"/>
  <c r="AN455" i="2" s="1"/>
  <c r="AK519" i="2"/>
  <c r="AJ519" i="2"/>
  <c r="AN519" i="2" s="1"/>
  <c r="AK583" i="2"/>
  <c r="AJ583" i="2"/>
  <c r="AN583" i="2" s="1"/>
  <c r="AK647" i="2"/>
  <c r="AJ647" i="2"/>
  <c r="AN647" i="2" s="1"/>
  <c r="AK710" i="2"/>
  <c r="AJ710" i="2"/>
  <c r="AN710" i="2" s="1"/>
  <c r="AK774" i="2"/>
  <c r="AJ774" i="2"/>
  <c r="AN774" i="2" s="1"/>
  <c r="AK836" i="2"/>
  <c r="AJ836" i="2"/>
  <c r="AN836" i="2" s="1"/>
  <c r="AK904" i="2"/>
  <c r="AJ904" i="2"/>
  <c r="AN904" i="2" s="1"/>
  <c r="AK966" i="2"/>
  <c r="AJ966" i="2"/>
  <c r="AN966" i="2" s="1"/>
  <c r="AK1028" i="2"/>
  <c r="AJ1028" i="2"/>
  <c r="AN1028" i="2" s="1"/>
  <c r="AK1092" i="2"/>
  <c r="AJ1092" i="2"/>
  <c r="AN1092" i="2" s="1"/>
  <c r="AK1156" i="2"/>
  <c r="AJ1156" i="2"/>
  <c r="AN1156" i="2" s="1"/>
  <c r="AK1226" i="2"/>
  <c r="AJ1226" i="2"/>
  <c r="AN1226" i="2" s="1"/>
  <c r="AK1290" i="2"/>
  <c r="AJ1290" i="2"/>
  <c r="AN1290" i="2" s="1"/>
  <c r="AK1359" i="2"/>
  <c r="AJ1359" i="2"/>
  <c r="AN1359" i="2" s="1"/>
  <c r="AK1423" i="2"/>
  <c r="AJ1423" i="2"/>
  <c r="AN1423" i="2" s="1"/>
  <c r="AK1493" i="2"/>
  <c r="AJ1493" i="2"/>
  <c r="AN1493" i="2" s="1"/>
  <c r="AK285" i="2"/>
  <c r="AJ285" i="2"/>
  <c r="AN285" i="2" s="1"/>
  <c r="AK402" i="2"/>
  <c r="AJ402" i="2"/>
  <c r="AN402" i="2" s="1"/>
  <c r="AK461" i="2"/>
  <c r="AJ461" i="2"/>
  <c r="AN461" i="2" s="1"/>
  <c r="AK541" i="2"/>
  <c r="AJ541" i="2"/>
  <c r="AN541" i="2" s="1"/>
  <c r="AK613" i="2"/>
  <c r="AJ613" i="2"/>
  <c r="AN613" i="2" s="1"/>
  <c r="AK700" i="2"/>
  <c r="AJ700" i="2"/>
  <c r="AN700" i="2" s="1"/>
  <c r="AK788" i="2"/>
  <c r="AJ788" i="2"/>
  <c r="AN788" i="2" s="1"/>
  <c r="AK878" i="2"/>
  <c r="AJ878" i="2"/>
  <c r="AN878" i="2" s="1"/>
  <c r="AK964" i="2"/>
  <c r="AJ964" i="2"/>
  <c r="AN964" i="2" s="1"/>
  <c r="AK1042" i="2"/>
  <c r="AJ1042" i="2"/>
  <c r="AN1042" i="2" s="1"/>
  <c r="AK1130" i="2"/>
  <c r="AJ1130" i="2"/>
  <c r="AN1130" i="2" s="1"/>
  <c r="AK1216" i="2"/>
  <c r="AJ1216" i="2"/>
  <c r="AN1216" i="2" s="1"/>
  <c r="AK1296" i="2"/>
  <c r="AJ1296" i="2"/>
  <c r="AN1296" i="2" s="1"/>
  <c r="AK1384" i="2"/>
  <c r="AJ1384" i="2"/>
  <c r="AN1384" i="2" s="1"/>
  <c r="AK1477" i="2"/>
  <c r="AJ1477" i="2"/>
  <c r="AN1477" i="2" s="1"/>
  <c r="AK420" i="2"/>
  <c r="AJ420" i="2"/>
  <c r="AN420" i="2" s="1"/>
  <c r="AK480" i="2"/>
  <c r="AJ480" i="2"/>
  <c r="AN480" i="2" s="1"/>
  <c r="AK544" i="2"/>
  <c r="AJ544" i="2"/>
  <c r="AN544" i="2" s="1"/>
  <c r="AK608" i="2"/>
  <c r="AJ608" i="2"/>
  <c r="AN608" i="2" s="1"/>
  <c r="AK671" i="2"/>
  <c r="AJ671" i="2"/>
  <c r="AN671" i="2" s="1"/>
  <c r="AK735" i="2"/>
  <c r="AJ735" i="2"/>
  <c r="AN735" i="2" s="1"/>
  <c r="AK796" i="2"/>
  <c r="AJ796" i="2"/>
  <c r="AN796" i="2" s="1"/>
  <c r="AK853" i="2"/>
  <c r="AJ853" i="2"/>
  <c r="AN853" i="2" s="1"/>
  <c r="AK913" i="2"/>
  <c r="AJ913" i="2"/>
  <c r="AN913" i="2" s="1"/>
  <c r="AK975" i="2"/>
  <c r="AJ975" i="2"/>
  <c r="AN975" i="2" s="1"/>
  <c r="AK1037" i="2"/>
  <c r="AJ1037" i="2"/>
  <c r="AN1037" i="2" s="1"/>
  <c r="AK1101" i="2"/>
  <c r="AJ1101" i="2"/>
  <c r="AN1101" i="2" s="1"/>
  <c r="AK1165" i="2"/>
  <c r="AJ1165" i="2"/>
  <c r="AN1165" i="2" s="1"/>
  <c r="AK1227" i="2"/>
  <c r="AJ1227" i="2"/>
  <c r="AN1227" i="2" s="1"/>
  <c r="AK1291" i="2"/>
  <c r="AJ1291" i="2"/>
  <c r="AN1291" i="2" s="1"/>
  <c r="AK1360" i="2"/>
  <c r="AJ1360" i="2"/>
  <c r="AN1360" i="2" s="1"/>
  <c r="AK1416" i="2"/>
  <c r="AJ1416" i="2"/>
  <c r="AN1416" i="2" s="1"/>
  <c r="AK1479" i="2"/>
  <c r="AJ1479" i="2"/>
  <c r="AN1479" i="2" s="1"/>
  <c r="AK407" i="2"/>
  <c r="AJ407" i="2"/>
  <c r="AN407" i="2" s="1"/>
  <c r="AK483" i="2"/>
  <c r="AJ483" i="2"/>
  <c r="AN483" i="2" s="1"/>
  <c r="AK547" i="2"/>
  <c r="AJ547" i="2"/>
  <c r="AN547" i="2" s="1"/>
  <c r="AK611" i="2"/>
  <c r="AJ611" i="2"/>
  <c r="AN611" i="2" s="1"/>
  <c r="AK674" i="2"/>
  <c r="AJ674" i="2"/>
  <c r="AN674" i="2" s="1"/>
  <c r="AK738" i="2"/>
  <c r="AJ738" i="2"/>
  <c r="AN738" i="2" s="1"/>
  <c r="AK804" i="2"/>
  <c r="AJ804" i="2"/>
  <c r="AN804" i="2" s="1"/>
  <c r="AK876" i="2"/>
  <c r="AJ876" i="2"/>
  <c r="AN876" i="2" s="1"/>
  <c r="AK940" i="2"/>
  <c r="AJ940" i="2"/>
  <c r="AN940" i="2" s="1"/>
  <c r="AK1008" i="2"/>
  <c r="AJ1008" i="2"/>
  <c r="AN1008" i="2" s="1"/>
  <c r="AK1072" i="2"/>
  <c r="AJ1072" i="2"/>
  <c r="AN1072" i="2" s="1"/>
  <c r="AK1136" i="2"/>
  <c r="AJ1136" i="2"/>
  <c r="AN1136" i="2" s="1"/>
  <c r="AK326" i="2"/>
  <c r="AJ326" i="2"/>
  <c r="AN326" i="2" s="1"/>
  <c r="AK385" i="2"/>
  <c r="AJ385" i="2"/>
  <c r="AN385" i="2" s="1"/>
  <c r="AK454" i="2"/>
  <c r="AJ454" i="2"/>
  <c r="AN454" i="2" s="1"/>
  <c r="AK518" i="2"/>
  <c r="AJ518" i="2"/>
  <c r="AN518" i="2" s="1"/>
  <c r="AK590" i="2"/>
  <c r="AJ590" i="2"/>
  <c r="AN590" i="2" s="1"/>
  <c r="AK685" i="2"/>
  <c r="AJ685" i="2"/>
  <c r="AN685" i="2" s="1"/>
  <c r="AK765" i="2"/>
  <c r="AJ765" i="2"/>
  <c r="AN765" i="2" s="1"/>
  <c r="AK843" i="2"/>
  <c r="AJ843" i="2"/>
  <c r="AN843" i="2" s="1"/>
  <c r="AK927" i="2"/>
  <c r="AJ927" i="2"/>
  <c r="AN927" i="2" s="1"/>
  <c r="AK1003" i="2"/>
  <c r="AJ1003" i="2"/>
  <c r="AN1003" i="2" s="1"/>
  <c r="AK1091" i="2"/>
  <c r="AJ1091" i="2"/>
  <c r="AN1091" i="2" s="1"/>
  <c r="AK1185" i="2"/>
  <c r="AJ1185" i="2"/>
  <c r="AN1185" i="2" s="1"/>
  <c r="AK1273" i="2"/>
  <c r="AJ1273" i="2"/>
  <c r="AN1273" i="2" s="1"/>
  <c r="AK1350" i="2"/>
  <c r="AJ1350" i="2"/>
  <c r="AN1350" i="2" s="1"/>
  <c r="AK444" i="2"/>
  <c r="AJ444" i="2"/>
  <c r="AN444" i="2" s="1"/>
  <c r="AK505" i="2"/>
  <c r="AJ505" i="2"/>
  <c r="AN505" i="2" s="1"/>
  <c r="AK569" i="2"/>
  <c r="AJ569" i="2"/>
  <c r="AN569" i="2" s="1"/>
  <c r="AK633" i="2"/>
  <c r="AJ633" i="2"/>
  <c r="AN633" i="2" s="1"/>
  <c r="AK696" i="2"/>
  <c r="AJ696" i="2"/>
  <c r="AN696" i="2" s="1"/>
  <c r="AK760" i="2"/>
  <c r="AJ760" i="2"/>
  <c r="AN760" i="2" s="1"/>
  <c r="AK830" i="2"/>
  <c r="AJ830" i="2"/>
  <c r="AN830" i="2" s="1"/>
  <c r="AK890" i="2"/>
  <c r="AJ890" i="2"/>
  <c r="AN890" i="2" s="1"/>
  <c r="AK954" i="2"/>
  <c r="AJ954" i="2"/>
  <c r="AN954" i="2" s="1"/>
  <c r="AK1022" i="2"/>
  <c r="AJ1022" i="2"/>
  <c r="AN1022" i="2" s="1"/>
  <c r="AK1086" i="2"/>
  <c r="AJ1086" i="2"/>
  <c r="AN1086" i="2" s="1"/>
  <c r="AK1150" i="2"/>
  <c r="AJ1150" i="2"/>
  <c r="AN1150" i="2" s="1"/>
  <c r="AK1212" i="2"/>
  <c r="AJ1212" i="2"/>
  <c r="AN1212" i="2" s="1"/>
  <c r="AK1276" i="2"/>
  <c r="AJ1276" i="2"/>
  <c r="AN1276" i="2" s="1"/>
  <c r="AK1337" i="2"/>
  <c r="AJ1337" i="2"/>
  <c r="AN1337" i="2" s="1"/>
  <c r="AK1409" i="2"/>
  <c r="AJ1409" i="2"/>
  <c r="AN1409" i="2" s="1"/>
  <c r="AK1473" i="2"/>
  <c r="AJ1473" i="2"/>
  <c r="AN1473" i="2" s="1"/>
  <c r="AK1272" i="2"/>
  <c r="AJ1272" i="2"/>
  <c r="AN1272" i="2" s="1"/>
  <c r="AK26" i="2"/>
  <c r="AJ26" i="2"/>
  <c r="AN26" i="2" s="1"/>
  <c r="AK1082" i="2"/>
  <c r="AJ1082" i="2"/>
  <c r="AN1082" i="2" s="1"/>
  <c r="AK62" i="2"/>
  <c r="AJ62" i="2"/>
  <c r="AN62" i="2" s="1"/>
  <c r="AK118" i="2"/>
  <c r="AJ118" i="2"/>
  <c r="AN118" i="2" s="1"/>
  <c r="AK188" i="2"/>
  <c r="AJ188" i="2"/>
  <c r="AN188" i="2" s="1"/>
  <c r="AK254" i="2"/>
  <c r="AJ254" i="2"/>
  <c r="AN254" i="2" s="1"/>
  <c r="AK315" i="2"/>
  <c r="AJ315" i="2"/>
  <c r="AN315" i="2" s="1"/>
  <c r="AK1168" i="2"/>
  <c r="AJ1168" i="2"/>
  <c r="AN1168" i="2" s="1"/>
  <c r="AK1222" i="2"/>
  <c r="AJ1222" i="2"/>
  <c r="AN1222" i="2" s="1"/>
  <c r="AK1286" i="2"/>
  <c r="AJ1286" i="2"/>
  <c r="AN1286" i="2" s="1"/>
  <c r="AK1347" i="2"/>
  <c r="AJ1347" i="2"/>
  <c r="AN1347" i="2" s="1"/>
  <c r="AK33" i="2"/>
  <c r="AJ33" i="2"/>
  <c r="AN33" i="2" s="1"/>
  <c r="AK97" i="2"/>
  <c r="AJ97" i="2"/>
  <c r="AN97" i="2" s="1"/>
  <c r="AK161" i="2"/>
  <c r="AJ161" i="2"/>
  <c r="AN161" i="2" s="1"/>
  <c r="AK223" i="2"/>
  <c r="AJ223" i="2"/>
  <c r="AN223" i="2" s="1"/>
  <c r="AK278" i="2"/>
  <c r="AJ278" i="2"/>
  <c r="AN278" i="2" s="1"/>
  <c r="AK919" i="2"/>
  <c r="AJ919" i="2"/>
  <c r="AN919" i="2" s="1"/>
  <c r="AK1265" i="2"/>
  <c r="AJ1265" i="2"/>
  <c r="AN1265" i="2" s="1"/>
  <c r="AK1399" i="2"/>
  <c r="AJ1399" i="2"/>
  <c r="AN1399" i="2" s="1"/>
  <c r="AK47" i="2"/>
  <c r="AJ47" i="2"/>
  <c r="AN47" i="2" s="1"/>
  <c r="AK111" i="2"/>
  <c r="AJ111" i="2"/>
  <c r="AN111" i="2" s="1"/>
  <c r="AK181" i="2"/>
  <c r="AJ181" i="2"/>
  <c r="AN181" i="2" s="1"/>
  <c r="AK243" i="2"/>
  <c r="AJ243" i="2"/>
  <c r="AN243" i="2" s="1"/>
  <c r="AK309" i="2"/>
  <c r="AJ309" i="2"/>
  <c r="AN309" i="2" s="1"/>
  <c r="AK372" i="2"/>
  <c r="AJ372" i="2"/>
  <c r="AN372" i="2" s="1"/>
  <c r="AK431" i="2"/>
  <c r="AJ431" i="2"/>
  <c r="AN431" i="2" s="1"/>
  <c r="AK500" i="2"/>
  <c r="AJ500" i="2"/>
  <c r="AN500" i="2" s="1"/>
  <c r="AK1435" i="2"/>
  <c r="AJ1435" i="2"/>
  <c r="AN1435" i="2" s="1"/>
  <c r="AK1497" i="2"/>
  <c r="AJ1497" i="2"/>
  <c r="AN1497" i="2" s="1"/>
  <c r="AK1462" i="2"/>
  <c r="AJ1462" i="2"/>
  <c r="AN1462" i="2" s="1"/>
  <c r="AK951" i="2"/>
  <c r="AJ951" i="2"/>
  <c r="AN951" i="2" s="1"/>
  <c r="AK548" i="2"/>
  <c r="AJ548" i="2"/>
  <c r="AN548" i="2" s="1"/>
  <c r="AK612" i="2"/>
  <c r="AJ612" i="2"/>
  <c r="AN612" i="2" s="1"/>
  <c r="AK675" i="2"/>
  <c r="AJ675" i="2"/>
  <c r="AN675" i="2" s="1"/>
  <c r="AK739" i="2"/>
  <c r="AJ739" i="2"/>
  <c r="AN739" i="2" s="1"/>
  <c r="AK800" i="2"/>
  <c r="AJ800" i="2"/>
  <c r="AN800" i="2" s="1"/>
  <c r="AK857" i="2"/>
  <c r="AJ857" i="2"/>
  <c r="AN857" i="2" s="1"/>
  <c r="AK917" i="2"/>
  <c r="AJ917" i="2"/>
  <c r="AN917" i="2" s="1"/>
  <c r="AK985" i="2"/>
  <c r="AJ985" i="2"/>
  <c r="AN985" i="2" s="1"/>
  <c r="AK1049" i="2"/>
  <c r="AJ1049" i="2"/>
  <c r="AN1049" i="2" s="1"/>
  <c r="AK1113" i="2"/>
  <c r="AJ1113" i="2"/>
  <c r="AN1113" i="2" s="1"/>
  <c r="AK61" i="2"/>
  <c r="AJ61" i="2"/>
  <c r="AN61" i="2" s="1"/>
  <c r="AK125" i="2"/>
  <c r="AJ125" i="2"/>
  <c r="AN125" i="2" s="1"/>
  <c r="AK187" i="2"/>
  <c r="AJ187" i="2"/>
  <c r="AN187" i="2" s="1"/>
  <c r="AK253" i="2"/>
  <c r="AJ253" i="2"/>
  <c r="AN253" i="2" s="1"/>
  <c r="AK1153" i="2"/>
  <c r="AJ1153" i="2"/>
  <c r="AN1153" i="2" s="1"/>
  <c r="AK1215" i="2"/>
  <c r="AJ1215" i="2"/>
  <c r="AN1215" i="2" s="1"/>
  <c r="AK1279" i="2"/>
  <c r="AJ1279" i="2"/>
  <c r="AN1279" i="2" s="1"/>
  <c r="AK1340" i="2"/>
  <c r="AJ1340" i="2"/>
  <c r="AN1340" i="2" s="1"/>
  <c r="AK1404" i="2"/>
  <c r="AJ1404" i="2"/>
  <c r="AN1404" i="2" s="1"/>
  <c r="AK1468" i="2"/>
  <c r="AJ1468" i="2"/>
  <c r="AN1468" i="2" s="1"/>
  <c r="AK716" i="2"/>
  <c r="AJ716" i="2"/>
  <c r="AN716" i="2" s="1"/>
  <c r="AK1304" i="2"/>
  <c r="AJ1304" i="2"/>
  <c r="AN1304" i="2" s="1"/>
  <c r="AK1063" i="2"/>
  <c r="AJ1063" i="2"/>
  <c r="AN1063" i="2" s="1"/>
  <c r="AK1127" i="2"/>
  <c r="AJ1127" i="2"/>
  <c r="AN1127" i="2" s="1"/>
  <c r="AK1245" i="2"/>
  <c r="AJ1245" i="2"/>
  <c r="AN1245" i="2" s="1"/>
  <c r="AK1309" i="2"/>
  <c r="AJ1309" i="2"/>
  <c r="AN1309" i="2" s="1"/>
  <c r="AK1370" i="2"/>
  <c r="AJ1370" i="2"/>
  <c r="AN1370" i="2" s="1"/>
  <c r="AK1426" i="2"/>
  <c r="AJ1426" i="2"/>
  <c r="AN1426" i="2" s="1"/>
  <c r="AK1489" i="2"/>
  <c r="AJ1489" i="2"/>
  <c r="AN1489" i="2" s="1"/>
  <c r="AK376" i="2"/>
  <c r="AJ376" i="2"/>
  <c r="AN376" i="2" s="1"/>
  <c r="AK437" i="2"/>
  <c r="AJ437" i="2"/>
  <c r="AN437" i="2" s="1"/>
  <c r="AK506" i="2"/>
  <c r="AJ506" i="2"/>
  <c r="AN506" i="2" s="1"/>
  <c r="AK570" i="2"/>
  <c r="AJ570" i="2"/>
  <c r="AN570" i="2" s="1"/>
  <c r="AK634" i="2"/>
  <c r="AJ634" i="2"/>
  <c r="AN634" i="2" s="1"/>
  <c r="AK697" i="2"/>
  <c r="AJ697" i="2"/>
  <c r="AN697" i="2" s="1"/>
  <c r="AK761" i="2"/>
  <c r="AJ761" i="2"/>
  <c r="AN761" i="2" s="1"/>
  <c r="AK831" i="2"/>
  <c r="AJ831" i="2"/>
  <c r="AN831" i="2" s="1"/>
  <c r="AK907" i="2"/>
  <c r="AJ907" i="2"/>
  <c r="AN907" i="2" s="1"/>
  <c r="AK977" i="2"/>
  <c r="AJ977" i="2"/>
  <c r="AN977" i="2" s="1"/>
  <c r="AK1143" i="2"/>
  <c r="AJ1143" i="2"/>
  <c r="AN1143" i="2" s="1"/>
  <c r="AK29" i="2"/>
  <c r="AJ29" i="2"/>
  <c r="AN29" i="2" s="1"/>
  <c r="AK138" i="2"/>
  <c r="AJ138" i="2"/>
  <c r="AN138" i="2" s="1"/>
  <c r="AK128" i="2"/>
  <c r="AJ128" i="2"/>
  <c r="AN128" i="2" s="1"/>
  <c r="AK115" i="2"/>
  <c r="AJ115" i="2"/>
  <c r="AN115" i="2" s="1"/>
  <c r="AK36" i="2"/>
  <c r="AJ36" i="2"/>
  <c r="AN36" i="2" s="1"/>
  <c r="AK313" i="2"/>
  <c r="AJ313" i="2"/>
  <c r="AN313" i="2" s="1"/>
  <c r="AK487" i="2"/>
  <c r="AJ487" i="2"/>
  <c r="AN487" i="2" s="1"/>
  <c r="AK742" i="2"/>
  <c r="AJ742" i="2"/>
  <c r="AN742" i="2" s="1"/>
  <c r="AK1060" i="2"/>
  <c r="AJ1060" i="2"/>
  <c r="AN1060" i="2" s="1"/>
  <c r="AK1322" i="2"/>
  <c r="AJ1322" i="2"/>
  <c r="AN1322" i="2" s="1"/>
  <c r="AK373" i="2"/>
  <c r="AJ373" i="2"/>
  <c r="AN373" i="2" s="1"/>
  <c r="AK573" i="2"/>
  <c r="AJ573" i="2"/>
  <c r="AN573" i="2" s="1"/>
  <c r="AK918" i="2"/>
  <c r="AJ918" i="2"/>
  <c r="AN918" i="2" s="1"/>
  <c r="AK1341" i="2"/>
  <c r="AJ1341" i="2"/>
  <c r="AN1341" i="2" s="1"/>
  <c r="AK512" i="2"/>
  <c r="AJ512" i="2"/>
  <c r="AN512" i="2" s="1"/>
  <c r="AK767" i="2"/>
  <c r="AJ767" i="2"/>
  <c r="AN767" i="2" s="1"/>
  <c r="AK1005" i="2"/>
  <c r="AJ1005" i="2"/>
  <c r="AN1005" i="2" s="1"/>
  <c r="AK1259" i="2"/>
  <c r="AJ1259" i="2"/>
  <c r="AN1259" i="2" s="1"/>
  <c r="AK377" i="2"/>
  <c r="AJ377" i="2"/>
  <c r="AN377" i="2" s="1"/>
  <c r="AK643" i="2"/>
  <c r="AJ643" i="2"/>
  <c r="AN643" i="2" s="1"/>
  <c r="AK840" i="2"/>
  <c r="AJ840" i="2"/>
  <c r="AN840" i="2" s="1"/>
  <c r="AK1104" i="2"/>
  <c r="AJ1104" i="2"/>
  <c r="AN1104" i="2" s="1"/>
  <c r="AK486" i="2"/>
  <c r="AJ486" i="2"/>
  <c r="AN486" i="2" s="1"/>
  <c r="AK725" i="2"/>
  <c r="AJ725" i="2"/>
  <c r="AN725" i="2" s="1"/>
  <c r="AK1051" i="2"/>
  <c r="AJ1051" i="2"/>
  <c r="AN1051" i="2" s="1"/>
  <c r="AK413" i="2"/>
  <c r="AJ413" i="2"/>
  <c r="AN413" i="2" s="1"/>
  <c r="AK601" i="2"/>
  <c r="AJ601" i="2"/>
  <c r="AN601" i="2" s="1"/>
  <c r="AK797" i="2"/>
  <c r="AJ797" i="2"/>
  <c r="AN797" i="2" s="1"/>
  <c r="AK990" i="2"/>
  <c r="AJ990" i="2"/>
  <c r="AN990" i="2" s="1"/>
  <c r="AK1308" i="2"/>
  <c r="AJ1308" i="2"/>
  <c r="AN1308" i="2" s="1"/>
  <c r="AK5" i="2"/>
  <c r="AJ5" i="2"/>
  <c r="AN5" i="2" s="1"/>
  <c r="AK9" i="2"/>
  <c r="AJ9" i="2"/>
  <c r="AN9" i="2" s="1"/>
  <c r="AK50" i="2"/>
  <c r="AJ50" i="2"/>
  <c r="AN50" i="2" s="1"/>
  <c r="AK114" i="2"/>
  <c r="AJ114" i="2"/>
  <c r="AN114" i="2" s="1"/>
  <c r="AK178" i="2"/>
  <c r="AJ178" i="2"/>
  <c r="AN178" i="2" s="1"/>
  <c r="AK240" i="2"/>
  <c r="AJ240" i="2"/>
  <c r="AN240" i="2" s="1"/>
  <c r="AK303" i="2"/>
  <c r="AJ303" i="2"/>
  <c r="AN303" i="2" s="1"/>
  <c r="AK16" i="2"/>
  <c r="AJ16" i="2"/>
  <c r="AN16" i="2" s="1"/>
  <c r="AK96" i="2"/>
  <c r="AJ96" i="2"/>
  <c r="AN96" i="2" s="1"/>
  <c r="AK182" i="2"/>
  <c r="AJ182" i="2"/>
  <c r="AN182" i="2" s="1"/>
  <c r="AK264" i="2"/>
  <c r="AJ264" i="2"/>
  <c r="AN264" i="2" s="1"/>
  <c r="AK341" i="2"/>
  <c r="AJ341" i="2"/>
  <c r="AN341" i="2" s="1"/>
  <c r="AK91" i="2"/>
  <c r="AJ91" i="2"/>
  <c r="AN91" i="2" s="1"/>
  <c r="AK155" i="2"/>
  <c r="AJ155" i="2"/>
  <c r="AN155" i="2" s="1"/>
  <c r="AK217" i="2"/>
  <c r="AJ217" i="2"/>
  <c r="AN217" i="2" s="1"/>
  <c r="AK296" i="2"/>
  <c r="AJ296" i="2"/>
  <c r="AN296" i="2" s="1"/>
  <c r="AK360" i="2"/>
  <c r="AJ360" i="2"/>
  <c r="AN360" i="2" s="1"/>
  <c r="AK76" i="2"/>
  <c r="AJ76" i="2"/>
  <c r="AN76" i="2" s="1"/>
  <c r="AK140" i="2"/>
  <c r="AJ140" i="2"/>
  <c r="AN140" i="2" s="1"/>
  <c r="AK210" i="2"/>
  <c r="AJ210" i="2"/>
  <c r="AN210" i="2" s="1"/>
  <c r="AK289" i="2"/>
  <c r="AJ289" i="2"/>
  <c r="AN289" i="2" s="1"/>
  <c r="AK353" i="2"/>
  <c r="AJ353" i="2"/>
  <c r="AN353" i="2" s="1"/>
  <c r="AK404" i="2"/>
  <c r="AJ404" i="2"/>
  <c r="AN404" i="2" s="1"/>
  <c r="AK463" i="2"/>
  <c r="AJ463" i="2"/>
  <c r="AN463" i="2" s="1"/>
  <c r="AK527" i="2"/>
  <c r="AJ527" i="2"/>
  <c r="AN527" i="2" s="1"/>
  <c r="AK591" i="2"/>
  <c r="AJ591" i="2"/>
  <c r="AN591" i="2" s="1"/>
  <c r="AK655" i="2"/>
  <c r="AJ655" i="2"/>
  <c r="AN655" i="2" s="1"/>
  <c r="AK718" i="2"/>
  <c r="AJ718" i="2"/>
  <c r="AN718" i="2" s="1"/>
  <c r="AK782" i="2"/>
  <c r="AJ782" i="2"/>
  <c r="AN782" i="2" s="1"/>
  <c r="AK844" i="2"/>
  <c r="AJ844" i="2"/>
  <c r="AN844" i="2" s="1"/>
  <c r="AK912" i="2"/>
  <c r="AJ912" i="2"/>
  <c r="AN912" i="2" s="1"/>
  <c r="AK974" i="2"/>
  <c r="AJ974" i="2"/>
  <c r="AN974" i="2" s="1"/>
  <c r="AK1036" i="2"/>
  <c r="AJ1036" i="2"/>
  <c r="AN1036" i="2" s="1"/>
  <c r="AK1100" i="2"/>
  <c r="AJ1100" i="2"/>
  <c r="AN1100" i="2" s="1"/>
  <c r="AK1164" i="2"/>
  <c r="AJ1164" i="2"/>
  <c r="AN1164" i="2" s="1"/>
  <c r="AK1234" i="2"/>
  <c r="AJ1234" i="2"/>
  <c r="AN1234" i="2" s="1"/>
  <c r="AK1298" i="2"/>
  <c r="AJ1298" i="2"/>
  <c r="AN1298" i="2" s="1"/>
  <c r="AK1367" i="2"/>
  <c r="AJ1367" i="2"/>
  <c r="AN1367" i="2" s="1"/>
  <c r="AK1431" i="2"/>
  <c r="AJ1431" i="2"/>
  <c r="AN1431" i="2" s="1"/>
  <c r="AK1501" i="2"/>
  <c r="AJ1501" i="2"/>
  <c r="AN1501" i="2" s="1"/>
  <c r="AK317" i="2"/>
  <c r="AJ317" i="2"/>
  <c r="AN317" i="2" s="1"/>
  <c r="AK411" i="2"/>
  <c r="AJ411" i="2"/>
  <c r="AN411" i="2" s="1"/>
  <c r="AK477" i="2"/>
  <c r="AJ477" i="2"/>
  <c r="AN477" i="2" s="1"/>
  <c r="AK549" i="2"/>
  <c r="AJ549" i="2"/>
  <c r="AN549" i="2" s="1"/>
  <c r="AK629" i="2"/>
  <c r="AJ629" i="2"/>
  <c r="AN629" i="2" s="1"/>
  <c r="AK708" i="2"/>
  <c r="AJ708" i="2"/>
  <c r="AN708" i="2" s="1"/>
  <c r="AK793" i="2"/>
  <c r="AJ793" i="2"/>
  <c r="AN793" i="2" s="1"/>
  <c r="AK886" i="2"/>
  <c r="AJ886" i="2"/>
  <c r="AN886" i="2" s="1"/>
  <c r="AK972" i="2"/>
  <c r="AJ972" i="2"/>
  <c r="AN972" i="2" s="1"/>
  <c r="AK1058" i="2"/>
  <c r="AJ1058" i="2"/>
  <c r="AN1058" i="2" s="1"/>
  <c r="AK1138" i="2"/>
  <c r="AJ1138" i="2"/>
  <c r="AN1138" i="2" s="1"/>
  <c r="AK1224" i="2"/>
  <c r="AJ1224" i="2"/>
  <c r="AN1224" i="2" s="1"/>
  <c r="AK1312" i="2"/>
  <c r="AJ1312" i="2"/>
  <c r="AN1312" i="2" s="1"/>
  <c r="AK1405" i="2"/>
  <c r="AJ1405" i="2"/>
  <c r="AN1405" i="2" s="1"/>
  <c r="AK1492" i="2"/>
  <c r="AJ1492" i="2"/>
  <c r="AN1492" i="2" s="1"/>
  <c r="AK428" i="2"/>
  <c r="AJ428" i="2"/>
  <c r="AN428" i="2" s="1"/>
  <c r="AK488" i="2"/>
  <c r="AJ488" i="2"/>
  <c r="AN488" i="2" s="1"/>
  <c r="AK552" i="2"/>
  <c r="AJ552" i="2"/>
  <c r="AN552" i="2" s="1"/>
  <c r="AK616" i="2"/>
  <c r="AJ616" i="2"/>
  <c r="AN616" i="2" s="1"/>
  <c r="AK679" i="2"/>
  <c r="AJ679" i="2"/>
  <c r="AN679" i="2" s="1"/>
  <c r="AK743" i="2"/>
  <c r="AJ743" i="2"/>
  <c r="AN743" i="2" s="1"/>
  <c r="AK801" i="2"/>
  <c r="AJ801" i="2"/>
  <c r="AN801" i="2" s="1"/>
  <c r="AK859" i="2"/>
  <c r="AJ859" i="2"/>
  <c r="AN859" i="2" s="1"/>
  <c r="AK921" i="2"/>
  <c r="AJ921" i="2"/>
  <c r="AN921" i="2" s="1"/>
  <c r="AK981" i="2"/>
  <c r="AJ981" i="2"/>
  <c r="AN981" i="2" s="1"/>
  <c r="AK1045" i="2"/>
  <c r="AJ1045" i="2"/>
  <c r="AN1045" i="2" s="1"/>
  <c r="AK1109" i="2"/>
  <c r="AJ1109" i="2"/>
  <c r="AN1109" i="2" s="1"/>
  <c r="AK1173" i="2"/>
  <c r="AJ1173" i="2"/>
  <c r="AN1173" i="2" s="1"/>
  <c r="AK1235" i="2"/>
  <c r="AJ1235" i="2"/>
  <c r="AN1235" i="2" s="1"/>
  <c r="AK1299" i="2"/>
  <c r="AJ1299" i="2"/>
  <c r="AN1299" i="2" s="1"/>
  <c r="AK1368" i="2"/>
  <c r="AJ1368" i="2"/>
  <c r="AN1368" i="2" s="1"/>
  <c r="AK1424" i="2"/>
  <c r="AJ1424" i="2"/>
  <c r="AN1424" i="2" s="1"/>
  <c r="AK1487" i="2"/>
  <c r="AJ1487" i="2"/>
  <c r="AN1487" i="2" s="1"/>
  <c r="AK415" i="2"/>
  <c r="AJ415" i="2"/>
  <c r="AN415" i="2" s="1"/>
  <c r="AK491" i="2"/>
  <c r="AJ491" i="2"/>
  <c r="AN491" i="2" s="1"/>
  <c r="AK555" i="2"/>
  <c r="AJ555" i="2"/>
  <c r="AN555" i="2" s="1"/>
  <c r="AK619" i="2"/>
  <c r="AJ619" i="2"/>
  <c r="AN619" i="2" s="1"/>
  <c r="AK682" i="2"/>
  <c r="AJ682" i="2"/>
  <c r="AN682" i="2" s="1"/>
  <c r="AK746" i="2"/>
  <c r="AJ746" i="2"/>
  <c r="AN746" i="2" s="1"/>
  <c r="AK817" i="2"/>
  <c r="AJ817" i="2"/>
  <c r="AN817" i="2" s="1"/>
  <c r="AK884" i="2"/>
  <c r="AJ884" i="2"/>
  <c r="AN884" i="2" s="1"/>
  <c r="AK948" i="2"/>
  <c r="AJ948" i="2"/>
  <c r="AN948" i="2" s="1"/>
  <c r="AK1016" i="2"/>
  <c r="AJ1016" i="2"/>
  <c r="AN1016" i="2" s="1"/>
  <c r="AK1080" i="2"/>
  <c r="AJ1080" i="2"/>
  <c r="AN1080" i="2" s="1"/>
  <c r="AK1144" i="2"/>
  <c r="AJ1144" i="2"/>
  <c r="AN1144" i="2" s="1"/>
  <c r="AK334" i="2"/>
  <c r="AJ334" i="2"/>
  <c r="AN334" i="2" s="1"/>
  <c r="AK395" i="2"/>
  <c r="AJ395" i="2"/>
  <c r="AN395" i="2" s="1"/>
  <c r="AK462" i="2"/>
  <c r="AJ462" i="2"/>
  <c r="AN462" i="2" s="1"/>
  <c r="AK526" i="2"/>
  <c r="AJ526" i="2"/>
  <c r="AN526" i="2" s="1"/>
  <c r="AK598" i="2"/>
  <c r="AJ598" i="2"/>
  <c r="AN598" i="2" s="1"/>
  <c r="AK693" i="2"/>
  <c r="AJ693" i="2"/>
  <c r="AN693" i="2" s="1"/>
  <c r="AK781" i="2"/>
  <c r="AJ781" i="2"/>
  <c r="AN781" i="2" s="1"/>
  <c r="AK851" i="2"/>
  <c r="AJ851" i="2"/>
  <c r="AN851" i="2" s="1"/>
  <c r="AK935" i="2"/>
  <c r="AJ935" i="2"/>
  <c r="AN935" i="2" s="1"/>
  <c r="AK1019" i="2"/>
  <c r="AJ1019" i="2"/>
  <c r="AN1019" i="2" s="1"/>
  <c r="AK1099" i="2"/>
  <c r="AJ1099" i="2"/>
  <c r="AN1099" i="2" s="1"/>
  <c r="AK1193" i="2"/>
  <c r="AJ1193" i="2"/>
  <c r="AN1193" i="2" s="1"/>
  <c r="AK1281" i="2"/>
  <c r="AJ1281" i="2"/>
  <c r="AN1281" i="2" s="1"/>
  <c r="AK390" i="2"/>
  <c r="AJ390" i="2"/>
  <c r="AN390" i="2" s="1"/>
  <c r="AK449" i="2"/>
  <c r="AJ449" i="2"/>
  <c r="AN449" i="2" s="1"/>
  <c r="AK513" i="2"/>
  <c r="AJ513" i="2"/>
  <c r="AN513" i="2" s="1"/>
  <c r="AK577" i="2"/>
  <c r="AJ577" i="2"/>
  <c r="AN577" i="2" s="1"/>
  <c r="AK641" i="2"/>
  <c r="AJ641" i="2"/>
  <c r="AN641" i="2" s="1"/>
  <c r="AK704" i="2"/>
  <c r="AJ704" i="2"/>
  <c r="AN704" i="2" s="1"/>
  <c r="AK768" i="2"/>
  <c r="AJ768" i="2"/>
  <c r="AN768" i="2" s="1"/>
  <c r="AK838" i="2"/>
  <c r="AJ838" i="2"/>
  <c r="AN838" i="2" s="1"/>
  <c r="AK898" i="2"/>
  <c r="AJ898" i="2"/>
  <c r="AN898" i="2" s="1"/>
  <c r="AK968" i="2"/>
  <c r="AJ968" i="2"/>
  <c r="AN968" i="2" s="1"/>
  <c r="AK1030" i="2"/>
  <c r="AJ1030" i="2"/>
  <c r="AN1030" i="2" s="1"/>
  <c r="AK1094" i="2"/>
  <c r="AJ1094" i="2"/>
  <c r="AN1094" i="2" s="1"/>
  <c r="AK1158" i="2"/>
  <c r="AJ1158" i="2"/>
  <c r="AN1158" i="2" s="1"/>
  <c r="AK1220" i="2"/>
  <c r="AJ1220" i="2"/>
  <c r="AN1220" i="2" s="1"/>
  <c r="AK1284" i="2"/>
  <c r="AJ1284" i="2"/>
  <c r="AN1284" i="2" s="1"/>
  <c r="AK1345" i="2"/>
  <c r="AJ1345" i="2"/>
  <c r="AN1345" i="2" s="1"/>
  <c r="AK1417" i="2"/>
  <c r="AJ1417" i="2"/>
  <c r="AN1417" i="2" s="1"/>
  <c r="AK1480" i="2"/>
  <c r="AJ1480" i="2"/>
  <c r="AN1480" i="2" s="1"/>
  <c r="AK1333" i="2"/>
  <c r="AJ1333" i="2"/>
  <c r="AN1333" i="2" s="1"/>
  <c r="AK34" i="2"/>
  <c r="AJ34" i="2"/>
  <c r="AN34" i="2" s="1"/>
  <c r="AK6" i="2"/>
  <c r="AJ6" i="2"/>
  <c r="AN6" i="2" s="1"/>
  <c r="AK70" i="2"/>
  <c r="AJ70" i="2"/>
  <c r="AN70" i="2" s="1"/>
  <c r="AK126" i="2"/>
  <c r="AJ126" i="2"/>
  <c r="AN126" i="2" s="1"/>
  <c r="AK196" i="2"/>
  <c r="AJ196" i="2"/>
  <c r="AN196" i="2" s="1"/>
  <c r="AK262" i="2"/>
  <c r="AJ262" i="2"/>
  <c r="AN262" i="2" s="1"/>
  <c r="AK323" i="2"/>
  <c r="AJ323" i="2"/>
  <c r="AN323" i="2" s="1"/>
  <c r="AK1176" i="2"/>
  <c r="AJ1176" i="2"/>
  <c r="AN1176" i="2" s="1"/>
  <c r="AK1230" i="2"/>
  <c r="AJ1230" i="2"/>
  <c r="AN1230" i="2" s="1"/>
  <c r="AK1294" i="2"/>
  <c r="AJ1294" i="2"/>
  <c r="AN1294" i="2" s="1"/>
  <c r="AK1355" i="2"/>
  <c r="AJ1355" i="2"/>
  <c r="AN1355" i="2" s="1"/>
  <c r="AK41" i="2"/>
  <c r="AJ41" i="2"/>
  <c r="AN41" i="2" s="1"/>
  <c r="AK105" i="2"/>
  <c r="AJ105" i="2"/>
  <c r="AN105" i="2" s="1"/>
  <c r="AK169" i="2"/>
  <c r="AJ169" i="2"/>
  <c r="AN169" i="2" s="1"/>
  <c r="AK231" i="2"/>
  <c r="AJ231" i="2"/>
  <c r="AN231" i="2" s="1"/>
  <c r="AK286" i="2"/>
  <c r="AJ286" i="2"/>
  <c r="AN286" i="2" s="1"/>
  <c r="AK979" i="2"/>
  <c r="AJ979" i="2"/>
  <c r="AN979" i="2" s="1"/>
  <c r="AK1297" i="2"/>
  <c r="AJ1297" i="2"/>
  <c r="AN1297" i="2" s="1"/>
  <c r="AK1406" i="2"/>
  <c r="AJ1406" i="2"/>
  <c r="AN1406" i="2" s="1"/>
  <c r="AK55" i="2"/>
  <c r="AJ55" i="2"/>
  <c r="AN55" i="2" s="1"/>
  <c r="AK119" i="2"/>
  <c r="AJ119" i="2"/>
  <c r="AN119" i="2" s="1"/>
  <c r="AK189" i="2"/>
  <c r="AJ189" i="2"/>
  <c r="AN189" i="2" s="1"/>
  <c r="AK247" i="2"/>
  <c r="AJ247" i="2"/>
  <c r="AN247" i="2" s="1"/>
  <c r="AK316" i="2"/>
  <c r="AJ316" i="2"/>
  <c r="AN316" i="2" s="1"/>
  <c r="AK378" i="2"/>
  <c r="AJ378" i="2"/>
  <c r="AN378" i="2" s="1"/>
  <c r="AK439" i="2"/>
  <c r="AJ439" i="2"/>
  <c r="AN439" i="2" s="1"/>
  <c r="AK508" i="2"/>
  <c r="AJ508" i="2"/>
  <c r="AN508" i="2" s="1"/>
  <c r="AK1443" i="2"/>
  <c r="AJ1443" i="2"/>
  <c r="AN1443" i="2" s="1"/>
  <c r="AK1470" i="2"/>
  <c r="AJ1470" i="2"/>
  <c r="AN1470" i="2" s="1"/>
  <c r="AK7" i="2"/>
  <c r="AJ7" i="2"/>
  <c r="AN7" i="2" s="1"/>
  <c r="AK556" i="2"/>
  <c r="AJ556" i="2"/>
  <c r="AN556" i="2" s="1"/>
  <c r="AK620" i="2"/>
  <c r="AJ620" i="2"/>
  <c r="AN620" i="2" s="1"/>
  <c r="AK683" i="2"/>
  <c r="AJ683" i="2"/>
  <c r="AN683" i="2" s="1"/>
  <c r="AK747" i="2"/>
  <c r="AJ747" i="2"/>
  <c r="AN747" i="2" s="1"/>
  <c r="AK805" i="2"/>
  <c r="AJ805" i="2"/>
  <c r="AN805" i="2" s="1"/>
  <c r="AK861" i="2"/>
  <c r="AJ861" i="2"/>
  <c r="AN861" i="2" s="1"/>
  <c r="AK925" i="2"/>
  <c r="AJ925" i="2"/>
  <c r="AN925" i="2" s="1"/>
  <c r="AK993" i="2"/>
  <c r="AJ993" i="2"/>
  <c r="AN993" i="2" s="1"/>
  <c r="AK1057" i="2"/>
  <c r="AJ1057" i="2"/>
  <c r="AN1057" i="2" s="1"/>
  <c r="AK1121" i="2"/>
  <c r="AJ1121" i="2"/>
  <c r="AN1121" i="2" s="1"/>
  <c r="AK69" i="2"/>
  <c r="AJ69" i="2"/>
  <c r="AN69" i="2" s="1"/>
  <c r="AK133" i="2"/>
  <c r="AJ133" i="2"/>
  <c r="AN133" i="2" s="1"/>
  <c r="AK195" i="2"/>
  <c r="AJ195" i="2"/>
  <c r="AN195" i="2" s="1"/>
  <c r="AK261" i="2"/>
  <c r="AJ261" i="2"/>
  <c r="AN261" i="2" s="1"/>
  <c r="AK1161" i="2"/>
  <c r="AJ1161" i="2"/>
  <c r="AN1161" i="2" s="1"/>
  <c r="AK1223" i="2"/>
  <c r="AJ1223" i="2"/>
  <c r="AN1223" i="2" s="1"/>
  <c r="AK1287" i="2"/>
  <c r="AJ1287" i="2"/>
  <c r="AN1287" i="2" s="1"/>
  <c r="AK1348" i="2"/>
  <c r="AJ1348" i="2"/>
  <c r="AN1348" i="2" s="1"/>
  <c r="AK1412" i="2"/>
  <c r="AJ1412" i="2"/>
  <c r="AN1412" i="2" s="1"/>
  <c r="AK1476" i="2"/>
  <c r="AJ1476" i="2"/>
  <c r="AN1476" i="2" s="1"/>
  <c r="AK862" i="2"/>
  <c r="AJ862" i="2"/>
  <c r="AN862" i="2" s="1"/>
  <c r="AK1421" i="2"/>
  <c r="AJ1421" i="2"/>
  <c r="AN1421" i="2" s="1"/>
  <c r="AK1071" i="2"/>
  <c r="AJ1071" i="2"/>
  <c r="AN1071" i="2" s="1"/>
  <c r="AK1135" i="2"/>
  <c r="AJ1135" i="2"/>
  <c r="AN1135" i="2" s="1"/>
  <c r="AK1253" i="2"/>
  <c r="AJ1253" i="2"/>
  <c r="AN1253" i="2" s="1"/>
  <c r="AK1317" i="2"/>
  <c r="AJ1317" i="2"/>
  <c r="AN1317" i="2" s="1"/>
  <c r="AK1377" i="2"/>
  <c r="AJ1377" i="2"/>
  <c r="AN1377" i="2" s="1"/>
  <c r="AK1434" i="2"/>
  <c r="AJ1434" i="2"/>
  <c r="AN1434" i="2" s="1"/>
  <c r="AK1496" i="2"/>
  <c r="AJ1496" i="2"/>
  <c r="AN1496" i="2" s="1"/>
  <c r="AK387" i="2"/>
  <c r="AJ387" i="2"/>
  <c r="AN387" i="2" s="1"/>
  <c r="AK450" i="2"/>
  <c r="AJ450" i="2"/>
  <c r="AN450" i="2" s="1"/>
  <c r="AK514" i="2"/>
  <c r="AJ514" i="2"/>
  <c r="AN514" i="2" s="1"/>
  <c r="AK578" i="2"/>
  <c r="AJ578" i="2"/>
  <c r="AN578" i="2" s="1"/>
  <c r="AK642" i="2"/>
  <c r="AJ642" i="2"/>
  <c r="AN642" i="2" s="1"/>
  <c r="AK705" i="2"/>
  <c r="AJ705" i="2"/>
  <c r="AN705" i="2" s="1"/>
  <c r="AK769" i="2"/>
  <c r="AJ769" i="2"/>
  <c r="AN769" i="2" s="1"/>
  <c r="AK915" i="2"/>
  <c r="AJ915" i="2"/>
  <c r="AN915" i="2" s="1"/>
  <c r="AK983" i="2"/>
  <c r="AJ983" i="2"/>
  <c r="AN983" i="2" s="1"/>
  <c r="AK1151" i="2"/>
  <c r="AJ1151" i="2"/>
  <c r="AN1151" i="2" s="1"/>
  <c r="AK13" i="2"/>
  <c r="AJ13" i="2"/>
  <c r="AN13" i="2" s="1"/>
  <c r="AK17" i="2"/>
  <c r="AJ17" i="2"/>
  <c r="AN17" i="2" s="1"/>
  <c r="AK58" i="2"/>
  <c r="AJ58" i="2"/>
  <c r="AN58" i="2" s="1"/>
  <c r="AK122" i="2"/>
  <c r="AJ122" i="2"/>
  <c r="AN122" i="2" s="1"/>
  <c r="AK184" i="2"/>
  <c r="AJ184" i="2"/>
  <c r="AN184" i="2" s="1"/>
  <c r="AK246" i="2"/>
  <c r="AJ246" i="2"/>
  <c r="AN246" i="2" s="1"/>
  <c r="AK311" i="2"/>
  <c r="AJ311" i="2"/>
  <c r="AN311" i="2" s="1"/>
  <c r="AK24" i="2"/>
  <c r="AJ24" i="2"/>
  <c r="AN24" i="2" s="1"/>
  <c r="AK112" i="2"/>
  <c r="AJ112" i="2"/>
  <c r="AN112" i="2" s="1"/>
  <c r="AK190" i="2"/>
  <c r="AJ190" i="2"/>
  <c r="AN190" i="2" s="1"/>
  <c r="AK272" i="2"/>
  <c r="AJ272" i="2"/>
  <c r="AN272" i="2" s="1"/>
  <c r="AK35" i="2"/>
  <c r="AJ35" i="2"/>
  <c r="AN35" i="2" s="1"/>
  <c r="AK99" i="2"/>
  <c r="AJ99" i="2"/>
  <c r="AN99" i="2" s="1"/>
  <c r="AK163" i="2"/>
  <c r="AJ163" i="2"/>
  <c r="AN163" i="2" s="1"/>
  <c r="AK225" i="2"/>
  <c r="AJ225" i="2"/>
  <c r="AN225" i="2" s="1"/>
  <c r="AK304" i="2"/>
  <c r="AJ304" i="2"/>
  <c r="AN304" i="2" s="1"/>
  <c r="AK368" i="2"/>
  <c r="AJ368" i="2"/>
  <c r="AN368" i="2" s="1"/>
  <c r="AK84" i="2"/>
  <c r="AJ84" i="2"/>
  <c r="AN84" i="2" s="1"/>
  <c r="AK148" i="2"/>
  <c r="AJ148" i="2"/>
  <c r="AN148" i="2" s="1"/>
  <c r="AK218" i="2"/>
  <c r="AJ218" i="2"/>
  <c r="AN218" i="2" s="1"/>
  <c r="AK297" i="2"/>
  <c r="AJ297" i="2"/>
  <c r="AN297" i="2" s="1"/>
  <c r="AK364" i="2"/>
  <c r="AJ364" i="2"/>
  <c r="AN364" i="2" s="1"/>
  <c r="AK410" i="2"/>
  <c r="AJ410" i="2"/>
  <c r="AN410" i="2" s="1"/>
  <c r="AK471" i="2"/>
  <c r="AJ471" i="2"/>
  <c r="AN471" i="2" s="1"/>
  <c r="AK535" i="2"/>
  <c r="AJ535" i="2"/>
  <c r="AN535" i="2" s="1"/>
  <c r="AK599" i="2"/>
  <c r="AJ599" i="2"/>
  <c r="AN599" i="2" s="1"/>
  <c r="AK662" i="2"/>
  <c r="AJ662" i="2"/>
  <c r="AN662" i="2" s="1"/>
  <c r="AK726" i="2"/>
  <c r="AJ726" i="2"/>
  <c r="AN726" i="2" s="1"/>
  <c r="AK790" i="2"/>
  <c r="AJ790" i="2"/>
  <c r="AN790" i="2" s="1"/>
  <c r="AK852" i="2"/>
  <c r="AJ852" i="2"/>
  <c r="AN852" i="2" s="1"/>
  <c r="AK920" i="2"/>
  <c r="AJ920" i="2"/>
  <c r="AN920" i="2" s="1"/>
  <c r="AK980" i="2"/>
  <c r="AJ980" i="2"/>
  <c r="AN980" i="2" s="1"/>
  <c r="AK1044" i="2"/>
  <c r="AJ1044" i="2"/>
  <c r="AN1044" i="2" s="1"/>
  <c r="AK1108" i="2"/>
  <c r="AJ1108" i="2"/>
  <c r="AN1108" i="2" s="1"/>
  <c r="AK1172" i="2"/>
  <c r="AJ1172" i="2"/>
  <c r="AN1172" i="2" s="1"/>
  <c r="AK1242" i="2"/>
  <c r="AJ1242" i="2"/>
  <c r="AN1242" i="2" s="1"/>
  <c r="AK1306" i="2"/>
  <c r="AJ1306" i="2"/>
  <c r="AN1306" i="2" s="1"/>
  <c r="AK1375" i="2"/>
  <c r="AJ1375" i="2"/>
  <c r="AN1375" i="2" s="1"/>
  <c r="AK1439" i="2"/>
  <c r="AJ1439" i="2"/>
  <c r="AN1439" i="2" s="1"/>
  <c r="AK40" i="2"/>
  <c r="AJ40" i="2"/>
  <c r="AN40" i="2" s="1"/>
  <c r="AK357" i="2"/>
  <c r="AJ357" i="2"/>
  <c r="AN357" i="2" s="1"/>
  <c r="AK416" i="2"/>
  <c r="AJ416" i="2"/>
  <c r="AN416" i="2" s="1"/>
  <c r="AK485" i="2"/>
  <c r="AJ485" i="2"/>
  <c r="AN485" i="2" s="1"/>
  <c r="AK557" i="2"/>
  <c r="AJ557" i="2"/>
  <c r="AN557" i="2" s="1"/>
  <c r="AK637" i="2"/>
  <c r="AJ637" i="2"/>
  <c r="AN637" i="2" s="1"/>
  <c r="AK724" i="2"/>
  <c r="AJ724" i="2"/>
  <c r="AN724" i="2" s="1"/>
  <c r="AK811" i="2"/>
  <c r="AJ811" i="2"/>
  <c r="AN811" i="2" s="1"/>
  <c r="AK902" i="2"/>
  <c r="AJ902" i="2"/>
  <c r="AN902" i="2" s="1"/>
  <c r="AK978" i="2"/>
  <c r="AJ978" i="2"/>
  <c r="AN978" i="2" s="1"/>
  <c r="AK1066" i="2"/>
  <c r="AJ1066" i="2"/>
  <c r="AN1066" i="2" s="1"/>
  <c r="AK1154" i="2"/>
  <c r="AJ1154" i="2"/>
  <c r="AN1154" i="2" s="1"/>
  <c r="AK1232" i="2"/>
  <c r="AJ1232" i="2"/>
  <c r="AN1232" i="2" s="1"/>
  <c r="AK1320" i="2"/>
  <c r="AJ1320" i="2"/>
  <c r="AN1320" i="2" s="1"/>
  <c r="AK1413" i="2"/>
  <c r="AJ1413" i="2"/>
  <c r="AN1413" i="2" s="1"/>
  <c r="AK1499" i="2"/>
  <c r="AJ1499" i="2"/>
  <c r="AN1499" i="2" s="1"/>
  <c r="AK435" i="2"/>
  <c r="AJ435" i="2"/>
  <c r="AN435" i="2" s="1"/>
  <c r="AK496" i="2"/>
  <c r="AJ496" i="2"/>
  <c r="AN496" i="2" s="1"/>
  <c r="AK560" i="2"/>
  <c r="AJ560" i="2"/>
  <c r="AN560" i="2" s="1"/>
  <c r="AK624" i="2"/>
  <c r="AJ624" i="2"/>
  <c r="AN624" i="2" s="1"/>
  <c r="AK687" i="2"/>
  <c r="AJ687" i="2"/>
  <c r="AN687" i="2" s="1"/>
  <c r="AK751" i="2"/>
  <c r="AJ751" i="2"/>
  <c r="AN751" i="2" s="1"/>
  <c r="AK809" i="2"/>
  <c r="AJ809" i="2"/>
  <c r="AN809" i="2" s="1"/>
  <c r="AK865" i="2"/>
  <c r="AJ865" i="2"/>
  <c r="AN865" i="2" s="1"/>
  <c r="AK929" i="2"/>
  <c r="AJ929" i="2"/>
  <c r="AN929" i="2" s="1"/>
  <c r="AK989" i="2"/>
  <c r="AJ989" i="2"/>
  <c r="AN989" i="2" s="1"/>
  <c r="AK1053" i="2"/>
  <c r="AJ1053" i="2"/>
  <c r="AN1053" i="2" s="1"/>
  <c r="AK1117" i="2"/>
  <c r="AJ1117" i="2"/>
  <c r="AN1117" i="2" s="1"/>
  <c r="AK1179" i="2"/>
  <c r="AJ1179" i="2"/>
  <c r="AN1179" i="2" s="1"/>
  <c r="AK1243" i="2"/>
  <c r="AJ1243" i="2"/>
  <c r="AN1243" i="2" s="1"/>
  <c r="AK1307" i="2"/>
  <c r="AJ1307" i="2"/>
  <c r="AN1307" i="2" s="1"/>
  <c r="AK1376" i="2"/>
  <c r="AJ1376" i="2"/>
  <c r="AN1376" i="2" s="1"/>
  <c r="AK1432" i="2"/>
  <c r="AJ1432" i="2"/>
  <c r="AN1432" i="2" s="1"/>
  <c r="AK1494" i="2"/>
  <c r="AJ1494" i="2"/>
  <c r="AN1494" i="2" s="1"/>
  <c r="AK423" i="2"/>
  <c r="AJ423" i="2"/>
  <c r="AN423" i="2" s="1"/>
  <c r="AK499" i="2"/>
  <c r="AJ499" i="2"/>
  <c r="AN499" i="2" s="1"/>
  <c r="AK563" i="2"/>
  <c r="AJ563" i="2"/>
  <c r="AN563" i="2" s="1"/>
  <c r="AK627" i="2"/>
  <c r="AJ627" i="2"/>
  <c r="AN627" i="2" s="1"/>
  <c r="AK690" i="2"/>
  <c r="AJ690" i="2"/>
  <c r="AN690" i="2" s="1"/>
  <c r="AK754" i="2"/>
  <c r="AJ754" i="2"/>
  <c r="AN754" i="2" s="1"/>
  <c r="AK824" i="2"/>
  <c r="AJ824" i="2"/>
  <c r="AN824" i="2" s="1"/>
  <c r="AK892" i="2"/>
  <c r="AJ892" i="2"/>
  <c r="AN892" i="2" s="1"/>
  <c r="AK956" i="2"/>
  <c r="AJ956" i="2"/>
  <c r="AN956" i="2" s="1"/>
  <c r="AK1024" i="2"/>
  <c r="AJ1024" i="2"/>
  <c r="AN1024" i="2" s="1"/>
  <c r="AK1088" i="2"/>
  <c r="AJ1088" i="2"/>
  <c r="AN1088" i="2" s="1"/>
  <c r="AK1152" i="2"/>
  <c r="AJ1152" i="2"/>
  <c r="AN1152" i="2" s="1"/>
  <c r="AK342" i="2"/>
  <c r="AJ342" i="2"/>
  <c r="AN342" i="2" s="1"/>
  <c r="AK403" i="2"/>
  <c r="AJ403" i="2"/>
  <c r="AN403" i="2" s="1"/>
  <c r="AK470" i="2"/>
  <c r="AJ470" i="2"/>
  <c r="AN470" i="2" s="1"/>
  <c r="AK534" i="2"/>
  <c r="AJ534" i="2"/>
  <c r="AN534" i="2" s="1"/>
  <c r="AK606" i="2"/>
  <c r="AJ606" i="2"/>
  <c r="AN606" i="2" s="1"/>
  <c r="AK701" i="2"/>
  <c r="AJ701" i="2"/>
  <c r="AN701" i="2" s="1"/>
  <c r="AK789" i="2"/>
  <c r="AJ789" i="2"/>
  <c r="AN789" i="2" s="1"/>
  <c r="AK863" i="2"/>
  <c r="AJ863" i="2"/>
  <c r="AN863" i="2" s="1"/>
  <c r="AK943" i="2"/>
  <c r="AJ943" i="2"/>
  <c r="AN943" i="2" s="1"/>
  <c r="AK1027" i="2"/>
  <c r="AJ1027" i="2"/>
  <c r="AN1027" i="2" s="1"/>
  <c r="AK1115" i="2"/>
  <c r="AJ1115" i="2"/>
  <c r="AN1115" i="2" s="1"/>
  <c r="AK1209" i="2"/>
  <c r="AJ1209" i="2"/>
  <c r="AN1209" i="2" s="1"/>
  <c r="AK1289" i="2"/>
  <c r="AJ1289" i="2"/>
  <c r="AN1289" i="2" s="1"/>
  <c r="AK398" i="2"/>
  <c r="AJ398" i="2"/>
  <c r="AN398" i="2" s="1"/>
  <c r="AK457" i="2"/>
  <c r="AJ457" i="2"/>
  <c r="AN457" i="2" s="1"/>
  <c r="AK521" i="2"/>
  <c r="AJ521" i="2"/>
  <c r="AN521" i="2" s="1"/>
  <c r="AK585" i="2"/>
  <c r="AJ585" i="2"/>
  <c r="AN585" i="2" s="1"/>
  <c r="AK649" i="2"/>
  <c r="AJ649" i="2"/>
  <c r="AN649" i="2" s="1"/>
  <c r="AK712" i="2"/>
  <c r="AJ712" i="2"/>
  <c r="AN712" i="2" s="1"/>
  <c r="AK776" i="2"/>
  <c r="AJ776" i="2"/>
  <c r="AN776" i="2" s="1"/>
  <c r="AK846" i="2"/>
  <c r="AJ846" i="2"/>
  <c r="AN846" i="2" s="1"/>
  <c r="AK906" i="2"/>
  <c r="AJ906" i="2"/>
  <c r="AN906" i="2" s="1"/>
  <c r="AK976" i="2"/>
  <c r="AJ976" i="2"/>
  <c r="AN976" i="2" s="1"/>
  <c r="AK1038" i="2"/>
  <c r="AJ1038" i="2"/>
  <c r="AN1038" i="2" s="1"/>
  <c r="AK1102" i="2"/>
  <c r="AJ1102" i="2"/>
  <c r="AN1102" i="2" s="1"/>
  <c r="AK1166" i="2"/>
  <c r="AJ1166" i="2"/>
  <c r="AN1166" i="2" s="1"/>
  <c r="AK1228" i="2"/>
  <c r="AJ1228" i="2"/>
  <c r="AN1228" i="2" s="1"/>
  <c r="AK1292" i="2"/>
  <c r="AJ1292" i="2"/>
  <c r="AN1292" i="2" s="1"/>
  <c r="AK1353" i="2"/>
  <c r="AJ1353" i="2"/>
  <c r="AN1353" i="2" s="1"/>
  <c r="AK1425" i="2"/>
  <c r="AJ1425" i="2"/>
  <c r="AN1425" i="2" s="1"/>
  <c r="AK1488" i="2"/>
  <c r="AJ1488" i="2"/>
  <c r="AN1488" i="2" s="1"/>
  <c r="AK1365" i="2"/>
  <c r="AJ1365" i="2"/>
  <c r="AN1365" i="2" s="1"/>
  <c r="AK621" i="2"/>
  <c r="AJ621" i="2"/>
  <c r="AN621" i="2" s="1"/>
  <c r="AK14" i="2"/>
  <c r="AJ14" i="2"/>
  <c r="AN14" i="2" s="1"/>
  <c r="AK78" i="2"/>
  <c r="AJ78" i="2"/>
  <c r="AN78" i="2" s="1"/>
  <c r="AK134" i="2"/>
  <c r="AJ134" i="2"/>
  <c r="AN134" i="2" s="1"/>
  <c r="AK204" i="2"/>
  <c r="AJ204" i="2"/>
  <c r="AN204" i="2" s="1"/>
  <c r="AK270" i="2"/>
  <c r="AJ270" i="2"/>
  <c r="AN270" i="2" s="1"/>
  <c r="AK331" i="2"/>
  <c r="AJ331" i="2"/>
  <c r="AN331" i="2" s="1"/>
  <c r="AK1178" i="2"/>
  <c r="AJ1178" i="2"/>
  <c r="AN1178" i="2" s="1"/>
  <c r="AK1238" i="2"/>
  <c r="AJ1238" i="2"/>
  <c r="AN1238" i="2" s="1"/>
  <c r="AK1302" i="2"/>
  <c r="AJ1302" i="2"/>
  <c r="AN1302" i="2" s="1"/>
  <c r="AK1363" i="2"/>
  <c r="AJ1363" i="2"/>
  <c r="AN1363" i="2" s="1"/>
  <c r="AK49" i="2"/>
  <c r="AJ49" i="2"/>
  <c r="AN49" i="2" s="1"/>
  <c r="AK113" i="2"/>
  <c r="AJ113" i="2"/>
  <c r="AN113" i="2" s="1"/>
  <c r="AK177" i="2"/>
  <c r="AJ177" i="2"/>
  <c r="AN177" i="2" s="1"/>
  <c r="AK239" i="2"/>
  <c r="AJ239" i="2"/>
  <c r="AN239" i="2" s="1"/>
  <c r="AK614" i="2"/>
  <c r="AJ614" i="2"/>
  <c r="AN614" i="2" s="1"/>
  <c r="AK1011" i="2"/>
  <c r="AJ1011" i="2"/>
  <c r="AN1011" i="2" s="1"/>
  <c r="AK1358" i="2"/>
  <c r="AJ1358" i="2"/>
  <c r="AN1358" i="2" s="1"/>
  <c r="AK1414" i="2"/>
  <c r="AJ1414" i="2"/>
  <c r="AN1414" i="2" s="1"/>
  <c r="AK63" i="2"/>
  <c r="AJ63" i="2"/>
  <c r="AN63" i="2" s="1"/>
  <c r="AK127" i="2"/>
  <c r="AJ127" i="2"/>
  <c r="AN127" i="2" s="1"/>
  <c r="AK197" i="2"/>
  <c r="AJ197" i="2"/>
  <c r="AN197" i="2" s="1"/>
  <c r="AK263" i="2"/>
  <c r="AJ263" i="2"/>
  <c r="AN263" i="2" s="1"/>
  <c r="AK324" i="2"/>
  <c r="AJ324" i="2"/>
  <c r="AN324" i="2" s="1"/>
  <c r="AK383" i="2"/>
  <c r="AJ383" i="2"/>
  <c r="AN383" i="2" s="1"/>
  <c r="AK452" i="2"/>
  <c r="AJ452" i="2"/>
  <c r="AN452" i="2" s="1"/>
  <c r="AK1451" i="2"/>
  <c r="AJ1451" i="2"/>
  <c r="AN1451" i="2" s="1"/>
  <c r="AK582" i="2"/>
  <c r="AJ582" i="2"/>
  <c r="AN582" i="2" s="1"/>
  <c r="AK1478" i="2"/>
  <c r="AJ1478" i="2"/>
  <c r="AN1478" i="2" s="1"/>
  <c r="AK135" i="2"/>
  <c r="AJ135" i="2"/>
  <c r="AN135" i="2" s="1"/>
  <c r="AK564" i="2"/>
  <c r="AJ564" i="2"/>
  <c r="AN564" i="2" s="1"/>
  <c r="AK628" i="2"/>
  <c r="AJ628" i="2"/>
  <c r="AN628" i="2" s="1"/>
  <c r="AK691" i="2"/>
  <c r="AJ691" i="2"/>
  <c r="AN691" i="2" s="1"/>
  <c r="AK755" i="2"/>
  <c r="AJ755" i="2"/>
  <c r="AN755" i="2" s="1"/>
  <c r="AK810" i="2"/>
  <c r="AJ810" i="2"/>
  <c r="AN810" i="2" s="1"/>
  <c r="AK869" i="2"/>
  <c r="AJ869" i="2"/>
  <c r="AN869" i="2" s="1"/>
  <c r="AK933" i="2"/>
  <c r="AJ933" i="2"/>
  <c r="AN933" i="2" s="1"/>
  <c r="AK1001" i="2"/>
  <c r="AJ1001" i="2"/>
  <c r="AN1001" i="2" s="1"/>
  <c r="AK1065" i="2"/>
  <c r="AJ1065" i="2"/>
  <c r="AN1065" i="2" s="1"/>
  <c r="AK1129" i="2"/>
  <c r="AJ1129" i="2"/>
  <c r="AN1129" i="2" s="1"/>
  <c r="AK77" i="2"/>
  <c r="AJ77" i="2"/>
  <c r="AN77" i="2" s="1"/>
  <c r="AK141" i="2"/>
  <c r="AJ141" i="2"/>
  <c r="AN141" i="2" s="1"/>
  <c r="AK203" i="2"/>
  <c r="AJ203" i="2"/>
  <c r="AN203" i="2" s="1"/>
  <c r="AK269" i="2"/>
  <c r="AJ269" i="2"/>
  <c r="AN269" i="2" s="1"/>
  <c r="AK1169" i="2"/>
  <c r="AJ1169" i="2"/>
  <c r="AN1169" i="2" s="1"/>
  <c r="AK1231" i="2"/>
  <c r="AJ1231" i="2"/>
  <c r="AN1231" i="2" s="1"/>
  <c r="AK1295" i="2"/>
  <c r="AJ1295" i="2"/>
  <c r="AN1295" i="2" s="1"/>
  <c r="AK1356" i="2"/>
  <c r="AJ1356" i="2"/>
  <c r="AN1356" i="2" s="1"/>
  <c r="AK1420" i="2"/>
  <c r="AJ1420" i="2"/>
  <c r="AN1420" i="2" s="1"/>
  <c r="AK1483" i="2"/>
  <c r="AJ1483" i="2"/>
  <c r="AN1483" i="2" s="1"/>
  <c r="AK230" i="2"/>
  <c r="AJ230" i="2"/>
  <c r="AN230" i="2" s="1"/>
  <c r="AK894" i="2"/>
  <c r="AJ894" i="2"/>
  <c r="AN894" i="2" s="1"/>
  <c r="AK1079" i="2"/>
  <c r="AJ1079" i="2"/>
  <c r="AN1079" i="2" s="1"/>
  <c r="AK1197" i="2"/>
  <c r="AJ1197" i="2"/>
  <c r="AN1197" i="2" s="1"/>
  <c r="AK1261" i="2"/>
  <c r="AJ1261" i="2"/>
  <c r="AN1261" i="2" s="1"/>
  <c r="AK1325" i="2"/>
  <c r="AJ1325" i="2"/>
  <c r="AN1325" i="2" s="1"/>
  <c r="AK1382" i="2"/>
  <c r="AJ1382" i="2"/>
  <c r="AN1382" i="2" s="1"/>
  <c r="AK1442" i="2"/>
  <c r="AJ1442" i="2"/>
  <c r="AN1442" i="2" s="1"/>
  <c r="AK330" i="2"/>
  <c r="AJ330" i="2"/>
  <c r="AN330" i="2" s="1"/>
  <c r="AK391" i="2"/>
  <c r="AJ391" i="2"/>
  <c r="AN391" i="2" s="1"/>
  <c r="AK586" i="2"/>
  <c r="AJ586" i="2"/>
  <c r="AN586" i="2" s="1"/>
  <c r="AK713" i="2"/>
  <c r="AJ713" i="2"/>
  <c r="AN713" i="2" s="1"/>
  <c r="AK847" i="2"/>
  <c r="AJ847" i="2"/>
  <c r="AN847" i="2" s="1"/>
  <c r="AK21" i="2"/>
  <c r="AJ21" i="2"/>
  <c r="AN21" i="2" s="1"/>
  <c r="AK25" i="2"/>
  <c r="AJ25" i="2"/>
  <c r="AN25" i="2" s="1"/>
  <c r="AK66" i="2"/>
  <c r="AJ66" i="2"/>
  <c r="AN66" i="2" s="1"/>
  <c r="AK130" i="2"/>
  <c r="AJ130" i="2"/>
  <c r="AN130" i="2" s="1"/>
  <c r="AK192" i="2"/>
  <c r="AJ192" i="2"/>
  <c r="AN192" i="2" s="1"/>
  <c r="AK250" i="2"/>
  <c r="AJ250" i="2"/>
  <c r="AN250" i="2" s="1"/>
  <c r="AK319" i="2"/>
  <c r="AJ319" i="2"/>
  <c r="AN319" i="2" s="1"/>
  <c r="AK32" i="2"/>
  <c r="AJ32" i="2"/>
  <c r="AN32" i="2" s="1"/>
  <c r="AK120" i="2"/>
  <c r="AJ120" i="2"/>
  <c r="AN120" i="2" s="1"/>
  <c r="AK206" i="2"/>
  <c r="AJ206" i="2"/>
  <c r="AN206" i="2" s="1"/>
  <c r="AK277" i="2"/>
  <c r="AJ277" i="2"/>
  <c r="AN277" i="2" s="1"/>
  <c r="AK43" i="2"/>
  <c r="AJ43" i="2"/>
  <c r="AN43" i="2" s="1"/>
  <c r="AK107" i="2"/>
  <c r="AJ107" i="2"/>
  <c r="AN107" i="2" s="1"/>
  <c r="AK171" i="2"/>
  <c r="AJ171" i="2"/>
  <c r="AN171" i="2" s="1"/>
  <c r="AK233" i="2"/>
  <c r="AJ233" i="2"/>
  <c r="AN233" i="2" s="1"/>
  <c r="AK312" i="2"/>
  <c r="AJ312" i="2"/>
  <c r="AN312" i="2" s="1"/>
  <c r="AK374" i="2"/>
  <c r="AJ374" i="2"/>
  <c r="AN374" i="2" s="1"/>
  <c r="AK92" i="2"/>
  <c r="AJ92" i="2"/>
  <c r="AN92" i="2" s="1"/>
  <c r="AK156" i="2"/>
  <c r="AJ156" i="2"/>
  <c r="AN156" i="2" s="1"/>
  <c r="AK226" i="2"/>
  <c r="AJ226" i="2"/>
  <c r="AN226" i="2" s="1"/>
  <c r="AK305" i="2"/>
  <c r="AJ305" i="2"/>
  <c r="AN305" i="2" s="1"/>
  <c r="AK369" i="2"/>
  <c r="AJ369" i="2"/>
  <c r="AN369" i="2" s="1"/>
  <c r="AK419" i="2"/>
  <c r="AJ419" i="2"/>
  <c r="AN419" i="2" s="1"/>
  <c r="AK479" i="2"/>
  <c r="AJ479" i="2"/>
  <c r="AN479" i="2" s="1"/>
  <c r="AK543" i="2"/>
  <c r="AJ543" i="2"/>
  <c r="AN543" i="2" s="1"/>
  <c r="AK607" i="2"/>
  <c r="AJ607" i="2"/>
  <c r="AN607" i="2" s="1"/>
  <c r="AK670" i="2"/>
  <c r="AJ670" i="2"/>
  <c r="AN670" i="2" s="1"/>
  <c r="AK734" i="2"/>
  <c r="AJ734" i="2"/>
  <c r="AN734" i="2" s="1"/>
  <c r="AK795" i="2"/>
  <c r="AJ795" i="2"/>
  <c r="AN795" i="2" s="1"/>
  <c r="AK864" i="2"/>
  <c r="AJ864" i="2"/>
  <c r="AN864" i="2" s="1"/>
  <c r="AK928" i="2"/>
  <c r="AJ928" i="2"/>
  <c r="AN928" i="2" s="1"/>
  <c r="AK988" i="2"/>
  <c r="AJ988" i="2"/>
  <c r="AN988" i="2" s="1"/>
  <c r="AK1052" i="2"/>
  <c r="AJ1052" i="2"/>
  <c r="AN1052" i="2" s="1"/>
  <c r="AK1116" i="2"/>
  <c r="AJ1116" i="2"/>
  <c r="AN1116" i="2" s="1"/>
  <c r="AK1186" i="2"/>
  <c r="AJ1186" i="2"/>
  <c r="AN1186" i="2" s="1"/>
  <c r="AK1250" i="2"/>
  <c r="AJ1250" i="2"/>
  <c r="AN1250" i="2" s="1"/>
  <c r="AK1314" i="2"/>
  <c r="AJ1314" i="2"/>
  <c r="AN1314" i="2" s="1"/>
  <c r="AK1386" i="2"/>
  <c r="AJ1386" i="2"/>
  <c r="AN1386" i="2" s="1"/>
  <c r="AK1447" i="2"/>
  <c r="AJ1447" i="2"/>
  <c r="AN1447" i="2" s="1"/>
  <c r="AK72" i="2"/>
  <c r="AJ72" i="2"/>
  <c r="AN72" i="2" s="1"/>
  <c r="AK365" i="2"/>
  <c r="AJ365" i="2"/>
  <c r="AN365" i="2" s="1"/>
  <c r="AK425" i="2"/>
  <c r="AJ425" i="2"/>
  <c r="AN425" i="2" s="1"/>
  <c r="AK493" i="2"/>
  <c r="AJ493" i="2"/>
  <c r="AN493" i="2" s="1"/>
  <c r="AK565" i="2"/>
  <c r="AJ565" i="2"/>
  <c r="AN565" i="2" s="1"/>
  <c r="AK645" i="2"/>
  <c r="AJ645" i="2"/>
  <c r="AN645" i="2" s="1"/>
  <c r="AK732" i="2"/>
  <c r="AJ732" i="2"/>
  <c r="AN732" i="2" s="1"/>
  <c r="AK826" i="2"/>
  <c r="AJ826" i="2"/>
  <c r="AN826" i="2" s="1"/>
  <c r="AK910" i="2"/>
  <c r="AJ910" i="2"/>
  <c r="AN910" i="2" s="1"/>
  <c r="AK994" i="2"/>
  <c r="AJ994" i="2"/>
  <c r="AN994" i="2" s="1"/>
  <c r="AK1074" i="2"/>
  <c r="AJ1074" i="2"/>
  <c r="AN1074" i="2" s="1"/>
  <c r="AK1162" i="2"/>
  <c r="AJ1162" i="2"/>
  <c r="AN1162" i="2" s="1"/>
  <c r="AK1248" i="2"/>
  <c r="AJ1248" i="2"/>
  <c r="AN1248" i="2" s="1"/>
  <c r="AK1328" i="2"/>
  <c r="AJ1328" i="2"/>
  <c r="AN1328" i="2" s="1"/>
  <c r="AK1429" i="2"/>
  <c r="AJ1429" i="2"/>
  <c r="AN1429" i="2" s="1"/>
  <c r="AK382" i="2"/>
  <c r="AJ382" i="2"/>
  <c r="AN382" i="2" s="1"/>
  <c r="AK443" i="2"/>
  <c r="AJ443" i="2"/>
  <c r="AN443" i="2" s="1"/>
  <c r="AK504" i="2"/>
  <c r="AJ504" i="2"/>
  <c r="AN504" i="2" s="1"/>
  <c r="AK568" i="2"/>
  <c r="AJ568" i="2"/>
  <c r="AN568" i="2" s="1"/>
  <c r="AK632" i="2"/>
  <c r="AJ632" i="2"/>
  <c r="AN632" i="2" s="1"/>
  <c r="AK695" i="2"/>
  <c r="AJ695" i="2"/>
  <c r="AN695" i="2" s="1"/>
  <c r="AK759" i="2"/>
  <c r="AJ759" i="2"/>
  <c r="AN759" i="2" s="1"/>
  <c r="AK814" i="2"/>
  <c r="AJ814" i="2"/>
  <c r="AN814" i="2" s="1"/>
  <c r="AK873" i="2"/>
  <c r="AJ873" i="2"/>
  <c r="AN873" i="2" s="1"/>
  <c r="AK937" i="2"/>
  <c r="AJ937" i="2"/>
  <c r="AN937" i="2" s="1"/>
  <c r="AK997" i="2"/>
  <c r="AJ997" i="2"/>
  <c r="AN997" i="2" s="1"/>
  <c r="AK1061" i="2"/>
  <c r="AJ1061" i="2"/>
  <c r="AN1061" i="2" s="1"/>
  <c r="AK1125" i="2"/>
  <c r="AJ1125" i="2"/>
  <c r="AN1125" i="2" s="1"/>
  <c r="AK1187" i="2"/>
  <c r="AJ1187" i="2"/>
  <c r="AN1187" i="2" s="1"/>
  <c r="AK1251" i="2"/>
  <c r="AJ1251" i="2"/>
  <c r="AN1251" i="2" s="1"/>
  <c r="AK1315" i="2"/>
  <c r="AJ1315" i="2"/>
  <c r="AN1315" i="2" s="1"/>
  <c r="AK1380" i="2"/>
  <c r="AJ1380" i="2"/>
  <c r="AN1380" i="2" s="1"/>
  <c r="AK1440" i="2"/>
  <c r="AJ1440" i="2"/>
  <c r="AN1440" i="2" s="1"/>
  <c r="AK1502" i="2"/>
  <c r="AJ1502" i="2"/>
  <c r="AN1502" i="2" s="1"/>
  <c r="AO1502" i="2" s="1"/>
  <c r="AK438" i="2"/>
  <c r="AJ438" i="2"/>
  <c r="AN438" i="2" s="1"/>
  <c r="AK507" i="2"/>
  <c r="AJ507" i="2"/>
  <c r="AN507" i="2" s="1"/>
  <c r="AK571" i="2"/>
  <c r="AJ571" i="2"/>
  <c r="AN571" i="2" s="1"/>
  <c r="AK635" i="2"/>
  <c r="AJ635" i="2"/>
  <c r="AN635" i="2" s="1"/>
  <c r="AK698" i="2"/>
  <c r="AJ698" i="2"/>
  <c r="AN698" i="2" s="1"/>
  <c r="AK762" i="2"/>
  <c r="AJ762" i="2"/>
  <c r="AN762" i="2" s="1"/>
  <c r="AK832" i="2"/>
  <c r="AJ832" i="2"/>
  <c r="AN832" i="2" s="1"/>
  <c r="AK900" i="2"/>
  <c r="AJ900" i="2"/>
  <c r="AN900" i="2" s="1"/>
  <c r="AK962" i="2"/>
  <c r="AJ962" i="2"/>
  <c r="AN962" i="2" s="1"/>
  <c r="AK1032" i="2"/>
  <c r="AJ1032" i="2"/>
  <c r="AN1032" i="2" s="1"/>
  <c r="AK1096" i="2"/>
  <c r="AJ1096" i="2"/>
  <c r="AN1096" i="2" s="1"/>
  <c r="AK1160" i="2"/>
  <c r="AJ1160" i="2"/>
  <c r="AN1160" i="2" s="1"/>
  <c r="AK350" i="2"/>
  <c r="AJ350" i="2"/>
  <c r="AN350" i="2" s="1"/>
  <c r="AK418" i="2"/>
  <c r="AJ418" i="2"/>
  <c r="AN418" i="2" s="1"/>
  <c r="AK478" i="2"/>
  <c r="AJ478" i="2"/>
  <c r="AN478" i="2" s="1"/>
  <c r="AK542" i="2"/>
  <c r="AJ542" i="2"/>
  <c r="AN542" i="2" s="1"/>
  <c r="AK622" i="2"/>
  <c r="AJ622" i="2"/>
  <c r="AN622" i="2" s="1"/>
  <c r="AK717" i="2"/>
  <c r="AJ717" i="2"/>
  <c r="AN717" i="2" s="1"/>
  <c r="AK794" i="2"/>
  <c r="AJ794" i="2"/>
  <c r="AN794" i="2" s="1"/>
  <c r="AK871" i="2"/>
  <c r="AJ871" i="2"/>
  <c r="AN871" i="2" s="1"/>
  <c r="AK959" i="2"/>
  <c r="AJ959" i="2"/>
  <c r="AN959" i="2" s="1"/>
  <c r="AK1035" i="2"/>
  <c r="AJ1035" i="2"/>
  <c r="AN1035" i="2" s="1"/>
  <c r="AK1123" i="2"/>
  <c r="AJ1123" i="2"/>
  <c r="AN1123" i="2" s="1"/>
  <c r="AK1217" i="2"/>
  <c r="AJ1217" i="2"/>
  <c r="AN1217" i="2" s="1"/>
  <c r="AK1305" i="2"/>
  <c r="AJ1305" i="2"/>
  <c r="AN1305" i="2" s="1"/>
  <c r="AK406" i="2"/>
  <c r="AJ406" i="2"/>
  <c r="AN406" i="2" s="1"/>
  <c r="AK465" i="2"/>
  <c r="AJ465" i="2"/>
  <c r="AN465" i="2" s="1"/>
  <c r="AK529" i="2"/>
  <c r="AJ529" i="2"/>
  <c r="AN529" i="2" s="1"/>
  <c r="AK593" i="2"/>
  <c r="AJ593" i="2"/>
  <c r="AN593" i="2" s="1"/>
  <c r="AK657" i="2"/>
  <c r="AJ657" i="2"/>
  <c r="AN657" i="2" s="1"/>
  <c r="AK720" i="2"/>
  <c r="AJ720" i="2"/>
  <c r="AN720" i="2" s="1"/>
  <c r="AK784" i="2"/>
  <c r="AJ784" i="2"/>
  <c r="AN784" i="2" s="1"/>
  <c r="AK854" i="2"/>
  <c r="AJ854" i="2"/>
  <c r="AN854" i="2" s="1"/>
  <c r="AK914" i="2"/>
  <c r="AJ914" i="2"/>
  <c r="AN914" i="2" s="1"/>
  <c r="AK982" i="2"/>
  <c r="AJ982" i="2"/>
  <c r="AN982" i="2" s="1"/>
  <c r="AK1046" i="2"/>
  <c r="AJ1046" i="2"/>
  <c r="AN1046" i="2" s="1"/>
  <c r="AK1110" i="2"/>
  <c r="AJ1110" i="2"/>
  <c r="AN1110" i="2" s="1"/>
  <c r="AK1174" i="2"/>
  <c r="AJ1174" i="2"/>
  <c r="AN1174" i="2" s="1"/>
  <c r="AK1236" i="2"/>
  <c r="AJ1236" i="2"/>
  <c r="AN1236" i="2" s="1"/>
  <c r="AK1300" i="2"/>
  <c r="AJ1300" i="2"/>
  <c r="AN1300" i="2" s="1"/>
  <c r="AK1361" i="2"/>
  <c r="AJ1361" i="2"/>
  <c r="AN1361" i="2" s="1"/>
  <c r="AK1433" i="2"/>
  <c r="AJ1433" i="2"/>
  <c r="AN1433" i="2" s="1"/>
  <c r="AK1495" i="2"/>
  <c r="AJ1495" i="2"/>
  <c r="AN1495" i="2" s="1"/>
  <c r="AK1391" i="2"/>
  <c r="AJ1391" i="2"/>
  <c r="AN1391" i="2" s="1"/>
  <c r="AK748" i="2"/>
  <c r="AJ748" i="2"/>
  <c r="AN748" i="2" s="1"/>
  <c r="AK22" i="2"/>
  <c r="AJ22" i="2"/>
  <c r="AN22" i="2" s="1"/>
  <c r="AK86" i="2"/>
  <c r="AJ86" i="2"/>
  <c r="AN86" i="2" s="1"/>
  <c r="AK142" i="2"/>
  <c r="AJ142" i="2"/>
  <c r="AN142" i="2" s="1"/>
  <c r="AK212" i="2"/>
  <c r="AJ212" i="2"/>
  <c r="AN212" i="2" s="1"/>
  <c r="AK275" i="2"/>
  <c r="AJ275" i="2"/>
  <c r="AN275" i="2" s="1"/>
  <c r="AK339" i="2"/>
  <c r="AJ339" i="2"/>
  <c r="AN339" i="2" s="1"/>
  <c r="AK1182" i="2"/>
  <c r="AJ1182" i="2"/>
  <c r="AN1182" i="2" s="1"/>
  <c r="AK1246" i="2"/>
  <c r="AJ1246" i="2"/>
  <c r="AN1246" i="2" s="1"/>
  <c r="AK1310" i="2"/>
  <c r="AJ1310" i="2"/>
  <c r="AN1310" i="2" s="1"/>
  <c r="AK1371" i="2"/>
  <c r="AJ1371" i="2"/>
  <c r="AN1371" i="2" s="1"/>
  <c r="AK57" i="2"/>
  <c r="AJ57" i="2"/>
  <c r="AN57" i="2" s="1"/>
  <c r="AK121" i="2"/>
  <c r="AJ121" i="2"/>
  <c r="AN121" i="2" s="1"/>
  <c r="AK183" i="2"/>
  <c r="AJ183" i="2"/>
  <c r="AN183" i="2" s="1"/>
  <c r="AK245" i="2"/>
  <c r="AJ245" i="2"/>
  <c r="AN245" i="2" s="1"/>
  <c r="AK646" i="2"/>
  <c r="AJ646" i="2"/>
  <c r="AN646" i="2" s="1"/>
  <c r="AK1043" i="2"/>
  <c r="AJ1043" i="2"/>
  <c r="AN1043" i="2" s="1"/>
  <c r="AK1366" i="2"/>
  <c r="AJ1366" i="2"/>
  <c r="AN1366" i="2" s="1"/>
  <c r="AK1422" i="2"/>
  <c r="AJ1422" i="2"/>
  <c r="AN1422" i="2" s="1"/>
  <c r="AK71" i="2"/>
  <c r="AJ71" i="2"/>
  <c r="AN71" i="2" s="1"/>
  <c r="AK143" i="2"/>
  <c r="AJ143" i="2"/>
  <c r="AN143" i="2" s="1"/>
  <c r="AK205" i="2"/>
  <c r="AJ205" i="2"/>
  <c r="AN205" i="2" s="1"/>
  <c r="AK271" i="2"/>
  <c r="AJ271" i="2"/>
  <c r="AN271" i="2" s="1"/>
  <c r="AK332" i="2"/>
  <c r="AJ332" i="2"/>
  <c r="AN332" i="2" s="1"/>
  <c r="AK393" i="2"/>
  <c r="AJ393" i="2"/>
  <c r="AN393" i="2" s="1"/>
  <c r="AK460" i="2"/>
  <c r="AJ460" i="2"/>
  <c r="AN460" i="2" s="1"/>
  <c r="AK1459" i="2"/>
  <c r="AJ1459" i="2"/>
  <c r="AN1459" i="2" s="1"/>
  <c r="AK1075" i="2"/>
  <c r="AJ1075" i="2"/>
  <c r="AN1075" i="2" s="1"/>
  <c r="AK1485" i="2"/>
  <c r="AJ1485" i="2"/>
  <c r="AN1485" i="2" s="1"/>
  <c r="AK255" i="2"/>
  <c r="AJ255" i="2"/>
  <c r="AN255" i="2" s="1"/>
  <c r="AK572" i="2"/>
  <c r="AJ572" i="2"/>
  <c r="AN572" i="2" s="1"/>
  <c r="AK636" i="2"/>
  <c r="AJ636" i="2"/>
  <c r="AN636" i="2" s="1"/>
  <c r="AK699" i="2"/>
  <c r="AJ699" i="2"/>
  <c r="AN699" i="2" s="1"/>
  <c r="AK763" i="2"/>
  <c r="AJ763" i="2"/>
  <c r="AN763" i="2" s="1"/>
  <c r="AK818" i="2"/>
  <c r="AJ818" i="2"/>
  <c r="AN818" i="2" s="1"/>
  <c r="AK877" i="2"/>
  <c r="AJ877" i="2"/>
  <c r="AN877" i="2" s="1"/>
  <c r="AK941" i="2"/>
  <c r="AJ941" i="2"/>
  <c r="AN941" i="2" s="1"/>
  <c r="AK1009" i="2"/>
  <c r="AJ1009" i="2"/>
  <c r="AN1009" i="2" s="1"/>
  <c r="AK1073" i="2"/>
  <c r="AJ1073" i="2"/>
  <c r="AN1073" i="2" s="1"/>
  <c r="AK1137" i="2"/>
  <c r="AJ1137" i="2"/>
  <c r="AN1137" i="2" s="1"/>
  <c r="AK85" i="2"/>
  <c r="AJ85" i="2"/>
  <c r="AN85" i="2" s="1"/>
  <c r="AK149" i="2"/>
  <c r="AJ149" i="2"/>
  <c r="AN149" i="2" s="1"/>
  <c r="AK211" i="2"/>
  <c r="AJ211" i="2"/>
  <c r="AN211" i="2" s="1"/>
  <c r="AK274" i="2"/>
  <c r="AJ274" i="2"/>
  <c r="AN274" i="2" s="1"/>
  <c r="AK1303" i="2"/>
  <c r="AJ1303" i="2"/>
  <c r="AN1303" i="2" s="1"/>
  <c r="AK1364" i="2"/>
  <c r="AJ1364" i="2"/>
  <c r="AN1364" i="2" s="1"/>
  <c r="AK1491" i="2"/>
  <c r="AJ1491" i="2"/>
  <c r="AN1491" i="2" s="1"/>
  <c r="AK469" i="2"/>
  <c r="AJ469" i="2"/>
  <c r="AN469" i="2" s="1"/>
  <c r="AK926" i="2"/>
  <c r="AJ926" i="2"/>
  <c r="AN926" i="2" s="1"/>
  <c r="AK290" i="2"/>
  <c r="AJ290" i="2"/>
  <c r="AN290" i="2" s="1"/>
  <c r="AK1087" i="2"/>
  <c r="AJ1087" i="2"/>
  <c r="AN1087" i="2" s="1"/>
  <c r="AK1205" i="2"/>
  <c r="AJ1205" i="2"/>
  <c r="AN1205" i="2" s="1"/>
  <c r="AK1269" i="2"/>
  <c r="AJ1269" i="2"/>
  <c r="AN1269" i="2" s="1"/>
  <c r="AK1330" i="2"/>
  <c r="AJ1330" i="2"/>
  <c r="AN1330" i="2" s="1"/>
  <c r="AK1389" i="2"/>
  <c r="AJ1389" i="2"/>
  <c r="AN1389" i="2" s="1"/>
  <c r="AK1450" i="2"/>
  <c r="AJ1450" i="2"/>
  <c r="AN1450" i="2" s="1"/>
  <c r="AK338" i="2"/>
  <c r="AJ338" i="2"/>
  <c r="AN338" i="2" s="1"/>
  <c r="AK399" i="2"/>
  <c r="AJ399" i="2"/>
  <c r="AN399" i="2" s="1"/>
  <c r="AK466" i="2"/>
  <c r="AJ466" i="2"/>
  <c r="AN466" i="2" s="1"/>
  <c r="AK530" i="2"/>
  <c r="AJ530" i="2"/>
  <c r="AN530" i="2" s="1"/>
  <c r="AK594" i="2"/>
  <c r="AJ594" i="2"/>
  <c r="AN594" i="2" s="1"/>
  <c r="AK658" i="2"/>
  <c r="AJ658" i="2"/>
  <c r="AN658" i="2" s="1"/>
  <c r="AK721" i="2"/>
  <c r="AJ721" i="2"/>
  <c r="AN721" i="2" s="1"/>
  <c r="AK999" i="2"/>
  <c r="AJ999" i="2"/>
  <c r="AN999" i="2" s="1"/>
  <c r="AK1167" i="2"/>
  <c r="AJ1167" i="2"/>
  <c r="AN1167" i="2" s="1"/>
  <c r="AK1453" i="2"/>
  <c r="AJ1453" i="2"/>
  <c r="AN1453" i="2" s="1"/>
  <c r="AK780" i="2"/>
  <c r="AJ780" i="2"/>
  <c r="AN780" i="2" s="1"/>
  <c r="AK30" i="2"/>
  <c r="AJ30" i="2"/>
  <c r="AN30" i="2" s="1"/>
  <c r="AK94" i="2"/>
  <c r="AJ94" i="2"/>
  <c r="AN94" i="2" s="1"/>
  <c r="AK150" i="2"/>
  <c r="AJ150" i="2"/>
  <c r="AN150" i="2" s="1"/>
  <c r="AK220" i="2"/>
  <c r="AJ220" i="2"/>
  <c r="AN220" i="2" s="1"/>
  <c r="AK283" i="2"/>
  <c r="AJ283" i="2"/>
  <c r="AN283" i="2" s="1"/>
  <c r="AK347" i="2"/>
  <c r="AJ347" i="2"/>
  <c r="AN347" i="2" s="1"/>
  <c r="AK1190" i="2"/>
  <c r="AJ1190" i="2"/>
  <c r="AN1190" i="2" s="1"/>
  <c r="AK1254" i="2"/>
  <c r="AJ1254" i="2"/>
  <c r="AN1254" i="2" s="1"/>
  <c r="AK1318" i="2"/>
  <c r="AJ1318" i="2"/>
  <c r="AN1318" i="2" s="1"/>
  <c r="AK1390" i="2"/>
  <c r="AJ1390" i="2"/>
  <c r="AN1390" i="2" s="1"/>
  <c r="AK65" i="2"/>
  <c r="AJ65" i="2"/>
  <c r="AN65" i="2" s="1"/>
  <c r="AK129" i="2"/>
  <c r="AJ129" i="2"/>
  <c r="AN129" i="2" s="1"/>
  <c r="AK191" i="2"/>
  <c r="AJ191" i="2"/>
  <c r="AN191" i="2" s="1"/>
  <c r="AK249" i="2"/>
  <c r="AJ249" i="2"/>
  <c r="AN249" i="2" s="1"/>
  <c r="AK677" i="2"/>
  <c r="AJ677" i="2"/>
  <c r="AN677" i="2" s="1"/>
  <c r="AK1107" i="2"/>
  <c r="AJ1107" i="2"/>
  <c r="AN1107" i="2" s="1"/>
  <c r="AK1374" i="2"/>
  <c r="AJ1374" i="2"/>
  <c r="AN1374" i="2" s="1"/>
  <c r="AK15" i="2"/>
  <c r="AJ15" i="2"/>
  <c r="AN15" i="2" s="1"/>
  <c r="AK79" i="2"/>
  <c r="AJ79" i="2"/>
  <c r="AN79" i="2" s="1"/>
  <c r="AK151" i="2"/>
  <c r="AJ151" i="2"/>
  <c r="AN151" i="2" s="1"/>
  <c r="AK213" i="2"/>
  <c r="AJ213" i="2"/>
  <c r="AN213" i="2" s="1"/>
  <c r="AK276" i="2"/>
  <c r="AJ276" i="2"/>
  <c r="AN276" i="2" s="1"/>
  <c r="AK340" i="2"/>
  <c r="AJ340" i="2"/>
  <c r="AN340" i="2" s="1"/>
  <c r="AK401" i="2"/>
  <c r="AJ401" i="2"/>
  <c r="AN401" i="2" s="1"/>
  <c r="AK468" i="2"/>
  <c r="AJ468" i="2"/>
  <c r="AN468" i="2" s="1"/>
  <c r="AK1354" i="2"/>
  <c r="AK1467" i="2"/>
  <c r="AJ1467" i="2"/>
  <c r="AN1467" i="2" s="1"/>
  <c r="AK1430" i="2"/>
  <c r="AJ1430" i="2"/>
  <c r="AN1430" i="2" s="1"/>
  <c r="AK1500" i="2"/>
  <c r="AJ1500" i="2"/>
  <c r="AN1500" i="2" s="1"/>
  <c r="AK1229" i="2"/>
  <c r="AK515" i="2"/>
  <c r="AJ515" i="2"/>
  <c r="AN515" i="2" s="1"/>
  <c r="AK580" i="2"/>
  <c r="AJ580" i="2"/>
  <c r="AN580" i="2" s="1"/>
  <c r="AK644" i="2"/>
  <c r="AJ644" i="2"/>
  <c r="AN644" i="2" s="1"/>
  <c r="AK707" i="2"/>
  <c r="AJ707" i="2"/>
  <c r="AN707" i="2" s="1"/>
  <c r="AK771" i="2"/>
  <c r="AJ771" i="2"/>
  <c r="AN771" i="2" s="1"/>
  <c r="AK825" i="2"/>
  <c r="AJ825" i="2"/>
  <c r="AN825" i="2" s="1"/>
  <c r="AK885" i="2"/>
  <c r="AJ885" i="2"/>
  <c r="AN885" i="2" s="1"/>
  <c r="AK949" i="2"/>
  <c r="AJ949" i="2"/>
  <c r="AN949" i="2" s="1"/>
  <c r="AK1017" i="2"/>
  <c r="AJ1017" i="2"/>
  <c r="AN1017" i="2" s="1"/>
  <c r="AK1081" i="2"/>
  <c r="AJ1081" i="2"/>
  <c r="AN1081" i="2" s="1"/>
  <c r="AK1145" i="2"/>
  <c r="AJ1145" i="2"/>
  <c r="AN1145" i="2" s="1"/>
  <c r="AK93" i="2"/>
  <c r="AJ93" i="2"/>
  <c r="AN93" i="2" s="1"/>
  <c r="AK157" i="2"/>
  <c r="AJ157" i="2"/>
  <c r="AN157" i="2" s="1"/>
  <c r="AK219" i="2"/>
  <c r="AJ219" i="2"/>
  <c r="AN219" i="2" s="1"/>
  <c r="AK282" i="2"/>
  <c r="AJ282" i="2"/>
  <c r="AN282" i="2" s="1"/>
  <c r="AK1183" i="2"/>
  <c r="AJ1183" i="2"/>
  <c r="AN1183" i="2" s="1"/>
  <c r="AK1247" i="2"/>
  <c r="AJ1247" i="2"/>
  <c r="AN1247" i="2" s="1"/>
  <c r="AK1311" i="2"/>
  <c r="AJ1311" i="2"/>
  <c r="AN1311" i="2" s="1"/>
  <c r="AK1372" i="2"/>
  <c r="AJ1372" i="2"/>
  <c r="AN1372" i="2" s="1"/>
  <c r="AK1436" i="2"/>
  <c r="AJ1436" i="2"/>
  <c r="AN1436" i="2" s="1"/>
  <c r="AK1498" i="2"/>
  <c r="AJ1498" i="2"/>
  <c r="AN1498" i="2" s="1"/>
  <c r="AK533" i="2"/>
  <c r="AJ533" i="2"/>
  <c r="AN533" i="2" s="1"/>
  <c r="AK1050" i="2"/>
  <c r="AJ1050" i="2"/>
  <c r="AN1050" i="2" s="1"/>
  <c r="AK298" i="2"/>
  <c r="AJ298" i="2"/>
  <c r="AN298" i="2" s="1"/>
  <c r="AK867" i="2"/>
  <c r="AJ867" i="2"/>
  <c r="AN867" i="2" s="1"/>
  <c r="AK1095" i="2"/>
  <c r="AJ1095" i="2"/>
  <c r="AN1095" i="2" s="1"/>
  <c r="AK1213" i="2"/>
  <c r="AJ1213" i="2"/>
  <c r="AN1213" i="2" s="1"/>
  <c r="AK1277" i="2"/>
  <c r="AJ1277" i="2"/>
  <c r="AN1277" i="2" s="1"/>
  <c r="AK1338" i="2"/>
  <c r="AJ1338" i="2"/>
  <c r="AN1338" i="2" s="1"/>
  <c r="AK1396" i="2"/>
  <c r="AJ1396" i="2"/>
  <c r="AN1396" i="2" s="1"/>
  <c r="AK1458" i="2"/>
  <c r="AJ1458" i="2"/>
  <c r="AN1458" i="2" s="1"/>
  <c r="AK346" i="2"/>
  <c r="AJ346" i="2"/>
  <c r="AN346" i="2" s="1"/>
  <c r="AK408" i="2"/>
  <c r="AJ408" i="2"/>
  <c r="AN408" i="2" s="1"/>
  <c r="AK474" i="2"/>
  <c r="AJ474" i="2"/>
  <c r="AN474" i="2" s="1"/>
  <c r="AK538" i="2"/>
  <c r="AJ538" i="2"/>
  <c r="AN538" i="2" s="1"/>
  <c r="AK602" i="2"/>
  <c r="AJ602" i="2"/>
  <c r="AN602" i="2" s="1"/>
  <c r="AK665" i="2"/>
  <c r="AJ665" i="2"/>
  <c r="AN665" i="2" s="1"/>
  <c r="AK729" i="2"/>
  <c r="AJ729" i="2"/>
  <c r="AN729" i="2" s="1"/>
  <c r="AK798" i="2"/>
  <c r="AJ798" i="2"/>
  <c r="AN798" i="2" s="1"/>
  <c r="AK875" i="2"/>
  <c r="AJ875" i="2"/>
  <c r="AN875" i="2" s="1"/>
  <c r="AK939" i="2"/>
  <c r="AJ939" i="2"/>
  <c r="AN939" i="2" s="1"/>
  <c r="AK1007" i="2"/>
  <c r="AJ1007" i="2"/>
  <c r="AN1007" i="2" s="1"/>
  <c r="AK1175" i="2"/>
  <c r="AJ1175" i="2"/>
  <c r="AN1175" i="2" s="1"/>
  <c r="AK259" i="2"/>
  <c r="AJ259" i="2"/>
  <c r="AN259" i="2" s="1"/>
  <c r="AK293" i="2"/>
  <c r="AJ293" i="2"/>
  <c r="AN293" i="2" s="1"/>
  <c r="AK251" i="2"/>
  <c r="AJ251" i="2"/>
  <c r="AN251" i="2" s="1"/>
  <c r="AK100" i="2"/>
  <c r="AJ100" i="2"/>
  <c r="AN100" i="2" s="1"/>
  <c r="AK375" i="2"/>
  <c r="AJ375" i="2"/>
  <c r="AN375" i="2" s="1"/>
  <c r="AK615" i="2"/>
  <c r="AJ615" i="2"/>
  <c r="AN615" i="2" s="1"/>
  <c r="AK872" i="2"/>
  <c r="AJ872" i="2"/>
  <c r="AN872" i="2" s="1"/>
  <c r="AK1194" i="2"/>
  <c r="AJ1194" i="2"/>
  <c r="AN1194" i="2" s="1"/>
  <c r="AK136" i="2"/>
  <c r="AJ136" i="2"/>
  <c r="AN136" i="2" s="1"/>
  <c r="AK740" i="2"/>
  <c r="AJ740" i="2"/>
  <c r="AN740" i="2" s="1"/>
  <c r="AK1090" i="2"/>
  <c r="AJ1090" i="2"/>
  <c r="AN1090" i="2" s="1"/>
  <c r="AK1437" i="2"/>
  <c r="AJ1437" i="2"/>
  <c r="AN1437" i="2" s="1"/>
  <c r="AK448" i="2"/>
  <c r="AJ448" i="2"/>
  <c r="AN448" i="2" s="1"/>
  <c r="AK703" i="2"/>
  <c r="AJ703" i="2"/>
  <c r="AN703" i="2" s="1"/>
  <c r="AK881" i="2"/>
  <c r="AJ881" i="2"/>
  <c r="AN881" i="2" s="1"/>
  <c r="AK1069" i="2"/>
  <c r="AJ1069" i="2"/>
  <c r="AN1069" i="2" s="1"/>
  <c r="AK1323" i="2"/>
  <c r="AJ1323" i="2"/>
  <c r="AN1323" i="2" s="1"/>
  <c r="AK451" i="2"/>
  <c r="AJ451" i="2"/>
  <c r="AN451" i="2" s="1"/>
  <c r="AK706" i="2"/>
  <c r="AJ706" i="2"/>
  <c r="AN706" i="2" s="1"/>
  <c r="AK908" i="2"/>
  <c r="AJ908" i="2"/>
  <c r="AN908" i="2" s="1"/>
  <c r="AK294" i="2"/>
  <c r="AJ294" i="2"/>
  <c r="AN294" i="2" s="1"/>
  <c r="AK426" i="2"/>
  <c r="AJ426" i="2"/>
  <c r="AN426" i="2" s="1"/>
  <c r="AK630" i="2"/>
  <c r="AJ630" i="2"/>
  <c r="AN630" i="2" s="1"/>
  <c r="AK965" i="2"/>
  <c r="AJ965" i="2"/>
  <c r="AN965" i="2" s="1"/>
  <c r="AK1225" i="2"/>
  <c r="AJ1225" i="2"/>
  <c r="AN1225" i="2" s="1"/>
  <c r="AK473" i="2"/>
  <c r="AJ473" i="2"/>
  <c r="AN473" i="2" s="1"/>
  <c r="AK664" i="2"/>
  <c r="AJ664" i="2"/>
  <c r="AN664" i="2" s="1"/>
  <c r="AK860" i="2"/>
  <c r="AJ860" i="2"/>
  <c r="AN860" i="2" s="1"/>
  <c r="AK1054" i="2"/>
  <c r="AJ1054" i="2"/>
  <c r="AN1054" i="2" s="1"/>
  <c r="AK1118" i="2"/>
  <c r="AJ1118" i="2"/>
  <c r="AN1118" i="2" s="1"/>
  <c r="AK1180" i="2"/>
  <c r="AJ1180" i="2"/>
  <c r="AN1180" i="2" s="1"/>
  <c r="AK12" i="2"/>
  <c r="AJ12" i="2"/>
  <c r="AN12" i="2" s="1"/>
  <c r="AK82" i="2"/>
  <c r="AJ82" i="2"/>
  <c r="AN82" i="2" s="1"/>
  <c r="AK146" i="2"/>
  <c r="AJ146" i="2"/>
  <c r="AN146" i="2" s="1"/>
  <c r="AK208" i="2"/>
  <c r="AJ208" i="2"/>
  <c r="AN208" i="2" s="1"/>
  <c r="AK266" i="2"/>
  <c r="AJ266" i="2"/>
  <c r="AN266" i="2" s="1"/>
  <c r="AK335" i="2"/>
  <c r="AJ335" i="2"/>
  <c r="AN335" i="2" s="1"/>
  <c r="AK56" i="2"/>
  <c r="AJ56" i="2"/>
  <c r="AN56" i="2" s="1"/>
  <c r="AK144" i="2"/>
  <c r="AJ144" i="2"/>
  <c r="AN144" i="2" s="1"/>
  <c r="AK222" i="2"/>
  <c r="AJ222" i="2"/>
  <c r="AN222" i="2" s="1"/>
  <c r="AK301" i="2"/>
  <c r="AJ301" i="2"/>
  <c r="AN301" i="2" s="1"/>
  <c r="AK59" i="2"/>
  <c r="AJ59" i="2"/>
  <c r="AN59" i="2" s="1"/>
  <c r="AK123" i="2"/>
  <c r="AJ123" i="2"/>
  <c r="AN123" i="2" s="1"/>
  <c r="AK185" i="2"/>
  <c r="AJ185" i="2"/>
  <c r="AN185" i="2" s="1"/>
  <c r="AK260" i="2"/>
  <c r="AJ260" i="2"/>
  <c r="AN260" i="2" s="1"/>
  <c r="AK328" i="2"/>
  <c r="AJ328" i="2"/>
  <c r="AN328" i="2" s="1"/>
  <c r="AK44" i="2"/>
  <c r="AJ44" i="2"/>
  <c r="AN44" i="2" s="1"/>
  <c r="AK108" i="2"/>
  <c r="AJ108" i="2"/>
  <c r="AN108" i="2" s="1"/>
  <c r="AK172" i="2"/>
  <c r="AJ172" i="2"/>
  <c r="AN172" i="2" s="1"/>
  <c r="AK252" i="2"/>
  <c r="AJ252" i="2"/>
  <c r="AN252" i="2" s="1"/>
  <c r="AK321" i="2"/>
  <c r="AJ321" i="2"/>
  <c r="AN321" i="2" s="1"/>
  <c r="AK371" i="2"/>
  <c r="AJ371" i="2"/>
  <c r="AN371" i="2" s="1"/>
  <c r="AK434" i="2"/>
  <c r="AJ434" i="2"/>
  <c r="AN434" i="2" s="1"/>
  <c r="AK495" i="2"/>
  <c r="AJ495" i="2"/>
  <c r="AN495" i="2" s="1"/>
  <c r="AK559" i="2"/>
  <c r="AJ559" i="2"/>
  <c r="AN559" i="2" s="1"/>
  <c r="AK623" i="2"/>
  <c r="AJ623" i="2"/>
  <c r="AN623" i="2" s="1"/>
  <c r="AK686" i="2"/>
  <c r="AJ686" i="2"/>
  <c r="AN686" i="2" s="1"/>
  <c r="AK750" i="2"/>
  <c r="AJ750" i="2"/>
  <c r="AN750" i="2" s="1"/>
  <c r="AK813" i="2"/>
  <c r="AJ813" i="2"/>
  <c r="AN813" i="2" s="1"/>
  <c r="AK880" i="2"/>
  <c r="AJ880" i="2"/>
  <c r="AN880" i="2" s="1"/>
  <c r="AK944" i="2"/>
  <c r="AJ944" i="2"/>
  <c r="AN944" i="2" s="1"/>
  <c r="AK1004" i="2"/>
  <c r="AJ1004" i="2"/>
  <c r="AN1004" i="2" s="1"/>
  <c r="AK1068" i="2"/>
  <c r="AJ1068" i="2"/>
  <c r="AN1068" i="2" s="1"/>
  <c r="AK1132" i="2"/>
  <c r="AJ1132" i="2"/>
  <c r="AN1132" i="2" s="1"/>
  <c r="AK1202" i="2"/>
  <c r="AJ1202" i="2"/>
  <c r="AN1202" i="2" s="1"/>
  <c r="AK1266" i="2"/>
  <c r="AJ1266" i="2"/>
  <c r="AN1266" i="2" s="1"/>
  <c r="AK1335" i="2"/>
  <c r="AJ1335" i="2"/>
  <c r="AN1335" i="2" s="1"/>
  <c r="AK1400" i="2"/>
  <c r="AJ1400" i="2"/>
  <c r="AN1400" i="2" s="1"/>
  <c r="AK1463" i="2"/>
  <c r="AJ1463" i="2"/>
  <c r="AN1463" i="2" s="1"/>
  <c r="AK168" i="2"/>
  <c r="AJ168" i="2"/>
  <c r="AN168" i="2" s="1"/>
  <c r="AK379" i="2"/>
  <c r="AJ379" i="2"/>
  <c r="AN379" i="2" s="1"/>
  <c r="AK440" i="2"/>
  <c r="AJ440" i="2"/>
  <c r="AN440" i="2" s="1"/>
  <c r="AK509" i="2"/>
  <c r="AJ509" i="2"/>
  <c r="AN509" i="2" s="1"/>
  <c r="AK581" i="2"/>
  <c r="AJ581" i="2"/>
  <c r="AN581" i="2" s="1"/>
  <c r="AK668" i="2"/>
  <c r="AJ668" i="2"/>
  <c r="AN668" i="2" s="1"/>
  <c r="AK756" i="2"/>
  <c r="AJ756" i="2"/>
  <c r="AN756" i="2" s="1"/>
  <c r="AK850" i="2"/>
  <c r="AJ850" i="2"/>
  <c r="AN850" i="2" s="1"/>
  <c r="AK934" i="2"/>
  <c r="AJ934" i="2"/>
  <c r="AN934" i="2" s="1"/>
  <c r="AK1010" i="2"/>
  <c r="AJ1010" i="2"/>
  <c r="AN1010" i="2" s="1"/>
  <c r="AK1098" i="2"/>
  <c r="AJ1098" i="2"/>
  <c r="AN1098" i="2" s="1"/>
  <c r="AK1184" i="2"/>
  <c r="AJ1184" i="2"/>
  <c r="AN1184" i="2" s="1"/>
  <c r="AK1264" i="2"/>
  <c r="AJ1264" i="2"/>
  <c r="AN1264" i="2" s="1"/>
  <c r="AK1349" i="2"/>
  <c r="AJ1349" i="2"/>
  <c r="AN1349" i="2" s="1"/>
  <c r="AK1445" i="2"/>
  <c r="AJ1445" i="2"/>
  <c r="AN1445" i="2" s="1"/>
  <c r="AK397" i="2"/>
  <c r="AJ397" i="2"/>
  <c r="AN397" i="2" s="1"/>
  <c r="AK456" i="2"/>
  <c r="AJ456" i="2"/>
  <c r="AN456" i="2" s="1"/>
  <c r="AK520" i="2"/>
  <c r="AJ520" i="2"/>
  <c r="AN520" i="2" s="1"/>
  <c r="AK584" i="2"/>
  <c r="AJ584" i="2"/>
  <c r="AN584" i="2" s="1"/>
  <c r="AK648" i="2"/>
  <c r="AJ648" i="2"/>
  <c r="AN648" i="2" s="1"/>
  <c r="AK711" i="2"/>
  <c r="AJ711" i="2"/>
  <c r="AN711" i="2" s="1"/>
  <c r="AK775" i="2"/>
  <c r="AJ775" i="2"/>
  <c r="AN775" i="2" s="1"/>
  <c r="AK829" i="2"/>
  <c r="AJ829" i="2"/>
  <c r="AN829" i="2" s="1"/>
  <c r="AK889" i="2"/>
  <c r="AJ889" i="2"/>
  <c r="AN889" i="2" s="1"/>
  <c r="AK953" i="2"/>
  <c r="AJ953" i="2"/>
  <c r="AN953" i="2" s="1"/>
  <c r="AK1013" i="2"/>
  <c r="AJ1013" i="2"/>
  <c r="AN1013" i="2" s="1"/>
  <c r="AK1077" i="2"/>
  <c r="AJ1077" i="2"/>
  <c r="AN1077" i="2" s="1"/>
  <c r="AK1141" i="2"/>
  <c r="AJ1141" i="2"/>
  <c r="AN1141" i="2" s="1"/>
  <c r="AK1203" i="2"/>
  <c r="AJ1203" i="2"/>
  <c r="AN1203" i="2" s="1"/>
  <c r="AK1267" i="2"/>
  <c r="AJ1267" i="2"/>
  <c r="AN1267" i="2" s="1"/>
  <c r="AK1336" i="2"/>
  <c r="AJ1336" i="2"/>
  <c r="AN1336" i="2" s="1"/>
  <c r="AK1394" i="2"/>
  <c r="AJ1394" i="2"/>
  <c r="AN1394" i="2" s="1"/>
  <c r="AK1456" i="2"/>
  <c r="AJ1456" i="2"/>
  <c r="AN1456" i="2" s="1"/>
  <c r="AK388" i="2"/>
  <c r="AJ388" i="2"/>
  <c r="AN388" i="2" s="1"/>
  <c r="AK459" i="2"/>
  <c r="AJ459" i="2"/>
  <c r="AN459" i="2" s="1"/>
  <c r="AK523" i="2"/>
  <c r="AJ523" i="2"/>
  <c r="AN523" i="2" s="1"/>
  <c r="AK587" i="2"/>
  <c r="AJ587" i="2"/>
  <c r="AN587" i="2" s="1"/>
  <c r="AK651" i="2"/>
  <c r="AJ651" i="2"/>
  <c r="AN651" i="2" s="1"/>
  <c r="AK714" i="2"/>
  <c r="AJ714" i="2"/>
  <c r="AN714" i="2" s="1"/>
  <c r="AK778" i="2"/>
  <c r="AJ778" i="2"/>
  <c r="AN778" i="2" s="1"/>
  <c r="AK848" i="2"/>
  <c r="AJ848" i="2"/>
  <c r="AN848" i="2" s="1"/>
  <c r="AK916" i="2"/>
  <c r="AJ916" i="2"/>
  <c r="AN916" i="2" s="1"/>
  <c r="AK984" i="2"/>
  <c r="AJ984" i="2"/>
  <c r="AN984" i="2" s="1"/>
  <c r="AK1048" i="2"/>
  <c r="AJ1048" i="2"/>
  <c r="AN1048" i="2" s="1"/>
  <c r="AK1112" i="2"/>
  <c r="AJ1112" i="2"/>
  <c r="AN1112" i="2" s="1"/>
  <c r="AK302" i="2"/>
  <c r="AJ302" i="2"/>
  <c r="AN302" i="2" s="1"/>
  <c r="AK366" i="2"/>
  <c r="AJ366" i="2"/>
  <c r="AN366" i="2" s="1"/>
  <c r="AK433" i="2"/>
  <c r="AJ433" i="2"/>
  <c r="AN433" i="2" s="1"/>
  <c r="AK494" i="2"/>
  <c r="AJ494" i="2"/>
  <c r="AN494" i="2" s="1"/>
  <c r="AK558" i="2"/>
  <c r="AJ558" i="2"/>
  <c r="AN558" i="2" s="1"/>
  <c r="AK638" i="2"/>
  <c r="AJ638" i="2"/>
  <c r="AN638" i="2" s="1"/>
  <c r="AK733" i="2"/>
  <c r="AJ733" i="2"/>
  <c r="AN733" i="2" s="1"/>
  <c r="AK812" i="2"/>
  <c r="AJ812" i="2"/>
  <c r="AN812" i="2" s="1"/>
  <c r="AK895" i="2"/>
  <c r="AJ895" i="2"/>
  <c r="AN895" i="2" s="1"/>
  <c r="AK973" i="2"/>
  <c r="AJ973" i="2"/>
  <c r="AN973" i="2" s="1"/>
  <c r="AK1059" i="2"/>
  <c r="AJ1059" i="2"/>
  <c r="AN1059" i="2" s="1"/>
  <c r="AK1147" i="2"/>
  <c r="AJ1147" i="2"/>
  <c r="AN1147" i="2" s="1"/>
  <c r="AK1241" i="2"/>
  <c r="AJ1241" i="2"/>
  <c r="AN1241" i="2" s="1"/>
  <c r="AK1321" i="2"/>
  <c r="AJ1321" i="2"/>
  <c r="AN1321" i="2" s="1"/>
  <c r="AK421" i="2"/>
  <c r="AJ421" i="2"/>
  <c r="AN421" i="2" s="1"/>
  <c r="AK481" i="2"/>
  <c r="AJ481" i="2"/>
  <c r="AN481" i="2" s="1"/>
  <c r="AK545" i="2"/>
  <c r="AJ545" i="2"/>
  <c r="AN545" i="2" s="1"/>
  <c r="AK609" i="2"/>
  <c r="AJ609" i="2"/>
  <c r="AN609" i="2" s="1"/>
  <c r="AK672" i="2"/>
  <c r="AJ672" i="2"/>
  <c r="AN672" i="2" s="1"/>
  <c r="AK736" i="2"/>
  <c r="AJ736" i="2"/>
  <c r="AN736" i="2" s="1"/>
  <c r="AK802" i="2"/>
  <c r="AJ802" i="2"/>
  <c r="AN802" i="2" s="1"/>
  <c r="AK866" i="2"/>
  <c r="AJ866" i="2"/>
  <c r="AN866" i="2" s="1"/>
  <c r="AK930" i="2"/>
  <c r="AJ930" i="2"/>
  <c r="AN930" i="2" s="1"/>
  <c r="AK998" i="2"/>
  <c r="AJ998" i="2"/>
  <c r="AN998" i="2" s="1"/>
  <c r="AK1062" i="2"/>
  <c r="AJ1062" i="2"/>
  <c r="AN1062" i="2" s="1"/>
  <c r="AK1126" i="2"/>
  <c r="AJ1126" i="2"/>
  <c r="AN1126" i="2" s="1"/>
  <c r="AK1188" i="2"/>
  <c r="AJ1188" i="2"/>
  <c r="AN1188" i="2" s="1"/>
  <c r="AK1252" i="2"/>
  <c r="AJ1252" i="2"/>
  <c r="AN1252" i="2" s="1"/>
  <c r="AK1316" i="2"/>
  <c r="AJ1316" i="2"/>
  <c r="AN1316" i="2" s="1"/>
  <c r="AK1381" i="2"/>
  <c r="AJ1381" i="2"/>
  <c r="AN1381" i="2" s="1"/>
  <c r="AK1449" i="2"/>
  <c r="AJ1449" i="2"/>
  <c r="AN1449" i="2" s="1"/>
  <c r="AK1484" i="2"/>
  <c r="AJ1484" i="2"/>
  <c r="AN1484" i="2" s="1"/>
  <c r="AK958" i="2"/>
  <c r="AJ958" i="2"/>
  <c r="AN958" i="2" s="1"/>
  <c r="AK38" i="2"/>
  <c r="AJ38" i="2"/>
  <c r="AN38" i="2" s="1"/>
  <c r="AK102" i="2"/>
  <c r="AJ102" i="2"/>
  <c r="AN102" i="2" s="1"/>
  <c r="AK158" i="2"/>
  <c r="AJ158" i="2"/>
  <c r="AN158" i="2" s="1"/>
  <c r="AK228" i="2"/>
  <c r="AJ228" i="2"/>
  <c r="AN228" i="2" s="1"/>
  <c r="AK291" i="2"/>
  <c r="AJ291" i="2"/>
  <c r="AN291" i="2" s="1"/>
  <c r="AK349" i="2"/>
  <c r="AJ349" i="2"/>
  <c r="AN349" i="2" s="1"/>
  <c r="AK1198" i="2"/>
  <c r="AJ1198" i="2"/>
  <c r="AN1198" i="2" s="1"/>
  <c r="AK1262" i="2"/>
  <c r="AJ1262" i="2"/>
  <c r="AN1262" i="2" s="1"/>
  <c r="AK1326" i="2"/>
  <c r="AJ1326" i="2"/>
  <c r="AN1326" i="2" s="1"/>
  <c r="AK1397" i="2"/>
  <c r="AJ1397" i="2"/>
  <c r="AN1397" i="2" s="1"/>
  <c r="AK73" i="2"/>
  <c r="AJ73" i="2"/>
  <c r="AN73" i="2" s="1"/>
  <c r="AK137" i="2"/>
  <c r="AJ137" i="2"/>
  <c r="AN137" i="2" s="1"/>
  <c r="AK199" i="2"/>
  <c r="AJ199" i="2"/>
  <c r="AN199" i="2" s="1"/>
  <c r="AK257" i="2"/>
  <c r="AJ257" i="2"/>
  <c r="AN257" i="2" s="1"/>
  <c r="AK741" i="2"/>
  <c r="AJ741" i="2"/>
  <c r="AN741" i="2" s="1"/>
  <c r="AK1139" i="2"/>
  <c r="AJ1139" i="2"/>
  <c r="AN1139" i="2" s="1"/>
  <c r="AK1379" i="2"/>
  <c r="AJ1379" i="2"/>
  <c r="AN1379" i="2" s="1"/>
  <c r="AK23" i="2"/>
  <c r="AJ23" i="2"/>
  <c r="AN23" i="2" s="1"/>
  <c r="AK87" i="2"/>
  <c r="AJ87" i="2"/>
  <c r="AN87" i="2" s="1"/>
  <c r="AK159" i="2"/>
  <c r="AJ159" i="2"/>
  <c r="AN159" i="2" s="1"/>
  <c r="AK221" i="2"/>
  <c r="AJ221" i="2"/>
  <c r="AN221" i="2" s="1"/>
  <c r="AK284" i="2"/>
  <c r="AJ284" i="2"/>
  <c r="AN284" i="2" s="1"/>
  <c r="AK348" i="2"/>
  <c r="AJ348" i="2"/>
  <c r="AN348" i="2" s="1"/>
  <c r="AK409" i="2"/>
  <c r="AJ409" i="2"/>
  <c r="AN409" i="2" s="1"/>
  <c r="AK476" i="2"/>
  <c r="AJ476" i="2"/>
  <c r="AN476" i="2" s="1"/>
  <c r="AK1475" i="2"/>
  <c r="AJ1475" i="2"/>
  <c r="AN1475" i="2" s="1"/>
  <c r="AK1438" i="2"/>
  <c r="AJ1438" i="2"/>
  <c r="AN1438" i="2" s="1"/>
  <c r="AK524" i="2"/>
  <c r="AJ524" i="2"/>
  <c r="AN524" i="2" s="1"/>
  <c r="AK588" i="2"/>
  <c r="AJ588" i="2"/>
  <c r="AN588" i="2" s="1"/>
  <c r="AK652" i="2"/>
  <c r="AJ652" i="2"/>
  <c r="AN652" i="2" s="1"/>
  <c r="AK715" i="2"/>
  <c r="AJ715" i="2"/>
  <c r="AN715" i="2" s="1"/>
  <c r="AK779" i="2"/>
  <c r="AJ779" i="2"/>
  <c r="AN779" i="2" s="1"/>
  <c r="AK833" i="2"/>
  <c r="AJ833" i="2"/>
  <c r="AN833" i="2" s="1"/>
  <c r="AK893" i="2"/>
  <c r="AJ893" i="2"/>
  <c r="AN893" i="2" s="1"/>
  <c r="AK957" i="2"/>
  <c r="AJ957" i="2"/>
  <c r="AN957" i="2" s="1"/>
  <c r="AK1025" i="2"/>
  <c r="AJ1025" i="2"/>
  <c r="AN1025" i="2" s="1"/>
  <c r="AK1089" i="2"/>
  <c r="AJ1089" i="2"/>
  <c r="AN1089" i="2" s="1"/>
  <c r="AK37" i="2"/>
  <c r="AJ37" i="2"/>
  <c r="AN37" i="2" s="1"/>
  <c r="AK101" i="2"/>
  <c r="AJ101" i="2"/>
  <c r="AN101" i="2" s="1"/>
  <c r="AK165" i="2"/>
  <c r="AJ165" i="2"/>
  <c r="AN165" i="2" s="1"/>
  <c r="AK227" i="2"/>
  <c r="AJ227" i="2"/>
  <c r="AN227" i="2" s="1"/>
  <c r="AK806" i="2"/>
  <c r="AJ806" i="2"/>
  <c r="AN806" i="2" s="1"/>
  <c r="AK1191" i="2"/>
  <c r="AJ1191" i="2"/>
  <c r="AN1191" i="2" s="1"/>
  <c r="AK1255" i="2"/>
  <c r="AJ1255" i="2"/>
  <c r="AN1255" i="2" s="1"/>
  <c r="AK1319" i="2"/>
  <c r="AJ1319" i="2"/>
  <c r="AN1319" i="2" s="1"/>
  <c r="AK1378" i="2"/>
  <c r="AJ1378" i="2"/>
  <c r="AN1378" i="2" s="1"/>
  <c r="AK1444" i="2"/>
  <c r="AJ1444" i="2"/>
  <c r="AN1444" i="2" s="1"/>
  <c r="AK589" i="2"/>
  <c r="AJ589" i="2"/>
  <c r="AN589" i="2" s="1"/>
  <c r="AK306" i="2"/>
  <c r="AJ306" i="2"/>
  <c r="AN306" i="2" s="1"/>
  <c r="AK1039" i="2"/>
  <c r="AJ1039" i="2"/>
  <c r="AN1039" i="2" s="1"/>
  <c r="AK1103" i="2"/>
  <c r="AJ1103" i="2"/>
  <c r="AN1103" i="2" s="1"/>
  <c r="AK1221" i="2"/>
  <c r="AJ1221" i="2"/>
  <c r="AN1221" i="2" s="1"/>
  <c r="AK1285" i="2"/>
  <c r="AJ1285" i="2"/>
  <c r="AN1285" i="2" s="1"/>
  <c r="AK1346" i="2"/>
  <c r="AJ1346" i="2"/>
  <c r="AN1346" i="2" s="1"/>
  <c r="AK1402" i="2"/>
  <c r="AJ1402" i="2"/>
  <c r="AN1402" i="2" s="1"/>
  <c r="AK1466" i="2"/>
  <c r="AJ1466" i="2"/>
  <c r="AN1466" i="2" s="1"/>
  <c r="AK354" i="2"/>
  <c r="AJ354" i="2"/>
  <c r="AN354" i="2" s="1"/>
  <c r="AK414" i="2"/>
  <c r="AJ414" i="2"/>
  <c r="AN414" i="2" s="1"/>
  <c r="AK482" i="2"/>
  <c r="AJ482" i="2"/>
  <c r="AN482" i="2" s="1"/>
  <c r="AK546" i="2"/>
  <c r="AJ546" i="2"/>
  <c r="AN546" i="2" s="1"/>
  <c r="AK610" i="2"/>
  <c r="AJ610" i="2"/>
  <c r="AN610" i="2" s="1"/>
  <c r="AK673" i="2"/>
  <c r="AJ673" i="2"/>
  <c r="AN673" i="2" s="1"/>
  <c r="AK737" i="2"/>
  <c r="AJ737" i="2"/>
  <c r="AN737" i="2" s="1"/>
  <c r="AK803" i="2"/>
  <c r="AJ803" i="2"/>
  <c r="AN803" i="2" s="1"/>
  <c r="AK883" i="2"/>
  <c r="AJ883" i="2"/>
  <c r="AN883" i="2" s="1"/>
  <c r="AK947" i="2"/>
  <c r="AJ947" i="2"/>
  <c r="AN947" i="2" s="1"/>
  <c r="AK1015" i="2"/>
  <c r="AJ1015" i="2"/>
  <c r="AN1015" i="2" s="1"/>
  <c r="AK1181" i="2"/>
  <c r="AJ1181" i="2"/>
  <c r="AN1181" i="2" s="1"/>
  <c r="AK200" i="2"/>
  <c r="AJ200" i="2"/>
  <c r="AN200" i="2" s="1"/>
  <c r="AK214" i="2"/>
  <c r="AJ214" i="2"/>
  <c r="AN214" i="2" s="1"/>
  <c r="AK179" i="2"/>
  <c r="AJ179" i="2"/>
  <c r="AN179" i="2" s="1"/>
  <c r="AK234" i="2"/>
  <c r="AJ234" i="2"/>
  <c r="AN234" i="2" s="1"/>
  <c r="AK551" i="2"/>
  <c r="AJ551" i="2"/>
  <c r="AN551" i="2" s="1"/>
  <c r="AK808" i="2"/>
  <c r="AJ808" i="2"/>
  <c r="AN808" i="2" s="1"/>
  <c r="AK1124" i="2"/>
  <c r="AJ1124" i="2"/>
  <c r="AN1124" i="2" s="1"/>
  <c r="AK1393" i="2"/>
  <c r="AJ1393" i="2"/>
  <c r="AN1393" i="2" s="1"/>
  <c r="AK432" i="2"/>
  <c r="AJ432" i="2"/>
  <c r="AN432" i="2" s="1"/>
  <c r="AK501" i="2"/>
  <c r="AJ501" i="2"/>
  <c r="AN501" i="2" s="1"/>
  <c r="AK842" i="2"/>
  <c r="AJ842" i="2"/>
  <c r="AN842" i="2" s="1"/>
  <c r="AK1170" i="2"/>
  <c r="AJ1170" i="2"/>
  <c r="AN1170" i="2" s="1"/>
  <c r="AK576" i="2"/>
  <c r="AJ576" i="2"/>
  <c r="AN576" i="2" s="1"/>
  <c r="AK821" i="2"/>
  <c r="AJ821" i="2"/>
  <c r="AN821" i="2" s="1"/>
  <c r="AK1133" i="2"/>
  <c r="AJ1133" i="2"/>
  <c r="AN1133" i="2" s="1"/>
  <c r="AK1448" i="2"/>
  <c r="AJ1448" i="2"/>
  <c r="AN1448" i="2" s="1"/>
  <c r="AK579" i="2"/>
  <c r="AJ579" i="2"/>
  <c r="AN579" i="2" s="1"/>
  <c r="AK970" i="2"/>
  <c r="AJ970" i="2"/>
  <c r="AN970" i="2" s="1"/>
  <c r="AK358" i="2"/>
  <c r="AJ358" i="2"/>
  <c r="AN358" i="2" s="1"/>
  <c r="AK807" i="2"/>
  <c r="AJ807" i="2"/>
  <c r="AN807" i="2" s="1"/>
  <c r="AK1131" i="2"/>
  <c r="AJ1131" i="2"/>
  <c r="AN1131" i="2" s="1"/>
  <c r="AK537" i="2"/>
  <c r="AJ537" i="2"/>
  <c r="AN537" i="2" s="1"/>
  <c r="AK728" i="2"/>
  <c r="AJ728" i="2"/>
  <c r="AN728" i="2" s="1"/>
  <c r="AK922" i="2"/>
  <c r="AJ922" i="2"/>
  <c r="AN922" i="2" s="1"/>
  <c r="AK1369" i="2"/>
  <c r="AJ1369" i="2"/>
  <c r="AN1369" i="2" s="1"/>
  <c r="AK11" i="2"/>
  <c r="AJ11" i="2"/>
  <c r="AN11" i="2" s="1"/>
  <c r="AK20" i="2"/>
  <c r="AJ20" i="2"/>
  <c r="AN20" i="2" s="1"/>
  <c r="AK90" i="2"/>
  <c r="AJ90" i="2"/>
  <c r="AN90" i="2" s="1"/>
  <c r="AK154" i="2"/>
  <c r="AJ154" i="2"/>
  <c r="AN154" i="2" s="1"/>
  <c r="AK216" i="2"/>
  <c r="AJ216" i="2"/>
  <c r="AN216" i="2" s="1"/>
  <c r="AK279" i="2"/>
  <c r="AJ279" i="2"/>
  <c r="AN279" i="2" s="1"/>
  <c r="AK343" i="2"/>
  <c r="AJ343" i="2"/>
  <c r="AN343" i="2" s="1"/>
  <c r="AK64" i="2"/>
  <c r="AJ64" i="2"/>
  <c r="AN64" i="2" s="1"/>
  <c r="AK152" i="2"/>
  <c r="AJ152" i="2"/>
  <c r="AN152" i="2" s="1"/>
  <c r="AK238" i="2"/>
  <c r="AJ238" i="2"/>
  <c r="AN238" i="2" s="1"/>
  <c r="AK307" i="2"/>
  <c r="AJ307" i="2"/>
  <c r="AN307" i="2" s="1"/>
  <c r="AK67" i="2"/>
  <c r="AJ67" i="2"/>
  <c r="AN67" i="2" s="1"/>
  <c r="AK131" i="2"/>
  <c r="AJ131" i="2"/>
  <c r="AN131" i="2" s="1"/>
  <c r="AK193" i="2"/>
  <c r="AJ193" i="2"/>
  <c r="AN193" i="2" s="1"/>
  <c r="AK267" i="2"/>
  <c r="AJ267" i="2"/>
  <c r="AN267" i="2" s="1"/>
  <c r="AK336" i="2"/>
  <c r="AJ336" i="2"/>
  <c r="AN336" i="2" s="1"/>
  <c r="AK52" i="2"/>
  <c r="AJ52" i="2"/>
  <c r="AN52" i="2" s="1"/>
  <c r="AK116" i="2"/>
  <c r="AJ116" i="2"/>
  <c r="AN116" i="2" s="1"/>
  <c r="AK186" i="2"/>
  <c r="AJ186" i="2"/>
  <c r="AN186" i="2" s="1"/>
  <c r="AK258" i="2"/>
  <c r="AJ258" i="2"/>
  <c r="AN258" i="2" s="1"/>
  <c r="AK329" i="2"/>
  <c r="AJ329" i="2"/>
  <c r="AN329" i="2" s="1"/>
  <c r="AK381" i="2"/>
  <c r="AJ381" i="2"/>
  <c r="AN381" i="2" s="1"/>
  <c r="AK442" i="2"/>
  <c r="AJ442" i="2"/>
  <c r="AN442" i="2" s="1"/>
  <c r="AK503" i="2"/>
  <c r="AJ503" i="2"/>
  <c r="AN503" i="2" s="1"/>
  <c r="AK567" i="2"/>
  <c r="AJ567" i="2"/>
  <c r="AN567" i="2" s="1"/>
  <c r="AK631" i="2"/>
  <c r="AJ631" i="2"/>
  <c r="AN631" i="2" s="1"/>
  <c r="AK694" i="2"/>
  <c r="AJ694" i="2"/>
  <c r="AN694" i="2" s="1"/>
  <c r="AK758" i="2"/>
  <c r="AJ758" i="2"/>
  <c r="AN758" i="2" s="1"/>
  <c r="AK820" i="2"/>
  <c r="AJ820" i="2"/>
  <c r="AN820" i="2" s="1"/>
  <c r="AK888" i="2"/>
  <c r="AJ888" i="2"/>
  <c r="AN888" i="2" s="1"/>
  <c r="AK952" i="2"/>
  <c r="AJ952" i="2"/>
  <c r="AN952" i="2" s="1"/>
  <c r="AK1012" i="2"/>
  <c r="AJ1012" i="2"/>
  <c r="AN1012" i="2" s="1"/>
  <c r="AK1076" i="2"/>
  <c r="AJ1076" i="2"/>
  <c r="AN1076" i="2" s="1"/>
  <c r="AK1140" i="2"/>
  <c r="AJ1140" i="2"/>
  <c r="AN1140" i="2" s="1"/>
  <c r="AK1210" i="2"/>
  <c r="AJ1210" i="2"/>
  <c r="AN1210" i="2" s="1"/>
  <c r="AK1274" i="2"/>
  <c r="AJ1274" i="2"/>
  <c r="AN1274" i="2" s="1"/>
  <c r="AK1343" i="2"/>
  <c r="AJ1343" i="2"/>
  <c r="AN1343" i="2" s="1"/>
  <c r="AK1407" i="2"/>
  <c r="AJ1407" i="2"/>
  <c r="AN1407" i="2" s="1"/>
  <c r="AK1471" i="2"/>
  <c r="AJ1471" i="2"/>
  <c r="AN1471" i="2" s="1"/>
  <c r="AK198" i="2"/>
  <c r="AJ198" i="2"/>
  <c r="AN198" i="2" s="1"/>
  <c r="AK384" i="2"/>
  <c r="AJ384" i="2"/>
  <c r="AN384" i="2" s="1"/>
  <c r="AK445" i="2"/>
  <c r="AJ445" i="2"/>
  <c r="AN445" i="2" s="1"/>
  <c r="AK516" i="2"/>
  <c r="AJ516" i="2"/>
  <c r="AN516" i="2" s="1"/>
  <c r="AK597" i="2"/>
  <c r="AJ597" i="2"/>
  <c r="AN597" i="2" s="1"/>
  <c r="AK676" i="2"/>
  <c r="AJ676" i="2"/>
  <c r="AN676" i="2" s="1"/>
  <c r="AK764" i="2"/>
  <c r="AJ764" i="2"/>
  <c r="AN764" i="2" s="1"/>
  <c r="AK858" i="2"/>
  <c r="AJ858" i="2"/>
  <c r="AN858" i="2" s="1"/>
  <c r="AK942" i="2"/>
  <c r="AJ942" i="2"/>
  <c r="AN942" i="2" s="1"/>
  <c r="AK1026" i="2"/>
  <c r="AJ1026" i="2"/>
  <c r="AN1026" i="2" s="1"/>
  <c r="AK1106" i="2"/>
  <c r="AJ1106" i="2"/>
  <c r="AN1106" i="2" s="1"/>
  <c r="AK1192" i="2"/>
  <c r="AJ1192" i="2"/>
  <c r="AN1192" i="2" s="1"/>
  <c r="AK1280" i="2"/>
  <c r="AJ1280" i="2"/>
  <c r="AN1280" i="2" s="1"/>
  <c r="AK1357" i="2"/>
  <c r="AJ1357" i="2"/>
  <c r="AN1357" i="2" s="1"/>
  <c r="AK1461" i="2"/>
  <c r="AJ1461" i="2"/>
  <c r="AN1461" i="2" s="1"/>
  <c r="AK405" i="2"/>
  <c r="AJ405" i="2"/>
  <c r="AN405" i="2" s="1"/>
  <c r="AK464" i="2"/>
  <c r="AJ464" i="2"/>
  <c r="AN464" i="2" s="1"/>
  <c r="AK528" i="2"/>
  <c r="AJ528" i="2"/>
  <c r="AN528" i="2" s="1"/>
  <c r="AK592" i="2"/>
  <c r="AJ592" i="2"/>
  <c r="AN592" i="2" s="1"/>
  <c r="AK656" i="2"/>
  <c r="AJ656" i="2"/>
  <c r="AN656" i="2" s="1"/>
  <c r="AK719" i="2"/>
  <c r="AJ719" i="2"/>
  <c r="AN719" i="2" s="1"/>
  <c r="AK783" i="2"/>
  <c r="AJ783" i="2"/>
  <c r="AN783" i="2" s="1"/>
  <c r="AK837" i="2"/>
  <c r="AJ837" i="2"/>
  <c r="AN837" i="2" s="1"/>
  <c r="AK897" i="2"/>
  <c r="AJ897" i="2"/>
  <c r="AN897" i="2" s="1"/>
  <c r="AK961" i="2"/>
  <c r="AJ961" i="2"/>
  <c r="AN961" i="2" s="1"/>
  <c r="AK1021" i="2"/>
  <c r="AJ1021" i="2"/>
  <c r="AN1021" i="2" s="1"/>
  <c r="AK1085" i="2"/>
  <c r="AJ1085" i="2"/>
  <c r="AN1085" i="2" s="1"/>
  <c r="AK1149" i="2"/>
  <c r="AJ1149" i="2"/>
  <c r="AN1149" i="2" s="1"/>
  <c r="AK1211" i="2"/>
  <c r="AJ1211" i="2"/>
  <c r="AN1211" i="2" s="1"/>
  <c r="AK1275" i="2"/>
  <c r="AJ1275" i="2"/>
  <c r="AN1275" i="2" s="1"/>
  <c r="AK1344" i="2"/>
  <c r="AJ1344" i="2"/>
  <c r="AN1344" i="2" s="1"/>
  <c r="AK1401" i="2"/>
  <c r="AJ1401" i="2"/>
  <c r="AN1401" i="2" s="1"/>
  <c r="AK1464" i="2"/>
  <c r="AJ1464" i="2"/>
  <c r="AN1464" i="2" s="1"/>
  <c r="AK392" i="2"/>
  <c r="AJ392" i="2"/>
  <c r="AN392" i="2" s="1"/>
  <c r="AK467" i="2"/>
  <c r="AJ467" i="2"/>
  <c r="AN467" i="2" s="1"/>
  <c r="AK531" i="2"/>
  <c r="AJ531" i="2"/>
  <c r="AN531" i="2" s="1"/>
  <c r="AK595" i="2"/>
  <c r="AJ595" i="2"/>
  <c r="AN595" i="2" s="1"/>
  <c r="AK659" i="2"/>
  <c r="AJ659" i="2"/>
  <c r="AN659" i="2" s="1"/>
  <c r="AK722" i="2"/>
  <c r="AJ722" i="2"/>
  <c r="AN722" i="2" s="1"/>
  <c r="AK786" i="2"/>
  <c r="AJ786" i="2"/>
  <c r="AN786" i="2" s="1"/>
  <c r="AK856" i="2"/>
  <c r="AJ856" i="2"/>
  <c r="AN856" i="2" s="1"/>
  <c r="AK924" i="2"/>
  <c r="AJ924" i="2"/>
  <c r="AN924" i="2" s="1"/>
  <c r="AK992" i="2"/>
  <c r="AJ992" i="2"/>
  <c r="AN992" i="2" s="1"/>
  <c r="AK1056" i="2"/>
  <c r="AJ1056" i="2"/>
  <c r="AN1056" i="2" s="1"/>
  <c r="AK1120" i="2"/>
  <c r="AJ1120" i="2"/>
  <c r="AN1120" i="2" s="1"/>
  <c r="AK310" i="2"/>
  <c r="AJ310" i="2"/>
  <c r="AN310" i="2" s="1"/>
  <c r="AK441" i="2"/>
  <c r="AJ441" i="2"/>
  <c r="AN441" i="2" s="1"/>
  <c r="AK502" i="2"/>
  <c r="AJ502" i="2"/>
  <c r="AN502" i="2" s="1"/>
  <c r="AK566" i="2"/>
  <c r="AJ566" i="2"/>
  <c r="AN566" i="2" s="1"/>
  <c r="AK654" i="2"/>
  <c r="AJ654" i="2"/>
  <c r="AN654" i="2" s="1"/>
  <c r="AK749" i="2"/>
  <c r="AJ749" i="2"/>
  <c r="AN749" i="2" s="1"/>
  <c r="AK819" i="2"/>
  <c r="AJ819" i="2"/>
  <c r="AN819" i="2" s="1"/>
  <c r="AK903" i="2"/>
  <c r="AJ903" i="2"/>
  <c r="AN903" i="2" s="1"/>
  <c r="AK987" i="2"/>
  <c r="AJ987" i="2"/>
  <c r="AN987" i="2" s="1"/>
  <c r="AK1067" i="2"/>
  <c r="AJ1067" i="2"/>
  <c r="AN1067" i="2" s="1"/>
  <c r="AK1155" i="2"/>
  <c r="AJ1155" i="2"/>
  <c r="AN1155" i="2" s="1"/>
  <c r="AK1249" i="2"/>
  <c r="AJ1249" i="2"/>
  <c r="AN1249" i="2" s="1"/>
  <c r="AK1334" i="2"/>
  <c r="AJ1334" i="2"/>
  <c r="AN1334" i="2" s="1"/>
  <c r="AK429" i="2"/>
  <c r="AJ429" i="2"/>
  <c r="AN429" i="2" s="1"/>
  <c r="AK489" i="2"/>
  <c r="AJ489" i="2"/>
  <c r="AN489" i="2" s="1"/>
  <c r="AK553" i="2"/>
  <c r="AJ553" i="2"/>
  <c r="AN553" i="2" s="1"/>
  <c r="AK617" i="2"/>
  <c r="AJ617" i="2"/>
  <c r="AN617" i="2" s="1"/>
  <c r="AK680" i="2"/>
  <c r="AJ680" i="2"/>
  <c r="AN680" i="2" s="1"/>
  <c r="AK744" i="2"/>
  <c r="AJ744" i="2"/>
  <c r="AN744" i="2" s="1"/>
  <c r="AK815" i="2"/>
  <c r="AJ815" i="2"/>
  <c r="AN815" i="2" s="1"/>
  <c r="AK874" i="2"/>
  <c r="AJ874" i="2"/>
  <c r="AN874" i="2" s="1"/>
  <c r="AK938" i="2"/>
  <c r="AJ938" i="2"/>
  <c r="AN938" i="2" s="1"/>
  <c r="AK1006" i="2"/>
  <c r="AJ1006" i="2"/>
  <c r="AN1006" i="2" s="1"/>
  <c r="AK1070" i="2"/>
  <c r="AJ1070" i="2"/>
  <c r="AN1070" i="2" s="1"/>
  <c r="AK1134" i="2"/>
  <c r="AJ1134" i="2"/>
  <c r="AN1134" i="2" s="1"/>
  <c r="AK1196" i="2"/>
  <c r="AJ1196" i="2"/>
  <c r="AN1196" i="2" s="1"/>
  <c r="AK1260" i="2"/>
  <c r="AJ1260" i="2"/>
  <c r="AN1260" i="2" s="1"/>
  <c r="AK1324" i="2"/>
  <c r="AJ1324" i="2"/>
  <c r="AN1324" i="2" s="1"/>
  <c r="AK1388" i="2"/>
  <c r="AJ1388" i="2"/>
  <c r="AN1388" i="2" s="1"/>
  <c r="AK1457" i="2"/>
  <c r="AJ1457" i="2"/>
  <c r="AN1457" i="2" s="1"/>
  <c r="AK1208" i="2"/>
  <c r="AJ1208" i="2"/>
  <c r="AN1208" i="2" s="1"/>
  <c r="AK10" i="2"/>
  <c r="AJ10" i="2"/>
  <c r="AN10" i="2" s="1"/>
  <c r="AK986" i="2"/>
  <c r="AJ986" i="2"/>
  <c r="AN986" i="2" s="1"/>
  <c r="AK46" i="2"/>
  <c r="AJ46" i="2"/>
  <c r="AN46" i="2" s="1"/>
  <c r="AK104" i="2"/>
  <c r="AJ104" i="2"/>
  <c r="AN104" i="2" s="1"/>
  <c r="AK166" i="2"/>
  <c r="AJ166" i="2"/>
  <c r="AN166" i="2" s="1"/>
  <c r="AK236" i="2"/>
  <c r="AJ236" i="2"/>
  <c r="AN236" i="2" s="1"/>
  <c r="AK299" i="2"/>
  <c r="AJ299" i="2"/>
  <c r="AN299" i="2" s="1"/>
  <c r="AK356" i="2"/>
  <c r="AJ356" i="2"/>
  <c r="AN356" i="2" s="1"/>
  <c r="AK1206" i="2"/>
  <c r="AJ1206" i="2"/>
  <c r="AN1206" i="2" s="1"/>
  <c r="AK1270" i="2"/>
  <c r="AJ1270" i="2"/>
  <c r="AN1270" i="2" s="1"/>
  <c r="AK1331" i="2"/>
  <c r="AJ1331" i="2"/>
  <c r="AN1331" i="2" s="1"/>
  <c r="AK1403" i="2"/>
  <c r="AJ1403" i="2"/>
  <c r="AN1403" i="2" s="1"/>
  <c r="AK81" i="2"/>
  <c r="AJ81" i="2"/>
  <c r="AN81" i="2" s="1"/>
  <c r="AK145" i="2"/>
  <c r="AJ145" i="2"/>
  <c r="AN145" i="2" s="1"/>
  <c r="AK207" i="2"/>
  <c r="AJ207" i="2"/>
  <c r="AN207" i="2" s="1"/>
  <c r="AK265" i="2"/>
  <c r="AJ265" i="2"/>
  <c r="AN265" i="2" s="1"/>
  <c r="AK773" i="2"/>
  <c r="AJ773" i="2"/>
  <c r="AN773" i="2" s="1"/>
  <c r="AK1171" i="2"/>
  <c r="AJ1171" i="2"/>
  <c r="AN1171" i="2" s="1"/>
  <c r="AK1385" i="2"/>
  <c r="AJ1385" i="2"/>
  <c r="AN1385" i="2" s="1"/>
  <c r="AK31" i="2"/>
  <c r="AJ31" i="2"/>
  <c r="AN31" i="2" s="1"/>
  <c r="AK95" i="2"/>
  <c r="AJ95" i="2"/>
  <c r="AN95" i="2" s="1"/>
  <c r="AK167" i="2"/>
  <c r="AJ167" i="2"/>
  <c r="AN167" i="2" s="1"/>
  <c r="AK229" i="2"/>
  <c r="AJ229" i="2"/>
  <c r="AN229" i="2" s="1"/>
  <c r="AK292" i="2"/>
  <c r="AJ292" i="2"/>
  <c r="AN292" i="2" s="1"/>
  <c r="AK355" i="2"/>
  <c r="AJ355" i="2"/>
  <c r="AN355" i="2" s="1"/>
  <c r="AK417" i="2"/>
  <c r="AJ417" i="2"/>
  <c r="AN417" i="2" s="1"/>
  <c r="AK484" i="2"/>
  <c r="AJ484" i="2"/>
  <c r="AN484" i="2" s="1"/>
  <c r="AK1419" i="2"/>
  <c r="AJ1419" i="2"/>
  <c r="AN1419" i="2" s="1"/>
  <c r="AK1482" i="2"/>
  <c r="AJ1482" i="2"/>
  <c r="AN1482" i="2" s="1"/>
  <c r="AK1446" i="2"/>
  <c r="AJ1446" i="2"/>
  <c r="AN1446" i="2" s="1"/>
  <c r="AK709" i="2"/>
  <c r="AJ709" i="2"/>
  <c r="AN709" i="2" s="1"/>
  <c r="AK532" i="2"/>
  <c r="AJ532" i="2"/>
  <c r="AN532" i="2" s="1"/>
  <c r="AK596" i="2"/>
  <c r="AJ596" i="2"/>
  <c r="AN596" i="2" s="1"/>
  <c r="AK660" i="2"/>
  <c r="AJ660" i="2"/>
  <c r="AN660" i="2" s="1"/>
  <c r="AK723" i="2"/>
  <c r="AJ723" i="2"/>
  <c r="AN723" i="2" s="1"/>
  <c r="AK787" i="2"/>
  <c r="AJ787" i="2"/>
  <c r="AN787" i="2" s="1"/>
  <c r="AK841" i="2"/>
  <c r="AJ841" i="2"/>
  <c r="AN841" i="2" s="1"/>
  <c r="AK901" i="2"/>
  <c r="AJ901" i="2"/>
  <c r="AN901" i="2" s="1"/>
  <c r="AK963" i="2"/>
  <c r="AJ963" i="2"/>
  <c r="AN963" i="2" s="1"/>
  <c r="AK1033" i="2"/>
  <c r="AJ1033" i="2"/>
  <c r="AN1033" i="2" s="1"/>
  <c r="AK1097" i="2"/>
  <c r="AJ1097" i="2"/>
  <c r="AN1097" i="2" s="1"/>
  <c r="AK45" i="2"/>
  <c r="AJ45" i="2"/>
  <c r="AN45" i="2" s="1"/>
  <c r="AK109" i="2"/>
  <c r="AJ109" i="2"/>
  <c r="AN109" i="2" s="1"/>
  <c r="AK173" i="2"/>
  <c r="AJ173" i="2"/>
  <c r="AN173" i="2" s="1"/>
  <c r="AK235" i="2"/>
  <c r="AJ235" i="2"/>
  <c r="AN235" i="2" s="1"/>
  <c r="AK834" i="2"/>
  <c r="AJ834" i="2"/>
  <c r="AN834" i="2" s="1"/>
  <c r="AK1199" i="2"/>
  <c r="AJ1199" i="2"/>
  <c r="AN1199" i="2" s="1"/>
  <c r="AK1263" i="2"/>
  <c r="AJ1263" i="2"/>
  <c r="AN1263" i="2" s="1"/>
  <c r="AK1327" i="2"/>
  <c r="AJ1327" i="2"/>
  <c r="AN1327" i="2" s="1"/>
  <c r="AK1383" i="2"/>
  <c r="AJ1383" i="2"/>
  <c r="AN1383" i="2" s="1"/>
  <c r="AK1452" i="2"/>
  <c r="AJ1452" i="2"/>
  <c r="AN1452" i="2" s="1"/>
  <c r="AK653" i="2"/>
  <c r="AJ653" i="2"/>
  <c r="AN653" i="2" s="1"/>
  <c r="AK8" i="2"/>
  <c r="AJ8" i="2"/>
  <c r="AN8" i="2" s="1"/>
  <c r="AK314" i="2"/>
  <c r="AJ314" i="2"/>
  <c r="AN314" i="2" s="1"/>
  <c r="AK1047" i="2"/>
  <c r="AJ1047" i="2"/>
  <c r="AN1047" i="2" s="1"/>
  <c r="AK1111" i="2"/>
  <c r="AJ1111" i="2"/>
  <c r="AN1111" i="2" s="1"/>
  <c r="AK1293" i="2"/>
  <c r="AJ1293" i="2"/>
  <c r="AN1293" i="2" s="1"/>
  <c r="AK361" i="2"/>
  <c r="AJ361" i="2"/>
  <c r="AN361" i="2" s="1"/>
  <c r="AK490" i="2"/>
  <c r="AJ490" i="2"/>
  <c r="AN490" i="2" s="1"/>
  <c r="AK554" i="2"/>
  <c r="AJ554" i="2"/>
  <c r="AN554" i="2" s="1"/>
  <c r="G268" i="13" l="1"/>
  <c r="G268" i="15" s="1"/>
  <c r="G273" i="13"/>
  <c r="G273" i="15" s="1"/>
  <c r="G225" i="13"/>
  <c r="G225" i="15" s="1"/>
  <c r="G140" i="13"/>
  <c r="G140" i="15" s="1"/>
  <c r="G218" i="13"/>
  <c r="G218" i="15" s="1"/>
  <c r="G199" i="13"/>
  <c r="G199" i="15" s="1"/>
  <c r="G275" i="13"/>
  <c r="G275" i="15" s="1"/>
  <c r="G216" i="13"/>
  <c r="G216" i="15" s="1"/>
  <c r="G276" i="13"/>
  <c r="G276" i="15" s="1"/>
  <c r="G188" i="13"/>
  <c r="G188" i="15" s="1"/>
  <c r="G191" i="13"/>
  <c r="G191" i="15" s="1"/>
  <c r="G53" i="13"/>
  <c r="G53" i="15" s="1"/>
  <c r="G274" i="13"/>
  <c r="G274" i="15" s="1"/>
  <c r="G20" i="13"/>
  <c r="G20" i="15" s="1"/>
  <c r="G221" i="13"/>
  <c r="G221" i="15" s="1"/>
  <c r="G59" i="13"/>
  <c r="G59" i="15" s="1"/>
  <c r="G173" i="13"/>
  <c r="G173" i="15" s="1"/>
  <c r="G10" i="13"/>
  <c r="G10" i="15" s="1"/>
  <c r="G136" i="13"/>
  <c r="G136" i="15" s="1"/>
  <c r="G87" i="13"/>
  <c r="G87" i="15" s="1"/>
  <c r="G236" i="13"/>
  <c r="G236" i="15" s="1"/>
  <c r="G111" i="13"/>
  <c r="G111" i="15" s="1"/>
  <c r="G115" i="13"/>
  <c r="G115" i="15" s="1"/>
  <c r="G227" i="13"/>
  <c r="G227" i="15" s="1"/>
  <c r="G66" i="13"/>
  <c r="G66" i="15" s="1"/>
  <c r="G198" i="13"/>
  <c r="G198" i="15" s="1"/>
  <c r="G143" i="13"/>
  <c r="G143" i="15" s="1"/>
  <c r="G15" i="13"/>
  <c r="G15" i="15" s="1"/>
  <c r="G43" i="13"/>
  <c r="G43" i="15" s="1"/>
  <c r="G157" i="13"/>
  <c r="G157" i="15" s="1"/>
  <c r="G120" i="13"/>
  <c r="G120" i="15" s="1"/>
  <c r="G71" i="13"/>
  <c r="G71" i="15" s="1"/>
  <c r="G283" i="13"/>
  <c r="G283" i="15" s="1"/>
  <c r="G155" i="13"/>
  <c r="G155" i="15" s="1"/>
  <c r="G281" i="13"/>
  <c r="G281" i="15" s="1"/>
  <c r="G286" i="13"/>
  <c r="G286" i="15" s="1"/>
  <c r="G35" i="13"/>
  <c r="G35" i="15" s="1"/>
  <c r="G149" i="13"/>
  <c r="G149" i="15" s="1"/>
  <c r="G172" i="13"/>
  <c r="G172" i="15" s="1"/>
  <c r="G264" i="13"/>
  <c r="G264" i="15" s="1"/>
  <c r="G148" i="13"/>
  <c r="G148" i="15" s="1"/>
  <c r="G86" i="13"/>
  <c r="G86" i="15" s="1"/>
  <c r="G81" i="13"/>
  <c r="G81" i="15" s="1"/>
  <c r="G133" i="13"/>
  <c r="G133" i="15" s="1"/>
  <c r="G175" i="13"/>
  <c r="G175" i="15" s="1"/>
  <c r="G163" i="13"/>
  <c r="G163" i="15" s="1"/>
  <c r="G261" i="13"/>
  <c r="G261" i="15" s="1"/>
  <c r="G106" i="13"/>
  <c r="G106" i="15" s="1"/>
  <c r="G255" i="13"/>
  <c r="G255" i="15" s="1"/>
  <c r="G132" i="13"/>
  <c r="G132" i="15" s="1"/>
  <c r="G78" i="13"/>
  <c r="G78" i="15" s="1"/>
  <c r="G34" i="13"/>
  <c r="G34" i="15" s="1"/>
  <c r="G244" i="13"/>
  <c r="G244" i="15" s="1"/>
  <c r="G84" i="13"/>
  <c r="G84" i="15" s="1"/>
  <c r="G58" i="13"/>
  <c r="G58" i="15" s="1"/>
  <c r="G135" i="13"/>
  <c r="G135" i="15" s="1"/>
  <c r="G99" i="13"/>
  <c r="G99" i="15" s="1"/>
  <c r="G150" i="13"/>
  <c r="G150" i="15" s="1"/>
  <c r="G160" i="13"/>
  <c r="G160" i="15" s="1"/>
  <c r="G142" i="13"/>
  <c r="G142" i="15" s="1"/>
  <c r="G137" i="13"/>
  <c r="G137" i="15" s="1"/>
  <c r="G11" i="13"/>
  <c r="G11" i="15" s="1"/>
  <c r="G209" i="13"/>
  <c r="G209" i="15" s="1"/>
  <c r="G146" i="13"/>
  <c r="G146" i="15" s="1"/>
  <c r="G44" i="13"/>
  <c r="G44" i="15" s="1"/>
  <c r="G194" i="13"/>
  <c r="G194" i="15" s="1"/>
  <c r="G126" i="13"/>
  <c r="G126" i="15" s="1"/>
  <c r="G129" i="13"/>
  <c r="G129" i="15" s="1"/>
  <c r="G267" i="13"/>
  <c r="G267" i="15" s="1"/>
  <c r="G208" i="13"/>
  <c r="G208" i="15" s="1"/>
  <c r="G293" i="13"/>
  <c r="G293" i="15" s="1"/>
  <c r="G31" i="13"/>
  <c r="G31" i="15" s="1"/>
  <c r="G95" i="13"/>
  <c r="G95" i="15" s="1"/>
  <c r="G245" i="13"/>
  <c r="G245" i="15" s="1"/>
  <c r="G109" i="13"/>
  <c r="G109" i="15" s="1"/>
  <c r="G38" i="13"/>
  <c r="G38" i="15" s="1"/>
  <c r="G72" i="13"/>
  <c r="G72" i="15" s="1"/>
  <c r="G174" i="13"/>
  <c r="G174" i="15" s="1"/>
  <c r="G154" i="13"/>
  <c r="G154" i="15" s="1"/>
  <c r="G51" i="13"/>
  <c r="G51" i="15" s="1"/>
  <c r="G165" i="13"/>
  <c r="G165" i="15" s="1"/>
  <c r="G128" i="13"/>
  <c r="G128" i="15" s="1"/>
  <c r="G79" i="13"/>
  <c r="G79" i="15" s="1"/>
  <c r="G291" i="13"/>
  <c r="G291" i="15" s="1"/>
  <c r="G230" i="13"/>
  <c r="G230" i="15" s="1"/>
  <c r="G231" i="13"/>
  <c r="G231" i="15" s="1"/>
  <c r="G93" i="13"/>
  <c r="G93" i="15" s="1"/>
  <c r="G22" i="13"/>
  <c r="G22" i="15" s="1"/>
  <c r="G56" i="13"/>
  <c r="G56" i="15" s="1"/>
  <c r="G220" i="13"/>
  <c r="G220" i="15" s="1"/>
  <c r="G145" i="13"/>
  <c r="G145" i="15" s="1"/>
  <c r="G254" i="13"/>
  <c r="G254" i="15" s="1"/>
  <c r="G223" i="13"/>
  <c r="G223" i="15" s="1"/>
  <c r="G85" i="13"/>
  <c r="G85" i="15" s="1"/>
  <c r="G14" i="13"/>
  <c r="G14" i="15" s="1"/>
  <c r="G256" i="13"/>
  <c r="G256" i="15" s="1"/>
  <c r="G189" i="13"/>
  <c r="G189" i="15" s="1"/>
  <c r="G60" i="13"/>
  <c r="G60" i="15" s="1"/>
  <c r="G16" i="13"/>
  <c r="G16" i="15" s="1"/>
  <c r="G224" i="13"/>
  <c r="G224" i="15" s="1"/>
  <c r="G210" i="13"/>
  <c r="G210" i="15" s="1"/>
  <c r="G91" i="13"/>
  <c r="G91" i="15" s="1"/>
  <c r="G203" i="13"/>
  <c r="G203" i="15" s="1"/>
  <c r="G42" i="13"/>
  <c r="G42" i="15" s="1"/>
  <c r="G238" i="13"/>
  <c r="G238" i="15" s="1"/>
  <c r="G183" i="13"/>
  <c r="G183" i="15" s="1"/>
  <c r="G52" i="13"/>
  <c r="G52" i="15" s="1"/>
  <c r="G29" i="13"/>
  <c r="G29" i="15" s="1"/>
  <c r="G250" i="13"/>
  <c r="G250" i="15" s="1"/>
  <c r="G123" i="13"/>
  <c r="G123" i="15" s="1"/>
  <c r="G206" i="13"/>
  <c r="G206" i="15" s="1"/>
  <c r="G96" i="13"/>
  <c r="G96" i="15" s="1"/>
  <c r="G282" i="13"/>
  <c r="G282" i="15" s="1"/>
  <c r="G32" i="13"/>
  <c r="G32" i="15" s="1"/>
  <c r="G12" i="13"/>
  <c r="G12" i="15" s="1"/>
  <c r="G107" i="13"/>
  <c r="G107" i="15" s="1"/>
  <c r="G211" i="13"/>
  <c r="G211" i="15" s="1"/>
  <c r="G226" i="13"/>
  <c r="G226" i="15" s="1"/>
  <c r="G89" i="13"/>
  <c r="G89" i="15" s="1"/>
  <c r="G162" i="13"/>
  <c r="G162" i="15" s="1"/>
  <c r="G207" i="13"/>
  <c r="G207" i="15" s="1"/>
  <c r="G73" i="13"/>
  <c r="G73" i="15" s="1"/>
  <c r="G147" i="13"/>
  <c r="G147" i="15" s="1"/>
  <c r="G249" i="13"/>
  <c r="G249" i="15" s="1"/>
  <c r="G90" i="13"/>
  <c r="G90" i="15" s="1"/>
  <c r="G229" i="13"/>
  <c r="G229" i="15" s="1"/>
  <c r="G116" i="13"/>
  <c r="G116" i="15" s="1"/>
  <c r="G62" i="13"/>
  <c r="G62" i="15" s="1"/>
  <c r="G65" i="13"/>
  <c r="G65" i="15" s="1"/>
  <c r="G201" i="13"/>
  <c r="G201" i="15" s="1"/>
  <c r="G138" i="13"/>
  <c r="G138" i="15" s="1"/>
  <c r="G144" i="13"/>
  <c r="G144" i="15" s="1"/>
  <c r="G184" i="13"/>
  <c r="G184" i="15" s="1"/>
  <c r="G45" i="13"/>
  <c r="G45" i="15" s="1"/>
  <c r="G266" i="13"/>
  <c r="G266" i="15" s="1"/>
  <c r="G252" i="13"/>
  <c r="G252" i="15" s="1"/>
  <c r="G110" i="13"/>
  <c r="G110" i="15" s="1"/>
  <c r="G9" i="13"/>
  <c r="G9" i="15" s="1"/>
  <c r="G239" i="13"/>
  <c r="G239" i="15" s="1"/>
  <c r="G101" i="13"/>
  <c r="G101" i="15" s="1"/>
  <c r="G30" i="13"/>
  <c r="G30" i="15" s="1"/>
  <c r="G64" i="13"/>
  <c r="G64" i="15" s="1"/>
  <c r="G228" i="13"/>
  <c r="G228" i="15" s="1"/>
  <c r="G98" i="13"/>
  <c r="G98" i="15" s="1"/>
  <c r="G169" i="13"/>
  <c r="G169" i="15" s="1"/>
  <c r="G246" i="13"/>
  <c r="G246" i="15" s="1"/>
  <c r="G242" i="13"/>
  <c r="G242" i="15" s="1"/>
  <c r="G158" i="13"/>
  <c r="G158" i="15" s="1"/>
  <c r="G21" i="13"/>
  <c r="G21" i="15" s="1"/>
  <c r="G161" i="13"/>
  <c r="G161" i="15" s="1"/>
  <c r="G296" i="13"/>
  <c r="G296" i="15" s="1"/>
  <c r="G240" i="13"/>
  <c r="G240" i="15" s="1"/>
  <c r="G176" i="13"/>
  <c r="G176" i="15" s="1"/>
  <c r="G127" i="13"/>
  <c r="G127" i="15" s="1"/>
  <c r="G25" i="13"/>
  <c r="G25" i="15" s="1"/>
  <c r="G196" i="13"/>
  <c r="G196" i="15" s="1"/>
  <c r="G278" i="13"/>
  <c r="G278" i="15" s="1"/>
  <c r="G27" i="13"/>
  <c r="G27" i="15" s="1"/>
  <c r="G141" i="13"/>
  <c r="G141" i="15" s="1"/>
  <c r="G168" i="13"/>
  <c r="G168" i="15" s="1"/>
  <c r="G119" i="13"/>
  <c r="G119" i="15" s="1"/>
  <c r="G17" i="13"/>
  <c r="G17" i="15" s="1"/>
  <c r="G280" i="13"/>
  <c r="G280" i="15" s="1"/>
  <c r="G76" i="13"/>
  <c r="G76" i="15" s="1"/>
  <c r="G237" i="13"/>
  <c r="G237" i="15" s="1"/>
  <c r="G118" i="13"/>
  <c r="G118" i="15" s="1"/>
  <c r="G234" i="13"/>
  <c r="G234" i="15" s="1"/>
  <c r="G61" i="13"/>
  <c r="G61" i="15" s="1"/>
  <c r="G39" i="13"/>
  <c r="G39" i="15" s="1"/>
  <c r="G235" i="13"/>
  <c r="G235" i="15" s="1"/>
  <c r="G195" i="13"/>
  <c r="G195" i="15" s="1"/>
  <c r="G49" i="13"/>
  <c r="G49" i="15" s="1"/>
  <c r="G122" i="13"/>
  <c r="G122" i="15" s="1"/>
  <c r="G205" i="13"/>
  <c r="G205" i="15" s="1"/>
  <c r="G134" i="13"/>
  <c r="G134" i="15" s="1"/>
  <c r="G219" i="13"/>
  <c r="G219" i="15" s="1"/>
  <c r="G33" i="13"/>
  <c r="G33" i="15" s="1"/>
  <c r="G294" i="13"/>
  <c r="G294" i="15" s="1"/>
  <c r="G75" i="13"/>
  <c r="G75" i="15" s="1"/>
  <c r="G187" i="13"/>
  <c r="G187" i="15" s="1"/>
  <c r="G26" i="13"/>
  <c r="G26" i="15" s="1"/>
  <c r="G222" i="13"/>
  <c r="G222" i="15" s="1"/>
  <c r="G167" i="13"/>
  <c r="G167" i="15" s="1"/>
  <c r="G28" i="13"/>
  <c r="G28" i="15" s="1"/>
  <c r="G13" i="13"/>
  <c r="G13" i="15" s="1"/>
  <c r="G131" i="13"/>
  <c r="G131" i="15" s="1"/>
  <c r="G243" i="13"/>
  <c r="G243" i="15" s="1"/>
  <c r="G82" i="13"/>
  <c r="G82" i="15" s="1"/>
  <c r="G214" i="13"/>
  <c r="G214" i="15" s="1"/>
  <c r="G100" i="13"/>
  <c r="G100" i="15" s="1"/>
  <c r="G121" i="13"/>
  <c r="G121" i="15" s="1"/>
  <c r="G251" i="13"/>
  <c r="G251" i="15" s="1"/>
  <c r="G200" i="13"/>
  <c r="G200" i="15" s="1"/>
  <c r="G289" i="13"/>
  <c r="G289" i="15" s="1"/>
  <c r="G292" i="13"/>
  <c r="G292" i="15" s="1"/>
  <c r="G180" i="13"/>
  <c r="G180" i="15" s="1"/>
  <c r="G46" i="13"/>
  <c r="G46" i="15" s="1"/>
  <c r="G217" i="13"/>
  <c r="G217" i="15" s="1"/>
  <c r="G177" i="13"/>
  <c r="G177" i="15" s="1"/>
  <c r="G37" i="13"/>
  <c r="G37" i="15" s="1"/>
  <c r="G258" i="13"/>
  <c r="G258" i="15" s="1"/>
  <c r="G248" i="13"/>
  <c r="G248" i="15" s="1"/>
  <c r="G166" i="13"/>
  <c r="G166" i="15" s="1"/>
  <c r="G47" i="13"/>
  <c r="G47" i="15" s="1"/>
  <c r="G105" i="13"/>
  <c r="G105" i="15" s="1"/>
  <c r="G241" i="13"/>
  <c r="G241" i="15" s="1"/>
  <c r="G178" i="13"/>
  <c r="G178" i="15" s="1"/>
  <c r="G202" i="13"/>
  <c r="G202" i="15" s="1"/>
  <c r="G271" i="13"/>
  <c r="G271" i="15" s="1"/>
  <c r="G156" i="13"/>
  <c r="G156" i="15" s="1"/>
  <c r="G94" i="13"/>
  <c r="G94" i="15" s="1"/>
  <c r="G287" i="13"/>
  <c r="G287" i="15" s="1"/>
  <c r="G97" i="13"/>
  <c r="G97" i="15" s="1"/>
  <c r="G233" i="13"/>
  <c r="G233" i="15" s="1"/>
  <c r="G170" i="13"/>
  <c r="G170" i="15" s="1"/>
  <c r="G112" i="13"/>
  <c r="G112" i="15" s="1"/>
  <c r="G63" i="13"/>
  <c r="G63" i="15" s="1"/>
  <c r="G270" i="13"/>
  <c r="G270" i="15" s="1"/>
  <c r="G215" i="13"/>
  <c r="G215" i="15" s="1"/>
  <c r="G77" i="13"/>
  <c r="G77" i="15" s="1"/>
  <c r="G295" i="13"/>
  <c r="G295" i="15" s="1"/>
  <c r="G104" i="13"/>
  <c r="G104" i="15" s="1"/>
  <c r="G55" i="13"/>
  <c r="G55" i="15" s="1"/>
  <c r="G263" i="13"/>
  <c r="G263" i="15" s="1"/>
  <c r="G124" i="13"/>
  <c r="G124" i="15" s="1"/>
  <c r="G265" i="13"/>
  <c r="G265" i="15" s="1"/>
  <c r="G279" i="13"/>
  <c r="G279" i="15" s="1"/>
  <c r="G88" i="13"/>
  <c r="G88" i="15" s="1"/>
  <c r="G257" i="13"/>
  <c r="G257" i="15" s="1"/>
  <c r="G117" i="13"/>
  <c r="G117" i="15" s="1"/>
  <c r="G74" i="13"/>
  <c r="G74" i="15" s="1"/>
  <c r="G151" i="13"/>
  <c r="G151" i="15" s="1"/>
  <c r="G185" i="13"/>
  <c r="G185" i="15" s="1"/>
  <c r="G272" i="13"/>
  <c r="G272" i="15" s="1"/>
  <c r="G253" i="13"/>
  <c r="G253" i="15" s="1"/>
  <c r="G190" i="13"/>
  <c r="G190" i="15" s="1"/>
  <c r="G50" i="13"/>
  <c r="G50" i="15" s="1"/>
  <c r="G19" i="13"/>
  <c r="G19" i="15" s="1"/>
  <c r="G125" i="13"/>
  <c r="G125" i="15" s="1"/>
  <c r="G152" i="13"/>
  <c r="G152" i="15" s="1"/>
  <c r="G103" i="13"/>
  <c r="G103" i="15" s="1"/>
  <c r="G67" i="13"/>
  <c r="G67" i="15" s="1"/>
  <c r="G181" i="13"/>
  <c r="G181" i="15" s="1"/>
  <c r="G18" i="13"/>
  <c r="G18" i="15" s="1"/>
  <c r="G159" i="13"/>
  <c r="G159" i="15" s="1"/>
  <c r="G80" i="13"/>
  <c r="G80" i="15" s="1"/>
  <c r="G54" i="13"/>
  <c r="G54" i="15" s="1"/>
  <c r="G57" i="13"/>
  <c r="G57" i="15" s="1"/>
  <c r="G193" i="13"/>
  <c r="G193" i="15" s="1"/>
  <c r="G290" i="13"/>
  <c r="G290" i="15" s="1"/>
  <c r="G130" i="13"/>
  <c r="G130" i="15" s="1"/>
  <c r="G285" i="13"/>
  <c r="G285" i="15" s="1"/>
  <c r="G213" i="13"/>
  <c r="G213" i="15" s="1"/>
  <c r="G92" i="13"/>
  <c r="G92" i="15" s="1"/>
  <c r="G23" i="13"/>
  <c r="G23" i="15" s="1"/>
  <c r="G182" i="13"/>
  <c r="G182" i="15" s="1"/>
  <c r="G113" i="13"/>
  <c r="G113" i="15" s="1"/>
  <c r="G247" i="13"/>
  <c r="G247" i="15" s="1"/>
  <c r="G192" i="13"/>
  <c r="G192" i="15" s="1"/>
  <c r="G260" i="13"/>
  <c r="G260" i="15" s="1"/>
  <c r="G284" i="13"/>
  <c r="G284" i="15" s="1"/>
  <c r="G164" i="13"/>
  <c r="G164" i="15" s="1"/>
  <c r="G102" i="13"/>
  <c r="G102" i="15" s="1"/>
  <c r="G83" i="13"/>
  <c r="G83" i="15" s="1"/>
  <c r="G36" i="13"/>
  <c r="G36" i="15" s="1"/>
  <c r="G41" i="13"/>
  <c r="G41" i="15" s="1"/>
  <c r="G179" i="13"/>
  <c r="G179" i="15" s="1"/>
  <c r="G277" i="13"/>
  <c r="G277" i="15" s="1"/>
  <c r="G114" i="13"/>
  <c r="G114" i="15" s="1"/>
  <c r="G262" i="13"/>
  <c r="G262" i="15" s="1"/>
  <c r="G197" i="13"/>
  <c r="G197" i="15" s="1"/>
  <c r="G68" i="13"/>
  <c r="G68" i="15" s="1"/>
  <c r="G24" i="13"/>
  <c r="G24" i="15" s="1"/>
  <c r="G139" i="13"/>
  <c r="G139" i="15" s="1"/>
  <c r="G171" i="13"/>
  <c r="G171" i="15" s="1"/>
  <c r="G269" i="13"/>
  <c r="G269" i="15" s="1"/>
  <c r="G108" i="13"/>
  <c r="G108" i="15" s="1"/>
  <c r="G48" i="13"/>
  <c r="G48" i="15" s="1"/>
  <c r="G212" i="13"/>
  <c r="G212" i="15" s="1"/>
  <c r="G186" i="13"/>
  <c r="G186" i="15" s="1"/>
  <c r="G153" i="13"/>
  <c r="G153" i="15" s="1"/>
  <c r="G259" i="13"/>
  <c r="G259" i="15" s="1"/>
  <c r="G288" i="13"/>
  <c r="G288" i="15" s="1"/>
  <c r="G232" i="13"/>
  <c r="G232" i="15" s="1"/>
  <c r="G40" i="13"/>
  <c r="G40" i="15" s="1"/>
  <c r="G297" i="13"/>
  <c r="G297" i="15" s="1"/>
  <c r="G204" i="13"/>
  <c r="G204" i="15" s="1"/>
  <c r="G69" i="13"/>
  <c r="G69" i="15" s="1"/>
  <c r="G70" i="13"/>
  <c r="G70" i="15" s="1"/>
  <c r="H4" i="6"/>
  <c r="AO1491" i="2"/>
  <c r="AO1489" i="2"/>
  <c r="AO1470" i="2"/>
  <c r="AO1468" i="2"/>
  <c r="AO1448" i="2"/>
  <c r="AO1446" i="2"/>
  <c r="AO1378" i="2"/>
  <c r="AO1377" i="2"/>
  <c r="AO1364" i="2"/>
  <c r="AO1362" i="2"/>
  <c r="AO1348" i="2"/>
  <c r="AO1346" i="2"/>
  <c r="AO1331" i="2"/>
  <c r="AO1330" i="2"/>
  <c r="AO1325" i="2"/>
  <c r="AO1324" i="2"/>
  <c r="AO1323" i="2"/>
  <c r="AO1311" i="2"/>
  <c r="AO1309" i="2"/>
  <c r="AO1307" i="2"/>
  <c r="AO1295" i="2"/>
  <c r="AO1293" i="2"/>
  <c r="AO1291" i="2"/>
  <c r="AO1276" i="2"/>
  <c r="AO1274" i="2"/>
  <c r="AO1272" i="2"/>
  <c r="AO1261" i="2"/>
  <c r="AO1259" i="2"/>
  <c r="AO1257" i="2"/>
  <c r="AO1244" i="2"/>
  <c r="AO1242" i="2"/>
  <c r="AO1240" i="2"/>
  <c r="AO1227" i="2"/>
  <c r="AO1225" i="2"/>
  <c r="AO1223" i="2"/>
  <c r="AO1210" i="2"/>
  <c r="AO1208" i="2"/>
  <c r="AO1194" i="2"/>
  <c r="AO1192" i="2"/>
  <c r="AO1190" i="2"/>
  <c r="AO1178" i="2"/>
  <c r="AO1176" i="2"/>
  <c r="AO1175" i="2"/>
  <c r="AO1167" i="2"/>
  <c r="AO1166" i="2"/>
  <c r="AO1157" i="2"/>
  <c r="AO1148" i="2"/>
  <c r="AO1146" i="2"/>
  <c r="AO1136" i="2"/>
  <c r="AO1134" i="2"/>
  <c r="AO1132" i="2"/>
  <c r="AO1122" i="2"/>
  <c r="AO1121" i="2"/>
  <c r="AO1120" i="2"/>
  <c r="AO1113" i="2"/>
  <c r="AO1112" i="2"/>
  <c r="AO1111" i="2"/>
  <c r="AO1105" i="2"/>
  <c r="AO1104" i="2"/>
  <c r="AO1097" i="2"/>
  <c r="AO1096" i="2"/>
  <c r="AO1095" i="2"/>
  <c r="AO1088" i="2"/>
  <c r="AO1087" i="2"/>
  <c r="AO1086" i="2"/>
  <c r="AO1079" i="2"/>
  <c r="AO1078" i="2"/>
  <c r="AO1071" i="2"/>
  <c r="AO1070" i="2"/>
  <c r="AO1067" i="2"/>
  <c r="AO1058" i="2"/>
  <c r="AO1056" i="2"/>
  <c r="AO1054" i="2"/>
  <c r="AO1042" i="2"/>
  <c r="AO1040" i="2"/>
  <c r="AO1039" i="2"/>
  <c r="AO1028" i="2"/>
  <c r="AO1026" i="2"/>
  <c r="AO1024" i="2"/>
  <c r="AO1013" i="2"/>
  <c r="AO1010" i="2"/>
  <c r="AO1009" i="2"/>
  <c r="AO1000" i="2"/>
  <c r="AO998" i="2"/>
  <c r="AO997" i="2"/>
  <c r="AO987" i="2"/>
  <c r="AO986" i="2"/>
  <c r="AO984" i="2"/>
  <c r="AO977" i="2"/>
  <c r="AO976" i="2"/>
  <c r="AO974" i="2"/>
  <c r="AO963" i="2"/>
  <c r="AO962" i="2"/>
  <c r="AO961" i="2"/>
  <c r="AO949" i="2"/>
  <c r="AO947" i="2"/>
  <c r="AO937" i="2"/>
  <c r="AO936" i="2"/>
  <c r="AO935" i="2"/>
  <c r="AO929" i="2"/>
  <c r="AO928" i="2"/>
  <c r="AO927" i="2"/>
  <c r="AO921" i="2"/>
  <c r="AO920" i="2"/>
  <c r="AO918" i="2"/>
  <c r="AO908" i="2"/>
  <c r="AO906" i="2"/>
  <c r="AO903" i="2"/>
  <c r="AO892" i="2"/>
  <c r="AO890" i="2"/>
  <c r="AO888" i="2"/>
  <c r="AO877" i="2"/>
  <c r="AO876" i="2"/>
  <c r="AO875" i="2"/>
  <c r="AO865" i="2"/>
  <c r="AO864" i="2"/>
  <c r="AO862" i="2"/>
  <c r="AO855" i="2"/>
  <c r="AO853" i="2"/>
  <c r="AO851" i="2"/>
  <c r="AO842" i="2"/>
  <c r="AO841" i="2"/>
  <c r="AO839" i="2"/>
  <c r="AO830" i="2"/>
  <c r="AO829" i="2"/>
  <c r="AO827" i="2"/>
  <c r="AO818" i="2"/>
  <c r="AO816" i="2"/>
  <c r="AO815" i="2"/>
  <c r="AO814" i="2"/>
  <c r="AO801" i="2"/>
  <c r="AO792" i="2"/>
  <c r="AO783" i="2"/>
  <c r="AO780" i="2"/>
  <c r="AO778" i="2"/>
  <c r="AO762" i="2"/>
  <c r="AO759" i="2"/>
  <c r="AO756" i="2"/>
  <c r="AO746" i="2"/>
  <c r="AO744" i="2"/>
  <c r="AO743" i="2"/>
  <c r="AO734" i="2"/>
  <c r="AO732" i="2"/>
  <c r="AO731" i="2"/>
  <c r="AO722" i="2"/>
  <c r="AO720" i="2"/>
  <c r="AO719" i="2"/>
  <c r="AO711" i="2"/>
  <c r="AO709" i="2"/>
  <c r="AO696" i="2"/>
  <c r="AO686" i="2"/>
  <c r="AO685" i="2"/>
  <c r="AO684" i="2"/>
  <c r="AO683" i="2"/>
  <c r="AO676" i="2"/>
  <c r="AO675" i="2"/>
  <c r="AO672" i="2"/>
  <c r="AO665" i="2"/>
  <c r="AO664" i="2"/>
  <c r="AO663" i="2"/>
  <c r="AO657" i="2"/>
  <c r="AO656" i="2"/>
  <c r="AO655" i="2"/>
  <c r="AO643" i="2"/>
  <c r="AO641" i="2"/>
  <c r="AO639" i="2"/>
  <c r="AO627" i="2"/>
  <c r="AO626" i="2"/>
  <c r="AO624" i="2"/>
  <c r="AO615" i="2"/>
  <c r="AO614" i="2"/>
  <c r="AO612" i="2"/>
  <c r="AO610" i="2"/>
  <c r="AO598" i="2"/>
  <c r="AO596" i="2"/>
  <c r="AO593" i="2"/>
  <c r="AO591" i="2"/>
  <c r="AO581" i="2"/>
  <c r="AO578" i="2"/>
  <c r="AO575" i="2"/>
  <c r="AO566" i="2"/>
  <c r="AO564" i="2"/>
  <c r="AO563" i="2"/>
  <c r="AO552" i="2"/>
  <c r="AO551" i="2"/>
  <c r="AO549" i="2"/>
  <c r="AO539" i="2"/>
  <c r="AO537" i="2"/>
  <c r="AO535" i="2"/>
  <c r="AO518" i="2"/>
  <c r="AO515" i="2"/>
  <c r="AO514" i="2"/>
  <c r="AO496" i="2"/>
  <c r="AO493" i="2"/>
  <c r="AO490" i="2"/>
  <c r="AO466" i="2"/>
  <c r="AO464" i="2"/>
  <c r="AO462" i="2"/>
  <c r="AO459" i="2"/>
  <c r="AO441" i="2"/>
  <c r="AO436" i="2"/>
  <c r="AO426" i="2"/>
  <c r="AO424" i="2"/>
  <c r="AO421" i="2"/>
  <c r="AO419" i="2"/>
  <c r="AO413" i="2"/>
  <c r="AO407" i="2"/>
  <c r="AO408" i="2"/>
  <c r="AO406" i="2"/>
  <c r="AO389" i="2"/>
  <c r="AO385" i="2"/>
  <c r="AO388" i="2"/>
  <c r="AO346" i="2"/>
  <c r="AO339" i="2"/>
  <c r="AO330" i="2"/>
  <c r="AO328" i="2"/>
  <c r="AO327" i="2"/>
  <c r="AO325" i="2"/>
  <c r="AO311" i="2"/>
  <c r="AO309" i="2"/>
  <c r="AO305" i="2"/>
  <c r="AO290" i="2"/>
  <c r="AO288" i="2"/>
  <c r="AO284" i="2"/>
  <c r="AO278" i="2"/>
  <c r="AO275" i="2"/>
  <c r="AO273" i="2"/>
  <c r="AO258" i="2"/>
  <c r="AO260" i="2"/>
  <c r="AO257" i="2"/>
  <c r="AO255" i="2"/>
  <c r="AO247" i="2"/>
  <c r="AO240" i="2"/>
  <c r="AO238" i="2"/>
  <c r="AO236" i="2"/>
  <c r="AO226" i="2"/>
  <c r="AO224" i="2"/>
  <c r="AO219" i="2"/>
  <c r="AO209" i="2"/>
  <c r="AO207" i="2"/>
  <c r="AO206" i="2"/>
  <c r="AO193" i="2"/>
  <c r="AO191" i="2"/>
  <c r="AO187" i="2"/>
  <c r="AO175" i="2"/>
  <c r="AO174" i="2"/>
  <c r="AO152" i="2"/>
  <c r="AO144" i="2"/>
  <c r="AO141" i="2"/>
  <c r="AO138" i="2"/>
  <c r="AO134" i="2"/>
  <c r="AO126" i="2"/>
  <c r="AO125" i="2"/>
  <c r="AO121" i="2"/>
  <c r="AO113" i="2"/>
  <c r="AO111" i="2"/>
  <c r="AO110" i="2"/>
  <c r="AO96" i="2"/>
  <c r="AO94" i="2"/>
  <c r="AO89" i="2"/>
  <c r="AO80" i="2"/>
  <c r="AO79" i="2"/>
  <c r="AO77" i="2"/>
  <c r="AO72" i="2"/>
  <c r="AO63" i="2"/>
  <c r="AO61" i="2"/>
  <c r="AO57" i="2"/>
  <c r="AO47" i="2"/>
  <c r="AO45" i="2"/>
  <c r="AO41" i="2"/>
  <c r="AO33" i="2"/>
  <c r="AO31" i="2"/>
  <c r="AO29" i="2"/>
  <c r="AO25" i="2"/>
  <c r="AO15" i="2"/>
  <c r="AO13" i="2"/>
  <c r="AO9" i="2"/>
  <c r="B5" i="12"/>
  <c r="C5" i="12" s="1"/>
  <c r="H22" i="11"/>
  <c r="H23" i="11"/>
  <c r="H25" i="11"/>
  <c r="AA3" i="2" s="1"/>
  <c r="H24" i="11"/>
  <c r="H26" i="11"/>
  <c r="H27" i="11"/>
  <c r="AO10" i="2"/>
  <c r="AO18" i="2"/>
  <c r="AO26" i="2"/>
  <c r="AO34" i="2"/>
  <c r="AO37" i="2"/>
  <c r="AO42" i="2"/>
  <c r="AO48" i="2"/>
  <c r="AO50" i="2"/>
  <c r="AO56" i="2"/>
  <c r="AO58" i="2"/>
  <c r="AO65" i="2"/>
  <c r="AO66" i="2"/>
  <c r="AO73" i="2"/>
  <c r="AO74" i="2"/>
  <c r="AO82" i="2"/>
  <c r="AO90" i="2"/>
  <c r="AO97" i="2"/>
  <c r="AO98" i="2"/>
  <c r="AO105" i="2"/>
  <c r="AO106" i="2"/>
  <c r="AO112" i="2"/>
  <c r="AO114" i="2"/>
  <c r="AO120" i="2"/>
  <c r="AO122" i="2"/>
  <c r="AO129" i="2"/>
  <c r="AO130" i="2"/>
  <c r="AO137" i="2"/>
  <c r="AO145" i="2"/>
  <c r="AO146" i="2"/>
  <c r="AO153" i="2"/>
  <c r="AO154" i="2"/>
  <c r="AO157" i="2"/>
  <c r="AO162" i="2"/>
  <c r="AO170" i="2"/>
  <c r="AO173" i="2"/>
  <c r="AO176" i="2"/>
  <c r="AO177" i="2"/>
  <c r="AO178" i="2"/>
  <c r="AO182" i="2"/>
  <c r="AO183" i="2"/>
  <c r="AO184" i="2"/>
  <c r="AO192" i="2"/>
  <c r="AO200" i="2"/>
  <c r="AO203" i="2"/>
  <c r="AO208" i="2"/>
  <c r="AO211" i="2"/>
  <c r="AO215" i="2"/>
  <c r="AO216" i="2"/>
  <c r="AO223" i="2"/>
  <c r="AO232" i="2"/>
  <c r="AO239" i="2"/>
  <c r="AO244" i="2"/>
  <c r="AO245" i="2"/>
  <c r="AO246" i="2"/>
  <c r="AO249" i="2"/>
  <c r="AO250" i="2"/>
  <c r="AO253" i="2"/>
  <c r="AO259" i="2"/>
  <c r="AO261" i="2"/>
  <c r="AO264" i="2"/>
  <c r="AO265" i="2"/>
  <c r="AO266" i="2"/>
  <c r="AO279" i="2"/>
  <c r="AO286" i="2"/>
  <c r="AO287" i="2"/>
  <c r="AO293" i="2"/>
  <c r="AO295" i="2"/>
  <c r="AO298" i="2"/>
  <c r="AO301" i="2"/>
  <c r="AO302" i="2"/>
  <c r="AO303" i="2"/>
  <c r="AO310" i="2"/>
  <c r="AO318" i="2"/>
  <c r="AO319" i="2"/>
  <c r="AO326" i="2"/>
  <c r="AO335" i="2"/>
  <c r="AO342" i="2"/>
  <c r="AO343" i="2"/>
  <c r="AO350" i="2"/>
  <c r="AO351" i="2"/>
  <c r="AO354" i="2"/>
  <c r="AO357" i="2"/>
  <c r="AO358" i="2"/>
  <c r="AO359" i="2"/>
  <c r="AO365" i="2"/>
  <c r="AO371" i="2"/>
  <c r="AO376" i="2"/>
  <c r="AO378" i="2"/>
  <c r="AO387" i="2"/>
  <c r="AO392" i="2"/>
  <c r="AO400" i="2"/>
  <c r="AO414" i="2"/>
  <c r="AO415" i="2"/>
  <c r="AO418" i="2"/>
  <c r="AO422" i="2"/>
  <c r="AO423" i="2"/>
  <c r="AO429" i="2"/>
  <c r="AO430" i="2"/>
  <c r="AO437" i="2"/>
  <c r="AO443" i="2"/>
  <c r="AO444" i="2"/>
  <c r="AO449" i="2"/>
  <c r="AO450" i="2"/>
  <c r="AO453" i="2"/>
  <c r="AO458" i="2"/>
  <c r="AO469" i="2"/>
  <c r="AO472" i="2"/>
  <c r="AO473" i="2"/>
  <c r="AO474" i="2"/>
  <c r="AO480" i="2"/>
  <c r="AO481" i="2"/>
  <c r="AO482" i="2"/>
  <c r="AO488" i="2"/>
  <c r="AO497" i="2"/>
  <c r="AO498" i="2"/>
  <c r="AO504" i="2"/>
  <c r="AO505" i="2"/>
  <c r="AO506" i="2"/>
  <c r="AO509" i="2"/>
  <c r="AO510" i="2"/>
  <c r="AO513" i="2"/>
  <c r="AO522" i="2"/>
  <c r="AO529" i="2"/>
  <c r="AO530" i="2"/>
  <c r="AO536" i="2"/>
  <c r="AO538" i="2"/>
  <c r="AO544" i="2"/>
  <c r="AO545" i="2"/>
  <c r="AO546" i="2"/>
  <c r="AO559" i="2"/>
  <c r="AO560" i="2"/>
  <c r="AO567" i="2"/>
  <c r="AO568" i="2"/>
  <c r="AO571" i="2"/>
  <c r="AO572" i="2"/>
  <c r="AO576" i="2"/>
  <c r="AO579" i="2"/>
  <c r="AO583" i="2"/>
  <c r="AO584" i="2"/>
  <c r="AO587" i="2"/>
  <c r="AO592" i="2"/>
  <c r="AO600" i="2"/>
  <c r="AO606" i="2"/>
  <c r="AO607" i="2"/>
  <c r="AO608" i="2"/>
  <c r="AO611" i="2"/>
  <c r="AO616" i="2"/>
  <c r="AO619" i="2"/>
  <c r="AO623" i="2"/>
  <c r="AO630" i="2"/>
  <c r="AO631" i="2"/>
  <c r="AO632" i="2"/>
  <c r="AO636" i="2"/>
  <c r="AO640" i="2"/>
  <c r="AO648" i="2"/>
  <c r="AO651" i="2"/>
  <c r="AO662" i="2"/>
  <c r="AO666" i="2"/>
  <c r="AO669" i="2"/>
  <c r="AO671" i="2"/>
  <c r="AO677" i="2"/>
  <c r="AO678" i="2"/>
  <c r="AO679" i="2"/>
  <c r="AO687" i="2"/>
  <c r="AO690" i="2"/>
  <c r="AO693" i="2"/>
  <c r="AO694" i="2"/>
  <c r="AO695" i="2"/>
  <c r="AO698" i="2"/>
  <c r="AO699" i="2"/>
  <c r="AO702" i="2"/>
  <c r="AO703" i="2"/>
  <c r="AO710" i="2"/>
  <c r="AO718" i="2"/>
  <c r="AO725" i="2"/>
  <c r="AO727" i="2"/>
  <c r="AO730" i="2"/>
  <c r="AO733" i="2"/>
  <c r="AO735" i="2"/>
  <c r="AO738" i="2"/>
  <c r="AO741" i="2"/>
  <c r="AO742" i="2"/>
  <c r="AO750" i="2"/>
  <c r="AO751" i="2"/>
  <c r="AO757" i="2"/>
  <c r="AO758" i="2"/>
  <c r="AO763" i="2"/>
  <c r="AO766" i="2"/>
  <c r="AO767" i="2"/>
  <c r="AO774" i="2"/>
  <c r="AO775" i="2"/>
  <c r="AO782" i="2"/>
  <c r="AO786" i="2"/>
  <c r="AO789" i="2"/>
  <c r="AO790" i="2"/>
  <c r="AO791" i="2"/>
  <c r="AO794" i="2"/>
  <c r="AO796" i="2"/>
  <c r="AO808" i="2"/>
  <c r="AO809" i="2"/>
  <c r="AO812" i="2"/>
  <c r="AO813" i="2"/>
  <c r="AO819" i="2"/>
  <c r="AO820" i="2"/>
  <c r="AO821" i="2"/>
  <c r="AO828" i="2"/>
  <c r="AO832" i="2"/>
  <c r="AO835" i="2"/>
  <c r="AO836" i="2"/>
  <c r="AO837" i="2"/>
  <c r="AO840" i="2"/>
  <c r="AO843" i="2"/>
  <c r="AO844" i="2"/>
  <c r="AO845" i="2"/>
  <c r="AO852" i="2"/>
  <c r="AO859" i="2"/>
  <c r="AO871" i="2"/>
  <c r="AO872" i="2"/>
  <c r="AO873" i="2"/>
  <c r="AO880" i="2"/>
  <c r="AO881" i="2"/>
  <c r="AO889" i="2"/>
  <c r="AO895" i="2"/>
  <c r="AO896" i="2"/>
  <c r="AO897" i="2"/>
  <c r="AO900" i="2"/>
  <c r="AO904" i="2"/>
  <c r="AO905" i="2"/>
  <c r="AO911" i="2"/>
  <c r="AO912" i="2"/>
  <c r="AO913" i="2"/>
  <c r="AO919" i="2"/>
  <c r="AO932" i="2"/>
  <c r="AO941" i="2"/>
  <c r="AO943" i="2"/>
  <c r="AO944" i="2"/>
  <c r="AO945" i="2"/>
  <c r="AO952" i="2"/>
  <c r="AO953" i="2"/>
  <c r="AO959" i="2"/>
  <c r="AO960" i="2"/>
  <c r="AO965" i="2"/>
  <c r="AO966" i="2"/>
  <c r="AO967" i="2"/>
  <c r="AO970" i="2"/>
  <c r="AO973" i="2"/>
  <c r="AO975" i="2"/>
  <c r="AO979" i="2"/>
  <c r="AO981" i="2"/>
  <c r="AO985" i="2"/>
  <c r="AO988" i="2"/>
  <c r="AO989" i="2"/>
  <c r="AO995" i="2"/>
  <c r="AO996" i="2"/>
  <c r="AO1004" i="2"/>
  <c r="AO1005" i="2"/>
  <c r="AO1011" i="2"/>
  <c r="AO1012" i="2"/>
  <c r="AO1016" i="2"/>
  <c r="AO1017" i="2"/>
  <c r="AO1019" i="2"/>
  <c r="AO1020" i="2"/>
  <c r="AO1021" i="2"/>
  <c r="AO1025" i="2"/>
  <c r="AO1027" i="2"/>
  <c r="AO1029" i="2"/>
  <c r="AO1032" i="2"/>
  <c r="AO1035" i="2"/>
  <c r="AO1036" i="2"/>
  <c r="AO1037" i="2"/>
  <c r="AO1043" i="2"/>
  <c r="AO1044" i="2"/>
  <c r="AO1045" i="2"/>
  <c r="AO1051" i="2"/>
  <c r="AO1052" i="2"/>
  <c r="AO1053" i="2"/>
  <c r="AO1057" i="2"/>
  <c r="AO1059" i="2"/>
  <c r="AO1060" i="2"/>
  <c r="AO1061" i="2"/>
  <c r="AO1068" i="2"/>
  <c r="AO1069" i="2"/>
  <c r="AO1072" i="2"/>
  <c r="AO1073" i="2"/>
  <c r="AO1075" i="2"/>
  <c r="AO1076" i="2"/>
  <c r="AO1077" i="2"/>
  <c r="AO1080" i="2"/>
  <c r="AO1081" i="2"/>
  <c r="AO1083" i="2"/>
  <c r="AO1084" i="2"/>
  <c r="AO1085" i="2"/>
  <c r="AO1089" i="2"/>
  <c r="AO1091" i="2"/>
  <c r="AO1092" i="2"/>
  <c r="AO1093" i="2"/>
  <c r="AO1099" i="2"/>
  <c r="AO1100" i="2"/>
  <c r="AO1101" i="2"/>
  <c r="AO1107" i="2"/>
  <c r="AO1108" i="2"/>
  <c r="AO1109" i="2"/>
  <c r="AO1115" i="2"/>
  <c r="AO1116" i="2"/>
  <c r="AO1117" i="2"/>
  <c r="AO1123" i="2"/>
  <c r="AO1124" i="2"/>
  <c r="AO1125" i="2"/>
  <c r="AO1128" i="2"/>
  <c r="AO1131" i="2"/>
  <c r="AO1133" i="2"/>
  <c r="AO1139" i="2"/>
  <c r="AO1140" i="2"/>
  <c r="AO1141" i="2"/>
  <c r="AO1144" i="2"/>
  <c r="AO1147" i="2"/>
  <c r="AO1149" i="2"/>
  <c r="AO1152" i="2"/>
  <c r="AO1155" i="2"/>
  <c r="AO1156" i="2"/>
  <c r="AO1161" i="2"/>
  <c r="AO1163" i="2"/>
  <c r="AO1164" i="2"/>
  <c r="AO1165" i="2"/>
  <c r="AO1168" i="2"/>
  <c r="AO1171" i="2"/>
  <c r="AO1172" i="2"/>
  <c r="AO1173" i="2"/>
  <c r="AO1179" i="2"/>
  <c r="AO1182" i="2"/>
  <c r="AO1183" i="2"/>
  <c r="AO1185" i="2"/>
  <c r="AO1186" i="2"/>
  <c r="AO1187" i="2"/>
  <c r="AO1191" i="2"/>
  <c r="AO1193" i="2"/>
  <c r="AO1195" i="2"/>
  <c r="AO1198" i="2"/>
  <c r="AO1199" i="2"/>
  <c r="AO1201" i="2"/>
  <c r="AO1202" i="2"/>
  <c r="AO1203" i="2"/>
  <c r="AO1207" i="2"/>
  <c r="AO1209" i="2"/>
  <c r="AO1211" i="2"/>
  <c r="AO1214" i="2"/>
  <c r="AO1215" i="2"/>
  <c r="AO1217" i="2"/>
  <c r="AO1218" i="2"/>
  <c r="AO1219" i="2"/>
  <c r="AO1226" i="2"/>
  <c r="AO1230" i="2"/>
  <c r="AO1231" i="2"/>
  <c r="AO1233" i="2"/>
  <c r="AO1234" i="2"/>
  <c r="AO1235" i="2"/>
  <c r="AO1239" i="2"/>
  <c r="AO1241" i="2"/>
  <c r="AO1243" i="2"/>
  <c r="AO1246" i="2"/>
  <c r="AO1247" i="2"/>
  <c r="AO1249" i="2"/>
  <c r="AO1250" i="2"/>
  <c r="AO1251" i="2"/>
  <c r="AO1254" i="2"/>
  <c r="AO1258" i="2"/>
  <c r="AO1262" i="2"/>
  <c r="AO1265" i="2"/>
  <c r="AO1266" i="2"/>
  <c r="AO1267" i="2"/>
  <c r="AO1271" i="2"/>
  <c r="AO1273" i="2"/>
  <c r="AO1275" i="2"/>
  <c r="AO1279" i="2"/>
  <c r="AO1281" i="2"/>
  <c r="AO1282" i="2"/>
  <c r="AO1283" i="2"/>
  <c r="AO1286" i="2"/>
  <c r="AO1287" i="2"/>
  <c r="AO1289" i="2"/>
  <c r="AO1290" i="2"/>
  <c r="AO1294" i="2"/>
  <c r="AO1297" i="2"/>
  <c r="AO1298" i="2"/>
  <c r="AO1299" i="2"/>
  <c r="AO1302" i="2"/>
  <c r="AO1303" i="2"/>
  <c r="AO1305" i="2"/>
  <c r="AO1306" i="2"/>
  <c r="AO1310" i="2"/>
  <c r="AO1313" i="2"/>
  <c r="AO1314" i="2"/>
  <c r="AO1315" i="2"/>
  <c r="AO1318" i="2"/>
  <c r="AO1321" i="2"/>
  <c r="AO1322" i="2"/>
  <c r="AO1326" i="2"/>
  <c r="AO1327" i="2"/>
  <c r="AO1329" i="2"/>
  <c r="AO1332" i="2"/>
  <c r="AO1333" i="2"/>
  <c r="AO1334" i="2"/>
  <c r="AO1340" i="2"/>
  <c r="AO1341" i="2"/>
  <c r="AO1342" i="2"/>
  <c r="AO1345" i="2"/>
  <c r="AO1349" i="2"/>
  <c r="AO1350" i="2"/>
  <c r="AO1354" i="2"/>
  <c r="AO1356" i="2"/>
  <c r="AO1357" i="2"/>
  <c r="AO1358" i="2"/>
  <c r="AO1361" i="2"/>
  <c r="AO1365" i="2"/>
  <c r="AO1366" i="2"/>
  <c r="AO1369" i="2"/>
  <c r="AO1370" i="2"/>
  <c r="AO1372" i="2"/>
  <c r="AO1373" i="2"/>
  <c r="AO1374" i="2"/>
  <c r="AO1379" i="2"/>
  <c r="AO1381" i="2"/>
  <c r="AO1382" i="2"/>
  <c r="AO1383" i="2"/>
  <c r="AO1384" i="2"/>
  <c r="AO1385" i="2"/>
  <c r="AO1388" i="2"/>
  <c r="AO1391" i="2"/>
  <c r="AO1392" i="2"/>
  <c r="AO1395" i="2"/>
  <c r="AO1396" i="2"/>
  <c r="AO1397" i="2"/>
  <c r="AO1398" i="2"/>
  <c r="AO1399" i="2"/>
  <c r="AO1402" i="2"/>
  <c r="AO1404" i="2"/>
  <c r="AO1405" i="2"/>
  <c r="AO1406" i="2"/>
  <c r="AO1409" i="2"/>
  <c r="AO1410" i="2"/>
  <c r="AO1411" i="2"/>
  <c r="AO1412" i="2"/>
  <c r="AO1413" i="2"/>
  <c r="AO1414" i="2"/>
  <c r="AO1417" i="2"/>
  <c r="AO1418" i="2"/>
  <c r="AO1420" i="2"/>
  <c r="AO1421" i="2"/>
  <c r="AO1422" i="2"/>
  <c r="AO1425" i="2"/>
  <c r="AO1426" i="2"/>
  <c r="AO1427" i="2"/>
  <c r="AO1428" i="2"/>
  <c r="AO1429" i="2"/>
  <c r="AO1430" i="2"/>
  <c r="AO1433" i="2"/>
  <c r="AO1436" i="2"/>
  <c r="AO1437" i="2"/>
  <c r="AO1438" i="2"/>
  <c r="AO1441" i="2"/>
  <c r="AO1443" i="2"/>
  <c r="AO1444" i="2"/>
  <c r="AO1445" i="2"/>
  <c r="AO1449" i="2"/>
  <c r="AO1450" i="2"/>
  <c r="AO1452" i="2"/>
  <c r="AO1453" i="2"/>
  <c r="AO1454" i="2"/>
  <c r="AO1457" i="2"/>
  <c r="AO1458" i="2"/>
  <c r="AO1460" i="2"/>
  <c r="AO1461" i="2"/>
  <c r="AO1462" i="2"/>
  <c r="AO1465" i="2"/>
  <c r="AO1466" i="2"/>
  <c r="AO1467" i="2"/>
  <c r="AO1469" i="2"/>
  <c r="AO1473" i="2"/>
  <c r="AO1474" i="2"/>
  <c r="AO1476" i="2"/>
  <c r="AO1477" i="2"/>
  <c r="AO1478" i="2"/>
  <c r="AO1480" i="2"/>
  <c r="AO1481" i="2"/>
  <c r="AO1482" i="2"/>
  <c r="AO1483" i="2"/>
  <c r="AO1484" i="2"/>
  <c r="AO1485" i="2"/>
  <c r="AO1492" i="2"/>
  <c r="AO1495" i="2"/>
  <c r="AO1496" i="2"/>
  <c r="AO1497" i="2"/>
  <c r="AO1498" i="2"/>
  <c r="AO1499" i="2"/>
  <c r="AO1500" i="2"/>
  <c r="H3" i="11"/>
  <c r="H4" i="11"/>
  <c r="H5" i="11"/>
  <c r="H6" i="11"/>
  <c r="AB3" i="2" s="1"/>
  <c r="H7" i="11"/>
  <c r="AB4" i="2" s="1"/>
  <c r="H10" i="11"/>
  <c r="H11" i="11"/>
  <c r="H12" i="11"/>
  <c r="H16" i="11"/>
  <c r="H18" i="11"/>
  <c r="H19" i="11"/>
  <c r="H8" i="11"/>
  <c r="H20" i="11"/>
  <c r="H28" i="11"/>
  <c r="H30" i="11"/>
  <c r="H32" i="11"/>
  <c r="H37" i="11"/>
  <c r="H2" i="11"/>
  <c r="AO1501" i="2"/>
  <c r="AO1494" i="2"/>
  <c r="AO1493" i="2"/>
  <c r="AO1490" i="2"/>
  <c r="AO1488" i="2"/>
  <c r="AO1487" i="2"/>
  <c r="AO1486" i="2"/>
  <c r="AO1479" i="2"/>
  <c r="AO1475" i="2"/>
  <c r="AO1472" i="2"/>
  <c r="AO1471" i="2"/>
  <c r="AO1464" i="2"/>
  <c r="AO1463" i="2"/>
  <c r="AO1459" i="2"/>
  <c r="AO1456" i="2"/>
  <c r="AO1455" i="2"/>
  <c r="AO1451" i="2"/>
  <c r="AO1447" i="2"/>
  <c r="AO1442" i="2"/>
  <c r="AO1440" i="2"/>
  <c r="AO1439" i="2"/>
  <c r="AO1435" i="2"/>
  <c r="AO1434" i="2"/>
  <c r="AO1432" i="2"/>
  <c r="AO1431" i="2"/>
  <c r="AO1424" i="2"/>
  <c r="AO1423" i="2"/>
  <c r="AO1419" i="2"/>
  <c r="AO1416" i="2"/>
  <c r="AO1415" i="2"/>
  <c r="AO1408" i="2"/>
  <c r="AO1407" i="2"/>
  <c r="AO1403" i="2"/>
  <c r="AO1401" i="2"/>
  <c r="AO1400" i="2"/>
  <c r="AO1394" i="2"/>
  <c r="AO1393" i="2"/>
  <c r="AO1390" i="2"/>
  <c r="AO1389" i="2"/>
  <c r="AO1387" i="2"/>
  <c r="AO1386" i="2"/>
  <c r="AO1380" i="2"/>
  <c r="AO1376" i="2"/>
  <c r="AO1375" i="2"/>
  <c r="AO1371" i="2"/>
  <c r="AO1368" i="2"/>
  <c r="AO1367" i="2"/>
  <c r="AO1363" i="2"/>
  <c r="AO1360" i="2"/>
  <c r="AO1359" i="2"/>
  <c r="AO1355" i="2"/>
  <c r="AO1353" i="2"/>
  <c r="AO1352" i="2"/>
  <c r="AO1351" i="2"/>
  <c r="AO1347" i="2"/>
  <c r="AO1344" i="2"/>
  <c r="AO1343" i="2"/>
  <c r="AO1339" i="2"/>
  <c r="AO1338" i="2"/>
  <c r="AO1337" i="2"/>
  <c r="AO1336" i="2"/>
  <c r="AO1335" i="2"/>
  <c r="AO1328" i="2"/>
  <c r="AO1320" i="2"/>
  <c r="AO1319" i="2"/>
  <c r="AO1317" i="2"/>
  <c r="AO1316" i="2"/>
  <c r="AO1312" i="2"/>
  <c r="AO1308" i="2"/>
  <c r="AO1304" i="2"/>
  <c r="AO1301" i="2"/>
  <c r="AO1300" i="2"/>
  <c r="AO1296" i="2"/>
  <c r="AO1292" i="2"/>
  <c r="AO1288" i="2"/>
  <c r="AO1285" i="2"/>
  <c r="AO1284" i="2"/>
  <c r="AO1280" i="2"/>
  <c r="AO1278" i="2"/>
  <c r="AO1277" i="2"/>
  <c r="AO1270" i="2"/>
  <c r="AO1269" i="2"/>
  <c r="AO1268" i="2"/>
  <c r="AO1264" i="2"/>
  <c r="AO1263" i="2"/>
  <c r="AO1260" i="2"/>
  <c r="AO1256" i="2"/>
  <c r="AO1255" i="2"/>
  <c r="AO1253" i="2"/>
  <c r="AO1252" i="2"/>
  <c r="AO1248" i="2"/>
  <c r="AO1245" i="2"/>
  <c r="AO1238" i="2"/>
  <c r="AO1237" i="2"/>
  <c r="AO1236" i="2"/>
  <c r="AO1232" i="2"/>
  <c r="AO1229" i="2"/>
  <c r="AO1228" i="2"/>
  <c r="AO1224" i="2"/>
  <c r="AO1222" i="2"/>
  <c r="AO1221" i="2"/>
  <c r="AO1220" i="2"/>
  <c r="AO1216" i="2"/>
  <c r="AO1213" i="2"/>
  <c r="AO1212" i="2"/>
  <c r="AO1206" i="2"/>
  <c r="AO1205" i="2"/>
  <c r="AO1204" i="2"/>
  <c r="AO1200" i="2"/>
  <c r="AO1197" i="2"/>
  <c r="AO1196" i="2"/>
  <c r="AO1189" i="2"/>
  <c r="AO1188" i="2"/>
  <c r="AO1184" i="2"/>
  <c r="AO1181" i="2"/>
  <c r="AO1180" i="2"/>
  <c r="AO1177" i="2"/>
  <c r="AO1174" i="2"/>
  <c r="AO1170" i="2"/>
  <c r="AO1169" i="2"/>
  <c r="AO1162" i="2"/>
  <c r="AO1160" i="2"/>
  <c r="AO1159" i="2"/>
  <c r="AO1158" i="2"/>
  <c r="AO1154" i="2"/>
  <c r="AO1153" i="2"/>
  <c r="AO1151" i="2"/>
  <c r="AO1150" i="2"/>
  <c r="AO1145" i="2"/>
  <c r="AO1143" i="2"/>
  <c r="AO1142" i="2"/>
  <c r="AO1138" i="2"/>
  <c r="AO1137" i="2"/>
  <c r="AO1135" i="2"/>
  <c r="AO1130" i="2"/>
  <c r="AO1129" i="2"/>
  <c r="AO1127" i="2"/>
  <c r="AO1126" i="2"/>
  <c r="AO1119" i="2"/>
  <c r="AO1118" i="2"/>
  <c r="AO1114" i="2"/>
  <c r="AO1110" i="2"/>
  <c r="AO1106" i="2"/>
  <c r="AO1103" i="2"/>
  <c r="AO1102" i="2"/>
  <c r="AO1098" i="2"/>
  <c r="AO1094" i="2"/>
  <c r="AO1090" i="2"/>
  <c r="AO1082" i="2"/>
  <c r="AO1074" i="2"/>
  <c r="AO1066" i="2"/>
  <c r="AO1065" i="2"/>
  <c r="AO1064" i="2"/>
  <c r="AO1063" i="2"/>
  <c r="AO1062" i="2"/>
  <c r="AO1055" i="2"/>
  <c r="AO1050" i="2"/>
  <c r="AO1049" i="2"/>
  <c r="AO1048" i="2"/>
  <c r="AO1047" i="2"/>
  <c r="AO1046" i="2"/>
  <c r="AO1041" i="2"/>
  <c r="AO1038" i="2"/>
  <c r="AO1034" i="2"/>
  <c r="AO1033" i="2"/>
  <c r="AO1031" i="2"/>
  <c r="AO1030" i="2"/>
  <c r="AO1023" i="2"/>
  <c r="AO1022" i="2"/>
  <c r="AO1018" i="2"/>
  <c r="AO1015" i="2"/>
  <c r="AO1014" i="2"/>
  <c r="AO1008" i="2"/>
  <c r="AO1007" i="2"/>
  <c r="AO1006" i="2"/>
  <c r="AO1003" i="2"/>
  <c r="AO1002" i="2"/>
  <c r="AO1001" i="2"/>
  <c r="AO999" i="2"/>
  <c r="AO994" i="2"/>
  <c r="AO993" i="2"/>
  <c r="AO992" i="2"/>
  <c r="AO991" i="2"/>
  <c r="AO990" i="2"/>
  <c r="AO983" i="2"/>
  <c r="AO982" i="2"/>
  <c r="AO980" i="2"/>
  <c r="AO978" i="2"/>
  <c r="AO972" i="2"/>
  <c r="AO971" i="2"/>
  <c r="AO969" i="2"/>
  <c r="AO968" i="2"/>
  <c r="AO964" i="2"/>
  <c r="AO958" i="2"/>
  <c r="AO957" i="2"/>
  <c r="AO956" i="2"/>
  <c r="AO955" i="2"/>
  <c r="AO954" i="2"/>
  <c r="AO951" i="2"/>
  <c r="AO950" i="2"/>
  <c r="AO948" i="2"/>
  <c r="AO946" i="2"/>
  <c r="AO942" i="2"/>
  <c r="AO940" i="2"/>
  <c r="AO939" i="2"/>
  <c r="AO938" i="2"/>
  <c r="AO934" i="2"/>
  <c r="AO933" i="2"/>
  <c r="AO931" i="2"/>
  <c r="AO930" i="2"/>
  <c r="AO926" i="2"/>
  <c r="AO925" i="2"/>
  <c r="AO924" i="2"/>
  <c r="AO923" i="2"/>
  <c r="AO922" i="2"/>
  <c r="AO917" i="2"/>
  <c r="AO916" i="2"/>
  <c r="AO915" i="2"/>
  <c r="AO914" i="2"/>
  <c r="AO910" i="2"/>
  <c r="AO909" i="2"/>
  <c r="AO907" i="2"/>
  <c r="AO902" i="2"/>
  <c r="AO901" i="2"/>
  <c r="AO899" i="2"/>
  <c r="AO898" i="2"/>
  <c r="AO894" i="2"/>
  <c r="AO893" i="2"/>
  <c r="AO891" i="2"/>
  <c r="AO887" i="2"/>
  <c r="AO886" i="2"/>
  <c r="AO885" i="2"/>
  <c r="AO884" i="2"/>
  <c r="AO883" i="2"/>
  <c r="AO882" i="2"/>
  <c r="AO879" i="2"/>
  <c r="AO878" i="2"/>
  <c r="AO874" i="2"/>
  <c r="AO870" i="2"/>
  <c r="AO869" i="2"/>
  <c r="AO868" i="2"/>
  <c r="AO867" i="2"/>
  <c r="AO866" i="2"/>
  <c r="AO863" i="2"/>
  <c r="AO861" i="2"/>
  <c r="AO860" i="2"/>
  <c r="AO858" i="2"/>
  <c r="AO857" i="2"/>
  <c r="AO856" i="2"/>
  <c r="AO854" i="2"/>
  <c r="AO850" i="2"/>
  <c r="AO849" i="2"/>
  <c r="AO848" i="2"/>
  <c r="AO847" i="2"/>
  <c r="AO846" i="2"/>
  <c r="AO838" i="2"/>
  <c r="AO834" i="2"/>
  <c r="AO833" i="2"/>
  <c r="AO831" i="2"/>
  <c r="AO826" i="2"/>
  <c r="AO825" i="2"/>
  <c r="AO824" i="2"/>
  <c r="AO823" i="2"/>
  <c r="AO822" i="2"/>
  <c r="AO817" i="2"/>
  <c r="AO811" i="2"/>
  <c r="AO810" i="2"/>
  <c r="AO807" i="2"/>
  <c r="AO806" i="2"/>
  <c r="AO805" i="2"/>
  <c r="AO804" i="2"/>
  <c r="AO803" i="2"/>
  <c r="AO802" i="2"/>
  <c r="AO800" i="2"/>
  <c r="AO799" i="2"/>
  <c r="AO798" i="2"/>
  <c r="AO797" i="2"/>
  <c r="AO795" i="2"/>
  <c r="AO793" i="2"/>
  <c r="AO788" i="2"/>
  <c r="AO787" i="2"/>
  <c r="AO785" i="2"/>
  <c r="AO784" i="2"/>
  <c r="AO781" i="2"/>
  <c r="AO779" i="2"/>
  <c r="AO777" i="2"/>
  <c r="AO776" i="2"/>
  <c r="AO773" i="2"/>
  <c r="AO772" i="2"/>
  <c r="AO771" i="2"/>
  <c r="AO770" i="2"/>
  <c r="AO769" i="2"/>
  <c r="AO768" i="2"/>
  <c r="AO765" i="2"/>
  <c r="AO764" i="2"/>
  <c r="AO761" i="2"/>
  <c r="AO760" i="2"/>
  <c r="AO755" i="2"/>
  <c r="AO754" i="2"/>
  <c r="AO753" i="2"/>
  <c r="AO752" i="2"/>
  <c r="AO749" i="2"/>
  <c r="AO748" i="2"/>
  <c r="AO747" i="2"/>
  <c r="AO745" i="2"/>
  <c r="AO740" i="2"/>
  <c r="AO739" i="2"/>
  <c r="AO737" i="2"/>
  <c r="AO736" i="2"/>
  <c r="AO729" i="2"/>
  <c r="AO728" i="2"/>
  <c r="AO726" i="2"/>
  <c r="AO724" i="2"/>
  <c r="AO723" i="2"/>
  <c r="AO721" i="2"/>
  <c r="AO717" i="2"/>
  <c r="AO716" i="2"/>
  <c r="AO715" i="2"/>
  <c r="AO714" i="2"/>
  <c r="AO713" i="2"/>
  <c r="AO712" i="2"/>
  <c r="AO708" i="2"/>
  <c r="AO707" i="2"/>
  <c r="AO706" i="2"/>
  <c r="AO705" i="2"/>
  <c r="AO704" i="2"/>
  <c r="AO701" i="2"/>
  <c r="AO700" i="2"/>
  <c r="AO697" i="2"/>
  <c r="AO692" i="2"/>
  <c r="AO691" i="2"/>
  <c r="AO689" i="2"/>
  <c r="AO688" i="2"/>
  <c r="AO682" i="2"/>
  <c r="AO681" i="2"/>
  <c r="AO680" i="2"/>
  <c r="AO674" i="2"/>
  <c r="AO673" i="2"/>
  <c r="AO670" i="2"/>
  <c r="AO668" i="2"/>
  <c r="AO667" i="2"/>
  <c r="AO661" i="2"/>
  <c r="AO660" i="2"/>
  <c r="AO659" i="2"/>
  <c r="AO658" i="2"/>
  <c r="AO654" i="2"/>
  <c r="AO653" i="2"/>
  <c r="AO652" i="2"/>
  <c r="AO650" i="2"/>
  <c r="AO649" i="2"/>
  <c r="AO647" i="2"/>
  <c r="AO646" i="2"/>
  <c r="AO645" i="2"/>
  <c r="AO644" i="2"/>
  <c r="AO642" i="2"/>
  <c r="AO638" i="2"/>
  <c r="AO637" i="2"/>
  <c r="AO635" i="2"/>
  <c r="AO634" i="2"/>
  <c r="AO633" i="2"/>
  <c r="AO629" i="2"/>
  <c r="AO628" i="2"/>
  <c r="AO625" i="2"/>
  <c r="AO622" i="2"/>
  <c r="AO621" i="2"/>
  <c r="AO620" i="2"/>
  <c r="AO618" i="2"/>
  <c r="AO617" i="2"/>
  <c r="AO613" i="2"/>
  <c r="AO609" i="2"/>
  <c r="AO605" i="2"/>
  <c r="AO604" i="2"/>
  <c r="AO603" i="2"/>
  <c r="AO602" i="2"/>
  <c r="AO601" i="2"/>
  <c r="AO599" i="2"/>
  <c r="AO597" i="2"/>
  <c r="AO595" i="2"/>
  <c r="AO594" i="2"/>
  <c r="AO590" i="2"/>
  <c r="AO589" i="2"/>
  <c r="AO588" i="2"/>
  <c r="AO586" i="2"/>
  <c r="AO585" i="2"/>
  <c r="AO582" i="2"/>
  <c r="AO580" i="2"/>
  <c r="AO577" i="2"/>
  <c r="AO574" i="2"/>
  <c r="AO573" i="2"/>
  <c r="AO570" i="2"/>
  <c r="AO569" i="2"/>
  <c r="AO565" i="2"/>
  <c r="AO562" i="2"/>
  <c r="AO561" i="2"/>
  <c r="AO558" i="2"/>
  <c r="AO557" i="2"/>
  <c r="AO556" i="2"/>
  <c r="AO555" i="2"/>
  <c r="AO554" i="2"/>
  <c r="AO553" i="2"/>
  <c r="AO550" i="2"/>
  <c r="AO548" i="2"/>
  <c r="AO547" i="2"/>
  <c r="AO543" i="2"/>
  <c r="AO542" i="2"/>
  <c r="AO541" i="2"/>
  <c r="AO540" i="2"/>
  <c r="AO534" i="2"/>
  <c r="AO533" i="2"/>
  <c r="AO532" i="2"/>
  <c r="AO531" i="2"/>
  <c r="AO528" i="2"/>
  <c r="AO527" i="2"/>
  <c r="AO526" i="2"/>
  <c r="AO525" i="2"/>
  <c r="AO524" i="2"/>
  <c r="AO523" i="2"/>
  <c r="AO521" i="2"/>
  <c r="AO520" i="2"/>
  <c r="AO519" i="2"/>
  <c r="AO516" i="2"/>
  <c r="AO517" i="2"/>
  <c r="AO512" i="2"/>
  <c r="AO511" i="2"/>
  <c r="AO508" i="2"/>
  <c r="AO507" i="2"/>
  <c r="AO503" i="2"/>
  <c r="AO502" i="2"/>
  <c r="AO501" i="2"/>
  <c r="AO500" i="2"/>
  <c r="AO499" i="2"/>
  <c r="AO495" i="2"/>
  <c r="AO494" i="2"/>
  <c r="AO492" i="2"/>
  <c r="AO491" i="2"/>
  <c r="AO489" i="2"/>
  <c r="AO487" i="2"/>
  <c r="AO486" i="2"/>
  <c r="AO485" i="2"/>
  <c r="AO484" i="2"/>
  <c r="AO483" i="2"/>
  <c r="AO479" i="2"/>
  <c r="AO478" i="2"/>
  <c r="AO477" i="2"/>
  <c r="AO476" i="2"/>
  <c r="AO475" i="2"/>
  <c r="AO471" i="2"/>
  <c r="AO470" i="2"/>
  <c r="AO468" i="2"/>
  <c r="AO467" i="2"/>
  <c r="AO465" i="2"/>
  <c r="AO463" i="2"/>
  <c r="AO461" i="2"/>
  <c r="AO460" i="2"/>
  <c r="AO457" i="2"/>
  <c r="AO456" i="2"/>
  <c r="AO455" i="2"/>
  <c r="AO454" i="2"/>
  <c r="AO452" i="2"/>
  <c r="AO451" i="2"/>
  <c r="AO448" i="2"/>
  <c r="AO447" i="2"/>
  <c r="AO446" i="2"/>
  <c r="AO445" i="2"/>
  <c r="AO442" i="2"/>
  <c r="AO440" i="2"/>
  <c r="AO439" i="2"/>
  <c r="AO438" i="2"/>
  <c r="AO435" i="2"/>
  <c r="AO434" i="2"/>
  <c r="AO433" i="2"/>
  <c r="AO432" i="2"/>
  <c r="AO431" i="2"/>
  <c r="AO428" i="2"/>
  <c r="AO427" i="2"/>
  <c r="AO425" i="2"/>
  <c r="AO420" i="2"/>
  <c r="AO416" i="2"/>
  <c r="AO417" i="2"/>
  <c r="AO412" i="2"/>
  <c r="AO410" i="2"/>
  <c r="AO411" i="2"/>
  <c r="AO409" i="2"/>
  <c r="AO405" i="2"/>
  <c r="AO404" i="2"/>
  <c r="AO403" i="2"/>
  <c r="AO402" i="2"/>
  <c r="AO401" i="2"/>
  <c r="AO399" i="2"/>
  <c r="AO398" i="2"/>
  <c r="AO397" i="2"/>
  <c r="AO396" i="2"/>
  <c r="AO395" i="2"/>
  <c r="AO394" i="2"/>
  <c r="AO393" i="2"/>
  <c r="AO391" i="2"/>
  <c r="AO390" i="2"/>
  <c r="AO386" i="2"/>
  <c r="AO384" i="2"/>
  <c r="AO383" i="2"/>
  <c r="AO382" i="2"/>
  <c r="AO381" i="2"/>
  <c r="AO380" i="2"/>
  <c r="AO379" i="2"/>
  <c r="AO377" i="2"/>
  <c r="AO375" i="2"/>
  <c r="AO374" i="2"/>
  <c r="AO373" i="2"/>
  <c r="AO372" i="2"/>
  <c r="AO370" i="2"/>
  <c r="AO369" i="2"/>
  <c r="AO368" i="2"/>
  <c r="AO366" i="2"/>
  <c r="AO363" i="2"/>
  <c r="AO362" i="2"/>
  <c r="AO361" i="2"/>
  <c r="AO364" i="2"/>
  <c r="AO360" i="2"/>
  <c r="AO355" i="2"/>
  <c r="AO356" i="2"/>
  <c r="AO353" i="2"/>
  <c r="AO352" i="2"/>
  <c r="AO349" i="2"/>
  <c r="AO348" i="2"/>
  <c r="AO347" i="2"/>
  <c r="AO345" i="2"/>
  <c r="AO344" i="2"/>
  <c r="AO341" i="2"/>
  <c r="AO340" i="2"/>
  <c r="AO338" i="2"/>
  <c r="AO337" i="2"/>
  <c r="AO336" i="2"/>
  <c r="AO334" i="2"/>
  <c r="AO333" i="2"/>
  <c r="AO332" i="2"/>
  <c r="AO331" i="2"/>
  <c r="AO329" i="2"/>
  <c r="AO324" i="2"/>
  <c r="AO323" i="2"/>
  <c r="AO322" i="2"/>
  <c r="AO321" i="2"/>
  <c r="AO320" i="2"/>
  <c r="AO317" i="2"/>
  <c r="AO316" i="2"/>
  <c r="AO315" i="2"/>
  <c r="AO314" i="2"/>
  <c r="AO313" i="2"/>
  <c r="AO312" i="2"/>
  <c r="AO307" i="2"/>
  <c r="AO308" i="2"/>
  <c r="AO306" i="2"/>
  <c r="AO304" i="2"/>
  <c r="AO300" i="2"/>
  <c r="AO299" i="2"/>
  <c r="AO297" i="2"/>
  <c r="AO296" i="2"/>
  <c r="AO294" i="2"/>
  <c r="AO292" i="2"/>
  <c r="AO291" i="2"/>
  <c r="AO289" i="2"/>
  <c r="AO285" i="2"/>
  <c r="AO283" i="2"/>
  <c r="AO282" i="2"/>
  <c r="AO281" i="2"/>
  <c r="AO280" i="2"/>
  <c r="AO277" i="2"/>
  <c r="AO276" i="2"/>
  <c r="AO274" i="2"/>
  <c r="AO272" i="2"/>
  <c r="AO271" i="2"/>
  <c r="AO270" i="2"/>
  <c r="AO269" i="2"/>
  <c r="AO268" i="2"/>
  <c r="AO267" i="2"/>
  <c r="AO263" i="2"/>
  <c r="AO262" i="2"/>
  <c r="AO256" i="2"/>
  <c r="AO254" i="2"/>
  <c r="AO252" i="2"/>
  <c r="AO251" i="2"/>
  <c r="AO248" i="2"/>
  <c r="AO243" i="2"/>
  <c r="AO242" i="2"/>
  <c r="AO241" i="2"/>
  <c r="AO237" i="2"/>
  <c r="AO235" i="2"/>
  <c r="AO234" i="2"/>
  <c r="AO233" i="2"/>
  <c r="AO231" i="2"/>
  <c r="AO230" i="2"/>
  <c r="AO229" i="2"/>
  <c r="AO228" i="2"/>
  <c r="AO227" i="2"/>
  <c r="AO225" i="2"/>
  <c r="AO222" i="2"/>
  <c r="AO221" i="2"/>
  <c r="AO220" i="2"/>
  <c r="AO218" i="2"/>
  <c r="AO217" i="2"/>
  <c r="AO214" i="2"/>
  <c r="AO213" i="2"/>
  <c r="AO212" i="2"/>
  <c r="AO210" i="2"/>
  <c r="AO205" i="2"/>
  <c r="AO204" i="2"/>
  <c r="AO202" i="2"/>
  <c r="AO201" i="2"/>
  <c r="AO199" i="2"/>
  <c r="AO198" i="2"/>
  <c r="AO197" i="2"/>
  <c r="AO196" i="2"/>
  <c r="AO195" i="2"/>
  <c r="AO194" i="2"/>
  <c r="AO190" i="2"/>
  <c r="AO189" i="2"/>
  <c r="AO188" i="2"/>
  <c r="AO186" i="2"/>
  <c r="AO185" i="2"/>
  <c r="AO181" i="2"/>
  <c r="AO180" i="2"/>
  <c r="AO179" i="2"/>
  <c r="AO172" i="2"/>
  <c r="AO171" i="2"/>
  <c r="AO169" i="2"/>
  <c r="AO168" i="2"/>
  <c r="AO167" i="2"/>
  <c r="AO166" i="2"/>
  <c r="AO165" i="2"/>
  <c r="AO164" i="2"/>
  <c r="AO163" i="2"/>
  <c r="AO161" i="2"/>
  <c r="AO160" i="2"/>
  <c r="AO159" i="2"/>
  <c r="AO158" i="2"/>
  <c r="AO156" i="2"/>
  <c r="AO155" i="2"/>
  <c r="AO151" i="2"/>
  <c r="AO150" i="2"/>
  <c r="AO149" i="2"/>
  <c r="AO148" i="2"/>
  <c r="AO147" i="2"/>
  <c r="AO143" i="2"/>
  <c r="AO142" i="2"/>
  <c r="AO140" i="2"/>
  <c r="AO139" i="2"/>
  <c r="AO136" i="2"/>
  <c r="AO135" i="2"/>
  <c r="AO133" i="2"/>
  <c r="AO132" i="2"/>
  <c r="AO131" i="2"/>
  <c r="AO128" i="2"/>
  <c r="AO127" i="2"/>
  <c r="AO124" i="2"/>
  <c r="AO123" i="2"/>
  <c r="AO119" i="2"/>
  <c r="AO118" i="2"/>
  <c r="AO117" i="2"/>
  <c r="AO116" i="2"/>
  <c r="AO115" i="2"/>
  <c r="AO109" i="2"/>
  <c r="AO108" i="2"/>
  <c r="AO107" i="2"/>
  <c r="AO104" i="2"/>
  <c r="AO103" i="2"/>
  <c r="AO102" i="2"/>
  <c r="AO101" i="2"/>
  <c r="AO100" i="2"/>
  <c r="AO99" i="2"/>
  <c r="AO95" i="2"/>
  <c r="AO93" i="2"/>
  <c r="AO92" i="2"/>
  <c r="AO91" i="2"/>
  <c r="AO88" i="2"/>
  <c r="AO87" i="2"/>
  <c r="AO86" i="2"/>
  <c r="AO85" i="2"/>
  <c r="AO84" i="2"/>
  <c r="AO83" i="2"/>
  <c r="AO81" i="2"/>
  <c r="AO78" i="2"/>
  <c r="AO76" i="2"/>
  <c r="AO75" i="2"/>
  <c r="AO71" i="2"/>
  <c r="AO70" i="2"/>
  <c r="AO69" i="2"/>
  <c r="AO68" i="2"/>
  <c r="AO67" i="2"/>
  <c r="AO64" i="2"/>
  <c r="AO62" i="2"/>
  <c r="AO60" i="2"/>
  <c r="AO59" i="2"/>
  <c r="AO55" i="2"/>
  <c r="AO54" i="2"/>
  <c r="AO53" i="2"/>
  <c r="AO52" i="2"/>
  <c r="AO51" i="2"/>
  <c r="AO49" i="2"/>
  <c r="AO46" i="2"/>
  <c r="AO44" i="2"/>
  <c r="AO43" i="2"/>
  <c r="AO40" i="2"/>
  <c r="AO39" i="2"/>
  <c r="AO38" i="2"/>
  <c r="AO36" i="2"/>
  <c r="AO35" i="2"/>
  <c r="AO32" i="2"/>
  <c r="AO30" i="2"/>
  <c r="AO28" i="2"/>
  <c r="AO27" i="2"/>
  <c r="AO24" i="2"/>
  <c r="AO23" i="2"/>
  <c r="AO22" i="2"/>
  <c r="AO21" i="2"/>
  <c r="AO20" i="2"/>
  <c r="AO19" i="2"/>
  <c r="AO17" i="2"/>
  <c r="AO16" i="2"/>
  <c r="AO14" i="2"/>
  <c r="AO12" i="2"/>
  <c r="AO11" i="2"/>
  <c r="AO8" i="2"/>
  <c r="AO7" i="2"/>
  <c r="AO6" i="2"/>
  <c r="AO5" i="2"/>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AE3" i="2" l="1"/>
  <c r="G371" i="13"/>
  <c r="G371" i="15" s="1"/>
  <c r="AK367" i="2"/>
  <c r="AJ367" i="2"/>
  <c r="AN367" i="2" s="1"/>
  <c r="AO367" i="2" s="1"/>
  <c r="AA4" i="2"/>
  <c r="AE4" i="2" s="1"/>
  <c r="AL4" i="2" l="1"/>
  <c r="G8" i="13" s="1"/>
  <c r="G8" i="15" s="1"/>
  <c r="AK3" i="2"/>
  <c r="AL3" i="2"/>
  <c r="AJ3" i="2"/>
  <c r="AN3" i="2" s="1"/>
  <c r="AJ4" i="2"/>
  <c r="AN4" i="2" s="1"/>
  <c r="AO4" i="2" s="1"/>
  <c r="AK4" i="2"/>
  <c r="C4" i="12"/>
  <c r="G7" i="13" l="1"/>
  <c r="G7" i="15" s="1"/>
  <c r="B10" i="12"/>
  <c r="C10" i="12" s="1"/>
  <c r="AO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Markus Kraml</author>
    <author>Caloun Pascal (WST)</author>
  </authors>
  <commentList>
    <comment ref="A1" authorId="0" shapeId="0" xr:uid="{00000000-0006-0000-0100-000001000000}">
      <text>
        <r>
          <rPr>
            <b/>
            <sz val="9"/>
            <color indexed="81"/>
            <rFont val="Segoe UI"/>
            <family val="2"/>
          </rPr>
          <t>Bitte SlNr durch Eingabe von "X" auswählen</t>
        </r>
        <r>
          <rPr>
            <sz val="9"/>
            <color indexed="81"/>
            <rFont val="Segoe UI"/>
            <family val="2"/>
          </rPr>
          <t xml:space="preserve">
</t>
        </r>
      </text>
    </comment>
    <comment ref="AK1" authorId="1" shapeId="0" xr:uid="{00000000-0006-0000-0100-000002000000}">
      <text>
        <r>
          <rPr>
            <b/>
            <sz val="9"/>
            <color indexed="81"/>
            <rFont val="Segoe UI"/>
            <family val="2"/>
          </rPr>
          <t>Caloun Pascal (WST):</t>
        </r>
        <r>
          <rPr>
            <sz val="9"/>
            <color indexed="81"/>
            <rFont val="Segoe UI"/>
            <family val="2"/>
          </rPr>
          <t xml:space="preserve">
Wird momentan nicht für den Konsens benötigt. Und ist nicht für d. Kunden ersichtlich (23.02.23)
</t>
        </r>
      </text>
    </comment>
  </commentList>
</comments>
</file>

<file path=xl/sharedStrings.xml><?xml version="1.0" encoding="utf-8"?>
<sst xmlns="http://schemas.openxmlformats.org/spreadsheetml/2006/main" count="18099" uniqueCount="3627">
  <si>
    <t>GTIN</t>
  </si>
  <si>
    <t>Abfallart: Bezeichnung</t>
  </si>
  <si>
    <t>Anmerkungen</t>
  </si>
  <si>
    <t/>
  </si>
  <si>
    <t>9008390010020</t>
  </si>
  <si>
    <t>überlagerte Lebensmittel</t>
  </si>
  <si>
    <t>9008390010037</t>
  </si>
  <si>
    <t>77</t>
  </si>
  <si>
    <t>g</t>
  </si>
  <si>
    <t>gefährlich kontaminiert</t>
  </si>
  <si>
    <t>9008390010044</t>
  </si>
  <si>
    <t>Spelze, Spelzen- und Getreidestaub</t>
  </si>
  <si>
    <t>9008390010051</t>
  </si>
  <si>
    <t>9008390010068</t>
  </si>
  <si>
    <t>Würzmittelrückstände</t>
  </si>
  <si>
    <t>9008390010075</t>
  </si>
  <si>
    <t>9008390010082</t>
  </si>
  <si>
    <t>Melasse</t>
  </si>
  <si>
    <t>9008390010099</t>
  </si>
  <si>
    <t>9008390010105</t>
  </si>
  <si>
    <t>Teig</t>
  </si>
  <si>
    <t>9008390010112</t>
  </si>
  <si>
    <t>9008390010129</t>
  </si>
  <si>
    <t>Rübenschnitzel, Rübenschwänze</t>
  </si>
  <si>
    <t>9008390010136</t>
  </si>
  <si>
    <t>9008390010143</t>
  </si>
  <si>
    <t>sonstige schlammförmige Nahrungsmittelabfälle</t>
  </si>
  <si>
    <t>9008390010150</t>
  </si>
  <si>
    <t>9008390010167</t>
  </si>
  <si>
    <t>Rückstände aus der Konserven- und Tiefkühlfabrikation (Fleisch, Fisch)</t>
  </si>
  <si>
    <t>9008390010174</t>
  </si>
  <si>
    <t>9008390010181</t>
  </si>
  <si>
    <t>überlagerte Lebensmittelkonserven; Glas und Metall</t>
  </si>
  <si>
    <t>9008390010198</t>
  </si>
  <si>
    <t>9008390010204</t>
  </si>
  <si>
    <t>Rückstände aus der Konserven- und Tiefkühlfabrikation (Obst, Gemüse, Pilze)</t>
  </si>
  <si>
    <t>9008390010211</t>
  </si>
  <si>
    <t>9008390010235</t>
  </si>
  <si>
    <t>überlagerte Genussmittel</t>
  </si>
  <si>
    <t>9008390010242</t>
  </si>
  <si>
    <t>9008390010259</t>
  </si>
  <si>
    <t>Tabakstaub, Tabakgrus, Tabakrippen</t>
  </si>
  <si>
    <t>9008390010266</t>
  </si>
  <si>
    <t>9008390010273</t>
  </si>
  <si>
    <t>Malztreber, Malzkeime, Malzstaub</t>
  </si>
  <si>
    <t>9008390010280</t>
  </si>
  <si>
    <t>9008390010297</t>
  </si>
  <si>
    <t>Hopfentreber</t>
  </si>
  <si>
    <t>9008390010303</t>
  </si>
  <si>
    <t>9008390010310</t>
  </si>
  <si>
    <t>Ausputz- und Schwimmgerste</t>
  </si>
  <si>
    <t>9008390010327</t>
  </si>
  <si>
    <t>9008390010334</t>
  </si>
  <si>
    <t>Obst-, Getreide- und Kartoffelschlempe</t>
  </si>
  <si>
    <t>9008390010341</t>
  </si>
  <si>
    <t>9008390010358</t>
  </si>
  <si>
    <t>Trub und Schlamm aus Brauereien</t>
  </si>
  <si>
    <t>9008390010365</t>
  </si>
  <si>
    <t>9008390010372</t>
  </si>
  <si>
    <t>Schlamm aus der Weinbereitung</t>
  </si>
  <si>
    <t>9008390010389</t>
  </si>
  <si>
    <t>9008390010396</t>
  </si>
  <si>
    <t>Schlamm aus Brennereien</t>
  </si>
  <si>
    <t>9008390010402</t>
  </si>
  <si>
    <t>9008390010419</t>
  </si>
  <si>
    <t>Trester</t>
  </si>
  <si>
    <t>9008390010426</t>
  </si>
  <si>
    <t>9008390010433</t>
  </si>
  <si>
    <t>Fabrikationsrückstände von Kaffee (zB Röstgut und Extraktionsrückstände)</t>
  </si>
  <si>
    <t>9008390010440</t>
  </si>
  <si>
    <t>9008390010457</t>
  </si>
  <si>
    <t>Fabrikationsrückstände von Tee</t>
  </si>
  <si>
    <t>9008390010464</t>
  </si>
  <si>
    <t>9008390010471</t>
  </si>
  <si>
    <t>Fabrikationsrückstände von Kakao</t>
  </si>
  <si>
    <t>9008390010488</t>
  </si>
  <si>
    <t>9008390010495</t>
  </si>
  <si>
    <t>Hefe oder hefeähnliche Rückstände</t>
  </si>
  <si>
    <t>9008390010501</t>
  </si>
  <si>
    <t>9008390010518</t>
  </si>
  <si>
    <t>Spül- und Waschwasser mit schädlichen Verunreinigungen, organisch belastet</t>
  </si>
  <si>
    <t>9008390010525</t>
  </si>
  <si>
    <t>9008390010532</t>
  </si>
  <si>
    <t>Schlamm aus der Tabakverarbeitung</t>
  </si>
  <si>
    <t>9008390010549</t>
  </si>
  <si>
    <t>9008390010556</t>
  </si>
  <si>
    <t>Rückstände und Abfälle aus der Fruchtsaftproduktion</t>
  </si>
  <si>
    <t>9008390010563</t>
  </si>
  <si>
    <t>9008390010587</t>
  </si>
  <si>
    <t>Futtermittel</t>
  </si>
  <si>
    <t>9008390010594</t>
  </si>
  <si>
    <t>9008390010600</t>
  </si>
  <si>
    <t>überlagerte Futtermittel</t>
  </si>
  <si>
    <t>9008390010617</t>
  </si>
  <si>
    <t>9008390010624</t>
  </si>
  <si>
    <t>überlagerte Futtermittelkonserven; Glas und Metall</t>
  </si>
  <si>
    <t>9008390010631</t>
  </si>
  <si>
    <t>9008390010662</t>
  </si>
  <si>
    <t>Ölsaatenrückstände</t>
  </si>
  <si>
    <t>9008390010679</t>
  </si>
  <si>
    <t>9008390010686</t>
  </si>
  <si>
    <t>verdorbene Pflanzenöle</t>
  </si>
  <si>
    <t>9008390010693</t>
  </si>
  <si>
    <t>9008390010716</t>
  </si>
  <si>
    <t>Wachse (pflanzliche und tierische)</t>
  </si>
  <si>
    <t>9008390010723</t>
  </si>
  <si>
    <t>9008390010730</t>
  </si>
  <si>
    <t>Fette (zB Frittieröle)</t>
  </si>
  <si>
    <t>9008390010747</t>
  </si>
  <si>
    <t>9008390010754</t>
  </si>
  <si>
    <t>Ziehmittelrückstände</t>
  </si>
  <si>
    <t>9008390010761</t>
  </si>
  <si>
    <t>88</t>
  </si>
  <si>
    <t>ausgestuft</t>
  </si>
  <si>
    <t>9008390010778</t>
  </si>
  <si>
    <t>Fettsäurerückstände (pflanzliche und tierische)</t>
  </si>
  <si>
    <t>9008390010785</t>
  </si>
  <si>
    <t>9008390010808</t>
  </si>
  <si>
    <t>Inhalt von Fettabscheidern</t>
  </si>
  <si>
    <t>9008390010815</t>
  </si>
  <si>
    <t>9008390010822</t>
  </si>
  <si>
    <t>Molke</t>
  </si>
  <si>
    <t>9008390010839</t>
  </si>
  <si>
    <t>9008390010846</t>
  </si>
  <si>
    <t>Öl-, Fett- und Wachsemulsionen</t>
  </si>
  <si>
    <t>9008390010853</t>
  </si>
  <si>
    <t>9008390010877</t>
  </si>
  <si>
    <t>Schmier- und Hydrauliköle, mineralölfrei</t>
  </si>
  <si>
    <t>9008390010884</t>
  </si>
  <si>
    <t>9008390010907</t>
  </si>
  <si>
    <t>Schlamm aus der Speisefettproduktion</t>
  </si>
  <si>
    <t>9008390010914</t>
  </si>
  <si>
    <t>9008390010921</t>
  </si>
  <si>
    <t>Schlamm aus der Speiseölproduktion</t>
  </si>
  <si>
    <t>9008390010938</t>
  </si>
  <si>
    <t>9008390010945</t>
  </si>
  <si>
    <t>Zentrifugenschlamm</t>
  </si>
  <si>
    <t>9008390010952</t>
  </si>
  <si>
    <t>9008390010976</t>
  </si>
  <si>
    <t>Bleicherde, ölhaltig</t>
  </si>
  <si>
    <t>9008390010983</t>
  </si>
  <si>
    <t>9008390010990</t>
  </si>
  <si>
    <t>91</t>
  </si>
  <si>
    <t>9008390011027</t>
  </si>
  <si>
    <t>Borsten und Horn</t>
  </si>
  <si>
    <t>9008390011034</t>
  </si>
  <si>
    <t>9008390011041</t>
  </si>
  <si>
    <t>Knochen</t>
  </si>
  <si>
    <t>9008390011058</t>
  </si>
  <si>
    <t>9008390011065</t>
  </si>
  <si>
    <t>Innereien</t>
  </si>
  <si>
    <t>9008390011072</t>
  </si>
  <si>
    <t>9008390011089</t>
  </si>
  <si>
    <t>Geflügel</t>
  </si>
  <si>
    <t>9008390011096</t>
  </si>
  <si>
    <t>9008390011102</t>
  </si>
  <si>
    <t>Fisch</t>
  </si>
  <si>
    <t>9008390011119</t>
  </si>
  <si>
    <t>9008390011126</t>
  </si>
  <si>
    <t>Blut</t>
  </si>
  <si>
    <t>9008390011133</t>
  </si>
  <si>
    <t>9008390011140</t>
  </si>
  <si>
    <t>Federn</t>
  </si>
  <si>
    <t>9008390011157</t>
  </si>
  <si>
    <t>9008390011164</t>
  </si>
  <si>
    <t>Magen- und Darminhalte</t>
  </si>
  <si>
    <t>9008390011171</t>
  </si>
  <si>
    <t>9008390011188</t>
  </si>
  <si>
    <t>Wildabfälle</t>
  </si>
  <si>
    <t>9008390011195</t>
  </si>
  <si>
    <t>9008390011201</t>
  </si>
  <si>
    <t>Fleisch- und Hautreste, Därme, sonstige Tierkörperteile</t>
  </si>
  <si>
    <t>9008390011218</t>
  </si>
  <si>
    <t>9008390011232</t>
  </si>
  <si>
    <t>gn</t>
  </si>
  <si>
    <t>Versuchstiere</t>
  </si>
  <si>
    <t>9008390011249</t>
  </si>
  <si>
    <t>Konfiskate</t>
  </si>
  <si>
    <t>9008390011256</t>
  </si>
  <si>
    <t>9008390011263</t>
  </si>
  <si>
    <t>Kadaver</t>
  </si>
  <si>
    <t>9008390011270</t>
  </si>
  <si>
    <t>9008390011287</t>
  </si>
  <si>
    <t>Tierkörperteile</t>
  </si>
  <si>
    <t>9008390011294</t>
  </si>
  <si>
    <t>9008390011317</t>
  </si>
  <si>
    <t>Geflügelkot</t>
  </si>
  <si>
    <t>9008390011324</t>
  </si>
  <si>
    <t>9008390011331</t>
  </si>
  <si>
    <t>Schweinegülle</t>
  </si>
  <si>
    <t>9008390011348</t>
  </si>
  <si>
    <t>9008390011355</t>
  </si>
  <si>
    <t>Rindergülle</t>
  </si>
  <si>
    <t>9008390011362</t>
  </si>
  <si>
    <t>9008390011379</t>
  </si>
  <si>
    <t>Mist</t>
  </si>
  <si>
    <t>9008390011386</t>
  </si>
  <si>
    <t>9008390011393</t>
  </si>
  <si>
    <t>Mist, infektiös</t>
  </si>
  <si>
    <t>9008390011409</t>
  </si>
  <si>
    <t>Kot, infektiös</t>
  </si>
  <si>
    <t>9008390011416</t>
  </si>
  <si>
    <t>Gülle, infektiös</t>
  </si>
  <si>
    <t>9008390011447</t>
  </si>
  <si>
    <t>Leimleder</t>
  </si>
  <si>
    <t>9008390011454</t>
  </si>
  <si>
    <t>9008390011461</t>
  </si>
  <si>
    <t>Rohspalt</t>
  </si>
  <si>
    <t>9008390011478</t>
  </si>
  <si>
    <t>9008390011485</t>
  </si>
  <si>
    <t>Gelatinespalt</t>
  </si>
  <si>
    <t>9008390011492</t>
  </si>
  <si>
    <t>9008390011508</t>
  </si>
  <si>
    <t>Häute und Felle</t>
  </si>
  <si>
    <t>9008390011515</t>
  </si>
  <si>
    <t>9008390011539</t>
  </si>
  <si>
    <t>Äschereischlamm</t>
  </si>
  <si>
    <t>9008390011546</t>
  </si>
  <si>
    <t>9008390011553</t>
  </si>
  <si>
    <t>9008390011560</t>
  </si>
  <si>
    <t>Gerbereischlamm</t>
  </si>
  <si>
    <t>9008390011577</t>
  </si>
  <si>
    <t>9008390011584</t>
  </si>
  <si>
    <t>9008390011607</t>
  </si>
  <si>
    <t>Chromlederabfälle</t>
  </si>
  <si>
    <t>9008390011614</t>
  </si>
  <si>
    <t>9008390011621</t>
  </si>
  <si>
    <t>Pelzabfälle und nicht chromgegerbte Leder</t>
  </si>
  <si>
    <t>9008390011638</t>
  </si>
  <si>
    <t>9008390011645</t>
  </si>
  <si>
    <t>Lederschleifschlamm, Ledermehl</t>
  </si>
  <si>
    <t>9008390011652</t>
  </si>
  <si>
    <t>9008390011669</t>
  </si>
  <si>
    <t>sonstige Abfälle aus der Pelz- und Lederverarbeitung</t>
  </si>
  <si>
    <t>9008390011676</t>
  </si>
  <si>
    <t>9008390011706</t>
  </si>
  <si>
    <t>Rinde aus der Be- und Verarbeitung</t>
  </si>
  <si>
    <t>9008390011713</t>
  </si>
  <si>
    <t>9008390011720</t>
  </si>
  <si>
    <t>Schwarten, Spreißel aus naturbelassenem, sauberem, unbeschichtetem Holz</t>
  </si>
  <si>
    <t>9008390011744</t>
  </si>
  <si>
    <t>Sägemehl und Sägespäne aus naturbelassenem, sauberem, unbeschichtetem Holz</t>
  </si>
  <si>
    <t>9008390011768</t>
  </si>
  <si>
    <t>Holzschleifstäube und -schlämme</t>
  </si>
  <si>
    <t>9008390025208</t>
  </si>
  <si>
    <t>1</t>
  </si>
  <si>
    <t>(aus) behandeltes(m) Holz</t>
  </si>
  <si>
    <t>9008390025215</t>
  </si>
  <si>
    <t>2</t>
  </si>
  <si>
    <t>(aus) nachweislich ausschließlich mechanisch behandeltes(m) Holz</t>
  </si>
  <si>
    <t>9008390025222</t>
  </si>
  <si>
    <t>3</t>
  </si>
  <si>
    <t>(aus) behandeltes(m) Holz, schadstofffrei</t>
  </si>
  <si>
    <t>9008390011775</t>
  </si>
  <si>
    <t>Staub und Schlamm aus der Spanplattenherstellung</t>
  </si>
  <si>
    <t>9008390011782</t>
  </si>
  <si>
    <t>Spanplattenabfälle</t>
  </si>
  <si>
    <t>9008390011805</t>
  </si>
  <si>
    <t>Holzemballagen und Holzabfälle, nicht verunreinigt</t>
  </si>
  <si>
    <t>9008390025239</t>
  </si>
  <si>
    <t>9008390025246</t>
  </si>
  <si>
    <t>9008390025253</t>
  </si>
  <si>
    <t>9008390011812</t>
  </si>
  <si>
    <t>Bau- und Abbruchholz</t>
  </si>
  <si>
    <t>9008390025260</t>
  </si>
  <si>
    <t>9008390025277</t>
  </si>
  <si>
    <t>9008390025284</t>
  </si>
  <si>
    <t>9008390011829</t>
  </si>
  <si>
    <t>9008390011836</t>
  </si>
  <si>
    <t>Eisenbahnschwellen</t>
  </si>
  <si>
    <t>9008390025291</t>
  </si>
  <si>
    <t>9008390011843</t>
  </si>
  <si>
    <t>Holz (zB Pfähle und Masten), salzimprägniert, mit gefahrenrelevanten Eigenschaften</t>
  </si>
  <si>
    <t>17215</t>
  </si>
  <si>
    <t>9008390011867</t>
  </si>
  <si>
    <t>Holz (zB Pfähle und Masten), teerölimprägniert</t>
  </si>
  <si>
    <t>9008390025307</t>
  </si>
  <si>
    <t>9008390011874</t>
  </si>
  <si>
    <t>17211</t>
  </si>
  <si>
    <t>Sägemehl und -späne, durch organische Chemikalien (zB ausgehärtete Lacke, organische Beschichtungen) verunreinigt, ohne gefahrenrelevante Eigenschaften</t>
  </si>
  <si>
    <t>9008390011898</t>
  </si>
  <si>
    <t>17212</t>
  </si>
  <si>
    <t>Sägemehl und -späne, durch anorganische Chemikalien (zB Säuren, Laugen, Salze) verunreinigt, ohne gefahrenrelevante Eigenschaften</t>
  </si>
  <si>
    <t>9008390011911</t>
  </si>
  <si>
    <t>Holzemballagen, Holzabfälle und Holzwolle, durch organische Chemikalien (zB Mineralöle, Lösemittel, nicht ausgehärtete Lacke) verunreinigt</t>
  </si>
  <si>
    <t>9008390011935</t>
  </si>
  <si>
    <t>Holzemballagen, Holzabfälle und Holzwolle, durch anorganische Chemikalien (zB Säuren, Laugen, Salze) verunreinigt</t>
  </si>
  <si>
    <t>9008390011850</t>
  </si>
  <si>
    <t>Holz (zB Pfähle und Masten), salzimprägniert, ohne gefahrenrelevante Eigenschaften</t>
  </si>
  <si>
    <t>9008390011881</t>
  </si>
  <si>
    <t>Sägemehl und ‑späne, durch organische Chemikalien (zB Mineralöle, Lösemittel, nicht ausgehärtete Lacke) verunreinigt, mit gefahrenrelevanten Eigenschaften</t>
  </si>
  <si>
    <t>9008390011904</t>
  </si>
  <si>
    <t>Sägemehl und ‑späne, durch anorganische Chemikalien (zB Säuren, Laugen, Salze) verunreinigt, mit gefahrenrelevanten Eigenschaften</t>
  </si>
  <si>
    <t>9008390025314</t>
  </si>
  <si>
    <t>17218</t>
  </si>
  <si>
    <t>Holzabfälle, organisch behandelt (zB ausgehärtete Lacke, organische Beschichtungen)</t>
  </si>
  <si>
    <t>9008390106396</t>
  </si>
  <si>
    <t>Recyclingholz, qualitätsgesichert</t>
  </si>
  <si>
    <t>9008390011973</t>
  </si>
  <si>
    <t>9008390011980</t>
  </si>
  <si>
    <t>9008390011997</t>
  </si>
  <si>
    <t>Rückstände aus der Chemikalienrückgewinnung der Zellstoffherstellung</t>
  </si>
  <si>
    <t>9008390012000</t>
  </si>
  <si>
    <t>9008390012024</t>
  </si>
  <si>
    <t>9008390012031</t>
  </si>
  <si>
    <t>9008390012048</t>
  </si>
  <si>
    <t>9008390012055</t>
  </si>
  <si>
    <t>9008390012062</t>
  </si>
  <si>
    <t>Abfälle aus der Zelluloseregeneratfaserherstellung</t>
  </si>
  <si>
    <t>9008390012079</t>
  </si>
  <si>
    <t>9008390012093</t>
  </si>
  <si>
    <t>Schnitt- und Stanzabfälle</t>
  </si>
  <si>
    <t>9008390012109</t>
  </si>
  <si>
    <t>9008390012116</t>
  </si>
  <si>
    <t>Papier und Pappe, beschichtet</t>
  </si>
  <si>
    <t>9008390012123</t>
  </si>
  <si>
    <t>9008390012130</t>
  </si>
  <si>
    <t>Fotopapier</t>
  </si>
  <si>
    <t>9008390012147</t>
  </si>
  <si>
    <t>9008390012154</t>
  </si>
  <si>
    <t>wachsgetränktes Papier</t>
  </si>
  <si>
    <t>9008390012161</t>
  </si>
  <si>
    <t>9008390012178</t>
  </si>
  <si>
    <t>9008390012185</t>
  </si>
  <si>
    <t>Papierklischees, Makulatur</t>
  </si>
  <si>
    <t>9008390012192</t>
  </si>
  <si>
    <t>9008390012208</t>
  </si>
  <si>
    <t>Papierfilter, ölgetränkt</t>
  </si>
  <si>
    <t>9008390012215</t>
  </si>
  <si>
    <t>9008390012222</t>
  </si>
  <si>
    <t>Papierfilter mit schädlichen Verunreinigungen, vorwiegend organisch</t>
  </si>
  <si>
    <t>9008390012239</t>
  </si>
  <si>
    <t>9008390012246</t>
  </si>
  <si>
    <t>Papierfilter mit schädlichen Verunreinigungen, vorwiegend anorganisch</t>
  </si>
  <si>
    <t>9008390012253</t>
  </si>
  <si>
    <t>9008390012260</t>
  </si>
  <si>
    <t>Zellstofftücher mit schädlichen Verunreinigungen, vorwiegend organisch</t>
  </si>
  <si>
    <t>9008390012277</t>
  </si>
  <si>
    <t>9008390012284</t>
  </si>
  <si>
    <t>Zellstofftücher mit schädlichen Verunreinigungen, vorwiegend anorganisch</t>
  </si>
  <si>
    <t>9008390012291</t>
  </si>
  <si>
    <t>9008390012307</t>
  </si>
  <si>
    <t>Verpackungsmaterial mit schädlichen Verunreinigungen oder Restinhalten, vorwiegend organisch</t>
  </si>
  <si>
    <t>9008390012314</t>
  </si>
  <si>
    <t>9008390012321</t>
  </si>
  <si>
    <t>Verpackungsmaterial mit schädlichen Verunreinigungen oder Restinhalten, vorwiegend anorganisch</t>
  </si>
  <si>
    <t>9008390012338</t>
  </si>
  <si>
    <t>9008390012345</t>
  </si>
  <si>
    <t>Altpapier, Papier und Pappe, unbeschichtet</t>
  </si>
  <si>
    <t>9008390012352</t>
  </si>
  <si>
    <t>9008390012383</t>
  </si>
  <si>
    <t>Stärkeschlamm</t>
  </si>
  <si>
    <t>9008390012390</t>
  </si>
  <si>
    <t>9008390012406</t>
  </si>
  <si>
    <t>Gelatineabfälle</t>
  </si>
  <si>
    <t>9008390012413</t>
  </si>
  <si>
    <t>9008390012420</t>
  </si>
  <si>
    <t>Rückstände aus der Kartoffelstärkeproduktion</t>
  </si>
  <si>
    <t>9008390012437</t>
  </si>
  <si>
    <t>9008390012444</t>
  </si>
  <si>
    <t>Rückstände aus der Maisstärkeproduktion</t>
  </si>
  <si>
    <t>9008390012451</t>
  </si>
  <si>
    <t>9008390012468</t>
  </si>
  <si>
    <t>Rückstände aus der Reisstärkeproduktion</t>
  </si>
  <si>
    <t>9008390012475</t>
  </si>
  <si>
    <t>9008390012482</t>
  </si>
  <si>
    <t>Seifenunterlauge</t>
  </si>
  <si>
    <t>9008390012499</t>
  </si>
  <si>
    <t>9008390012505</t>
  </si>
  <si>
    <t>Sudkesselrückstände (Seifenherstellung)</t>
  </si>
  <si>
    <t>9008390012512</t>
  </si>
  <si>
    <t>9008390012529</t>
  </si>
  <si>
    <t>Schlamm aus Seifensiedereien</t>
  </si>
  <si>
    <t>9008390012536</t>
  </si>
  <si>
    <t>9008390012543</t>
  </si>
  <si>
    <t>Darmabfälle aus der Verarbeitung</t>
  </si>
  <si>
    <t>9008390012550</t>
  </si>
  <si>
    <t>9008390012604</t>
  </si>
  <si>
    <t>31103</t>
  </si>
  <si>
    <t>Ofenausbruch aus metallurgischen Prozessen</t>
  </si>
  <si>
    <t>9008390012611</t>
  </si>
  <si>
    <t>9008390012628</t>
  </si>
  <si>
    <t>Ofenausbruch aus nichtmetallurgischen Prozessen</t>
  </si>
  <si>
    <t>9008390012635</t>
  </si>
  <si>
    <t>9008390012642</t>
  </si>
  <si>
    <t>Ausbruch aus Feuerungs- und Verbrennungsanlagen</t>
  </si>
  <si>
    <t>9008390012659</t>
  </si>
  <si>
    <t>9008390012703</t>
  </si>
  <si>
    <t>Ofenausbruch aus metallurgischen Prozessen mit produktionsspezifisch schädlichen Beimengungen</t>
  </si>
  <si>
    <t>9008390012710</t>
  </si>
  <si>
    <t>9008390012727</t>
  </si>
  <si>
    <t>Ofenausbruch aus nichtmetallurgischen Prozessen mit produktionsspezifisch schädlichen Beimengungen</t>
  </si>
  <si>
    <t>9008390012734</t>
  </si>
  <si>
    <t>9008390012741</t>
  </si>
  <si>
    <t>Hütten- und Gießereischutt</t>
  </si>
  <si>
    <t>9008390012758</t>
  </si>
  <si>
    <t>9008390012765</t>
  </si>
  <si>
    <t>9008390012789</t>
  </si>
  <si>
    <t>Kupolofenschlacke</t>
  </si>
  <si>
    <t>9008390012796</t>
  </si>
  <si>
    <t>9008390012802</t>
  </si>
  <si>
    <t>9008390012819</t>
  </si>
  <si>
    <t>Schlacken aus NE-Metallschmelzen</t>
  </si>
  <si>
    <t>9008390012826</t>
  </si>
  <si>
    <t>9008390012833</t>
  </si>
  <si>
    <t>9008390012840</t>
  </si>
  <si>
    <t>Bleikrätze</t>
  </si>
  <si>
    <t>9008390012857</t>
  </si>
  <si>
    <t>9008390012864</t>
  </si>
  <si>
    <t>9008390012871</t>
  </si>
  <si>
    <t>Leichtmetallkrätze, aluminiumhaltig</t>
  </si>
  <si>
    <t>9008390012895</t>
  </si>
  <si>
    <t>9008390012901</t>
  </si>
  <si>
    <t>Leichtmetallkrätze, magnesiumhaltig</t>
  </si>
  <si>
    <t>9008390012925</t>
  </si>
  <si>
    <t>9008390012932</t>
  </si>
  <si>
    <t>Schlacken aus Schmelzelektrolysen</t>
  </si>
  <si>
    <t>9008390012949</t>
  </si>
  <si>
    <t>9008390012956</t>
  </si>
  <si>
    <t>9008390012963</t>
  </si>
  <si>
    <t>Eisenoxid, gesintert</t>
  </si>
  <si>
    <t>9008390012970</t>
  </si>
  <si>
    <t>9008390012987</t>
  </si>
  <si>
    <t>Zinkschlacke</t>
  </si>
  <si>
    <t>9008390013021</t>
  </si>
  <si>
    <t>Salzschlacken, aluminiumhaltig</t>
  </si>
  <si>
    <t>9008390013038</t>
  </si>
  <si>
    <t>9008390013045</t>
  </si>
  <si>
    <t>9008390013052</t>
  </si>
  <si>
    <t>Salzschlacken, magnesiumhaltig</t>
  </si>
  <si>
    <t>9008390013069</t>
  </si>
  <si>
    <t>9008390013076</t>
  </si>
  <si>
    <t>9008390013083</t>
  </si>
  <si>
    <t>Zinnaschen</t>
  </si>
  <si>
    <t>9008390013090</t>
  </si>
  <si>
    <t>9008390013106</t>
  </si>
  <si>
    <t>9008390013113</t>
  </si>
  <si>
    <t>Bleiaschen</t>
  </si>
  <si>
    <t>9008390013120</t>
  </si>
  <si>
    <t>9008390013137</t>
  </si>
  <si>
    <t>9008390013144</t>
  </si>
  <si>
    <t>Gichtgasstäube</t>
  </si>
  <si>
    <t>9008390013151</t>
  </si>
  <si>
    <t>9008390013168</t>
  </si>
  <si>
    <t>9008390013175</t>
  </si>
  <si>
    <t>Filterstäube, NE-metallhaltig</t>
  </si>
  <si>
    <t>9008390013182</t>
  </si>
  <si>
    <t>9008390013199</t>
  </si>
  <si>
    <t>9008390013205</t>
  </si>
  <si>
    <t>Elektroofenschlacke</t>
  </si>
  <si>
    <t>9008390013212</t>
  </si>
  <si>
    <t>9008390013229</t>
  </si>
  <si>
    <t>Hochofenschlacke</t>
  </si>
  <si>
    <t>9008390013236</t>
  </si>
  <si>
    <t>9008390013243</t>
  </si>
  <si>
    <t>Konverterschlacke</t>
  </si>
  <si>
    <t>9008390013250</t>
  </si>
  <si>
    <t>9008390013267</t>
  </si>
  <si>
    <t>sonstige Schlacke aus der Stahlerzeugung</t>
  </si>
  <si>
    <t>9008390013274</t>
  </si>
  <si>
    <t>9008390013281</t>
  </si>
  <si>
    <t>9008390013298</t>
  </si>
  <si>
    <t>Krätzen aus der Eisen- und Stahlerzeugung</t>
  </si>
  <si>
    <t>9008390013304</t>
  </si>
  <si>
    <t>9008390013311</t>
  </si>
  <si>
    <t>Stäube, Aschen und Krätzen aus sonstigen Schmelzprozessen</t>
  </si>
  <si>
    <t>9008390013328</t>
  </si>
  <si>
    <t>9008390013335</t>
  </si>
  <si>
    <t>9008390012888</t>
  </si>
  <si>
    <t>Metallkrätze, gasbildend</t>
  </si>
  <si>
    <t>31205 oder 31206</t>
  </si>
  <si>
    <t>9008390012918</t>
  </si>
  <si>
    <t>9008390013359</t>
  </si>
  <si>
    <t>Flugaschen und -stäube aus sonstigen Feuerungsanlagen</t>
  </si>
  <si>
    <t>9008390013366</t>
  </si>
  <si>
    <t>9008390013373</t>
  </si>
  <si>
    <t>9008390013380</t>
  </si>
  <si>
    <t>Kohlenasche</t>
  </si>
  <si>
    <t>9008390013397</t>
  </si>
  <si>
    <t>9008390013403</t>
  </si>
  <si>
    <t>9008390013410</t>
  </si>
  <si>
    <t>9008390025321</t>
  </si>
  <si>
    <t>70</t>
  </si>
  <si>
    <t>Rostaschen</t>
  </si>
  <si>
    <t>9008390025338</t>
  </si>
  <si>
    <t>72</t>
  </si>
  <si>
    <t>Flugaschen</t>
  </si>
  <si>
    <t>9008390025345</t>
  </si>
  <si>
    <t>74</t>
  </si>
  <si>
    <t>Feinstflugaschen</t>
  </si>
  <si>
    <t>9008390013427</t>
  </si>
  <si>
    <t>9008390013434</t>
  </si>
  <si>
    <t>9008390013441</t>
  </si>
  <si>
    <t>Kesselschlacke</t>
  </si>
  <si>
    <t>9008390013458</t>
  </si>
  <si>
    <t>9008390013465</t>
  </si>
  <si>
    <t>9008390013472</t>
  </si>
  <si>
    <t>Schlacken und Aschen aus Abfallverbrennungsanlagen</t>
  </si>
  <si>
    <t>9008390013489</t>
  </si>
  <si>
    <t>9008390013496</t>
  </si>
  <si>
    <t>9008390013502</t>
  </si>
  <si>
    <t>Flugaschen und -stäube aus Abfallverbrennungsanlagen</t>
  </si>
  <si>
    <t>9008390013519</t>
  </si>
  <si>
    <t>9008390013526</t>
  </si>
  <si>
    <t>9008390013533</t>
  </si>
  <si>
    <t>feste salzhaltige Rückstände aus der Rauchgasreinigung von Abfallverbrennungsanlagen und Abfallpyrolyseanlagen</t>
  </si>
  <si>
    <t>9008390013540</t>
  </si>
  <si>
    <t>9008390013557</t>
  </si>
  <si>
    <t>9008390013564</t>
  </si>
  <si>
    <t>feste salzhaltige Rückstände aus der Rauchgasreinigung von Feuerungsanlagen für konventionelle Brennstoffe (ohne Rea-Gipse)</t>
  </si>
  <si>
    <t>9008390013571</t>
  </si>
  <si>
    <t>9008390013588</t>
  </si>
  <si>
    <t>9008390013595</t>
  </si>
  <si>
    <t>Rea-Gipse</t>
  </si>
  <si>
    <t>9008390013601</t>
  </si>
  <si>
    <t>9008390013618</t>
  </si>
  <si>
    <t>Schlacken und Aschen aus Abfallpyrolyseanlagen</t>
  </si>
  <si>
    <t>9008390013625</t>
  </si>
  <si>
    <t>9008390013632</t>
  </si>
  <si>
    <t>9008390025352</t>
  </si>
  <si>
    <t>Flugaschen und -stäube aus Ölfeuerungsanlagen</t>
  </si>
  <si>
    <t>9008390025369</t>
  </si>
  <si>
    <t>9008390025376</t>
  </si>
  <si>
    <t>9008390013670</t>
  </si>
  <si>
    <t>9008390013687</t>
  </si>
  <si>
    <t>9008390013694</t>
  </si>
  <si>
    <t>Glasvlies</t>
  </si>
  <si>
    <t>9008390013700</t>
  </si>
  <si>
    <t>9008390013717</t>
  </si>
  <si>
    <t>9008390013724</t>
  </si>
  <si>
    <t>Keramik</t>
  </si>
  <si>
    <t>9008390025383</t>
  </si>
  <si>
    <t>17</t>
  </si>
  <si>
    <t>9008390013731</t>
  </si>
  <si>
    <t>9008390013748</t>
  </si>
  <si>
    <t>Glas (zB Flachglas)</t>
  </si>
  <si>
    <t>9008390025390</t>
  </si>
  <si>
    <t>9008390013755</t>
  </si>
  <si>
    <t>9008390013762</t>
  </si>
  <si>
    <t>Bauschutt (keine Baustellenabfälle)</t>
  </si>
  <si>
    <t>9008390025406</t>
  </si>
  <si>
    <t>18</t>
  </si>
  <si>
    <t>9008390013779</t>
  </si>
  <si>
    <t>9008390013786</t>
  </si>
  <si>
    <t>Straßenaufbruch</t>
  </si>
  <si>
    <t>9008390013793</t>
  </si>
  <si>
    <t>29</t>
  </si>
  <si>
    <t>9008390013816</t>
  </si>
  <si>
    <t>30</t>
  </si>
  <si>
    <t>9008390013823</t>
  </si>
  <si>
    <t>31</t>
  </si>
  <si>
    <t>9008390013830</t>
  </si>
  <si>
    <t>32</t>
  </si>
  <si>
    <t>33</t>
  </si>
  <si>
    <t>9008390013854</t>
  </si>
  <si>
    <t>34</t>
  </si>
  <si>
    <t>technisches Schüttmaterial, das weniger als 5 Vol-% bodenfremde Bestandteile enthält</t>
  </si>
  <si>
    <t>9008390013861</t>
  </si>
  <si>
    <t>35</t>
  </si>
  <si>
    <t>technisches Schüttmaterial, ab 5 Vol-% bodenfremder Bestandteile</t>
  </si>
  <si>
    <t>Asbestzement</t>
  </si>
  <si>
    <t>9008390100417</t>
  </si>
  <si>
    <t>Asbestzementstäube</t>
  </si>
  <si>
    <t>9008390100424</t>
  </si>
  <si>
    <t>9008390013892</t>
  </si>
  <si>
    <t>Schamotte</t>
  </si>
  <si>
    <t>9008390013908</t>
  </si>
  <si>
    <t>9008390013915</t>
  </si>
  <si>
    <t>Formlehm</t>
  </si>
  <si>
    <t>9008390013922</t>
  </si>
  <si>
    <t>9008390013946</t>
  </si>
  <si>
    <t>9008390013953</t>
  </si>
  <si>
    <t>9008390013960</t>
  </si>
  <si>
    <t>Aktivkohle</t>
  </si>
  <si>
    <t>9008390013977</t>
  </si>
  <si>
    <t>9008390013984</t>
  </si>
  <si>
    <t>Gesteinsstäube, Polierstäube</t>
  </si>
  <si>
    <t>9008390013991</t>
  </si>
  <si>
    <t>9008390014004</t>
  </si>
  <si>
    <t>9008390014011</t>
  </si>
  <si>
    <t>Feinstaub aus der Schlackenaufbereitung</t>
  </si>
  <si>
    <t>9008390014028</t>
  </si>
  <si>
    <t>9008390014035</t>
  </si>
  <si>
    <t>9008390014042</t>
  </si>
  <si>
    <t>Rußabfälle</t>
  </si>
  <si>
    <t>9008390014059</t>
  </si>
  <si>
    <t>9008390014066</t>
  </si>
  <si>
    <t>9008390014073</t>
  </si>
  <si>
    <t>Kohlenstaub</t>
  </si>
  <si>
    <t>9008390014080</t>
  </si>
  <si>
    <t>9008390014097</t>
  </si>
  <si>
    <t>9008390014103</t>
  </si>
  <si>
    <t>Kiesabbrände</t>
  </si>
  <si>
    <t>9008390014110</t>
  </si>
  <si>
    <t>9008390014127</t>
  </si>
  <si>
    <t>9008390014134</t>
  </si>
  <si>
    <t>9008390014141</t>
  </si>
  <si>
    <t>9008390014158</t>
  </si>
  <si>
    <t>36</t>
  </si>
  <si>
    <t>9008390014165</t>
  </si>
  <si>
    <t>9008390014172</t>
  </si>
  <si>
    <t>37</t>
  </si>
  <si>
    <t>9008390014240</t>
  </si>
  <si>
    <t>Betonabbruch</t>
  </si>
  <si>
    <t>9008390025413</t>
  </si>
  <si>
    <t>9008390014257</t>
  </si>
  <si>
    <t>9008390014264</t>
  </si>
  <si>
    <t>9008390014271</t>
  </si>
  <si>
    <t>9008390014288</t>
  </si>
  <si>
    <t>9008390010013</t>
  </si>
  <si>
    <t>Graphit, Graphitstaub</t>
  </si>
  <si>
    <t>9008390010228</t>
  </si>
  <si>
    <t>9008390010570</t>
  </si>
  <si>
    <t>9008390014295</t>
  </si>
  <si>
    <t>31434</t>
  </si>
  <si>
    <t>9008390014301</t>
  </si>
  <si>
    <t>9008390014318</t>
  </si>
  <si>
    <t>9008390014325</t>
  </si>
  <si>
    <t>Asbestabfälle, Asbeststäube</t>
  </si>
  <si>
    <t>9008390014349</t>
  </si>
  <si>
    <t>31438</t>
  </si>
  <si>
    <t>Gips</t>
  </si>
  <si>
    <t>9008390014356</t>
  </si>
  <si>
    <t>9008390014363</t>
  </si>
  <si>
    <t>mineralische Rückstände aus der Gasreinigung</t>
  </si>
  <si>
    <t>9008390014370</t>
  </si>
  <si>
    <t>9008390014387</t>
  </si>
  <si>
    <t>9008390014394</t>
  </si>
  <si>
    <t>9008390014400</t>
  </si>
  <si>
    <t>9008390014417</t>
  </si>
  <si>
    <t>19</t>
  </si>
  <si>
    <t>Brandschutt von nicht gewerblichen Objekten, nicht gefährlich bei Ablagerung auf Massenabfalldeponien</t>
  </si>
  <si>
    <t>9008390014448</t>
  </si>
  <si>
    <t>Kieselsäure- und Quarzabfälle</t>
  </si>
  <si>
    <t>9008390014455</t>
  </si>
  <si>
    <t>9008390014462</t>
  </si>
  <si>
    <t>9008390014479</t>
  </si>
  <si>
    <t>Schleifmittel</t>
  </si>
  <si>
    <t>9008390014486</t>
  </si>
  <si>
    <t>9008390014493</t>
  </si>
  <si>
    <t>9008390014509</t>
  </si>
  <si>
    <t>9008390014516</t>
  </si>
  <si>
    <t>9008390014523</t>
  </si>
  <si>
    <t>Kieselsäure- und Quarzabfälle mit produktionsspezifischen Beimengungen, vorwiegend organisch</t>
  </si>
  <si>
    <t>9008390014530</t>
  </si>
  <si>
    <t>9008390014547</t>
  </si>
  <si>
    <t>9008390014554</t>
  </si>
  <si>
    <t>Kieselsäure- und Quarzabfälle mit produktionsspezifischen Beimengungen, vorwiegend anorganisch</t>
  </si>
  <si>
    <t>9008390014561</t>
  </si>
  <si>
    <t>9008390014578</t>
  </si>
  <si>
    <t>9008390014585</t>
  </si>
  <si>
    <t>keramische Bottichauskleidungen</t>
  </si>
  <si>
    <t>9008390014592</t>
  </si>
  <si>
    <t>9008390014608</t>
  </si>
  <si>
    <t>9008390014615</t>
  </si>
  <si>
    <t>Kesselstein</t>
  </si>
  <si>
    <t>9008390014622</t>
  </si>
  <si>
    <t>9008390014639</t>
  </si>
  <si>
    <t>9008390014646</t>
  </si>
  <si>
    <t>31451</t>
  </si>
  <si>
    <t>Strahlmittelrückstände mit anwendungsspezifischen nicht schädlichen Beimengungen</t>
  </si>
  <si>
    <t>9008390014653</t>
  </si>
  <si>
    <t>9008390014660</t>
  </si>
  <si>
    <t>Glasurabfälle</t>
  </si>
  <si>
    <t>9008390014677</t>
  </si>
  <si>
    <t>9008390014684</t>
  </si>
  <si>
    <t>9008390014691</t>
  </si>
  <si>
    <t>31465</t>
  </si>
  <si>
    <t>Glas und Keramik mit produktionsspezifischen Beimengungen (zB Glühlampen, Windschutzscheiben, Verbundscheiben, Drahtglas, Spiegel)</t>
  </si>
  <si>
    <t>9008390014707</t>
  </si>
  <si>
    <t>9008390014714</t>
  </si>
  <si>
    <t>9008390014721</t>
  </si>
  <si>
    <t>9008390014738</t>
  </si>
  <si>
    <t>9008390014745</t>
  </si>
  <si>
    <t>9008390014752</t>
  </si>
  <si>
    <t>9008390014769</t>
  </si>
  <si>
    <t>Weißglas (Verpackungsglas)</t>
  </si>
  <si>
    <t>9008390014776</t>
  </si>
  <si>
    <t>9008390014783</t>
  </si>
  <si>
    <t>9008390014790</t>
  </si>
  <si>
    <t>Buntglas (Verpackungsglas)</t>
  </si>
  <si>
    <t>9008390014806</t>
  </si>
  <si>
    <t>9008390014813</t>
  </si>
  <si>
    <t>9008390014820</t>
  </si>
  <si>
    <t>kulturfähige Erde, Typ E2, Klasse A1</t>
  </si>
  <si>
    <t>9008390014837</t>
  </si>
  <si>
    <t>kulturfähige Erde, Typ E2, Klasse A2</t>
  </si>
  <si>
    <t>9008390014844</t>
  </si>
  <si>
    <t>kulturfähige Erde, Typ E3, Klasse A1</t>
  </si>
  <si>
    <t>9008390014851</t>
  </si>
  <si>
    <t>kulturfähige Erde, Typ E3, Klasse A2</t>
  </si>
  <si>
    <t>9008390025437</t>
  </si>
  <si>
    <t>9008390025444</t>
  </si>
  <si>
    <t>9008390025451</t>
  </si>
  <si>
    <t>9008390025468</t>
  </si>
  <si>
    <t>9008390025475</t>
  </si>
  <si>
    <t>9008390025482</t>
  </si>
  <si>
    <t>9008390025499</t>
  </si>
  <si>
    <t>9008390025505</t>
  </si>
  <si>
    <t>9008390025512</t>
  </si>
  <si>
    <t>Garten- und Blumenerden</t>
  </si>
  <si>
    <t>9008390014226</t>
  </si>
  <si>
    <t>Gießformen und -sande vor dem Gießen, mit gefahrenrelevanten Eigenschaften</t>
  </si>
  <si>
    <t>31488</t>
  </si>
  <si>
    <t>9008390025529</t>
  </si>
  <si>
    <t>9008390014219</t>
  </si>
  <si>
    <t>Gießformen und -sande nach dem Gießen, mit gefahrenrelevanten Eigenschaften</t>
  </si>
  <si>
    <t>31489</t>
  </si>
  <si>
    <t>9008390014233</t>
  </si>
  <si>
    <t>9008390013656</t>
  </si>
  <si>
    <t>Gießformen und -sande vor dem Gießen</t>
  </si>
  <si>
    <t>9008390013663</t>
  </si>
  <si>
    <t>9008390014196</t>
  </si>
  <si>
    <t>Gießformen und -sande nach dem Gießen</t>
  </si>
  <si>
    <t>9008390014202</t>
  </si>
  <si>
    <t>9008390110171</t>
  </si>
  <si>
    <t>Recycling-Baustoff der Qualitätsklasse U-A gemäß Recycling-Baustoffverordnung</t>
  </si>
  <si>
    <t>9008390110188</t>
  </si>
  <si>
    <t>9008390110195</t>
  </si>
  <si>
    <t>9008390110201</t>
  </si>
  <si>
    <t>9008390110218</t>
  </si>
  <si>
    <t>9008390110225</t>
  </si>
  <si>
    <t>9008390110232</t>
  </si>
  <si>
    <t>9008390110249</t>
  </si>
  <si>
    <t>Recycling-Baustoff der Qualitätsklasse D gemäß Recycling-Baustoffverordnung</t>
  </si>
  <si>
    <t>9008390110256</t>
  </si>
  <si>
    <t>9008390110263</t>
  </si>
  <si>
    <t>Asphaltmischgut D</t>
  </si>
  <si>
    <t>9008390014875</t>
  </si>
  <si>
    <t>Schlamm aus der Betonherstellung</t>
  </si>
  <si>
    <t>9008390014882</t>
  </si>
  <si>
    <t>9008390014899</t>
  </si>
  <si>
    <t>9008390014905</t>
  </si>
  <si>
    <t>Steinschleifschlamm</t>
  </si>
  <si>
    <t>9008390014912</t>
  </si>
  <si>
    <t>9008390014929</t>
  </si>
  <si>
    <t>9008390014936</t>
  </si>
  <si>
    <t>Filterschlamm aus der Bleicherdeherstellung</t>
  </si>
  <si>
    <t>9008390014943</t>
  </si>
  <si>
    <t>9008390014950</t>
  </si>
  <si>
    <t>9008390014967</t>
  </si>
  <si>
    <t>Tonsuspensionen</t>
  </si>
  <si>
    <t>9008390014974</t>
  </si>
  <si>
    <t>9008390014981</t>
  </si>
  <si>
    <t>9008390014998</t>
  </si>
  <si>
    <t>Schlamm aus der Zementfabrikation</t>
  </si>
  <si>
    <t>9008390015001</t>
  </si>
  <si>
    <t>9008390015018</t>
  </si>
  <si>
    <t>9008390015025</t>
  </si>
  <si>
    <t>Schlamm aus der Kalksandsteinfabrikation</t>
  </si>
  <si>
    <t>9008390015032</t>
  </si>
  <si>
    <t>9008390015049</t>
  </si>
  <si>
    <t>9008390015056</t>
  </si>
  <si>
    <t>Schlamm aus der Fertigmörtelherstellung</t>
  </si>
  <si>
    <t>9008390015063</t>
  </si>
  <si>
    <t>9008390015070</t>
  </si>
  <si>
    <t>9008390015087</t>
  </si>
  <si>
    <t>Rotschlamm aus der Aluminiumerzeugung</t>
  </si>
  <si>
    <t>9008390015094</t>
  </si>
  <si>
    <t>9008390015100</t>
  </si>
  <si>
    <t>Asbestzementschlamm</t>
  </si>
  <si>
    <t>9008390100431</t>
  </si>
  <si>
    <t>9008390015124</t>
  </si>
  <si>
    <t>Emailleschlamm</t>
  </si>
  <si>
    <t>9008390015131</t>
  </si>
  <si>
    <t>9008390015148</t>
  </si>
  <si>
    <t>9008390015155</t>
  </si>
  <si>
    <t>Graphitschlamm</t>
  </si>
  <si>
    <t>9008390015162</t>
  </si>
  <si>
    <t>9008390015179</t>
  </si>
  <si>
    <t>9008390015186</t>
  </si>
  <si>
    <t>Kalkschlamm</t>
  </si>
  <si>
    <t>9008390015193</t>
  </si>
  <si>
    <t>9008390015209</t>
  </si>
  <si>
    <t>9008390015216</t>
  </si>
  <si>
    <t>31613</t>
  </si>
  <si>
    <t>Gipsschlamm</t>
  </si>
  <si>
    <t>9008390015223</t>
  </si>
  <si>
    <t>9008390015230</t>
  </si>
  <si>
    <t>Schlamm aus Eisenhütten</t>
  </si>
  <si>
    <t>9008390015247</t>
  </si>
  <si>
    <t>9008390015254</t>
  </si>
  <si>
    <t>9008390015261</t>
  </si>
  <si>
    <t>Schlamm aus Stahlwalzwerken</t>
  </si>
  <si>
    <t>9008390015278</t>
  </si>
  <si>
    <t>9008390015285</t>
  </si>
  <si>
    <t>9008390015292</t>
  </si>
  <si>
    <t>Schlamm aus Gießereien</t>
  </si>
  <si>
    <t>9008390015308</t>
  </si>
  <si>
    <t>9008390015315</t>
  </si>
  <si>
    <t>9008390015322</t>
  </si>
  <si>
    <t>31617</t>
  </si>
  <si>
    <t>Glasschleifschlamm</t>
  </si>
  <si>
    <t>9008390015339</t>
  </si>
  <si>
    <t>9008390015346</t>
  </si>
  <si>
    <t>Carbidschlamm</t>
  </si>
  <si>
    <t>9008390015353</t>
  </si>
  <si>
    <t>9008390015360</t>
  </si>
  <si>
    <t>9008390015377</t>
  </si>
  <si>
    <t>Gichtgasschlamm</t>
  </si>
  <si>
    <t>9008390015384</t>
  </si>
  <si>
    <t>9008390015391</t>
  </si>
  <si>
    <t>9008390015407</t>
  </si>
  <si>
    <t>9008390015414</t>
  </si>
  <si>
    <t>9008390015421</t>
  </si>
  <si>
    <t>31612 88</t>
  </si>
  <si>
    <t>9008390015438</t>
  </si>
  <si>
    <t>9008390015445</t>
  </si>
  <si>
    <t>Magnesiumoxidschlamm</t>
  </si>
  <si>
    <t>9008390015452</t>
  </si>
  <si>
    <t>9008390015469</t>
  </si>
  <si>
    <t>9008390015476</t>
  </si>
  <si>
    <t>Eisenoxidschlamm aus Reduktionsprozessen</t>
  </si>
  <si>
    <t>9008390015483</t>
  </si>
  <si>
    <t>9008390015490</t>
  </si>
  <si>
    <t>9008390015506</t>
  </si>
  <si>
    <t>Erdschlamm, Sandschlamm, Schlitzwandaushub</t>
  </si>
  <si>
    <t>9008390015513</t>
  </si>
  <si>
    <t>9008390015520</t>
  </si>
  <si>
    <t>9008390015537</t>
  </si>
  <si>
    <t>Schlamm aus der Nichteisenmetall-Erzeugung</t>
  </si>
  <si>
    <t>9008390015544</t>
  </si>
  <si>
    <t>9008390015551</t>
  </si>
  <si>
    <t>9008390015568</t>
  </si>
  <si>
    <t>Aluminiumoxidschlamm</t>
  </si>
  <si>
    <t>9008390015575</t>
  </si>
  <si>
    <t>9008390015582</t>
  </si>
  <si>
    <t>9008390015599</t>
  </si>
  <si>
    <t>Härtereischlamm aus cyanidhaltigen Härtebädern</t>
  </si>
  <si>
    <t>9008390015605</t>
  </si>
  <si>
    <t>9008390015612</t>
  </si>
  <si>
    <t>9008390015629</t>
  </si>
  <si>
    <t>Härtereischlamm aus nitrat- bzw. nitrithaltigen Härtebädern</t>
  </si>
  <si>
    <t>9008390015636</t>
  </si>
  <si>
    <t>9008390015643</t>
  </si>
  <si>
    <t>9008390015650</t>
  </si>
  <si>
    <t>Bariumcarbonatschlamm</t>
  </si>
  <si>
    <t>9008390015667</t>
  </si>
  <si>
    <t>9008390015674</t>
  </si>
  <si>
    <t>9008390015681</t>
  </si>
  <si>
    <t>31631</t>
  </si>
  <si>
    <t>Bariumsulfatschlamm</t>
  </si>
  <si>
    <t>9008390015698</t>
  </si>
  <si>
    <t>9008390015704</t>
  </si>
  <si>
    <t>9008390015711</t>
  </si>
  <si>
    <t>Bariumsulfatschlamm aus der Chlor-Alkali-Elektrolyse, quecksilberhaltig</t>
  </si>
  <si>
    <t>9008390015728</t>
  </si>
  <si>
    <t>9008390015735</t>
  </si>
  <si>
    <t>9008390015742</t>
  </si>
  <si>
    <t>9008390015759</t>
  </si>
  <si>
    <t>Carbonatationsschlamm</t>
  </si>
  <si>
    <t>9008390015766</t>
  </si>
  <si>
    <t>9008390015773</t>
  </si>
  <si>
    <t>9008390015780</t>
  </si>
  <si>
    <t>Rübenerde</t>
  </si>
  <si>
    <t>9008390015797</t>
  </si>
  <si>
    <t>9008390015803</t>
  </si>
  <si>
    <t>9008390015810</t>
  </si>
  <si>
    <t>Bohrschlamm, verunreinigt</t>
  </si>
  <si>
    <t>9008390015827</t>
  </si>
  <si>
    <t>9008390015834</t>
  </si>
  <si>
    <t>9008390015841</t>
  </si>
  <si>
    <t>Phosphatierschlamm</t>
  </si>
  <si>
    <t>9008390015858</t>
  </si>
  <si>
    <t>9008390015865</t>
  </si>
  <si>
    <t>9008390015872</t>
  </si>
  <si>
    <t>Calciumsulfitschlamm</t>
  </si>
  <si>
    <t>9008390015889</t>
  </si>
  <si>
    <t>9008390015896</t>
  </si>
  <si>
    <t>9008390015902</t>
  </si>
  <si>
    <t>9008390015919</t>
  </si>
  <si>
    <t>9008390015926</t>
  </si>
  <si>
    <t>9008390015933</t>
  </si>
  <si>
    <t>Füll- und Trennmittelsuspensionen (Mineral-, Feststoffanteile)</t>
  </si>
  <si>
    <t>9008390015940</t>
  </si>
  <si>
    <t>9008390015957</t>
  </si>
  <si>
    <t>9008390015964</t>
  </si>
  <si>
    <t>Calciumfluoridschlamm</t>
  </si>
  <si>
    <t>9008390015971</t>
  </si>
  <si>
    <t>9008390015988</t>
  </si>
  <si>
    <t>9008390015995</t>
  </si>
  <si>
    <t>Kesselreinigungsrückstände</t>
  </si>
  <si>
    <t>9008390016008</t>
  </si>
  <si>
    <t>9008390016015</t>
  </si>
  <si>
    <t>9008390016022</t>
  </si>
  <si>
    <t>Schlamm aus der Gas- und Abgasreinigung</t>
  </si>
  <si>
    <t>9008390016039</t>
  </si>
  <si>
    <t>9008390016046</t>
  </si>
  <si>
    <t>9008390016077</t>
  </si>
  <si>
    <t>eisenhaltiger Staub ohne schädliche Beimengungen</t>
  </si>
  <si>
    <t>9008390016084</t>
  </si>
  <si>
    <t>9008390016091</t>
  </si>
  <si>
    <t>Zunder und Hammerschlag, Walzensinter</t>
  </si>
  <si>
    <t>9008390016107</t>
  </si>
  <si>
    <t>9008390016114</t>
  </si>
  <si>
    <t>9008390016121</t>
  </si>
  <si>
    <t>9008390016138</t>
  </si>
  <si>
    <t>9008390016145</t>
  </si>
  <si>
    <t>35105</t>
  </si>
  <si>
    <t>Eisenmetallemballagen und -behältnisse</t>
  </si>
  <si>
    <t>9008390016152</t>
  </si>
  <si>
    <t>Eisenmetallemballagen und -behältnisse mit gefährlichen Restinhalten</t>
  </si>
  <si>
    <t>9008390016169</t>
  </si>
  <si>
    <t>Kfz-Katalysatoren und andere Edelmetall-Katalysatoren</t>
  </si>
  <si>
    <t>9008390016176</t>
  </si>
  <si>
    <t>9008390016190</t>
  </si>
  <si>
    <t>elektrische und elektronische Geräte und Geräteteile, mit umweltrelevanten Mengen an gefährlichen Abfällen oder Inhaltsstoffen</t>
  </si>
  <si>
    <t>9008390016206</t>
  </si>
  <si>
    <t>elektrische und elektronische Geräte und Geräteteile, ohne umweltrelevante Mengen an gefährlichen Abfällen oder Inhaltsstoffen</t>
  </si>
  <si>
    <t>9008390016213</t>
  </si>
  <si>
    <t>Fahrzeuge, Arbeitsmaschinen und -teile, mit umweltrelevanten Mengen an gefährlichen Anteilen oder Inhaltsstoffen (zB Starterbatterie, Bremsflüssigkeit, Motoröl)</t>
  </si>
  <si>
    <t>9008390016220</t>
  </si>
  <si>
    <t>Fahrzeuge, Arbeitsmaschinen und -teile, ohne umweltrelevante Mengen an gefährlichen Anteilen oder Inhaltsstoffen</t>
  </si>
  <si>
    <t>9008390016237</t>
  </si>
  <si>
    <t>9008390016244</t>
  </si>
  <si>
    <t>Kühl- und Klimageräte mit anderen Kältemitteln (zB Ammoniak bei Absorberkühlgeräten)</t>
  </si>
  <si>
    <t>9008390016268</t>
  </si>
  <si>
    <t>Leiterplatten, bestückt</t>
  </si>
  <si>
    <t>35208</t>
  </si>
  <si>
    <t>9008390016275</t>
  </si>
  <si>
    <t>Leiterplatten, entstückt oder unbestückt</t>
  </si>
  <si>
    <t>9008390016282</t>
  </si>
  <si>
    <t>Elektrolytkondensatoren</t>
  </si>
  <si>
    <t>9008390016299</t>
  </si>
  <si>
    <t>9008390016305</t>
  </si>
  <si>
    <t>Bildröhren (nach dem Prinzip der Kathodenstrahlröhre)</t>
  </si>
  <si>
    <t>9008390016312</t>
  </si>
  <si>
    <t>Flüssigkristallanzeigen (LCD)</t>
  </si>
  <si>
    <t>9008390016329</t>
  </si>
  <si>
    <t>9008390025536</t>
  </si>
  <si>
    <t>Bildschirmgeräte, einschließlich Bildröhrengeräte</t>
  </si>
  <si>
    <t>9008390025543</t>
  </si>
  <si>
    <t>9008390025550</t>
  </si>
  <si>
    <t>9008390025567</t>
  </si>
  <si>
    <t>9008390025574</t>
  </si>
  <si>
    <t>9008390016343</t>
  </si>
  <si>
    <t>Stanz- und Zerspanungsabfälle</t>
  </si>
  <si>
    <t>9008390016350</t>
  </si>
  <si>
    <t>9008390016367</t>
  </si>
  <si>
    <t>Blei</t>
  </si>
  <si>
    <t>9008390016374</t>
  </si>
  <si>
    <t>9008390016381</t>
  </si>
  <si>
    <t>Hartzink</t>
  </si>
  <si>
    <t>9008390016398</t>
  </si>
  <si>
    <t>9008390016404</t>
  </si>
  <si>
    <t>Aluminium, Aluminiumfolien</t>
  </si>
  <si>
    <t>9008390016411</t>
  </si>
  <si>
    <t>9008390016428</t>
  </si>
  <si>
    <t>Elektronspäne</t>
  </si>
  <si>
    <t>9008390016435</t>
  </si>
  <si>
    <t>9008390016442</t>
  </si>
  <si>
    <t>Berylliumspäne</t>
  </si>
  <si>
    <t>9008390016459</t>
  </si>
  <si>
    <t>9008390016466</t>
  </si>
  <si>
    <t>Magnesium</t>
  </si>
  <si>
    <t>9008390016473</t>
  </si>
  <si>
    <t>9008390016480</t>
  </si>
  <si>
    <t>Zink, Zinkplatten</t>
  </si>
  <si>
    <t>9008390016497</t>
  </si>
  <si>
    <t>9008390016503</t>
  </si>
  <si>
    <t>Kupfer</t>
  </si>
  <si>
    <t>9008390016510</t>
  </si>
  <si>
    <t>9008390016527</t>
  </si>
  <si>
    <t>35314</t>
  </si>
  <si>
    <t>Kabel</t>
  </si>
  <si>
    <t>9008390016534</t>
  </si>
  <si>
    <t>9008390016541</t>
  </si>
  <si>
    <t>35315</t>
  </si>
  <si>
    <t>NE-Metallschrott, NE-Metallemballagen</t>
  </si>
  <si>
    <t>9008390016558</t>
  </si>
  <si>
    <t>berylliumhaltige Stäube</t>
  </si>
  <si>
    <t>31217 88 oder 31223 88</t>
  </si>
  <si>
    <t>9008390016565</t>
  </si>
  <si>
    <t>9008390016572</t>
  </si>
  <si>
    <t>sonstige NE-metallhaltige Stäube</t>
  </si>
  <si>
    <t>9008390016589</t>
  </si>
  <si>
    <t>9008390016596</t>
  </si>
  <si>
    <t>9008390016602</t>
  </si>
  <si>
    <t>Bleiakkumulatoren</t>
  </si>
  <si>
    <t>9008390016626</t>
  </si>
  <si>
    <t>Nickel-Cadmium-Akkumulatoren</t>
  </si>
  <si>
    <t>9008390016640</t>
  </si>
  <si>
    <t>Knopfzellen</t>
  </si>
  <si>
    <t>9008390016664</t>
  </si>
  <si>
    <t>Quecksilber, quecksilberhaltige Rückstände, Quecksilberdampflampen</t>
  </si>
  <si>
    <t>9008390016688</t>
  </si>
  <si>
    <t>NE-Metallemballagen und -behältnisse mit gefährlichen Restinhalten</t>
  </si>
  <si>
    <t>9008390016695</t>
  </si>
  <si>
    <t>Cadmium und cadmiumhaltige Abfälle, mit gefahrenrelevanten Eigenschaften</t>
  </si>
  <si>
    <t>35340</t>
  </si>
  <si>
    <t>9008390016718</t>
  </si>
  <si>
    <t>9008390016725</t>
  </si>
  <si>
    <t>Nickel und nickelhaltige Abfälle</t>
  </si>
  <si>
    <t>9008390016732</t>
  </si>
  <si>
    <t>9008390016749</t>
  </si>
  <si>
    <t>Zink-Kohle-Batterien</t>
  </si>
  <si>
    <t>9008390016763</t>
  </si>
  <si>
    <t>Alkali-Mangan-Batterien</t>
  </si>
  <si>
    <t>9008390016787</t>
  </si>
  <si>
    <t>Lithiumbatterien</t>
  </si>
  <si>
    <t>9008390016800</t>
  </si>
  <si>
    <t>Batterien, unsortiert</t>
  </si>
  <si>
    <t>9008390016824</t>
  </si>
  <si>
    <t>Gasentladungslampen (zB Leuchtstofflampen, Leuchtstoffröhren)</t>
  </si>
  <si>
    <t>9008390016701</t>
  </si>
  <si>
    <t>Cadmium und cadmiumhaltige Abfälle</t>
  </si>
  <si>
    <t>9008390026687</t>
  </si>
  <si>
    <t>9008390025581</t>
  </si>
  <si>
    <t>12</t>
  </si>
  <si>
    <t>PCB-haltige Kabel</t>
  </si>
  <si>
    <t>bis 50 ppm PCB</t>
  </si>
  <si>
    <t>9008390025598</t>
  </si>
  <si>
    <t>13</t>
  </si>
  <si>
    <t>größer als 50 bis 100 ppm PCB</t>
  </si>
  <si>
    <t>9008390025604</t>
  </si>
  <si>
    <t>14</t>
  </si>
  <si>
    <t>größer als 100 bis 500 ppm PCB</t>
  </si>
  <si>
    <t>9008390025611</t>
  </si>
  <si>
    <t>15</t>
  </si>
  <si>
    <t>größer als 500 bis 5000 ppm PCB</t>
  </si>
  <si>
    <t>9008390025628</t>
  </si>
  <si>
    <t>16</t>
  </si>
  <si>
    <t>größer als 5000 ppm PCB</t>
  </si>
  <si>
    <t>9008390025635</t>
  </si>
  <si>
    <t>Kabel mit gefährlichen Isolierstoffen (Teer, Öl u. dgl.)</t>
  </si>
  <si>
    <t>9008390016848</t>
  </si>
  <si>
    <t>Zinkschlamm</t>
  </si>
  <si>
    <t>9008390016855</t>
  </si>
  <si>
    <t>9008390016862</t>
  </si>
  <si>
    <t>9008390016879</t>
  </si>
  <si>
    <t>Metallschleifschlamm</t>
  </si>
  <si>
    <t>35507</t>
  </si>
  <si>
    <t>9008390016893</t>
  </si>
  <si>
    <t>9008390016909</t>
  </si>
  <si>
    <t>Bleischlamm</t>
  </si>
  <si>
    <t>9008390016916</t>
  </si>
  <si>
    <t>9008390016923</t>
  </si>
  <si>
    <t>9008390016930</t>
  </si>
  <si>
    <t>Zinnschlamm</t>
  </si>
  <si>
    <t>9008390016947</t>
  </si>
  <si>
    <t>9008390016954</t>
  </si>
  <si>
    <t>Anodenschlamm</t>
  </si>
  <si>
    <t>9008390016961</t>
  </si>
  <si>
    <t>9008390016978</t>
  </si>
  <si>
    <t>9008390016985</t>
  </si>
  <si>
    <t>sonstige Metallschlämme</t>
  </si>
  <si>
    <t>9008390016992</t>
  </si>
  <si>
    <t>9008390017005</t>
  </si>
  <si>
    <t>9008390016886</t>
  </si>
  <si>
    <t>Metallschleifschlamm, ohne gefahrenrelevante Eigenschaften</t>
  </si>
  <si>
    <t>9008390025642</t>
  </si>
  <si>
    <t>9008390017036</t>
  </si>
  <si>
    <t>Steinsalzrückstände</t>
  </si>
  <si>
    <t>9008390017043</t>
  </si>
  <si>
    <t>9008390017050</t>
  </si>
  <si>
    <t>Gasreinigungsmasse</t>
  </si>
  <si>
    <t>9008390017067</t>
  </si>
  <si>
    <t>9008390017074</t>
  </si>
  <si>
    <t>Feuerlöschpulverreste</t>
  </si>
  <si>
    <t>9008390017081</t>
  </si>
  <si>
    <t>9008390017098</t>
  </si>
  <si>
    <t>Rückstände mit Elementarschwefel</t>
  </si>
  <si>
    <t>9008390017104</t>
  </si>
  <si>
    <t>9008390017111</t>
  </si>
  <si>
    <t>Gemengereste (Glasherstellung)</t>
  </si>
  <si>
    <t>9008390017128</t>
  </si>
  <si>
    <t>9008390017135</t>
  </si>
  <si>
    <t>9008390017142</t>
  </si>
  <si>
    <t>im Einzelfall 39903 bis 39908</t>
  </si>
  <si>
    <t>9008390017159</t>
  </si>
  <si>
    <t>9008390017180</t>
  </si>
  <si>
    <t>cyanidhaltiger Galvanikschlamm</t>
  </si>
  <si>
    <t>9008390017197</t>
  </si>
  <si>
    <t>9008390017203</t>
  </si>
  <si>
    <t>9008390017210</t>
  </si>
  <si>
    <t>chrom(VI)haltiger Galvanikschlamm</t>
  </si>
  <si>
    <t>9008390017227</t>
  </si>
  <si>
    <t>9008390017234</t>
  </si>
  <si>
    <t>chrom(III)haltiger Galvanikschlamm</t>
  </si>
  <si>
    <t>9008390017241</t>
  </si>
  <si>
    <t>9008390017258</t>
  </si>
  <si>
    <t>9008390017265</t>
  </si>
  <si>
    <t>kupferhaltiger Galvanikschlamm</t>
  </si>
  <si>
    <t>9008390017272</t>
  </si>
  <si>
    <t>9008390017289</t>
  </si>
  <si>
    <t>9008390017296</t>
  </si>
  <si>
    <t>zinkhaltiger Galvanikschlamm</t>
  </si>
  <si>
    <t>9008390017302</t>
  </si>
  <si>
    <t>9008390017319</t>
  </si>
  <si>
    <t>9008390017326</t>
  </si>
  <si>
    <t>cadmiumhaltiger Galvanikschlamm</t>
  </si>
  <si>
    <t>9008390017333</t>
  </si>
  <si>
    <t>9008390017340</t>
  </si>
  <si>
    <t>9008390017357</t>
  </si>
  <si>
    <t>nickelhaltiger Galvanikschlamm</t>
  </si>
  <si>
    <t>9008390010792</t>
  </si>
  <si>
    <t>9008390017364</t>
  </si>
  <si>
    <t>9008390017371</t>
  </si>
  <si>
    <t>kobalthaltiger Galvanikschlamm</t>
  </si>
  <si>
    <t>9008390017388</t>
  </si>
  <si>
    <t>9008390017395</t>
  </si>
  <si>
    <t>9008390017401</t>
  </si>
  <si>
    <t>edelmetallhaltiger Galvanikschlamm</t>
  </si>
  <si>
    <t>9008390017418</t>
  </si>
  <si>
    <t>9008390017425</t>
  </si>
  <si>
    <t>9008390017432</t>
  </si>
  <si>
    <t>sonstige Galvanikschlämme</t>
  </si>
  <si>
    <t>9008390017449</t>
  </si>
  <si>
    <t>9008390017456</t>
  </si>
  <si>
    <t>9008390017463</t>
  </si>
  <si>
    <t>sonstige Metallhydroxidschlämme</t>
  </si>
  <si>
    <t>9008390017470</t>
  </si>
  <si>
    <t>9008390017487</t>
  </si>
  <si>
    <t>9008390017494</t>
  </si>
  <si>
    <t>Blei-, Nickel-, Cadmiumhydroxidschlämme</t>
  </si>
  <si>
    <t>9008390017500</t>
  </si>
  <si>
    <t>9008390017517</t>
  </si>
  <si>
    <t>9008390017524</t>
  </si>
  <si>
    <t>Aluminiumhydroxidschlamm, verunreinigt</t>
  </si>
  <si>
    <t>51308</t>
  </si>
  <si>
    <t>9008390017531</t>
  </si>
  <si>
    <t>Zinkoxid</t>
  </si>
  <si>
    <t>9008390017586</t>
  </si>
  <si>
    <t>Zinkhydroxid</t>
  </si>
  <si>
    <t>9008390017593</t>
  </si>
  <si>
    <t>9008390017609</t>
  </si>
  <si>
    <t>9008390017616</t>
  </si>
  <si>
    <t>9008390017623</t>
  </si>
  <si>
    <t>9008390017630</t>
  </si>
  <si>
    <t>Braunstein, Manganoxide</t>
  </si>
  <si>
    <t>9008390017678</t>
  </si>
  <si>
    <t>Aluminiumoxid</t>
  </si>
  <si>
    <t>9008390017685</t>
  </si>
  <si>
    <t>9008390017692</t>
  </si>
  <si>
    <t>9008390017708</t>
  </si>
  <si>
    <t>Chrom(III)oxid</t>
  </si>
  <si>
    <t>9008390017715</t>
  </si>
  <si>
    <t>9008390017722</t>
  </si>
  <si>
    <t>Kupferoxid</t>
  </si>
  <si>
    <t>9008390017760</t>
  </si>
  <si>
    <t>Aluminiumhydroxid</t>
  </si>
  <si>
    <t>9008390017777</t>
  </si>
  <si>
    <t>9008390017784</t>
  </si>
  <si>
    <t>51309</t>
  </si>
  <si>
    <t>Eisenhydroxid</t>
  </si>
  <si>
    <t>9008390102626</t>
  </si>
  <si>
    <t>9008390017791</t>
  </si>
  <si>
    <t>9008390017807</t>
  </si>
  <si>
    <t>sonstige Metallhydroxide</t>
  </si>
  <si>
    <t>9008390017821</t>
  </si>
  <si>
    <t>9008390017845</t>
  </si>
  <si>
    <t>Häutesalz</t>
  </si>
  <si>
    <t>9008390017852</t>
  </si>
  <si>
    <t>9008390017869</t>
  </si>
  <si>
    <t>9008390017876</t>
  </si>
  <si>
    <t>Natrium- und Kaliumphosphatabfälle</t>
  </si>
  <si>
    <t>9008390017883</t>
  </si>
  <si>
    <t>9008390017890</t>
  </si>
  <si>
    <t>Imprägniersalzabfälle</t>
  </si>
  <si>
    <t>9008390017906</t>
  </si>
  <si>
    <t>9008390017913</t>
  </si>
  <si>
    <t>9008390017920</t>
  </si>
  <si>
    <t>Lederchemikalien, Gerbstoffe</t>
  </si>
  <si>
    <t>9008390017937</t>
  </si>
  <si>
    <t>9008390017944</t>
  </si>
  <si>
    <t>9008390017951</t>
  </si>
  <si>
    <t>Düngemittelreste</t>
  </si>
  <si>
    <t>9008390017968</t>
  </si>
  <si>
    <t>9008390017975</t>
  </si>
  <si>
    <t>9008390017982</t>
  </si>
  <si>
    <t>Pottascherückstände</t>
  </si>
  <si>
    <t>9008390017999</t>
  </si>
  <si>
    <t>9008390018002</t>
  </si>
  <si>
    <t>9008390018019</t>
  </si>
  <si>
    <t>Salmiak (Ammonchlorid)</t>
  </si>
  <si>
    <t>9008390018026</t>
  </si>
  <si>
    <t>9008390018033</t>
  </si>
  <si>
    <t>9008390018040</t>
  </si>
  <si>
    <t>Salzbadabfälle</t>
  </si>
  <si>
    <t>9008390018057</t>
  </si>
  <si>
    <t>9008390018064</t>
  </si>
  <si>
    <t>9008390018071</t>
  </si>
  <si>
    <t>Ammoniumfluorid</t>
  </si>
  <si>
    <t>9008390018088</t>
  </si>
  <si>
    <t>9008390018095</t>
  </si>
  <si>
    <t>9008390018101</t>
  </si>
  <si>
    <t>Arsenkalk</t>
  </si>
  <si>
    <t>9008390018118</t>
  </si>
  <si>
    <t>9008390018125</t>
  </si>
  <si>
    <t>Arsentrisulfid</t>
  </si>
  <si>
    <t>9008390018149</t>
  </si>
  <si>
    <t>9008390018156</t>
  </si>
  <si>
    <t>Brüniersalze</t>
  </si>
  <si>
    <t>9008390018163</t>
  </si>
  <si>
    <t>9008390018170</t>
  </si>
  <si>
    <t>9008390018187</t>
  </si>
  <si>
    <t>Natriumsulfat (Glaubersalz)</t>
  </si>
  <si>
    <t>9008390018194</t>
  </si>
  <si>
    <t>9008390018200</t>
  </si>
  <si>
    <t>Natriumbromid</t>
  </si>
  <si>
    <t>9008390018217</t>
  </si>
  <si>
    <t>Eisenchlorid</t>
  </si>
  <si>
    <t>Eisensulfat</t>
  </si>
  <si>
    <t>9008390018262</t>
  </si>
  <si>
    <t>Bleisulfat</t>
  </si>
  <si>
    <t>9008390018279</t>
  </si>
  <si>
    <t>9008390018286</t>
  </si>
  <si>
    <t>Natriumchlorid</t>
  </si>
  <si>
    <t>9008390018293</t>
  </si>
  <si>
    <t>9008390018309</t>
  </si>
  <si>
    <t>Bleisalze</t>
  </si>
  <si>
    <t>9008390018316</t>
  </si>
  <si>
    <t>9008390018323</t>
  </si>
  <si>
    <t>Bariumsalze</t>
  </si>
  <si>
    <t>9008390018330</t>
  </si>
  <si>
    <t>9008390018347</t>
  </si>
  <si>
    <t>9008390018354</t>
  </si>
  <si>
    <t>Calciumchlorid</t>
  </si>
  <si>
    <t>9008390018361</t>
  </si>
  <si>
    <t>9008390018378</t>
  </si>
  <si>
    <t>Magnesiumchlorid</t>
  </si>
  <si>
    <t>9008390018385</t>
  </si>
  <si>
    <t>9008390018392</t>
  </si>
  <si>
    <t>Alkali- und Erdalkalisulfide</t>
  </si>
  <si>
    <t>9008390018408</t>
  </si>
  <si>
    <t>9008390018415</t>
  </si>
  <si>
    <t>Schwermetallsulfide</t>
  </si>
  <si>
    <t>9008390018422</t>
  </si>
  <si>
    <t>9008390018439</t>
  </si>
  <si>
    <t>9008390018446</t>
  </si>
  <si>
    <t>Kupferchlorid</t>
  </si>
  <si>
    <t>9008390018453</t>
  </si>
  <si>
    <t>9008390018460</t>
  </si>
  <si>
    <t>9008390018477</t>
  </si>
  <si>
    <t>Chlorkalk</t>
  </si>
  <si>
    <t>9008390018484</t>
  </si>
  <si>
    <t>9008390018491</t>
  </si>
  <si>
    <t>9008390018507</t>
  </si>
  <si>
    <t>Salze, cyanidhaltig</t>
  </si>
  <si>
    <t>9008390018514</t>
  </si>
  <si>
    <t>9008390018521</t>
  </si>
  <si>
    <t>9008390018538</t>
  </si>
  <si>
    <t>Salze, nitrat-, nitrithaltig</t>
  </si>
  <si>
    <t>9008390018545</t>
  </si>
  <si>
    <t>9008390018552</t>
  </si>
  <si>
    <t>9008390018569</t>
  </si>
  <si>
    <t>Vanadiumsalze</t>
  </si>
  <si>
    <t>9008390018576</t>
  </si>
  <si>
    <t>9008390018583</t>
  </si>
  <si>
    <t>9008390018590</t>
  </si>
  <si>
    <t>sonstige Arsenverbindungen</t>
  </si>
  <si>
    <t>9008390018606</t>
  </si>
  <si>
    <t>9008390018613</t>
  </si>
  <si>
    <t>9008390018620</t>
  </si>
  <si>
    <t>sonstige Salze, leicht löslich</t>
  </si>
  <si>
    <t>9008390018637</t>
  </si>
  <si>
    <t>9008390018644</t>
  </si>
  <si>
    <t>9008390018651</t>
  </si>
  <si>
    <t>sonstige Salze, schwerlöslich</t>
  </si>
  <si>
    <t>9008390018668</t>
  </si>
  <si>
    <t>9008390018675</t>
  </si>
  <si>
    <t>9008390018682</t>
  </si>
  <si>
    <t>gebrauchte ammoniakalische Kupferätzlösungen</t>
  </si>
  <si>
    <t>9008390018699</t>
  </si>
  <si>
    <t>9008390018705</t>
  </si>
  <si>
    <t>Kupfersalze, wasserlöslich (ausgenommen Kupferchlorid)</t>
  </si>
  <si>
    <t>9008390018712</t>
  </si>
  <si>
    <t>9008390018729</t>
  </si>
  <si>
    <t>9008390018750</t>
  </si>
  <si>
    <t>Akku-Säuren</t>
  </si>
  <si>
    <t>9008390018767</t>
  </si>
  <si>
    <t>Säuren und Säuregemische, anorganisch</t>
  </si>
  <si>
    <t>9008390018774</t>
  </si>
  <si>
    <t>9008390018781</t>
  </si>
  <si>
    <t>Säuren, Säuregemische mit anwendungsspezifischen Beimengungen (zB Beizen, Ionenaustauschereluate)</t>
  </si>
  <si>
    <t>9008390018798</t>
  </si>
  <si>
    <t>9008390018804</t>
  </si>
  <si>
    <t>Chromschwefelsäure</t>
  </si>
  <si>
    <t>9008390018828</t>
  </si>
  <si>
    <t>organische Säuren und Säuregemische, halogeniert</t>
  </si>
  <si>
    <t>9008390018835</t>
  </si>
  <si>
    <t>9008390018842</t>
  </si>
  <si>
    <t>organische Säuren und Säuregemische, nicht halogeniert</t>
  </si>
  <si>
    <t>9008390018859</t>
  </si>
  <si>
    <t>9008390018873</t>
  </si>
  <si>
    <t>Laugen, Laugengemische</t>
  </si>
  <si>
    <t>9008390018880</t>
  </si>
  <si>
    <t>9008390018897</t>
  </si>
  <si>
    <t>Ammoniaklösung (Salmiakgeist)</t>
  </si>
  <si>
    <t>9008390018903</t>
  </si>
  <si>
    <t>Laugen und Laugengemische mit anwendungsspezifischen Beimengungen (zB Beizen, Ionenaustauschereluate, Entfettungsbäder)</t>
  </si>
  <si>
    <t>9008390018910</t>
  </si>
  <si>
    <t>9008390018934</t>
  </si>
  <si>
    <t>Hypochlorit-Ablauge</t>
  </si>
  <si>
    <t>9008390018941</t>
  </si>
  <si>
    <t>9008390018958</t>
  </si>
  <si>
    <t>Fixierbäder</t>
  </si>
  <si>
    <t>9008390018965</t>
  </si>
  <si>
    <t>9008390018972</t>
  </si>
  <si>
    <t>Sulfitablauge</t>
  </si>
  <si>
    <t>9008390018989</t>
  </si>
  <si>
    <t>Gerbereibrühe</t>
  </si>
  <si>
    <t>9008390018996</t>
  </si>
  <si>
    <t>9008390019009</t>
  </si>
  <si>
    <t>Bäder, sulfidhaltig</t>
  </si>
  <si>
    <t>52725 88</t>
  </si>
  <si>
    <t>9008390019016</t>
  </si>
  <si>
    <t>Konzentrate, chrom(VI)haltig</t>
  </si>
  <si>
    <t>9008390019023</t>
  </si>
  <si>
    <t>Konzentrate, cyanidhaltig</t>
  </si>
  <si>
    <t>9008390019030</t>
  </si>
  <si>
    <t>Spül- und Waschwässer, cyanidhaltig</t>
  </si>
  <si>
    <t>9008390019047</t>
  </si>
  <si>
    <t>Bleichbäder</t>
  </si>
  <si>
    <t>9008390019054</t>
  </si>
  <si>
    <t>9008390019061</t>
  </si>
  <si>
    <t>Konzentrate, metallsalzhaltig (zB Nitratlösungen, Entrostungsbäder, Brünierbäder)</t>
  </si>
  <si>
    <t>9008390019078</t>
  </si>
  <si>
    <t>9008390019085</t>
  </si>
  <si>
    <t>Bleichereiablauge, chlorfrei</t>
  </si>
  <si>
    <t>9008390019092</t>
  </si>
  <si>
    <t>9008390019108</t>
  </si>
  <si>
    <t>Bleichereiablauge, chlorhaltig</t>
  </si>
  <si>
    <t>9008390019115</t>
  </si>
  <si>
    <t>9008390019122</t>
  </si>
  <si>
    <t>Spül- und Waschwässer, metallsalzhaltig</t>
  </si>
  <si>
    <t>9008390019139</t>
  </si>
  <si>
    <t>9008390019146</t>
  </si>
  <si>
    <t>Entwicklerbäder</t>
  </si>
  <si>
    <t>9008390019153</t>
  </si>
  <si>
    <t>9008390019160</t>
  </si>
  <si>
    <t>Kühlmittellösungen</t>
  </si>
  <si>
    <t>9008390019177</t>
  </si>
  <si>
    <t>9008390019184</t>
  </si>
  <si>
    <t>sonstige wässrige Konzentrate</t>
  </si>
  <si>
    <t>9008390019191</t>
  </si>
  <si>
    <t>9008390019221</t>
  </si>
  <si>
    <t>Altbestände von Pflanzenbehandlungs- und Schädlingsbekämpfungsmitteln</t>
  </si>
  <si>
    <t>9008390019238</t>
  </si>
  <si>
    <t>9008390019245</t>
  </si>
  <si>
    <t>9008390019252</t>
  </si>
  <si>
    <t>Produktionsabfälle von Pflanzenbehandlungs- und Schädlingsbekämpfungsmitteln</t>
  </si>
  <si>
    <t>9008390019269</t>
  </si>
  <si>
    <t>9008390019276</t>
  </si>
  <si>
    <t>9008390019290</t>
  </si>
  <si>
    <t>überlagerte Körperpflegemittel</t>
  </si>
  <si>
    <t>9008390019306</t>
  </si>
  <si>
    <t>9008390019313</t>
  </si>
  <si>
    <t>Produktionsabfälle von Körperpflegemitteln</t>
  </si>
  <si>
    <t>9008390019320</t>
  </si>
  <si>
    <t>53501</t>
  </si>
  <si>
    <t>9008390019368</t>
  </si>
  <si>
    <t>Produktionsabfälle der Arzneimittelerzeugung</t>
  </si>
  <si>
    <t>9008390019375</t>
  </si>
  <si>
    <t>9008390019382</t>
  </si>
  <si>
    <t>9008390019399</t>
  </si>
  <si>
    <t>Trester von Heilpflanzen</t>
  </si>
  <si>
    <t>9008390019405</t>
  </si>
  <si>
    <t>9008390019412</t>
  </si>
  <si>
    <t>Pilzmycel</t>
  </si>
  <si>
    <t>9008390019429</t>
  </si>
  <si>
    <t>9008390019436</t>
  </si>
  <si>
    <t>Proteinabfälle</t>
  </si>
  <si>
    <t>9008390019443</t>
  </si>
  <si>
    <t>9008390019450</t>
  </si>
  <si>
    <t>Desinfektionsmittel</t>
  </si>
  <si>
    <t>9008390019467</t>
  </si>
  <si>
    <t>9008390019474</t>
  </si>
  <si>
    <t>9008390019481</t>
  </si>
  <si>
    <t>Lebendimpfstoffe</t>
  </si>
  <si>
    <t>9008390019498</t>
  </si>
  <si>
    <t>9008390019542</t>
  </si>
  <si>
    <t>Öle, säurehaltig</t>
  </si>
  <si>
    <t>9008390019559</t>
  </si>
  <si>
    <t>Altöle</t>
  </si>
  <si>
    <t>9008390019566</t>
  </si>
  <si>
    <t>Kraftstoffe mit Flammpunkt unter 55°C (zB Benzine)</t>
  </si>
  <si>
    <t>9008390019573</t>
  </si>
  <si>
    <t>Trafoöle, Wärmeträgeröle, halogenfrei</t>
  </si>
  <si>
    <t>9008390019580</t>
  </si>
  <si>
    <t>Trafoöle, Wärmeträgeröle, halogenhaltig</t>
  </si>
  <si>
    <t>9008390019597</t>
  </si>
  <si>
    <t>Heizöle und Kraftstoffe mit Flammpunkt über 55 °C (zB Dieselöle)</t>
  </si>
  <si>
    <t>9008390019603</t>
  </si>
  <si>
    <t>Bohr-, Schneid- und Schleiföle</t>
  </si>
  <si>
    <t>9008390019610</t>
  </si>
  <si>
    <t>PCB-haltige und PCT-haltige elektrische Betriebsmittel</t>
  </si>
  <si>
    <t>in Abhängigkeit vom Betriebsmittel spezifisch zuordnen</t>
  </si>
  <si>
    <t>9008390025659</t>
  </si>
  <si>
    <t>9008390025666</t>
  </si>
  <si>
    <t>9008390025673</t>
  </si>
  <si>
    <t>9008390025680</t>
  </si>
  <si>
    <t>9008390019627</t>
  </si>
  <si>
    <t>sonstige PCB-haltige und PCT-haltige Abfälle</t>
  </si>
  <si>
    <t>35202, 35221 oder 35231</t>
  </si>
  <si>
    <t>9008390025697</t>
  </si>
  <si>
    <t>9008390025703</t>
  </si>
  <si>
    <t>9008390025710</t>
  </si>
  <si>
    <t>9008390019634</t>
  </si>
  <si>
    <t>Hydrauliköle, halogenfrei</t>
  </si>
  <si>
    <t>9008390019641</t>
  </si>
  <si>
    <t>Hydrauliköle, halogenhaltig</t>
  </si>
  <si>
    <t>9008390019658</t>
  </si>
  <si>
    <t>Bremsflüssigkeit</t>
  </si>
  <si>
    <t>9008390019665</t>
  </si>
  <si>
    <t>Silikonöle</t>
  </si>
  <si>
    <t>9008390019672</t>
  </si>
  <si>
    <t>9008390019696</t>
  </si>
  <si>
    <t>Ölgatsch</t>
  </si>
  <si>
    <t>9008390019702</t>
  </si>
  <si>
    <t>9008390019719</t>
  </si>
  <si>
    <t>Fette</t>
  </si>
  <si>
    <t>9008390019726</t>
  </si>
  <si>
    <t>9008390019733</t>
  </si>
  <si>
    <t>Fettsäurerückstände (aus Mineralöl)</t>
  </si>
  <si>
    <t>9008390019740</t>
  </si>
  <si>
    <t>9008390019757</t>
  </si>
  <si>
    <t>Stearinpech</t>
  </si>
  <si>
    <t>9008390019764</t>
  </si>
  <si>
    <t>9008390019771</t>
  </si>
  <si>
    <t>Metallseifen</t>
  </si>
  <si>
    <t>9008390019788</t>
  </si>
  <si>
    <t>9008390019795</t>
  </si>
  <si>
    <t>Wachse (aus Mineralöl)</t>
  </si>
  <si>
    <t>9008390019801</t>
  </si>
  <si>
    <t>9008390019825</t>
  </si>
  <si>
    <t>synthetische Kühl- und Schmiermittel</t>
  </si>
  <si>
    <t>9008390019832</t>
  </si>
  <si>
    <t>9008390019849</t>
  </si>
  <si>
    <t>Bohr- und Schleifölemulsionen und Emulsionsgemische</t>
  </si>
  <si>
    <t>9008390019856</t>
  </si>
  <si>
    <t>9008390019863</t>
  </si>
  <si>
    <t>Honöle</t>
  </si>
  <si>
    <t>9008390019870</t>
  </si>
  <si>
    <t>9008390019887</t>
  </si>
  <si>
    <t>Wachsemulsionen</t>
  </si>
  <si>
    <t>9008390019894</t>
  </si>
  <si>
    <t>9008390019900</t>
  </si>
  <si>
    <t>Bitumenemulsionen</t>
  </si>
  <si>
    <t>9008390019917</t>
  </si>
  <si>
    <t>9008390019924</t>
  </si>
  <si>
    <t>sonstige Öl-Wassergemische</t>
  </si>
  <si>
    <t>9008390019931</t>
  </si>
  <si>
    <t>9008390019955</t>
  </si>
  <si>
    <t>Bohrspülung und Bohrklein, ölfrei</t>
  </si>
  <si>
    <t>9008390019962</t>
  </si>
  <si>
    <t>9008390019979</t>
  </si>
  <si>
    <t>9008390019986</t>
  </si>
  <si>
    <t>Bohrspülung und Bohrklein, rohölkontaminiert</t>
  </si>
  <si>
    <t>9008390019993</t>
  </si>
  <si>
    <t>9008390020005</t>
  </si>
  <si>
    <t>9008390020012</t>
  </si>
  <si>
    <t>rohölhaltiger Schlamm</t>
  </si>
  <si>
    <t>9008390020029</t>
  </si>
  <si>
    <t>9008390020036</t>
  </si>
  <si>
    <t>9008390020043</t>
  </si>
  <si>
    <t>rohölverunreinigtes Erdreich, Aushub, und Abbruchmaterial</t>
  </si>
  <si>
    <t>9008390020050</t>
  </si>
  <si>
    <t>9008390020067</t>
  </si>
  <si>
    <t>9008390020074</t>
  </si>
  <si>
    <t>sonstige rohölverunreinigte Rückstände aus der Erdölförderung</t>
  </si>
  <si>
    <t>9008390020081</t>
  </si>
  <si>
    <t>9008390020098</t>
  </si>
  <si>
    <t>9008390020111</t>
  </si>
  <si>
    <t>Sandfanginhalte, öl- oder kaltreinigerhaltig</t>
  </si>
  <si>
    <t>9008390020128</t>
  </si>
  <si>
    <t>9008390020135</t>
  </si>
  <si>
    <t>9008390020142</t>
  </si>
  <si>
    <t>Ölabscheiderinhalte (Benzinabscheiderinhalte)</t>
  </si>
  <si>
    <t>9008390020159</t>
  </si>
  <si>
    <t>9008390020166</t>
  </si>
  <si>
    <t>9008390020173</t>
  </si>
  <si>
    <t>Schlamm aus Öltrennanlagen</t>
  </si>
  <si>
    <t>9008390020180</t>
  </si>
  <si>
    <t>9008390020197</t>
  </si>
  <si>
    <t>9008390020203</t>
  </si>
  <si>
    <t>Schlamm aus der Tankreinigung</t>
  </si>
  <si>
    <t>9008390020210</t>
  </si>
  <si>
    <t>9008390020227</t>
  </si>
  <si>
    <t>9008390020234</t>
  </si>
  <si>
    <t>Paraffinölschlamm</t>
  </si>
  <si>
    <t>9008390020241</t>
  </si>
  <si>
    <t>9008390020258</t>
  </si>
  <si>
    <t>Erodierschlamm (petroleum- und graphithaltig)</t>
  </si>
  <si>
    <t>9008390020265</t>
  </si>
  <si>
    <t>9008390020272</t>
  </si>
  <si>
    <t>9008390020289</t>
  </si>
  <si>
    <t>Hon- und Läppschlamm</t>
  </si>
  <si>
    <t>9008390020296</t>
  </si>
  <si>
    <t>9008390020302</t>
  </si>
  <si>
    <t>9008390020319</t>
  </si>
  <si>
    <t>Schleifschlamm, ölhaltig</t>
  </si>
  <si>
    <t>9008390020326</t>
  </si>
  <si>
    <t>9008390020333</t>
  </si>
  <si>
    <t>9008390020340</t>
  </si>
  <si>
    <t>Schlamm aus der Behälterreinigung (zB aus Fässern, Containern, Tankwagen, Kesselwagen)</t>
  </si>
  <si>
    <t>9008390020357</t>
  </si>
  <si>
    <t>9008390020364</t>
  </si>
  <si>
    <t>9008390020371</t>
  </si>
  <si>
    <t>Schwefeleisen</t>
  </si>
  <si>
    <t>9008390020388</t>
  </si>
  <si>
    <t>9008390020395</t>
  </si>
  <si>
    <t>9008390020418</t>
  </si>
  <si>
    <t>Bleicherde, mineralölhaltig</t>
  </si>
  <si>
    <t>9008390020425</t>
  </si>
  <si>
    <t>9008390020432</t>
  </si>
  <si>
    <t>9008390020449</t>
  </si>
  <si>
    <t>Säureharz und Säureteer</t>
  </si>
  <si>
    <t>9008390020456</t>
  </si>
  <si>
    <t>9008390020463</t>
  </si>
  <si>
    <t>Rohschwefel</t>
  </si>
  <si>
    <t>9008390020470</t>
  </si>
  <si>
    <t>9008390020487</t>
  </si>
  <si>
    <t>Säureharz-, Aufbereitungsrückstände</t>
  </si>
  <si>
    <t>9008390020494</t>
  </si>
  <si>
    <t>9008390020500</t>
  </si>
  <si>
    <t>Abfallsäure, mineralölhaltig</t>
  </si>
  <si>
    <t>9008390020517</t>
  </si>
  <si>
    <t>9008390020524</t>
  </si>
  <si>
    <t>wässrige Rückstände aus der Altölraffination</t>
  </si>
  <si>
    <t>9008390020531</t>
  </si>
  <si>
    <t>9008390020548</t>
  </si>
  <si>
    <t>Abfalllauge, mineralölhaltig</t>
  </si>
  <si>
    <t>9008390020555</t>
  </si>
  <si>
    <t>9008390020579</t>
  </si>
  <si>
    <t>phenolhaltiger Schlamm</t>
  </si>
  <si>
    <t>9008390020586</t>
  </si>
  <si>
    <t>9008390020593</t>
  </si>
  <si>
    <t>mercaptanhaltiger Schlamm</t>
  </si>
  <si>
    <t>9008390020609</t>
  </si>
  <si>
    <t>9008390020616</t>
  </si>
  <si>
    <t>feste Anthracenrückstände</t>
  </si>
  <si>
    <t>9008390020623</t>
  </si>
  <si>
    <t>9008390020630</t>
  </si>
  <si>
    <t>feste naphtalinhaltige Rückstände</t>
  </si>
  <si>
    <t>9008390020647</t>
  </si>
  <si>
    <t>9008390020654</t>
  </si>
  <si>
    <t>feste phenolhaltige Rückstände</t>
  </si>
  <si>
    <t>9008390020661</t>
  </si>
  <si>
    <t>9008390020678</t>
  </si>
  <si>
    <t>Pech</t>
  </si>
  <si>
    <t>9008390020685</t>
  </si>
  <si>
    <t>9008390020692</t>
  </si>
  <si>
    <t>Bitumenkoks</t>
  </si>
  <si>
    <t>9008390020708</t>
  </si>
  <si>
    <t>9008390020715</t>
  </si>
  <si>
    <t>54912</t>
  </si>
  <si>
    <t>Bitumen, Asphalt</t>
  </si>
  <si>
    <t>9008390020722</t>
  </si>
  <si>
    <t>9008390020739</t>
  </si>
  <si>
    <t>Teerrückstände</t>
  </si>
  <si>
    <t>9008390020746</t>
  </si>
  <si>
    <t>9008390020753</t>
  </si>
  <si>
    <t>Destillationsrückstände aus der Teerproduktion</t>
  </si>
  <si>
    <t>9008390020760</t>
  </si>
  <si>
    <t>9008390020777</t>
  </si>
  <si>
    <t>9008390020784</t>
  </si>
  <si>
    <t>festes Dichtungsmaterial und Unterbodenschutzabfälle</t>
  </si>
  <si>
    <t>9008390020791</t>
  </si>
  <si>
    <t>9008390020807</t>
  </si>
  <si>
    <t>9008390020814</t>
  </si>
  <si>
    <t>Phenolwasser</t>
  </si>
  <si>
    <t>9008390020821</t>
  </si>
  <si>
    <t>9008390020838</t>
  </si>
  <si>
    <t>Petrolkoks</t>
  </si>
  <si>
    <t>9008390020845</t>
  </si>
  <si>
    <t>9008390020852</t>
  </si>
  <si>
    <t>cyanidhaltiger Schlamm</t>
  </si>
  <si>
    <t>9008390020869</t>
  </si>
  <si>
    <t>9008390020876</t>
  </si>
  <si>
    <t>9008390020883</t>
  </si>
  <si>
    <t>sonstige Schlämme aus Kokereien und Gaswerken</t>
  </si>
  <si>
    <t>9008390020890</t>
  </si>
  <si>
    <t>9008390020906</t>
  </si>
  <si>
    <t>9008390020913</t>
  </si>
  <si>
    <t>sonstige Schlämme aus der Petrochemie</t>
  </si>
  <si>
    <t>9008390020920</t>
  </si>
  <si>
    <t>9008390020937</t>
  </si>
  <si>
    <t>9008390020944</t>
  </si>
  <si>
    <t>gebrauchte Ölbindematerialien</t>
  </si>
  <si>
    <t>9008390020951</t>
  </si>
  <si>
    <t>9008390020968</t>
  </si>
  <si>
    <t>9008390020975</t>
  </si>
  <si>
    <t>gebrauchte Öl- und Luftfilter, mit gefahrenrelevanten Eigenschaften</t>
  </si>
  <si>
    <t>54933</t>
  </si>
  <si>
    <t>9008390020999</t>
  </si>
  <si>
    <t>gebrauchte Ölgebinde</t>
  </si>
  <si>
    <t>9008390021002</t>
  </si>
  <si>
    <t>9008390021019</t>
  </si>
  <si>
    <t>feste fett- und ölverschmutzte Betriebsmittel (Werkstätten-, Industrie- und Tankstellenabfälle)</t>
  </si>
  <si>
    <t>9008390021026</t>
  </si>
  <si>
    <t>9008390021033</t>
  </si>
  <si>
    <t>Kältemittel auf Mineralölbasis</t>
  </si>
  <si>
    <t>9008390021040</t>
  </si>
  <si>
    <t>9008390020982</t>
  </si>
  <si>
    <t>gebrauchte Luftfilter (nicht ölverunreinigt)</t>
  </si>
  <si>
    <t>9008390021071</t>
  </si>
  <si>
    <t>1,2-Dichlorethan (Ethylenchlorid)</t>
  </si>
  <si>
    <t>9008390021088</t>
  </si>
  <si>
    <t>Chlorbenzole</t>
  </si>
  <si>
    <t>9008390021095</t>
  </si>
  <si>
    <t>Trichlormethan (Chloroform)</t>
  </si>
  <si>
    <t>9008390021101</t>
  </si>
  <si>
    <t>9008390021118</t>
  </si>
  <si>
    <t>Dichlormethan (Methylenchlorid)</t>
  </si>
  <si>
    <t>9008390021125</t>
  </si>
  <si>
    <t>Chlorphenole</t>
  </si>
  <si>
    <t>9008390021132</t>
  </si>
  <si>
    <t>anchlorierte Paraffine</t>
  </si>
  <si>
    <t>9008390021149</t>
  </si>
  <si>
    <t>Tetrachlorethen (Perchlorethylen, Per)</t>
  </si>
  <si>
    <t>9008390021156</t>
  </si>
  <si>
    <t>Tetrachlormethan (Tetrachlorkohlenstoff; Tetra)</t>
  </si>
  <si>
    <t>9008390021163</t>
  </si>
  <si>
    <t>1,1,1-Trichlorethan</t>
  </si>
  <si>
    <t>9008390021170</t>
  </si>
  <si>
    <t>Trichlorethen (Trichlorethylen; Tri)</t>
  </si>
  <si>
    <t>9008390021187</t>
  </si>
  <si>
    <t>Kaltreiniger, halogenhaltig</t>
  </si>
  <si>
    <t>9008390021194</t>
  </si>
  <si>
    <t>Lösemittelgemische, halogenhaltig</t>
  </si>
  <si>
    <t>9008390021200</t>
  </si>
  <si>
    <t>sonstige halogenierte Lösemittel</t>
  </si>
  <si>
    <t>9008390021217</t>
  </si>
  <si>
    <t>Lösemittel-Wasser-Gemische mit halogenierten Lösemitteln</t>
  </si>
  <si>
    <t>9008390021224</t>
  </si>
  <si>
    <t>9008390021248</t>
  </si>
  <si>
    <t>Aceton</t>
  </si>
  <si>
    <t>9008390021255</t>
  </si>
  <si>
    <t>Ethylacetat</t>
  </si>
  <si>
    <t>9008390021262</t>
  </si>
  <si>
    <t>Ethylenglykol</t>
  </si>
  <si>
    <t>9008390021279</t>
  </si>
  <si>
    <t>9008390021286</t>
  </si>
  <si>
    <t>Ethylglykol</t>
  </si>
  <si>
    <t>9008390021293</t>
  </si>
  <si>
    <t>Ethylphenol</t>
  </si>
  <si>
    <t>9008390021309</t>
  </si>
  <si>
    <t>Benzol</t>
  </si>
  <si>
    <t>9008390021316</t>
  </si>
  <si>
    <t>Butylacetat</t>
  </si>
  <si>
    <t>9008390021323</t>
  </si>
  <si>
    <t>Cyclohexanon</t>
  </si>
  <si>
    <t>9008390021330</t>
  </si>
  <si>
    <t>Dekahydronaphthalin (Dekalin)</t>
  </si>
  <si>
    <t>9008390021347</t>
  </si>
  <si>
    <t>Diethylether</t>
  </si>
  <si>
    <t>9008390021354</t>
  </si>
  <si>
    <t>Dimethylformamid</t>
  </si>
  <si>
    <t>9008390021361</t>
  </si>
  <si>
    <t>Dimethylsulfid</t>
  </si>
  <si>
    <t>9008390021378</t>
  </si>
  <si>
    <t>Dimethylsulfoxid</t>
  </si>
  <si>
    <t>9008390021385</t>
  </si>
  <si>
    <t>Dioxan</t>
  </si>
  <si>
    <t>9008390021392</t>
  </si>
  <si>
    <t>Methanol</t>
  </si>
  <si>
    <t>9008390021408</t>
  </si>
  <si>
    <t>Methylacetat</t>
  </si>
  <si>
    <t>9008390021415</t>
  </si>
  <si>
    <t>Methylethylketon</t>
  </si>
  <si>
    <t>9008390021422</t>
  </si>
  <si>
    <t>Methylisobutylketon</t>
  </si>
  <si>
    <t>9008390021439</t>
  </si>
  <si>
    <t>Pyridin</t>
  </si>
  <si>
    <t>9008390021446</t>
  </si>
  <si>
    <t>Schwefelkohlenstoff</t>
  </si>
  <si>
    <t>9008390021453</t>
  </si>
  <si>
    <t>Tetrahydrofuran</t>
  </si>
  <si>
    <t>9008390021460</t>
  </si>
  <si>
    <t>Tetrahydronaphthalin (Tetralin)</t>
  </si>
  <si>
    <t>9008390021477</t>
  </si>
  <si>
    <t>Terpentinöl</t>
  </si>
  <si>
    <t>9008390021484</t>
  </si>
  <si>
    <t>Toluol</t>
  </si>
  <si>
    <t>9008390021491</t>
  </si>
  <si>
    <t>Waschbenzin, Petrolether, Ligroin, Testbenzin</t>
  </si>
  <si>
    <t>9008390021507</t>
  </si>
  <si>
    <t>Xylol</t>
  </si>
  <si>
    <t>9008390021514</t>
  </si>
  <si>
    <t>Ethanol</t>
  </si>
  <si>
    <t>9008390021521</t>
  </si>
  <si>
    <t>aliphatische Amine</t>
  </si>
  <si>
    <t>9008390021538</t>
  </si>
  <si>
    <t>aromatische Amine</t>
  </si>
  <si>
    <t>9008390021545</t>
  </si>
  <si>
    <t>Butanol</t>
  </si>
  <si>
    <t>Glycerin</t>
  </si>
  <si>
    <t>9008390021576</t>
  </si>
  <si>
    <t>Glykolether</t>
  </si>
  <si>
    <t>9008390021583</t>
  </si>
  <si>
    <t>Kaltreiniger, halogenfrei</t>
  </si>
  <si>
    <t>9008390021590</t>
  </si>
  <si>
    <t>Kresole</t>
  </si>
  <si>
    <t>9008390021606</t>
  </si>
  <si>
    <t>Petroleum</t>
  </si>
  <si>
    <t>9008390021613</t>
  </si>
  <si>
    <t>Polyetheralkohole</t>
  </si>
  <si>
    <t>9008390021620</t>
  </si>
  <si>
    <t>9008390021637</t>
  </si>
  <si>
    <t>Propanol</t>
  </si>
  <si>
    <t>9008390021644</t>
  </si>
  <si>
    <t>Lösemittelgemische ohne halogenierte organische Bestandteile, Farb- und Lackverdünnungen (zB "Nitroverdünnungen"), auch Frostschutzmittel</t>
  </si>
  <si>
    <t>9008390021651</t>
  </si>
  <si>
    <t>9008390021668</t>
  </si>
  <si>
    <t>Kältemittel ohne halogenierte organische Bestandteile</t>
  </si>
  <si>
    <t>9008390021675</t>
  </si>
  <si>
    <t>9008390021682</t>
  </si>
  <si>
    <t>sonstige nicht halogenierte organische Lösemittel</t>
  </si>
  <si>
    <t>9008390021699</t>
  </si>
  <si>
    <t>9008390021705</t>
  </si>
  <si>
    <t>Lösemittel-Wasser-Gemische ohne halogenierte Lösemittel</t>
  </si>
  <si>
    <t>9008390021712</t>
  </si>
  <si>
    <t>9008390021736</t>
  </si>
  <si>
    <t>lösemittelhaltiger Schlamm mit halogenierten organischen Bestandteilen</t>
  </si>
  <si>
    <t>9008390021743</t>
  </si>
  <si>
    <t>9008390021750</t>
  </si>
  <si>
    <t>9008390021767</t>
  </si>
  <si>
    <t>lösemittelhaltiger Schlamm ohne halogenierte organische Bestandteile</t>
  </si>
  <si>
    <t>9008390021774</t>
  </si>
  <si>
    <t>9008390021781</t>
  </si>
  <si>
    <t>9008390021798</t>
  </si>
  <si>
    <t>lösemittelhaltige Betriebsmittel mit halogenierten organischen Bestandteilen</t>
  </si>
  <si>
    <t>9008390021804</t>
  </si>
  <si>
    <t>9008390021811</t>
  </si>
  <si>
    <t>9008390021828</t>
  </si>
  <si>
    <t>lösemittelhaltige Betriebsmittel ohne halogenierte organische Bestandteile</t>
  </si>
  <si>
    <t>9008390021835</t>
  </si>
  <si>
    <t>9008390021842</t>
  </si>
  <si>
    <t>9008390021866</t>
  </si>
  <si>
    <t>Altlacke, Altfarben, sofern lösemittel- und/oder schwermetallhaltig, sowie nicht voll ausgehärtete Reste in Gebinden</t>
  </si>
  <si>
    <t>9008390021873</t>
  </si>
  <si>
    <t>9008390021880</t>
  </si>
  <si>
    <t>9008390021897</t>
  </si>
  <si>
    <t>Lack- und Farbschlamm</t>
  </si>
  <si>
    <t>9008390021903</t>
  </si>
  <si>
    <t>9008390021910</t>
  </si>
  <si>
    <t>9008390021927</t>
  </si>
  <si>
    <t>Farbstoffrückstände, sofern lösemittel- und/oder schwermetallhaltig, sowie nicht voll ausgehärtete Reste in Gebinden</t>
  </si>
  <si>
    <t>9008390021934</t>
  </si>
  <si>
    <t>9008390021941</t>
  </si>
  <si>
    <t>9008390021958</t>
  </si>
  <si>
    <t>Anstrichmittel, sofern lösemittelhaltig und/oder schwermetallhaltig und/oder biozidhaltig sowie nicht voll ausgehärtete Reste in Gebinden</t>
  </si>
  <si>
    <t>9008390021965</t>
  </si>
  <si>
    <t>9008390021972</t>
  </si>
  <si>
    <t>9008390021989</t>
  </si>
  <si>
    <t>55509</t>
  </si>
  <si>
    <t>Druckfarbenreste, Kopiertoner</t>
  </si>
  <si>
    <t>9008390022009</t>
  </si>
  <si>
    <t>9008390022016</t>
  </si>
  <si>
    <t>sonstige farb-, lack- und anstrichhaltige Abfälle</t>
  </si>
  <si>
    <t>9008390022023</t>
  </si>
  <si>
    <t>9008390022030</t>
  </si>
  <si>
    <t>Altlacke, Altfarben, ausgehärtet (auch ausgehärtete Reste in Gebinden)</t>
  </si>
  <si>
    <t>9008390022047</t>
  </si>
  <si>
    <t>9008390022054</t>
  </si>
  <si>
    <t>55521</t>
  </si>
  <si>
    <t>Pulverlacke, schwermetallfrei</t>
  </si>
  <si>
    <t>9008390022061</t>
  </si>
  <si>
    <t>9008390022078</t>
  </si>
  <si>
    <t>Pulverlacke, schwermetallhaltig</t>
  </si>
  <si>
    <t>9008390022085</t>
  </si>
  <si>
    <t>9008390021996</t>
  </si>
  <si>
    <t>Druckfarbenreste, Kopiertoner, mit gefahrenrelevanten Eigenschaften</t>
  </si>
  <si>
    <t>9008390025727</t>
  </si>
  <si>
    <t>9008390022108</t>
  </si>
  <si>
    <t>Harzrückstände, nicht ausgehärtet</t>
  </si>
  <si>
    <t>9008390022115</t>
  </si>
  <si>
    <t>9008390022122</t>
  </si>
  <si>
    <t>9008390022139</t>
  </si>
  <si>
    <t>Harzöl</t>
  </si>
  <si>
    <t>9008390022146</t>
  </si>
  <si>
    <t>9008390022153</t>
  </si>
  <si>
    <t>9008390022160</t>
  </si>
  <si>
    <t>Leim- und Klebemittelabfälle, nicht ausgehärtet</t>
  </si>
  <si>
    <t>9008390022177</t>
  </si>
  <si>
    <t>9008390022184</t>
  </si>
  <si>
    <t>9008390022191</t>
  </si>
  <si>
    <t>Leim- und Klebemittelabfälle, ausgehärtet</t>
  </si>
  <si>
    <t>9008390022207</t>
  </si>
  <si>
    <t>9008390022214</t>
  </si>
  <si>
    <t>9008390022221</t>
  </si>
  <si>
    <t>Kitt- und Spachtelabfälle, nicht ausgehärtet</t>
  </si>
  <si>
    <t>9008390022238</t>
  </si>
  <si>
    <t>9008390022245</t>
  </si>
  <si>
    <t>9008390022252</t>
  </si>
  <si>
    <t>Kitt- und Spachtelabfälle, ausgehärtet</t>
  </si>
  <si>
    <t>9008390022269</t>
  </si>
  <si>
    <t>9008390022276</t>
  </si>
  <si>
    <t>9008390022283</t>
  </si>
  <si>
    <t>Harzrückstände, ausgehärtet</t>
  </si>
  <si>
    <t>9008390022290</t>
  </si>
  <si>
    <t>9008390022306</t>
  </si>
  <si>
    <t>9008390022337</t>
  </si>
  <si>
    <t>9008390025734</t>
  </si>
  <si>
    <t>9008390022344</t>
  </si>
  <si>
    <t>Polyester</t>
  </si>
  <si>
    <t>9008390022351</t>
  </si>
  <si>
    <t>9008390022368</t>
  </si>
  <si>
    <t>sonstige Gießharze</t>
  </si>
  <si>
    <t>9008390022375</t>
  </si>
  <si>
    <t>9008390022382</t>
  </si>
  <si>
    <t>Imprägnierharz</t>
  </si>
  <si>
    <t>9008390022399</t>
  </si>
  <si>
    <t>9008390022405</t>
  </si>
  <si>
    <t>ausgehärtete Formmassen (Duroplast)</t>
  </si>
  <si>
    <t>9008390022412</t>
  </si>
  <si>
    <t>9008390022429</t>
  </si>
  <si>
    <t>57108</t>
  </si>
  <si>
    <t>Polystyrol, Polystyrolschaum</t>
  </si>
  <si>
    <t>9008390022436</t>
  </si>
  <si>
    <t>9008390022443</t>
  </si>
  <si>
    <t>Hartpapier, Hartgewebe, Vulkanfiber</t>
  </si>
  <si>
    <t>9008390022450</t>
  </si>
  <si>
    <t>9008390022467</t>
  </si>
  <si>
    <t>57110</t>
  </si>
  <si>
    <t>Polyurethan, Polyurethanschaum</t>
  </si>
  <si>
    <t>9008390022474</t>
  </si>
  <si>
    <t>9008390022481</t>
  </si>
  <si>
    <t>Polyamid</t>
  </si>
  <si>
    <t>9008390022498</t>
  </si>
  <si>
    <t>9008390022504</t>
  </si>
  <si>
    <t>57112</t>
  </si>
  <si>
    <t>Hartschaum (ausgenommen solcher auf PVC-Basis)</t>
  </si>
  <si>
    <t>9008390022511</t>
  </si>
  <si>
    <t>9008390022528</t>
  </si>
  <si>
    <t>Kunstdarmabfälle</t>
  </si>
  <si>
    <t>9008390022535</t>
  </si>
  <si>
    <t>9008390022542</t>
  </si>
  <si>
    <t>Film- und Celluloidabfälle, Röntgenfilme</t>
  </si>
  <si>
    <t>9008390022559</t>
  </si>
  <si>
    <t>9008390022566</t>
  </si>
  <si>
    <t>57116</t>
  </si>
  <si>
    <t>PVC-Abfälle und Schäume auf PVC-Basis</t>
  </si>
  <si>
    <t>9008390022573</t>
  </si>
  <si>
    <t>9008390022580</t>
  </si>
  <si>
    <t>Kunstglas-, Polyacrylat- und Polycarbonatabfälle</t>
  </si>
  <si>
    <t>9008390022597</t>
  </si>
  <si>
    <t>9008390022603</t>
  </si>
  <si>
    <t>57118</t>
  </si>
  <si>
    <t>Kunststoffemballagen und -behältnisse</t>
  </si>
  <si>
    <t>9008390022610</t>
  </si>
  <si>
    <t>Kunststofffolien</t>
  </si>
  <si>
    <t>9008390022627</t>
  </si>
  <si>
    <t>9008390022634</t>
  </si>
  <si>
    <t>Polyvinylacetat</t>
  </si>
  <si>
    <t>9008390022641</t>
  </si>
  <si>
    <t>9008390022658</t>
  </si>
  <si>
    <t>Polyvinylalkoholabfälle</t>
  </si>
  <si>
    <t>9008390022665</t>
  </si>
  <si>
    <t>9008390022672</t>
  </si>
  <si>
    <t>Polyvinylacetal</t>
  </si>
  <si>
    <t>9008390022689</t>
  </si>
  <si>
    <t>9008390022696</t>
  </si>
  <si>
    <t>Epoxidharz</t>
  </si>
  <si>
    <t>9008390022702</t>
  </si>
  <si>
    <t>9008390022719</t>
  </si>
  <si>
    <t>57124</t>
  </si>
  <si>
    <t>9008390022726</t>
  </si>
  <si>
    <t>9008390022733</t>
  </si>
  <si>
    <t>fluorhaltige Kunststoffabfälle</t>
  </si>
  <si>
    <t>9008390022740</t>
  </si>
  <si>
    <t>9008390022757</t>
  </si>
  <si>
    <t>Kunststoffemballagen und -behältnisse mit gefährlichen Restinhalten (auch Tonercartridges mit gefährlichen Inhaltsstoffen)</t>
  </si>
  <si>
    <t>9008390022764</t>
  </si>
  <si>
    <t>Polyolefinabfälle</t>
  </si>
  <si>
    <t>9008390022771</t>
  </si>
  <si>
    <t>9008390022788</t>
  </si>
  <si>
    <t>sonstige ausgehärtete Kunststoffabfälle, Videokassetten, Magnetbänder, Tonbänder, Farbbänder (Carbonbänder), Tonercartridges ohne gefährliche Inhaltsstoffe</t>
  </si>
  <si>
    <t>9008390022801</t>
  </si>
  <si>
    <t>Polyethylenterephthalat (PET)</t>
  </si>
  <si>
    <t>9008390022818</t>
  </si>
  <si>
    <t>9008390025741</t>
  </si>
  <si>
    <t>aufbereitete Kunststoffabfälle, qualitätsgesichert</t>
  </si>
  <si>
    <t>9008390025758</t>
  </si>
  <si>
    <t>biologisch abbaubare Kunststoffe und Kunststoffverpackungen</t>
  </si>
  <si>
    <t>9008390022832</t>
  </si>
  <si>
    <t>Weichmacher mit halogenierten organischen Bestandteilen</t>
  </si>
  <si>
    <t>9008390022849</t>
  </si>
  <si>
    <t>9008390022856</t>
  </si>
  <si>
    <t>Fabrikationsrückstände aus der Kunststoffherstellung und -verarbeitung</t>
  </si>
  <si>
    <t>9008390022863</t>
  </si>
  <si>
    <t>9008390022870</t>
  </si>
  <si>
    <t>Weichmacher ohne halogenierte organische Bestandteile</t>
  </si>
  <si>
    <t>9008390022887</t>
  </si>
  <si>
    <t>9008390022900</t>
  </si>
  <si>
    <t>Kunststoffschlamm, lösemittelfrei</t>
  </si>
  <si>
    <t>9008390022917</t>
  </si>
  <si>
    <t>9008390022924</t>
  </si>
  <si>
    <t>Kunststoffdispersionen (auf Wasserbasis)</t>
  </si>
  <si>
    <t>9008390022931</t>
  </si>
  <si>
    <t>9008390022948</t>
  </si>
  <si>
    <t>Kunststoffemulsionen</t>
  </si>
  <si>
    <t>9008390022955</t>
  </si>
  <si>
    <t>9008390022962</t>
  </si>
  <si>
    <t>Kunststoffschlamm, lösemittelhaltig, mit halogenierten organischen Bestandteilen</t>
  </si>
  <si>
    <t>9008390022979</t>
  </si>
  <si>
    <t>9008390022986</t>
  </si>
  <si>
    <t>Kunststoffschlamm, lösemittelhaltig, ohne halogenierte organische Bestandteile</t>
  </si>
  <si>
    <t>9008390022993</t>
  </si>
  <si>
    <t>9008390023013</t>
  </si>
  <si>
    <t>Gummi</t>
  </si>
  <si>
    <t>9008390023020</t>
  </si>
  <si>
    <t>9008390023037</t>
  </si>
  <si>
    <t>Altreifen und Altreifenschnitzel</t>
  </si>
  <si>
    <t>9008390023044</t>
  </si>
  <si>
    <t>9008390023099</t>
  </si>
  <si>
    <t>Latexschaumabfälle</t>
  </si>
  <si>
    <t>9008390023105</t>
  </si>
  <si>
    <t>9008390023112</t>
  </si>
  <si>
    <t>Gummimehl, Gummistaub</t>
  </si>
  <si>
    <t>9008390023129</t>
  </si>
  <si>
    <t>9008390023136</t>
  </si>
  <si>
    <t>Gummigranulat</t>
  </si>
  <si>
    <t>9008390023143</t>
  </si>
  <si>
    <t>9008390023167</t>
  </si>
  <si>
    <t>9008390023174</t>
  </si>
  <si>
    <t>9008390023181</t>
  </si>
  <si>
    <t>Latex-Emulsionen</t>
  </si>
  <si>
    <t>9008390023198</t>
  </si>
  <si>
    <t>9008390023204</t>
  </si>
  <si>
    <t>Kautschuklösungen</t>
  </si>
  <si>
    <t>9008390023211</t>
  </si>
  <si>
    <t>9008390023228</t>
  </si>
  <si>
    <t>Gummischlamm, lösemittelfrei</t>
  </si>
  <si>
    <t>9008390023235</t>
  </si>
  <si>
    <t>9008390023242</t>
  </si>
  <si>
    <t>Gummischlamm, lösemittelhaltig</t>
  </si>
  <si>
    <t>9008390023259</t>
  </si>
  <si>
    <t>9008390010655</t>
  </si>
  <si>
    <t>Shredderleichtfraktion, metallarm</t>
  </si>
  <si>
    <t>9008390023273</t>
  </si>
  <si>
    <t>Filterstäube aus Shredderanlagen</t>
  </si>
  <si>
    <t>9008390023280</t>
  </si>
  <si>
    <t>9008390025765</t>
  </si>
  <si>
    <t>Shredderleichtfraktion, metallreich</t>
  </si>
  <si>
    <t>9008390025772</t>
  </si>
  <si>
    <t>Shredderschwerfraktion</t>
  </si>
  <si>
    <t>9008390023297</t>
  </si>
  <si>
    <t>gefährlich verunreinigte Fraktionen und Filterstäube aus Shredderanlagen</t>
  </si>
  <si>
    <t>57801, 57802, 57803 oder 57804</t>
  </si>
  <si>
    <t>9008390025789</t>
  </si>
  <si>
    <t>9008390023327</t>
  </si>
  <si>
    <t>Polyamidfasern</t>
  </si>
  <si>
    <t>9008390023334</t>
  </si>
  <si>
    <t>9008390023341</t>
  </si>
  <si>
    <t>Polyesterfasern</t>
  </si>
  <si>
    <t>9008390023358</t>
  </si>
  <si>
    <t>9008390023365</t>
  </si>
  <si>
    <t>Polyacrylfasern</t>
  </si>
  <si>
    <t>9008390023372</t>
  </si>
  <si>
    <t>9008390023389</t>
  </si>
  <si>
    <t>Cellulosefasern</t>
  </si>
  <si>
    <t>9008390023396</t>
  </si>
  <si>
    <t>9008390023402</t>
  </si>
  <si>
    <t>Wolle</t>
  </si>
  <si>
    <t>9008390023419</t>
  </si>
  <si>
    <t>9008390023426</t>
  </si>
  <si>
    <t>Pflanzenfasern</t>
  </si>
  <si>
    <t>9008390023433</t>
  </si>
  <si>
    <t>9008390023440</t>
  </si>
  <si>
    <t>Stoff- und Gewebereste, Altkleider</t>
  </si>
  <si>
    <t>9008390023457</t>
  </si>
  <si>
    <t>9008390023464</t>
  </si>
  <si>
    <t>Schlamm aus Tuchfabriken</t>
  </si>
  <si>
    <t>9008390023471</t>
  </si>
  <si>
    <t>9008390023488</t>
  </si>
  <si>
    <t>Schlamm aus Textilfärbereien</t>
  </si>
  <si>
    <t>9008390023495</t>
  </si>
  <si>
    <t>9008390023501</t>
  </si>
  <si>
    <t>Schlamm aus der Textilausrüstung</t>
  </si>
  <si>
    <t>9008390023518</t>
  </si>
  <si>
    <t>9008390023525</t>
  </si>
  <si>
    <t>Schlamm aus Wollwäschereien</t>
  </si>
  <si>
    <t>9008390023532</t>
  </si>
  <si>
    <t>9008390023549</t>
  </si>
  <si>
    <t>Wäschereischlamm</t>
  </si>
  <si>
    <t>9008390023556</t>
  </si>
  <si>
    <t>9008390023570</t>
  </si>
  <si>
    <t>Filtertücher, Filtersäcke mit anwendungsspezifischen schädlichen Beimengungen, vorwiegend organisch</t>
  </si>
  <si>
    <t>9008390023594</t>
  </si>
  <si>
    <t>Filtertücher, Filtersäcke mit anwendungsspezifischen schädlichen Beimengungen, vorwiegend anorganisch</t>
  </si>
  <si>
    <t>9008390023617</t>
  </si>
  <si>
    <t>textiles Verpackungsmaterial mit anwendungsspezifischen schädlichen Beimengungen, vorwiegend organisch</t>
  </si>
  <si>
    <t>9008390023631</t>
  </si>
  <si>
    <t>textiles Verpackungsmaterial mit anwendungsspezifischen schädlichen Beimengungen, vorwiegend anorganisch</t>
  </si>
  <si>
    <t>9008390023655</t>
  </si>
  <si>
    <t>Polierwolle und Polierfilze mit anwendungsspezifischen schädlichen Verunreinigungen</t>
  </si>
  <si>
    <t>9008390023662</t>
  </si>
  <si>
    <t>9008390023679</t>
  </si>
  <si>
    <t>58208</t>
  </si>
  <si>
    <t>Filtertücher, Filtersäcke mit anwendungsspezifischen nicht schädlichen Beimengungen</t>
  </si>
  <si>
    <t>9008390023716</t>
  </si>
  <si>
    <t>pyrotechnische Abfälle</t>
  </si>
  <si>
    <t>9008390023723</t>
  </si>
  <si>
    <t>Sprengstoff- und Munitionsabfälle</t>
  </si>
  <si>
    <t>9008390023730</t>
  </si>
  <si>
    <t>mehrfach nitrierte organische Chemikalien</t>
  </si>
  <si>
    <t>9008390023754</t>
  </si>
  <si>
    <t>Reste von festen Bauchemikalien (zB Betonzusatzmittel, Dichtungsmassen, 2-Komponenten-Schäume)</t>
  </si>
  <si>
    <t>ausgestufte Bauchemikalien spezifisch zuordnen zB 55909</t>
  </si>
  <si>
    <t>9008390023761</t>
  </si>
  <si>
    <t>Reste von flüssigen Bauchemikalien (zB Trennöle)</t>
  </si>
  <si>
    <t>ausgestufte Bauchemikalien spezifisch zuordnen zB 55510</t>
  </si>
  <si>
    <t>9008390023785</t>
  </si>
  <si>
    <t>unsortierte oder gefährliche Laborabfälle und Chemikalienreste</t>
  </si>
  <si>
    <t>59306</t>
  </si>
  <si>
    <t>9008390025796</t>
  </si>
  <si>
    <t>sortierte, nicht gefährliche Laborabfälle und Chemikalienreste</t>
  </si>
  <si>
    <t>9008390023808</t>
  </si>
  <si>
    <t>59402</t>
  </si>
  <si>
    <t>Tenside und tensidhältige Zubereitungen sowie Rückstände von Wasch- und Reinigungsmitteln</t>
  </si>
  <si>
    <t>9008390023839</t>
  </si>
  <si>
    <t>Katalysatoren und Kontaktmassen</t>
  </si>
  <si>
    <t>9008390023846</t>
  </si>
  <si>
    <t>9008390023853</t>
  </si>
  <si>
    <t>9008390023877</t>
  </si>
  <si>
    <t>Gase in Patronen</t>
  </si>
  <si>
    <t>9008390023884</t>
  </si>
  <si>
    <t>9008390023891</t>
  </si>
  <si>
    <t>59802</t>
  </si>
  <si>
    <t>9008390023914</t>
  </si>
  <si>
    <t>Druckgaspackungen (Spraydosen) mit Restinhalten</t>
  </si>
  <si>
    <t>9008390023907</t>
  </si>
  <si>
    <t>Gase in Stahldruckflaschen, mit gefahrenrelevanten Eigenschaften</t>
  </si>
  <si>
    <t>9008390023945</t>
  </si>
  <si>
    <t>polychlorierte Biphenyle und Terphenyle (PCB, PCT)</t>
  </si>
  <si>
    <t>9008390023952</t>
  </si>
  <si>
    <t>organische Peroxide</t>
  </si>
  <si>
    <t>9008390023976</t>
  </si>
  <si>
    <t>Industriekehricht, nicht öl- oder chemikalienverunreinigt</t>
  </si>
  <si>
    <t>9008390023983</t>
  </si>
  <si>
    <t>9008390026670</t>
  </si>
  <si>
    <t>radioaktive Abfälle</t>
  </si>
  <si>
    <t>9008390024010</t>
  </si>
  <si>
    <t>Siedlungsabfälle und ähnliche Gewerbeabfälle</t>
  </si>
  <si>
    <t>9008390024027</t>
  </si>
  <si>
    <t>9008390024034</t>
  </si>
  <si>
    <t>Rückstände aus der biologischen Abfallbehandlung</t>
  </si>
  <si>
    <t>9008390024041</t>
  </si>
  <si>
    <t>9008390024058</t>
  </si>
  <si>
    <t>Rückstände aus der mechanischen Abfallaufbereitung</t>
  </si>
  <si>
    <t>9008390024065</t>
  </si>
  <si>
    <t>9008390024096</t>
  </si>
  <si>
    <t>Hausmüll und hausmüllähnliche Gewerbeabfälle, mechanisch-biologisch vorbehandelt</t>
  </si>
  <si>
    <t>9008390024102</t>
  </si>
  <si>
    <t>9008390025802</t>
  </si>
  <si>
    <t>heizwertreiche Fraktion aus aufbereiteten Siedlungs- und Gewerbeabfällen und aufbereiteten Baustellenabfällen, nicht qualitätsgesichert</t>
  </si>
  <si>
    <t>9008390025819</t>
  </si>
  <si>
    <t>9008390025826</t>
  </si>
  <si>
    <t>Ersatzbrennstoffe, qualitätsgesichert</t>
  </si>
  <si>
    <t>9008390025833</t>
  </si>
  <si>
    <t>9008390024126</t>
  </si>
  <si>
    <t>9008390024133</t>
  </si>
  <si>
    <t>9008390024140</t>
  </si>
  <si>
    <t>Küchen- und Kantinenabfälle</t>
  </si>
  <si>
    <t>9008390024157</t>
  </si>
  <si>
    <t>9008390024164</t>
  </si>
  <si>
    <t>Baustellenabfälle (kein Bauschutt)</t>
  </si>
  <si>
    <t>9008390024171</t>
  </si>
  <si>
    <t>9008390024188</t>
  </si>
  <si>
    <t>Leichtfraktion aus der Verpackungssammlung</t>
  </si>
  <si>
    <t>9008390024195</t>
  </si>
  <si>
    <t>9008390025840</t>
  </si>
  <si>
    <t>Gärrückstände aus der anaeroben Abfallbehandlung</t>
  </si>
  <si>
    <t>9008390025857</t>
  </si>
  <si>
    <t>9008390025864</t>
  </si>
  <si>
    <t>aerob stabilisierte Abfälle aus der MBA</t>
  </si>
  <si>
    <t>9008390025871</t>
  </si>
  <si>
    <t>9008390025888</t>
  </si>
  <si>
    <t>anaerob-aerob stabilisierte Abfälle aus der MBA</t>
  </si>
  <si>
    <t>9008390025895</t>
  </si>
  <si>
    <t>9008390025901</t>
  </si>
  <si>
    <t>anorganische Sortierreste (zB Glas, Steine, Metall) aus der MBA</t>
  </si>
  <si>
    <t>9008390025918</t>
  </si>
  <si>
    <t>9008390025925</t>
  </si>
  <si>
    <t>Metallfraktion aus der Sortierung und Aufbereitung von Siedlungsabfällen (zB Schrott) aus der MBA</t>
  </si>
  <si>
    <t>9008390025932</t>
  </si>
  <si>
    <t>9008390025949</t>
  </si>
  <si>
    <t>organische Sortierreste (zB Siebüberlauf, Holz)</t>
  </si>
  <si>
    <t>9008390025956</t>
  </si>
  <si>
    <t>9008390025963</t>
  </si>
  <si>
    <t>für die biologische Behandlung aufbereitete Fraktionen zur Beseitigung</t>
  </si>
  <si>
    <t>9008390025970</t>
  </si>
  <si>
    <t>9008390024218</t>
  </si>
  <si>
    <t>Sperrmüll</t>
  </si>
  <si>
    <t>9008390024225</t>
  </si>
  <si>
    <t>9008390025987</t>
  </si>
  <si>
    <t>heizwertreiche Fraktion aus aufbereitetem Sperrmüll, nicht qualitätsgesichert</t>
  </si>
  <si>
    <t>9008390025994</t>
  </si>
  <si>
    <t>9008390024249</t>
  </si>
  <si>
    <t>Straßenkehricht</t>
  </si>
  <si>
    <t>9008390024256</t>
  </si>
  <si>
    <t>9008390024270</t>
  </si>
  <si>
    <t>Viktualienmarkt-Abfälle</t>
  </si>
  <si>
    <t>9008390024287</t>
  </si>
  <si>
    <t>9008390024300</t>
  </si>
  <si>
    <t>Garten- und Parkabfälle sowie sonstige biogene Abfälle, die nicht den Anforderungen der Kompostverordnung idgF entsprechen</t>
  </si>
  <si>
    <t>9008390024317</t>
  </si>
  <si>
    <t>9008390024324</t>
  </si>
  <si>
    <t>Friedhofsabfälle, die nicht den Anforderungen der Kompostverordnung idgF entsprechen</t>
  </si>
  <si>
    <t>9008390024331</t>
  </si>
  <si>
    <t>9008390024348</t>
  </si>
  <si>
    <t>Bioabfallkomposte für die Landwirtschaft</t>
  </si>
  <si>
    <t>9008390026007</t>
  </si>
  <si>
    <t>Klärschlammkomposte für die Landwirtschaft</t>
  </si>
  <si>
    <t>9008390026014</t>
  </si>
  <si>
    <t>sonstige Komposte</t>
  </si>
  <si>
    <t>9008390026021</t>
  </si>
  <si>
    <t>9008390026038</t>
  </si>
  <si>
    <t>Mischungen von Abfällen der Abfallgruppe 921, zur Kompostierung</t>
  </si>
  <si>
    <t>9008390026045</t>
  </si>
  <si>
    <t>Mähgut, Laub</t>
  </si>
  <si>
    <t>9008390026052</t>
  </si>
  <si>
    <t>Obst- und Gemüseabfälle, Blumen</t>
  </si>
  <si>
    <t>9008390026069</t>
  </si>
  <si>
    <t>Rinde für die biologische Verwertung</t>
  </si>
  <si>
    <t>9008390026076</t>
  </si>
  <si>
    <t>Holz</t>
  </si>
  <si>
    <t>9008390026083</t>
  </si>
  <si>
    <t>67</t>
  </si>
  <si>
    <t>Baum- und Strauchschnitt</t>
  </si>
  <si>
    <t>9008390026090</t>
  </si>
  <si>
    <t>68</t>
  </si>
  <si>
    <t>aus der Verarbeitung von unbehandeltem Holz</t>
  </si>
  <si>
    <t>9008390026106</t>
  </si>
  <si>
    <t>69</t>
  </si>
  <si>
    <t>Siebüberlauf zur Kompostierung</t>
  </si>
  <si>
    <t>9008390026113</t>
  </si>
  <si>
    <t>Ernte- und Verarbeitungsrückstände</t>
  </si>
  <si>
    <t>9008390026120</t>
  </si>
  <si>
    <t>pflanzliche Lebens- und Genussmittelreste</t>
  </si>
  <si>
    <t>9008390026137</t>
  </si>
  <si>
    <t>rein pflanzliche Press- und Filterrückstände der Nahrungs-, Genuss- und Futtermittelproduktion</t>
  </si>
  <si>
    <t>9008390026144</t>
  </si>
  <si>
    <t>verdorbenes Saatgut</t>
  </si>
  <si>
    <t>9008390026151</t>
  </si>
  <si>
    <t>Unterwasserpflanzen</t>
  </si>
  <si>
    <t>9008390026168</t>
  </si>
  <si>
    <t>Friedhofsabfälle</t>
  </si>
  <si>
    <t>9008390026175</t>
  </si>
  <si>
    <t>Mycele</t>
  </si>
  <si>
    <t>9008390026182</t>
  </si>
  <si>
    <t>biologisch abbaubare Verpackungen</t>
  </si>
  <si>
    <t>9008390026199</t>
  </si>
  <si>
    <t>Gärrückstände der Abfallgruppe 921 aus der anaeroben Behandlung</t>
  </si>
  <si>
    <t>9008390026205</t>
  </si>
  <si>
    <t>Speiseöle und -fette, Fettabscheiderinhalte, rein pflanzlich</t>
  </si>
  <si>
    <t>9008390026212</t>
  </si>
  <si>
    <t>Schlamm aus der Speisefett und -ölproduktion ausschließlich pflanzlicher Herkunft</t>
  </si>
  <si>
    <t>9008390026229</t>
  </si>
  <si>
    <t>Silosickersaft</t>
  </si>
  <si>
    <t>9008390026243</t>
  </si>
  <si>
    <t>Destillationsrückstände aus der Rapsölmethylester-Herstellung</t>
  </si>
  <si>
    <t>9008390026250</t>
  </si>
  <si>
    <t>9008390026267</t>
  </si>
  <si>
    <t>aufbereitete Abfälle gemäß Kompostverordnung idgF ohne tierische Anteile</t>
  </si>
  <si>
    <t>9008390026274</t>
  </si>
  <si>
    <t>kommunale Qualitätsklärschlämme</t>
  </si>
  <si>
    <t>9008390026281</t>
  </si>
  <si>
    <t>gering belastete Schlämme aus der Nahrungs-, Genuss- und Futtermittelindustrie ausschließlich pflanzlicher Herkunft</t>
  </si>
  <si>
    <t>9008390026298</t>
  </si>
  <si>
    <t>gering belastete Pressfilter-, Extraktions- und Ölsaatenrückstände der Nahrungs-, Genuss- und Futtermittelindustrie ausschließlich pflanzlicher Herkunft</t>
  </si>
  <si>
    <t>9008390026304</t>
  </si>
  <si>
    <t>Bleicherde</t>
  </si>
  <si>
    <t>9008390026311</t>
  </si>
  <si>
    <t>Kakaoschalen</t>
  </si>
  <si>
    <t>9008390026328</t>
  </si>
  <si>
    <t>chemisch modifizierte Verpackungsmaterialien und „Warenreste“, biologisch abbaubar</t>
  </si>
  <si>
    <t>9008390026335</t>
  </si>
  <si>
    <t>Gärrückstände aus der anaeroben Behandlung der Abfallgruppen 921 und 922</t>
  </si>
  <si>
    <t>9008390026342</t>
  </si>
  <si>
    <t>kommunale Klärschlämme</t>
  </si>
  <si>
    <t>9008390026359</t>
  </si>
  <si>
    <t>Gesteinsmehl</t>
  </si>
  <si>
    <t>92302</t>
  </si>
  <si>
    <t>9008390026373</t>
  </si>
  <si>
    <t>Pflanzenasche</t>
  </si>
  <si>
    <t>9008390026380</t>
  </si>
  <si>
    <t>71</t>
  </si>
  <si>
    <t>Pflanzen-Rostaschen</t>
  </si>
  <si>
    <t>9008390026397</t>
  </si>
  <si>
    <t>73</t>
  </si>
  <si>
    <t>Pflanzen-Flugaschen</t>
  </si>
  <si>
    <t>9008390026403</t>
  </si>
  <si>
    <t>Erde</t>
  </si>
  <si>
    <t>9008390024072</t>
  </si>
  <si>
    <t>Mischungen von Abfällen der Abfallgruppen 924 und 921, die tierische Anteile enthalten, zur Kompostierung</t>
  </si>
  <si>
    <t>9008390026410</t>
  </si>
  <si>
    <t>Küchen- und Speiseabfälle, die tierische Speisereste enthalten</t>
  </si>
  <si>
    <t>9008390026427</t>
  </si>
  <si>
    <t>Speiseöle und -fette, Fettabscheiderinhalte, tierisch oder tierische Anteile enthaltend</t>
  </si>
  <si>
    <t>9008390026434</t>
  </si>
  <si>
    <t>ehemalige Lebensmittel tierischer Herkunft</t>
  </si>
  <si>
    <t>9008390026441</t>
  </si>
  <si>
    <t>Eierschalen</t>
  </si>
  <si>
    <t>9008390026458</t>
  </si>
  <si>
    <t>Pressfilterrückstände aus getrennter Prozessabwassererfassung der Nahrungs-, Genuss- und Futtermittelindustrie mit tierischen Anteilen</t>
  </si>
  <si>
    <t>9008390026465</t>
  </si>
  <si>
    <t>Horn-, Huf-, Haar- und Federabfälle</t>
  </si>
  <si>
    <t>9008390026472</t>
  </si>
  <si>
    <t>Panseninhalt</t>
  </si>
  <si>
    <t>9008390026489</t>
  </si>
  <si>
    <t>Fest- und Flüssigmist/ökologischer Landbau</t>
  </si>
  <si>
    <t>9008390026496</t>
  </si>
  <si>
    <t>Gärrückstände aus der anaeroben Behandlung von Ausgangsmaterialien der Abfallgruppen 921 und 924 mit tierischen Anteilen</t>
  </si>
  <si>
    <t>9008390026502</t>
  </si>
  <si>
    <t>Molkereiabfälle</t>
  </si>
  <si>
    <t>9008390026519</t>
  </si>
  <si>
    <t>Rohmilch</t>
  </si>
  <si>
    <t>9008390026526</t>
  </si>
  <si>
    <t>Mischungen von Abfällen der Abfallgruppen 924 und 921, die tierische Anteile enthalten, zur Vergärung</t>
  </si>
  <si>
    <t>9008390026533</t>
  </si>
  <si>
    <t>aufbereitete Abfälle gemäß Kompostverordnung idgF</t>
  </si>
  <si>
    <t>9008390026540</t>
  </si>
  <si>
    <t>gering belastete Schlämme aus der Nahrungs-, Genuss- und Futtermittelindustrie tierischer Herkunft</t>
  </si>
  <si>
    <t>9008390026557</t>
  </si>
  <si>
    <t>Fest- und Flüssigmist</t>
  </si>
  <si>
    <t>9008390026564</t>
  </si>
  <si>
    <t>Gelatinerückstände</t>
  </si>
  <si>
    <t>9008390026571</t>
  </si>
  <si>
    <t>„Flotat”-Schlamm, Pressfilterrückstände von Mast- und Schlachtbetrieben, für Qualitätsklärschlammkompost</t>
  </si>
  <si>
    <t>9008390026588</t>
  </si>
  <si>
    <t>Gärrückstände aus der anaeroben Behandlung von Ausgangsmaterialien der Abfallgruppen 921, 922, 924 und 925 mit tierischen Anteilen</t>
  </si>
  <si>
    <t>9008390026595</t>
  </si>
  <si>
    <t>Schlachtabfälle und Nebenprodukte, zur Vergärung</t>
  </si>
  <si>
    <t>9008390026601</t>
  </si>
  <si>
    <t>Abfälle von Häuten und Fellen, zur Vergärung</t>
  </si>
  <si>
    <t>9008390024386</t>
  </si>
  <si>
    <t>Sedimentationsschlamm</t>
  </si>
  <si>
    <t>9008390024393</t>
  </si>
  <si>
    <t>9008390024409</t>
  </si>
  <si>
    <t>Schlamm aus der Wasserenthärtung</t>
  </si>
  <si>
    <t>9008390024416</t>
  </si>
  <si>
    <t>9008390024423</t>
  </si>
  <si>
    <t>9008390024430</t>
  </si>
  <si>
    <t>Schlamm aus der Eisenfällung</t>
  </si>
  <si>
    <t>9008390024447</t>
  </si>
  <si>
    <t>9008390024454</t>
  </si>
  <si>
    <t>9008390024461</t>
  </si>
  <si>
    <t>Schlamm aus der Manganfällung</t>
  </si>
  <si>
    <t>9008390024478</t>
  </si>
  <si>
    <t>9008390024485</t>
  </si>
  <si>
    <t>9008390024492</t>
  </si>
  <si>
    <t>Schlamm aus der Kesselwasseraufbereitung</t>
  </si>
  <si>
    <t>9008390024508</t>
  </si>
  <si>
    <t>9008390024515</t>
  </si>
  <si>
    <t>9008390024522</t>
  </si>
  <si>
    <t>Schlamm aus der Dampfkesselreinigung</t>
  </si>
  <si>
    <t>9008390024539</t>
  </si>
  <si>
    <t>9008390024546</t>
  </si>
  <si>
    <t>9008390024553</t>
  </si>
  <si>
    <t>Kesselabschlamm</t>
  </si>
  <si>
    <t>9008390024560</t>
  </si>
  <si>
    <t>9008390024577</t>
  </si>
  <si>
    <t>9008390024591</t>
  </si>
  <si>
    <t>Vorklärschlamm</t>
  </si>
  <si>
    <t>9008390024607</t>
  </si>
  <si>
    <t>9008390024614</t>
  </si>
  <si>
    <t>Überschussschlamm aus der biologischen Abwasserbehandlung</t>
  </si>
  <si>
    <t>9008390024621</t>
  </si>
  <si>
    <t>9008390024638</t>
  </si>
  <si>
    <t>Fäkalschlamm aus Hauskläranlagen und Sammelgruben</t>
  </si>
  <si>
    <t>9008390024645</t>
  </si>
  <si>
    <t>9008390024669</t>
  </si>
  <si>
    <t>anaerob stabilisierter Schlamm (Faulschlamm)</t>
  </si>
  <si>
    <t>9008390024676</t>
  </si>
  <si>
    <t>aerob stabilisierter Schlamm</t>
  </si>
  <si>
    <t>9008390024690</t>
  </si>
  <si>
    <t>Rechengut</t>
  </si>
  <si>
    <t>9008390024706</t>
  </si>
  <si>
    <t>9008390024713</t>
  </si>
  <si>
    <t>Rückstände aus der Kanalreinigung</t>
  </si>
  <si>
    <t>9008390024720</t>
  </si>
  <si>
    <t>9008390024737</t>
  </si>
  <si>
    <t>Sandfanginhalte</t>
  </si>
  <si>
    <t>9008390024744</t>
  </si>
  <si>
    <t>9008390024751</t>
  </si>
  <si>
    <t>9008390024768</t>
  </si>
  <si>
    <t>Inhalte aus Fettfängen</t>
  </si>
  <si>
    <t>9008390024775</t>
  </si>
  <si>
    <t>9008390024799</t>
  </si>
  <si>
    <t>Schlamm aus der Abwasserbehandlung, mit gefährlichen Inhaltsstoffen</t>
  </si>
  <si>
    <t>9008390024805</t>
  </si>
  <si>
    <t>9008390024812</t>
  </si>
  <si>
    <t>Schlamm aus der mechanischen Abwasserbehandlung der Zellstoff- und Papierherstellung</t>
  </si>
  <si>
    <t>9008390024829</t>
  </si>
  <si>
    <t>9008390024836</t>
  </si>
  <si>
    <t>Schlamm aus der biologischen Abwasserbehandlung der Zellstoff- und Papierherstellung</t>
  </si>
  <si>
    <t>9008390010006</t>
  </si>
  <si>
    <t>94804</t>
  </si>
  <si>
    <t>Schlamm aus der Abwasserbehandlung, ohne gefährliche Inhaltsstoffe</t>
  </si>
  <si>
    <t>9008390026618</t>
  </si>
  <si>
    <t>9008390024850</t>
  </si>
  <si>
    <t>Rückstände aus der Gewässerreinigung (Bachabkehr-, Abmäh- und Abfischgut)</t>
  </si>
  <si>
    <t>9008390024867</t>
  </si>
  <si>
    <t>9008390024874</t>
  </si>
  <si>
    <t>Rechengut aus Rechenanlagen von Kraftwerken</t>
  </si>
  <si>
    <t>9008390024881</t>
  </si>
  <si>
    <t>9008390024911</t>
  </si>
  <si>
    <t>Fäkalien</t>
  </si>
  <si>
    <t>9008390024928</t>
  </si>
  <si>
    <t>9008390026625</t>
  </si>
  <si>
    <t>Abwasser aus der aeroben Abfallbehandlung</t>
  </si>
  <si>
    <t>9008390026632</t>
  </si>
  <si>
    <t>9008390026649</t>
  </si>
  <si>
    <t>Abwasser aus der anaeroben Abfallbehandlung</t>
  </si>
  <si>
    <t>9008390026656</t>
  </si>
  <si>
    <t>9008390024959</t>
  </si>
  <si>
    <t>95302</t>
  </si>
  <si>
    <t>9008390024942</t>
  </si>
  <si>
    <t>9008390024973</t>
  </si>
  <si>
    <t>Wasch- und Prozesswässer</t>
  </si>
  <si>
    <t>9008390024980</t>
  </si>
  <si>
    <t>9008390024997</t>
  </si>
  <si>
    <t>Wasser aus Nassentschlackung</t>
  </si>
  <si>
    <t>9008390025000</t>
  </si>
  <si>
    <t>9008390025017</t>
  </si>
  <si>
    <t>Rückstände aus der rauchgasseitigen Kesselreinigung aus Großfeuerungsanlagen</t>
  </si>
  <si>
    <t>95404</t>
  </si>
  <si>
    <t>9008390025031</t>
  </si>
  <si>
    <t>9008390025024</t>
  </si>
  <si>
    <t>Rückstände aus der rauchgasseitigen Kesselreinigung, ohne gefahrenrelevante Eigenschaften</t>
  </si>
  <si>
    <t>9008390026663</t>
  </si>
  <si>
    <t>9008390025062</t>
  </si>
  <si>
    <t>9008390025079</t>
  </si>
  <si>
    <t>desinfizierte Abfälle, außer gefährliche Abfälle</t>
  </si>
  <si>
    <t>9008390025086</t>
  </si>
  <si>
    <t>9008390025093</t>
  </si>
  <si>
    <t>Körperteile und Organabfälle</t>
  </si>
  <si>
    <t>9008390025109</t>
  </si>
  <si>
    <t>9008390025116</t>
  </si>
  <si>
    <t>Abfälle, die nur innerhalb des medizinischen Bereiches eine Infektions- oder Verletzungsgefahr darstellen können, gemäß ÖNORM S 2104</t>
  </si>
  <si>
    <t>9008390025123</t>
  </si>
  <si>
    <t>9008390025130</t>
  </si>
  <si>
    <t>Kanülen und sonstige verletzungsgefährdende spitze oder scharfe Gegenstände, wie Lanzetten, Skalpelle u. dgl., gemäß ÖNORM S 2104</t>
  </si>
  <si>
    <t>9008390025147</t>
  </si>
  <si>
    <t>9008390025178</t>
  </si>
  <si>
    <t>Moorschlamm und Heilerde</t>
  </si>
  <si>
    <t>9008390025185</t>
  </si>
  <si>
    <t>Spez</t>
  </si>
  <si>
    <t>gef</t>
  </si>
  <si>
    <t>Abfallspezifizierung</t>
  </si>
  <si>
    <t>SlNr</t>
  </si>
  <si>
    <t>Auswahl</t>
  </si>
  <si>
    <t>X</t>
  </si>
  <si>
    <t xml:space="preserve"> </t>
  </si>
  <si>
    <t>R13</t>
  </si>
  <si>
    <t>Lagerung bis zur Anwendung eines der unter D1 bis D14 aufgeführten Verfahren (ausgenommen zeitweilige Lagerung – bis zur Sammlung – auf dem Gelände der Entstehung der Abfälle)</t>
  </si>
  <si>
    <t>D15</t>
  </si>
  <si>
    <t>9008390009659</t>
  </si>
  <si>
    <t>bisher umfasst von D14c</t>
  </si>
  <si>
    <t>Konditionierung und/oder Verpackung von asbesthaltigen Abfällen</t>
  </si>
  <si>
    <t>Neuverpacken vor Anwendung eines der unter D1 bis D13 aufgeführten Verfahren</t>
  </si>
  <si>
    <t>D14_01</t>
  </si>
  <si>
    <t>9008390110102</t>
  </si>
  <si>
    <t>D14</t>
  </si>
  <si>
    <t>9008390009642</t>
  </si>
  <si>
    <t>Erste, unspezifische, vorbereitende Behandlungsschritte vor einer nachfolgenden Beseitigung; nur zu verwenden, wenn kein spezifischeres Detailverfahren zutrifft</t>
  </si>
  <si>
    <t>Vermengung oder Vermischung vor Anwendung eines der unter D1 bis D12 aufgeführten Verfahren</t>
  </si>
  <si>
    <t>D13_03</t>
  </si>
  <si>
    <t>9008390110126</t>
  </si>
  <si>
    <t>bisher umfasst von D15b</t>
  </si>
  <si>
    <t>Sammlung und Lagerung mit vorbereitenden Behandlungsschritten wie z.B. Aussortieren, Zerkleinern, Verdichten, Vermengen, Vermischen</t>
  </si>
  <si>
    <t>D13_02</t>
  </si>
  <si>
    <t>9008390110119</t>
  </si>
  <si>
    <t>bisher umfasst von D14a</t>
  </si>
  <si>
    <t>Rekonditionierung allgemein</t>
  </si>
  <si>
    <t>D13_01</t>
  </si>
  <si>
    <t>9008390110096</t>
  </si>
  <si>
    <t>D13</t>
  </si>
  <si>
    <t>9008390008546</t>
  </si>
  <si>
    <t>Dauerlagerung (z.B. Lagerung von Behältern in einem Bergwerk usw.)</t>
  </si>
  <si>
    <t>D12</t>
  </si>
  <si>
    <t>9008390008539</t>
  </si>
  <si>
    <t>Verbrennung auf See</t>
  </si>
  <si>
    <t>D11</t>
  </si>
  <si>
    <t>9008390008522</t>
  </si>
  <si>
    <t>Verbrennung an Land</t>
  </si>
  <si>
    <t>D10</t>
  </si>
  <si>
    <t>9008390008515</t>
  </si>
  <si>
    <t>Mit einem anderen als den dezidiert genannten Verfahren, ausgenommen vorbereitende Verfahren wie Demontage</t>
  </si>
  <si>
    <t>Chemisch-physikalische Behandlung, die nicht an anderer Stelle beschrieben ist und durch die Endverbindungen oder Gemische entstehen, die mit einem der unter D1 bis D12 aufgeführten Verfahren entsorgt werden (z.B. Verdampfen, Trocknen, Kalzinieren usw.)</t>
  </si>
  <si>
    <t>D9_05</t>
  </si>
  <si>
    <t>9008390110089</t>
  </si>
  <si>
    <t>bisher umfasst von D14b</t>
  </si>
  <si>
    <t>Verfestigen und Stabilisieren</t>
  </si>
  <si>
    <t>D9_04</t>
  </si>
  <si>
    <t>9008390110072</t>
  </si>
  <si>
    <t>bisher umfasst von D9c</t>
  </si>
  <si>
    <t>CPO-Behandlung (chemisch-physikalische Behandlung organischer Stoffe)</t>
  </si>
  <si>
    <t>D9_03</t>
  </si>
  <si>
    <t>9008390110065</t>
  </si>
  <si>
    <t>bisher umfasst von D9b</t>
  </si>
  <si>
    <t>CPA-Behandlung (chemisch-physikalische Behandlung anorganischer Stoffe)</t>
  </si>
  <si>
    <t>D9_02</t>
  </si>
  <si>
    <t>9008390110058</t>
  </si>
  <si>
    <t>bisher umfasst von D9a</t>
  </si>
  <si>
    <t>Trennung oder Vermischung</t>
  </si>
  <si>
    <t>D9_01</t>
  </si>
  <si>
    <t>9008390110041</t>
  </si>
  <si>
    <t>Chemisch-physikalische Behandlung, die nicht an anderer Stelle in diesem Anhang beschrieben ist und durch die Endverbindungen oder Gemische entstehen, die mit einem der unter D1 bis D12 aufgeführten Verfahren entsorgt werden (z.B. Verdampfen, Trocknen, Kalzinieren usw.)</t>
  </si>
  <si>
    <t>D9</t>
  </si>
  <si>
    <t>9008390008478</t>
  </si>
  <si>
    <t>Biologische Behandlung, die nicht an anderer Stelle in diesem Anhang beschrieben ist und durch die Endverbindungen oder Gemische entstehen, die mit einem der unter D1 bis D12 aufgeführten Verfahren entsorgt werden</t>
  </si>
  <si>
    <t>D8</t>
  </si>
  <si>
    <t>9008390008461</t>
  </si>
  <si>
    <t>Einleitung in Meere/Ozeane einschließlich Einbringung in den Meeresboden</t>
  </si>
  <si>
    <t>D7</t>
  </si>
  <si>
    <t>9008390008454</t>
  </si>
  <si>
    <t>Einleitung in ein Gewässer mit Ausnahme von Meeren/Ozeanen</t>
  </si>
  <si>
    <t>D6</t>
  </si>
  <si>
    <t>9008390008447</t>
  </si>
  <si>
    <t>Speziell angelegte Deponien (z.B. Ablagerung in abgedichteten, getrennten Räumen, die gegeneinander und gegen die Umwelt verschlossen und isoliert werden, usw.)</t>
  </si>
  <si>
    <t>D5</t>
  </si>
  <si>
    <t>9008390008430</t>
  </si>
  <si>
    <t>Oberflächenaufbringung (z.B. Ableitung flüssiger oder schlammiger Abfälle in Gruben, Teiche oder Lagunen usw.)</t>
  </si>
  <si>
    <t>D4</t>
  </si>
  <si>
    <t>9008390008423</t>
  </si>
  <si>
    <t>Verpressung (z.B. Verpressung pumpfähiger Abfälle in Bohrlöcher, Salzdome oder natürliche Hohlräume usw.)</t>
  </si>
  <si>
    <t>D3</t>
  </si>
  <si>
    <t>9008390008416</t>
  </si>
  <si>
    <t>Behandlung im Boden (z.B. biologischer Abbau von flüssigen oder schlammigen Abfällen im Erdreich usw.)</t>
  </si>
  <si>
    <t>D2</t>
  </si>
  <si>
    <t>9008390008409</t>
  </si>
  <si>
    <t>Ablagerungen in oder auf dem Boden (z.B. Deponien usw.)</t>
  </si>
  <si>
    <t>D1</t>
  </si>
  <si>
    <t>9008390008393</t>
  </si>
  <si>
    <t>Lagerung von Abfällen bis zur Anwendung eines der unter R1 bis R12 aufgeführten Verfahren (ausgenommen zeitweilige Lagerung – bis zur Sammlung – auf dem Gelände der Entstehung der Abfälle)</t>
  </si>
  <si>
    <t>9008390009635</t>
  </si>
  <si>
    <t>Mit einem anderen als den dezidiert genannten vorbereitenden Verfahren</t>
  </si>
  <si>
    <t>Austausch von Abfällen, um sie einem der unter R1 bis R11 aufgeführten Verfahren zu unterziehen</t>
  </si>
  <si>
    <t>R12_05</t>
  </si>
  <si>
    <t>9008390110034</t>
  </si>
  <si>
    <t>bisher umfasst von R13b</t>
  </si>
  <si>
    <t>Sammlung und Lagerung mit vorbereitenden Behandlungsschritten wie z.B. Aussortieren, Zerkleinern, Verdichten, Vermengen, Vermischen, Neuverpacken</t>
  </si>
  <si>
    <t>R12_04</t>
  </si>
  <si>
    <t>9008390110027</t>
  </si>
  <si>
    <t>bisher umfasst von R5 und R5a</t>
  </si>
  <si>
    <t>Nur zu verwenden, wenn kein spezifischeres Detailverfahren in R5 zutrifft</t>
  </si>
  <si>
    <t>vorbereitende Verfahren wie Demontage, Sortieren, Zerkleinern, Trocknen, Konditionieren, Vermischen oder Trennen zum Recycling/Rückgewinnung von anderen anorganischen Stoffen</t>
  </si>
  <si>
    <t>R12_03</t>
  </si>
  <si>
    <t>9008390110010</t>
  </si>
  <si>
    <t>bisher umfasst von R4 und R4a</t>
  </si>
  <si>
    <t>Nur zu verwenden, wenn kein spezifischeres Detailverfahren in R4 zutrifft</t>
  </si>
  <si>
    <t>vorbereitende Verfahren wie Demontage, Sortieren, Zerkleinern, Trocknen, Konditionieren, Vermischen oder Trennen zum Recycling/Rückgewinnung von Metallen und Metallverbindungen</t>
  </si>
  <si>
    <t>R12_02</t>
  </si>
  <si>
    <t>9008390110003</t>
  </si>
  <si>
    <t>bisher umfasst von R3 und R3a</t>
  </si>
  <si>
    <t>Nur zu verwenden, wenn kein spezifischeres Detailverfahren in R3 zutrifft</t>
  </si>
  <si>
    <t>vorbereitende Verfahren wie Demontage, Sortieren, Zerkleinern, Trocknen, Konditionieren, Vermischen oder Trennen zum Recycling/Rückgewinnung organischer Stoffe, die nicht als Lösemittel verwendet werden</t>
  </si>
  <si>
    <t>R12_01</t>
  </si>
  <si>
    <t>9008390109991</t>
  </si>
  <si>
    <t>R12</t>
  </si>
  <si>
    <t>9008390008362</t>
  </si>
  <si>
    <t>Verwendung von Abfällen, die bei einem der unter R1 bis R10 aufgeführten Verfahren gewonnen werden</t>
  </si>
  <si>
    <t>R11</t>
  </si>
  <si>
    <t>9008390008355</t>
  </si>
  <si>
    <t>Mit einem anderen als den dezidiert genannten Verfahren</t>
  </si>
  <si>
    <t>Aufbringung auf den Boden zum Nutzen der Landwirtschaft oder zur ökologischen Verbesserung</t>
  </si>
  <si>
    <t>R10_03</t>
  </si>
  <si>
    <t>9008390109984</t>
  </si>
  <si>
    <t>bisher umfasst von R10b</t>
  </si>
  <si>
    <t>Rekultivierung</t>
  </si>
  <si>
    <t>R10_02</t>
  </si>
  <si>
    <t>9008390109960</t>
  </si>
  <si>
    <t>bisher umfasst von R10a</t>
  </si>
  <si>
    <t>Bodenverbesserung und Düngung</t>
  </si>
  <si>
    <t>R10_01</t>
  </si>
  <si>
    <t>9008390109953</t>
  </si>
  <si>
    <t>R10</t>
  </si>
  <si>
    <t>9008390008317</t>
  </si>
  <si>
    <t>Erneute Ölraffination oder andere Wiederverwendungen von Öl</t>
  </si>
  <si>
    <t>R9</t>
  </si>
  <si>
    <t>9008390008300</t>
  </si>
  <si>
    <t>Wiedergewinnung von Katalysatorenbestandteilen</t>
  </si>
  <si>
    <t>R8</t>
  </si>
  <si>
    <t>9008390008294</t>
  </si>
  <si>
    <t>Wiedergewinnung von Bestandteilen, die der Bekämpfung der Verunreinigungen dienen</t>
  </si>
  <si>
    <t>R7</t>
  </si>
  <si>
    <t>9008390008287</t>
  </si>
  <si>
    <t>Regenerierung von Säuren und Basen</t>
  </si>
  <si>
    <t>R6</t>
  </si>
  <si>
    <t>9008390008270</t>
  </si>
  <si>
    <t>Für erste, unspezifische Vorbehandlungsschritte vor der eigentlichen Verwertung ist das Verfahren R12_03 zu verwenden</t>
  </si>
  <si>
    <t>Mit einem anderen als den dezidiert genannten Verfahren; ausgenommen Vorbehandlungsschritte</t>
  </si>
  <si>
    <t>Recycling/Rückgewinnung von anderen anorganischen Stoffen</t>
  </si>
  <si>
    <t>R5_13</t>
  </si>
  <si>
    <t>9008390109946</t>
  </si>
  <si>
    <t>bisher umfasst von R5 und R5e</t>
  </si>
  <si>
    <t>Dieses Verfahren ist zB zu verwenden, wenn in einer Produktionsanlage definierte, marktfähige Produkte hergestellt werden (zB Glas aus Altglas) oder wenn anorganische Abfälle so aufbereitet werden, dass sie für ihren ursprünglichen Verwendungszweck wiederverwendet werden können</t>
  </si>
  <si>
    <t>Produktherstellung / Vorbereitung zur Wiederverwendung, soweit keine spezifischeren Eintragungen wie zB Erdenherstellung zutreffen</t>
  </si>
  <si>
    <t>R5_12</t>
  </si>
  <si>
    <t>9008390109915</t>
  </si>
  <si>
    <t>bisher umfasst von R5</t>
  </si>
  <si>
    <t>Dieses Verfahren ist für die Verwertung anorganischer Stoffe, die beim Deponierückbau anfallen, zu verwenden</t>
  </si>
  <si>
    <t>Rückgewinnung anorganischer Stoffe durch Deponierückbau</t>
  </si>
  <si>
    <t>R5_11</t>
  </si>
  <si>
    <t>9008390110454</t>
  </si>
  <si>
    <t>bisher umfasst von R5 und R5g</t>
  </si>
  <si>
    <t>R5_10</t>
  </si>
  <si>
    <t>9008390109939</t>
  </si>
  <si>
    <t>Dieses Verfahren ist zu verwenden für die Verwertung von Glasabfällen aus der getrennten Sammlung oder von Glasabfällen, die bei anderen Behandlungsverfahren angefallen sind</t>
  </si>
  <si>
    <t>Verwertung von Glasabfällen</t>
  </si>
  <si>
    <t>R5_09</t>
  </si>
  <si>
    <t>9008390110447</t>
  </si>
  <si>
    <t>bisher umfasst von R5 und R5f</t>
  </si>
  <si>
    <t>Dieses Verfahren ist zu verwenden für die Verwertung von Teilen von Elektroaltgeräten, die zum Großteil aus anorganischen Stoffen bestehen</t>
  </si>
  <si>
    <t>Elektro- und Elektronikaltgeräteverwertung</t>
  </si>
  <si>
    <t>R5_08</t>
  </si>
  <si>
    <t>9008390109922</t>
  </si>
  <si>
    <t>bisher umfasst von R5 und R5d</t>
  </si>
  <si>
    <t>Dieses Verfahren ist zu verwenden für die Verwertung von Abfällen im Rahmen von Baumaßnahmen im unbedingt erforderlichen Ausmaß</t>
  </si>
  <si>
    <t>Einsatz für Baumaßnahmen (einschließlich technischer Schüttungen)</t>
  </si>
  <si>
    <t>R5_07</t>
  </si>
  <si>
    <t>9008390109908</t>
  </si>
  <si>
    <t>bisher umfasst von R5 und R5c</t>
  </si>
  <si>
    <t>Dieses Verfahren ist für alle Arten der Baurestmassenaufbereitung (zB Herstellung von Recyclingbaustoffen und Recyclingbaustoffprodukten, Einbringen von Alt-Asphalt in eine Asphaltmischanlage, …) zu verwenden</t>
  </si>
  <si>
    <t>Aufbereitung von Baurestmassen</t>
  </si>
  <si>
    <t>R5_06</t>
  </si>
  <si>
    <t>9008390109892</t>
  </si>
  <si>
    <t>bisher umfasst von R10 und R10c</t>
  </si>
  <si>
    <t>Dieses Verfahren ist zu verwenden für Untergrundverfüllungen mit Bodenaushub/Erden, die nur geringe organische Anteile aufweisen; für konkrete Baumaßnahmen ist das Verfahren R5_07 zu verwenden</t>
  </si>
  <si>
    <t>Einsatz von Bodenaushub/Erden für Verfüllungen</t>
  </si>
  <si>
    <t>R5_05</t>
  </si>
  <si>
    <t>9008390109977</t>
  </si>
  <si>
    <t>bisher umfasst von R5 und R5b</t>
  </si>
  <si>
    <t>Dieses Verfahren ist zu verwenden für Erden, die nur geringe organische Anteile aufweisen und zur Untergrundverfüllungen eingesetzt werden; für Verfüllungsmaßnahmen ist das Verfahren R5_05 zu verwenden</t>
  </si>
  <si>
    <t>Erdenherstellung (für Untergrundverfüllung)</t>
  </si>
  <si>
    <t>R5_04</t>
  </si>
  <si>
    <t>9008390109885</t>
  </si>
  <si>
    <t>Bei diesem Verfahren handelt es sich NICHT um ein einfaches Zusammenmischen verschiedener Abfälle (dies ist R12_03 zuzuordnen), sondern um die Herstellung von Gemischen mit definierten Eigenschaften zur weiteren Verwertung</t>
  </si>
  <si>
    <t>Herstellung definierter Mischungen</t>
  </si>
  <si>
    <t>R5_03</t>
  </si>
  <si>
    <t>9008390110430</t>
  </si>
  <si>
    <t>Dieses Verfahren ist zu verwenden, wenn die in die Anlage (zB die Sortieranlage) eingebrachten Abfälle zB an Hand ihrer Eigenschaften in verschiedene Ströme zur nachfolgenden Verwertung aufgeteilt werden (zB in unterschiedliche Verwertungsanlagen eingebracht werden)</t>
  </si>
  <si>
    <t>Aufteilen von Stoffströmen zur Verwertung zB durch Sortierung</t>
  </si>
  <si>
    <t>R5_02</t>
  </si>
  <si>
    <t>9008390110423</t>
  </si>
  <si>
    <t>Dieses Verfahren ist zu verwenden, wenn aus den in die Anlage eingebrachten Abfällen untergeordnete Mengen an nicht verwertbaren Anteilen abgetrennt werden und die verwertbaren Abfälle gleichartig weiter behandelt werden; für Baurestmassenaufbereitung ist das Verfahren R5_06 zu verwenden</t>
  </si>
  <si>
    <t>Aussortieren von Störstoffen aus Abfällen zur Verwertung</t>
  </si>
  <si>
    <t>R5_01</t>
  </si>
  <si>
    <t>9008390110416</t>
  </si>
  <si>
    <t>R5</t>
  </si>
  <si>
    <t>9008390008195</t>
  </si>
  <si>
    <t>Für erste, unspezifische Vorbehandlungsschritte vor der eigentlichen Verwertung ist das Verfahren R12_02 zu verwenden</t>
  </si>
  <si>
    <t>Stoffliche Verwertung von Metallen, soweit kein spezifischeres R4-Verfahren zutrifft; ausgenommen Vorbehandlungsschritte</t>
  </si>
  <si>
    <t>Recycling/Rückgewinnung von Metallen und Metallverbindungen</t>
  </si>
  <si>
    <t>R4_07</t>
  </si>
  <si>
    <t>9008390109878</t>
  </si>
  <si>
    <t>bisher umfasst von R4 und R4e</t>
  </si>
  <si>
    <t>Dieses Verfahren ist zu verwenden, wenn ganze Elektro- oder Elektronikaltgeräte oder Teile hiervon verwertet werden; für die weitere Verwertung der hierbei anfallenden Stoffströme, zB Kunststoffabfälle, Metalle, sind die abfallspezifischen Verfahren wie zB R3_06, R4_07 zu verwenden</t>
  </si>
  <si>
    <t>R4_06</t>
  </si>
  <si>
    <t>9008390109861</t>
  </si>
  <si>
    <t>bisher umfasst von R4 und R4d</t>
  </si>
  <si>
    <t>Dieses Verfahren ist sowohl zu verwenden, wenn Altautos oder Altauto-Teile verwertet werden; für die weitere Verwertung der hierbei anfallenden Stoffströme zB Kunststoffabfälle, Metalle sind die abfallspezifischen Verfahren wie zB R3_06, R4_07 zu verwenden</t>
  </si>
  <si>
    <t>Altautoverwertung</t>
  </si>
  <si>
    <t>R4_05</t>
  </si>
  <si>
    <t>9008390109854</t>
  </si>
  <si>
    <t>bisher umfasst von R4 und R4c</t>
  </si>
  <si>
    <t>Dieses Verfahren ist zB zu verwenden, wenn in einer Produktionsanlage definierte, marktfähige Produkte hergestellt werden (zB definierte Bleilegierungen aus Bleiabfällen) oder wenn Metallabfälle so aufbereitet werden, dass sie für ihren ursprünglichen Verwendungszweck wiederverwendet werden können</t>
  </si>
  <si>
    <t>Produktherstellung / Vorbereitung zur Wiederverwendung, soweit keine spezifischeren Eintragungen zutreffen</t>
  </si>
  <si>
    <t>R4_04</t>
  </si>
  <si>
    <t>9008390109847</t>
  </si>
  <si>
    <t>bisher umfasst von R4</t>
  </si>
  <si>
    <t>Dieses Verfahren ist zu verwenden für die Einbringung von Metallabfällen in Shredderanlagen wobei die Metallabfälle nachfolgend verwertet werden</t>
  </si>
  <si>
    <t>Metallshreddern</t>
  </si>
  <si>
    <t>R4_03</t>
  </si>
  <si>
    <t>9008390110409</t>
  </si>
  <si>
    <t>bisher umfasst von R4 und R4b</t>
  </si>
  <si>
    <t>Dieses Verfahren ist zu verwenden für die Auftrennung verschiedener Metallströme oder die Abtrennung von Störstoffen</t>
  </si>
  <si>
    <t>Sonstige chemisch-physikalische Behandlung (Schmelzen, Sintern, Fällen usw)</t>
  </si>
  <si>
    <t>R4_02</t>
  </si>
  <si>
    <t>9008390109830</t>
  </si>
  <si>
    <t>Trennung mit chemisch-physikalischen oder trocken-physikalischen Verfahren</t>
  </si>
  <si>
    <t>R4_01</t>
  </si>
  <si>
    <t>9008390110393</t>
  </si>
  <si>
    <t>R4</t>
  </si>
  <si>
    <t>9008390008133</t>
  </si>
  <si>
    <t>Für erste, unspezifische Vorbehandlungsschritte vor der eigentlichen Verwertung ist das Verfahren R12_01 zu verwenden</t>
  </si>
  <si>
    <t>Recycling/Rückgewinnung organischer Stoffe, die nicht als Lösemittel verwendet werden (einschließlich der Kompostierung und sonstiger biologischer Umwandlungsverfahren)</t>
  </si>
  <si>
    <t>R3_19</t>
  </si>
  <si>
    <t>9008390109823</t>
  </si>
  <si>
    <t>bisher umfasst von R3 und R3j</t>
  </si>
  <si>
    <t>R3_18</t>
  </si>
  <si>
    <t>9008390109816</t>
  </si>
  <si>
    <t>bisher umfasst von R3 und R3i</t>
  </si>
  <si>
    <t>Dieses Verfahren ist zu verwenden, wenn Elektro- oder Elektronikaltgeräte oder Teile hiervon verwertet werden, die überwiegend aus organischen Stoffen wie zB aus Kunststoffen bestehen; für die weitere Verwertung der hierbei anfallenden Stoffströme sind die abfallspezifischen Verfahren wie zB R3_06 zu verwenden</t>
  </si>
  <si>
    <t>R3_17</t>
  </si>
  <si>
    <t>9008390109809</t>
  </si>
  <si>
    <t>bisher umfasst von R3 und R3h</t>
  </si>
  <si>
    <t>Dieses Verfahren ist für die stoffliche Verwertung von Altreifen zu verwenden, unabhängig davon, ob die Reifen bei der Altauto-Verwertung anfallen oder getrennt gesammelt wurden</t>
  </si>
  <si>
    <t>Altreifenverwertung</t>
  </si>
  <si>
    <t>R3_16</t>
  </si>
  <si>
    <t>9008390110386</t>
  </si>
  <si>
    <t>Dieses Verfahren ist zu verwenden, wenn Altauto-Teile, die überwiegend aus organischen Stoffen wie zB aus Kunststoffen bestehen, verwertet werden; für die weitere Verwertung der hierbei anfallenden Stoffströme sind die abfallspezifischen Verfahren wie zB R3_06 zu verwenden</t>
  </si>
  <si>
    <t>R3_15</t>
  </si>
  <si>
    <t>9008390109793</t>
  </si>
  <si>
    <t>bisher umfasst von R3 und R3g</t>
  </si>
  <si>
    <t>Dieses Verfahren ist zB zu verwenden, wenn in einer Produktionsanlage definierte, marktfähige Produkte hergestellt werden (zB handelsübliches Kunststoffgranulat aus Produktionsabfällen) oder wenn organische Abfälle so aufbereitet werden, dass sie für ihren ursprünglichen Verwendungszweck wiederverwendet werden können; für die Kompostherstellung gemäß Kompostverordnung sind die Verfahren R3_09, R3_10 oder R3_11 zu verwenden</t>
  </si>
  <si>
    <t>Produktherstellung / Vorbereitung zur Wiederverwendung, soweit keine spezifischeren Eintragungen wie zB Bioabfallkompostierung zutreffen</t>
  </si>
  <si>
    <t>R3_14</t>
  </si>
  <si>
    <t>9008390109786</t>
  </si>
  <si>
    <t>bisher umfasst von R3 und R3f</t>
  </si>
  <si>
    <t>Dieses Verfahren ist für die Vergärung organikreicher Abfälle mit nachfolgender Verwertung des Gärrückstands zu verwenden</t>
  </si>
  <si>
    <t>Biologische Verwertung - anaerobe Verwertung</t>
  </si>
  <si>
    <t>R3_13</t>
  </si>
  <si>
    <t>9008390109779</t>
  </si>
  <si>
    <t>bisher umfasst von R3 und R3e</t>
  </si>
  <si>
    <t>Dieses Verfahren ist für die qualitätsgesicherte Herstellung von organikreichen Erden, die für Rekultivierungsschichten oder als Pflanzerden verwendet werden, anzugeben</t>
  </si>
  <si>
    <t>Biologische Verwertung - Erdenherstellung (für Rekultivierungsschichten)</t>
  </si>
  <si>
    <t>R3_12</t>
  </si>
  <si>
    <t>9008390109762</t>
  </si>
  <si>
    <t>bisher umfasst von R3 und R3d</t>
  </si>
  <si>
    <t>Biologische Verwertung - Restmüllkompostierung</t>
  </si>
  <si>
    <t>R3_11</t>
  </si>
  <si>
    <t>9008390109755</t>
  </si>
  <si>
    <t>bisher umfasst von R3 und R3c</t>
  </si>
  <si>
    <t>Biologische Verwertung - Klärschlammkompostierung</t>
  </si>
  <si>
    <t>R3_10</t>
  </si>
  <si>
    <t>9008390109748</t>
  </si>
  <si>
    <t>bisher umfasst von R3 und R3b</t>
  </si>
  <si>
    <t>Biologische Verwertung - Bioabfallkompostierung</t>
  </si>
  <si>
    <t>R3_09</t>
  </si>
  <si>
    <t>9008390109731</t>
  </si>
  <si>
    <t>bisher umfasst von R3</t>
  </si>
  <si>
    <t>Dieses Verfahren ist für die stoffliche Verwertung von Papierabfällen zu verwenden</t>
  </si>
  <si>
    <t>Verwertung von Papier</t>
  </si>
  <si>
    <t>R3_08</t>
  </si>
  <si>
    <t>9008390110379</t>
  </si>
  <si>
    <t>Dieses Verfahren ist für die stoffliche Verwertung von Holzabfällen zu verwenden; werden Holzabfälle zur Herstellung von Ersatzbrennstoffen verwendet, so ist das Verfahren R3_04 zu verwenden</t>
  </si>
  <si>
    <t>Verwertung von Holz</t>
  </si>
  <si>
    <t>R3_07</t>
  </si>
  <si>
    <t>9008390110362</t>
  </si>
  <si>
    <t>Dieses Verfahren ist für die stoffliche Verwertung von Kunststoffabfall-Strömen zB aus der EAG- oder Altfahrzeuge-verwertung zu verwenden; werden Kunststoffabfälle zur Herstellung von Ersatzbrennstoffen verwendet, so ist das Verfahren R3_04 zu verwenden</t>
  </si>
  <si>
    <t>Verwertung von Kunststoffen</t>
  </si>
  <si>
    <t>R3_06</t>
  </si>
  <si>
    <t>9008390110355</t>
  </si>
  <si>
    <t>Dieses Verfahren ist zu verwenden, wenn Holz-, Papier-, Kunststoffabfälle etc. für die thermische Verwertung in Abfallmitverbrennungsanlagen vorbehandelt werden, aber keine Ersatzbrennstoffe hergestellt werden (für die Ersatzbrennstoffherstellung ist das Verfahren R3_04 zu verwenden); ebenso ist dieses Verfahren zu verwenden, wenn feste Siedlungsabfälle für die Verbrennung in Verbrennungsanlagen, die die Energieeffizienz-Kriterien gemäß AWG 2002 erfüllen, vorbehandelt werden</t>
  </si>
  <si>
    <t>Vorbehandlung von festen Siedlungsabfällen und anderen organischen Abfällen zur thermischen Verwertung</t>
  </si>
  <si>
    <t>R3_05</t>
  </si>
  <si>
    <t>9008390110348</t>
  </si>
  <si>
    <t>Dieses Verfahren ist für die qualitätsgesicherte Herstellung von Ersatzbrennstoffen und Ersatzbrennstoffprodukten gemäß den Bestimmungen der Abfallverbrennungs-Verordnung zu verwenden, unabhängig davon, welche Abfälle als Ausgangsstoffe eingesetzt werden</t>
  </si>
  <si>
    <t>Herstellung von Ersatzbrennstoffen oder Ersatzbrennstoffprodukten gemäß AVV</t>
  </si>
  <si>
    <t>R3_04</t>
  </si>
  <si>
    <t>9008390110331</t>
  </si>
  <si>
    <t>Bei diesem Verfahren handelt es sich NICHT um ein einfaches Zusammenmischen verschiedener Abfälle (dies ist R12_01 zuzuordnen), sondern um die Herstellung von Gemischen mit definierten Eigenschaften zur weiteren Verwertung</t>
  </si>
  <si>
    <t>R3_03</t>
  </si>
  <si>
    <t>9008390110324</t>
  </si>
  <si>
    <t>R3_02</t>
  </si>
  <si>
    <t>9008390110317</t>
  </si>
  <si>
    <t>Dieses Verfahren ist zu verwenden, wenn aus den in die Anlage eingebrachten Abfällen untergeordnete Mengen an nicht verwertbaren Anteilen abgetrennt werden und die verwertbaren Abfälle gleichartig weiter behandelt werden</t>
  </si>
  <si>
    <t>R3_01</t>
  </si>
  <si>
    <t>9008390110133</t>
  </si>
  <si>
    <t>R3</t>
  </si>
  <si>
    <t>9008390008027</t>
  </si>
  <si>
    <t>Dieses Verfahren ist für die stoffliche Verwertung von Lösemitteln zu verwenden</t>
  </si>
  <si>
    <t>Rückgewinnung/Regenerierung von Lösemitteln</t>
  </si>
  <si>
    <t>R2</t>
  </si>
  <si>
    <t>9008390008010</t>
  </si>
  <si>
    <t>Dieses Verfahren ist für die tatsächliche Verbrennung bzw. für den tatsächlichen Einsatz als Mittel zur Energieerzeugung zu verwenden und nicht für hierfür erforderliche Vorbehandlungsschritte (zB die Herstellung von Ersatzbrennstoffen, für diese ist das Verfahren R3_04 zu verwenden)</t>
  </si>
  <si>
    <t>Hauptverwendung als Brennstoff oder als anderes Mittel der Energieerzeugung</t>
  </si>
  <si>
    <t>R1</t>
  </si>
  <si>
    <t>9008390008003</t>
  </si>
  <si>
    <t>Zur Herkunftsangabe für Abfälle, die nicht aus der Abfallsammlung oder behandlung stammen sondern aus einer Dienstleistung oder Produktion (ohne Abfalleinsatz)</t>
  </si>
  <si>
    <t>Abfall aus dem Produktions- oder Dienstleistungsbereich</t>
  </si>
  <si>
    <t>P1</t>
  </si>
  <si>
    <t>9008390100257</t>
  </si>
  <si>
    <t>Hinweis</t>
  </si>
  <si>
    <t>Detailbezeichnung</t>
  </si>
  <si>
    <t>Beschreibung</t>
  </si>
  <si>
    <t>Enumeration</t>
  </si>
  <si>
    <t>R/D(/P)-Code</t>
  </si>
  <si>
    <t>alle ausgewählten R/D-Verfahren</t>
  </si>
  <si>
    <t>R/D-Verfahren gem. AWG 2002 iVm EDM Stand: 2019-03</t>
  </si>
  <si>
    <t>Hinweise</t>
  </si>
  <si>
    <t>eingeschränkt auf Detailverfahren</t>
  </si>
  <si>
    <t>Gültigkeitsbeginn</t>
  </si>
  <si>
    <t>Gültigkeitsende</t>
  </si>
  <si>
    <t>Zusammenfassungstyp</t>
  </si>
  <si>
    <t>Bereich</t>
  </si>
  <si>
    <t>Bezeichnung</t>
  </si>
  <si>
    <t>2015-12-31</t>
  </si>
  <si>
    <t>9008390006009</t>
  </si>
  <si>
    <t>Abfallbehandlung</t>
  </si>
  <si>
    <t>Anlage zur thermischen Behandlung</t>
  </si>
  <si>
    <t>nur zu verwenden, wenn die konkreteren Anlagentypen nicht zutreffen</t>
  </si>
  <si>
    <t>2008-03-31</t>
  </si>
  <si>
    <t>9008390006016</t>
  </si>
  <si>
    <t>Abfallverbrennungsanlage unter 2 t/h oder unter 2 MW</t>
  </si>
  <si>
    <t>Nennkapazität unter 2 Tonnen pro Stunde oder bei Dampfkesselanlagen unter 2 MW Gesamtbrennstoffwärmeleistung</t>
  </si>
  <si>
    <t>2008-04-01</t>
  </si>
  <si>
    <t>AVV Abfallverbrennung</t>
  </si>
  <si>
    <t>9008390102336</t>
  </si>
  <si>
    <t>AVV-Abfallverbrennungsanlage unter 2 t/h</t>
  </si>
  <si>
    <t>Nennkapazität unter 2 Tonnen pro Stunde</t>
  </si>
  <si>
    <t>9008390006023</t>
  </si>
  <si>
    <t>Abfallverbrennungsanlage ab 2 t/h oder ab 2 MW</t>
  </si>
  <si>
    <t>Nennkapazität ab 2 Tonnen pro Stunde oder bei Dampfkesselanlagen ab 2 MW Gesamtbrennstoffwärmeleistung</t>
  </si>
  <si>
    <t>9008390102343</t>
  </si>
  <si>
    <t>AVV-Abfallverbrennungsanlage ab 2 t/h</t>
  </si>
  <si>
    <t>Nennkapazität ab 2 Tonnen pro Stunde</t>
  </si>
  <si>
    <t>AVV Mitverbrennung Zement</t>
  </si>
  <si>
    <t>9008390006030</t>
  </si>
  <si>
    <t>AVV-Mitverbrennungsanlage, Anlage zur Zementerzeugung unter 2 t/h</t>
  </si>
  <si>
    <t>9008390006047</t>
  </si>
  <si>
    <t>AVV-Mitverbrennungsanlage, Anlage zur Zementerzeugung ab 2 t/h</t>
  </si>
  <si>
    <t>9008390006054</t>
  </si>
  <si>
    <t>Mitverbrennungsanlage, Feuerungsanlage unter 2 t/h oder unter 2 MW</t>
  </si>
  <si>
    <t>AVV Mitverbrennung Feuerung</t>
  </si>
  <si>
    <t>9008390102350</t>
  </si>
  <si>
    <t>AVV-Mitverbrennungsanlage, Feuerungsanlage unter 2 t/h</t>
  </si>
  <si>
    <t>9008390006061</t>
  </si>
  <si>
    <t>Mitverbrennungsanlage, Feuerungsanlage ab 2 t/h oder ab 2 MW</t>
  </si>
  <si>
    <t>9008390102367</t>
  </si>
  <si>
    <t>AVV-Mitverbrennungsanlage, Feuerungsanlage ab 2 t/h</t>
  </si>
  <si>
    <t>AVV-Mitverbrennungsanlage, Feuerungsanlage ab 2 t/h    Nennkapazität ab 2 Tonnen pro Stunde; für Anlagen, die wechselweise mit und ohne Abfalleinsatz betrieben werden, dh, in denen gemäß § 13 (11) AVV in definierten Zeiträumen keine Abfälle eingesetzt werden, ist zusätzlich ein EEV-Anlagentyp anzugeben</t>
  </si>
  <si>
    <t>9008390006078</t>
  </si>
  <si>
    <t>sonstige Mitverbrennungsanlage unter 2 t/h oder unter 2 MW</t>
  </si>
  <si>
    <t>AVV sonstige Mitverbrennung</t>
  </si>
  <si>
    <t>9008390102374</t>
  </si>
  <si>
    <t>sonstige AVV-Mitverbrennungsanlage unter 2 t/h</t>
  </si>
  <si>
    <t>9008390006085</t>
  </si>
  <si>
    <t>sonstige Mitverbrennungsanlage ab 2 t/h oder ab 2 MW</t>
  </si>
  <si>
    <t>9008390102381</t>
  </si>
  <si>
    <t>sonstige AVV-Mitverbrennungsanlage ab 2 t/h</t>
  </si>
  <si>
    <t>sonstige AVV-Mitverbrennungsanlage ab 2 t/h    Nennkapazität ab 2 Tonnen pro Stunde; für Anlagen, die wechselweise mit und ohne Abfalleinsatz betrieben werden, dh, in denen gemäß § 13 (11) AVV in definierten Zeiträumen keine Abfälle eingesetzt werden, ist zusätzlich ein EEV-Anlagentyp anzugeben</t>
  </si>
  <si>
    <t>2011-02-01</t>
  </si>
  <si>
    <t>Verbrennung nicht AVV</t>
  </si>
  <si>
    <t>9008390104255</t>
  </si>
  <si>
    <t>Anlage zur thermischen Behandlung, die gemäß §2 Abs. 2 nicht unter die Abfallverbrennungsverordnung fällt</t>
  </si>
  <si>
    <t>(Mit-)Verbrennungsanlage mit Abfalleinsatz, die aber unter die Ausnahme gem. §2 Abs. 2 AVV (zB unbehandeltes Holz, Korkabfälle, pflanzliche Abfälle aus der Papierherstellung am Herstellungsort zur Wärmenutzung verbrannt) fällt; falls für diese Anlage eine Emissionserklärung gem. EEV abgegeben werden muss, ist zusätzlich der zutreffende Anlagentyp gem. EEV zuzuordnen</t>
  </si>
  <si>
    <t>sonstige C/P-Anlage</t>
  </si>
  <si>
    <t>9008390006092</t>
  </si>
  <si>
    <t>Anlage zur chemisch/physikalischen Behandlung</t>
  </si>
  <si>
    <t>C/P-A-Anlage</t>
  </si>
  <si>
    <t>9008390006108</t>
  </si>
  <si>
    <t>für die Kombination anorganischer und organischer Behandlungsschritte ist zusätzlich der Anlagentyp „C/P-O-Anlage“ anzugeben; als ergänzende Beschreibung zur genaueren Bestimmung der durchgeführten Tätigkeiten können einer C/P-A-Anlage noch die Anlagentypen „Sterilisierungsanlage“, „Trocknungsanlage“, „Destillationsanlage“, „Schmelz-, Sinter-, Verglasungsanlage“, „Immobilisierungs-, Stabilisierungs-, Verfestigungsanlage“, „Trennungsanlage“, „Abscheide- und Fällungsanlage für Metalle“, „Bodensanierungsanlage“, „Batterienbehandlungsanlage“, „Asbestbehandlungsanlage“ beigefügt werden; andere Anlagentypen sind nicht kompatibel</t>
  </si>
  <si>
    <t>C/P-O-Anlage</t>
  </si>
  <si>
    <t>9008390006115</t>
  </si>
  <si>
    <t>für die Kombination organischer und anorganischer Behandlungsschritte ist zusätzlich der Anlagentyp „C/P-A-Anlage“ anzugeben; als ergänzende Beschreibung zur genaueren Bestimmung der durchgeführten Tätigkeiten können einer C/P-O-Anlage noch die Anlagentypen „Sterilisierungsanlage“, „Trocknungsanlage“, „Destillationsanlage“, „Immobilisierungs-, Stabilisierungs-, Verfestigungsanlage“, „Trennungsanlage“, „Abscheide- und Fällungsanlage für Metalle“, „Bodensanierungsanlage“ beigefügt werden; andere Anlagentypen können nur in Kombination mit C/P-A-Anlage hinzugefügt werden</t>
  </si>
  <si>
    <t>9008390006122</t>
  </si>
  <si>
    <t>Sterilisierungsanlage</t>
  </si>
  <si>
    <t>als ergänzende Beschreibung zur genaueren Bestimmung der durchgeführten Tätigkeiten können einer „Sterilisierungsanlage“ noch die Anlagentypen „Trocknungsanlage“, „Destillationsanlage“ beigefügt werden; andere Anlagentypen können nur in Kombination mit C/P-A- oder C/P-O-Anlage hinzugefügt werden</t>
  </si>
  <si>
    <t>9008390006139</t>
  </si>
  <si>
    <t>Trocknungsanlage</t>
  </si>
  <si>
    <t>als ergänzende Beschreibung zur genaueren Bestimmung der durchgeführten Tätigkeiten können einer „Trocknungsanlage“ noch die Anlagentypen „Sterilisierungsanlage“, „Destillationsanlage“ beigefügt werden; andere Anlagentypen können nur in Kombination mit C/P-A- oder C/P-O-Anlage hinzugefügt werden</t>
  </si>
  <si>
    <t>9008390006146</t>
  </si>
  <si>
    <t>Destillationsanlage</t>
  </si>
  <si>
    <t>als ergänzende Beschreibung zur genaueren Bestimmung der durchgeführten Tätigkeiten können einer „Destillationsanlage“ noch die Anlagentypen „Sterilisierungsanlage“, „Trocknungsanlage“ beigefügt werden; andere Anlagentypen können nur in Kombination mit C/P-A- oder C/P-O-Anlage hinzugefügt werden</t>
  </si>
  <si>
    <t>9008390006153</t>
  </si>
  <si>
    <t>Schmelz-, Sinter-, Verglasungsanlage</t>
  </si>
  <si>
    <t>als ergänzende Beschreibung zur genaueren Bestimmung der durchgeführten Tätigkeiten können einer „Schmelz-, Sinter-, Verglasungsanlage“ noch die Anlagentypen „Immobilisierungs-, Stabilisierungs-, Verfestigungsanlage“ oder „Asbestbehandlungsanlage“ beigefügt werden; andere Anlagentypen können nur in Kombination mit C/P-A-Anlage hinzugefügt werden</t>
  </si>
  <si>
    <t>9008390006160</t>
  </si>
  <si>
    <t>Immobilisierungs-, Stabilisierungs-, Verfestigungsanlage</t>
  </si>
  <si>
    <t>als ergänzende Beschreibung zur genaueren Bestimmung der durchgeführten Tätigkeiten können einer „Immobilisierungs-, Stabilisierungs-, Verfestigungsanlage“ noch die Anlagentypen „Schmelz-, Sinter-, Verglasungsanlage“, „Asbestbehandlungsanlage“ beigefügt werden; andere Anlagentypen können nur in Kombination mit C/P-A- oder C/P-O-Anlage hinzugefügt werden</t>
  </si>
  <si>
    <t>2015-06-29</t>
  </si>
  <si>
    <t>9008390110553</t>
  </si>
  <si>
    <t>Asphaltmischanlage mit Einsatz schlackenhaltiger Ausgangsmaterialien</t>
  </si>
  <si>
    <t>dieser Anlagentyp ist jedenfalls zu verwenden, wenn schlackenhaltiges Ausgangsmaterial zur Herstellung von Asphaltmischgut eingesetzt wird. Für Anlagen zur Herstellung von Asphalt, in denen lediglich schlackenfreie Abfälle eingesetzt werden, ist der Anlagentyp „Produktionsanlage“ – „Produktionsanlage in der Abfälle eingesetzt werden“ zu verwenden</t>
  </si>
  <si>
    <t>9008390006177</t>
  </si>
  <si>
    <t>Trennungsanlage</t>
  </si>
  <si>
    <t>zB nach dem Schwimm/Sink-Trennverfahren oder Anlagen zur Abtrennung von Flüssigkeiten oder zum Trennen verschiedener Kunststoffe; rein trocken-mechanische Anlagen sind unter „Anlage zur mechanischen Behandlung“ gelistet; als ergänzende Beschreibung zur genaueren Bestimmung der durchgeführten Tätigkeiten kann einer „Trennungsanlage“ noch der Anlagentyp „Abscheide- und Fällungsanlage für Metalle“ beigefügt werden; andere Anlagentypen können nur in Kombination mit C/P-A- oder C/P-O-Anlage hinzugefügt werden</t>
  </si>
  <si>
    <t>9008390006184</t>
  </si>
  <si>
    <t>Abscheide- und Fällungsanlage für Metalle</t>
  </si>
  <si>
    <t>dieser Anlagentyp kann auch als ergänzende Beschreibung zur genaueren Bestimmung der durchgeführten Tätigkeiten zusätzlich bei einer Trennungsanlage, einer C/P-A- oder einer C/P-O-Anlage angegeben werden</t>
  </si>
  <si>
    <t>9008390006191</t>
  </si>
  <si>
    <t>Bodensanierungsanlage</t>
  </si>
  <si>
    <t>zB Bodenwaschanlage, Stripping, Bodenluftabsaugung; dieser Anlagentyp ist NICHT gemeinsam mit anderen Anlagentypen zu verwenden</t>
  </si>
  <si>
    <t>9008390006207</t>
  </si>
  <si>
    <t>Batterienbehandlungsanlage</t>
  </si>
  <si>
    <t>9008390006214</t>
  </si>
  <si>
    <t>Asbestbehandlungsanlage</t>
  </si>
  <si>
    <t>als ergänzende Beschreibung zur genaueren Bestimmung der durchgeführten Tätigkeiten können einer „Asbestbehandlungsanlage“ noch die Anlagentypen „Schmelz-, Sinter-, Verglasungsanlage“ oder „Immobilisierungs-, Stabilisierungs-, Verfestigungsanlage“ beigefügt werden; andere Anlagentypen können nur in Kombination mit C/P-A-Anlage hinzugefügt werden</t>
  </si>
  <si>
    <t>Sonstige biologische Behandlung</t>
  </si>
  <si>
    <t>9008390006221</t>
  </si>
  <si>
    <t>Anlage zur biologischen Behandlung</t>
  </si>
  <si>
    <t>9008390006238</t>
  </si>
  <si>
    <t>Anlage zur biologischen Behandlung flüssiger Abfälle</t>
  </si>
  <si>
    <t>auch für Anlagen zur biologischen Behandlung von als Abfall anfallendem Abwasser</t>
  </si>
  <si>
    <t>9008390006245</t>
  </si>
  <si>
    <t>Anlage zur biologischen Bodensanierung</t>
  </si>
  <si>
    <t>dieser Anlagentyp ist NICHT gemeinsam mit anderen Anlagentypen zu verwenden</t>
  </si>
  <si>
    <t>9008390006252</t>
  </si>
  <si>
    <t>Vererdungsanlage</t>
  </si>
  <si>
    <t>Kompostanlage</t>
  </si>
  <si>
    <t>9008390006269</t>
  </si>
  <si>
    <t>zu verwenden, wenn an einem Standort eine Kompostanlage mit Hauptrotte UND Nachrotte vorhanden ist (die Haupt- und Nachrotte müssen in diesem Fall nicht getrennt angelegt werden, wenn der Output aus der Hauptrotte abgesehen von Störstoffen vollständig in die Nachrotte eingebracht wird); dieser Anlagentyp beinhaltet bereits die Aufbereitungsschritte der biogenen Abfälle sowie die Abtrennung von Störstoffen; bei ausschließlicher Kompostierung biogener Abfälle mit kontinuierlicher Verarbeitung entsprechend dem Stand der Technik muss kein Ausgangsmateriallager angelegt werden, andernfalls sind die entsprechenden Ausgangsmateriallager (s. Lager für Ausgangsmaterialien zur Herstellung von Kompost oder Qualitätskompost) unterhalb der Kompostanlage einzutragen; werden an einem Standort sowohl Bioabfallkompostierung als auch Klärschlammkompostierung durchgeführt, so sind hierfür getrennte Kompostanlagen in ZAReg einzutragen; die Anlagentypen von relevanten Anlagen, die der Kompostanlage untergeordnet werden wie zB Material-, Störstoff- oder Produktlager sind nur bei diesen und nicht bei der Kompostanlage selbst einzutragen; darf nicht für eine Anlage zur Restmüllkompostierung verwendet werden – hierfür ist eine „MBA“ einzutragen</t>
  </si>
  <si>
    <t>9008390006276</t>
  </si>
  <si>
    <t>Kompostanlage - Hauptrotte</t>
  </si>
  <si>
    <t>zu verwenden, wenn an einem Standort nur die Hauptrotte vorhanden ist und sich die Nachrotte an einem anderen Standort befindet; dieser Anlagentyp beinhaltet bereits allfällige Aufbereitungsschritte der biogenen Abfälle vor dem Aufsetzen der Kompostcharge; darf nicht für eine Anlage zur Restmüllkompostierung verwendet werden; die Anlagentypen von relevanten Anlagen, die der Hauptrotte untergeordnet werden, wie zB Material- oder Störstofflager, sind nur bei diesen und nicht bei der Hauptrotte selbst einzutragen; dieser Anlagentyp ist NICHT gemeinsam mit anderen Anlagentypen zu verwenden</t>
  </si>
  <si>
    <t>9008390006283</t>
  </si>
  <si>
    <t>Kompostanlage - Nachrotte</t>
  </si>
  <si>
    <t>zu verwenden, wenn an einem Standort nur die Nachrotte vorhanden ist und sich die Hauptrotte an einem anderen Standort befindet; dieser Anlagentyp beinhaltet bereits die allfällige Abtrennung von Störstoffen; darf nicht für eine Anlage zur Restmüllkompostierung verwendet werden; die Anlagentypen von relevanten Anlagen, die der Nachrotte untergeordnet werden, wie zB das Produktlager, sind nur bei diesen und nicht bei der Nachrotte selbst einzutragen; dieser Anlagentyp ist NICHT gemeinsam mit anderen Anlagentypen zu verwenden</t>
  </si>
  <si>
    <t>9008390006290</t>
  </si>
  <si>
    <t>mechanisch-biologische Anlage (MBA)</t>
  </si>
  <si>
    <t>zu verwenden, wenn an einem Standort eine MBA mit ALLEN erforderlichen Teilanlagen vorhanden ist (die Teilanlagen der MBA müssen getrennt angelegt und der MBA untergeordnet werden, wenn dies gemäß AbfallbilanzVO für die Nachvollziehbarkeit der Abfallströme oder der Einhaltung der Anlagengenehmigungen erforderlich ist; dies ist insbesondere der Fall, wenn der mechanische Teil nicht nur Abfälle für die biologische Behandlung zerkleinert, sondern zB auch für die Zerkleinerung von mineralischen oder metallischen Abfällen eingesetzt wird; Anlagentypen untergeordneter Anlagen sind nur bei diesen, aber nicht bei der MBA einzutragen); dieser Anlagentyp ist auch für eine Anlage zur Restmüllkompostierung zu verwenden</t>
  </si>
  <si>
    <t>MBA</t>
  </si>
  <si>
    <t>9008390006306</t>
  </si>
  <si>
    <t>mechanisch-biologische Anlage (MBA) - Hauptrotte</t>
  </si>
  <si>
    <t>ist für die Hauptrotte einer MBA zu verwenden, wenn die erforderlichen Teilanlagen einer MBA auf mehrere Standorte verteilt sind oder die Hauptrotte eine relevante Anlage gemäß AbfallbilanzVO darstellt; dieser Anlagentyp ist NICHT gemeinsam mit anderen Anlagentypen zu verwenden</t>
  </si>
  <si>
    <t>9008390006313</t>
  </si>
  <si>
    <t>mechanisch-biologische Anlage (MBA) - Nachrotte</t>
  </si>
  <si>
    <t>ist für die Nachrotte einer MBA zu verwenden, wenn die erforderlichen Teilanlagen einer MBA auf mehrere Standorte verteilt sind oder die Nachrotte eine relevante Anlage gemäß AbfallbilanzVO darstellt; dieser Anlagentyp ist NICHT gemeinsam mit anderen Anlagentypen zu verwenden</t>
  </si>
  <si>
    <t>9008390006320</t>
  </si>
  <si>
    <t>biologische Behandlung einer MBA</t>
  </si>
  <si>
    <t>ist für die Teilanlagen einer MBA, in denen biologische Behandlungsschritte durchgeführt werden, zu verwenden; kann auch für die Zusammenfassung der Haupt- und Nachrotte verwendet werden, wenn diese gemäß AbfallbilanzVO nicht getrennt bilanzieren werden müssen</t>
  </si>
  <si>
    <t>9008390006337</t>
  </si>
  <si>
    <t>Vergärungsanlage als Verwertungsanlage</t>
  </si>
  <si>
    <t>9008390006344</t>
  </si>
  <si>
    <t>Vergärungsanlage als Beseitigungsanlage</t>
  </si>
  <si>
    <t>9008390006351</t>
  </si>
  <si>
    <t>Bioabfallaufbereitungsanlage</t>
  </si>
  <si>
    <t>für die Aufbereitung kompostierbarer biogener Abfälle, die anschließend zur Kompostierung an einen Komposthersteller weitergegeben werden. Der Anlagentyp „Kompostanlage“ beinhaltet bereits Aufbereitungsschritte im Zuge der Kompostierung, daher ist dieser Anlagentyp dort nicht extra anzugeben. Die Lager für die Ausgangsmaterialien (GTINs 9008390111819 und 9008390111826) sind darunter anzulegen</t>
  </si>
  <si>
    <t>Anlage zur mechanischen Behandlung</t>
  </si>
  <si>
    <t>9008390006368</t>
  </si>
  <si>
    <t>nur zu verwenden, wenn die konkreteren Anlagentypen nicht zutreffen; dieser Anlagentyp ist NICHT gemeinsam mit anderen Anlagentypen zu verwenden</t>
  </si>
  <si>
    <t>9008390006375</t>
  </si>
  <si>
    <t>Schrottschere</t>
  </si>
  <si>
    <t>kann entweder als einziger Anlagentyp zur Klassifizierung einer Anlage oder zusätzlich zu den Anlagentypen „Shredder, Mühle“ oder „Kombination verschiedener mechanischer Behandlungsanlagen“ zur genaueren Bestimmung der durchgeführten Tätigkeiten verwendet werden</t>
  </si>
  <si>
    <t>9008390006382</t>
  </si>
  <si>
    <t>Shredder, Mühle</t>
  </si>
  <si>
    <t>als ergänzende Beschreibung zur genaueren Bestimmung der durchgeführten Tätigkeiten können einem Shredder noch die Anlagentypen „Schrottschere“, „Holzzerkleinerungsanlage“ oder „Elektroaltgerätezerkleinerungsanlage“ beigefügt werden; dieser Anlagentyp kann auch zusätzlich zum Anlagentyp „Kombination verschiedener mechanischer Behandlungsanlagen“ (mit den dort aufgezählten Kombinationsmöglichkeiten) zur genaueren Bestimmung der durchgeführten Tätigkeiten verwendet werden; andere Anlagentypen sind nicht kompatibel</t>
  </si>
  <si>
    <t>9008390006399</t>
  </si>
  <si>
    <t>Sichter, Sieb, Klassieranlage</t>
  </si>
  <si>
    <t>kann entweder als einziger Anlagentyp zur Klassifizierung einer Anlage oder zusätzlich zum Anlagentyp „Sortieranlage“ zur genaueren Bestimmung der durchgeführten Tätigkeiten verwendet werden</t>
  </si>
  <si>
    <t>2016-04-01</t>
  </si>
  <si>
    <t>9008390112694</t>
  </si>
  <si>
    <t>Fe-NE-Abscheider</t>
  </si>
  <si>
    <t>zB Magnetabscheider für Eisenmetalle</t>
  </si>
  <si>
    <t>9008390006405</t>
  </si>
  <si>
    <t>Sortieranlage</t>
  </si>
  <si>
    <t>Untergeordnete C/P-Behandlungsschritte im Rahmen einer Sortieranlage sind mitumfasst. Als ergänzende Beschreibung zur genaueren Bestimmung der durchgeführten Tätigkeiten können zusätzlich zum Anlagentyp „Sortieranlage“ noch die Anlagentypen „Sichter, Sieb, Klassieranlage“ und „Fe-NE-Abscheider“ beigefügt werden; andere Anlagentypen sind nicht kompatibel</t>
  </si>
  <si>
    <t>9008390006412</t>
  </si>
  <si>
    <t>Demontageanlage</t>
  </si>
  <si>
    <t>9008390112700</t>
  </si>
  <si>
    <t>Fahrzeugdemontageanlage</t>
  </si>
  <si>
    <t>9008390112717</t>
  </si>
  <si>
    <t>Elektrogerätedemontageanlage</t>
  </si>
  <si>
    <t>2016-03-01</t>
  </si>
  <si>
    <t>9008390111802</t>
  </si>
  <si>
    <t>Anlage zum Ablassen von Flüssigkeiten</t>
  </si>
  <si>
    <t>kann entweder als einziger Anlagentyp zur Klassifizierung einer Anlage oder zusätzlich zum Anlagentyp „Demontageanlage“ verwendet werden; bei Verwendung gemeinsam mit „Demontageanlage“ dient dies zur genaueren Bestimmung der durchgeführten Tätigkeiten, wenn zB in einer Altfahrzeugedemontageanlage Altfahrzeuge trockengelegt werden</t>
  </si>
  <si>
    <t>2015-10-01</t>
  </si>
  <si>
    <t>9008390111529</t>
  </si>
  <si>
    <t>Anlage für die Vorbereitung zur Wiederverwendung von Elektroaltgeräten</t>
  </si>
  <si>
    <t>Anlage zur Kontrolle, Reinigung und allfälligen Reparatur von Elektroaltgeräten; Anmerkung: Für Abfallbilanzaufzeichnungen geprüfter, funktionstüchtiger Elektrogeräte, die als Produkte weitergegeben werden, ist ein Produktlager anzulegen und dieser Anlage unterzuordnen</t>
  </si>
  <si>
    <t>9008390006429</t>
  </si>
  <si>
    <t>Misch- und Homogenisierungsanlage</t>
  </si>
  <si>
    <t>9008390111512</t>
  </si>
  <si>
    <t>Anlage zur Herstellung von Komposterdenmischungen</t>
  </si>
  <si>
    <t>zu verwenden für Anlagen, in denen Komposterdenmischungen insbesondere aus Kompost und Bodenaushub hergestellt werden; dieser Anlagentyp ist NICHT gemeinsam mit anderen Anlagentypen zu verwenden</t>
  </si>
  <si>
    <t>9008390006436</t>
  </si>
  <si>
    <t>Kombination verschiedener mechanischer Behandlungsanlagen</t>
  </si>
  <si>
    <t>ist für eine mehrstufige mechanische Aufbereitung zu verwenden, sofern die mechanischen Teilanlagen gemäß AbfallbilanzVO zu einer einzigen mechanischen Anlage zusammengefasst werden können (zB eine mechanische Aufbereitung im Rahmen einer MBA, die aus mehreren Zerkleinerungs- und Trennschritten besteht; in diesem Fall ist die mechanische Behandlungsanlage der MBA unterzuordnen, der Anlagentyp “Kombination verschiedener mechanischer Behandlungsanlagen” ist nur bei der mechanischen Behandlungsanlage und nicht zusätzlich bei der MBA einzutragen); dieser Anlagentyp kann auch gewählt werden, wenn innerhalb der mechanischen Aufbereitungsschritte ein einfacher chemisch/physikalischer Behandlungsschritt wie Trocknen oder Abtrennen von Flüssigkeiten erfolgt (auch hier gilt: das Zusammenfassen der Anlagen muss gemäß AbfallbilanzVO erlaubt sein); als ergänzende Beschreibung zur genaueren Bestimmung der durchgeführten Tätigkeiten können zusätzlich die Anlagentypen „Demontageanlage“, „Anlage zum Ablassen von Flüssigkeiten“, „Shredder, Mühle“, „Schrottschere“, „Holzzerkleinerungsanlage“, „Elektroaltgerätezerkleinerungsanlage“ „Misch- und Homogenisieranlage“, „Sortieranlage“, „Fe-NE-Abscheider“ und „Sichter, Sieb, Klassieranlage“ beigefügt werden; andere Anlagentypen sind nicht kompatibel</t>
  </si>
  <si>
    <t>9008390006443</t>
  </si>
  <si>
    <t>Holzzerkleinerungsanlage</t>
  </si>
  <si>
    <t>9008390006450</t>
  </si>
  <si>
    <t>Brennstoffaufbereitungsanlage</t>
  </si>
  <si>
    <t>dieser Anlagentyp umfasst bereits weitere Anlagentypen zur mechanischen Behandlung wie insbesondere zur Zerkleinerung und Störstoffabtrennung einschließlich Fe-NE-Abscheider; diese Anlagentypen sind daher nicht zusätzlich anzugeben</t>
  </si>
  <si>
    <t>9008390006467</t>
  </si>
  <si>
    <t>Baurestmassenaufbereitungsanlage</t>
  </si>
  <si>
    <t>dieser Anlagentyp kann sowohl für mobile als auch stationäre Baurestmassenaufbereitungsanlagen verwendet werden. Beachte: 1. Wenn an einem Ort regelmäßig (wiederkehrend) oder über einen langen Zeitraum eine Baurestmassenaufbereitung durchgeführt wird, so hat der Abfallbehandler für diesen Ort einen Standort im EDM mit einer Baurestmassenaufbereitungsanlage zu erfassen (auch dann, wenn die Aufbereitung mit wechselnden, eigenen oder fremden, mobilen Anlagen erfolgt); werden mobile Anlagen eingesetzt, so ist bei der Baurestmassenaufbereitungsanlage im Stammdatenregister ZAReg die Angabe „wird mit mobilen Anlagen betrieben“ anzuhaken. Die Lager für die hergestellten Recycling-Baustoffe sind in diesem Fall direkt unter der Baurestmassenaufbereitungsanlage einzutragen. 2. Für Asphaltmischanlagen als Abfallverwertungsanlagen ist der Anlagentyp „Asphaltmischanlage“ zu verwenden; der Anlagentyp Baurestmassenaufbereitungsanlage umfasst bereits weitere Anlagentypen zur mechanischen Behandlung (zB „Sortieranlage“, „Sichter, Sieb, Klassieranlage“, „Fe-NE-Abscheider“); diese Anlagentypen sind daher bei einer Baurestmassenaufbereitungsanlage nicht zusätzlich anzugeben; dieser Anlagentyp ist NICHT gemeinsam mit anderen Anlagentypen zu verwenden</t>
  </si>
  <si>
    <t>9008390006474</t>
  </si>
  <si>
    <t>Elektroaltgerätezerkleinerungsanlage</t>
  </si>
  <si>
    <t>9008390006481</t>
  </si>
  <si>
    <t>Bildröhrenbehandlungsanlage</t>
  </si>
  <si>
    <t>dieser Anlagentyp beinhaltet die gemäß Behandlungspflichtenverordnung durchzuführenden Behandlungsverfahren; dieser Anlagentyp ist NICHT gemeinsam mit anderen Anlagentypen zu verwenden</t>
  </si>
  <si>
    <t>9008390006498</t>
  </si>
  <si>
    <t>Kühlgerätebehandlungsanlage</t>
  </si>
  <si>
    <t>9008390006504</t>
  </si>
  <si>
    <t>Lampenbehandlungsanlage</t>
  </si>
  <si>
    <t>9008390006511</t>
  </si>
  <si>
    <t>Kunststoffgranulierungsanlage</t>
  </si>
  <si>
    <t>2007-07-31</t>
  </si>
  <si>
    <t>9008390006528</t>
  </si>
  <si>
    <t>Deponie</t>
  </si>
  <si>
    <t>Bodenaushubdeponie</t>
  </si>
  <si>
    <t>9008390102572</t>
  </si>
  <si>
    <t>Bodenaushubdeponie kleiner 35.000 m³ Gesamtkapazität</t>
  </si>
  <si>
    <t>bei einem reinen Bodenaushubkompartiment darf dieser Anlagentyp mit keinem weiteren Anlagentyp kombiniert werden. Bei der Deponie sind ausschließlich die Anlagentypen der/des untergeordneten Kompartimente/s einzutragen</t>
  </si>
  <si>
    <t>2007-08-01</t>
  </si>
  <si>
    <t>9008390101506</t>
  </si>
  <si>
    <t>Bodenaushubdeponie kleiner 100.000 m³ Gesamtkapazität</t>
  </si>
  <si>
    <t>9008390101513</t>
  </si>
  <si>
    <t>Bodenaushubdeponie größer oder gleich 100.000 m³ Gesamtkapazität</t>
  </si>
  <si>
    <t>bei einem Kompartimentsabschnitt darf dieser Anlagentyp mit keinem weiteren Anlagentyp kombiniert werden. Gleiches gilt bei einem reinen Bodenaushubkompartiment. Verfügt ein Kompartiment über Kompartimentsabschnitte, so sind beim Kompartiment alle Anlagentypen der zugehörigen Kompartimentsabschnitte einzutragen und sonst keine weiteren. Bei der Deponie sind ausschließlich die Anlagentypen der/des untergeordneten Kompartimente/s einzutragen</t>
  </si>
  <si>
    <t>Inertabfalldeponie</t>
  </si>
  <si>
    <t>9008390006535</t>
  </si>
  <si>
    <t>bei einem Kompartimentsabschnitt darf dieser Anlagentyp mit keinem weiteren Anlagentyp kombiniert werden. Gleiches gilt bei einem reinen Inertabfallkompartiment. Verfügt ein Kompartiment über Kompartimentsabschnitte, so sind beim Kompartiment alle Anlagentypen der zugehörigen Kompartimentsabschnitte einzutragen und sonst keine weiteren. Bei der Deponie sind ausschließlich die Anlagentypen der/des untergeordneten Kompartimente/s einzutragen</t>
  </si>
  <si>
    <t>Baurestmassendeponie</t>
  </si>
  <si>
    <t>9008390006542</t>
  </si>
  <si>
    <t>bei einem Kompartimentsabschnitt darf dieser Anlagentyp mit keinem weiteren Anlagentyp kombiniert werden. Gleiches gilt bei einem reinen Baurestmassenkompartiment. Verfügt ein Kompartiment über Kompartimentsabschnitte, so sind beim Kompartiment alle Anlagentypen der zugehörigen Kompartimentsabschnitte einzutragen und sonst keine weiteren. Bei der Deponie sind ausschließlich die Anlagentypen der/des untergeordneten Kompartimente/s einzutragen</t>
  </si>
  <si>
    <t>Reststoffdeponie</t>
  </si>
  <si>
    <t>9008390006559</t>
  </si>
  <si>
    <t>bei einem Kompartimentsabschnitt darf dieser Anlagentyp mit keinem weiteren Anlagentyp kombiniert werden. Gleiches gilt bei einem reinen Reststoffkompartiment. Verfügt ein Kompartiment über Kompartimentsabschnitte, so sind beim Kompartiment alle Anlagentypen der zugehörigen Kompartimentsabschnitte einzutragen und sonst keine weiteren. Bei der Deponie sind ausschließlich die Anlagentypen der/des untergeordneten Kompartimente/s einzutragen</t>
  </si>
  <si>
    <t>9008390102404</t>
  </si>
  <si>
    <t>Reststoffdeponie in der Abfälle mit einem hohen organischen Anteil abgelagert sind</t>
  </si>
  <si>
    <t>bei einem Kompartimentsabschnitt darf dieser Anlagentyp mit keinem weiteren Anlagentyp kombiniert werden. Gleiches gilt bei einem reinen Reststoffkompartiment ohne untergeordnete Kompartimentsabschnitte. Verfügt ein Kompartiment über Kompartimentsabschnitte, so sind beim Kompartiment alle Anlagentypen der zugehörigen Kompartimentsabschnitte einzutragen und sonst keine weiteren. Bei der Deponie sind ausschließlich die Anlagentypen der/des untergeordneten Kompartimente/s einzutragen</t>
  </si>
  <si>
    <t>Massenabfalldeponie</t>
  </si>
  <si>
    <t>9008390006566</t>
  </si>
  <si>
    <t>bei einem Kompartimentsabschnitt darf dieser Anlagentyp mit keinem weiteren Anlagentyp kombiniert werden. Gleiches gilt bei einem reinen Massenabfallkompartiment ohne untergeordnete Kompartimentsabschnitte. Verfügt ein Kompartiment über Kompartimentsabschnitte, so sind beim Kompartiment alle Anlagentypen der zugehörigen Kompartimentsabschnitte einzutragen und sonst keine weiteren. Bei der Deponie sind ausschließlich die Anlagentypen der/des untergeordneten Kompartimente/s einzutragen</t>
  </si>
  <si>
    <t>9008390006573</t>
  </si>
  <si>
    <t>Massenabfalldeponie in der Abfälle mit einem hohen organischen Anteil abgelagert sind</t>
  </si>
  <si>
    <t>Aasbestkompartiment</t>
  </si>
  <si>
    <t>9008390102411</t>
  </si>
  <si>
    <t>Kompartiment bzw. Kompartimentsabschnitt für Asbestabfälle</t>
  </si>
  <si>
    <t>nach § 10 Deponieverordnung 2008. Bei einem Kompartimentsabschnitt darf dieser Anlagentyp mit keinem weiteren Anlagentyp kombiniert werden. Bei einem reinen Asbestkompartiment ist zusätzlich einer der folgenden Anlagentypen einzutragen, um die Deponieunterklasse zu spezifizieren: Baurestmassendeponie (GTIN 9008390006542), Reststoffdeponie (GTIN 9008390006559 oder 9008390102404) oder Massenabfalldeponie (GTIN 9008390006566 oder 9008390006573). Verfügt ein Kompartiment über Kompartimentsabschnitte, so sind beim Kompartiment alle Anlagentypen der zugehörigen Kompartimentsabschnitte einzutragen und sonst keine weiteren. Bei der Deponie sind ausschließlich die Anlagentypen der/des untergeordneten Kompartimente/s einzutragen.</t>
  </si>
  <si>
    <t>Kompartiment alkalische Rückstände</t>
  </si>
  <si>
    <t>9008390102428</t>
  </si>
  <si>
    <t>Kompartiment bzw. Kompartimentsabschnitt für stark alkalische Rückstände aus thermischen Prozessen</t>
  </si>
  <si>
    <t>nach § 9 Deponieverordnung 2008. Bei einem Kompartimentsabschnitt darf dieser Anlagentyp mit keinem weiteren Anlagentyp kombiniert werden. Gleiches gilt bei einem Kompartiment ohne untergeordnete Kompartimentsabschnitte. Verfügt ein Kompartiment über Kompartimentsabschnitte, so sind beim Kompartiment alle Anlagentypen der zugehörigen Kompartimentsabschnitte einzutragen und sonst keine weiteren. Bei der Deponie sind ausschließlich die Anlagentypen der/des untergeordneten Kompartimente/s einzutragen.</t>
  </si>
  <si>
    <t>Kompartiment verfestigte Abfälle</t>
  </si>
  <si>
    <t>9008390102435</t>
  </si>
  <si>
    <t>Kompartiment bzw. Kompartimentsabschnitt für stabilisierte, verfestigte oder immobilisierte Abfälle</t>
  </si>
  <si>
    <t>nach § 36 Abs. 4 Deponieverordnung 2008. Bei einem Kompartimentsabschnitt darf dieser Anlagentyp mit keinem weiteren Anlagentyp kombiniert werden. Gleiches gilt bei einem Kompartiment ohne untergeordnete Kompartimentsabschnitte. Verfügt ein Kompartiment über Kompartimentsabschnitte, so sind beim Kompartiment alle Anlagentypen der zugehörigen Kompartimentsabschnitte einzutragen und sonst keine weiteren. Bei der Deponie sind ausschließlich die Anlagentypen der/des untergeordneten Kompartimente/s einzutragen.</t>
  </si>
  <si>
    <t>9008390102442</t>
  </si>
  <si>
    <t>Deponiegasanlage</t>
  </si>
  <si>
    <t>Anlagen zur Behandlung von erfasstem Deponiegas nach aktiver oder passiver Entgasung</t>
  </si>
  <si>
    <t>Lager</t>
  </si>
  <si>
    <t>9008390102596</t>
  </si>
  <si>
    <t>Zwischenlager gemäß § 33  Deponieverordnung</t>
  </si>
  <si>
    <t>zu verwenden für Einrichtungen zur Zwischenlagerung von Abfällen vor Annahme in einem Kompartiment oder Kompartimentsabschnitt, dh bis zum Abschluss einer Identitätskontrolle oder der Untersuchung durch das Deponieaufsichtsorgan; auch für die Zwischenlagerung von Abfällen, die auf Grund der Ergebnisse der Eingangskontrolle oder der Untersuchungen durch das Deponieaufsichtsorgan nicht angenommen werden dürfen; dieser Anlagentyp ist NICHT gemeinsam mit anderen Anlagentypen zu verwenden</t>
  </si>
  <si>
    <t>9008390006672</t>
  </si>
  <si>
    <t>Untertagedeponie (Deponie für gefährliche Abfälle)</t>
  </si>
  <si>
    <t>9008390006580</t>
  </si>
  <si>
    <t>Altstoffsammelstelle</t>
  </si>
  <si>
    <t>9008390006597</t>
  </si>
  <si>
    <t>zu verwenden für öffentlich zugängliche Sammelzentren für Alt- und Problemstoffe, die von (oder im Auftrag von) Gemeinden bzw. Gemeindeverbänden betrieben werden; zur Entgegennahme und vorübergehenden Lagerung nicht gefährlicher Abfälle und gefährlicher Abfälle (Problemstoffe); in der Regel auch für Elektroaltgeräte; als ergänzende Beschreibung zur genaueren Bestimmung der durchgeführten Tätigkeiten können einer „Altstoffsammelstelle“ noch die Anlagentypen „Elektroaltgerätesammelstelle“ und „Lager für gefährliche Abfälle - auch Problemstoffsammelstelle“ beigefügt werden; andere Anlagentypen sind nicht kompatibel</t>
  </si>
  <si>
    <t>Abfalllager</t>
  </si>
  <si>
    <t>9008390006603</t>
  </si>
  <si>
    <t>Lager für nicht gefährliche Abfälle</t>
  </si>
  <si>
    <t>nicht zu verwenden für reine Input- oder Outputpufferlager; dieser Anlagentyp ist NICHT gemeinsam mit anderen Anlagentypen zu verwenden</t>
  </si>
  <si>
    <t>9008390006610</t>
  </si>
  <si>
    <t>Lager für gefährliche Abfälle</t>
  </si>
  <si>
    <t>auch Problemstoffsammelstelle; nicht zu verwenden für reine Input- oder Outputpufferlager; dieser Anlagentyp kann zusätzlich als ergänzende Beschreibung zur genaueren Bestimmung der durchgeführten Tätigkeiten bei einer „Altstoffsammelstelle“ verwendet werden, wenn im Altstoffsammelzentrum auch Problemstoffe gesammelt werden; werden bei einer Problemstoffsammelstelle auch Elektroaltgeräte zurückgenommen, so kann zusätzlich zum „Lager für gefährliche Abfälle“ noch „Elektroaltgerätesammelstelle“ bei derselben Anlage angegeben werden; andere Anlagentypen sind nicht kompatibel</t>
  </si>
  <si>
    <t>9008390006627</t>
  </si>
  <si>
    <t>Elektroaltgerätesammelstelle</t>
  </si>
  <si>
    <t>zu verwenden für von Gemeinden/Gemeindeverbänden oder von Herstellern von Elektrogeräten eingerichtete Sammelstellen, bei denen Elektroaltgeräte aus privaten Haushalten abgegeben werden können; werden Elektroaltgeräte bei einer Altstoffsammelstelle oder bei einer Problemstoffsammelstelle zurück genommen, so kann der Anlagentyp „Elektroaltgerätesammelstelle“ auch mit „Altstoffsammelstelle“ bzw. mit „Lager für gefährliche Abfälle“ kombiniert werden; andere Anlagentypen sind nicht kompatibel</t>
  </si>
  <si>
    <t>9008390006634</t>
  </si>
  <si>
    <t>KFZ-Lager</t>
  </si>
  <si>
    <t>zu verwenden für Lager zur Übernahme und Übergabe von Altfahrzeugen sowie von als Abfall angefallenen Fahrzeugteilen (Altreifen, Alt-Katalysatoren etc.), unabhängig davon, ob es sich um gefährliche oder nicht gefährliche Abfälle handelt; an Stelle eines „KFZ-Lager“ können auch 2 getrennte Lager - für nicht gefährliche Abfälle und für gefährliche Abfälle – angelegt werden</t>
  </si>
  <si>
    <t>9008390111819</t>
  </si>
  <si>
    <t>Lager für Ausgangsmaterialien zur Herstellung von Qualitätskompost gemäß Kompostverordnung</t>
  </si>
  <si>
    <t>die Kompostverordnung sieht im Hinblick auf die Chargennachverfolgbarkeit die getrennte Erfassung von biogenen Abfällen und Klärschlämmen sowie ähnlichen Materialien vor; für Abfälle und Materialien ausschließlich der Abfallgruppen mit den SN 921, 923 und 924 zur Herstellung von „Qualitätskompost“; dieser Anlagentyp ist NICHT gemeinsam mit anderen Anlagentypen zu verwenden</t>
  </si>
  <si>
    <t>9008390111826</t>
  </si>
  <si>
    <t>Lager für Ausgangsmaterialien zur Herstellung von Kompost, Qualitätsklärschlammkompost oder Klärschlammkompost gemäß Kompostverordnung</t>
  </si>
  <si>
    <t>die Kompostverordnung sieht im Hinblick auf die Chargennachverfolgbarkeit die getrennte Erfassung von biogenen Abfällen und Klärschlämmen sowie ähnlichen Materialien vor; für Abfälle und Materialien der Abfallgruppen mit den SN 922 und 925 zur Herstellung von „Kompost“; kann auch für Zuschlagsstoffe (SN 923 und 924) verwendet werden; für die Lagerung von Ausgangsmaterialien zur Herstellung von Müllkompost ist der Anlagentyp „Lager für nicht gefährliche Abfälle“ zu verwenden; dieser Anlagentyp ist NICHT gemeinsam mit anderen Anlagentypen zu verwenden</t>
  </si>
  <si>
    <t>2016-01-01</t>
  </si>
  <si>
    <t>9008390110492</t>
  </si>
  <si>
    <t>Lager für hergestellte Recycling-Baustoffe der Qualitätsklasse U-A gemäß § 14 Recycling-Baustoffverordnung</t>
  </si>
  <si>
    <t>Lager für Recycling-Baustoffe, die an einem Standort eines Abfallbehandlers hergestellt werden. Wenn an einem Ort regelmäßig oder über einen langen Zeitraum eine Baurestmassenaufbereitung durchgeführt wird, so hat der Abfallbehandler für diesen Ort einen Standort im EDM mit einer Baurestmassenaufbereitungsanlage zu erfassen (auch dann, wenn die Aufbereitung mit wechselnden mobilen Anlagen erfolgt) und darunter ein Lager für Recycling-Baustoffe anzulegen; dieser Anlagentyp ist NICHT gemeinsam mit anderen Anlagentypen zu verwenden</t>
  </si>
  <si>
    <t>9008390110508</t>
  </si>
  <si>
    <t>Lager für sonstige hergestellte Recycling-Baustoffe gemäß Recycling-Baustoffverordnung</t>
  </si>
  <si>
    <t>9008390110539</t>
  </si>
  <si>
    <t>Lager für in mobilen Anlagen außerhalb von dauerhaften Abfallbehandlungsstandorten hergestellte Recycling-Baustoffe der Qualitätsklasse U-A gemäß § 14 Recycling-Baustoffverordnung</t>
  </si>
  <si>
    <t>Lager für Recycling-Baustoffe, die in mobilen Anlagen hergestellt werden, die an unterschiedlichen Standorten (im Sinne von „wechselnden“ Standorten) betrieben werden. Beachte: 1. Das Lager ist in diesem Fall am „Sitzstandort“ (= ein Standort mit der Adresse des Firmensitzes) direkt unter der Zusammenfassung „Abfallwirtschaftliche Anlagen“ einzutragen. 2. Werden Recycling-Baustoffe in mobilen Anlagen an einem Standort, an dem regelmäßig (wiederkehrend) oder über einen langen Zeitraum eine Baurestmassenaufbereitung durchgeführt wird, hergestellt, so hat der Abfallbehandler für diesen Ort einen Standort im EDM mit einer (stationären) Baurestmassenaufbereitungsanlage zu erfassen (auch dann, wenn die Aufbereitung mit wechselnden, eigenen oder fremden, mobilen Anlagen erfolgt – s. dazu die Anmerkungen zur Baurestmassenaufbereitungsanlage) und bei der Baurestmassenaufbereitungsanlage im Stammdatenregister ZAReg die Angabe „wird mit mobilen Anlagen betrieben“ anzuhaken; dieser Anlagentyp ist NICHT gemeinsam mit anderen Anlagentypen zu verwenden</t>
  </si>
  <si>
    <t>9008390110546</t>
  </si>
  <si>
    <t>Lager für in mobilen Anlagen außerhalb von dauerhaften Abfallbehandlungsstandorten hergestellte sonstige Recycling-Baustoffe gemäß Recycling-Baustoffverordnung</t>
  </si>
  <si>
    <t>2009-02-01</t>
  </si>
  <si>
    <t>Produktlager</t>
  </si>
  <si>
    <t>9008390102954</t>
  </si>
  <si>
    <t>Achtung: Nicht verwechseln mit “Lager für Roh- oder Hilfsstoffe, Zwischen- oder Endprodukte” aus dem Bereich “Gewerbl., industr., LW, sonstige Anlage”. Das “Produktlager” aus dem Bereich “Abfallbehandlung” wird benötigt, um in Abfallbilanzaufzeichnungen und -meldungen darzulegen, dass im Rahmen der Abfallverwertung Stoffe entstehen, die als Produkte in den Wirtschaftskreislauf zurückgeführt werden (zB auf Basis einer Verordnung wie zB der Kompostverordnung oder im Einzelfall auf Basis eines Feststellungsbescheides). Wenn Abfälle in “Produktionsanlagen mit Abfalleinsatz” eingebracht werden, so ist kein “Produktlager” nötig, um das Enden der Abfalleigenschaft darzustellen.; dieser Anlagentyp ist NICHT gemeinsam mit anderen Anlagentypen zu verwenden</t>
  </si>
  <si>
    <t>9008390111833</t>
  </si>
  <si>
    <t>Produktlager - Qualitätskompost Qualitätsklasse ‚A+’ oder Rindenkompost</t>
  </si>
  <si>
    <t>für Qualitätskompost, A+ mit der GTIN 9008390009550 oder Rindenkompost mit der GTIN 9008390009543; dieser Anlagentyp ist NICHT gemeinsam mit anderen Anlagentypen zu verwenden</t>
  </si>
  <si>
    <t>9008390111840</t>
  </si>
  <si>
    <t>Produktlager - Qualitätskompost Qualitätsklasse ‚A’</t>
  </si>
  <si>
    <t>für Qualitätskompost, A mit der GTIN 9008390009567; dieser Anlagentyp ist NICHT gemeinsam mit anderen Anlagentypen zu verwenden</t>
  </si>
  <si>
    <t>9008390111857</t>
  </si>
  <si>
    <t>Produktlager - Kompost Qualitätsklasse ‚B’</t>
  </si>
  <si>
    <t>für Komposte oder Klärschlammkomposte der Qualitätsklasse ‚B’ mit der GTIN 9008390009581; dieser Anlagentyp ist NICHT gemeinsam mit anderen Anlagentypen zu verwenden</t>
  </si>
  <si>
    <t>9008390111864</t>
  </si>
  <si>
    <t>Produktlager - Qualitätsklärschlammkompost Qu.-Kl. ‚A’</t>
  </si>
  <si>
    <t>für Qualitätsklärschlammkompost mit der GTIN 9008390009574; dieser Anlagentyp ist NICHT gemeinsam mit anderen Anlagentypen zu verwenden</t>
  </si>
  <si>
    <t>9008390111871</t>
  </si>
  <si>
    <t>Produktlager - Müllkompost</t>
  </si>
  <si>
    <t>für Müllkompost mit der GTIN 9008390009598; dieser Anlagentyp ist NICHT gemeinsam mit anderen Anlagentypen zu verwenden</t>
  </si>
  <si>
    <t>9008390110294</t>
  </si>
  <si>
    <t>Gewerbl., industr., LW, sonstige Anlage; Abfallbehandlung</t>
  </si>
  <si>
    <t>Abfall-Lager aus Produktion/Verarbeitung</t>
  </si>
  <si>
    <t>Lager für Abfälle, die im Rahmen der Produktion, Verarbeitung oder sonstiger industrieller, gewerblicher oder landwirtschaftlicher Tätigkeiten anfallen. Dieser Anlagentyp darf nicht verwendet werden für Abfälle, die im Rahmen einer Abfallverwertung oder Abfallbeseitigung anfallen, hierfür ist entweder “Lager für gefährliche Abfälle” oder “Lager für nicht gefährliche Abfälle” aus dem Bereich “Abfallbehandlung” zu verwenden; dieser Anlagentyp ist NICHT gemeinsam mit anderen Anlagentypen zu verwenden</t>
  </si>
  <si>
    <t>2015-03-01</t>
  </si>
  <si>
    <t>9008390109618</t>
  </si>
  <si>
    <t>Gewerbl., industr., LW, sonstige Anlage</t>
  </si>
  <si>
    <t>Lager für Roh- oder Hilfsstoffe, Zwischen- oder Endprodukte</t>
  </si>
  <si>
    <t>nur zu verwenden, wenn es sich bei den Stoffen /  Materialien nicht um Abfälle handelt</t>
  </si>
  <si>
    <t>Verwertung von Bodenaushub und Recyclingbaustoffen</t>
  </si>
  <si>
    <t>9008390006641</t>
  </si>
  <si>
    <t>Anlage zur Verwertung von Bodenaushub oder Recyclingbaustoffen</t>
  </si>
  <si>
    <t>zB Wiederfüllung einer Kiesgrube mit Bodenaushub</t>
  </si>
  <si>
    <t>9008390006658</t>
  </si>
  <si>
    <t>Produktionsanlage</t>
  </si>
  <si>
    <t>Produktionsanlage in der Abfälle eingesetzt werden</t>
  </si>
  <si>
    <t>zu verwenden, wenn in der Produktionsanlage selbst oder in einer Teilanlage der Produktionsanlage Abfälle eingesetzt werden; eine Produktionsanlage mit Abfalleinsatz liegt vor, wenn der Zweck der Anlage die Herstellung eines handelsüblichen Produktes ist, dh, dass abgesehen von Fehlchargen der Output ein handelsübliches Produkt darstellt und Abfälle in der betreffenden Anlage lediglich zur Substitution von Rohstoffen oder zur Substitution von aus Primärrohstoffen erzeugten Produkten verwendet werden und die betreffende Anlage ohne erhebliche Umstellungsmaßnahmen auch ohne Abfalleinsatz betrieben werden kann; bei Produktionsanlagen mit Abfalleinsatz ist KEIN „Produktlager“ zum Nachweis der in den Wirtschaftskreislauf rückgeführten Abfälle erforderlich</t>
  </si>
  <si>
    <t>9008390101520</t>
  </si>
  <si>
    <t>Sonstige Anlage</t>
  </si>
  <si>
    <t>Sonstige Anlage in der Abfälle eingesetzt werden</t>
  </si>
  <si>
    <t>zu verwenden für Anlagen, in denen Abfälle eingesetzt werden, und für die kein anderer Abfallbehandlungsanlagentyp zutrifft</t>
  </si>
  <si>
    <t>2018-01-01</t>
  </si>
  <si>
    <t>9008390117187</t>
  </si>
  <si>
    <t>Abwasserbehandlung</t>
  </si>
  <si>
    <t>Abwassererfassung</t>
  </si>
  <si>
    <t>Ableitung von Oberflächen- und Dachwässern</t>
  </si>
  <si>
    <t>ohne wesentliche Abwasserreinigungsschritte</t>
  </si>
  <si>
    <t>9008390117200</t>
  </si>
  <si>
    <t>Ableitung von Prozess- und Reinigungswässern ohne wesentliche Abwasserreinigungsschritte</t>
  </si>
  <si>
    <t>9008390117194</t>
  </si>
  <si>
    <t>Ableitung von Kühlwasser</t>
  </si>
  <si>
    <t>9008390117217</t>
  </si>
  <si>
    <t>Wasseraufbereitung</t>
  </si>
  <si>
    <t>Reinigung von Wässern zur Verwendung im Betrieb</t>
  </si>
  <si>
    <t>Für die Reinigung von Wässern (wie z.B. Prozess- und Kühlwässer) - Herstellung einer Wasserqualität, die für den jeweiligen Prozess benötigt wird</t>
  </si>
  <si>
    <t>9008390117224</t>
  </si>
  <si>
    <t>Betriebliche Abwasserreinigung</t>
  </si>
  <si>
    <t>Reinigung von Produktions- und Prozessabwässern, Abwässern aus Reparatur- und Dienstleistungsbereichen oder aus der Abfallbehandlung</t>
  </si>
  <si>
    <t>Nicht zu verwenden, wenn konkrete (Ab)Wasserreinigungsanlagentypen zutreffen.</t>
  </si>
  <si>
    <t>9008390109274</t>
  </si>
  <si>
    <t>Betriebliche (Ab)Wasserbehandlungsanlage (ARA)</t>
  </si>
  <si>
    <t>Kombination von (Ab)Wasser-Erfassungs-, Aufbereitungs- und Reinigungsanlagen</t>
  </si>
  <si>
    <t>zu verwenden für betriebliche (z.B. industrielle, gewerbliche) Abwasserbehandlungsanlagen mit Ausnahme der spezifischen Anlagentypen für 1. die Reinigung von Abwasser aus Abfall(mit)verbrennungsanlagen oder Feuerungsanlagen, 2. die Reinigung von Abwasser aus der Abluftreinigung, 3. Deponiesickerwasserbehandlungsanlagen am Deponiestandort sowie 4. Anlagen zur biologischen Behandlung von als Abfall anfallendem Abwasser</t>
  </si>
  <si>
    <t>9008390102398</t>
  </si>
  <si>
    <t>Abwasserbehandlungsanlage für Abwässer aus der Abgas-, Rauchgas- oder Abluftreinigung von Abfall-(mit)verbrennungsanlagen oder Feuerungsanlagen</t>
  </si>
  <si>
    <t>Behandlungsanlage von Abwasser aus der Reinigung von Verbrennungsgas aus Abfall(mit)verbrennungsanlagen oder Feuerungsanlagen; diese Anlage ist direkt der Anlage, aus der das Abwasser stammt - der Rauchgasreinigungsanlage (GTIN 9008390112687) - unterzuordnen;  dieser Anlagentyp ist NICHT gemeinsam mit anderen Anlagentypen zu verwenden</t>
  </si>
  <si>
    <t>9008390112724</t>
  </si>
  <si>
    <t>Abwasserbehandlungsanlage für Abwässer aus der Abluftreinigung von Nicht-Verbrennungsanlagen</t>
  </si>
  <si>
    <t>Behandlungsanlage von Abwasser aus einer Abluftreinigung, das nicht aus der Reinigung von Verbrennungsgas von Abfall(mit)verbrennungsanlagen oder Feuerungsanlagen stammt; diese Anlage ist direkt der Anlage, deren Abluft gereinigt wird, unterzuordnen; dieser Anlagentyp ist NICHT gemeinsam mit anderen Anlagentypen zu verwenden</t>
  </si>
  <si>
    <t>9008390102459</t>
  </si>
  <si>
    <t>Abwasserbehandlungsanlage - Deponiesickerwasser</t>
  </si>
  <si>
    <t>Abwasserbehandlungsanlage für die Reinigung von Deponiesickerwasser am Deponiestandort; eine Sickerwasserbehandlung liegt vor, wenn durch chemische, physikalische oder technische Maßnahmen die Sickerwasserqualität verbessert wird; die Sickerwasserbehandlungsanlage ist direkt dem Kompartiment oder den Kompartimenten, aus dem/denen das Deponiesickerwasser stammt, unterzuordnen; dieser Anlagentyp ist NICHT gemeinsam mit anderen Anlagentypen zu verwenden</t>
  </si>
  <si>
    <t>2019-03-01</t>
  </si>
  <si>
    <t>9008390118689</t>
  </si>
  <si>
    <t>Zusammenfassung mehrerer Abwasserreinigungsanlagen</t>
  </si>
  <si>
    <t>Nicht zu verwenden, wenn konkretere (Ab)Wasserreinigungsanlagentypen zutreffen</t>
  </si>
  <si>
    <t>9008390109281</t>
  </si>
  <si>
    <t>Kommunale Abwasserbehandlungsanlage</t>
  </si>
  <si>
    <t>9008390102466</t>
  </si>
  <si>
    <t>Feuerungsanlage</t>
  </si>
  <si>
    <t>EEV-Dampfkessel</t>
  </si>
  <si>
    <t>Druckrohrsystem zur Wasserdampf- oder Heißwassererzeugung. Anlagentyp kann gemeinsam mit anderen EEV-Anlagentypen verwendet werden. Anmerkung: Die Gruppe der „Feuerungsanlagen“ wird im Herbst überarbeitet.</t>
  </si>
  <si>
    <t>9008390102473</t>
  </si>
  <si>
    <t>EEV-Gasturbine</t>
  </si>
  <si>
    <t>Verbrennungskraftmaschine mit Verdichter, Brennkammer und Turbine. Anlagentyp kann gemeinsam mit anderen EEV-Anlagentypen verwendet werden. Anmerkung: Die Gruppe der „Feuerungsanlagen“ wird im Herbst überarbeitet.</t>
  </si>
  <si>
    <t>9008390102480</t>
  </si>
  <si>
    <t>EEV-Gasturbine mit Abhitzekessel</t>
  </si>
  <si>
    <t>Kombination der EEV Gasturbine mit EEV Abhitzekessel. Anlagentyp kann gemeinsam mit anderen EEV-Anlagentypen verwendet werden. Anmerkung: Die Gruppe der „Feuerungsanlagen“ wird im Herbst überarbeitet.</t>
  </si>
  <si>
    <t>9008390102497</t>
  </si>
  <si>
    <t>EEV-Abhitzekessel</t>
  </si>
  <si>
    <t>Dampfkessel, der mit heißem Abgas aus vorgeschaltetem Prozess Dampf oder Warmwasser erzeugt, mit oder ohne Zusatzfeuerung. Anlagentyp kann gemeinsam mit anderen EEV-Anlagentypen verwendet werden. Anmerkung: Die Gruppe der „Feuerungsanlagen“ wird im Herbst überarbeitet.</t>
  </si>
  <si>
    <t>9008390102503</t>
  </si>
  <si>
    <t>EEV-Kraft-Wärme-Kopplungs (KWK) Anlage</t>
  </si>
  <si>
    <t>Anlagentyp zur gleichzeitigen Gewinnung von mechanischer Energie, die in der Regel unmittelbar in elektrischen Strom umgewandelt wird, und nutzbarer Wärme für Heizzwecke (Fernwärme oder Nahwärme) oder für Produktionsprozesse (Prozesswärme). Anlagentyp kann gemeinsam mit anderen EEV-Anlagentypen verwendet werden. Anmerkung: Die Gruppe der „Feuerungsanlagen“ wird im Herbst überarbeitet.</t>
  </si>
  <si>
    <t>9008390102510</t>
  </si>
  <si>
    <t>EEV-Gasturbine zum Antrieb von Arbeitsmaschinen</t>
  </si>
  <si>
    <t>Verbrennungskraftmaschine mit Verdichter, Brennkammer und Arbeitsmaschine. Anlagentyp kann gemeinsam mit anderen EEV-Anlagentypen verwendet werden. Anmerkung: Die Gruppe der „Feuerungsanlagen“ wird im Herbst überarbeitet.</t>
  </si>
  <si>
    <t>9008390109243</t>
  </si>
  <si>
    <t>EEV-GuD – Anlage (Gas- und Dampfturbinen-Anlage)</t>
  </si>
  <si>
    <t>der Anlagentyp hat eine Gasturbine mit nachgeschaltetem Abhitzekessel, der wiederum als Dampferzeuger für die Dampfturbine dient. Anlagentyp kann gemeinsam mit anderen EEV-Anlagentypen verwendet werden. Anmerkung: Die Gruppe der „Feuerungsanlagen“ wird im Herbst überarbeitet.</t>
  </si>
  <si>
    <t>9008390109250</t>
  </si>
  <si>
    <t>EEV-Gasmotoren</t>
  </si>
  <si>
    <t>Verbrennungsmotor mit Gas als Kraftstoff. Anlagentyp kann gemeinsam mit anderen EEV-Anlagentypen verwendet werden. Anmerkung: Die Gruppe der „Feuerungsanlagen“ wird im Herbst überarbeitet.</t>
  </si>
  <si>
    <t>9008390102527</t>
  </si>
  <si>
    <t>Sonstige Feuerungsanlage im Geltungsbereich der EEV</t>
  </si>
  <si>
    <t>nur zu verwenden, wenn kein anderer EEV-Anlagentyp zutrifft. Anmerkung: Die Gruppe der „Feuerungsanlagen“ wird im Herbst überarbeitet.</t>
  </si>
  <si>
    <t>9008390117033</t>
  </si>
  <si>
    <t>Dieselmotor</t>
  </si>
  <si>
    <t>9008390117040</t>
  </si>
  <si>
    <t>Gasturbine</t>
  </si>
  <si>
    <t>9008390117057</t>
  </si>
  <si>
    <t>Zweistoffmotor</t>
  </si>
  <si>
    <t>9008390117064</t>
  </si>
  <si>
    <t>Sonstiger Motor</t>
  </si>
  <si>
    <t>9008390117071</t>
  </si>
  <si>
    <t>Sonstige mittelgroße Feuerungsanlage</t>
  </si>
  <si>
    <t>9008390109267</t>
  </si>
  <si>
    <t>Feuerungsanlagen ohne Abfalleinsatz außerhalb des Geltungsbereichs EEV</t>
  </si>
  <si>
    <t>nur zu verwenden, wenn kein anderer Verbrennungs- oder Feuerungsanlagentyp zutrifft. Anmerkung: Die Gruppe der „Feuerungsanlagen“ wird im Herbst überarbeitet.</t>
  </si>
  <si>
    <t>9008390109212</t>
  </si>
  <si>
    <t>EZG</t>
  </si>
  <si>
    <t>EZG-Anlage</t>
  </si>
  <si>
    <t>Anlagen, die Tätigkeiten gemäß Anhang 3 EZG 2011 ausführen; diese Anlagen benötigen eine Genehmigung gemäß § 4 EZG 2011; dieser Anlagentyp ist NICHT gemeinsam mit anderen Anlagentypen zu verwenden</t>
  </si>
  <si>
    <t>9008390006665</t>
  </si>
  <si>
    <t>nur zu verwenden, wenn kein anderer Anlagentyp zutrifft</t>
  </si>
  <si>
    <t>2015-02-28</t>
  </si>
  <si>
    <t>9008390101537</t>
  </si>
  <si>
    <t>Sonstige Anlage in der keine Abfälle eingesetzt werden</t>
  </si>
  <si>
    <t>zu verwenden für alle Anlagen ohne Abfalleinsatz</t>
  </si>
  <si>
    <t>9008390109229</t>
  </si>
  <si>
    <t>Produktionsanlage in der keine Abfälle eingesetzt werden</t>
  </si>
  <si>
    <t>nur zu verwenden, wenn in der Produktionsanlage selbst und in keiner Teilanlage der Produktionsanlage Abfälle eingesetzt werden</t>
  </si>
  <si>
    <t>9008390109236</t>
  </si>
  <si>
    <t>zu verwenden für alle Anlagen ohne Abfalleinsatz mit Ausnahme der Produktionsanlagen ohne Abfalleinsatz</t>
  </si>
  <si>
    <t>9008390112687</t>
  </si>
  <si>
    <t>Abluftreinigungsanlage</t>
  </si>
  <si>
    <t>kann entweder als einziger Anlagentyp zur Klassifizierung einer Anlage oder zusätzlich zu den Anlagentypen „Produktionsanlage in der Abfälle eingesetzt werden“ (GTIN 9008390006658); „Sonstige Anlage in der Abfälle eingesetzt werden“ (GTIN 9008390101520), „Produktionsanlage in der keine Abfälle eingesetzt werden“ (GTIN 9008390109229) oder „Sonstige Anlage in der keine Abfälle eingesetzt werden“ (GTIN 9008390109236) verwendet werden; bei Verwendung gemeinsam mit den genannten Anlagentypen dient dies zur genaueren Beschreibung der Anlagenausstattung</t>
  </si>
  <si>
    <t>Zusammenfassung</t>
  </si>
  <si>
    <t>Asbestkompartiment</t>
  </si>
  <si>
    <t>RD1</t>
  </si>
  <si>
    <t>RD2</t>
  </si>
  <si>
    <t>RD3</t>
  </si>
  <si>
    <t>RD4</t>
  </si>
  <si>
    <t>RD5</t>
  </si>
  <si>
    <t>Anlagentyp 1</t>
  </si>
  <si>
    <t>Anlagentyp 2</t>
  </si>
  <si>
    <t>zusammengefasst</t>
  </si>
  <si>
    <t xml:space="preserve">D1, </t>
  </si>
  <si>
    <t xml:space="preserve">D10, </t>
  </si>
  <si>
    <t xml:space="preserve">R1, </t>
  </si>
  <si>
    <t xml:space="preserve">R5_07, </t>
  </si>
  <si>
    <t xml:space="preserve">R3_09, </t>
  </si>
  <si>
    <t xml:space="preserve">R10_01, </t>
  </si>
  <si>
    <t xml:space="preserve">R10_02, </t>
  </si>
  <si>
    <t xml:space="preserve">R10_03, </t>
  </si>
  <si>
    <t>Anlagentyp 3</t>
  </si>
  <si>
    <t>9008390122969</t>
  </si>
  <si>
    <t>4</t>
  </si>
  <si>
    <t>9008390122976</t>
  </si>
  <si>
    <t>9008390122884</t>
  </si>
  <si>
    <t>9008390110478</t>
  </si>
  <si>
    <t>10</t>
  </si>
  <si>
    <t>9008390110485</t>
  </si>
  <si>
    <t>20</t>
  </si>
  <si>
    <t>9008390110461</t>
  </si>
  <si>
    <t>21</t>
  </si>
  <si>
    <t>Altholz stofflich</t>
  </si>
  <si>
    <t>Asche aus der Verbrennung von kommunalem Klärschlamm</t>
  </si>
  <si>
    <t>31309 g oder falls zutreffend 31308 g</t>
  </si>
  <si>
    <t>Putzereisandrückstände</t>
  </si>
  <si>
    <t>schlackenhaltiger Ausbauasphalt</t>
  </si>
  <si>
    <t>Anhang 1 Tabelle 1 der Recycling-Baustoffverordnung</t>
  </si>
  <si>
    <t>schlackenhaltiges technisches Schüttmaterial</t>
  </si>
  <si>
    <t>Anhang 1 Tabelle 2 der Recycling-Baustoffverordnung</t>
  </si>
  <si>
    <t>nur Einkehrsplitt als natürliche Gesteinskörnung</t>
  </si>
  <si>
    <t>Zu verwendende SlNr falls gefährlich</t>
  </si>
  <si>
    <t>Zu verwendende SlNr falls ausgestuft bzw. nicht gefährlich</t>
  </si>
  <si>
    <t>EAG</t>
  </si>
  <si>
    <t>KFZ</t>
  </si>
  <si>
    <t>BRM</t>
  </si>
  <si>
    <t>KS</t>
  </si>
  <si>
    <t>MB: Baurestmassenaufbereitung</t>
  </si>
  <si>
    <t xml:space="preserve">R5_06, </t>
  </si>
  <si>
    <t xml:space="preserve">R3_17, </t>
  </si>
  <si>
    <t>MB: Holzzerkleinerungsanlage</t>
  </si>
  <si>
    <t>MB: Elektroaltgeräteverwertung</t>
  </si>
  <si>
    <t xml:space="preserve">R3_07, </t>
  </si>
  <si>
    <t xml:space="preserve">R3_04, </t>
  </si>
  <si>
    <t>MB: Fahrzeugdemontage</t>
  </si>
  <si>
    <t xml:space="preserve">R12_01, </t>
  </si>
  <si>
    <t xml:space="preserve">R12_02, </t>
  </si>
  <si>
    <t xml:space="preserve">R12_03, </t>
  </si>
  <si>
    <t>sortiert nach Spalte A!</t>
  </si>
  <si>
    <t>Sammlung ohne Lagerung (nur Streckengeschäft!)</t>
  </si>
  <si>
    <t>MB: sonstige unspez. Zerkleinerung, Sortierung</t>
  </si>
  <si>
    <t xml:space="preserve">R5_10, </t>
  </si>
  <si>
    <t xml:space="preserve">D9_02, </t>
  </si>
  <si>
    <t xml:space="preserve">R3_18, </t>
  </si>
  <si>
    <t xml:space="preserve">D9_03, </t>
  </si>
  <si>
    <t xml:space="preserve">R4_06, </t>
  </si>
  <si>
    <t>R/D (zusätzlich)</t>
  </si>
  <si>
    <t>R/D (aus Anlagentypen)</t>
  </si>
  <si>
    <t>Sammlung inkl. Lagerung (X)</t>
  </si>
  <si>
    <t>Behandlung (X)</t>
  </si>
  <si>
    <t>zuätzliche Informationen für die Behörde</t>
  </si>
  <si>
    <t>SlNr Spez g</t>
  </si>
  <si>
    <t>verfestigt, immobilisiert oder stabilisiert</t>
  </si>
  <si>
    <t>17216 g oder 17217 g</t>
  </si>
  <si>
    <t>17213 g oder 17214 g</t>
  </si>
  <si>
    <t>17213 g oder 17214 g; 17209 g oder 17208 g</t>
  </si>
  <si>
    <t>Holzwolle</t>
  </si>
  <si>
    <t>17216 g</t>
  </si>
  <si>
    <t>17217 g</t>
  </si>
  <si>
    <t>17208 g</t>
  </si>
  <si>
    <t>17213 g</t>
  </si>
  <si>
    <t>Rückstände aus der Zellstoffherstellung</t>
  </si>
  <si>
    <t>Rückstände aus der Papiergewinnung ohne Altpapieraufbereitung</t>
  </si>
  <si>
    <t>Rückstände aus der Altpapierverarbeitung (zB Spuckstoffe, Rejekte)</t>
  </si>
  <si>
    <t>Bitumenpappe und bitumengetränktes Papier</t>
  </si>
  <si>
    <t>54913 g</t>
  </si>
  <si>
    <t>31108 g</t>
  </si>
  <si>
    <t>31108 91 g</t>
  </si>
  <si>
    <t>31109 g</t>
  </si>
  <si>
    <t>31109 91 g</t>
  </si>
  <si>
    <t>31511</t>
  </si>
  <si>
    <t>31104 oder 31105</t>
  </si>
  <si>
    <t>50</t>
  </si>
  <si>
    <t>aus der thermischen Kupfermetallurgie (Erst- und Zweit-schmelze)</t>
  </si>
  <si>
    <t>9008390123362</t>
  </si>
  <si>
    <t>31224 g</t>
  </si>
  <si>
    <t>31224 91 g</t>
  </si>
  <si>
    <t>9008390123379</t>
  </si>
  <si>
    <t>9008390123386</t>
  </si>
  <si>
    <t>9008390123393</t>
  </si>
  <si>
    <t>31221 g</t>
  </si>
  <si>
    <t>31221 91 g</t>
  </si>
  <si>
    <t>31223 g</t>
  </si>
  <si>
    <t>31223 91 g</t>
  </si>
  <si>
    <t>51</t>
  </si>
  <si>
    <t>aus der thermischen Kupfer- oder Zinkmetallurgie</t>
  </si>
  <si>
    <t>31223 g, 31224 g</t>
  </si>
  <si>
    <t>9008390123409</t>
  </si>
  <si>
    <t>31309 g oder 31301 77 g</t>
  </si>
  <si>
    <t>31309 g oder falls zutreffend 31308 g oder 31305 77 g</t>
  </si>
  <si>
    <t>Holzasche, Strohasche (Pflanzenasche)</t>
  </si>
  <si>
    <t>31306 77 g 31309 g oder falls zutreffend 31308 g</t>
  </si>
  <si>
    <t>31306 77 g</t>
  </si>
  <si>
    <t>31314 g</t>
  </si>
  <si>
    <t>Rückstände aus Abfallpyrolyseanlagen für Biomasseabfälle</t>
  </si>
  <si>
    <t>31316 g</t>
  </si>
  <si>
    <t>9008390123416</t>
  </si>
  <si>
    <t>31440 g</t>
  </si>
  <si>
    <t>31440 91 g</t>
  </si>
  <si>
    <t>31405 77 g</t>
  </si>
  <si>
    <t>31466 g</t>
  </si>
  <si>
    <t>31466 91 g</t>
  </si>
  <si>
    <t>nur ausgewählte Abfälle aus Bau- und Abbruchmaßnahmen</t>
  </si>
  <si>
    <t>31409 77 g oder 31441 g</t>
  </si>
  <si>
    <t>31441 91 g</t>
  </si>
  <si>
    <t>nur Mischungen aus ausgewählten Abfällen aus Bau- und Abbruchmaßnahmen, ohne Mörtel- und Verputzanteile</t>
  </si>
  <si>
    <t>31409 77 g</t>
  </si>
  <si>
    <t>23</t>
  </si>
  <si>
    <t>mineralische Rückstände aus der Aufbereitung von Baurest-massen</t>
  </si>
  <si>
    <t>9008390123423</t>
  </si>
  <si>
    <t>9008390123430</t>
  </si>
  <si>
    <t>Aushubmaterial</t>
  </si>
  <si>
    <t>nicht verunreinigtes Bodenaushubmaterial der Qualitätsklasse A1 gemäß Bundes-Abfallwirtschaftsplan sowie daraus gewonnene, nicht verunreinigte Bodenbestandteile</t>
  </si>
  <si>
    <t>nicht verunreinigtes Bodenaushubmaterial der Qualitätsklasse A2 gemäß Bundes-Abfallwirtschaftsplan sowie daraus gewonnene, nicht verunreinigte Bodenbestandteile</t>
  </si>
  <si>
    <t>nicht verunreinigtes Bodenaushubmaterial der Qualitätsklasse A2-G gemäß Bundes-Abfallwirtschaftsplan sowie daraus gewonnene, nicht verunreinigte Bodenbestandteile</t>
  </si>
  <si>
    <t>nicht verunreinigtes Bodenaushubmaterial der Qualitätsklasse BA gemäß Bundes-Abfallwirtschaftsplan oder Bodenaushubdeponiequalität sowie daraus gewonnene, nicht verunreinigte Bodenbestandteile</t>
  </si>
  <si>
    <t>9008390123447</t>
  </si>
  <si>
    <t>Aushubmaterial mit Inertabfalldeponiequalität</t>
  </si>
  <si>
    <t>9008390123454</t>
  </si>
  <si>
    <t>38</t>
  </si>
  <si>
    <t>sonstige, nicht verunreinigte Bodenbestandteile der Qualitätsklasse A2 gemäß Bundes-Abfallwirtschaftsplan</t>
  </si>
  <si>
    <t>9008390123461</t>
  </si>
  <si>
    <t>39</t>
  </si>
  <si>
    <t>sonstige, nicht verunreinigte Bodenbestandteile der Qualitätsklasse BA gemäß Bundes-Abfallwirtschaftsplan oder Bodenaushubdeponiequalität</t>
  </si>
  <si>
    <t>9008390123478</t>
  </si>
  <si>
    <t>45</t>
  </si>
  <si>
    <t>nicht verunreinigtes Bodenaushubmaterial eines Bau- oder Aushubvorhabens gemäß Kleinmengen-regelung</t>
  </si>
  <si>
    <t>9008390123485</t>
  </si>
  <si>
    <t>31108 g oder 31109 g</t>
  </si>
  <si>
    <t>31108 91 g oder 31109 91 g</t>
  </si>
  <si>
    <t>31487 g</t>
  </si>
  <si>
    <t>31487 91 g</t>
  </si>
  <si>
    <t>Mineralfaserabfälle ohne gefahrenrelevante Fasereigenschaften</t>
  </si>
  <si>
    <t>31416 41, 31416 42, 31416 43, 31416 44</t>
  </si>
  <si>
    <t>31437 91 gn oder 31416 77 g</t>
  </si>
  <si>
    <t>41</t>
  </si>
  <si>
    <t>künstliche Mineralfaserabfälle</t>
  </si>
  <si>
    <t>31437 41 gn oder 31416 77 g</t>
  </si>
  <si>
    <t>9008390123492</t>
  </si>
  <si>
    <t>42</t>
  </si>
  <si>
    <t>Steinwolle</t>
  </si>
  <si>
    <t>31437 42 gn oder 31416 77 g</t>
  </si>
  <si>
    <t>9008390123508</t>
  </si>
  <si>
    <t>43</t>
  </si>
  <si>
    <t>Glaswolle</t>
  </si>
  <si>
    <t>31437 43 gn oder 31416 77 g</t>
  </si>
  <si>
    <t>9008390123515</t>
  </si>
  <si>
    <t>44</t>
  </si>
  <si>
    <t>Mischungen aus Steinwolle und Glaswolle</t>
  </si>
  <si>
    <t>31437 44 gn oder 31416 77 g</t>
  </si>
  <si>
    <t>9008390123522</t>
  </si>
  <si>
    <t>31435 g</t>
  </si>
  <si>
    <t>31435 91 g</t>
  </si>
  <si>
    <t>ölverunreinigtes Aushubmaterial</t>
  </si>
  <si>
    <t>zB 31423 36</t>
  </si>
  <si>
    <t>ölverunreinigtes Aushubmaterial, nicht gefährlich</t>
  </si>
  <si>
    <t>31423 g</t>
  </si>
  <si>
    <t>sonstig verunreinigtes Aushubmaterial</t>
  </si>
  <si>
    <t>zB 31424 37</t>
  </si>
  <si>
    <t>sonstig verunreinigtes Aushubmaterial, nicht gefährlich</t>
  </si>
  <si>
    <t>31424 g</t>
  </si>
  <si>
    <t>9008390123539</t>
  </si>
  <si>
    <t>verunreinigtes Aushubmaterial mit Baurestmassen-deponiequalität</t>
  </si>
  <si>
    <t>9008390123546</t>
  </si>
  <si>
    <t>Dach- und Pflanzensubstrate</t>
  </si>
  <si>
    <t>9008390123553</t>
  </si>
  <si>
    <t>9008390123560</t>
  </si>
  <si>
    <t>mit leichtflüchtigen, halogenierten Kohlenwasserstoffen (LHKW) verunreinigtes Aushubmaterial, nicht gefährlich</t>
  </si>
  <si>
    <t>31429 g</t>
  </si>
  <si>
    <t>9008390123577</t>
  </si>
  <si>
    <t>mit leichtflüchtigen, halogenierten Kohlenwasserstoffen (LHKW) verunreinigtes Aushubmaterial, gefährlich</t>
  </si>
  <si>
    <t>31428</t>
  </si>
  <si>
    <t>9008390123584</t>
  </si>
  <si>
    <t>verunreinigte Mineralfaserabfälle ohne gefahrenrelevante Fasereigenschaften</t>
  </si>
  <si>
    <t>31437 41 gn, 31430 77 g</t>
  </si>
  <si>
    <t>31437 91 gn, 31430 77 g</t>
  </si>
  <si>
    <t>verbrauchte Filter- und Aufsaugmassen mit anwendungsspezifisch nicht schädlichen Beimengungen (zB Kieselgur, Aktiverden, Aktivkohle)</t>
  </si>
  <si>
    <t>verbrauchte Filter- und Aufsaugmassen mit anwendungsspezifisch schädlichen Beimengungen (zB Kieselgur, Aktiverden, Aktivkohle)</t>
  </si>
  <si>
    <t>asbesthaltiges Aushubmaterial und asbesthaltige Abfälle aus Altlasten</t>
  </si>
  <si>
    <t>9008390123591</t>
  </si>
  <si>
    <t>Mineralfaserabfälle mit gefahrenrelevanten Fasereigenschaften</t>
  </si>
  <si>
    <t>40</t>
  </si>
  <si>
    <t>9008390123607</t>
  </si>
  <si>
    <t>9008390123614</t>
  </si>
  <si>
    <t>9008390123621</t>
  </si>
  <si>
    <t>9008390123638</t>
  </si>
  <si>
    <t>9008390123645</t>
  </si>
  <si>
    <t>9008390123652</t>
  </si>
  <si>
    <t>31445 g oder 31620 g</t>
  </si>
  <si>
    <t>31445 91 g</t>
  </si>
  <si>
    <t>Strahlmittelrückstände mit anwendungsspezifisch schädlichen Beimengungen</t>
  </si>
  <si>
    <t>Brandschutt mit schädlichen Verunreinigungen</t>
  </si>
  <si>
    <t>9008390123669</t>
  </si>
  <si>
    <t>9008390123676</t>
  </si>
  <si>
    <t>9008390123683</t>
  </si>
  <si>
    <t>Gipsabfälle mit produktionsspezifisch schädlichen Beimengungen</t>
  </si>
  <si>
    <t>31460 77 g</t>
  </si>
  <si>
    <t>Glas und Keramik mit produktionsspezifisch schädlichen Beimengungen</t>
  </si>
  <si>
    <t>Gleisschottermaterial</t>
  </si>
  <si>
    <t>31423 g oder 31424 g</t>
  </si>
  <si>
    <t>Bodenbestandteile aus der biologischen Behandlung</t>
  </si>
  <si>
    <t>Bodenbestandteile aus der thermischen Behandlung</t>
  </si>
  <si>
    <t>Bodenbestandteile aus der chemisch/physikalischen oder mechanischen Behandlung</t>
  </si>
  <si>
    <t>31486 g</t>
  </si>
  <si>
    <t>31486 91 g</t>
  </si>
  <si>
    <t>Recycling-Baustoff der Qualitätsklasse U‑B gemäß Recycling-Baustoffverordnung</t>
  </si>
  <si>
    <t>Recycling-Baustoff der Qualitätsklasse U‑E gemäß Recycling-Baustoffverordnung</t>
  </si>
  <si>
    <t>Recycling-Baustoff der Qualitätsklasse H‑B gemäß Recycling-Baustoffverordnung</t>
  </si>
  <si>
    <t>Recycling-Baustoff der Qualitätsklasse B‑B gemäß Recycling-Baustoffverordnung</t>
  </si>
  <si>
    <t>Recycling-Baustoff der Qualitätsklasse B‑C gemäß Recycling-Baustoffverordnung</t>
  </si>
  <si>
    <t>Recycling-Baustoff der Qualitätsklasse B‑D gemäß Recycling-Baustoffverordnung</t>
  </si>
  <si>
    <t>Asphaltmischgut B‑D</t>
  </si>
  <si>
    <t>54912 77 g</t>
  </si>
  <si>
    <t>11</t>
  </si>
  <si>
    <t>gem. § 10b DVO 2008</t>
  </si>
  <si>
    <t>9008390123690</t>
  </si>
  <si>
    <t>9008390123706</t>
  </si>
  <si>
    <t>Recycling-Baustoff der Qualitätsklasse A1 gemäß Bundes-Abfallwirtschaftsplan</t>
  </si>
  <si>
    <t>9008390123713</t>
  </si>
  <si>
    <t>Recycling-Baustoff der Qualitätsklasse A2 gemäß Bundes-Abfallwirtschaftsplan</t>
  </si>
  <si>
    <t>9008390123720</t>
  </si>
  <si>
    <t>Recycling-Baustoff der Qualitätsklasse A2G gemäß Bundes-Abfallwirtschaftsplan</t>
  </si>
  <si>
    <t>9008390123737</t>
  </si>
  <si>
    <t>Recycling-Baustoff der Qualitätsklasse BA gemäß Bundes-Abfallwirtschaftsplan</t>
  </si>
  <si>
    <t>9008390123744</t>
  </si>
  <si>
    <t>Recycling-Baustoff der Qualitätsklasse IN gemäß Bundes-Abfallwirtschaftsplan</t>
  </si>
  <si>
    <t>9008390123751</t>
  </si>
  <si>
    <t>stabilisierte Abfälle, die zum Zweck der Deponierung ausgestuft wurden</t>
  </si>
  <si>
    <t>9008390123768</t>
  </si>
  <si>
    <t>31620 g</t>
  </si>
  <si>
    <t>31620 91 g</t>
  </si>
  <si>
    <t>31633 g</t>
  </si>
  <si>
    <t>31633 91 g</t>
  </si>
  <si>
    <t>Gipsschlamm mit produktionsspezifisch schädlichen Beimengungen</t>
  </si>
  <si>
    <t>Kalkschlamm mit produktionsspezifisch schädlichen Beimengungen</t>
  </si>
  <si>
    <t>Glasschleifschlamm mit produktionsspezifisch schädlichen Beimengungen</t>
  </si>
  <si>
    <t>sonstige Schlämme aus Fäll- und Löseprozessen mit produktionsspezifisch schädlichen Beimengungen</t>
  </si>
  <si>
    <t>Eisen- und Stahlabfälle</t>
  </si>
  <si>
    <t>35106 g</t>
  </si>
  <si>
    <t>35201 gn</t>
  </si>
  <si>
    <t>35203 gn</t>
  </si>
  <si>
    <t>Kühl- und Klimageräte mit FCKW-, HFCKW-, HFKW und KW-haltigen Kältemitteln (zB Propan, Butan)</t>
  </si>
  <si>
    <t>35207 g</t>
  </si>
  <si>
    <t>Photovoltaikmodule mit gefahrenrelevanten Eigenschaften</t>
  </si>
  <si>
    <t>35216</t>
  </si>
  <si>
    <t>9008390123775</t>
  </si>
  <si>
    <t>Photovoltaikmodule ohne gefahrenrelevante Eigenschaften</t>
  </si>
  <si>
    <t>35215 g</t>
  </si>
  <si>
    <t>9008390123782</t>
  </si>
  <si>
    <t>Elektro- und Elektronik-Altgeräte – Großgeräte mit gefahrenrelevanten Eigenschaften</t>
  </si>
  <si>
    <t>Elektro- und Elektronik-Altgeräte – Großgeräte</t>
  </si>
  <si>
    <t>35220 gn</t>
  </si>
  <si>
    <t>Elektro- und Elektronik-Altgeräte – Kleingeräte mit gefahrenrelevanten Eigenschaften</t>
  </si>
  <si>
    <t>Elektro- und Elektronik-Altgeräte – Kleingeräte</t>
  </si>
  <si>
    <t>35230 gn</t>
  </si>
  <si>
    <t>35327 g</t>
  </si>
  <si>
    <t>35330 gn</t>
  </si>
  <si>
    <t>35330 91 g</t>
  </si>
  <si>
    <t>35506 g</t>
  </si>
  <si>
    <t>35506 91 g</t>
  </si>
  <si>
    <t>35502 g</t>
  </si>
  <si>
    <t>35502 91 g</t>
  </si>
  <si>
    <t>39909 g</t>
  </si>
  <si>
    <t>39909 91 g</t>
  </si>
  <si>
    <t>sonstige feste Abfälle mineralischen Ursprungs mit produktionsspezifisch oder anwendungsspezifisch schädlichen Beimengungen</t>
  </si>
  <si>
    <t>9008390123799</t>
  </si>
  <si>
    <t>9008390123805</t>
  </si>
  <si>
    <t>9008390123812</t>
  </si>
  <si>
    <t>Zinn (IV)-oxid (Zinnstein)</t>
  </si>
  <si>
    <t>9008390123829</t>
  </si>
  <si>
    <t>9008390123836</t>
  </si>
  <si>
    <t>9008390123843</t>
  </si>
  <si>
    <t>9008390123850</t>
  </si>
  <si>
    <t>9008390123867</t>
  </si>
  <si>
    <t>9008390123874</t>
  </si>
  <si>
    <t>51115 g</t>
  </si>
  <si>
    <t>51115 91 g</t>
  </si>
  <si>
    <t>51309 77 g</t>
  </si>
  <si>
    <t>51310 91 g</t>
  </si>
  <si>
    <t>51311</t>
  </si>
  <si>
    <t>sonstige Metallhydroxide ohne gefahrenrelevante Eigenschaften</t>
  </si>
  <si>
    <t>51310 g</t>
  </si>
  <si>
    <t>9008390123881</t>
  </si>
  <si>
    <t>9008390123898</t>
  </si>
  <si>
    <t>51540 g</t>
  </si>
  <si>
    <t>51540 91 g</t>
  </si>
  <si>
    <t>51540 g oder 51541 g</t>
  </si>
  <si>
    <t>51540 91 g oder 51541 91 g</t>
  </si>
  <si>
    <t>9008390123904</t>
  </si>
  <si>
    <t>9008390123911</t>
  </si>
  <si>
    <t>9008390123928</t>
  </si>
  <si>
    <t>9008390123935</t>
  </si>
  <si>
    <t>52725 g</t>
  </si>
  <si>
    <t>Arzneimittel ohne Zytostatica und Zytotoxica</t>
  </si>
  <si>
    <t>53510 g</t>
  </si>
  <si>
    <t>9008390123942</t>
  </si>
  <si>
    <t>53510 91 g</t>
  </si>
  <si>
    <t>9008390123959</t>
  </si>
  <si>
    <t>Arzneimittel mit Zytostatica und Zytotoxica oder unsortierte Arzneimittel</t>
  </si>
  <si>
    <t>9008390123966</t>
  </si>
  <si>
    <t>9008390123973</t>
  </si>
  <si>
    <t>54928 g</t>
  </si>
  <si>
    <t>fluor(chlor)kohlenwasserstoffhaltige Kälte-, Treib- und Lösemittel</t>
  </si>
  <si>
    <t>9008390123980</t>
  </si>
  <si>
    <t>9008390123997</t>
  </si>
  <si>
    <t>55523 g</t>
  </si>
  <si>
    <t>55523 91 g</t>
  </si>
  <si>
    <t>55502 g</t>
  </si>
  <si>
    <t>55502 91 g</t>
  </si>
  <si>
    <t>55522 g</t>
  </si>
  <si>
    <t>55522 91 g</t>
  </si>
  <si>
    <t>Phenol- und Melaminharz</t>
  </si>
  <si>
    <t>57108 77 g</t>
  </si>
  <si>
    <t>57110 77 g</t>
  </si>
  <si>
    <t>57112 77 g</t>
  </si>
  <si>
    <t>57116 77 g</t>
  </si>
  <si>
    <t>57127 g</t>
  </si>
  <si>
    <t>Ionenaustauscherharze ohne gefahrenrelevante Eigenschaften</t>
  </si>
  <si>
    <t>57125 g</t>
  </si>
  <si>
    <t>Ionenaustauscherharze mit anwendungsspezifischen, gefahrenrelevanten Eigenschaften</t>
  </si>
  <si>
    <t>Carbonfaserverbundstoffe, ausgehärtet</t>
  </si>
  <si>
    <t>9008390124000</t>
  </si>
  <si>
    <t>9008390124017</t>
  </si>
  <si>
    <t>9008390124024</t>
  </si>
  <si>
    <t>Carbonfaserverbundstoffe, nicht ausgehärtet</t>
  </si>
  <si>
    <t>9008390124031</t>
  </si>
  <si>
    <t>9008390124048</t>
  </si>
  <si>
    <t>Latex-Schlamm</t>
  </si>
  <si>
    <t>57805 g</t>
  </si>
  <si>
    <t>57805 91 g</t>
  </si>
  <si>
    <t>58201 g oder 58202 g; 58203 g oder 58204 g</t>
  </si>
  <si>
    <t>59305 g</t>
  </si>
  <si>
    <t>59405 g</t>
  </si>
  <si>
    <t>Tenside sowie Wasch- und Reinigungsmittel, die chemikalienrechtlich als gefährlich eingestuft sind</t>
  </si>
  <si>
    <t>9008390124055</t>
  </si>
  <si>
    <t>Gase in Stahldruckflaschen ohne gefahrenrelevante Eigenschaften</t>
  </si>
  <si>
    <t>59804 g</t>
  </si>
  <si>
    <t>Gemische von Verpackungsmaterialien</t>
  </si>
  <si>
    <t>Bankettschälgut von Straßen</t>
  </si>
  <si>
    <t>9008390124062</t>
  </si>
  <si>
    <t>60</t>
  </si>
  <si>
    <t>gemäß Bundes-Abfallwirtschaftsplan zulässig für Maßnahmen zur Bodenrekultivierung</t>
  </si>
  <si>
    <t>9008390124079</t>
  </si>
  <si>
    <t>9008390124086</t>
  </si>
  <si>
    <t>91705 77 g</t>
  </si>
  <si>
    <t>Glycerinphase aus der Veresterung pflanzlicher Öle und Fette</t>
  </si>
  <si>
    <t>92132</t>
  </si>
  <si>
    <t>9008390124093</t>
  </si>
  <si>
    <t>Rohglycerin aus der Veresterung pflanzlicher Öle und Fette</t>
  </si>
  <si>
    <t>92130 g</t>
  </si>
  <si>
    <t>9008390124109</t>
  </si>
  <si>
    <t>Mischungen von Abfällen der Abfallgruppe 921, ausgenommen Schlüssel-Nummer 92130 g Glycerinphase, zur Vergärung</t>
  </si>
  <si>
    <t>Calciumcarbonatabfälle</t>
  </si>
  <si>
    <t>92305 g</t>
  </si>
  <si>
    <t>9008390124116</t>
  </si>
  <si>
    <t>Kalkabfälle (Calciumoxid,- hydroxid)</t>
  </si>
  <si>
    <t>9008390124123</t>
  </si>
  <si>
    <t>Rohglycerin aus der Veresterung tierischer Öle und Fette</t>
  </si>
  <si>
    <t>92452 g</t>
  </si>
  <si>
    <t>9008390124130</t>
  </si>
  <si>
    <t>Glycerinphase aus der Veresterung tierischer Öle und Fette</t>
  </si>
  <si>
    <t>92451</t>
  </si>
  <si>
    <t>9008390124147</t>
  </si>
  <si>
    <t>94801 g</t>
  </si>
  <si>
    <t>94801 91 g</t>
  </si>
  <si>
    <t>Deponiesickerwasser, mit gefährlichen Inhaltsstoffen</t>
  </si>
  <si>
    <t>Deponiesickerwasser ohne gefährliche Inhaltsstoffe</t>
  </si>
  <si>
    <t>95301 g</t>
  </si>
  <si>
    <t>95403 g</t>
  </si>
  <si>
    <t>95403 91 g</t>
  </si>
  <si>
    <t>Abfälle, die innerhalb und außerhalb des medizinischen Bereiches eine Gefahr darstellen können, zB mit gefährlichen Erregern behafteter Abfall gemäß ÖNORM S 2104 „Abfälle aus dem medizinischen Bereich“, ausgegeben am 1. April 2020</t>
  </si>
  <si>
    <t>Rechtliches Inkrafttreten</t>
  </si>
  <si>
    <t>enthält Datum?</t>
  </si>
  <si>
    <t>derzeit gültig von?</t>
  </si>
  <si>
    <t>derzeit gültig bis?</t>
  </si>
  <si>
    <t>Rechtliches Außerkrafttreten</t>
  </si>
  <si>
    <t>Abfallart derzeit gültig?</t>
  </si>
  <si>
    <t>zusätzliche R/D-Verfahren (ausser Lagerung)</t>
  </si>
  <si>
    <t>Anzahl ausgewählter Abfallarten</t>
  </si>
  <si>
    <t>Zeilen mit fehlenden R/D-Einträgen</t>
  </si>
  <si>
    <t>* davon nicht gefährlich</t>
  </si>
  <si>
    <t>* davon gefährlich</t>
  </si>
  <si>
    <t>* davon zur Sammlung (inkl. Lagerung)</t>
  </si>
  <si>
    <t>* davon zur Behandlung</t>
  </si>
  <si>
    <t>ausgew ng</t>
  </si>
  <si>
    <t>ausgew g</t>
  </si>
  <si>
    <t>Auswahl für Antrag § 24a</t>
  </si>
  <si>
    <t>Verwertung von Bodenaushub</t>
  </si>
  <si>
    <t>Verwertung von Recyclingbaustoffen</t>
  </si>
  <si>
    <t>R5_07,</t>
  </si>
  <si>
    <t>R5_07 entfernt</t>
  </si>
  <si>
    <t>gibt Abfallverzeichnis so vor; R3_11 (Restmüllkompostierung haben wir in NÖ kaum mehr)</t>
  </si>
  <si>
    <t>Bioabfallkompostierung</t>
  </si>
  <si>
    <t>Klärschlammkompostierung</t>
  </si>
  <si>
    <t>Restmüllkompostierung</t>
  </si>
  <si>
    <t>R3_10,</t>
  </si>
  <si>
    <t>R3_11,</t>
  </si>
  <si>
    <t>kein R5_06</t>
  </si>
  <si>
    <t xml:space="preserve">R5_08, </t>
  </si>
  <si>
    <t>R3_06,</t>
  </si>
  <si>
    <t>R4_05,</t>
  </si>
  <si>
    <t>neu: R4_05</t>
  </si>
  <si>
    <t xml:space="preserve">R3_15, </t>
  </si>
  <si>
    <t>kein R3_06, wenn mechanische Behandlung</t>
  </si>
  <si>
    <t>nur mechanische Vorbehandlung</t>
  </si>
  <si>
    <t>stoffliche Verwertung von Holzabfällen</t>
  </si>
  <si>
    <t xml:space="preserve">R3_02, </t>
  </si>
  <si>
    <t xml:space="preserve">R3_01,  </t>
  </si>
  <si>
    <t>thermische Verwertung von Holzabfällen</t>
  </si>
  <si>
    <t>stoffliche Verwertung von Kunststoffabfällen</t>
  </si>
  <si>
    <t>thermische Verwertung von Kunststoffabfällen</t>
  </si>
  <si>
    <t>MB: Kunststoffaufbereitung</t>
  </si>
  <si>
    <t xml:space="preserve">R3_05, </t>
  </si>
  <si>
    <t>Herstellung von Ersatzbrennstoffen und -produkten aus Holzabfällen</t>
  </si>
  <si>
    <t>Herstellung von Ersatzbrennstoffen und - produkten aus Kunststoffabfällen</t>
  </si>
  <si>
    <t>Mechanisch-biologische Abfallaufbereitung</t>
  </si>
  <si>
    <t xml:space="preserve">D8, </t>
  </si>
  <si>
    <t>Biogasanlage</t>
  </si>
  <si>
    <t>Erdenherstellung</t>
  </si>
  <si>
    <t xml:space="preserve">R3_12, </t>
  </si>
  <si>
    <t xml:space="preserve">R3_13, </t>
  </si>
  <si>
    <t xml:space="preserve">R3_19, </t>
  </si>
  <si>
    <t>gewerblich, Feuerungsanlagen bis 2,8 MW Verbrennung von nicht gefährlichen Abfällen</t>
  </si>
  <si>
    <t>interne Anmerkungen aufgrund der Bespr. Am 26.09.2022 mit Abfallchemiker der BD4</t>
  </si>
  <si>
    <t>Anlagentyp 4</t>
  </si>
  <si>
    <t>von Anlagentyp 1</t>
  </si>
  <si>
    <t>von Anlagentyp 2</t>
  </si>
  <si>
    <t>von Anlagentyp 3</t>
  </si>
  <si>
    <t>von Anlagentyp 4</t>
  </si>
  <si>
    <t>Behandlung
R/D-Verfahren</t>
  </si>
  <si>
    <t>Sammlung 
R/D-Verfahren</t>
  </si>
  <si>
    <t>Sp</t>
  </si>
  <si>
    <t>A</t>
  </si>
  <si>
    <t>B</t>
  </si>
  <si>
    <t>C</t>
  </si>
  <si>
    <t>D</t>
  </si>
  <si>
    <t>E</t>
  </si>
  <si>
    <t>F</t>
  </si>
  <si>
    <t>SN</t>
  </si>
  <si>
    <t>g/
gn</t>
  </si>
  <si>
    <t>Abfallspezifizierung: Beschreibung</t>
  </si>
  <si>
    <t xml:space="preserve">Behandlungsverfahren </t>
  </si>
  <si>
    <t>Behandlung</t>
  </si>
  <si>
    <t>Vorbereitung zur Wiederverwendung</t>
  </si>
  <si>
    <t>übernommen aus der Bilanzgruppe vom 2.12.2022, nach Rücksprache mit AC-BD4 am 13.12.2022</t>
  </si>
  <si>
    <t>MB: Aushubmaterialien</t>
  </si>
  <si>
    <t xml:space="preserve">R3_14, </t>
  </si>
  <si>
    <t xml:space="preserve">R4_04, </t>
  </si>
  <si>
    <t xml:space="preserve">R5_12, </t>
  </si>
  <si>
    <t xml:space="preserve">R5_01, </t>
  </si>
  <si>
    <t xml:space="preserve">R5_02, </t>
  </si>
  <si>
    <t xml:space="preserve">D13_03, </t>
  </si>
  <si>
    <t>nur Zerkleinerung und Siebung; D13_03 aufgenommen nach Besprechung am 13.12.2022 mit AC-BD4</t>
  </si>
  <si>
    <t>Diese Excel-Tabelle wurde vom Land Salzburg, Abteilung 5, KR erstellt und nach freundlicher Genehmigung vom Land Salzburg, Ing. Markus Kraml an die Anforderungen des Landes Niederösterreich angepasst.</t>
  </si>
  <si>
    <t>Es können lediglich die weiß hinterlegten Felder ausgefüllt werden.</t>
  </si>
  <si>
    <r>
      <t>Im Tabellenblatt "</t>
    </r>
    <r>
      <rPr>
        <b/>
        <sz val="12"/>
        <rFont val="Arial"/>
        <family val="2"/>
      </rPr>
      <t>SlNr für Antrag §24a</t>
    </r>
    <r>
      <rPr>
        <sz val="12"/>
        <rFont val="Arial"/>
        <family val="2"/>
      </rPr>
      <t>" sind in der Spalte "</t>
    </r>
    <r>
      <rPr>
        <b/>
        <sz val="12"/>
        <rFont val="Arial"/>
        <family val="2"/>
      </rPr>
      <t>A</t>
    </r>
    <r>
      <rPr>
        <sz val="12"/>
        <rFont val="Arial"/>
        <family val="2"/>
      </rPr>
      <t>" die zu beantragenden SlNr durch die Eingabe von "</t>
    </r>
    <r>
      <rPr>
        <b/>
        <sz val="12"/>
        <rFont val="Arial"/>
        <family val="2"/>
      </rPr>
      <t>X</t>
    </r>
    <r>
      <rPr>
        <sz val="12"/>
        <rFont val="Arial"/>
        <family val="2"/>
      </rPr>
      <t>" auszuwählen.</t>
    </r>
  </si>
  <si>
    <r>
      <t>In der Spalte "</t>
    </r>
    <r>
      <rPr>
        <b/>
        <sz val="12"/>
        <rFont val="Arial"/>
        <family val="2"/>
      </rPr>
      <t>AK</t>
    </r>
    <r>
      <rPr>
        <sz val="12"/>
        <rFont val="Arial"/>
        <family val="2"/>
      </rPr>
      <t>" können zuätzliche Informationen für die Behörde eingetragen werden.</t>
    </r>
  </si>
  <si>
    <t>nach Rücksprache mit AC-BD4 am 13.12.2022, insbesondere für die mobilen Anlagen; D13_03, da auch verunreinigte Böden unter Aushubmaterialien fallen können.</t>
  </si>
  <si>
    <t xml:space="preserve">20. MB: Aushubmaterialien
21. MB: Baurestmassenaufbereitung
22. MB: Elektroaltgeräteverwertung
23. MB: Fahrzeugdemontage
24. MB: Holzzerkleinerungsanlage
25. MB: Kunststoffaufbereitung
26. MB: sonstige unspez. Zerkleinerung, Sortierung
27. Mechanisch-biologische Abfallaufbereitung
28. Restmüllkompostierung
29. Reststoffdeponie
30. Sonstige biologische Behandlung
31. sonstige C/P-Anlage
32. stoffliche Verwertung von Holzabfällen
33. stoffliche Verwertung von Kunststoffabfällen
34. thermische Verwertung von Holzabfällen
35. thermische Verwertung von Kunststoffabfällen
36. Verbrennung nicht AVV
37. Verwertung von Bodenaushub
38. Verwertung von Recyclingbaustoffen
39. Vorbereitung zur Wiederverwendung
</t>
  </si>
  <si>
    <t xml:space="preserve">1. Asbestkompartiment
2. AVV Abfallverbrennung
3. AVV Mitverbrennung Feuerung
4. AVV Mitverbrennung Zement
5. AVV sonstige Mitverbrennung
6. Baurestmassendeponie
7. Bioabfallkompostierung
8. Biogasanlage
9. Bodenaushubdeponie
10. C/P-A-Anlage
11. C/P-O-Anlage
12. Erdenherstellung
13. Herstellung von Ersatzbrennstoffen und -produkten aus Kunststoffabfällen
14. Herstellung von Ersatzbrennstoffen und -produkten aus Holzabfällen
15. Inertabfalldeponie
16. Klärschlammkompostierung
17. Kompartiment alkalische Rückstände
18. Kompartiment verfestigte Abfälle
19. Massenabfalldeponie
</t>
  </si>
  <si>
    <t>Mail an post.wst1@noel.gv.at</t>
  </si>
  <si>
    <t>Formular - Sammlung/Behandlung von Abfällen - Erlaubnis (noel.gv.at)</t>
  </si>
  <si>
    <t>Zusatztext</t>
  </si>
  <si>
    <t>Sammlung</t>
  </si>
  <si>
    <t>Folgende 39 Behandlungsanlagentypen stehen zur Auswahl (alphabetisch sortiert):</t>
  </si>
  <si>
    <r>
      <rPr>
        <b/>
        <sz val="9"/>
        <rFont val="Arial"/>
        <family val="2"/>
      </rPr>
      <t xml:space="preserve"> -- Hinweis</t>
    </r>
    <r>
      <rPr>
        <sz val="9"/>
        <rFont val="Arial"/>
        <family val="2"/>
      </rPr>
      <t xml:space="preserve">: Für Abfallarten, bei welchen keine R/D-Verfahren bei der Sammlung angeführt sind, besteht keine Zwischenlagermöglichkeit und dürfen nur „im Streckengeschäft gesammelt“ werden, dh sie sind auf direktem Weg einem befugten Übernehmer zu übergeben.
** </t>
    </r>
    <r>
      <rPr>
        <b/>
        <sz val="9"/>
        <rFont val="Arial"/>
        <family val="2"/>
      </rPr>
      <t>Hinweis</t>
    </r>
    <r>
      <rPr>
        <sz val="9"/>
        <rFont val="Arial"/>
        <family val="2"/>
      </rPr>
      <t>: nicht von der Erlaubnis umfasst
Spalte A: Schlüsselnummer gemäß Anhang 1 der Abfallverzeichnisverordnung 2020 BGBl. II Nr. 409/2020
Spalte B: Codestellen der Spezifizierung
Spalte C: gefährlich/gefährlich, nicht ausstufbar
Spalte F: Behandlungsverfahren gemäß Anhang 2 AWG 2002 in Verbindung mit der EDM-Hauptzuordnungstabelle 3437 für Verwertungs-, Beseitigungs- und Produktionsverfahren</t>
    </r>
    <r>
      <rPr>
        <b/>
        <sz val="9"/>
        <rFont val="Arial"/>
        <family val="2"/>
      </rPr>
      <t/>
    </r>
  </si>
  <si>
    <t>Die ausgefüllte Excel-Datei ist mit der Dateiendung .xlsx inklusiver aller Antragsunterlagen gem. §24a AWG 2002 entweder per Mail oder über das Onlineformular einzureichen:</t>
  </si>
  <si>
    <t>Das Tabellenblatt "Zusammenfassung" bgzl. etwaiger Fehlerhinweise beachten.</t>
  </si>
  <si>
    <t>Fehlerprüfung (A,T,U,V)=X?</t>
  </si>
  <si>
    <t>Auswahl auf AP</t>
  </si>
  <si>
    <t>dieses Tab wird für Antragsteller ausgeblendet sein; Vorgehensweise behördenintern siehe Word-Dokument
?... In Saplte G bedeutet, dass kein R/D-Verfahren vom Antragsteller angegeben ist.</t>
  </si>
  <si>
    <t>* davon nur Streckengeschäft</t>
  </si>
  <si>
    <t>Hinweis Auswahl</t>
  </si>
  <si>
    <t>Zeilen mit fehlender Sammlung oder Behandlung</t>
  </si>
  <si>
    <t>Zeilen mit fehlender Auswahl (Spalte A) aber ausgewählter Sammlung oder Behandlung</t>
  </si>
  <si>
    <t>am 14.03.2023 R5_05 herausgegeben, da R5_07 lt. Abfallchemiker NÖ zutreffender</t>
  </si>
  <si>
    <r>
      <t>Wenn die Abfälle gesammelt werden sollen (inkl. Lagerung), ist dies in der Spalte "</t>
    </r>
    <r>
      <rPr>
        <b/>
        <sz val="12"/>
        <rFont val="Arial"/>
        <family val="2"/>
      </rPr>
      <t>T</t>
    </r>
    <r>
      <rPr>
        <sz val="12"/>
        <rFont val="Arial"/>
        <family val="2"/>
      </rPr>
      <t>" durch die Eingabe von "</t>
    </r>
    <r>
      <rPr>
        <b/>
        <sz val="12"/>
        <rFont val="Arial"/>
        <family val="2"/>
      </rPr>
      <t>X</t>
    </r>
    <r>
      <rPr>
        <sz val="12"/>
        <rFont val="Arial"/>
        <family val="2"/>
      </rPr>
      <t>" auszuwählen.</t>
    </r>
  </si>
  <si>
    <r>
      <t>Wenn auch die Behandlung der SlNr beantragt werden soll, ist zusätzlich in der Spalte "</t>
    </r>
    <r>
      <rPr>
        <b/>
        <sz val="12"/>
        <rFont val="Arial"/>
        <family val="2"/>
      </rPr>
      <t>V</t>
    </r>
    <r>
      <rPr>
        <sz val="12"/>
        <rFont val="Arial"/>
        <family val="2"/>
      </rPr>
      <t>" ein "</t>
    </r>
    <r>
      <rPr>
        <b/>
        <sz val="12"/>
        <rFont val="Arial"/>
        <family val="2"/>
      </rPr>
      <t>X</t>
    </r>
    <r>
      <rPr>
        <sz val="12"/>
        <rFont val="Arial"/>
        <family val="2"/>
      </rPr>
      <t>" einzutragen.</t>
    </r>
  </si>
  <si>
    <r>
      <t xml:space="preserve">Wenn die Abfälle ohne Lagerung (= ausschließlich im </t>
    </r>
    <r>
      <rPr>
        <b/>
        <sz val="12"/>
        <rFont val="Arial"/>
        <family val="2"/>
      </rPr>
      <t>Streckengeschäft</t>
    </r>
    <r>
      <rPr>
        <sz val="12"/>
        <rFont val="Arial"/>
        <family val="2"/>
      </rPr>
      <t>) gesammelt werden sollen, ist dies in der Spalte "</t>
    </r>
    <r>
      <rPr>
        <b/>
        <sz val="12"/>
        <rFont val="Arial"/>
        <family val="2"/>
      </rPr>
      <t>S</t>
    </r>
    <r>
      <rPr>
        <sz val="12"/>
        <rFont val="Arial"/>
        <family val="2"/>
      </rPr>
      <t>" durch die Eingabe von "</t>
    </r>
    <r>
      <rPr>
        <b/>
        <sz val="12"/>
        <rFont val="Arial"/>
        <family val="2"/>
      </rPr>
      <t>X</t>
    </r>
    <r>
      <rPr>
        <sz val="12"/>
        <rFont val="Arial"/>
        <family val="2"/>
      </rPr>
      <t>" auszuwählen.</t>
    </r>
  </si>
  <si>
    <r>
      <t>Bei Behandlung sind in den Spalten "</t>
    </r>
    <r>
      <rPr>
        <b/>
        <sz val="12"/>
        <rFont val="Arial"/>
        <family val="2"/>
      </rPr>
      <t>W</t>
    </r>
    <r>
      <rPr>
        <sz val="12"/>
        <rFont val="Arial"/>
        <family val="2"/>
      </rPr>
      <t>" bis "</t>
    </r>
    <r>
      <rPr>
        <b/>
        <sz val="12"/>
        <rFont val="Arial"/>
        <family val="2"/>
      </rPr>
      <t>Z</t>
    </r>
    <r>
      <rPr>
        <sz val="12"/>
        <rFont val="Arial"/>
        <family val="2"/>
      </rPr>
      <t xml:space="preserve">" die ggf. </t>
    </r>
    <r>
      <rPr>
        <b/>
        <sz val="12"/>
        <rFont val="Arial"/>
        <family val="2"/>
      </rPr>
      <t>zutreffenden Behandlungsanlagentypen</t>
    </r>
    <r>
      <rPr>
        <sz val="12"/>
        <rFont val="Arial"/>
        <family val="2"/>
      </rPr>
      <t xml:space="preserve"> auszuwählen.</t>
    </r>
  </si>
  <si>
    <r>
      <t>Ggf. sind bei Behandlung in den Spalten "</t>
    </r>
    <r>
      <rPr>
        <b/>
        <sz val="12"/>
        <rFont val="Arial"/>
        <family val="2"/>
      </rPr>
      <t>AF-AI: zusätzliche R/D-Verfahren für die Behandlung</t>
    </r>
    <r>
      <rPr>
        <sz val="12"/>
        <rFont val="Arial"/>
        <family val="2"/>
      </rPr>
      <t xml:space="preserve">" die entsprechenden </t>
    </r>
    <r>
      <rPr>
        <b/>
        <sz val="12"/>
        <rFont val="Arial"/>
        <family val="2"/>
      </rPr>
      <t>Verfahren</t>
    </r>
    <r>
      <rPr>
        <sz val="12"/>
        <rFont val="Arial"/>
        <family val="2"/>
      </rPr>
      <t xml:space="preserve"> auszuwählen.</t>
    </r>
  </si>
  <si>
    <t>Hinweis Land NÖ für Streckengeschäft</t>
  </si>
  <si>
    <t>Abfallchemiker notwendig?</t>
  </si>
  <si>
    <t>Abklärung mit Abfallchemiker notwedig</t>
  </si>
  <si>
    <r>
      <t xml:space="preserve">Hinweis für Strecke
</t>
    </r>
    <r>
      <rPr>
        <i/>
        <sz val="8"/>
        <rFont val="Arial"/>
        <family val="2"/>
      </rPr>
      <t>Hinweis bitte direkt in Bescheid kopieren</t>
    </r>
  </si>
  <si>
    <t>Ja</t>
  </si>
  <si>
    <t>NUR Sammlung in Strecke</t>
  </si>
  <si>
    <r>
      <rPr>
        <u/>
        <sz val="10"/>
        <rFont val="Arial"/>
        <family val="2"/>
      </rPr>
      <t>Hinweis zu SN 57108:</t>
    </r>
    <r>
      <rPr>
        <sz val="10"/>
        <rFont val="Arial"/>
        <family val="2"/>
      </rPr>
      <t xml:space="preserve">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t>
    </r>
  </si>
  <si>
    <r>
      <rPr>
        <u/>
        <sz val="10"/>
        <rFont val="Arial"/>
        <family val="2"/>
      </rPr>
      <t>Hinweis zu SN 57110:</t>
    </r>
    <r>
      <rPr>
        <sz val="10"/>
        <rFont val="Arial"/>
        <family val="2"/>
      </rPr>
      <t xml:space="preserve">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
</t>
    </r>
  </si>
  <si>
    <r>
      <rPr>
        <u/>
        <sz val="10"/>
        <rFont val="Arial"/>
        <family val="2"/>
      </rPr>
      <t>Hinweis zu SN 57112:</t>
    </r>
    <r>
      <rPr>
        <sz val="10"/>
        <rFont val="Arial"/>
        <family val="2"/>
      </rPr>
      <t xml:space="preserve">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t>
    </r>
  </si>
  <si>
    <r>
      <rPr>
        <u/>
        <sz val="10"/>
        <rFont val="Arial"/>
        <family val="2"/>
      </rPr>
      <t>Hinweis zu SN 57116:</t>
    </r>
    <r>
      <rPr>
        <sz val="10"/>
        <rFont val="Arial"/>
        <family val="2"/>
      </rPr>
      <t xml:space="preserve">
Kabelmäntel und Isoliermaterialien aus der Aufbereitung von Altkabeln können  reproduktionstoxische Phthalate (z.B. DEHP) als Weichmacher enthalten und sind in der Regelvermutung aufgrund des Massenanteiles der Phthalate als gefährlicher Abfall einzustufen. Solche Abfälle sind der SN 57116-77 g zuzuordnen.</t>
    </r>
  </si>
  <si>
    <t>Hinweise für Strecke</t>
  </si>
  <si>
    <r>
      <t xml:space="preserve">Weitere Behandlungsverfahren </t>
    </r>
    <r>
      <rPr>
        <sz val="7"/>
        <rFont val="Arial"/>
        <family val="2"/>
      </rPr>
      <t>(manuelle Eingabe)</t>
    </r>
  </si>
  <si>
    <t>in SlNr für Strecke enthalten?</t>
  </si>
  <si>
    <t>nein</t>
  </si>
  <si>
    <t>-</t>
  </si>
  <si>
    <t>Hilfstabelle (Convert to Text)</t>
  </si>
  <si>
    <t>x</t>
  </si>
  <si>
    <t>von Antragsteller Sammlung</t>
  </si>
  <si>
    <t>Beweis</t>
  </si>
  <si>
    <t>genehmigt</t>
  </si>
  <si>
    <t>Sachbearbeiter - Sammlung</t>
  </si>
  <si>
    <t>Sachbearbeiter - Behandlung</t>
  </si>
  <si>
    <t>Nein</t>
  </si>
  <si>
    <t>Abfallchemiker - Sammlung</t>
  </si>
  <si>
    <t>Abfallchemiker - Behandlung</t>
  </si>
  <si>
    <t>Kommentar
R/D-Verfahren gesamt</t>
  </si>
  <si>
    <t>Hinweis für Strecke
Hinweis bitte direkt in Bescheid kopieren</t>
  </si>
  <si>
    <t>beantragtes R/D-Verf. stimmt mit Bescheid überein</t>
  </si>
  <si>
    <t>wenn Überschreibung **</t>
  </si>
  <si>
    <t xml:space="preserve">Erinnerung für Begründung, </t>
  </si>
  <si>
    <t>Automatische Genehmigung</t>
  </si>
  <si>
    <t>grau = nicht mehr zu bearbeiten!
Bei Nicht-Genehmigug durch den AC, bitte ** in das R/D Verfahren-Kommentarfeld eintragen!</t>
  </si>
  <si>
    <t>Version 2023-07-05, Land Niederösterreich, Abteilung WST1, AEK</t>
  </si>
  <si>
    <t>R/D-Verfahren gem. AWG 2002 iVm EDM Stand: 2023-07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</si>
</sst>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numFmt numFmtId="165" formatCode="\ "/>
    <numFmt numFmtId="166" formatCode="\-\ "/>
    <numFmt numFmtId="167" formatCode="\-"/>
  </numFmts>
  <fonts count="35" x14ac:knownFonts="1">
    <font>
      <sz val="10"/>
      <name val="Arial"/>
    </font>
    <font>
      <b/>
      <sz val="10"/>
      <name val="Arial"/>
      <family val="2"/>
    </font>
    <font>
      <b/>
      <sz val="10"/>
      <color rgb="FFFF0000"/>
      <name val="Arial"/>
      <family val="2"/>
    </font>
    <font>
      <sz val="10"/>
      <color rgb="FFFF0000"/>
      <name val="Arial"/>
      <family val="2"/>
    </font>
    <font>
      <sz val="10"/>
      <name val="Arial"/>
      <family val="2"/>
    </font>
    <font>
      <u/>
      <sz val="10"/>
      <color theme="10"/>
      <name val="Arial"/>
      <family val="2"/>
    </font>
    <font>
      <b/>
      <sz val="12"/>
      <color rgb="FFFF0000"/>
      <name val="Arial"/>
      <family val="2"/>
    </font>
    <font>
      <b/>
      <u/>
      <sz val="12"/>
      <color rgb="FF0070C0"/>
      <name val="Arial"/>
      <family val="2"/>
    </font>
    <font>
      <sz val="9"/>
      <color indexed="81"/>
      <name val="Segoe UI"/>
      <family val="2"/>
    </font>
    <font>
      <b/>
      <sz val="9"/>
      <color indexed="81"/>
      <name val="Segoe UI"/>
      <family val="2"/>
    </font>
    <font>
      <sz val="12"/>
      <name val="Arial"/>
      <family val="2"/>
    </font>
    <font>
      <b/>
      <sz val="10"/>
      <color indexed="9"/>
      <name val="Arial"/>
      <family val="2"/>
    </font>
    <font>
      <b/>
      <sz val="12"/>
      <name val="Arial"/>
      <family val="2"/>
    </font>
    <font>
      <b/>
      <sz val="11"/>
      <color rgb="FFFF0000"/>
      <name val="Arial"/>
      <family val="2"/>
    </font>
    <font>
      <sz val="9"/>
      <name val="Arial"/>
      <family val="2"/>
    </font>
    <font>
      <b/>
      <sz val="9"/>
      <name val="Arial"/>
      <family val="2"/>
    </font>
    <font>
      <sz val="12"/>
      <color rgb="FFFF0000"/>
      <name val="Arial"/>
      <family val="2"/>
    </font>
    <font>
      <b/>
      <sz val="8"/>
      <name val="Arial"/>
      <family val="2"/>
    </font>
    <font>
      <b/>
      <u/>
      <sz val="10"/>
      <name val="Arial"/>
      <family val="2"/>
    </font>
    <font>
      <b/>
      <sz val="11"/>
      <name val="Arial"/>
      <family val="2"/>
    </font>
    <font>
      <i/>
      <sz val="8"/>
      <name val="Arial"/>
      <family val="2"/>
    </font>
    <font>
      <u/>
      <sz val="10"/>
      <name val="Arial"/>
      <family val="2"/>
    </font>
    <font>
      <b/>
      <sz val="7"/>
      <name val="Arial"/>
      <family val="2"/>
    </font>
    <font>
      <sz val="7"/>
      <name val="Arial"/>
      <family val="2"/>
    </font>
    <font>
      <sz val="11"/>
      <color rgb="FF006100"/>
      <name val="Calibri"/>
      <family val="2"/>
      <scheme val="minor"/>
    </font>
    <font>
      <sz val="11"/>
      <color rgb="FF9C0006"/>
      <name val="Calibri"/>
      <family val="2"/>
      <scheme val="minor"/>
    </font>
    <font>
      <b/>
      <sz val="11"/>
      <color rgb="FF3F3F3F"/>
      <name val="Calibri"/>
      <family val="2"/>
      <scheme val="minor"/>
    </font>
    <font>
      <sz val="8"/>
      <name val="Arial"/>
      <family val="2"/>
    </font>
    <font>
      <sz val="10"/>
      <color rgb="FF006100"/>
      <name val="Calibri"/>
      <family val="2"/>
      <scheme val="minor"/>
    </font>
    <font>
      <sz val="11"/>
      <color rgb="FF9C6500"/>
      <name val="Calibri"/>
      <family val="2"/>
      <scheme val="minor"/>
    </font>
    <font>
      <sz val="6"/>
      <name val="Arial"/>
      <family val="2"/>
    </font>
    <font>
      <sz val="11"/>
      <name val="Calibri"/>
      <family val="2"/>
      <scheme val="minor"/>
    </font>
    <font>
      <sz val="10"/>
      <color theme="0"/>
      <name val="Arial"/>
      <family val="2"/>
    </font>
    <font>
      <u/>
      <sz val="12"/>
      <color theme="10"/>
      <name val="Arial"/>
      <family val="2"/>
    </font>
    <font>
      <b/>
      <sz val="11"/>
      <color indexed="9"/>
      <name val="Calibri"/>
      <family val="2"/>
    </font>
  </fonts>
  <fills count="18">
    <fill>
      <patternFill patternType="none"/>
    </fill>
    <fill>
      <patternFill patternType="gray125"/>
    </fill>
    <fill>
      <patternFill patternType="solid">
        <fgColor theme="6" tint="0.59999389629810485"/>
        <bgColor indexed="64"/>
      </patternFill>
    </fill>
    <fill>
      <patternFill patternType="solid">
        <fgColor theme="0" tint="-4.9989318521683403E-2"/>
        <bgColor indexed="64"/>
      </patternFill>
    </fill>
    <fill>
      <patternFill patternType="mediumGray"/>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FFEB9C"/>
      </patternFill>
    </fill>
    <fill>
      <patternFill patternType="mediumGray">
        <bgColor theme="6" tint="0.59999389629810485"/>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rgb="FF3F3F3F"/>
      </left>
      <right style="thin">
        <color rgb="FF3F3F3F"/>
      </right>
      <top style="thin">
        <color rgb="FF3F3F3F"/>
      </top>
      <bottom style="thin">
        <color rgb="FF3F3F3F"/>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right/>
      <top/>
      <bottom style="thin">
        <color auto="1"/>
      </bottom>
      <diagonal/>
    </border>
  </borders>
  <cellStyleXfs count="7">
    <xf numFmtId="0" fontId="0" fillId="0" borderId="0"/>
    <xf numFmtId="0" fontId="4" fillId="0" borderId="0"/>
    <xf numFmtId="0" fontId="5" fillId="0" borderId="0" applyNumberFormat="0" applyFill="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6" fillId="15" borderId="12" applyNumberFormat="0" applyAlignment="0" applyProtection="0"/>
    <xf numFmtId="0" fontId="29" fillId="16" borderId="0" applyNumberFormat="0" applyBorder="0" applyAlignment="0" applyProtection="0"/>
  </cellStyleXfs>
  <cellXfs count="208">
    <xf numFmtId="0" fontId="0" fillId="0" borderId="0" xfId="0"/>
    <xf numFmtId="0" fontId="0" fillId="0" borderId="0" xfId="0" applyAlignment="1">
      <alignment vertical="top"/>
    </xf>
    <xf numFmtId="0" fontId="4" fillId="0" borderId="0" xfId="0" applyFont="1"/>
    <xf numFmtId="0" fontId="1" fillId="2" borderId="0" xfId="1" applyFont="1" applyFill="1" applyAlignment="1">
      <alignment vertical="top"/>
    </xf>
    <xf numFmtId="0" fontId="1" fillId="2" borderId="0" xfId="1" applyFont="1" applyFill="1" applyAlignment="1">
      <alignment vertical="top" wrapText="1"/>
    </xf>
    <xf numFmtId="0" fontId="4" fillId="2" borderId="0" xfId="1" applyFill="1" applyAlignment="1">
      <alignment vertical="top"/>
    </xf>
    <xf numFmtId="0" fontId="4" fillId="2" borderId="0" xfId="1" applyFill="1" applyAlignment="1">
      <alignment vertical="top" wrapText="1"/>
    </xf>
    <xf numFmtId="0" fontId="6" fillId="2" borderId="0" xfId="1" applyFont="1" applyFill="1" applyAlignment="1">
      <alignment vertical="top"/>
    </xf>
    <xf numFmtId="0" fontId="6" fillId="2" borderId="0" xfId="1" applyFont="1" applyFill="1" applyAlignment="1">
      <alignment vertical="top" wrapText="1"/>
    </xf>
    <xf numFmtId="0" fontId="0" fillId="3" borderId="0" xfId="0" applyFill="1" applyAlignment="1" applyProtection="1">
      <alignment vertical="top"/>
      <protection hidden="1"/>
    </xf>
    <xf numFmtId="0" fontId="10" fillId="0" borderId="0" xfId="0" applyFont="1"/>
    <xf numFmtId="0" fontId="10" fillId="2" borderId="0" xfId="0" applyFont="1" applyFill="1"/>
    <xf numFmtId="0" fontId="11" fillId="4" borderId="0" xfId="0" applyFont="1" applyFill="1" applyAlignment="1">
      <alignment vertical="top"/>
    </xf>
    <xf numFmtId="0" fontId="11" fillId="4" borderId="0" xfId="0" applyFont="1" applyFill="1" applyAlignment="1">
      <alignment vertical="top" wrapText="1"/>
    </xf>
    <xf numFmtId="0" fontId="0" fillId="0" borderId="0" xfId="0" applyAlignment="1">
      <alignment vertical="top" wrapText="1"/>
    </xf>
    <xf numFmtId="0" fontId="4" fillId="0" borderId="0" xfId="0" applyFont="1" applyAlignment="1">
      <alignment vertical="top"/>
    </xf>
    <xf numFmtId="0" fontId="0" fillId="2" borderId="0" xfId="0" applyFill="1"/>
    <xf numFmtId="0" fontId="10" fillId="5" borderId="0" xfId="0" applyFont="1" applyFill="1"/>
    <xf numFmtId="0" fontId="1" fillId="6" borderId="1" xfId="1" applyFont="1" applyFill="1" applyBorder="1" applyAlignment="1">
      <alignment vertical="top" wrapText="1"/>
    </xf>
    <xf numFmtId="0" fontId="4" fillId="0" borderId="1" xfId="1" applyBorder="1" applyAlignment="1">
      <alignment vertical="top" wrapText="1"/>
    </xf>
    <xf numFmtId="0" fontId="4" fillId="6" borderId="1" xfId="1" applyFill="1" applyBorder="1" applyAlignment="1">
      <alignment vertical="top" wrapText="1"/>
    </xf>
    <xf numFmtId="0" fontId="4" fillId="7" borderId="1" xfId="1" applyFill="1" applyBorder="1" applyAlignment="1">
      <alignment vertical="top" wrapText="1"/>
    </xf>
    <xf numFmtId="0" fontId="4" fillId="0" borderId="1" xfId="1" applyBorder="1" applyAlignment="1">
      <alignment vertical="top"/>
    </xf>
    <xf numFmtId="0" fontId="1" fillId="0" borderId="1" xfId="0" applyFont="1" applyBorder="1" applyAlignment="1" applyProtection="1">
      <alignment horizontal="center" vertical="center"/>
      <protection locked="0"/>
    </xf>
    <xf numFmtId="0" fontId="4" fillId="2" borderId="1" xfId="0" applyFont="1" applyFill="1" applyBorder="1" applyAlignment="1" applyProtection="1">
      <alignment vertical="top"/>
      <protection locked="0"/>
    </xf>
    <xf numFmtId="0" fontId="4" fillId="0" borderId="1" xfId="0" applyFont="1" applyBorder="1" applyAlignment="1" applyProtection="1">
      <alignment vertical="top"/>
      <protection locked="0"/>
    </xf>
    <xf numFmtId="0" fontId="0" fillId="2" borderId="1" xfId="0" applyFill="1" applyBorder="1" applyAlignment="1" applyProtection="1">
      <alignment vertical="top"/>
      <protection locked="0"/>
    </xf>
    <xf numFmtId="0" fontId="0" fillId="0" borderId="1" xfId="0" applyBorder="1" applyAlignment="1" applyProtection="1">
      <alignment vertical="top"/>
      <protection locked="0"/>
    </xf>
    <xf numFmtId="0" fontId="1" fillId="5" borderId="2" xfId="0" applyFont="1" applyFill="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4" fillId="0" borderId="5" xfId="1" applyBorder="1" applyAlignment="1">
      <alignment vertical="top" wrapText="1"/>
    </xf>
    <xf numFmtId="0" fontId="4" fillId="0" borderId="5" xfId="1" applyBorder="1" applyAlignment="1">
      <alignment vertical="top"/>
    </xf>
    <xf numFmtId="0" fontId="4" fillId="6" borderId="5" xfId="1" applyFill="1" applyBorder="1" applyAlignment="1">
      <alignment vertical="top" wrapText="1"/>
    </xf>
    <xf numFmtId="0" fontId="4" fillId="2" borderId="5" xfId="0" applyFont="1" applyFill="1" applyBorder="1" applyAlignment="1">
      <alignment vertical="top" wrapText="1"/>
    </xf>
    <xf numFmtId="0" fontId="4" fillId="2" borderId="5" xfId="0" applyFont="1" applyFill="1" applyBorder="1" applyAlignment="1" applyProtection="1">
      <alignment vertical="top"/>
      <protection locked="0"/>
    </xf>
    <xf numFmtId="0" fontId="4" fillId="0" borderId="5" xfId="0" applyFont="1" applyBorder="1" applyAlignment="1" applyProtection="1">
      <alignment vertical="top"/>
      <protection locked="0"/>
    </xf>
    <xf numFmtId="0" fontId="2" fillId="2" borderId="5" xfId="0" applyFont="1" applyFill="1" applyBorder="1" applyAlignment="1">
      <alignment vertical="top" wrapText="1"/>
    </xf>
    <xf numFmtId="0" fontId="1" fillId="6" borderId="7" xfId="1" applyFont="1" applyFill="1" applyBorder="1" applyAlignment="1">
      <alignment vertical="top" wrapText="1"/>
    </xf>
    <xf numFmtId="0" fontId="1" fillId="6" borderId="4" xfId="1" applyFont="1" applyFill="1" applyBorder="1" applyAlignment="1">
      <alignment vertical="top" wrapText="1"/>
    </xf>
    <xf numFmtId="0" fontId="0" fillId="3" borderId="0" xfId="0" applyFill="1" applyAlignment="1">
      <alignment vertical="top"/>
    </xf>
    <xf numFmtId="0" fontId="1" fillId="3" borderId="0" xfId="0" applyFont="1" applyFill="1" applyAlignment="1" applyProtection="1">
      <alignment horizontal="center" vertical="center"/>
      <protection locked="0"/>
    </xf>
    <xf numFmtId="0" fontId="1" fillId="3" borderId="0" xfId="0" applyFont="1" applyFill="1" applyAlignment="1">
      <alignment vertical="top"/>
    </xf>
    <xf numFmtId="0" fontId="1" fillId="3" borderId="0" xfId="0" applyFont="1" applyFill="1" applyAlignment="1">
      <alignment vertical="top" wrapText="1"/>
    </xf>
    <xf numFmtId="0" fontId="0" fillId="3" borderId="0" xfId="0" applyFill="1" applyAlignment="1">
      <alignment vertical="top" wrapText="1"/>
    </xf>
    <xf numFmtId="0" fontId="4" fillId="3" borderId="0" xfId="0" applyFont="1" applyFill="1" applyAlignment="1" applyProtection="1">
      <alignment vertical="top"/>
      <protection hidden="1"/>
    </xf>
    <xf numFmtId="0" fontId="0" fillId="3" borderId="0" xfId="0" applyFill="1" applyAlignment="1" applyProtection="1">
      <alignment vertical="top" wrapText="1"/>
      <protection locked="0"/>
    </xf>
    <xf numFmtId="0" fontId="0" fillId="3" borderId="0" xfId="0" applyFill="1" applyAlignment="1" applyProtection="1">
      <alignment vertical="top"/>
      <protection locked="0"/>
    </xf>
    <xf numFmtId="0" fontId="1" fillId="2" borderId="7" xfId="0" applyFont="1" applyFill="1" applyBorder="1" applyAlignment="1">
      <alignment vertical="top" wrapText="1"/>
    </xf>
    <xf numFmtId="0" fontId="1" fillId="2" borderId="4" xfId="0" applyFont="1" applyFill="1" applyBorder="1" applyAlignment="1">
      <alignment vertical="top" wrapText="1"/>
    </xf>
    <xf numFmtId="0" fontId="13" fillId="2" borderId="0" xfId="0" applyFont="1" applyFill="1" applyAlignment="1">
      <alignment vertical="top" wrapText="1"/>
    </xf>
    <xf numFmtId="0" fontId="4" fillId="2" borderId="5" xfId="1" applyFill="1" applyBorder="1" applyAlignment="1">
      <alignment vertical="top" wrapText="1"/>
    </xf>
    <xf numFmtId="0" fontId="4" fillId="2" borderId="1" xfId="1" applyFill="1" applyBorder="1" applyAlignment="1">
      <alignment vertical="top" wrapText="1"/>
    </xf>
    <xf numFmtId="1" fontId="4" fillId="2" borderId="7" xfId="1" applyNumberFormat="1" applyFill="1" applyBorder="1" applyAlignment="1">
      <alignment vertical="top" wrapText="1"/>
    </xf>
    <xf numFmtId="1" fontId="4" fillId="2" borderId="4" xfId="1" applyNumberFormat="1" applyFill="1" applyBorder="1" applyAlignment="1">
      <alignment vertical="top" wrapText="1"/>
    </xf>
    <xf numFmtId="49" fontId="4" fillId="2" borderId="4" xfId="1" applyNumberFormat="1" applyFill="1" applyBorder="1" applyAlignment="1">
      <alignment vertical="top" wrapText="1"/>
    </xf>
    <xf numFmtId="14" fontId="4" fillId="2" borderId="1" xfId="1" applyNumberFormat="1" applyFill="1" applyBorder="1" applyAlignment="1">
      <alignment vertical="top" wrapText="1"/>
    </xf>
    <xf numFmtId="0" fontId="1" fillId="2" borderId="1" xfId="0" applyFont="1" applyFill="1" applyBorder="1"/>
    <xf numFmtId="0" fontId="0" fillId="0" borderId="1" xfId="0" applyBorder="1" applyAlignment="1">
      <alignment wrapText="1"/>
    </xf>
    <xf numFmtId="0" fontId="4" fillId="0" borderId="1" xfId="0" applyFont="1" applyBorder="1" applyAlignment="1">
      <alignment wrapText="1"/>
    </xf>
    <xf numFmtId="0" fontId="0" fillId="0" borderId="0" xfId="0" applyAlignment="1">
      <alignment wrapText="1"/>
    </xf>
    <xf numFmtId="0" fontId="0" fillId="2" borderId="1" xfId="0" applyFill="1" applyBorder="1"/>
    <xf numFmtId="0" fontId="4" fillId="2" borderId="1" xfId="0" applyFont="1" applyFill="1" applyBorder="1"/>
    <xf numFmtId="0" fontId="3" fillId="2" borderId="1" xfId="0" applyFont="1" applyFill="1" applyBorder="1"/>
    <xf numFmtId="0" fontId="4" fillId="2" borderId="1" xfId="0" applyFont="1" applyFill="1" applyBorder="1" applyAlignment="1">
      <alignment vertical="top" wrapText="1"/>
    </xf>
    <xf numFmtId="0" fontId="2" fillId="3" borderId="0" xfId="0" applyFont="1" applyFill="1" applyAlignment="1">
      <alignment vertical="top" wrapText="1"/>
    </xf>
    <xf numFmtId="0" fontId="10" fillId="2" borderId="8" xfId="0" applyFont="1" applyFill="1" applyBorder="1" applyAlignment="1">
      <alignment wrapText="1"/>
    </xf>
    <xf numFmtId="0" fontId="16" fillId="0" borderId="0" xfId="0" applyFont="1" applyAlignment="1">
      <alignment wrapText="1"/>
    </xf>
    <xf numFmtId="0" fontId="16" fillId="0" borderId="0" xfId="0" applyFont="1"/>
    <xf numFmtId="0" fontId="5" fillId="0" borderId="0" xfId="2"/>
    <xf numFmtId="0" fontId="14" fillId="0" borderId="1" xfId="0" applyFont="1" applyBorder="1" applyAlignment="1">
      <alignment horizontal="center" vertical="top" wrapText="1"/>
    </xf>
    <xf numFmtId="0" fontId="14" fillId="0" borderId="1" xfId="0" applyFont="1" applyBorder="1" applyAlignment="1">
      <alignment horizontal="left" vertical="top" wrapText="1"/>
    </xf>
    <xf numFmtId="0" fontId="1" fillId="5" borderId="5" xfId="0" applyFont="1" applyFill="1" applyBorder="1" applyAlignment="1" applyProtection="1">
      <alignment horizontal="center" vertical="center"/>
      <protection locked="0"/>
    </xf>
    <xf numFmtId="0" fontId="1" fillId="5" borderId="6" xfId="0" applyFont="1" applyFill="1" applyBorder="1" applyAlignment="1" applyProtection="1">
      <alignment horizontal="center" vertical="center"/>
      <protection locked="0"/>
    </xf>
    <xf numFmtId="0" fontId="1" fillId="5" borderId="1" xfId="0" applyFont="1" applyFill="1" applyBorder="1" applyAlignment="1" applyProtection="1">
      <alignment horizontal="center" vertical="center"/>
      <protection locked="0"/>
    </xf>
    <xf numFmtId="0" fontId="1" fillId="5" borderId="3" xfId="0" applyFont="1" applyFill="1" applyBorder="1" applyAlignment="1" applyProtection="1">
      <alignment horizontal="center" vertical="center"/>
      <protection locked="0"/>
    </xf>
    <xf numFmtId="0" fontId="4" fillId="5" borderId="0" xfId="0" applyFont="1" applyFill="1" applyAlignment="1" applyProtection="1">
      <alignment vertical="top"/>
      <protection locked="0"/>
    </xf>
    <xf numFmtId="0" fontId="1" fillId="6" borderId="6" xfId="1" applyFont="1" applyFill="1" applyBorder="1" applyAlignment="1">
      <alignment horizontal="right" vertical="top" wrapText="1"/>
    </xf>
    <xf numFmtId="0" fontId="1" fillId="6" borderId="2" xfId="1" applyFont="1" applyFill="1" applyBorder="1" applyAlignment="1">
      <alignment horizontal="right" vertical="top" wrapText="1"/>
    </xf>
    <xf numFmtId="49" fontId="1" fillId="6" borderId="2" xfId="1" applyNumberFormat="1" applyFont="1" applyFill="1" applyBorder="1" applyAlignment="1">
      <alignment horizontal="right" vertical="top" wrapText="1"/>
    </xf>
    <xf numFmtId="0" fontId="1" fillId="3" borderId="0" xfId="0" applyFont="1" applyFill="1" applyAlignment="1">
      <alignment horizontal="right" vertical="top"/>
    </xf>
    <xf numFmtId="0" fontId="1" fillId="6" borderId="5" xfId="1" applyFont="1" applyFill="1" applyBorder="1" applyAlignment="1">
      <alignment horizontal="left" vertical="top" wrapText="1"/>
    </xf>
    <xf numFmtId="0" fontId="1" fillId="6" borderId="1" xfId="1" applyFont="1" applyFill="1" applyBorder="1" applyAlignment="1">
      <alignment horizontal="left" vertical="top" wrapText="1"/>
    </xf>
    <xf numFmtId="0" fontId="1" fillId="3" borderId="0" xfId="0" applyFont="1" applyFill="1" applyAlignment="1">
      <alignment horizontal="left" vertical="top"/>
    </xf>
    <xf numFmtId="0" fontId="1" fillId="0" borderId="2" xfId="0" applyFont="1" applyBorder="1" applyAlignment="1" applyProtection="1">
      <alignment horizontal="center" vertical="center"/>
      <protection locked="0"/>
    </xf>
    <xf numFmtId="0" fontId="1" fillId="2" borderId="1" xfId="0" applyFont="1" applyFill="1" applyBorder="1" applyAlignment="1">
      <alignment horizontal="center" vertical="center"/>
    </xf>
    <xf numFmtId="0" fontId="1" fillId="2" borderId="1" xfId="0" applyFont="1" applyFill="1" applyBorder="1" applyAlignment="1">
      <alignment horizontal="left" vertical="top" wrapText="1"/>
    </xf>
    <xf numFmtId="0" fontId="1" fillId="2" borderId="1" xfId="0" applyFont="1" applyFill="1" applyBorder="1" applyAlignment="1">
      <alignment vertical="top" wrapText="1"/>
    </xf>
    <xf numFmtId="0" fontId="1" fillId="2" borderId="2" xfId="0" applyFont="1" applyFill="1" applyBorder="1" applyAlignment="1">
      <alignment vertical="top" wrapText="1"/>
    </xf>
    <xf numFmtId="0" fontId="18" fillId="2" borderId="1" xfId="0" applyFont="1" applyFill="1" applyBorder="1" applyAlignment="1">
      <alignment vertical="top" wrapText="1"/>
    </xf>
    <xf numFmtId="0" fontId="1" fillId="8" borderId="1" xfId="0" applyFont="1" applyFill="1" applyBorder="1" applyAlignment="1">
      <alignment vertical="top" wrapText="1"/>
    </xf>
    <xf numFmtId="14" fontId="4" fillId="3" borderId="0" xfId="0" applyNumberFormat="1" applyFont="1" applyFill="1" applyAlignment="1">
      <alignment vertical="top" wrapText="1"/>
    </xf>
    <xf numFmtId="0" fontId="4" fillId="3" borderId="0" xfId="0" applyFont="1" applyFill="1" applyAlignment="1">
      <alignment vertical="top" wrapText="1"/>
    </xf>
    <xf numFmtId="0" fontId="19" fillId="2" borderId="0" xfId="0" applyFont="1" applyFill="1" applyAlignment="1">
      <alignment vertical="top" wrapText="1"/>
    </xf>
    <xf numFmtId="0" fontId="4" fillId="6" borderId="6" xfId="1" applyFill="1" applyBorder="1" applyAlignment="1">
      <alignment vertical="top" wrapText="1"/>
    </xf>
    <xf numFmtId="0" fontId="4" fillId="6" borderId="2" xfId="1" applyFill="1" applyBorder="1" applyAlignment="1">
      <alignment vertical="top" wrapText="1"/>
    </xf>
    <xf numFmtId="0" fontId="0" fillId="9" borderId="0" xfId="0" applyFill="1"/>
    <xf numFmtId="164" fontId="0" fillId="9" borderId="1" xfId="0" applyNumberFormat="1" applyFill="1" applyBorder="1" applyAlignment="1">
      <alignment horizontal="center"/>
    </xf>
    <xf numFmtId="0" fontId="2" fillId="2" borderId="1" xfId="0" applyFont="1" applyFill="1" applyBorder="1" applyAlignment="1">
      <alignment vertical="top"/>
    </xf>
    <xf numFmtId="0" fontId="3" fillId="0" borderId="1" xfId="0" applyFont="1" applyBorder="1" applyAlignment="1">
      <alignment wrapText="1"/>
    </xf>
    <xf numFmtId="0" fontId="1" fillId="2" borderId="1" xfId="0" applyFont="1" applyFill="1" applyBorder="1" applyAlignment="1">
      <alignment horizontal="center" vertical="top" wrapText="1"/>
    </xf>
    <xf numFmtId="0" fontId="1" fillId="10" borderId="9" xfId="0" applyFont="1" applyFill="1" applyBorder="1" applyAlignment="1">
      <alignment horizontal="left" vertical="top" wrapText="1"/>
    </xf>
    <xf numFmtId="2" fontId="1" fillId="10" borderId="9" xfId="0" applyNumberFormat="1" applyFont="1" applyFill="1" applyBorder="1" applyAlignment="1">
      <alignment horizontal="left" vertical="top" wrapText="1"/>
    </xf>
    <xf numFmtId="0" fontId="1" fillId="10" borderId="9" xfId="0" applyFont="1" applyFill="1" applyBorder="1" applyAlignment="1">
      <alignment vertical="top" wrapText="1"/>
    </xf>
    <xf numFmtId="0" fontId="1" fillId="0" borderId="9" xfId="1" applyFont="1" applyBorder="1" applyAlignment="1">
      <alignment horizontal="right" vertical="top" wrapText="1"/>
    </xf>
    <xf numFmtId="2" fontId="1" fillId="0" borderId="9" xfId="1" applyNumberFormat="1" applyFont="1" applyBorder="1" applyAlignment="1">
      <alignment horizontal="left" vertical="top" wrapText="1"/>
    </xf>
    <xf numFmtId="0" fontId="1" fillId="0" borderId="9" xfId="1" applyFont="1" applyBorder="1" applyAlignment="1">
      <alignment horizontal="left" vertical="top" wrapText="1"/>
    </xf>
    <xf numFmtId="0" fontId="1" fillId="0" borderId="9" xfId="1" applyFont="1" applyBorder="1" applyAlignment="1">
      <alignment vertical="top" wrapText="1"/>
    </xf>
    <xf numFmtId="0" fontId="4" fillId="0" borderId="9" xfId="1" applyBorder="1" applyAlignment="1">
      <alignment vertical="top" wrapText="1"/>
    </xf>
    <xf numFmtId="1" fontId="4" fillId="11" borderId="9" xfId="1" applyNumberFormat="1" applyFill="1" applyBorder="1" applyAlignment="1">
      <alignment vertical="top" wrapText="1"/>
    </xf>
    <xf numFmtId="1" fontId="4" fillId="11" borderId="9" xfId="1" applyNumberFormat="1" applyFill="1" applyBorder="1" applyAlignment="1">
      <alignment horizontal="left" vertical="top" wrapText="1"/>
    </xf>
    <xf numFmtId="49" fontId="1" fillId="0" borderId="9" xfId="1" applyNumberFormat="1" applyFont="1" applyBorder="1" applyAlignment="1">
      <alignment horizontal="right" vertical="top" wrapText="1"/>
    </xf>
    <xf numFmtId="49" fontId="4" fillId="11" borderId="9" xfId="1" applyNumberFormat="1" applyFill="1" applyBorder="1" applyAlignment="1">
      <alignment vertical="top" wrapText="1"/>
    </xf>
    <xf numFmtId="0" fontId="1" fillId="0" borderId="0" xfId="0" applyFont="1" applyAlignment="1">
      <alignment vertical="top" wrapText="1"/>
    </xf>
    <xf numFmtId="0" fontId="2" fillId="0" borderId="0" xfId="0" applyFont="1" applyAlignment="1">
      <alignment vertical="top"/>
    </xf>
    <xf numFmtId="0" fontId="14" fillId="12" borderId="10" xfId="0" applyFont="1" applyFill="1" applyBorder="1" applyAlignment="1">
      <alignment horizontal="center" vertical="center" wrapText="1"/>
    </xf>
    <xf numFmtId="0" fontId="0" fillId="12" borderId="11" xfId="0" applyFill="1" applyBorder="1"/>
    <xf numFmtId="0" fontId="14" fillId="12" borderId="11" xfId="0" applyFont="1" applyFill="1" applyBorder="1" applyAlignment="1">
      <alignment horizontal="center" vertical="center" wrapText="1"/>
    </xf>
    <xf numFmtId="0" fontId="15" fillId="12" borderId="11" xfId="0" applyFont="1" applyFill="1" applyBorder="1" applyAlignment="1">
      <alignment horizontal="center" vertical="center" wrapText="1"/>
    </xf>
    <xf numFmtId="164" fontId="0" fillId="0" borderId="2" xfId="0" applyNumberForma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0" fillId="0" borderId="1" xfId="0" applyBorder="1" applyAlignment="1">
      <alignment horizontal="center" vertical="center"/>
    </xf>
    <xf numFmtId="0" fontId="1" fillId="3" borderId="0" xfId="0" applyFont="1" applyFill="1" applyAlignment="1">
      <alignment horizontal="center" vertical="top" wrapText="1"/>
    </xf>
    <xf numFmtId="164" fontId="4" fillId="0" borderId="2" xfId="0" applyNumberFormat="1" applyFont="1" applyBorder="1" applyAlignment="1">
      <alignment horizontal="center" vertical="center"/>
    </xf>
    <xf numFmtId="0" fontId="14" fillId="12" borderId="11" xfId="0" applyFont="1" applyFill="1" applyBorder="1" applyAlignment="1">
      <alignment wrapText="1"/>
    </xf>
    <xf numFmtId="164" fontId="4" fillId="9" borderId="1" xfId="0" applyNumberFormat="1" applyFont="1" applyFill="1" applyBorder="1" applyAlignment="1">
      <alignment horizontal="center"/>
    </xf>
    <xf numFmtId="0" fontId="4" fillId="0" borderId="4" xfId="0" applyFont="1" applyBorder="1"/>
    <xf numFmtId="0" fontId="0" fillId="0" borderId="2" xfId="0" applyBorder="1"/>
    <xf numFmtId="0" fontId="15" fillId="0" borderId="1" xfId="0" applyFont="1" applyBorder="1" applyAlignment="1">
      <alignment horizontal="center" vertical="top" wrapText="1"/>
    </xf>
    <xf numFmtId="1" fontId="2" fillId="0" borderId="0" xfId="0" applyNumberFormat="1" applyFont="1" applyAlignment="1">
      <alignment vertical="top"/>
    </xf>
    <xf numFmtId="0" fontId="14" fillId="0" borderId="0" xfId="0" applyFont="1" applyAlignment="1">
      <alignment horizontal="left" wrapText="1"/>
    </xf>
    <xf numFmtId="0" fontId="14" fillId="0" borderId="0" xfId="0" applyFont="1" applyAlignment="1">
      <alignment horizontal="center" vertical="top" wrapText="1"/>
    </xf>
    <xf numFmtId="0" fontId="15" fillId="0" borderId="0" xfId="0" applyFont="1" applyAlignment="1">
      <alignment horizontal="center" vertical="top" wrapText="1"/>
    </xf>
    <xf numFmtId="0" fontId="1" fillId="7" borderId="9" xfId="1" applyFont="1" applyFill="1" applyBorder="1" applyAlignment="1">
      <alignment horizontal="right" vertical="top" wrapText="1"/>
    </xf>
    <xf numFmtId="2" fontId="1" fillId="7" borderId="9" xfId="1" applyNumberFormat="1" applyFont="1" applyFill="1" applyBorder="1" applyAlignment="1">
      <alignment horizontal="left" vertical="top" wrapText="1"/>
    </xf>
    <xf numFmtId="0" fontId="1" fillId="7" borderId="9" xfId="1" applyFont="1" applyFill="1" applyBorder="1" applyAlignment="1">
      <alignment horizontal="left" vertical="top" wrapText="1"/>
    </xf>
    <xf numFmtId="0" fontId="1" fillId="7" borderId="9" xfId="1" applyFont="1" applyFill="1" applyBorder="1" applyAlignment="1">
      <alignment vertical="top" wrapText="1"/>
    </xf>
    <xf numFmtId="0" fontId="4" fillId="7" borderId="9" xfId="1" applyFill="1" applyBorder="1" applyAlignment="1">
      <alignment vertical="top" wrapText="1"/>
    </xf>
    <xf numFmtId="1" fontId="4" fillId="7" borderId="9" xfId="1" applyNumberFormat="1" applyFill="1" applyBorder="1" applyAlignment="1">
      <alignment vertical="top" wrapText="1"/>
    </xf>
    <xf numFmtId="0" fontId="0" fillId="7" borderId="0" xfId="0" applyFill="1"/>
    <xf numFmtId="49" fontId="2" fillId="0" borderId="0" xfId="0" applyNumberFormat="1" applyFont="1" applyAlignment="1">
      <alignment vertical="top"/>
    </xf>
    <xf numFmtId="0" fontId="2" fillId="0" borderId="0" xfId="0" applyFont="1" applyAlignment="1">
      <alignment horizontal="center" vertical="center"/>
    </xf>
    <xf numFmtId="0" fontId="27" fillId="0" borderId="0" xfId="0" applyFont="1" applyAlignment="1">
      <alignment wrapText="1"/>
    </xf>
    <xf numFmtId="0" fontId="4" fillId="0" borderId="1" xfId="0" applyFont="1" applyBorder="1"/>
    <xf numFmtId="0" fontId="24" fillId="13" borderId="0" xfId="3"/>
    <xf numFmtId="0" fontId="0" fillId="0" borderId="1" xfId="0" applyBorder="1"/>
    <xf numFmtId="0" fontId="0" fillId="9" borderId="0" xfId="0" applyFill="1" applyAlignment="1">
      <alignment wrapText="1"/>
    </xf>
    <xf numFmtId="0" fontId="25" fillId="14" borderId="0" xfId="4"/>
    <xf numFmtId="0" fontId="0" fillId="10" borderId="0" xfId="0" applyFill="1"/>
    <xf numFmtId="0" fontId="3" fillId="7" borderId="0" xfId="0" applyFont="1" applyFill="1" applyAlignment="1">
      <alignment vertical="center" wrapText="1"/>
    </xf>
    <xf numFmtId="0" fontId="30" fillId="0" borderId="1" xfId="0" applyFont="1" applyBorder="1" applyAlignment="1">
      <alignment wrapText="1"/>
    </xf>
    <xf numFmtId="164" fontId="0" fillId="9" borderId="2" xfId="0" applyNumberFormat="1" applyFill="1" applyBorder="1" applyAlignment="1">
      <alignment horizontal="center"/>
    </xf>
    <xf numFmtId="164" fontId="4" fillId="9" borderId="2" xfId="0" applyNumberFormat="1" applyFont="1" applyFill="1" applyBorder="1" applyAlignment="1">
      <alignment horizontal="center"/>
    </xf>
    <xf numFmtId="0" fontId="29" fillId="16" borderId="1" xfId="6" applyBorder="1"/>
    <xf numFmtId="0" fontId="0" fillId="9" borderId="1" xfId="0" applyFill="1" applyBorder="1"/>
    <xf numFmtId="0" fontId="1" fillId="0" borderId="1" xfId="0" applyFont="1" applyBorder="1" applyAlignment="1">
      <alignment horizontal="left" vertical="top" wrapText="1"/>
    </xf>
    <xf numFmtId="0" fontId="2" fillId="0" borderId="1" xfId="0" applyFont="1" applyBorder="1" applyAlignment="1">
      <alignment horizontal="center" vertical="center"/>
    </xf>
    <xf numFmtId="165" fontId="4" fillId="0" borderId="1" xfId="0" applyNumberFormat="1" applyFont="1" applyBorder="1" applyAlignment="1">
      <alignment horizontal="center" vertical="center"/>
    </xf>
    <xf numFmtId="166" fontId="4" fillId="0" borderId="1" xfId="0" applyNumberFormat="1" applyFont="1" applyBorder="1" applyAlignment="1">
      <alignment horizontal="left" vertical="center"/>
    </xf>
    <xf numFmtId="0" fontId="0" fillId="0" borderId="0" xfId="0" applyAlignment="1">
      <alignment horizontal="left"/>
    </xf>
    <xf numFmtId="0" fontId="0" fillId="0" borderId="2" xfId="0" applyBorder="1" applyAlignment="1">
      <alignment horizontal="left"/>
    </xf>
    <xf numFmtId="167" fontId="4" fillId="0" borderId="1" xfId="0" applyNumberFormat="1" applyFont="1" applyBorder="1" applyAlignment="1">
      <alignment horizontal="center" vertical="center"/>
    </xf>
    <xf numFmtId="0" fontId="31" fillId="0" borderId="1" xfId="4" applyFont="1" applyFill="1" applyBorder="1"/>
    <xf numFmtId="0" fontId="31" fillId="0" borderId="1" xfId="3" applyFont="1" applyFill="1" applyBorder="1"/>
    <xf numFmtId="0" fontId="31" fillId="0" borderId="1" xfId="5" applyFont="1" applyFill="1" applyBorder="1"/>
    <xf numFmtId="0" fontId="14" fillId="0" borderId="0" xfId="0" quotePrefix="1" applyFont="1" applyAlignment="1">
      <alignment horizontal="center" vertical="top" wrapText="1"/>
    </xf>
    <xf numFmtId="0" fontId="24" fillId="0" borderId="0" xfId="3" applyFill="1"/>
    <xf numFmtId="0" fontId="0" fillId="0" borderId="11" xfId="0" applyBorder="1"/>
    <xf numFmtId="0" fontId="12" fillId="2" borderId="0" xfId="0" applyFont="1" applyFill="1"/>
    <xf numFmtId="0" fontId="4" fillId="2" borderId="0" xfId="0" applyFont="1" applyFill="1"/>
    <xf numFmtId="0" fontId="32" fillId="3" borderId="0" xfId="0" applyFont="1" applyFill="1" applyAlignment="1" applyProtection="1">
      <alignment vertical="top" wrapText="1"/>
      <protection locked="0"/>
    </xf>
    <xf numFmtId="0" fontId="4" fillId="9" borderId="1" xfId="0" applyFont="1" applyFill="1" applyBorder="1"/>
    <xf numFmtId="0" fontId="30" fillId="9" borderId="1" xfId="0" applyFont="1" applyFill="1" applyBorder="1" applyAlignment="1">
      <alignment wrapText="1"/>
    </xf>
    <xf numFmtId="0" fontId="33" fillId="2" borderId="0" xfId="2" applyFont="1" applyFill="1" applyAlignment="1">
      <alignment vertical="top"/>
    </xf>
    <xf numFmtId="0" fontId="10" fillId="2" borderId="0" xfId="0" applyFont="1" applyFill="1" applyAlignment="1">
      <alignment vertical="top" wrapText="1"/>
    </xf>
    <xf numFmtId="0" fontId="34" fillId="17" borderId="0" xfId="0" applyFont="1" applyFill="1" applyAlignment="1">
      <alignment vertical="top" wrapText="1"/>
    </xf>
    <xf numFmtId="0" fontId="0" fillId="2" borderId="0" xfId="0" applyFill="1" applyAlignment="1">
      <alignment vertical="top" wrapText="1"/>
    </xf>
    <xf numFmtId="0" fontId="10" fillId="2" borderId="0" xfId="0" applyFont="1" applyFill="1" applyAlignment="1">
      <alignment horizontal="left" wrapText="1"/>
    </xf>
    <xf numFmtId="0" fontId="4" fillId="2" borderId="0" xfId="0" applyFont="1" applyFill="1" applyAlignment="1">
      <alignment horizontal="left" wrapText="1"/>
    </xf>
    <xf numFmtId="0" fontId="10" fillId="2" borderId="4"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2" borderId="2" xfId="0" applyFont="1" applyFill="1" applyBorder="1" applyAlignment="1">
      <alignment horizontal="left" vertical="top" wrapText="1"/>
    </xf>
    <xf numFmtId="0" fontId="5" fillId="2" borderId="0" xfId="2" applyFill="1" applyAlignment="1">
      <alignment horizontal="left" wrapText="1"/>
    </xf>
    <xf numFmtId="0" fontId="7" fillId="2" borderId="0" xfId="2" applyFont="1" applyFill="1" applyAlignment="1">
      <alignment horizontal="left" vertical="top"/>
    </xf>
    <xf numFmtId="0" fontId="14" fillId="0" borderId="4" xfId="0" applyFont="1" applyBorder="1" applyAlignment="1">
      <alignment horizontal="left" wrapText="1"/>
    </xf>
    <xf numFmtId="0" fontId="14" fillId="0" borderId="8" xfId="0" applyFont="1" applyBorder="1" applyAlignment="1">
      <alignment horizontal="left" wrapText="1"/>
    </xf>
    <xf numFmtId="0" fontId="14" fillId="0" borderId="2" xfId="0" applyFont="1" applyBorder="1" applyAlignment="1">
      <alignment horizontal="left" wrapText="1"/>
    </xf>
    <xf numFmtId="0" fontId="15" fillId="0" borderId="1" xfId="0" applyFont="1" applyBorder="1" applyAlignment="1">
      <alignment horizontal="center" vertical="top" wrapText="1"/>
    </xf>
    <xf numFmtId="0" fontId="14" fillId="0" borderId="1" xfId="0" applyFont="1" applyBorder="1" applyAlignment="1">
      <alignment horizontal="center" vertical="top" wrapText="1"/>
    </xf>
    <xf numFmtId="0" fontId="4" fillId="0" borderId="1" xfId="0" applyFont="1" applyBorder="1" applyAlignment="1">
      <alignment horizontal="center"/>
    </xf>
    <xf numFmtId="0" fontId="17"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vertical="center" wrapText="1"/>
    </xf>
    <xf numFmtId="164" fontId="1" fillId="9" borderId="1" xfId="0" applyNumberFormat="1" applyFont="1" applyFill="1" applyBorder="1" applyAlignment="1">
      <alignment horizontal="center" vertical="center"/>
    </xf>
    <xf numFmtId="0" fontId="3" fillId="7" borderId="0" xfId="0" applyFont="1" applyFill="1" applyAlignment="1">
      <alignment horizontal="center" vertical="center" wrapText="1"/>
    </xf>
    <xf numFmtId="0" fontId="3" fillId="7" borderId="0" xfId="0" applyFont="1" applyFill="1" applyAlignment="1">
      <alignment vertical="center" wrapText="1"/>
    </xf>
    <xf numFmtId="0" fontId="27" fillId="10" borderId="15" xfId="0" applyFont="1" applyFill="1" applyBorder="1" applyAlignment="1">
      <alignment horizont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22" fillId="9" borderId="1" xfId="0" applyFont="1" applyFill="1" applyBorder="1" applyAlignment="1">
      <alignment horizontal="center" vertical="center" wrapText="1"/>
    </xf>
    <xf numFmtId="0" fontId="15" fillId="0" borderId="2" xfId="0" applyFont="1" applyBorder="1" applyAlignment="1">
      <alignment horizontal="center" vertical="center" wrapText="1"/>
    </xf>
    <xf numFmtId="0" fontId="4" fillId="9" borderId="1" xfId="0" applyFont="1" applyFill="1" applyBorder="1" applyAlignment="1">
      <alignment horizontal="center"/>
    </xf>
    <xf numFmtId="0" fontId="22" fillId="0" borderId="3" xfId="0" applyFont="1" applyBorder="1" applyAlignment="1">
      <alignment horizontal="center" vertical="center" wrapText="1"/>
    </xf>
    <xf numFmtId="0" fontId="22" fillId="0" borderId="5" xfId="0" applyFont="1" applyBorder="1" applyAlignment="1">
      <alignment horizontal="center" vertical="center" wrapText="1"/>
    </xf>
    <xf numFmtId="166" fontId="28" fillId="13" borderId="1" xfId="3" applyNumberFormat="1" applyFont="1" applyBorder="1" applyAlignment="1">
      <alignment horizontal="left" vertical="center" wrapText="1"/>
    </xf>
    <xf numFmtId="164" fontId="1" fillId="9" borderId="2" xfId="0" applyNumberFormat="1" applyFont="1" applyFill="1" applyBorder="1" applyAlignment="1">
      <alignment horizontal="center" vertical="center"/>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cellXfs>
  <cellStyles count="7">
    <cellStyle name="Ausgabe" xfId="5" builtinId="21"/>
    <cellStyle name="Gut" xfId="3" builtinId="26"/>
    <cellStyle name="Link" xfId="2" builtinId="8"/>
    <cellStyle name="Neutral" xfId="6" builtinId="28"/>
    <cellStyle name="Schlecht" xfId="4" builtinId="27"/>
    <cellStyle name="Standard" xfId="0" builtinId="0"/>
    <cellStyle name="Standard 2" xfId="1" xr:uid="{00000000-0005-0000-0000-000006000000}"/>
  </cellStyles>
  <dxfs count="11">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ont>
        <b val="0"/>
        <i val="0"/>
      </font>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rgb="FFFF0000"/>
        </patternFill>
      </fill>
    </dxf>
    <dxf>
      <font>
        <color rgb="FF9C0006"/>
      </font>
      <fill>
        <patternFill>
          <bgColor rgb="FFFFC7CE"/>
        </patternFill>
      </fill>
    </dxf>
    <dxf>
      <font>
        <color rgb="FF0070C0"/>
      </font>
      <fill>
        <patternFill>
          <bgColor rgb="FFFFE79B"/>
        </patternFill>
      </fill>
    </dxf>
  </dxfs>
  <tableStyles count="0" defaultTableStyle="TableStyleMedium2" defaultPivotStyle="PivotStyleLight16"/>
  <colors>
    <mruColors>
      <color rgb="FFFFE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formulare.noel.gv.at/formularserver/user/formular.aspx?path=(public)&amp;pid=73e1ad84447b4a8783cede5121b4c125&amp;pn=B6a04e3c1dfa349f7adac88ccfece8b73&amp;datamode=urlenc&amp;data=khvJ4CX7U0wYve1hjt904bT63lMKlteDsNsz3utxF89omhziwiP9bv%2bQfI%2fsH3Prg4ZrNfIc7C76VGtYPcRqD0y27sex8kgqSpIjp3bjISDLY47ZrCaZ3%2b6XeBE7uZEnO5Oo9%2bvBwtiYZExe7EbF0LDkHAfI1F5UglJo%2fIVpXAkCNQswuIt8rJ6UCJVoy%2boM" TargetMode="External"/><Relationship Id="rId1" Type="http://schemas.openxmlformats.org/officeDocument/2006/relationships/hyperlink" Target="mailto:post.wst1@noel.gv.a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ecure.umweltbundesamt.at/edm_portal/redaList.do?seqCode=798cfm7iyt6vm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ecure.umweltbundesamt.at/edm_portal/redaList.do?seqCode=798cfm7iyt6vm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0000"/>
  </sheetPr>
  <dimension ref="A1:P17"/>
  <sheetViews>
    <sheetView topLeftCell="A9" zoomScaleNormal="100" workbookViewId="0">
      <selection activeCell="B14" sqref="B14:N14"/>
    </sheetView>
  </sheetViews>
  <sheetFormatPr baseColWidth="10" defaultColWidth="11.44140625" defaultRowHeight="15" x14ac:dyDescent="0.25"/>
  <cols>
    <col min="1" max="1" width="4.44140625" style="10" customWidth="1"/>
    <col min="2" max="6" width="11.44140625" style="10"/>
    <col min="7" max="7" width="20.109375" style="10" customWidth="1"/>
    <col min="8" max="8" width="5.88671875" style="10" customWidth="1"/>
    <col min="9" max="13" width="11.44140625" style="10"/>
    <col min="14" max="14" width="32.6640625" style="10" customWidth="1"/>
    <col min="15" max="15" width="57.5546875" style="10" customWidth="1"/>
    <col min="16" max="16384" width="11.44140625" style="10"/>
  </cols>
  <sheetData>
    <row r="1" spans="1:16" ht="31.5" customHeight="1" x14ac:dyDescent="0.25">
      <c r="A1" s="11"/>
      <c r="B1" s="11" t="s">
        <v>3566</v>
      </c>
      <c r="C1" s="11"/>
      <c r="D1" s="17"/>
      <c r="E1" s="17"/>
      <c r="F1" s="17"/>
      <c r="G1" s="17"/>
      <c r="H1" s="11"/>
      <c r="I1" s="11"/>
      <c r="J1" s="11"/>
      <c r="K1" s="11"/>
      <c r="L1" s="11"/>
      <c r="M1" s="11"/>
      <c r="N1" s="11"/>
    </row>
    <row r="2" spans="1:16" ht="31.5" customHeight="1" x14ac:dyDescent="0.3">
      <c r="A2" s="11"/>
      <c r="B2" s="11" t="s">
        <v>3567</v>
      </c>
      <c r="C2" s="11"/>
      <c r="D2" s="11"/>
      <c r="E2" s="11"/>
      <c r="F2" s="11"/>
      <c r="G2" s="11"/>
      <c r="H2" s="11"/>
      <c r="I2" s="11"/>
      <c r="J2" s="11"/>
      <c r="K2" s="11"/>
      <c r="L2" s="11"/>
      <c r="M2" s="11"/>
      <c r="N2" s="11"/>
    </row>
    <row r="3" spans="1:16" ht="31.5" customHeight="1" x14ac:dyDescent="0.3">
      <c r="A3" s="11"/>
      <c r="B3" s="11" t="s">
        <v>3590</v>
      </c>
      <c r="C3" s="11"/>
      <c r="D3" s="11"/>
      <c r="E3" s="11"/>
      <c r="F3" s="11"/>
      <c r="G3" s="11"/>
      <c r="H3" s="11"/>
      <c r="I3" s="11"/>
      <c r="J3" s="11"/>
      <c r="K3" s="11"/>
      <c r="L3" s="11"/>
      <c r="M3" s="11"/>
      <c r="N3" s="11"/>
    </row>
    <row r="4" spans="1:16" ht="31.5" customHeight="1" x14ac:dyDescent="0.3">
      <c r="A4" s="11"/>
      <c r="B4" s="11" t="s">
        <v>3588</v>
      </c>
      <c r="C4" s="11"/>
      <c r="D4" s="11"/>
      <c r="E4" s="11"/>
      <c r="F4" s="11"/>
      <c r="G4" s="11"/>
      <c r="H4" s="11"/>
      <c r="I4" s="11"/>
      <c r="J4" s="11"/>
      <c r="K4" s="11"/>
      <c r="L4" s="11"/>
      <c r="M4" s="11"/>
      <c r="N4" s="11"/>
    </row>
    <row r="5" spans="1:16" ht="31.5" customHeight="1" x14ac:dyDescent="0.3">
      <c r="A5" s="11"/>
      <c r="B5" s="11" t="s">
        <v>3589</v>
      </c>
      <c r="C5" s="11"/>
      <c r="D5" s="11"/>
      <c r="E5" s="11"/>
      <c r="F5" s="11"/>
      <c r="G5" s="11"/>
      <c r="H5" s="11"/>
      <c r="I5" s="11"/>
      <c r="J5" s="11"/>
      <c r="K5" s="11"/>
      <c r="L5" s="11"/>
      <c r="M5" s="11"/>
      <c r="N5" s="11"/>
    </row>
    <row r="6" spans="1:16" ht="31.5" customHeight="1" x14ac:dyDescent="0.3">
      <c r="A6" s="11"/>
      <c r="B6" s="11" t="s">
        <v>3591</v>
      </c>
      <c r="C6" s="11"/>
      <c r="D6" s="11"/>
      <c r="E6" s="11"/>
      <c r="F6" s="11"/>
      <c r="G6" s="11"/>
      <c r="H6" s="11"/>
      <c r="I6" s="11"/>
      <c r="J6" s="11"/>
      <c r="K6" s="11"/>
      <c r="L6" s="11"/>
      <c r="M6" s="11"/>
      <c r="N6" s="11"/>
    </row>
    <row r="7" spans="1:16" ht="24" customHeight="1" x14ac:dyDescent="0.25">
      <c r="A7" s="11"/>
      <c r="B7" s="177" t="s">
        <v>3576</v>
      </c>
      <c r="C7" s="177"/>
      <c r="D7" s="177"/>
      <c r="E7" s="177"/>
      <c r="F7" s="177"/>
      <c r="G7" s="177"/>
      <c r="H7" s="177"/>
      <c r="I7" s="177"/>
      <c r="J7" s="177"/>
      <c r="K7" s="177"/>
      <c r="L7" s="177"/>
      <c r="M7" s="177"/>
      <c r="N7" s="177"/>
    </row>
    <row r="8" spans="1:16" ht="302.39999999999998" customHeight="1" x14ac:dyDescent="0.25">
      <c r="A8" s="11"/>
      <c r="B8" s="179" t="s">
        <v>3571</v>
      </c>
      <c r="C8" s="180"/>
      <c r="D8" s="180"/>
      <c r="E8" s="180"/>
      <c r="F8" s="180"/>
      <c r="G8" s="180"/>
      <c r="H8" s="65"/>
      <c r="I8" s="180" t="s">
        <v>3570</v>
      </c>
      <c r="J8" s="180"/>
      <c r="K8" s="180"/>
      <c r="L8" s="180"/>
      <c r="M8" s="180"/>
      <c r="N8" s="181"/>
      <c r="P8" s="68"/>
    </row>
    <row r="9" spans="1:16" ht="31.5" customHeight="1" x14ac:dyDescent="0.3">
      <c r="A9" s="11"/>
      <c r="B9" s="11" t="s">
        <v>3592</v>
      </c>
      <c r="C9" s="11"/>
      <c r="D9" s="11"/>
      <c r="E9" s="11"/>
      <c r="F9" s="11"/>
      <c r="G9" s="11"/>
      <c r="H9" s="11"/>
      <c r="I9" s="11"/>
      <c r="J9" s="11"/>
      <c r="K9" s="11"/>
      <c r="L9" s="11"/>
      <c r="M9" s="11"/>
      <c r="N9" s="11"/>
    </row>
    <row r="10" spans="1:16" ht="31.5" customHeight="1" x14ac:dyDescent="0.3">
      <c r="A10" s="11"/>
      <c r="B10" s="11" t="s">
        <v>3568</v>
      </c>
      <c r="C10" s="11"/>
      <c r="D10" s="11"/>
      <c r="E10" s="11"/>
      <c r="F10" s="11"/>
      <c r="G10" s="11"/>
      <c r="H10" s="11"/>
      <c r="I10" s="11"/>
      <c r="J10" s="11"/>
      <c r="K10" s="11"/>
      <c r="L10" s="11"/>
      <c r="M10" s="11"/>
      <c r="N10" s="11"/>
    </row>
    <row r="11" spans="1:16" ht="28.2" customHeight="1" x14ac:dyDescent="0.3">
      <c r="A11" s="11"/>
      <c r="B11" s="168" t="s">
        <v>3579</v>
      </c>
      <c r="C11" s="168"/>
      <c r="D11" s="168"/>
      <c r="E11" s="168"/>
      <c r="F11" s="168"/>
      <c r="G11" s="168"/>
      <c r="H11" s="11"/>
      <c r="I11" s="11"/>
      <c r="J11" s="11"/>
      <c r="K11" s="11"/>
      <c r="L11" s="11"/>
      <c r="M11" s="11"/>
      <c r="N11" s="11"/>
    </row>
    <row r="12" spans="1:16" ht="23.25" customHeight="1" x14ac:dyDescent="0.25">
      <c r="A12" s="11"/>
      <c r="B12" s="11" t="s">
        <v>3578</v>
      </c>
      <c r="C12" s="11"/>
      <c r="D12" s="11"/>
      <c r="E12" s="11"/>
      <c r="F12" s="11"/>
      <c r="G12" s="11"/>
      <c r="H12" s="11"/>
      <c r="I12" s="11"/>
      <c r="J12" s="11"/>
      <c r="K12" s="11"/>
      <c r="L12" s="11"/>
      <c r="M12" s="11"/>
      <c r="N12" s="11"/>
    </row>
    <row r="13" spans="1:16" ht="23.25" customHeight="1" x14ac:dyDescent="0.25">
      <c r="A13" s="11"/>
      <c r="B13" s="182" t="s">
        <v>3572</v>
      </c>
      <c r="C13" s="182"/>
      <c r="D13" s="182"/>
      <c r="E13" s="182"/>
      <c r="F13" s="182"/>
      <c r="G13" s="182"/>
      <c r="H13" s="182"/>
      <c r="I13" s="182"/>
      <c r="J13" s="182"/>
      <c r="K13" s="182"/>
      <c r="L13" s="182"/>
      <c r="M13" s="182"/>
      <c r="N13" s="182"/>
    </row>
    <row r="14" spans="1:16" ht="27" customHeight="1" x14ac:dyDescent="0.25">
      <c r="A14" s="11"/>
      <c r="B14" s="182" t="s">
        <v>3573</v>
      </c>
      <c r="C14" s="182"/>
      <c r="D14" s="182"/>
      <c r="E14" s="182"/>
      <c r="F14" s="182"/>
      <c r="G14" s="182"/>
      <c r="H14" s="182"/>
      <c r="I14" s="182"/>
      <c r="J14" s="182"/>
      <c r="K14" s="182"/>
      <c r="L14" s="182"/>
      <c r="M14" s="182"/>
      <c r="N14" s="182"/>
    </row>
    <row r="16" spans="1:16" ht="18" customHeight="1" x14ac:dyDescent="0.25">
      <c r="A16" s="11"/>
      <c r="B16" s="178" t="s">
        <v>3565</v>
      </c>
      <c r="C16" s="178"/>
      <c r="D16" s="178"/>
      <c r="E16" s="178"/>
      <c r="F16" s="178"/>
      <c r="G16" s="178"/>
      <c r="H16" s="178"/>
      <c r="I16" s="178"/>
      <c r="J16" s="178"/>
      <c r="K16" s="178"/>
      <c r="L16" s="178"/>
      <c r="M16" s="178"/>
      <c r="N16" s="178"/>
      <c r="O16" s="66"/>
    </row>
    <row r="17" spans="1:15" x14ac:dyDescent="0.25">
      <c r="A17" s="11"/>
      <c r="B17" s="169" t="s">
        <v>3625</v>
      </c>
      <c r="C17" s="169"/>
      <c r="D17" s="169"/>
      <c r="E17" s="169"/>
      <c r="F17" s="169"/>
      <c r="G17" s="169"/>
      <c r="H17" s="169"/>
      <c r="I17" s="169"/>
      <c r="J17" s="169"/>
      <c r="K17" s="169"/>
      <c r="L17" s="169"/>
      <c r="M17" s="169"/>
      <c r="N17" s="169"/>
      <c r="O17" s="67"/>
    </row>
  </sheetData>
  <sheetProtection algorithmName="SHA-512" hashValue="mY6Pxy5vKP3kdJpy/GJDvWOrzKpE5DzkKAZ/HO/6uz+ER6N67TY5SxeoWs515GFDqZ45ozIRtdExffGvVdWgJg==" saltValue="kq+U2SNIpAyzOkkokfm+lw==" spinCount="100000" sheet="1" objects="1" scenarios="1"/>
  <mergeCells count="6">
    <mergeCell ref="B7:N7"/>
    <mergeCell ref="B16:N16"/>
    <mergeCell ref="B8:G8"/>
    <mergeCell ref="I8:N8"/>
    <mergeCell ref="B13:N13"/>
    <mergeCell ref="B14:N14"/>
  </mergeCells>
  <hyperlinks>
    <hyperlink ref="B13:N13" r:id="rId1" display="Mail an post.wst1@noel.gv.at" xr:uid="{00000000-0004-0000-0000-000000000000}"/>
    <hyperlink ref="B14" r:id="rId2" display="https://e-formulare.noel.gv.at/formularserver/user/formular.aspx?path=(public)&amp;pid=73e1ad84447b4a8783cede5121b4c125&amp;pn=B6a04e3c1dfa349f7adac88ccfece8b73&amp;datamode=urlenc&amp;data=khvJ4CX7U0wYve1hjt904bT63lMKlteDsNsz3utxF89omhziwiP9bv%2bQfI%2fsH3Prg4ZrNfIc7C76VGtYPcRqD0y27sex8kgqSpIjp3bjISDLY47ZrCaZ3%2b6XeBE7uZEnO5Oo9%2bvBwtiYZExe7EbF0LDkHAfI1F5UglJo%2fIVpXAkCNQswuIt8rJ6UCJVoy%2boM" xr:uid="{00000000-0004-0000-0000-000001000000}"/>
  </hyperlinks>
  <pageMargins left="0.7" right="0.7" top="0.78740157499999996" bottom="0.78740157499999996"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G92"/>
  <sheetViews>
    <sheetView workbookViewId="0">
      <pane ySplit="1" topLeftCell="A2" activePane="bottomLeft" state="frozen"/>
      <selection pane="bottomLeft" activeCell="L49" sqref="L49"/>
    </sheetView>
  </sheetViews>
  <sheetFormatPr baseColWidth="10" defaultColWidth="8.6640625" defaultRowHeight="13.2" x14ac:dyDescent="0.25"/>
  <cols>
    <col min="1" max="1" width="60.5546875" style="1" customWidth="1"/>
    <col min="2" max="2" width="19" style="1" bestFit="1" customWidth="1"/>
    <col min="3" max="251" width="8.6640625" style="1"/>
    <col min="252" max="252" width="47.33203125" style="1" bestFit="1" customWidth="1"/>
    <col min="253" max="253" width="13.88671875" style="1" bestFit="1" customWidth="1"/>
    <col min="254" max="254" width="20.109375" style="1" customWidth="1"/>
    <col min="255" max="255" width="33.33203125" style="1" customWidth="1"/>
    <col min="256" max="256" width="23.109375" style="1" customWidth="1"/>
    <col min="257" max="257" width="41.33203125" style="1" customWidth="1"/>
    <col min="258" max="258" width="19" style="1" bestFit="1" customWidth="1"/>
    <col min="259" max="507" width="8.6640625" style="1"/>
    <col min="508" max="508" width="47.33203125" style="1" bestFit="1" customWidth="1"/>
    <col min="509" max="509" width="13.88671875" style="1" bestFit="1" customWidth="1"/>
    <col min="510" max="510" width="20.109375" style="1" customWidth="1"/>
    <col min="511" max="511" width="33.33203125" style="1" customWidth="1"/>
    <col min="512" max="512" width="23.109375" style="1" customWidth="1"/>
    <col min="513" max="513" width="41.33203125" style="1" customWidth="1"/>
    <col min="514" max="514" width="19" style="1" bestFit="1" customWidth="1"/>
    <col min="515" max="763" width="8.6640625" style="1"/>
    <col min="764" max="764" width="47.33203125" style="1" bestFit="1" customWidth="1"/>
    <col min="765" max="765" width="13.88671875" style="1" bestFit="1" customWidth="1"/>
    <col min="766" max="766" width="20.109375" style="1" customWidth="1"/>
    <col min="767" max="767" width="33.33203125" style="1" customWidth="1"/>
    <col min="768" max="768" width="23.109375" style="1" customWidth="1"/>
    <col min="769" max="769" width="41.33203125" style="1" customWidth="1"/>
    <col min="770" max="770" width="19" style="1" bestFit="1" customWidth="1"/>
    <col min="771" max="1019" width="8.6640625" style="1"/>
    <col min="1020" max="1020" width="47.33203125" style="1" bestFit="1" customWidth="1"/>
    <col min="1021" max="1021" width="13.88671875" style="1" bestFit="1" customWidth="1"/>
    <col min="1022" max="1022" width="20.109375" style="1" customWidth="1"/>
    <col min="1023" max="1023" width="33.33203125" style="1" customWidth="1"/>
    <col min="1024" max="1024" width="23.109375" style="1" customWidth="1"/>
    <col min="1025" max="1025" width="41.33203125" style="1" customWidth="1"/>
    <col min="1026" max="1026" width="19" style="1" bestFit="1" customWidth="1"/>
    <col min="1027" max="1275" width="8.6640625" style="1"/>
    <col min="1276" max="1276" width="47.33203125" style="1" bestFit="1" customWidth="1"/>
    <col min="1277" max="1277" width="13.88671875" style="1" bestFit="1" customWidth="1"/>
    <col min="1278" max="1278" width="20.109375" style="1" customWidth="1"/>
    <col min="1279" max="1279" width="33.33203125" style="1" customWidth="1"/>
    <col min="1280" max="1280" width="23.109375" style="1" customWidth="1"/>
    <col min="1281" max="1281" width="41.33203125" style="1" customWidth="1"/>
    <col min="1282" max="1282" width="19" style="1" bestFit="1" customWidth="1"/>
    <col min="1283" max="1531" width="8.6640625" style="1"/>
    <col min="1532" max="1532" width="47.33203125" style="1" bestFit="1" customWidth="1"/>
    <col min="1533" max="1533" width="13.88671875" style="1" bestFit="1" customWidth="1"/>
    <col min="1534" max="1534" width="20.109375" style="1" customWidth="1"/>
    <col min="1535" max="1535" width="33.33203125" style="1" customWidth="1"/>
    <col min="1536" max="1536" width="23.109375" style="1" customWidth="1"/>
    <col min="1537" max="1537" width="41.33203125" style="1" customWidth="1"/>
    <col min="1538" max="1538" width="19" style="1" bestFit="1" customWidth="1"/>
    <col min="1539" max="1787" width="8.6640625" style="1"/>
    <col min="1788" max="1788" width="47.33203125" style="1" bestFit="1" customWidth="1"/>
    <col min="1789" max="1789" width="13.88671875" style="1" bestFit="1" customWidth="1"/>
    <col min="1790" max="1790" width="20.109375" style="1" customWidth="1"/>
    <col min="1791" max="1791" width="33.33203125" style="1" customWidth="1"/>
    <col min="1792" max="1792" width="23.109375" style="1" customWidth="1"/>
    <col min="1793" max="1793" width="41.33203125" style="1" customWidth="1"/>
    <col min="1794" max="1794" width="19" style="1" bestFit="1" customWidth="1"/>
    <col min="1795" max="2043" width="8.6640625" style="1"/>
    <col min="2044" max="2044" width="47.33203125" style="1" bestFit="1" customWidth="1"/>
    <col min="2045" max="2045" width="13.88671875" style="1" bestFit="1" customWidth="1"/>
    <col min="2046" max="2046" width="20.109375" style="1" customWidth="1"/>
    <col min="2047" max="2047" width="33.33203125" style="1" customWidth="1"/>
    <col min="2048" max="2048" width="23.109375" style="1" customWidth="1"/>
    <col min="2049" max="2049" width="41.33203125" style="1" customWidth="1"/>
    <col min="2050" max="2050" width="19" style="1" bestFit="1" customWidth="1"/>
    <col min="2051" max="2299" width="8.6640625" style="1"/>
    <col min="2300" max="2300" width="47.33203125" style="1" bestFit="1" customWidth="1"/>
    <col min="2301" max="2301" width="13.88671875" style="1" bestFit="1" customWidth="1"/>
    <col min="2302" max="2302" width="20.109375" style="1" customWidth="1"/>
    <col min="2303" max="2303" width="33.33203125" style="1" customWidth="1"/>
    <col min="2304" max="2304" width="23.109375" style="1" customWidth="1"/>
    <col min="2305" max="2305" width="41.33203125" style="1" customWidth="1"/>
    <col min="2306" max="2306" width="19" style="1" bestFit="1" customWidth="1"/>
    <col min="2307" max="2555" width="8.6640625" style="1"/>
    <col min="2556" max="2556" width="47.33203125" style="1" bestFit="1" customWidth="1"/>
    <col min="2557" max="2557" width="13.88671875" style="1" bestFit="1" customWidth="1"/>
    <col min="2558" max="2558" width="20.109375" style="1" customWidth="1"/>
    <col min="2559" max="2559" width="33.33203125" style="1" customWidth="1"/>
    <col min="2560" max="2560" width="23.109375" style="1" customWidth="1"/>
    <col min="2561" max="2561" width="41.33203125" style="1" customWidth="1"/>
    <col min="2562" max="2562" width="19" style="1" bestFit="1" customWidth="1"/>
    <col min="2563" max="2811" width="8.6640625" style="1"/>
    <col min="2812" max="2812" width="47.33203125" style="1" bestFit="1" customWidth="1"/>
    <col min="2813" max="2813" width="13.88671875" style="1" bestFit="1" customWidth="1"/>
    <col min="2814" max="2814" width="20.109375" style="1" customWidth="1"/>
    <col min="2815" max="2815" width="33.33203125" style="1" customWidth="1"/>
    <col min="2816" max="2816" width="23.109375" style="1" customWidth="1"/>
    <col min="2817" max="2817" width="41.33203125" style="1" customWidth="1"/>
    <col min="2818" max="2818" width="19" style="1" bestFit="1" customWidth="1"/>
    <col min="2819" max="3067" width="8.6640625" style="1"/>
    <col min="3068" max="3068" width="47.33203125" style="1" bestFit="1" customWidth="1"/>
    <col min="3069" max="3069" width="13.88671875" style="1" bestFit="1" customWidth="1"/>
    <col min="3070" max="3070" width="20.109375" style="1" customWidth="1"/>
    <col min="3071" max="3071" width="33.33203125" style="1" customWidth="1"/>
    <col min="3072" max="3072" width="23.109375" style="1" customWidth="1"/>
    <col min="3073" max="3073" width="41.33203125" style="1" customWidth="1"/>
    <col min="3074" max="3074" width="19" style="1" bestFit="1" customWidth="1"/>
    <col min="3075" max="3323" width="8.6640625" style="1"/>
    <col min="3324" max="3324" width="47.33203125" style="1" bestFit="1" customWidth="1"/>
    <col min="3325" max="3325" width="13.88671875" style="1" bestFit="1" customWidth="1"/>
    <col min="3326" max="3326" width="20.109375" style="1" customWidth="1"/>
    <col min="3327" max="3327" width="33.33203125" style="1" customWidth="1"/>
    <col min="3328" max="3328" width="23.109375" style="1" customWidth="1"/>
    <col min="3329" max="3329" width="41.33203125" style="1" customWidth="1"/>
    <col min="3330" max="3330" width="19" style="1" bestFit="1" customWidth="1"/>
    <col min="3331" max="3579" width="8.6640625" style="1"/>
    <col min="3580" max="3580" width="47.33203125" style="1" bestFit="1" customWidth="1"/>
    <col min="3581" max="3581" width="13.88671875" style="1" bestFit="1" customWidth="1"/>
    <col min="3582" max="3582" width="20.109375" style="1" customWidth="1"/>
    <col min="3583" max="3583" width="33.33203125" style="1" customWidth="1"/>
    <col min="3584" max="3584" width="23.109375" style="1" customWidth="1"/>
    <col min="3585" max="3585" width="41.33203125" style="1" customWidth="1"/>
    <col min="3586" max="3586" width="19" style="1" bestFit="1" customWidth="1"/>
    <col min="3587" max="3835" width="8.6640625" style="1"/>
    <col min="3836" max="3836" width="47.33203125" style="1" bestFit="1" customWidth="1"/>
    <col min="3837" max="3837" width="13.88671875" style="1" bestFit="1" customWidth="1"/>
    <col min="3838" max="3838" width="20.109375" style="1" customWidth="1"/>
    <col min="3839" max="3839" width="33.33203125" style="1" customWidth="1"/>
    <col min="3840" max="3840" width="23.109375" style="1" customWidth="1"/>
    <col min="3841" max="3841" width="41.33203125" style="1" customWidth="1"/>
    <col min="3842" max="3842" width="19" style="1" bestFit="1" customWidth="1"/>
    <col min="3843" max="4091" width="8.6640625" style="1"/>
    <col min="4092" max="4092" width="47.33203125" style="1" bestFit="1" customWidth="1"/>
    <col min="4093" max="4093" width="13.88671875" style="1" bestFit="1" customWidth="1"/>
    <col min="4094" max="4094" width="20.109375" style="1" customWidth="1"/>
    <col min="4095" max="4095" width="33.33203125" style="1" customWidth="1"/>
    <col min="4096" max="4096" width="23.109375" style="1" customWidth="1"/>
    <col min="4097" max="4097" width="41.33203125" style="1" customWidth="1"/>
    <col min="4098" max="4098" width="19" style="1" bestFit="1" customWidth="1"/>
    <col min="4099" max="4347" width="8.6640625" style="1"/>
    <col min="4348" max="4348" width="47.33203125" style="1" bestFit="1" customWidth="1"/>
    <col min="4349" max="4349" width="13.88671875" style="1" bestFit="1" customWidth="1"/>
    <col min="4350" max="4350" width="20.109375" style="1" customWidth="1"/>
    <col min="4351" max="4351" width="33.33203125" style="1" customWidth="1"/>
    <col min="4352" max="4352" width="23.109375" style="1" customWidth="1"/>
    <col min="4353" max="4353" width="41.33203125" style="1" customWidth="1"/>
    <col min="4354" max="4354" width="19" style="1" bestFit="1" customWidth="1"/>
    <col min="4355" max="4603" width="8.6640625" style="1"/>
    <col min="4604" max="4604" width="47.33203125" style="1" bestFit="1" customWidth="1"/>
    <col min="4605" max="4605" width="13.88671875" style="1" bestFit="1" customWidth="1"/>
    <col min="4606" max="4606" width="20.109375" style="1" customWidth="1"/>
    <col min="4607" max="4607" width="33.33203125" style="1" customWidth="1"/>
    <col min="4608" max="4608" width="23.109375" style="1" customWidth="1"/>
    <col min="4609" max="4609" width="41.33203125" style="1" customWidth="1"/>
    <col min="4610" max="4610" width="19" style="1" bestFit="1" customWidth="1"/>
    <col min="4611" max="4859" width="8.6640625" style="1"/>
    <col min="4860" max="4860" width="47.33203125" style="1" bestFit="1" customWidth="1"/>
    <col min="4861" max="4861" width="13.88671875" style="1" bestFit="1" customWidth="1"/>
    <col min="4862" max="4862" width="20.109375" style="1" customWidth="1"/>
    <col min="4863" max="4863" width="33.33203125" style="1" customWidth="1"/>
    <col min="4864" max="4864" width="23.109375" style="1" customWidth="1"/>
    <col min="4865" max="4865" width="41.33203125" style="1" customWidth="1"/>
    <col min="4866" max="4866" width="19" style="1" bestFit="1" customWidth="1"/>
    <col min="4867" max="5115" width="8.6640625" style="1"/>
    <col min="5116" max="5116" width="47.33203125" style="1" bestFit="1" customWidth="1"/>
    <col min="5117" max="5117" width="13.88671875" style="1" bestFit="1" customWidth="1"/>
    <col min="5118" max="5118" width="20.109375" style="1" customWidth="1"/>
    <col min="5119" max="5119" width="33.33203125" style="1" customWidth="1"/>
    <col min="5120" max="5120" width="23.109375" style="1" customWidth="1"/>
    <col min="5121" max="5121" width="41.33203125" style="1" customWidth="1"/>
    <col min="5122" max="5122" width="19" style="1" bestFit="1" customWidth="1"/>
    <col min="5123" max="5371" width="8.6640625" style="1"/>
    <col min="5372" max="5372" width="47.33203125" style="1" bestFit="1" customWidth="1"/>
    <col min="5373" max="5373" width="13.88671875" style="1" bestFit="1" customWidth="1"/>
    <col min="5374" max="5374" width="20.109375" style="1" customWidth="1"/>
    <col min="5375" max="5375" width="33.33203125" style="1" customWidth="1"/>
    <col min="5376" max="5376" width="23.109375" style="1" customWidth="1"/>
    <col min="5377" max="5377" width="41.33203125" style="1" customWidth="1"/>
    <col min="5378" max="5378" width="19" style="1" bestFit="1" customWidth="1"/>
    <col min="5379" max="5627" width="8.6640625" style="1"/>
    <col min="5628" max="5628" width="47.33203125" style="1" bestFit="1" customWidth="1"/>
    <col min="5629" max="5629" width="13.88671875" style="1" bestFit="1" customWidth="1"/>
    <col min="5630" max="5630" width="20.109375" style="1" customWidth="1"/>
    <col min="5631" max="5631" width="33.33203125" style="1" customWidth="1"/>
    <col min="5632" max="5632" width="23.109375" style="1" customWidth="1"/>
    <col min="5633" max="5633" width="41.33203125" style="1" customWidth="1"/>
    <col min="5634" max="5634" width="19" style="1" bestFit="1" customWidth="1"/>
    <col min="5635" max="5883" width="8.6640625" style="1"/>
    <col min="5884" max="5884" width="47.33203125" style="1" bestFit="1" customWidth="1"/>
    <col min="5885" max="5885" width="13.88671875" style="1" bestFit="1" customWidth="1"/>
    <col min="5886" max="5886" width="20.109375" style="1" customWidth="1"/>
    <col min="5887" max="5887" width="33.33203125" style="1" customWidth="1"/>
    <col min="5888" max="5888" width="23.109375" style="1" customWidth="1"/>
    <col min="5889" max="5889" width="41.33203125" style="1" customWidth="1"/>
    <col min="5890" max="5890" width="19" style="1" bestFit="1" customWidth="1"/>
    <col min="5891" max="6139" width="8.6640625" style="1"/>
    <col min="6140" max="6140" width="47.33203125" style="1" bestFit="1" customWidth="1"/>
    <col min="6141" max="6141" width="13.88671875" style="1" bestFit="1" customWidth="1"/>
    <col min="6142" max="6142" width="20.109375" style="1" customWidth="1"/>
    <col min="6143" max="6143" width="33.33203125" style="1" customWidth="1"/>
    <col min="6144" max="6144" width="23.109375" style="1" customWidth="1"/>
    <col min="6145" max="6145" width="41.33203125" style="1" customWidth="1"/>
    <col min="6146" max="6146" width="19" style="1" bestFit="1" customWidth="1"/>
    <col min="6147" max="6395" width="8.6640625" style="1"/>
    <col min="6396" max="6396" width="47.33203125" style="1" bestFit="1" customWidth="1"/>
    <col min="6397" max="6397" width="13.88671875" style="1" bestFit="1" customWidth="1"/>
    <col min="6398" max="6398" width="20.109375" style="1" customWidth="1"/>
    <col min="6399" max="6399" width="33.33203125" style="1" customWidth="1"/>
    <col min="6400" max="6400" width="23.109375" style="1" customWidth="1"/>
    <col min="6401" max="6401" width="41.33203125" style="1" customWidth="1"/>
    <col min="6402" max="6402" width="19" style="1" bestFit="1" customWidth="1"/>
    <col min="6403" max="6651" width="8.6640625" style="1"/>
    <col min="6652" max="6652" width="47.33203125" style="1" bestFit="1" customWidth="1"/>
    <col min="6653" max="6653" width="13.88671875" style="1" bestFit="1" customWidth="1"/>
    <col min="6654" max="6654" width="20.109375" style="1" customWidth="1"/>
    <col min="6655" max="6655" width="33.33203125" style="1" customWidth="1"/>
    <col min="6656" max="6656" width="23.109375" style="1" customWidth="1"/>
    <col min="6657" max="6657" width="41.33203125" style="1" customWidth="1"/>
    <col min="6658" max="6658" width="19" style="1" bestFit="1" customWidth="1"/>
    <col min="6659" max="6907" width="8.6640625" style="1"/>
    <col min="6908" max="6908" width="47.33203125" style="1" bestFit="1" customWidth="1"/>
    <col min="6909" max="6909" width="13.88671875" style="1" bestFit="1" customWidth="1"/>
    <col min="6910" max="6910" width="20.109375" style="1" customWidth="1"/>
    <col min="6911" max="6911" width="33.33203125" style="1" customWidth="1"/>
    <col min="6912" max="6912" width="23.109375" style="1" customWidth="1"/>
    <col min="6913" max="6913" width="41.33203125" style="1" customWidth="1"/>
    <col min="6914" max="6914" width="19" style="1" bestFit="1" customWidth="1"/>
    <col min="6915" max="7163" width="8.6640625" style="1"/>
    <col min="7164" max="7164" width="47.33203125" style="1" bestFit="1" customWidth="1"/>
    <col min="7165" max="7165" width="13.88671875" style="1" bestFit="1" customWidth="1"/>
    <col min="7166" max="7166" width="20.109375" style="1" customWidth="1"/>
    <col min="7167" max="7167" width="33.33203125" style="1" customWidth="1"/>
    <col min="7168" max="7168" width="23.109375" style="1" customWidth="1"/>
    <col min="7169" max="7169" width="41.33203125" style="1" customWidth="1"/>
    <col min="7170" max="7170" width="19" style="1" bestFit="1" customWidth="1"/>
    <col min="7171" max="7419" width="8.6640625" style="1"/>
    <col min="7420" max="7420" width="47.33203125" style="1" bestFit="1" customWidth="1"/>
    <col min="7421" max="7421" width="13.88671875" style="1" bestFit="1" customWidth="1"/>
    <col min="7422" max="7422" width="20.109375" style="1" customWidth="1"/>
    <col min="7423" max="7423" width="33.33203125" style="1" customWidth="1"/>
    <col min="7424" max="7424" width="23.109375" style="1" customWidth="1"/>
    <col min="7425" max="7425" width="41.33203125" style="1" customWidth="1"/>
    <col min="7426" max="7426" width="19" style="1" bestFit="1" customWidth="1"/>
    <col min="7427" max="7675" width="8.6640625" style="1"/>
    <col min="7676" max="7676" width="47.33203125" style="1" bestFit="1" customWidth="1"/>
    <col min="7677" max="7677" width="13.88671875" style="1" bestFit="1" customWidth="1"/>
    <col min="7678" max="7678" width="20.109375" style="1" customWidth="1"/>
    <col min="7679" max="7679" width="33.33203125" style="1" customWidth="1"/>
    <col min="7680" max="7680" width="23.109375" style="1" customWidth="1"/>
    <col min="7681" max="7681" width="41.33203125" style="1" customWidth="1"/>
    <col min="7682" max="7682" width="19" style="1" bestFit="1" customWidth="1"/>
    <col min="7683" max="7931" width="8.6640625" style="1"/>
    <col min="7932" max="7932" width="47.33203125" style="1" bestFit="1" customWidth="1"/>
    <col min="7933" max="7933" width="13.88671875" style="1" bestFit="1" customWidth="1"/>
    <col min="7934" max="7934" width="20.109375" style="1" customWidth="1"/>
    <col min="7935" max="7935" width="33.33203125" style="1" customWidth="1"/>
    <col min="7936" max="7936" width="23.109375" style="1" customWidth="1"/>
    <col min="7937" max="7937" width="41.33203125" style="1" customWidth="1"/>
    <col min="7938" max="7938" width="19" style="1" bestFit="1" customWidth="1"/>
    <col min="7939" max="8187" width="8.6640625" style="1"/>
    <col min="8188" max="8188" width="47.33203125" style="1" bestFit="1" customWidth="1"/>
    <col min="8189" max="8189" width="13.88671875" style="1" bestFit="1" customWidth="1"/>
    <col min="8190" max="8190" width="20.109375" style="1" customWidth="1"/>
    <col min="8191" max="8191" width="33.33203125" style="1" customWidth="1"/>
    <col min="8192" max="8192" width="23.109375" style="1" customWidth="1"/>
    <col min="8193" max="8193" width="41.33203125" style="1" customWidth="1"/>
    <col min="8194" max="8194" width="19" style="1" bestFit="1" customWidth="1"/>
    <col min="8195" max="8443" width="8.6640625" style="1"/>
    <col min="8444" max="8444" width="47.33203125" style="1" bestFit="1" customWidth="1"/>
    <col min="8445" max="8445" width="13.88671875" style="1" bestFit="1" customWidth="1"/>
    <col min="8446" max="8446" width="20.109375" style="1" customWidth="1"/>
    <col min="8447" max="8447" width="33.33203125" style="1" customWidth="1"/>
    <col min="8448" max="8448" width="23.109375" style="1" customWidth="1"/>
    <col min="8449" max="8449" width="41.33203125" style="1" customWidth="1"/>
    <col min="8450" max="8450" width="19" style="1" bestFit="1" customWidth="1"/>
    <col min="8451" max="8699" width="8.6640625" style="1"/>
    <col min="8700" max="8700" width="47.33203125" style="1" bestFit="1" customWidth="1"/>
    <col min="8701" max="8701" width="13.88671875" style="1" bestFit="1" customWidth="1"/>
    <col min="8702" max="8702" width="20.109375" style="1" customWidth="1"/>
    <col min="8703" max="8703" width="33.33203125" style="1" customWidth="1"/>
    <col min="8704" max="8704" width="23.109375" style="1" customWidth="1"/>
    <col min="8705" max="8705" width="41.33203125" style="1" customWidth="1"/>
    <col min="8706" max="8706" width="19" style="1" bestFit="1" customWidth="1"/>
    <col min="8707" max="8955" width="8.6640625" style="1"/>
    <col min="8956" max="8956" width="47.33203125" style="1" bestFit="1" customWidth="1"/>
    <col min="8957" max="8957" width="13.88671875" style="1" bestFit="1" customWidth="1"/>
    <col min="8958" max="8958" width="20.109375" style="1" customWidth="1"/>
    <col min="8959" max="8959" width="33.33203125" style="1" customWidth="1"/>
    <col min="8960" max="8960" width="23.109375" style="1" customWidth="1"/>
    <col min="8961" max="8961" width="41.33203125" style="1" customWidth="1"/>
    <col min="8962" max="8962" width="19" style="1" bestFit="1" customWidth="1"/>
    <col min="8963" max="9211" width="8.6640625" style="1"/>
    <col min="9212" max="9212" width="47.33203125" style="1" bestFit="1" customWidth="1"/>
    <col min="9213" max="9213" width="13.88671875" style="1" bestFit="1" customWidth="1"/>
    <col min="9214" max="9214" width="20.109375" style="1" customWidth="1"/>
    <col min="9215" max="9215" width="33.33203125" style="1" customWidth="1"/>
    <col min="9216" max="9216" width="23.109375" style="1" customWidth="1"/>
    <col min="9217" max="9217" width="41.33203125" style="1" customWidth="1"/>
    <col min="9218" max="9218" width="19" style="1" bestFit="1" customWidth="1"/>
    <col min="9219" max="9467" width="8.6640625" style="1"/>
    <col min="9468" max="9468" width="47.33203125" style="1" bestFit="1" customWidth="1"/>
    <col min="9469" max="9469" width="13.88671875" style="1" bestFit="1" customWidth="1"/>
    <col min="9470" max="9470" width="20.109375" style="1" customWidth="1"/>
    <col min="9471" max="9471" width="33.33203125" style="1" customWidth="1"/>
    <col min="9472" max="9472" width="23.109375" style="1" customWidth="1"/>
    <col min="9473" max="9473" width="41.33203125" style="1" customWidth="1"/>
    <col min="9474" max="9474" width="19" style="1" bestFit="1" customWidth="1"/>
    <col min="9475" max="9723" width="8.6640625" style="1"/>
    <col min="9724" max="9724" width="47.33203125" style="1" bestFit="1" customWidth="1"/>
    <col min="9725" max="9725" width="13.88671875" style="1" bestFit="1" customWidth="1"/>
    <col min="9726" max="9726" width="20.109375" style="1" customWidth="1"/>
    <col min="9727" max="9727" width="33.33203125" style="1" customWidth="1"/>
    <col min="9728" max="9728" width="23.109375" style="1" customWidth="1"/>
    <col min="9729" max="9729" width="41.33203125" style="1" customWidth="1"/>
    <col min="9730" max="9730" width="19" style="1" bestFit="1" customWidth="1"/>
    <col min="9731" max="9979" width="8.6640625" style="1"/>
    <col min="9980" max="9980" width="47.33203125" style="1" bestFit="1" customWidth="1"/>
    <col min="9981" max="9981" width="13.88671875" style="1" bestFit="1" customWidth="1"/>
    <col min="9982" max="9982" width="20.109375" style="1" customWidth="1"/>
    <col min="9983" max="9983" width="33.33203125" style="1" customWidth="1"/>
    <col min="9984" max="9984" width="23.109375" style="1" customWidth="1"/>
    <col min="9985" max="9985" width="41.33203125" style="1" customWidth="1"/>
    <col min="9986" max="9986" width="19" style="1" bestFit="1" customWidth="1"/>
    <col min="9987" max="10235" width="8.6640625" style="1"/>
    <col min="10236" max="10236" width="47.33203125" style="1" bestFit="1" customWidth="1"/>
    <col min="10237" max="10237" width="13.88671875" style="1" bestFit="1" customWidth="1"/>
    <col min="10238" max="10238" width="20.109375" style="1" customWidth="1"/>
    <col min="10239" max="10239" width="33.33203125" style="1" customWidth="1"/>
    <col min="10240" max="10240" width="23.109375" style="1" customWidth="1"/>
    <col min="10241" max="10241" width="41.33203125" style="1" customWidth="1"/>
    <col min="10242" max="10242" width="19" style="1" bestFit="1" customWidth="1"/>
    <col min="10243" max="10491" width="8.6640625" style="1"/>
    <col min="10492" max="10492" width="47.33203125" style="1" bestFit="1" customWidth="1"/>
    <col min="10493" max="10493" width="13.88671875" style="1" bestFit="1" customWidth="1"/>
    <col min="10494" max="10494" width="20.109375" style="1" customWidth="1"/>
    <col min="10495" max="10495" width="33.33203125" style="1" customWidth="1"/>
    <col min="10496" max="10496" width="23.109375" style="1" customWidth="1"/>
    <col min="10497" max="10497" width="41.33203125" style="1" customWidth="1"/>
    <col min="10498" max="10498" width="19" style="1" bestFit="1" customWidth="1"/>
    <col min="10499" max="10747" width="8.6640625" style="1"/>
    <col min="10748" max="10748" width="47.33203125" style="1" bestFit="1" customWidth="1"/>
    <col min="10749" max="10749" width="13.88671875" style="1" bestFit="1" customWidth="1"/>
    <col min="10750" max="10750" width="20.109375" style="1" customWidth="1"/>
    <col min="10751" max="10751" width="33.33203125" style="1" customWidth="1"/>
    <col min="10752" max="10752" width="23.109375" style="1" customWidth="1"/>
    <col min="10753" max="10753" width="41.33203125" style="1" customWidth="1"/>
    <col min="10754" max="10754" width="19" style="1" bestFit="1" customWidth="1"/>
    <col min="10755" max="11003" width="8.6640625" style="1"/>
    <col min="11004" max="11004" width="47.33203125" style="1" bestFit="1" customWidth="1"/>
    <col min="11005" max="11005" width="13.88671875" style="1" bestFit="1" customWidth="1"/>
    <col min="11006" max="11006" width="20.109375" style="1" customWidth="1"/>
    <col min="11007" max="11007" width="33.33203125" style="1" customWidth="1"/>
    <col min="11008" max="11008" width="23.109375" style="1" customWidth="1"/>
    <col min="11009" max="11009" width="41.33203125" style="1" customWidth="1"/>
    <col min="11010" max="11010" width="19" style="1" bestFit="1" customWidth="1"/>
    <col min="11011" max="11259" width="8.6640625" style="1"/>
    <col min="11260" max="11260" width="47.33203125" style="1" bestFit="1" customWidth="1"/>
    <col min="11261" max="11261" width="13.88671875" style="1" bestFit="1" customWidth="1"/>
    <col min="11262" max="11262" width="20.109375" style="1" customWidth="1"/>
    <col min="11263" max="11263" width="33.33203125" style="1" customWidth="1"/>
    <col min="11264" max="11264" width="23.109375" style="1" customWidth="1"/>
    <col min="11265" max="11265" width="41.33203125" style="1" customWidth="1"/>
    <col min="11266" max="11266" width="19" style="1" bestFit="1" customWidth="1"/>
    <col min="11267" max="11515" width="8.6640625" style="1"/>
    <col min="11516" max="11516" width="47.33203125" style="1" bestFit="1" customWidth="1"/>
    <col min="11517" max="11517" width="13.88671875" style="1" bestFit="1" customWidth="1"/>
    <col min="11518" max="11518" width="20.109375" style="1" customWidth="1"/>
    <col min="11519" max="11519" width="33.33203125" style="1" customWidth="1"/>
    <col min="11520" max="11520" width="23.109375" style="1" customWidth="1"/>
    <col min="11521" max="11521" width="41.33203125" style="1" customWidth="1"/>
    <col min="11522" max="11522" width="19" style="1" bestFit="1" customWidth="1"/>
    <col min="11523" max="11771" width="8.6640625" style="1"/>
    <col min="11772" max="11772" width="47.33203125" style="1" bestFit="1" customWidth="1"/>
    <col min="11773" max="11773" width="13.88671875" style="1" bestFit="1" customWidth="1"/>
    <col min="11774" max="11774" width="20.109375" style="1" customWidth="1"/>
    <col min="11775" max="11775" width="33.33203125" style="1" customWidth="1"/>
    <col min="11776" max="11776" width="23.109375" style="1" customWidth="1"/>
    <col min="11777" max="11777" width="41.33203125" style="1" customWidth="1"/>
    <col min="11778" max="11778" width="19" style="1" bestFit="1" customWidth="1"/>
    <col min="11779" max="12027" width="8.6640625" style="1"/>
    <col min="12028" max="12028" width="47.33203125" style="1" bestFit="1" customWidth="1"/>
    <col min="12029" max="12029" width="13.88671875" style="1" bestFit="1" customWidth="1"/>
    <col min="12030" max="12030" width="20.109375" style="1" customWidth="1"/>
    <col min="12031" max="12031" width="33.33203125" style="1" customWidth="1"/>
    <col min="12032" max="12032" width="23.109375" style="1" customWidth="1"/>
    <col min="12033" max="12033" width="41.33203125" style="1" customWidth="1"/>
    <col min="12034" max="12034" width="19" style="1" bestFit="1" customWidth="1"/>
    <col min="12035" max="12283" width="8.6640625" style="1"/>
    <col min="12284" max="12284" width="47.33203125" style="1" bestFit="1" customWidth="1"/>
    <col min="12285" max="12285" width="13.88671875" style="1" bestFit="1" customWidth="1"/>
    <col min="12286" max="12286" width="20.109375" style="1" customWidth="1"/>
    <col min="12287" max="12287" width="33.33203125" style="1" customWidth="1"/>
    <col min="12288" max="12288" width="23.109375" style="1" customWidth="1"/>
    <col min="12289" max="12289" width="41.33203125" style="1" customWidth="1"/>
    <col min="12290" max="12290" width="19" style="1" bestFit="1" customWidth="1"/>
    <col min="12291" max="12539" width="8.6640625" style="1"/>
    <col min="12540" max="12540" width="47.33203125" style="1" bestFit="1" customWidth="1"/>
    <col min="12541" max="12541" width="13.88671875" style="1" bestFit="1" customWidth="1"/>
    <col min="12542" max="12542" width="20.109375" style="1" customWidth="1"/>
    <col min="12543" max="12543" width="33.33203125" style="1" customWidth="1"/>
    <col min="12544" max="12544" width="23.109375" style="1" customWidth="1"/>
    <col min="12545" max="12545" width="41.33203125" style="1" customWidth="1"/>
    <col min="12546" max="12546" width="19" style="1" bestFit="1" customWidth="1"/>
    <col min="12547" max="12795" width="8.6640625" style="1"/>
    <col min="12796" max="12796" width="47.33203125" style="1" bestFit="1" customWidth="1"/>
    <col min="12797" max="12797" width="13.88671875" style="1" bestFit="1" customWidth="1"/>
    <col min="12798" max="12798" width="20.109375" style="1" customWidth="1"/>
    <col min="12799" max="12799" width="33.33203125" style="1" customWidth="1"/>
    <col min="12800" max="12800" width="23.109375" style="1" customWidth="1"/>
    <col min="12801" max="12801" width="41.33203125" style="1" customWidth="1"/>
    <col min="12802" max="12802" width="19" style="1" bestFit="1" customWidth="1"/>
    <col min="12803" max="13051" width="8.6640625" style="1"/>
    <col min="13052" max="13052" width="47.33203125" style="1" bestFit="1" customWidth="1"/>
    <col min="13053" max="13053" width="13.88671875" style="1" bestFit="1" customWidth="1"/>
    <col min="13054" max="13054" width="20.109375" style="1" customWidth="1"/>
    <col min="13055" max="13055" width="33.33203125" style="1" customWidth="1"/>
    <col min="13056" max="13056" width="23.109375" style="1" customWidth="1"/>
    <col min="13057" max="13057" width="41.33203125" style="1" customWidth="1"/>
    <col min="13058" max="13058" width="19" style="1" bestFit="1" customWidth="1"/>
    <col min="13059" max="13307" width="8.6640625" style="1"/>
    <col min="13308" max="13308" width="47.33203125" style="1" bestFit="1" customWidth="1"/>
    <col min="13309" max="13309" width="13.88671875" style="1" bestFit="1" customWidth="1"/>
    <col min="13310" max="13310" width="20.109375" style="1" customWidth="1"/>
    <col min="13311" max="13311" width="33.33203125" style="1" customWidth="1"/>
    <col min="13312" max="13312" width="23.109375" style="1" customWidth="1"/>
    <col min="13313" max="13313" width="41.33203125" style="1" customWidth="1"/>
    <col min="13314" max="13314" width="19" style="1" bestFit="1" customWidth="1"/>
    <col min="13315" max="13563" width="8.6640625" style="1"/>
    <col min="13564" max="13564" width="47.33203125" style="1" bestFit="1" customWidth="1"/>
    <col min="13565" max="13565" width="13.88671875" style="1" bestFit="1" customWidth="1"/>
    <col min="13566" max="13566" width="20.109375" style="1" customWidth="1"/>
    <col min="13567" max="13567" width="33.33203125" style="1" customWidth="1"/>
    <col min="13568" max="13568" width="23.109375" style="1" customWidth="1"/>
    <col min="13569" max="13569" width="41.33203125" style="1" customWidth="1"/>
    <col min="13570" max="13570" width="19" style="1" bestFit="1" customWidth="1"/>
    <col min="13571" max="13819" width="8.6640625" style="1"/>
    <col min="13820" max="13820" width="47.33203125" style="1" bestFit="1" customWidth="1"/>
    <col min="13821" max="13821" width="13.88671875" style="1" bestFit="1" customWidth="1"/>
    <col min="13822" max="13822" width="20.109375" style="1" customWidth="1"/>
    <col min="13823" max="13823" width="33.33203125" style="1" customWidth="1"/>
    <col min="13824" max="13824" width="23.109375" style="1" customWidth="1"/>
    <col min="13825" max="13825" width="41.33203125" style="1" customWidth="1"/>
    <col min="13826" max="13826" width="19" style="1" bestFit="1" customWidth="1"/>
    <col min="13827" max="14075" width="8.6640625" style="1"/>
    <col min="14076" max="14076" width="47.33203125" style="1" bestFit="1" customWidth="1"/>
    <col min="14077" max="14077" width="13.88671875" style="1" bestFit="1" customWidth="1"/>
    <col min="14078" max="14078" width="20.109375" style="1" customWidth="1"/>
    <col min="14079" max="14079" width="33.33203125" style="1" customWidth="1"/>
    <col min="14080" max="14080" width="23.109375" style="1" customWidth="1"/>
    <col min="14081" max="14081" width="41.33203125" style="1" customWidth="1"/>
    <col min="14082" max="14082" width="19" style="1" bestFit="1" customWidth="1"/>
    <col min="14083" max="14331" width="8.6640625" style="1"/>
    <col min="14332" max="14332" width="47.33203125" style="1" bestFit="1" customWidth="1"/>
    <col min="14333" max="14333" width="13.88671875" style="1" bestFit="1" customWidth="1"/>
    <col min="14334" max="14334" width="20.109375" style="1" customWidth="1"/>
    <col min="14335" max="14335" width="33.33203125" style="1" customWidth="1"/>
    <col min="14336" max="14336" width="23.109375" style="1" customWidth="1"/>
    <col min="14337" max="14337" width="41.33203125" style="1" customWidth="1"/>
    <col min="14338" max="14338" width="19" style="1" bestFit="1" customWidth="1"/>
    <col min="14339" max="14587" width="8.6640625" style="1"/>
    <col min="14588" max="14588" width="47.33203125" style="1" bestFit="1" customWidth="1"/>
    <col min="14589" max="14589" width="13.88671875" style="1" bestFit="1" customWidth="1"/>
    <col min="14590" max="14590" width="20.109375" style="1" customWidth="1"/>
    <col min="14591" max="14591" width="33.33203125" style="1" customWidth="1"/>
    <col min="14592" max="14592" width="23.109375" style="1" customWidth="1"/>
    <col min="14593" max="14593" width="41.33203125" style="1" customWidth="1"/>
    <col min="14594" max="14594" width="19" style="1" bestFit="1" customWidth="1"/>
    <col min="14595" max="14843" width="8.6640625" style="1"/>
    <col min="14844" max="14844" width="47.33203125" style="1" bestFit="1" customWidth="1"/>
    <col min="14845" max="14845" width="13.88671875" style="1" bestFit="1" customWidth="1"/>
    <col min="14846" max="14846" width="20.109375" style="1" customWidth="1"/>
    <col min="14847" max="14847" width="33.33203125" style="1" customWidth="1"/>
    <col min="14848" max="14848" width="23.109375" style="1" customWidth="1"/>
    <col min="14849" max="14849" width="41.33203125" style="1" customWidth="1"/>
    <col min="14850" max="14850" width="19" style="1" bestFit="1" customWidth="1"/>
    <col min="14851" max="15099" width="8.6640625" style="1"/>
    <col min="15100" max="15100" width="47.33203125" style="1" bestFit="1" customWidth="1"/>
    <col min="15101" max="15101" width="13.88671875" style="1" bestFit="1" customWidth="1"/>
    <col min="15102" max="15102" width="20.109375" style="1" customWidth="1"/>
    <col min="15103" max="15103" width="33.33203125" style="1" customWidth="1"/>
    <col min="15104" max="15104" width="23.109375" style="1" customWidth="1"/>
    <col min="15105" max="15105" width="41.33203125" style="1" customWidth="1"/>
    <col min="15106" max="15106" width="19" style="1" bestFit="1" customWidth="1"/>
    <col min="15107" max="15355" width="8.6640625" style="1"/>
    <col min="15356" max="15356" width="47.33203125" style="1" bestFit="1" customWidth="1"/>
    <col min="15357" max="15357" width="13.88671875" style="1" bestFit="1" customWidth="1"/>
    <col min="15358" max="15358" width="20.109375" style="1" customWidth="1"/>
    <col min="15359" max="15359" width="33.33203125" style="1" customWidth="1"/>
    <col min="15360" max="15360" width="23.109375" style="1" customWidth="1"/>
    <col min="15361" max="15361" width="41.33203125" style="1" customWidth="1"/>
    <col min="15362" max="15362" width="19" style="1" bestFit="1" customWidth="1"/>
    <col min="15363" max="15611" width="8.6640625" style="1"/>
    <col min="15612" max="15612" width="47.33203125" style="1" bestFit="1" customWidth="1"/>
    <col min="15613" max="15613" width="13.88671875" style="1" bestFit="1" customWidth="1"/>
    <col min="15614" max="15614" width="20.109375" style="1" customWidth="1"/>
    <col min="15615" max="15615" width="33.33203125" style="1" customWidth="1"/>
    <col min="15616" max="15616" width="23.109375" style="1" customWidth="1"/>
    <col min="15617" max="15617" width="41.33203125" style="1" customWidth="1"/>
    <col min="15618" max="15618" width="19" style="1" bestFit="1" customWidth="1"/>
    <col min="15619" max="15867" width="8.6640625" style="1"/>
    <col min="15868" max="15868" width="47.33203125" style="1" bestFit="1" customWidth="1"/>
    <col min="15869" max="15869" width="13.88671875" style="1" bestFit="1" customWidth="1"/>
    <col min="15870" max="15870" width="20.109375" style="1" customWidth="1"/>
    <col min="15871" max="15871" width="33.33203125" style="1" customWidth="1"/>
    <col min="15872" max="15872" width="23.109375" style="1" customWidth="1"/>
    <col min="15873" max="15873" width="41.33203125" style="1" customWidth="1"/>
    <col min="15874" max="15874" width="19" style="1" bestFit="1" customWidth="1"/>
    <col min="15875" max="16123" width="8.6640625" style="1"/>
    <col min="16124" max="16124" width="47.33203125" style="1" bestFit="1" customWidth="1"/>
    <col min="16125" max="16125" width="13.88671875" style="1" bestFit="1" customWidth="1"/>
    <col min="16126" max="16126" width="20.109375" style="1" customWidth="1"/>
    <col min="16127" max="16127" width="33.33203125" style="1" customWidth="1"/>
    <col min="16128" max="16128" width="23.109375" style="1" customWidth="1"/>
    <col min="16129" max="16129" width="41.33203125" style="1" customWidth="1"/>
    <col min="16130" max="16130" width="19" style="1" bestFit="1" customWidth="1"/>
    <col min="16131" max="16384" width="8.6640625" style="1"/>
  </cols>
  <sheetData>
    <row r="1" spans="1:7" x14ac:dyDescent="0.25">
      <c r="A1" s="12" t="s">
        <v>2679</v>
      </c>
      <c r="B1" s="1" t="s">
        <v>3095</v>
      </c>
      <c r="C1" s="1" t="s">
        <v>3097</v>
      </c>
      <c r="D1" s="1" t="s">
        <v>3098</v>
      </c>
      <c r="E1" s="1" t="s">
        <v>3099</v>
      </c>
      <c r="F1" s="1" t="s">
        <v>3100</v>
      </c>
      <c r="G1" s="1" t="s">
        <v>3101</v>
      </c>
    </row>
    <row r="2" spans="1:7" x14ac:dyDescent="0.25">
      <c r="A2" s="1" t="s">
        <v>3096</v>
      </c>
      <c r="B2" s="1">
        <f>IF(A2=A1,1,0)</f>
        <v>0</v>
      </c>
      <c r="C2" s="1" t="s">
        <v>2426</v>
      </c>
    </row>
    <row r="3" spans="1:7" x14ac:dyDescent="0.25">
      <c r="A3" s="1" t="s">
        <v>2929</v>
      </c>
      <c r="B3" s="1">
        <f>IF(A3=A2,1,0)</f>
        <v>0</v>
      </c>
      <c r="C3" s="1" t="s">
        <v>2347</v>
      </c>
      <c r="D3" s="1" t="s">
        <v>2349</v>
      </c>
      <c r="E3" s="1" t="s">
        <v>2436</v>
      </c>
    </row>
    <row r="4" spans="1:7" x14ac:dyDescent="0.25">
      <c r="A4" s="1" t="s">
        <v>2929</v>
      </c>
      <c r="B4" s="1">
        <f t="shared" ref="B4:B67" si="0">IF(A4=A3,1,0)</f>
        <v>1</v>
      </c>
    </row>
    <row r="5" spans="1:7" x14ac:dyDescent="0.25">
      <c r="A5" s="1" t="s">
        <v>2929</v>
      </c>
      <c r="B5" s="1">
        <f t="shared" si="0"/>
        <v>1</v>
      </c>
    </row>
    <row r="6" spans="1:7" x14ac:dyDescent="0.25">
      <c r="A6" s="1" t="s">
        <v>2929</v>
      </c>
      <c r="B6" s="1">
        <f t="shared" si="0"/>
        <v>1</v>
      </c>
    </row>
    <row r="7" spans="1:7" x14ac:dyDescent="0.25">
      <c r="A7" s="1" t="s">
        <v>2929</v>
      </c>
      <c r="B7" s="1">
        <f t="shared" si="0"/>
        <v>1</v>
      </c>
    </row>
    <row r="8" spans="1:7" x14ac:dyDescent="0.25">
      <c r="A8" s="1" t="s">
        <v>2929</v>
      </c>
      <c r="B8" s="1">
        <f t="shared" si="0"/>
        <v>1</v>
      </c>
    </row>
    <row r="9" spans="1:7" x14ac:dyDescent="0.25">
      <c r="A9" s="1" t="s">
        <v>2929</v>
      </c>
      <c r="B9" s="1">
        <f t="shared" si="0"/>
        <v>1</v>
      </c>
    </row>
    <row r="10" spans="1:7" x14ac:dyDescent="0.25">
      <c r="A10" s="1" t="s">
        <v>2929</v>
      </c>
      <c r="B10" s="1">
        <f t="shared" si="0"/>
        <v>1</v>
      </c>
    </row>
    <row r="11" spans="1:7" x14ac:dyDescent="0.25">
      <c r="A11" s="1" t="s">
        <v>2926</v>
      </c>
      <c r="B11" s="1">
        <f t="shared" si="0"/>
        <v>0</v>
      </c>
      <c r="C11" s="1" t="s">
        <v>2347</v>
      </c>
      <c r="D11" s="1" t="s">
        <v>2349</v>
      </c>
      <c r="E11" s="1" t="s">
        <v>2436</v>
      </c>
    </row>
    <row r="12" spans="1:7" x14ac:dyDescent="0.25">
      <c r="A12" s="14" t="s">
        <v>2814</v>
      </c>
      <c r="B12" s="1">
        <f t="shared" si="0"/>
        <v>0</v>
      </c>
    </row>
    <row r="13" spans="1:7" x14ac:dyDescent="0.25">
      <c r="A13" s="14" t="s">
        <v>2814</v>
      </c>
      <c r="B13" s="1">
        <f t="shared" si="0"/>
        <v>1</v>
      </c>
    </row>
    <row r="14" spans="1:7" x14ac:dyDescent="0.25">
      <c r="A14" s="14" t="s">
        <v>2814</v>
      </c>
      <c r="B14" s="1">
        <f t="shared" si="0"/>
        <v>1</v>
      </c>
    </row>
    <row r="15" spans="1:7" x14ac:dyDescent="0.25">
      <c r="A15" s="14" t="s">
        <v>2814</v>
      </c>
      <c r="B15" s="1">
        <f t="shared" si="0"/>
        <v>1</v>
      </c>
    </row>
    <row r="16" spans="1:7" x14ac:dyDescent="0.25">
      <c r="A16" s="14" t="s">
        <v>2814</v>
      </c>
      <c r="B16" s="1">
        <f t="shared" si="0"/>
        <v>1</v>
      </c>
    </row>
    <row r="17" spans="1:2" x14ac:dyDescent="0.25">
      <c r="A17" s="14" t="s">
        <v>2814</v>
      </c>
      <c r="B17" s="1">
        <f t="shared" si="0"/>
        <v>1</v>
      </c>
    </row>
    <row r="18" spans="1:2" x14ac:dyDescent="0.25">
      <c r="A18" s="14" t="s">
        <v>2814</v>
      </c>
      <c r="B18" s="1">
        <f t="shared" si="0"/>
        <v>1</v>
      </c>
    </row>
    <row r="19" spans="1:2" x14ac:dyDescent="0.25">
      <c r="A19" s="14" t="s">
        <v>2814</v>
      </c>
      <c r="B19" s="1">
        <f t="shared" si="0"/>
        <v>1</v>
      </c>
    </row>
    <row r="20" spans="1:2" x14ac:dyDescent="0.25">
      <c r="A20" s="14" t="s">
        <v>2814</v>
      </c>
      <c r="B20" s="1">
        <f t="shared" si="0"/>
        <v>1</v>
      </c>
    </row>
    <row r="21" spans="1:2" x14ac:dyDescent="0.25">
      <c r="A21" s="14" t="s">
        <v>2814</v>
      </c>
      <c r="B21" s="1">
        <f t="shared" si="0"/>
        <v>1</v>
      </c>
    </row>
    <row r="22" spans="1:2" x14ac:dyDescent="0.25">
      <c r="A22" s="14" t="s">
        <v>2814</v>
      </c>
      <c r="B22" s="1">
        <f t="shared" si="0"/>
        <v>1</v>
      </c>
    </row>
    <row r="23" spans="1:2" x14ac:dyDescent="0.25">
      <c r="A23" s="14" t="s">
        <v>2814</v>
      </c>
      <c r="B23" s="1">
        <f t="shared" si="0"/>
        <v>1</v>
      </c>
    </row>
    <row r="24" spans="1:2" x14ac:dyDescent="0.25">
      <c r="A24" s="14" t="s">
        <v>2814</v>
      </c>
      <c r="B24" s="1">
        <f t="shared" si="0"/>
        <v>1</v>
      </c>
    </row>
    <row r="25" spans="1:2" x14ac:dyDescent="0.25">
      <c r="A25" s="14" t="s">
        <v>2814</v>
      </c>
      <c r="B25" s="1">
        <f t="shared" si="0"/>
        <v>1</v>
      </c>
    </row>
    <row r="26" spans="1:2" x14ac:dyDescent="0.25">
      <c r="A26" s="14" t="s">
        <v>2814</v>
      </c>
      <c r="B26" s="1">
        <f t="shared" si="0"/>
        <v>1</v>
      </c>
    </row>
    <row r="27" spans="1:2" x14ac:dyDescent="0.25">
      <c r="A27" s="14" t="s">
        <v>2814</v>
      </c>
      <c r="B27" s="1">
        <f t="shared" si="0"/>
        <v>1</v>
      </c>
    </row>
    <row r="28" spans="1:2" x14ac:dyDescent="0.25">
      <c r="A28" s="14" t="s">
        <v>2814</v>
      </c>
      <c r="B28" s="1">
        <f t="shared" si="0"/>
        <v>1</v>
      </c>
    </row>
    <row r="29" spans="1:2" x14ac:dyDescent="0.25">
      <c r="A29" s="14" t="s">
        <v>2814</v>
      </c>
      <c r="B29" s="1">
        <f t="shared" si="0"/>
        <v>1</v>
      </c>
    </row>
    <row r="30" spans="1:2" x14ac:dyDescent="0.25">
      <c r="A30" s="14" t="s">
        <v>2814</v>
      </c>
      <c r="B30" s="1">
        <f t="shared" si="0"/>
        <v>1</v>
      </c>
    </row>
    <row r="31" spans="1:2" x14ac:dyDescent="0.25">
      <c r="A31" s="14" t="s">
        <v>2814</v>
      </c>
      <c r="B31" s="1">
        <f t="shared" si="0"/>
        <v>1</v>
      </c>
    </row>
    <row r="32" spans="1:2" x14ac:dyDescent="0.25">
      <c r="A32" s="14" t="s">
        <v>2814</v>
      </c>
      <c r="B32" s="1">
        <f t="shared" si="0"/>
        <v>1</v>
      </c>
    </row>
    <row r="33" spans="1:4" x14ac:dyDescent="0.25">
      <c r="A33" s="14" t="s">
        <v>2814</v>
      </c>
      <c r="B33" s="1">
        <f t="shared" si="0"/>
        <v>1</v>
      </c>
    </row>
    <row r="34" spans="1:4" x14ac:dyDescent="0.25">
      <c r="A34" s="15" t="s">
        <v>2692</v>
      </c>
      <c r="B34" s="1">
        <f t="shared" si="0"/>
        <v>0</v>
      </c>
      <c r="C34" s="1" t="s">
        <v>2379</v>
      </c>
    </row>
    <row r="35" spans="1:4" x14ac:dyDescent="0.25">
      <c r="A35" s="15" t="s">
        <v>2692</v>
      </c>
      <c r="B35" s="1">
        <f t="shared" si="0"/>
        <v>1</v>
      </c>
    </row>
    <row r="36" spans="1:4" x14ac:dyDescent="0.25">
      <c r="A36" s="15" t="s">
        <v>2709</v>
      </c>
      <c r="B36" s="1">
        <f t="shared" si="0"/>
        <v>0</v>
      </c>
      <c r="C36" s="1" t="s">
        <v>2662</v>
      </c>
    </row>
    <row r="37" spans="1:4" x14ac:dyDescent="0.25">
      <c r="A37" s="15" t="s">
        <v>2709</v>
      </c>
      <c r="B37" s="1">
        <f t="shared" si="0"/>
        <v>1</v>
      </c>
    </row>
    <row r="38" spans="1:4" x14ac:dyDescent="0.25">
      <c r="A38" s="15" t="s">
        <v>2702</v>
      </c>
      <c r="B38" s="1">
        <f t="shared" si="0"/>
        <v>0</v>
      </c>
      <c r="C38" s="1" t="s">
        <v>2662</v>
      </c>
    </row>
    <row r="39" spans="1:4" x14ac:dyDescent="0.25">
      <c r="A39" s="15" t="s">
        <v>2702</v>
      </c>
      <c r="B39" s="1">
        <f t="shared" si="0"/>
        <v>1</v>
      </c>
    </row>
    <row r="40" spans="1:4" x14ac:dyDescent="0.25">
      <c r="A40" s="15" t="s">
        <v>2719</v>
      </c>
      <c r="B40" s="1">
        <f t="shared" si="0"/>
        <v>0</v>
      </c>
      <c r="C40" s="1" t="s">
        <v>2662</v>
      </c>
    </row>
    <row r="41" spans="1:4" x14ac:dyDescent="0.25">
      <c r="A41" s="15" t="s">
        <v>2719</v>
      </c>
      <c r="B41" s="1">
        <f t="shared" si="0"/>
        <v>1</v>
      </c>
    </row>
    <row r="42" spans="1:4" x14ac:dyDescent="0.25">
      <c r="A42" s="1" t="s">
        <v>2890</v>
      </c>
      <c r="B42" s="1">
        <f t="shared" si="0"/>
        <v>0</v>
      </c>
      <c r="C42" s="1" t="s">
        <v>2426</v>
      </c>
      <c r="D42" s="1" t="s">
        <v>2514</v>
      </c>
    </row>
    <row r="43" spans="1:4" x14ac:dyDescent="0.25">
      <c r="A43" s="1" t="s">
        <v>2877</v>
      </c>
      <c r="B43" s="1">
        <f t="shared" si="0"/>
        <v>0</v>
      </c>
      <c r="C43" s="1" t="s">
        <v>2426</v>
      </c>
      <c r="D43" s="1" t="s">
        <v>2514</v>
      </c>
    </row>
    <row r="44" spans="1:4" x14ac:dyDescent="0.25">
      <c r="A44" s="1" t="s">
        <v>2877</v>
      </c>
      <c r="B44" s="1">
        <f t="shared" si="0"/>
        <v>1</v>
      </c>
    </row>
    <row r="45" spans="1:4" x14ac:dyDescent="0.25">
      <c r="A45" s="1" t="s">
        <v>2877</v>
      </c>
      <c r="B45" s="1">
        <f t="shared" si="0"/>
        <v>1</v>
      </c>
    </row>
    <row r="46" spans="1:4" x14ac:dyDescent="0.25">
      <c r="A46" s="14" t="s">
        <v>2735</v>
      </c>
      <c r="B46" s="1">
        <f t="shared" si="0"/>
        <v>0</v>
      </c>
    </row>
    <row r="47" spans="1:4" x14ac:dyDescent="0.25">
      <c r="A47" s="14" t="s">
        <v>2738</v>
      </c>
      <c r="B47" s="1">
        <f t="shared" si="0"/>
        <v>0</v>
      </c>
    </row>
    <row r="48" spans="1:4" x14ac:dyDescent="0.25">
      <c r="A48" s="1" t="s">
        <v>2887</v>
      </c>
      <c r="B48" s="1">
        <f t="shared" si="0"/>
        <v>0</v>
      </c>
      <c r="C48" s="1" t="s">
        <v>2426</v>
      </c>
      <c r="D48" s="1" t="s">
        <v>2514</v>
      </c>
    </row>
    <row r="49" spans="1:6" x14ac:dyDescent="0.25">
      <c r="A49" s="1" t="s">
        <v>2908</v>
      </c>
      <c r="B49" s="1">
        <f t="shared" si="0"/>
        <v>0</v>
      </c>
      <c r="C49" s="1" t="s">
        <v>2426</v>
      </c>
      <c r="D49" s="1" t="s">
        <v>2514</v>
      </c>
    </row>
    <row r="50" spans="1:6" x14ac:dyDescent="0.25">
      <c r="A50" s="1" t="s">
        <v>2912</v>
      </c>
      <c r="B50" s="1">
        <f t="shared" si="0"/>
        <v>0</v>
      </c>
      <c r="C50" s="1" t="s">
        <v>2426</v>
      </c>
      <c r="D50" s="1" t="s">
        <v>2514</v>
      </c>
    </row>
    <row r="51" spans="1:6" x14ac:dyDescent="0.25">
      <c r="A51" s="14" t="s">
        <v>2785</v>
      </c>
      <c r="B51" s="1">
        <f t="shared" si="0"/>
        <v>0</v>
      </c>
      <c r="C51" s="1" t="s">
        <v>2623</v>
      </c>
      <c r="D51" s="1" t="s">
        <v>2619</v>
      </c>
      <c r="E51" s="1" t="s">
        <v>2615</v>
      </c>
    </row>
    <row r="52" spans="1:6" x14ac:dyDescent="0.25">
      <c r="A52" s="14" t="s">
        <v>2785</v>
      </c>
      <c r="B52" s="1">
        <f t="shared" si="0"/>
        <v>1</v>
      </c>
    </row>
    <row r="53" spans="1:6" x14ac:dyDescent="0.25">
      <c r="A53" s="14" t="s">
        <v>2785</v>
      </c>
      <c r="B53" s="1">
        <f t="shared" si="0"/>
        <v>1</v>
      </c>
    </row>
    <row r="54" spans="1:6" x14ac:dyDescent="0.25">
      <c r="A54" s="1" t="s">
        <v>2785</v>
      </c>
      <c r="B54" s="1">
        <f t="shared" si="0"/>
        <v>1</v>
      </c>
    </row>
    <row r="55" spans="1:6" x14ac:dyDescent="0.25">
      <c r="A55" s="1" t="s">
        <v>2785</v>
      </c>
      <c r="B55" s="1">
        <f t="shared" si="0"/>
        <v>1</v>
      </c>
    </row>
    <row r="56" spans="1:6" x14ac:dyDescent="0.25">
      <c r="A56" s="1" t="s">
        <v>2919</v>
      </c>
      <c r="B56" s="1">
        <f t="shared" si="0"/>
        <v>0</v>
      </c>
      <c r="C56" s="1" t="s">
        <v>2347</v>
      </c>
      <c r="D56" s="1" t="s">
        <v>2349</v>
      </c>
      <c r="E56" s="1" t="s">
        <v>2436</v>
      </c>
      <c r="F56" s="1" t="s">
        <v>2364</v>
      </c>
    </row>
    <row r="57" spans="1:6" x14ac:dyDescent="0.25">
      <c r="A57" s="1" t="s">
        <v>2919</v>
      </c>
      <c r="B57" s="1">
        <f t="shared" si="0"/>
        <v>1</v>
      </c>
    </row>
    <row r="58" spans="1:6" x14ac:dyDescent="0.25">
      <c r="A58" s="1" t="s">
        <v>2919</v>
      </c>
      <c r="B58" s="1">
        <f t="shared" si="0"/>
        <v>1</v>
      </c>
    </row>
    <row r="59" spans="1:6" x14ac:dyDescent="0.25">
      <c r="A59" s="1" t="s">
        <v>2919</v>
      </c>
      <c r="B59" s="1">
        <f t="shared" si="0"/>
        <v>1</v>
      </c>
    </row>
    <row r="60" spans="1:6" x14ac:dyDescent="0.25">
      <c r="A60" s="1" t="s">
        <v>2919</v>
      </c>
      <c r="B60" s="1">
        <f t="shared" si="0"/>
        <v>1</v>
      </c>
    </row>
    <row r="61" spans="1:6" x14ac:dyDescent="0.25">
      <c r="A61" s="1" t="s">
        <v>2919</v>
      </c>
      <c r="B61" s="1">
        <f t="shared" si="0"/>
        <v>1</v>
      </c>
    </row>
    <row r="62" spans="1:6" x14ac:dyDescent="0.25">
      <c r="A62" s="1" t="s">
        <v>2919</v>
      </c>
      <c r="B62" s="1">
        <f t="shared" si="0"/>
        <v>1</v>
      </c>
    </row>
    <row r="63" spans="1:6" x14ac:dyDescent="0.25">
      <c r="A63" s="1" t="s">
        <v>2899</v>
      </c>
      <c r="B63" s="1">
        <f t="shared" si="0"/>
        <v>0</v>
      </c>
      <c r="C63" s="1" t="s">
        <v>2426</v>
      </c>
      <c r="D63" s="1" t="s">
        <v>2514</v>
      </c>
    </row>
    <row r="64" spans="1:6" x14ac:dyDescent="0.25">
      <c r="A64" s="1" t="s">
        <v>2899</v>
      </c>
      <c r="B64" s="1">
        <f t="shared" si="0"/>
        <v>1</v>
      </c>
    </row>
    <row r="65" spans="1:5" x14ac:dyDescent="0.25">
      <c r="A65" s="1" t="s">
        <v>2797</v>
      </c>
      <c r="B65" s="1">
        <f t="shared" si="0"/>
        <v>0</v>
      </c>
    </row>
    <row r="66" spans="1:5" x14ac:dyDescent="0.25">
      <c r="A66" s="1" t="s">
        <v>2797</v>
      </c>
      <c r="B66" s="1">
        <f t="shared" si="0"/>
        <v>1</v>
      </c>
    </row>
    <row r="67" spans="1:5" x14ac:dyDescent="0.25">
      <c r="A67" s="1" t="s">
        <v>2797</v>
      </c>
      <c r="B67" s="1">
        <f t="shared" si="0"/>
        <v>1</v>
      </c>
    </row>
    <row r="68" spans="1:5" x14ac:dyDescent="0.25">
      <c r="A68" s="1" t="s">
        <v>2960</v>
      </c>
      <c r="B68" s="1">
        <f t="shared" ref="B68:B92" si="1">IF(A68=A67,1,0)</f>
        <v>0</v>
      </c>
      <c r="C68" s="1" t="s">
        <v>2347</v>
      </c>
      <c r="D68" s="1" t="s">
        <v>2349</v>
      </c>
      <c r="E68" s="1" t="s">
        <v>2436</v>
      </c>
    </row>
    <row r="69" spans="1:5" x14ac:dyDescent="0.25">
      <c r="A69" s="1" t="s">
        <v>2893</v>
      </c>
      <c r="B69" s="1">
        <f t="shared" si="1"/>
        <v>0</v>
      </c>
      <c r="C69" s="1" t="s">
        <v>2426</v>
      </c>
      <c r="D69" s="1" t="s">
        <v>2514</v>
      </c>
    </row>
    <row r="70" spans="1:5" x14ac:dyDescent="0.25">
      <c r="A70" s="1" t="s">
        <v>2893</v>
      </c>
      <c r="B70" s="1">
        <f t="shared" si="1"/>
        <v>1</v>
      </c>
    </row>
    <row r="71" spans="1:5" x14ac:dyDescent="0.25">
      <c r="A71" s="1" t="s">
        <v>2774</v>
      </c>
      <c r="B71" s="1">
        <f t="shared" si="1"/>
        <v>0</v>
      </c>
    </row>
    <row r="72" spans="1:5" x14ac:dyDescent="0.25">
      <c r="A72" s="1" t="s">
        <v>2774</v>
      </c>
      <c r="B72" s="1">
        <f t="shared" si="1"/>
        <v>1</v>
      </c>
    </row>
    <row r="73" spans="1:5" x14ac:dyDescent="0.25">
      <c r="A73" s="1" t="s">
        <v>2774</v>
      </c>
      <c r="B73" s="1">
        <f t="shared" si="1"/>
        <v>1</v>
      </c>
    </row>
    <row r="74" spans="1:5" x14ac:dyDescent="0.25">
      <c r="A74" s="1" t="s">
        <v>2774</v>
      </c>
      <c r="B74" s="1">
        <f t="shared" si="1"/>
        <v>1</v>
      </c>
    </row>
    <row r="75" spans="1:5" x14ac:dyDescent="0.25">
      <c r="A75" s="1" t="s">
        <v>2774</v>
      </c>
      <c r="B75" s="1">
        <f t="shared" si="1"/>
        <v>1</v>
      </c>
    </row>
    <row r="76" spans="1:5" x14ac:dyDescent="0.25">
      <c r="A76" s="1" t="s">
        <v>2774</v>
      </c>
      <c r="B76" s="1">
        <f t="shared" si="1"/>
        <v>1</v>
      </c>
    </row>
    <row r="77" spans="1:5" x14ac:dyDescent="0.25">
      <c r="A77" s="1" t="s">
        <v>2774</v>
      </c>
      <c r="B77" s="1">
        <f t="shared" si="1"/>
        <v>1</v>
      </c>
    </row>
    <row r="78" spans="1:5" x14ac:dyDescent="0.25">
      <c r="A78" s="1" t="s">
        <v>2774</v>
      </c>
      <c r="B78" s="1">
        <f t="shared" si="1"/>
        <v>1</v>
      </c>
    </row>
    <row r="79" spans="1:5" x14ac:dyDescent="0.25">
      <c r="A79" s="1" t="s">
        <v>2732</v>
      </c>
      <c r="B79" s="1">
        <f t="shared" si="1"/>
        <v>0</v>
      </c>
    </row>
    <row r="80" spans="1:5" x14ac:dyDescent="0.25">
      <c r="A80" s="1" t="s">
        <v>2732</v>
      </c>
      <c r="B80" s="1">
        <f t="shared" si="1"/>
        <v>1</v>
      </c>
    </row>
    <row r="81" spans="1:6" x14ac:dyDescent="0.25">
      <c r="A81" s="1" t="s">
        <v>2732</v>
      </c>
      <c r="B81" s="1">
        <f t="shared" si="1"/>
        <v>1</v>
      </c>
    </row>
    <row r="82" spans="1:6" x14ac:dyDescent="0.25">
      <c r="A82" s="1" t="s">
        <v>2732</v>
      </c>
      <c r="B82" s="1">
        <f t="shared" si="1"/>
        <v>1</v>
      </c>
    </row>
    <row r="83" spans="1:6" x14ac:dyDescent="0.25">
      <c r="A83" s="1" t="s">
        <v>2732</v>
      </c>
      <c r="B83" s="1">
        <f t="shared" si="1"/>
        <v>1</v>
      </c>
    </row>
    <row r="84" spans="1:6" x14ac:dyDescent="0.25">
      <c r="A84" s="1" t="s">
        <v>2732</v>
      </c>
      <c r="B84" s="1">
        <f t="shared" si="1"/>
        <v>1</v>
      </c>
    </row>
    <row r="85" spans="1:6" x14ac:dyDescent="0.25">
      <c r="A85" s="1" t="s">
        <v>2732</v>
      </c>
      <c r="B85" s="1">
        <f t="shared" si="1"/>
        <v>1</v>
      </c>
    </row>
    <row r="86" spans="1:6" x14ac:dyDescent="0.25">
      <c r="A86" s="1" t="s">
        <v>2732</v>
      </c>
      <c r="B86" s="1">
        <f t="shared" si="1"/>
        <v>1</v>
      </c>
    </row>
    <row r="87" spans="1:6" x14ac:dyDescent="0.25">
      <c r="A87" s="1" t="s">
        <v>2732</v>
      </c>
      <c r="B87" s="1">
        <f t="shared" si="1"/>
        <v>1</v>
      </c>
    </row>
    <row r="88" spans="1:6" x14ac:dyDescent="0.25">
      <c r="A88" s="1" t="s">
        <v>2732</v>
      </c>
      <c r="B88" s="1">
        <f t="shared" si="1"/>
        <v>1</v>
      </c>
    </row>
    <row r="89" spans="1:6" x14ac:dyDescent="0.25">
      <c r="A89" s="1" t="s">
        <v>2732</v>
      </c>
      <c r="B89" s="1">
        <f t="shared" si="1"/>
        <v>1</v>
      </c>
    </row>
    <row r="90" spans="1:6" x14ac:dyDescent="0.25">
      <c r="A90" s="1" t="s">
        <v>2732</v>
      </c>
      <c r="B90" s="1">
        <f t="shared" si="1"/>
        <v>1</v>
      </c>
    </row>
    <row r="91" spans="1:6" x14ac:dyDescent="0.25">
      <c r="A91" s="15" t="s">
        <v>2728</v>
      </c>
      <c r="B91" s="1">
        <f t="shared" si="1"/>
        <v>0</v>
      </c>
      <c r="C91" s="1" t="s">
        <v>2662</v>
      </c>
    </row>
    <row r="92" spans="1:6" x14ac:dyDescent="0.25">
      <c r="A92" s="1" t="s">
        <v>2987</v>
      </c>
      <c r="B92" s="1">
        <f t="shared" si="1"/>
        <v>0</v>
      </c>
      <c r="C92" s="1" t="s">
        <v>2524</v>
      </c>
      <c r="D92" s="15" t="s">
        <v>2468</v>
      </c>
      <c r="E92" s="15" t="s">
        <v>2464</v>
      </c>
      <c r="F92" s="15" t="s">
        <v>2460</v>
      </c>
    </row>
  </sheetData>
  <autoFilter ref="A1:B92" xr:uid="{00000000-0009-0000-0000-000009000000}"/>
  <pageMargins left="0.78740157499999996" right="0.78740157499999996" top="0.984251969" bottom="0.984251969" header="0.5" footer="0.5"/>
  <pageSetup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'RD-Verfahren'!$B$3:$B$79</xm:f>
          </x14:formula1>
          <xm:sqref>C2:G3 C34:G34 C36:G36 C38:G38 C40:G40 C46:G51 C56:G56 C65:G65 C71:G71 C79:G79 C91:G92 C42:G43 C11:G12 C63:G63 C68:G69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pageSetUpPr fitToPage="1"/>
  </sheetPr>
  <dimension ref="A1:I43"/>
  <sheetViews>
    <sheetView zoomScale="145" zoomScaleNormal="145" workbookViewId="0">
      <pane ySplit="1" topLeftCell="A2" activePane="bottomLeft" state="frozen"/>
      <selection pane="bottomLeft" activeCell="I38" sqref="I38"/>
    </sheetView>
  </sheetViews>
  <sheetFormatPr baseColWidth="10" defaultColWidth="10.6640625" defaultRowHeight="13.2" x14ac:dyDescent="0.25"/>
  <cols>
    <col min="1" max="1" width="67.5546875" customWidth="1"/>
    <col min="2" max="2" width="13.6640625" hidden="1" customWidth="1"/>
    <col min="8" max="8" width="37.88671875" customWidth="1"/>
    <col min="9" max="9" width="47.109375" style="59" customWidth="1"/>
  </cols>
  <sheetData>
    <row r="1" spans="1:9" ht="26.4" x14ac:dyDescent="0.25">
      <c r="A1" s="56" t="s">
        <v>2679</v>
      </c>
      <c r="B1" s="56" t="s">
        <v>3095</v>
      </c>
      <c r="C1" s="56" t="s">
        <v>3097</v>
      </c>
      <c r="D1" s="56" t="s">
        <v>3098</v>
      </c>
      <c r="E1" s="56" t="s">
        <v>3099</v>
      </c>
      <c r="F1" s="56" t="s">
        <v>3100</v>
      </c>
      <c r="G1" s="56" t="s">
        <v>3101</v>
      </c>
      <c r="H1" s="56" t="s">
        <v>3104</v>
      </c>
      <c r="I1" s="57" t="s">
        <v>3535</v>
      </c>
    </row>
    <row r="2" spans="1:9" x14ac:dyDescent="0.25">
      <c r="A2" s="60" t="s">
        <v>3096</v>
      </c>
      <c r="B2" s="60">
        <v>0</v>
      </c>
      <c r="C2" s="61" t="s">
        <v>3105</v>
      </c>
      <c r="D2" s="61"/>
      <c r="E2" s="61"/>
      <c r="F2" s="61"/>
      <c r="G2" s="61"/>
      <c r="H2" s="60" t="str">
        <f t="shared" ref="H2:H40" si="0">C2&amp;D2&amp;E2&amp;F2&amp;G2</f>
        <v xml:space="preserve">D1, </v>
      </c>
      <c r="I2" s="57"/>
    </row>
    <row r="3" spans="1:9" x14ac:dyDescent="0.25">
      <c r="A3" s="60" t="s">
        <v>2692</v>
      </c>
      <c r="B3" s="60">
        <v>0</v>
      </c>
      <c r="C3" s="61" t="s">
        <v>3106</v>
      </c>
      <c r="D3" s="61"/>
      <c r="E3" s="61"/>
      <c r="F3" s="61"/>
      <c r="G3" s="61"/>
      <c r="H3" s="60" t="str">
        <f t="shared" si="0"/>
        <v xml:space="preserve">D10, </v>
      </c>
      <c r="I3" s="57"/>
    </row>
    <row r="4" spans="1:9" x14ac:dyDescent="0.25">
      <c r="A4" s="60" t="s">
        <v>2709</v>
      </c>
      <c r="B4" s="60">
        <v>0</v>
      </c>
      <c r="C4" s="61" t="s">
        <v>3107</v>
      </c>
      <c r="D4" s="61"/>
      <c r="E4" s="61"/>
      <c r="F4" s="61"/>
      <c r="G4" s="61"/>
      <c r="H4" s="60" t="str">
        <f t="shared" si="0"/>
        <v xml:space="preserve">R1, </v>
      </c>
      <c r="I4" s="57"/>
    </row>
    <row r="5" spans="1:9" x14ac:dyDescent="0.25">
      <c r="A5" s="60" t="s">
        <v>2702</v>
      </c>
      <c r="B5" s="60">
        <v>0</v>
      </c>
      <c r="C5" s="61" t="s">
        <v>3107</v>
      </c>
      <c r="D5" s="61"/>
      <c r="E5" s="61"/>
      <c r="F5" s="61"/>
      <c r="G5" s="61"/>
      <c r="H5" s="60" t="str">
        <f t="shared" si="0"/>
        <v xml:space="preserve">R1, </v>
      </c>
      <c r="I5" s="57"/>
    </row>
    <row r="6" spans="1:9" x14ac:dyDescent="0.25">
      <c r="A6" s="60" t="s">
        <v>2719</v>
      </c>
      <c r="B6" s="60">
        <v>0</v>
      </c>
      <c r="C6" s="61" t="s">
        <v>3107</v>
      </c>
      <c r="D6" s="61"/>
      <c r="E6" s="61"/>
      <c r="F6" s="61"/>
      <c r="G6" s="61"/>
      <c r="H6" s="60" t="str">
        <f t="shared" si="0"/>
        <v xml:space="preserve">R1, </v>
      </c>
      <c r="I6" s="57"/>
    </row>
    <row r="7" spans="1:9" x14ac:dyDescent="0.25">
      <c r="A7" s="60" t="s">
        <v>2890</v>
      </c>
      <c r="B7" s="60">
        <v>0</v>
      </c>
      <c r="C7" s="61" t="s">
        <v>3105</v>
      </c>
      <c r="D7" s="61"/>
      <c r="E7" s="61"/>
      <c r="F7" s="61"/>
      <c r="G7" s="61"/>
      <c r="H7" s="60" t="str">
        <f t="shared" si="0"/>
        <v xml:space="preserve">D1, </v>
      </c>
      <c r="I7" s="58" t="s">
        <v>3502</v>
      </c>
    </row>
    <row r="8" spans="1:9" ht="26.4" x14ac:dyDescent="0.25">
      <c r="A8" s="62" t="s">
        <v>3504</v>
      </c>
      <c r="B8" s="60">
        <v>0</v>
      </c>
      <c r="C8" s="61" t="s">
        <v>3109</v>
      </c>
      <c r="D8" s="61"/>
      <c r="E8" s="61"/>
      <c r="F8" s="61"/>
      <c r="G8" s="61"/>
      <c r="H8" s="60" t="str">
        <f t="shared" si="0"/>
        <v xml:space="preserve">R3_09, </v>
      </c>
      <c r="I8" s="58" t="s">
        <v>3503</v>
      </c>
    </row>
    <row r="9" spans="1:9" x14ac:dyDescent="0.25">
      <c r="A9" s="62" t="s">
        <v>3529</v>
      </c>
      <c r="B9" s="60"/>
      <c r="C9" s="61" t="s">
        <v>3532</v>
      </c>
      <c r="D9" s="61"/>
      <c r="E9" s="61"/>
      <c r="F9" s="61"/>
      <c r="G9" s="61"/>
      <c r="H9" s="60" t="str">
        <f t="shared" si="0"/>
        <v xml:space="preserve">R3_13, </v>
      </c>
      <c r="I9" s="57"/>
    </row>
    <row r="10" spans="1:9" x14ac:dyDescent="0.25">
      <c r="A10" s="60" t="s">
        <v>2877</v>
      </c>
      <c r="B10" s="60">
        <v>0</v>
      </c>
      <c r="C10" s="61" t="s">
        <v>3105</v>
      </c>
      <c r="D10" s="61"/>
      <c r="E10" s="61"/>
      <c r="F10" s="61"/>
      <c r="G10" s="61"/>
      <c r="H10" s="60" t="str">
        <f t="shared" si="0"/>
        <v xml:space="preserve">D1, </v>
      </c>
      <c r="I10" s="57"/>
    </row>
    <row r="11" spans="1:9" x14ac:dyDescent="0.25">
      <c r="A11" s="60" t="s">
        <v>2735</v>
      </c>
      <c r="B11" s="60">
        <v>0</v>
      </c>
      <c r="C11" s="61" t="s">
        <v>3153</v>
      </c>
      <c r="D11" s="61" t="s">
        <v>3154</v>
      </c>
      <c r="E11" s="61"/>
      <c r="F11" s="61"/>
      <c r="G11" s="61"/>
      <c r="H11" s="60" t="str">
        <f t="shared" si="0"/>
        <v xml:space="preserve">R5_10, D9_02, </v>
      </c>
      <c r="I11" s="57"/>
    </row>
    <row r="12" spans="1:9" x14ac:dyDescent="0.25">
      <c r="A12" s="60" t="s">
        <v>2738</v>
      </c>
      <c r="B12" s="60">
        <v>0</v>
      </c>
      <c r="C12" s="61" t="s">
        <v>3155</v>
      </c>
      <c r="D12" s="61" t="s">
        <v>3156</v>
      </c>
      <c r="E12" s="61"/>
      <c r="F12" s="61"/>
      <c r="G12" s="61"/>
      <c r="H12" s="60" t="str">
        <f t="shared" si="0"/>
        <v xml:space="preserve">R3_18, D9_03, </v>
      </c>
      <c r="I12" s="57"/>
    </row>
    <row r="13" spans="1:9" x14ac:dyDescent="0.25">
      <c r="A13" s="62" t="s">
        <v>3530</v>
      </c>
      <c r="B13" s="60"/>
      <c r="C13" s="61" t="s">
        <v>3531</v>
      </c>
      <c r="D13" s="61"/>
      <c r="E13" s="61"/>
      <c r="F13" s="61"/>
      <c r="G13" s="61"/>
      <c r="H13" s="60" t="str">
        <f t="shared" si="0"/>
        <v xml:space="preserve">R3_12, </v>
      </c>
      <c r="I13" s="57"/>
    </row>
    <row r="14" spans="1:9" ht="28.5" customHeight="1" x14ac:dyDescent="0.25">
      <c r="A14" s="62" t="s">
        <v>3526</v>
      </c>
      <c r="B14" s="60"/>
      <c r="C14" s="61" t="s">
        <v>3145</v>
      </c>
      <c r="D14" s="61"/>
      <c r="E14" s="61"/>
      <c r="F14" s="61"/>
      <c r="G14" s="61"/>
      <c r="H14" s="60" t="str">
        <f t="shared" si="0"/>
        <v xml:space="preserve">R3_04, </v>
      </c>
      <c r="I14" s="58"/>
    </row>
    <row r="15" spans="1:9" x14ac:dyDescent="0.25">
      <c r="A15" s="62" t="s">
        <v>3525</v>
      </c>
      <c r="B15" s="60"/>
      <c r="C15" s="61" t="s">
        <v>3145</v>
      </c>
      <c r="D15" s="61"/>
      <c r="E15" s="61"/>
      <c r="F15" s="61"/>
      <c r="G15" s="61"/>
      <c r="H15" s="60" t="str">
        <f t="shared" si="0"/>
        <v xml:space="preserve">R3_04, </v>
      </c>
      <c r="I15" s="58"/>
    </row>
    <row r="16" spans="1:9" x14ac:dyDescent="0.25">
      <c r="A16" s="60" t="s">
        <v>2887</v>
      </c>
      <c r="B16" s="60">
        <v>0</v>
      </c>
      <c r="C16" s="61" t="s">
        <v>3105</v>
      </c>
      <c r="D16" s="61"/>
      <c r="E16" s="61"/>
      <c r="F16" s="61"/>
      <c r="G16" s="61"/>
      <c r="H16" s="60" t="str">
        <f t="shared" si="0"/>
        <v xml:space="preserve">D1, </v>
      </c>
      <c r="I16" s="57"/>
    </row>
    <row r="17" spans="1:9" x14ac:dyDescent="0.25">
      <c r="A17" s="62" t="s">
        <v>3505</v>
      </c>
      <c r="B17" s="60"/>
      <c r="C17" s="61" t="s">
        <v>3507</v>
      </c>
      <c r="D17" s="61"/>
      <c r="E17" s="61"/>
      <c r="F17" s="61"/>
      <c r="G17" s="61"/>
      <c r="H17" s="60" t="str">
        <f t="shared" si="0"/>
        <v>R3_10,</v>
      </c>
      <c r="I17" s="58"/>
    </row>
    <row r="18" spans="1:9" x14ac:dyDescent="0.25">
      <c r="A18" s="60" t="s">
        <v>2908</v>
      </c>
      <c r="B18" s="60">
        <v>0</v>
      </c>
      <c r="C18" s="61" t="s">
        <v>3105</v>
      </c>
      <c r="D18" s="61"/>
      <c r="E18" s="61"/>
      <c r="F18" s="61"/>
      <c r="G18" s="61"/>
      <c r="H18" s="60" t="str">
        <f t="shared" si="0"/>
        <v xml:space="preserve">D1, </v>
      </c>
      <c r="I18" s="57"/>
    </row>
    <row r="19" spans="1:9" x14ac:dyDescent="0.25">
      <c r="A19" s="60" t="s">
        <v>2912</v>
      </c>
      <c r="B19" s="60">
        <v>0</v>
      </c>
      <c r="C19" s="61" t="s">
        <v>3105</v>
      </c>
      <c r="D19" s="61"/>
      <c r="E19" s="61"/>
      <c r="F19" s="61"/>
      <c r="G19" s="61"/>
      <c r="H19" s="60" t="str">
        <f t="shared" si="0"/>
        <v xml:space="preserve">D1, </v>
      </c>
      <c r="I19" s="57"/>
    </row>
    <row r="20" spans="1:9" x14ac:dyDescent="0.25">
      <c r="A20" s="60" t="s">
        <v>2899</v>
      </c>
      <c r="B20" s="60">
        <v>0</v>
      </c>
      <c r="C20" s="61" t="s">
        <v>3105</v>
      </c>
      <c r="D20" s="61"/>
      <c r="E20" s="61"/>
      <c r="F20" s="61"/>
      <c r="G20" s="61"/>
      <c r="H20" s="60" t="str">
        <f t="shared" si="0"/>
        <v xml:space="preserve">D1, </v>
      </c>
      <c r="I20" s="57"/>
    </row>
    <row r="21" spans="1:9" ht="52.8" x14ac:dyDescent="0.25">
      <c r="A21" s="62" t="s">
        <v>3557</v>
      </c>
      <c r="B21" s="60"/>
      <c r="C21" s="61" t="s">
        <v>3561</v>
      </c>
      <c r="D21" s="61" t="s">
        <v>3562</v>
      </c>
      <c r="E21" s="61" t="s">
        <v>3149</v>
      </c>
      <c r="F21" s="61" t="s">
        <v>3563</v>
      </c>
      <c r="G21" s="61"/>
      <c r="H21" s="60" t="str">
        <f t="shared" si="0"/>
        <v xml:space="preserve">R5_01, R5_02, R12_03, D13_03, </v>
      </c>
      <c r="I21" s="58" t="s">
        <v>3569</v>
      </c>
    </row>
    <row r="22" spans="1:9" x14ac:dyDescent="0.25">
      <c r="A22" s="60" t="s">
        <v>3139</v>
      </c>
      <c r="B22" s="60">
        <v>0</v>
      </c>
      <c r="C22" s="61" t="s">
        <v>3140</v>
      </c>
      <c r="D22" s="61"/>
      <c r="E22" s="61"/>
      <c r="F22" s="61"/>
      <c r="G22" s="61"/>
      <c r="H22" s="60" t="str">
        <f t="shared" si="0"/>
        <v xml:space="preserve">R5_06, </v>
      </c>
      <c r="I22" s="57"/>
    </row>
    <row r="23" spans="1:9" x14ac:dyDescent="0.25">
      <c r="A23" s="60" t="s">
        <v>3143</v>
      </c>
      <c r="B23" s="60">
        <v>0</v>
      </c>
      <c r="C23" s="61" t="s">
        <v>3141</v>
      </c>
      <c r="D23" s="61" t="s">
        <v>3157</v>
      </c>
      <c r="E23" s="62" t="s">
        <v>3510</v>
      </c>
      <c r="F23" s="61"/>
      <c r="G23" s="61"/>
      <c r="H23" s="60" t="str">
        <f t="shared" si="0"/>
        <v xml:space="preserve">R3_17, R4_06, R5_08, </v>
      </c>
      <c r="I23" s="58" t="s">
        <v>3509</v>
      </c>
    </row>
    <row r="24" spans="1:9" x14ac:dyDescent="0.25">
      <c r="A24" s="60" t="s">
        <v>3146</v>
      </c>
      <c r="B24" s="60">
        <v>0</v>
      </c>
      <c r="C24" s="61" t="s">
        <v>3514</v>
      </c>
      <c r="D24" s="61" t="s">
        <v>3512</v>
      </c>
      <c r="E24" s="61"/>
      <c r="F24" s="61"/>
      <c r="G24" s="61"/>
      <c r="H24" s="60" t="str">
        <f t="shared" si="0"/>
        <v>R3_15, R4_05,</v>
      </c>
      <c r="I24" s="58" t="s">
        <v>3513</v>
      </c>
    </row>
    <row r="25" spans="1:9" ht="17.399999999999999" customHeight="1" x14ac:dyDescent="0.25">
      <c r="A25" s="62" t="s">
        <v>3142</v>
      </c>
      <c r="B25" s="60">
        <v>0</v>
      </c>
      <c r="C25" s="61" t="s">
        <v>3519</v>
      </c>
      <c r="D25" s="61" t="s">
        <v>3518</v>
      </c>
      <c r="E25" s="61" t="s">
        <v>3524</v>
      </c>
      <c r="F25" s="61" t="s">
        <v>3147</v>
      </c>
      <c r="G25" s="61"/>
      <c r="H25" s="60" t="str">
        <f t="shared" si="0"/>
        <v xml:space="preserve">R3_01,  R3_02, R3_05, R12_01, </v>
      </c>
      <c r="I25" s="58" t="s">
        <v>3516</v>
      </c>
    </row>
    <row r="26" spans="1:9" x14ac:dyDescent="0.25">
      <c r="A26" s="61" t="s">
        <v>3523</v>
      </c>
      <c r="B26" s="60">
        <v>0</v>
      </c>
      <c r="C26" s="61" t="s">
        <v>3519</v>
      </c>
      <c r="D26" s="61" t="s">
        <v>3518</v>
      </c>
      <c r="E26" s="61" t="s">
        <v>3524</v>
      </c>
      <c r="F26" s="61" t="s">
        <v>3147</v>
      </c>
      <c r="G26" s="61"/>
      <c r="H26" s="60" t="str">
        <f t="shared" si="0"/>
        <v xml:space="preserve">R3_01,  R3_02, R3_05, R12_01, </v>
      </c>
      <c r="I26" s="58" t="s">
        <v>3515</v>
      </c>
    </row>
    <row r="27" spans="1:9" ht="26.4" x14ac:dyDescent="0.25">
      <c r="A27" s="60" t="s">
        <v>3152</v>
      </c>
      <c r="B27" s="60">
        <v>0</v>
      </c>
      <c r="C27" s="61" t="s">
        <v>3147</v>
      </c>
      <c r="D27" s="61" t="s">
        <v>3148</v>
      </c>
      <c r="E27" s="61" t="s">
        <v>3149</v>
      </c>
      <c r="F27" s="61" t="s">
        <v>3563</v>
      </c>
      <c r="G27" s="61"/>
      <c r="H27" s="60" t="str">
        <f t="shared" si="0"/>
        <v xml:space="preserve">R12_01, R12_02, R12_03, D13_03, </v>
      </c>
      <c r="I27" s="58" t="s">
        <v>3564</v>
      </c>
    </row>
    <row r="28" spans="1:9" x14ac:dyDescent="0.25">
      <c r="A28" s="62" t="s">
        <v>3527</v>
      </c>
      <c r="B28" s="60">
        <v>0</v>
      </c>
      <c r="C28" s="61" t="s">
        <v>3528</v>
      </c>
      <c r="D28" s="61"/>
      <c r="E28" s="61"/>
      <c r="F28" s="61"/>
      <c r="G28" s="61"/>
      <c r="H28" s="60" t="str">
        <f t="shared" si="0"/>
        <v xml:space="preserve">D8, </v>
      </c>
      <c r="I28" s="57"/>
    </row>
    <row r="29" spans="1:9" x14ac:dyDescent="0.25">
      <c r="A29" s="62" t="s">
        <v>3506</v>
      </c>
      <c r="B29" s="60"/>
      <c r="C29" s="61" t="s">
        <v>3508</v>
      </c>
      <c r="D29" s="61"/>
      <c r="E29" s="61"/>
      <c r="F29" s="61"/>
      <c r="G29" s="61"/>
      <c r="H29" s="60" t="str">
        <f t="shared" si="0"/>
        <v>R3_11,</v>
      </c>
      <c r="I29" s="58"/>
    </row>
    <row r="30" spans="1:9" x14ac:dyDescent="0.25">
      <c r="A30" s="60" t="s">
        <v>2893</v>
      </c>
      <c r="B30" s="60">
        <v>0</v>
      </c>
      <c r="C30" s="61" t="s">
        <v>3105</v>
      </c>
      <c r="D30" s="61"/>
      <c r="E30" s="61"/>
      <c r="F30" s="61"/>
      <c r="G30" s="61"/>
      <c r="H30" s="60" t="str">
        <f t="shared" si="0"/>
        <v xml:space="preserve">D1, </v>
      </c>
      <c r="I30" s="57"/>
    </row>
    <row r="31" spans="1:9" x14ac:dyDescent="0.25">
      <c r="A31" s="60" t="s">
        <v>2774</v>
      </c>
      <c r="B31" s="60">
        <v>0</v>
      </c>
      <c r="C31" s="61" t="s">
        <v>3533</v>
      </c>
      <c r="D31" s="61"/>
      <c r="E31" s="61"/>
      <c r="F31" s="61"/>
      <c r="G31" s="61"/>
      <c r="H31" s="60" t="str">
        <f t="shared" si="0"/>
        <v xml:space="preserve">R3_19, </v>
      </c>
      <c r="I31" s="57"/>
    </row>
    <row r="32" spans="1:9" x14ac:dyDescent="0.25">
      <c r="A32" s="60" t="s">
        <v>2732</v>
      </c>
      <c r="B32" s="60">
        <v>0</v>
      </c>
      <c r="C32" s="61" t="s">
        <v>3153</v>
      </c>
      <c r="D32" s="61" t="s">
        <v>3155</v>
      </c>
      <c r="E32" s="61" t="s">
        <v>3154</v>
      </c>
      <c r="F32" s="61" t="s">
        <v>3156</v>
      </c>
      <c r="G32" s="61"/>
      <c r="H32" s="60" t="str">
        <f t="shared" si="0"/>
        <v xml:space="preserve">R5_10, R3_18, D9_02, D9_03, </v>
      </c>
      <c r="I32" s="57"/>
    </row>
    <row r="33" spans="1:9" x14ac:dyDescent="0.25">
      <c r="A33" s="62" t="s">
        <v>3517</v>
      </c>
      <c r="B33" s="60"/>
      <c r="C33" s="61" t="s">
        <v>3144</v>
      </c>
      <c r="D33" s="61"/>
      <c r="E33" s="61"/>
      <c r="F33" s="61"/>
      <c r="G33" s="61"/>
      <c r="H33" s="60" t="str">
        <f t="shared" si="0"/>
        <v xml:space="preserve">R3_07, </v>
      </c>
      <c r="I33" s="58"/>
    </row>
    <row r="34" spans="1:9" x14ac:dyDescent="0.25">
      <c r="A34" s="62" t="s">
        <v>3521</v>
      </c>
      <c r="B34" s="60"/>
      <c r="C34" s="61" t="s">
        <v>3511</v>
      </c>
      <c r="D34" s="61"/>
      <c r="E34" s="61"/>
      <c r="F34" s="61"/>
      <c r="G34" s="61"/>
      <c r="H34" s="60" t="str">
        <f t="shared" si="0"/>
        <v>R3_06,</v>
      </c>
      <c r="I34" s="58"/>
    </row>
    <row r="35" spans="1:9" x14ac:dyDescent="0.25">
      <c r="A35" s="62" t="s">
        <v>3520</v>
      </c>
      <c r="B35" s="60"/>
      <c r="C35" s="61" t="s">
        <v>3107</v>
      </c>
      <c r="D35" s="61"/>
      <c r="E35" s="61"/>
      <c r="F35" s="61"/>
      <c r="G35" s="61"/>
      <c r="H35" s="60" t="str">
        <f t="shared" si="0"/>
        <v xml:space="preserve">R1, </v>
      </c>
      <c r="I35" s="58"/>
    </row>
    <row r="36" spans="1:9" x14ac:dyDescent="0.25">
      <c r="A36" s="62" t="s">
        <v>3522</v>
      </c>
      <c r="B36" s="60"/>
      <c r="C36" s="61" t="s">
        <v>3107</v>
      </c>
      <c r="D36" s="61"/>
      <c r="E36" s="61"/>
      <c r="F36" s="61"/>
      <c r="G36" s="61"/>
      <c r="H36" s="60" t="str">
        <f t="shared" si="0"/>
        <v xml:space="preserve">R1, </v>
      </c>
      <c r="I36" s="58"/>
    </row>
    <row r="37" spans="1:9" ht="26.4" x14ac:dyDescent="0.25">
      <c r="A37" s="60" t="s">
        <v>2728</v>
      </c>
      <c r="B37" s="60">
        <v>0</v>
      </c>
      <c r="C37" s="61" t="s">
        <v>3107</v>
      </c>
      <c r="D37" s="61"/>
      <c r="E37" s="61"/>
      <c r="F37" s="61"/>
      <c r="G37" s="61"/>
      <c r="H37" s="60" t="str">
        <f t="shared" si="0"/>
        <v xml:space="preserve">R1, </v>
      </c>
      <c r="I37" s="58" t="s">
        <v>3534</v>
      </c>
    </row>
    <row r="38" spans="1:9" ht="26.4" x14ac:dyDescent="0.25">
      <c r="A38" s="62" t="s">
        <v>3499</v>
      </c>
      <c r="B38" s="60"/>
      <c r="C38" s="61" t="s">
        <v>3108</v>
      </c>
      <c r="D38" s="61" t="s">
        <v>3110</v>
      </c>
      <c r="E38" s="61" t="s">
        <v>3111</v>
      </c>
      <c r="F38" s="61" t="s">
        <v>3112</v>
      </c>
      <c r="G38" s="61"/>
      <c r="H38" s="60" t="str">
        <f t="shared" si="0"/>
        <v xml:space="preserve">R5_07, R10_01, R10_02, R10_03, </v>
      </c>
      <c r="I38" s="98" t="s">
        <v>3587</v>
      </c>
    </row>
    <row r="39" spans="1:9" x14ac:dyDescent="0.25">
      <c r="A39" s="62" t="s">
        <v>3500</v>
      </c>
      <c r="B39" s="60">
        <v>0</v>
      </c>
      <c r="C39" s="61" t="s">
        <v>3501</v>
      </c>
      <c r="D39" s="61"/>
      <c r="E39" s="61"/>
      <c r="F39" s="61"/>
      <c r="G39" s="61"/>
      <c r="H39" s="60" t="str">
        <f t="shared" si="0"/>
        <v>R5_07,</v>
      </c>
      <c r="I39" s="57"/>
    </row>
    <row r="40" spans="1:9" ht="26.4" x14ac:dyDescent="0.25">
      <c r="A40" s="62" t="s">
        <v>3555</v>
      </c>
      <c r="B40" s="60"/>
      <c r="C40" s="61" t="s">
        <v>3558</v>
      </c>
      <c r="D40" s="61" t="s">
        <v>3559</v>
      </c>
      <c r="E40" s="61" t="s">
        <v>3560</v>
      </c>
      <c r="F40" s="61"/>
      <c r="G40" s="61"/>
      <c r="H40" s="60" t="str">
        <f t="shared" si="0"/>
        <v xml:space="preserve">R3_14, R4_04, R5_12, </v>
      </c>
      <c r="I40" s="58" t="s">
        <v>3556</v>
      </c>
    </row>
    <row r="43" spans="1:9" x14ac:dyDescent="0.25">
      <c r="A43" s="16" t="s">
        <v>3150</v>
      </c>
    </row>
  </sheetData>
  <sheetProtection algorithmName="SHA-512" hashValue="pZquw2PQt2Rr7n9C+dCzexnpq1sjOmIS/jY7lsPt4V4FAWNSd1VQSXi/LAx7itNepdk1JADgmXvY+cPFh1pZrg==" saltValue="P5X6piT/kEHGycCeptD/0Q==" spinCount="100000" sheet="1" objects="1" scenarios="1"/>
  <autoFilter ref="A1:H40" xr:uid="{00000000-0009-0000-0000-00000A000000}"/>
  <sortState xmlns:xlrd2="http://schemas.microsoft.com/office/spreadsheetml/2017/richdata2" ref="A2:I40">
    <sortCondition ref="A2:A40"/>
  </sortState>
  <pageMargins left="0.25" right="0.25" top="0.75" bottom="0.75" header="0.3" footer="0.3"/>
  <pageSetup paperSize="9" scale="7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51"/>
  <sheetViews>
    <sheetView zoomScale="130" zoomScaleNormal="130" workbookViewId="0">
      <pane ySplit="1" topLeftCell="A141" activePane="bottomLeft" state="frozen"/>
      <selection pane="bottomLeft" activeCell="F160" sqref="F160"/>
    </sheetView>
  </sheetViews>
  <sheetFormatPr baseColWidth="10" defaultRowHeight="13.2" x14ac:dyDescent="0.25"/>
  <cols>
    <col min="1" max="1" width="8.44140625" customWidth="1"/>
    <col min="2" max="2" width="7.5546875" customWidth="1"/>
    <col min="3" max="3" width="4.6640625" customWidth="1"/>
    <col min="4" max="4" width="44.6640625" customWidth="1"/>
    <col min="5" max="5" width="39.6640625" customWidth="1"/>
    <col min="6" max="6" width="65.33203125" customWidth="1"/>
    <col min="7" max="7" width="15.5546875" customWidth="1"/>
  </cols>
  <sheetData>
    <row r="1" spans="1:6" x14ac:dyDescent="0.25">
      <c r="A1" s="100" t="s">
        <v>2343</v>
      </c>
      <c r="B1" s="101" t="s">
        <v>2340</v>
      </c>
      <c r="C1" s="100" t="s">
        <v>2341</v>
      </c>
      <c r="D1" s="102" t="s">
        <v>1</v>
      </c>
      <c r="E1" s="102" t="s">
        <v>2342</v>
      </c>
      <c r="F1" s="102" t="s">
        <v>3593</v>
      </c>
    </row>
    <row r="2" spans="1:6" x14ac:dyDescent="0.25">
      <c r="A2" s="103">
        <v>11103</v>
      </c>
      <c r="B2" s="104" t="s">
        <v>3</v>
      </c>
      <c r="C2" s="105"/>
      <c r="D2" s="106" t="s">
        <v>11</v>
      </c>
      <c r="E2" s="107" t="s">
        <v>3</v>
      </c>
      <c r="F2" s="108"/>
    </row>
    <row r="3" spans="1:6" x14ac:dyDescent="0.25">
      <c r="A3" s="103">
        <v>11104</v>
      </c>
      <c r="B3" s="104" t="s">
        <v>3</v>
      </c>
      <c r="C3" s="105" t="s">
        <v>3</v>
      </c>
      <c r="D3" s="106" t="s">
        <v>14</v>
      </c>
      <c r="E3" s="107" t="s">
        <v>3</v>
      </c>
      <c r="F3" s="108"/>
    </row>
    <row r="4" spans="1:6" x14ac:dyDescent="0.25">
      <c r="A4" s="103">
        <v>11110</v>
      </c>
      <c r="B4" s="104" t="s">
        <v>3</v>
      </c>
      <c r="C4" s="105" t="s">
        <v>3</v>
      </c>
      <c r="D4" s="106" t="s">
        <v>17</v>
      </c>
      <c r="E4" s="107" t="s">
        <v>3</v>
      </c>
      <c r="F4" s="108"/>
    </row>
    <row r="5" spans="1:6" x14ac:dyDescent="0.25">
      <c r="A5" s="103">
        <v>11111</v>
      </c>
      <c r="B5" s="104" t="s">
        <v>3</v>
      </c>
      <c r="C5" s="105" t="s">
        <v>3</v>
      </c>
      <c r="D5" s="106" t="s">
        <v>20</v>
      </c>
      <c r="E5" s="107" t="s">
        <v>3</v>
      </c>
      <c r="F5" s="108"/>
    </row>
    <row r="6" spans="1:6" x14ac:dyDescent="0.25">
      <c r="A6" s="103">
        <v>11112</v>
      </c>
      <c r="B6" s="104" t="s">
        <v>3</v>
      </c>
      <c r="C6" s="105" t="s">
        <v>3</v>
      </c>
      <c r="D6" s="106" t="s">
        <v>23</v>
      </c>
      <c r="E6" s="107" t="s">
        <v>3</v>
      </c>
      <c r="F6" s="108"/>
    </row>
    <row r="7" spans="1:6" x14ac:dyDescent="0.25">
      <c r="A7" s="103">
        <v>11114</v>
      </c>
      <c r="B7" s="104" t="s">
        <v>3</v>
      </c>
      <c r="C7" s="105" t="s">
        <v>3</v>
      </c>
      <c r="D7" s="106" t="s">
        <v>26</v>
      </c>
      <c r="E7" s="107" t="s">
        <v>3</v>
      </c>
      <c r="F7" s="108"/>
    </row>
    <row r="8" spans="1:6" ht="26.4" x14ac:dyDescent="0.25">
      <c r="A8" s="103">
        <v>11116</v>
      </c>
      <c r="B8" s="104" t="s">
        <v>3</v>
      </c>
      <c r="C8" s="105" t="s">
        <v>3</v>
      </c>
      <c r="D8" s="106" t="s">
        <v>32</v>
      </c>
      <c r="E8" s="107" t="s">
        <v>3</v>
      </c>
      <c r="F8" s="108"/>
    </row>
    <row r="9" spans="1:6" ht="26.4" x14ac:dyDescent="0.25">
      <c r="A9" s="103">
        <v>11117</v>
      </c>
      <c r="B9" s="104" t="s">
        <v>3</v>
      </c>
      <c r="C9" s="105" t="s">
        <v>3</v>
      </c>
      <c r="D9" s="106" t="s">
        <v>35</v>
      </c>
      <c r="E9" s="107" t="s">
        <v>3</v>
      </c>
      <c r="F9" s="108"/>
    </row>
    <row r="10" spans="1:6" x14ac:dyDescent="0.25">
      <c r="A10" s="103">
        <v>11401</v>
      </c>
      <c r="B10" s="104" t="s">
        <v>3</v>
      </c>
      <c r="C10" s="105" t="s">
        <v>3</v>
      </c>
      <c r="D10" s="106" t="s">
        <v>38</v>
      </c>
      <c r="E10" s="107" t="s">
        <v>3</v>
      </c>
      <c r="F10" s="108"/>
    </row>
    <row r="11" spans="1:6" x14ac:dyDescent="0.25">
      <c r="A11" s="103">
        <v>11402</v>
      </c>
      <c r="B11" s="104" t="s">
        <v>3</v>
      </c>
      <c r="C11" s="105" t="s">
        <v>3</v>
      </c>
      <c r="D11" s="106" t="s">
        <v>41</v>
      </c>
      <c r="E11" s="107" t="s">
        <v>3</v>
      </c>
      <c r="F11" s="108"/>
    </row>
    <row r="12" spans="1:6" x14ac:dyDescent="0.25">
      <c r="A12" s="103">
        <v>11404</v>
      </c>
      <c r="B12" s="104" t="s">
        <v>3</v>
      </c>
      <c r="C12" s="105" t="s">
        <v>3</v>
      </c>
      <c r="D12" s="106" t="s">
        <v>44</v>
      </c>
      <c r="E12" s="107" t="s">
        <v>3</v>
      </c>
      <c r="F12" s="108"/>
    </row>
    <row r="13" spans="1:6" x14ac:dyDescent="0.25">
      <c r="A13" s="103">
        <v>11405</v>
      </c>
      <c r="B13" s="104" t="s">
        <v>3</v>
      </c>
      <c r="C13" s="105" t="s">
        <v>3</v>
      </c>
      <c r="D13" s="106" t="s">
        <v>47</v>
      </c>
      <c r="E13" s="107" t="s">
        <v>3</v>
      </c>
      <c r="F13" s="108"/>
    </row>
    <row r="14" spans="1:6" x14ac:dyDescent="0.25">
      <c r="A14" s="103">
        <v>11406</v>
      </c>
      <c r="B14" s="104" t="s">
        <v>3</v>
      </c>
      <c r="C14" s="105" t="s">
        <v>3</v>
      </c>
      <c r="D14" s="106" t="s">
        <v>50</v>
      </c>
      <c r="E14" s="107" t="s">
        <v>3</v>
      </c>
      <c r="F14" s="108"/>
    </row>
    <row r="15" spans="1:6" x14ac:dyDescent="0.25">
      <c r="A15" s="103">
        <v>11407</v>
      </c>
      <c r="B15" s="104" t="s">
        <v>3</v>
      </c>
      <c r="C15" s="105" t="s">
        <v>3</v>
      </c>
      <c r="D15" s="106" t="s">
        <v>53</v>
      </c>
      <c r="E15" s="107" t="s">
        <v>3</v>
      </c>
      <c r="F15" s="108"/>
    </row>
    <row r="16" spans="1:6" x14ac:dyDescent="0.25">
      <c r="A16" s="103">
        <v>11411</v>
      </c>
      <c r="B16" s="104" t="s">
        <v>3</v>
      </c>
      <c r="C16" s="105" t="s">
        <v>3</v>
      </c>
      <c r="D16" s="106" t="s">
        <v>56</v>
      </c>
      <c r="E16" s="107" t="s">
        <v>3</v>
      </c>
      <c r="F16" s="108"/>
    </row>
    <row r="17" spans="1:6" x14ac:dyDescent="0.25">
      <c r="A17" s="103">
        <v>11413</v>
      </c>
      <c r="B17" s="104" t="s">
        <v>3</v>
      </c>
      <c r="C17" s="105" t="s">
        <v>3</v>
      </c>
      <c r="D17" s="106" t="s">
        <v>59</v>
      </c>
      <c r="E17" s="107" t="s">
        <v>3</v>
      </c>
      <c r="F17" s="108"/>
    </row>
    <row r="18" spans="1:6" x14ac:dyDescent="0.25">
      <c r="A18" s="103">
        <v>11414</v>
      </c>
      <c r="B18" s="104" t="s">
        <v>3</v>
      </c>
      <c r="C18" s="105" t="s">
        <v>3</v>
      </c>
      <c r="D18" s="106" t="s">
        <v>62</v>
      </c>
      <c r="E18" s="107" t="s">
        <v>3</v>
      </c>
      <c r="F18" s="108"/>
    </row>
    <row r="19" spans="1:6" x14ac:dyDescent="0.25">
      <c r="A19" s="103">
        <v>11415</v>
      </c>
      <c r="B19" s="104" t="s">
        <v>3</v>
      </c>
      <c r="C19" s="105" t="s">
        <v>3</v>
      </c>
      <c r="D19" s="106" t="s">
        <v>65</v>
      </c>
      <c r="E19" s="107" t="s">
        <v>3</v>
      </c>
      <c r="F19" s="108"/>
    </row>
    <row r="20" spans="1:6" ht="26.4" x14ac:dyDescent="0.25">
      <c r="A20" s="103">
        <v>11416</v>
      </c>
      <c r="B20" s="104" t="s">
        <v>3</v>
      </c>
      <c r="C20" s="105" t="s">
        <v>3</v>
      </c>
      <c r="D20" s="106" t="s">
        <v>68</v>
      </c>
      <c r="E20" s="107" t="s">
        <v>3</v>
      </c>
      <c r="F20" s="108"/>
    </row>
    <row r="21" spans="1:6" x14ac:dyDescent="0.25">
      <c r="A21" s="103">
        <v>11417</v>
      </c>
      <c r="B21" s="104" t="s">
        <v>3</v>
      </c>
      <c r="C21" s="105" t="s">
        <v>3</v>
      </c>
      <c r="D21" s="106" t="s">
        <v>71</v>
      </c>
      <c r="E21" s="107" t="s">
        <v>3</v>
      </c>
      <c r="F21" s="108"/>
    </row>
    <row r="22" spans="1:6" x14ac:dyDescent="0.25">
      <c r="A22" s="103">
        <v>11418</v>
      </c>
      <c r="B22" s="104" t="s">
        <v>3</v>
      </c>
      <c r="C22" s="105" t="s">
        <v>3</v>
      </c>
      <c r="D22" s="106" t="s">
        <v>74</v>
      </c>
      <c r="E22" s="107" t="s">
        <v>3</v>
      </c>
      <c r="F22" s="108"/>
    </row>
    <row r="23" spans="1:6" x14ac:dyDescent="0.25">
      <c r="A23" s="103">
        <v>11419</v>
      </c>
      <c r="B23" s="104" t="s">
        <v>3</v>
      </c>
      <c r="C23" s="105" t="s">
        <v>3</v>
      </c>
      <c r="D23" s="106" t="s">
        <v>77</v>
      </c>
      <c r="E23" s="107" t="s">
        <v>3</v>
      </c>
      <c r="F23" s="108"/>
    </row>
    <row r="24" spans="1:6" ht="26.4" x14ac:dyDescent="0.25">
      <c r="A24" s="103">
        <v>11421</v>
      </c>
      <c r="B24" s="104" t="s">
        <v>3</v>
      </c>
      <c r="C24" s="105" t="s">
        <v>3</v>
      </c>
      <c r="D24" s="106" t="s">
        <v>80</v>
      </c>
      <c r="E24" s="107" t="s">
        <v>3</v>
      </c>
      <c r="F24" s="108"/>
    </row>
    <row r="25" spans="1:6" x14ac:dyDescent="0.25">
      <c r="A25" s="103">
        <v>11422</v>
      </c>
      <c r="B25" s="104" t="s">
        <v>3</v>
      </c>
      <c r="C25" s="105" t="s">
        <v>3</v>
      </c>
      <c r="D25" s="106" t="s">
        <v>83</v>
      </c>
      <c r="E25" s="107" t="s">
        <v>3</v>
      </c>
      <c r="F25" s="108"/>
    </row>
    <row r="26" spans="1:6" ht="26.4" x14ac:dyDescent="0.25">
      <c r="A26" s="103">
        <v>11423</v>
      </c>
      <c r="B26" s="104" t="s">
        <v>3</v>
      </c>
      <c r="C26" s="105" t="s">
        <v>3</v>
      </c>
      <c r="D26" s="106" t="s">
        <v>86</v>
      </c>
      <c r="E26" s="107" t="s">
        <v>3</v>
      </c>
      <c r="F26" s="108"/>
    </row>
    <row r="27" spans="1:6" x14ac:dyDescent="0.25">
      <c r="A27" s="103">
        <v>11701</v>
      </c>
      <c r="B27" s="104" t="s">
        <v>3</v>
      </c>
      <c r="C27" s="105" t="s">
        <v>3</v>
      </c>
      <c r="D27" s="106" t="s">
        <v>89</v>
      </c>
      <c r="E27" s="107" t="s">
        <v>3</v>
      </c>
      <c r="F27" s="108"/>
    </row>
    <row r="28" spans="1:6" x14ac:dyDescent="0.25">
      <c r="A28" s="103">
        <v>11702</v>
      </c>
      <c r="B28" s="104" t="s">
        <v>3</v>
      </c>
      <c r="C28" s="105" t="s">
        <v>3</v>
      </c>
      <c r="D28" s="106" t="s">
        <v>92</v>
      </c>
      <c r="E28" s="107" t="s">
        <v>3</v>
      </c>
      <c r="F28" s="108"/>
    </row>
    <row r="29" spans="1:6" ht="26.4" x14ac:dyDescent="0.25">
      <c r="A29" s="103">
        <v>11703</v>
      </c>
      <c r="B29" s="104" t="s">
        <v>3</v>
      </c>
      <c r="C29" s="105" t="s">
        <v>3</v>
      </c>
      <c r="D29" s="106" t="s">
        <v>95</v>
      </c>
      <c r="E29" s="107" t="s">
        <v>3</v>
      </c>
      <c r="F29" s="108"/>
    </row>
    <row r="30" spans="1:6" x14ac:dyDescent="0.25">
      <c r="A30" s="103">
        <v>12101</v>
      </c>
      <c r="B30" s="104" t="s">
        <v>3</v>
      </c>
      <c r="C30" s="105" t="s">
        <v>3</v>
      </c>
      <c r="D30" s="106" t="s">
        <v>98</v>
      </c>
      <c r="E30" s="107" t="s">
        <v>3</v>
      </c>
      <c r="F30" s="108"/>
    </row>
    <row r="31" spans="1:6" x14ac:dyDescent="0.25">
      <c r="A31" s="103">
        <v>12102</v>
      </c>
      <c r="B31" s="104" t="s">
        <v>3</v>
      </c>
      <c r="C31" s="105" t="s">
        <v>3</v>
      </c>
      <c r="D31" s="106" t="s">
        <v>101</v>
      </c>
      <c r="E31" s="107" t="s">
        <v>3</v>
      </c>
      <c r="F31" s="108"/>
    </row>
    <row r="32" spans="1:6" x14ac:dyDescent="0.25">
      <c r="A32" s="103">
        <v>12302</v>
      </c>
      <c r="B32" s="104" t="s">
        <v>3</v>
      </c>
      <c r="C32" s="105" t="s">
        <v>3</v>
      </c>
      <c r="D32" s="106" t="s">
        <v>107</v>
      </c>
      <c r="E32" s="107" t="s">
        <v>3</v>
      </c>
      <c r="F32" s="108"/>
    </row>
    <row r="33" spans="1:6" x14ac:dyDescent="0.25">
      <c r="A33" s="103">
        <v>12501</v>
      </c>
      <c r="B33" s="104" t="s">
        <v>3</v>
      </c>
      <c r="C33" s="105" t="s">
        <v>3</v>
      </c>
      <c r="D33" s="106" t="s">
        <v>118</v>
      </c>
      <c r="E33" s="107" t="s">
        <v>3</v>
      </c>
      <c r="F33" s="108"/>
    </row>
    <row r="34" spans="1:6" x14ac:dyDescent="0.25">
      <c r="A34" s="103">
        <v>12502</v>
      </c>
      <c r="B34" s="104" t="s">
        <v>3</v>
      </c>
      <c r="C34" s="105" t="s">
        <v>3</v>
      </c>
      <c r="D34" s="106" t="s">
        <v>121</v>
      </c>
      <c r="E34" s="107" t="s">
        <v>3</v>
      </c>
      <c r="F34" s="108"/>
    </row>
    <row r="35" spans="1:6" x14ac:dyDescent="0.25">
      <c r="A35" s="103">
        <v>12503</v>
      </c>
      <c r="B35" s="104" t="s">
        <v>3</v>
      </c>
      <c r="C35" s="105" t="s">
        <v>3</v>
      </c>
      <c r="D35" s="106" t="s">
        <v>124</v>
      </c>
      <c r="E35" s="107" t="s">
        <v>3</v>
      </c>
      <c r="F35" s="108"/>
    </row>
    <row r="36" spans="1:6" x14ac:dyDescent="0.25">
      <c r="A36" s="103">
        <v>12702</v>
      </c>
      <c r="B36" s="104" t="s">
        <v>3</v>
      </c>
      <c r="C36" s="105" t="s">
        <v>3</v>
      </c>
      <c r="D36" s="106" t="s">
        <v>130</v>
      </c>
      <c r="E36" s="107" t="s">
        <v>3</v>
      </c>
      <c r="F36" s="108"/>
    </row>
    <row r="37" spans="1:6" x14ac:dyDescent="0.25">
      <c r="A37" s="103">
        <v>12703</v>
      </c>
      <c r="B37" s="104" t="s">
        <v>3</v>
      </c>
      <c r="C37" s="105" t="s">
        <v>3</v>
      </c>
      <c r="D37" s="106" t="s">
        <v>133</v>
      </c>
      <c r="E37" s="107" t="s">
        <v>3</v>
      </c>
      <c r="F37" s="108"/>
    </row>
    <row r="38" spans="1:6" x14ac:dyDescent="0.25">
      <c r="A38" s="103">
        <v>12704</v>
      </c>
      <c r="B38" s="104" t="s">
        <v>3</v>
      </c>
      <c r="C38" s="105" t="s">
        <v>3</v>
      </c>
      <c r="D38" s="106" t="s">
        <v>136</v>
      </c>
      <c r="E38" s="107" t="s">
        <v>3</v>
      </c>
      <c r="F38" s="108"/>
    </row>
    <row r="39" spans="1:6" x14ac:dyDescent="0.25">
      <c r="A39" s="103">
        <v>12901</v>
      </c>
      <c r="B39" s="104" t="s">
        <v>3</v>
      </c>
      <c r="C39" s="105" t="s">
        <v>3</v>
      </c>
      <c r="D39" s="106" t="s">
        <v>139</v>
      </c>
      <c r="E39" s="107" t="s">
        <v>3</v>
      </c>
      <c r="F39" s="108"/>
    </row>
    <row r="40" spans="1:6" x14ac:dyDescent="0.25">
      <c r="A40" s="103">
        <v>13701</v>
      </c>
      <c r="B40" s="104" t="s">
        <v>3</v>
      </c>
      <c r="C40" s="105" t="s">
        <v>3</v>
      </c>
      <c r="D40" s="106" t="s">
        <v>186</v>
      </c>
      <c r="E40" s="107" t="s">
        <v>3</v>
      </c>
      <c r="F40" s="108"/>
    </row>
    <row r="41" spans="1:6" x14ac:dyDescent="0.25">
      <c r="A41" s="103">
        <v>13702</v>
      </c>
      <c r="B41" s="104" t="s">
        <v>3</v>
      </c>
      <c r="C41" s="105" t="s">
        <v>3</v>
      </c>
      <c r="D41" s="106" t="s">
        <v>189</v>
      </c>
      <c r="E41" s="107" t="s">
        <v>3</v>
      </c>
      <c r="F41" s="108"/>
    </row>
    <row r="42" spans="1:6" x14ac:dyDescent="0.25">
      <c r="A42" s="103">
        <v>13703</v>
      </c>
      <c r="B42" s="104" t="s">
        <v>3</v>
      </c>
      <c r="C42" s="105" t="s">
        <v>3</v>
      </c>
      <c r="D42" s="106" t="s">
        <v>192</v>
      </c>
      <c r="E42" s="107" t="s">
        <v>3</v>
      </c>
      <c r="F42" s="108"/>
    </row>
    <row r="43" spans="1:6" x14ac:dyDescent="0.25">
      <c r="A43" s="103">
        <v>13704</v>
      </c>
      <c r="B43" s="104" t="s">
        <v>3</v>
      </c>
      <c r="C43" s="105" t="s">
        <v>3</v>
      </c>
      <c r="D43" s="106" t="s">
        <v>195</v>
      </c>
      <c r="E43" s="107" t="s">
        <v>3</v>
      </c>
      <c r="F43" s="108"/>
    </row>
    <row r="44" spans="1:6" x14ac:dyDescent="0.25">
      <c r="A44" s="103">
        <v>14101</v>
      </c>
      <c r="B44" s="104" t="s">
        <v>3</v>
      </c>
      <c r="C44" s="105" t="s">
        <v>3</v>
      </c>
      <c r="D44" s="106" t="s">
        <v>204</v>
      </c>
      <c r="E44" s="107" t="s">
        <v>3</v>
      </c>
      <c r="F44" s="108"/>
    </row>
    <row r="45" spans="1:6" x14ac:dyDescent="0.25">
      <c r="A45" s="103">
        <v>14102</v>
      </c>
      <c r="B45" s="104" t="s">
        <v>3</v>
      </c>
      <c r="C45" s="105" t="s">
        <v>3</v>
      </c>
      <c r="D45" s="106" t="s">
        <v>207</v>
      </c>
      <c r="E45" s="107" t="s">
        <v>3</v>
      </c>
      <c r="F45" s="108"/>
    </row>
    <row r="46" spans="1:6" x14ac:dyDescent="0.25">
      <c r="A46" s="103">
        <v>14103</v>
      </c>
      <c r="B46" s="104" t="s">
        <v>3</v>
      </c>
      <c r="C46" s="105" t="s">
        <v>3</v>
      </c>
      <c r="D46" s="106" t="s">
        <v>210</v>
      </c>
      <c r="E46" s="107" t="s">
        <v>3</v>
      </c>
      <c r="F46" s="108"/>
    </row>
    <row r="47" spans="1:6" x14ac:dyDescent="0.25">
      <c r="A47" s="103">
        <v>14104</v>
      </c>
      <c r="B47" s="104" t="s">
        <v>3</v>
      </c>
      <c r="C47" s="105" t="s">
        <v>3</v>
      </c>
      <c r="D47" s="106" t="s">
        <v>213</v>
      </c>
      <c r="E47" s="107" t="s">
        <v>3</v>
      </c>
      <c r="F47" s="108"/>
    </row>
    <row r="48" spans="1:6" x14ac:dyDescent="0.25">
      <c r="A48" s="103">
        <v>14401</v>
      </c>
      <c r="B48" s="104" t="s">
        <v>3</v>
      </c>
      <c r="C48" s="105" t="s">
        <v>3</v>
      </c>
      <c r="D48" s="106" t="s">
        <v>216</v>
      </c>
      <c r="E48" s="107" t="s">
        <v>3</v>
      </c>
      <c r="F48" s="108"/>
    </row>
    <row r="49" spans="1:6" x14ac:dyDescent="0.25">
      <c r="A49" s="103">
        <v>14402</v>
      </c>
      <c r="B49" s="104" t="s">
        <v>3</v>
      </c>
      <c r="C49" s="105" t="s">
        <v>3</v>
      </c>
      <c r="D49" s="106" t="s">
        <v>220</v>
      </c>
      <c r="E49" s="107" t="s">
        <v>3</v>
      </c>
      <c r="F49" s="108"/>
    </row>
    <row r="50" spans="1:6" x14ac:dyDescent="0.25">
      <c r="A50" s="103">
        <v>14702</v>
      </c>
      <c r="B50" s="104" t="s">
        <v>3</v>
      </c>
      <c r="C50" s="105" t="s">
        <v>3</v>
      </c>
      <c r="D50" s="106" t="s">
        <v>224</v>
      </c>
      <c r="E50" s="107" t="s">
        <v>3</v>
      </c>
      <c r="F50" s="108"/>
    </row>
    <row r="51" spans="1:6" x14ac:dyDescent="0.25">
      <c r="A51" s="103">
        <v>14703</v>
      </c>
      <c r="B51" s="104" t="s">
        <v>3</v>
      </c>
      <c r="C51" s="105" t="s">
        <v>3</v>
      </c>
      <c r="D51" s="106" t="s">
        <v>227</v>
      </c>
      <c r="E51" s="107" t="s">
        <v>3</v>
      </c>
      <c r="F51" s="108"/>
    </row>
    <row r="52" spans="1:6" x14ac:dyDescent="0.25">
      <c r="A52" s="103">
        <v>14704</v>
      </c>
      <c r="B52" s="104" t="s">
        <v>3</v>
      </c>
      <c r="C52" s="105" t="s">
        <v>3</v>
      </c>
      <c r="D52" s="106" t="s">
        <v>230</v>
      </c>
      <c r="E52" s="107" t="s">
        <v>3</v>
      </c>
      <c r="F52" s="108"/>
    </row>
    <row r="53" spans="1:6" ht="26.4" x14ac:dyDescent="0.25">
      <c r="A53" s="103">
        <v>14706</v>
      </c>
      <c r="B53" s="104" t="s">
        <v>3</v>
      </c>
      <c r="C53" s="105" t="s">
        <v>3</v>
      </c>
      <c r="D53" s="106" t="s">
        <v>233</v>
      </c>
      <c r="E53" s="107" t="s">
        <v>3</v>
      </c>
      <c r="F53" s="108"/>
    </row>
    <row r="54" spans="1:6" x14ac:dyDescent="0.25">
      <c r="A54" s="103">
        <v>17101</v>
      </c>
      <c r="B54" s="104" t="s">
        <v>3</v>
      </c>
      <c r="C54" s="105" t="s">
        <v>3</v>
      </c>
      <c r="D54" s="106" t="s">
        <v>236</v>
      </c>
      <c r="E54" s="107" t="s">
        <v>3</v>
      </c>
      <c r="F54" s="108"/>
    </row>
    <row r="55" spans="1:6" ht="26.4" x14ac:dyDescent="0.25">
      <c r="A55" s="103">
        <v>17102</v>
      </c>
      <c r="B55" s="104" t="s">
        <v>3</v>
      </c>
      <c r="C55" s="105" t="s">
        <v>3</v>
      </c>
      <c r="D55" s="106" t="s">
        <v>239</v>
      </c>
      <c r="E55" s="107" t="s">
        <v>3</v>
      </c>
      <c r="F55" s="108"/>
    </row>
    <row r="56" spans="1:6" ht="26.4" x14ac:dyDescent="0.25">
      <c r="A56" s="103">
        <v>17103</v>
      </c>
      <c r="B56" s="104" t="s">
        <v>3</v>
      </c>
      <c r="C56" s="105" t="s">
        <v>3</v>
      </c>
      <c r="D56" s="106" t="s">
        <v>241</v>
      </c>
      <c r="E56" s="107" t="s">
        <v>3</v>
      </c>
      <c r="F56" s="108"/>
    </row>
    <row r="57" spans="1:6" x14ac:dyDescent="0.25">
      <c r="A57" s="103">
        <v>17104</v>
      </c>
      <c r="B57" s="104" t="s">
        <v>3</v>
      </c>
      <c r="C57" s="105" t="s">
        <v>3</v>
      </c>
      <c r="D57" s="106" t="s">
        <v>243</v>
      </c>
      <c r="E57" s="107" t="s">
        <v>3</v>
      </c>
      <c r="F57" s="108"/>
    </row>
    <row r="58" spans="1:6" x14ac:dyDescent="0.25">
      <c r="A58" s="103">
        <v>17104</v>
      </c>
      <c r="B58" s="104" t="s">
        <v>245</v>
      </c>
      <c r="C58" s="105" t="s">
        <v>3</v>
      </c>
      <c r="D58" s="106" t="s">
        <v>243</v>
      </c>
      <c r="E58" s="107" t="s">
        <v>246</v>
      </c>
      <c r="F58" s="108"/>
    </row>
    <row r="59" spans="1:6" ht="26.4" x14ac:dyDescent="0.25">
      <c r="A59" s="103">
        <v>17104</v>
      </c>
      <c r="B59" s="104" t="s">
        <v>248</v>
      </c>
      <c r="C59" s="105" t="s">
        <v>3</v>
      </c>
      <c r="D59" s="106" t="s">
        <v>243</v>
      </c>
      <c r="E59" s="107" t="s">
        <v>249</v>
      </c>
      <c r="F59" s="108"/>
    </row>
    <row r="60" spans="1:6" x14ac:dyDescent="0.25">
      <c r="A60" s="103">
        <v>17104</v>
      </c>
      <c r="B60" s="104" t="s">
        <v>251</v>
      </c>
      <c r="C60" s="105" t="s">
        <v>3</v>
      </c>
      <c r="D60" s="106" t="s">
        <v>243</v>
      </c>
      <c r="E60" s="107" t="s">
        <v>252</v>
      </c>
      <c r="F60" s="108"/>
    </row>
    <row r="61" spans="1:6" ht="26.4" x14ac:dyDescent="0.25">
      <c r="A61" s="103">
        <v>17114</v>
      </c>
      <c r="B61" s="104" t="s">
        <v>3</v>
      </c>
      <c r="C61" s="105" t="s">
        <v>3</v>
      </c>
      <c r="D61" s="106" t="s">
        <v>254</v>
      </c>
      <c r="E61" s="107" t="s">
        <v>3</v>
      </c>
      <c r="F61" s="108"/>
    </row>
    <row r="62" spans="1:6" x14ac:dyDescent="0.25">
      <c r="A62" s="103">
        <v>17115</v>
      </c>
      <c r="B62" s="104" t="s">
        <v>3</v>
      </c>
      <c r="C62" s="105" t="s">
        <v>3</v>
      </c>
      <c r="D62" s="106" t="s">
        <v>256</v>
      </c>
      <c r="E62" s="107" t="s">
        <v>3</v>
      </c>
      <c r="F62" s="108"/>
    </row>
    <row r="63" spans="1:6" ht="26.4" x14ac:dyDescent="0.25">
      <c r="A63" s="103">
        <v>17201</v>
      </c>
      <c r="B63" s="104" t="s">
        <v>3</v>
      </c>
      <c r="C63" s="105" t="s">
        <v>3</v>
      </c>
      <c r="D63" s="106" t="s">
        <v>258</v>
      </c>
      <c r="E63" s="107" t="s">
        <v>3</v>
      </c>
      <c r="F63" s="108"/>
    </row>
    <row r="64" spans="1:6" ht="26.4" x14ac:dyDescent="0.25">
      <c r="A64" s="103">
        <v>17201</v>
      </c>
      <c r="B64" s="104" t="s">
        <v>245</v>
      </c>
      <c r="C64" s="105" t="s">
        <v>3</v>
      </c>
      <c r="D64" s="106" t="s">
        <v>258</v>
      </c>
      <c r="E64" s="107" t="s">
        <v>246</v>
      </c>
      <c r="F64" s="108"/>
    </row>
    <row r="65" spans="1:6" ht="26.4" x14ac:dyDescent="0.25">
      <c r="A65" s="103">
        <v>17201</v>
      </c>
      <c r="B65" s="104" t="s">
        <v>248</v>
      </c>
      <c r="C65" s="105" t="s">
        <v>3</v>
      </c>
      <c r="D65" s="106" t="s">
        <v>258</v>
      </c>
      <c r="E65" s="107" t="s">
        <v>249</v>
      </c>
      <c r="F65" s="108"/>
    </row>
    <row r="66" spans="1:6" ht="26.4" x14ac:dyDescent="0.25">
      <c r="A66" s="103">
        <v>17201</v>
      </c>
      <c r="B66" s="104" t="s">
        <v>251</v>
      </c>
      <c r="C66" s="105" t="s">
        <v>3</v>
      </c>
      <c r="D66" s="106" t="s">
        <v>258</v>
      </c>
      <c r="E66" s="107" t="s">
        <v>252</v>
      </c>
      <c r="F66" s="108"/>
    </row>
    <row r="67" spans="1:6" ht="26.4" x14ac:dyDescent="0.25">
      <c r="A67" s="103">
        <v>17201</v>
      </c>
      <c r="B67" s="104" t="s">
        <v>3115</v>
      </c>
      <c r="C67" s="105" t="s">
        <v>3</v>
      </c>
      <c r="D67" s="106" t="s">
        <v>258</v>
      </c>
      <c r="E67" s="107" t="s">
        <v>3124</v>
      </c>
      <c r="F67" s="108"/>
    </row>
    <row r="68" spans="1:6" x14ac:dyDescent="0.25">
      <c r="A68" s="103">
        <v>17202</v>
      </c>
      <c r="B68" s="104" t="s">
        <v>3</v>
      </c>
      <c r="C68" s="105" t="s">
        <v>3</v>
      </c>
      <c r="D68" s="106" t="s">
        <v>263</v>
      </c>
      <c r="E68" s="107" t="s">
        <v>3</v>
      </c>
      <c r="F68" s="108"/>
    </row>
    <row r="69" spans="1:6" x14ac:dyDescent="0.25">
      <c r="A69" s="103">
        <v>17202</v>
      </c>
      <c r="B69" s="104" t="s">
        <v>245</v>
      </c>
      <c r="C69" s="105" t="s">
        <v>3</v>
      </c>
      <c r="D69" s="106" t="s">
        <v>263</v>
      </c>
      <c r="E69" s="107" t="s">
        <v>246</v>
      </c>
      <c r="F69" s="108"/>
    </row>
    <row r="70" spans="1:6" ht="26.4" x14ac:dyDescent="0.25">
      <c r="A70" s="103">
        <v>17202</v>
      </c>
      <c r="B70" s="104" t="s">
        <v>248</v>
      </c>
      <c r="C70" s="105" t="s">
        <v>3</v>
      </c>
      <c r="D70" s="106" t="s">
        <v>263</v>
      </c>
      <c r="E70" s="107" t="s">
        <v>249</v>
      </c>
      <c r="F70" s="108"/>
    </row>
    <row r="71" spans="1:6" x14ac:dyDescent="0.25">
      <c r="A71" s="103">
        <v>17202</v>
      </c>
      <c r="B71" s="104" t="s">
        <v>251</v>
      </c>
      <c r="C71" s="105" t="s">
        <v>3</v>
      </c>
      <c r="D71" s="106" t="s">
        <v>263</v>
      </c>
      <c r="E71" s="107" t="s">
        <v>252</v>
      </c>
      <c r="F71" s="108"/>
    </row>
    <row r="72" spans="1:6" x14ac:dyDescent="0.25">
      <c r="A72" s="103">
        <v>17202</v>
      </c>
      <c r="B72" s="104" t="s">
        <v>3115</v>
      </c>
      <c r="C72" s="105" t="s">
        <v>3</v>
      </c>
      <c r="D72" s="106" t="s">
        <v>263</v>
      </c>
      <c r="E72" s="107" t="s">
        <v>3124</v>
      </c>
      <c r="F72" s="108"/>
    </row>
    <row r="73" spans="1:6" x14ac:dyDescent="0.25">
      <c r="A73" s="103">
        <v>17203</v>
      </c>
      <c r="B73" s="104" t="s">
        <v>3</v>
      </c>
      <c r="C73" s="105" t="s">
        <v>3</v>
      </c>
      <c r="D73" s="106" t="s">
        <v>3168</v>
      </c>
      <c r="E73" s="107" t="s">
        <v>3</v>
      </c>
      <c r="F73" s="108"/>
    </row>
    <row r="74" spans="1:6" ht="52.8" x14ac:dyDescent="0.25">
      <c r="A74" s="103">
        <v>17211</v>
      </c>
      <c r="B74" s="104" t="s">
        <v>3</v>
      </c>
      <c r="C74" s="105" t="s">
        <v>3</v>
      </c>
      <c r="D74" s="106" t="s">
        <v>279</v>
      </c>
      <c r="E74" s="107" t="s">
        <v>3</v>
      </c>
      <c r="F74" s="108"/>
    </row>
    <row r="75" spans="1:6" ht="52.8" x14ac:dyDescent="0.25">
      <c r="A75" s="103">
        <v>17212</v>
      </c>
      <c r="B75" s="104" t="s">
        <v>3</v>
      </c>
      <c r="C75" s="105" t="s">
        <v>3</v>
      </c>
      <c r="D75" s="106" t="s">
        <v>282</v>
      </c>
      <c r="E75" s="107" t="s">
        <v>3</v>
      </c>
      <c r="F75" s="108"/>
    </row>
    <row r="76" spans="1:6" ht="26.4" x14ac:dyDescent="0.25">
      <c r="A76" s="103">
        <v>17215</v>
      </c>
      <c r="B76" s="104" t="s">
        <v>3</v>
      </c>
      <c r="C76" s="105" t="s">
        <v>3</v>
      </c>
      <c r="D76" s="106" t="s">
        <v>288</v>
      </c>
      <c r="E76" s="107" t="s">
        <v>3</v>
      </c>
      <c r="F76" s="108"/>
    </row>
    <row r="77" spans="1:6" ht="39.6" x14ac:dyDescent="0.25">
      <c r="A77" s="103">
        <v>17218</v>
      </c>
      <c r="B77" s="104" t="s">
        <v>3</v>
      </c>
      <c r="C77" s="105" t="s">
        <v>3</v>
      </c>
      <c r="D77" s="106" t="s">
        <v>295</v>
      </c>
      <c r="E77" s="107" t="s">
        <v>3</v>
      </c>
      <c r="F77" s="108"/>
    </row>
    <row r="78" spans="1:6" x14ac:dyDescent="0.25">
      <c r="A78" s="103">
        <v>17219</v>
      </c>
      <c r="B78" s="104" t="s">
        <v>3</v>
      </c>
      <c r="C78" s="105" t="s">
        <v>3</v>
      </c>
      <c r="D78" s="106" t="s">
        <v>297</v>
      </c>
      <c r="E78" s="107" t="s">
        <v>3</v>
      </c>
      <c r="F78" s="108"/>
    </row>
    <row r="79" spans="1:6" x14ac:dyDescent="0.25">
      <c r="A79" s="103">
        <v>18101</v>
      </c>
      <c r="B79" s="104" t="s">
        <v>3</v>
      </c>
      <c r="C79" s="105" t="s">
        <v>3</v>
      </c>
      <c r="D79" s="106" t="s">
        <v>3173</v>
      </c>
      <c r="E79" s="107" t="s">
        <v>3</v>
      </c>
      <c r="F79" s="108"/>
    </row>
    <row r="80" spans="1:6" ht="26.4" x14ac:dyDescent="0.25">
      <c r="A80" s="103">
        <v>18401</v>
      </c>
      <c r="B80" s="104" t="s">
        <v>3</v>
      </c>
      <c r="C80" s="105" t="s">
        <v>3</v>
      </c>
      <c r="D80" s="106" t="s">
        <v>3174</v>
      </c>
      <c r="E80" s="107" t="s">
        <v>3</v>
      </c>
      <c r="F80" s="108"/>
    </row>
    <row r="81" spans="1:6" ht="26.4" x14ac:dyDescent="0.25">
      <c r="A81" s="103">
        <v>18407</v>
      </c>
      <c r="B81" s="104" t="s">
        <v>3</v>
      </c>
      <c r="C81" s="105" t="s">
        <v>3</v>
      </c>
      <c r="D81" s="106" t="s">
        <v>3175</v>
      </c>
      <c r="E81" s="107" t="s">
        <v>3</v>
      </c>
      <c r="F81" s="108"/>
    </row>
    <row r="82" spans="1:6" ht="26.4" x14ac:dyDescent="0.25">
      <c r="A82" s="103">
        <v>18408</v>
      </c>
      <c r="B82" s="104" t="s">
        <v>3</v>
      </c>
      <c r="C82" s="105" t="s">
        <v>3</v>
      </c>
      <c r="D82" s="106" t="s">
        <v>308</v>
      </c>
      <c r="E82" s="107" t="s">
        <v>3</v>
      </c>
      <c r="F82" s="108"/>
    </row>
    <row r="83" spans="1:6" x14ac:dyDescent="0.25">
      <c r="A83" s="103">
        <v>18701</v>
      </c>
      <c r="B83" s="104" t="s">
        <v>3</v>
      </c>
      <c r="C83" s="105" t="s">
        <v>3</v>
      </c>
      <c r="D83" s="106" t="s">
        <v>311</v>
      </c>
      <c r="E83" s="107" t="s">
        <v>3</v>
      </c>
      <c r="F83" s="108"/>
    </row>
    <row r="84" spans="1:6" x14ac:dyDescent="0.25">
      <c r="A84" s="103">
        <v>18702</v>
      </c>
      <c r="B84" s="104" t="s">
        <v>3</v>
      </c>
      <c r="C84" s="105" t="s">
        <v>3</v>
      </c>
      <c r="D84" s="106" t="s">
        <v>314</v>
      </c>
      <c r="E84" s="107" t="s">
        <v>3</v>
      </c>
      <c r="F84" s="108"/>
    </row>
    <row r="85" spans="1:6" x14ac:dyDescent="0.25">
      <c r="A85" s="103">
        <v>18703</v>
      </c>
      <c r="B85" s="104" t="s">
        <v>3</v>
      </c>
      <c r="C85" s="105" t="s">
        <v>3</v>
      </c>
      <c r="D85" s="106" t="s">
        <v>317</v>
      </c>
      <c r="E85" s="107" t="s">
        <v>3</v>
      </c>
      <c r="F85" s="108"/>
    </row>
    <row r="86" spans="1:6" x14ac:dyDescent="0.25">
      <c r="A86" s="103">
        <v>18704</v>
      </c>
      <c r="B86" s="104" t="s">
        <v>3</v>
      </c>
      <c r="C86" s="105" t="s">
        <v>3</v>
      </c>
      <c r="D86" s="106" t="s">
        <v>320</v>
      </c>
      <c r="E86" s="107" t="s">
        <v>3</v>
      </c>
      <c r="F86" s="108"/>
    </row>
    <row r="87" spans="1:6" x14ac:dyDescent="0.25">
      <c r="A87" s="103">
        <v>18705</v>
      </c>
      <c r="B87" s="104" t="s">
        <v>3</v>
      </c>
      <c r="C87" s="105" t="s">
        <v>3</v>
      </c>
      <c r="D87" s="106" t="s">
        <v>3176</v>
      </c>
      <c r="E87" s="107" t="s">
        <v>3</v>
      </c>
      <c r="F87" s="108"/>
    </row>
    <row r="88" spans="1:6" x14ac:dyDescent="0.25">
      <c r="A88" s="103">
        <v>18706</v>
      </c>
      <c r="B88" s="104" t="s">
        <v>3</v>
      </c>
      <c r="C88" s="105" t="s">
        <v>3</v>
      </c>
      <c r="D88" s="106" t="s">
        <v>324</v>
      </c>
      <c r="E88" s="107" t="s">
        <v>3</v>
      </c>
      <c r="F88" s="108"/>
    </row>
    <row r="89" spans="1:6" x14ac:dyDescent="0.25">
      <c r="A89" s="103">
        <v>18718</v>
      </c>
      <c r="B89" s="104" t="s">
        <v>3</v>
      </c>
      <c r="C89" s="105" t="s">
        <v>3</v>
      </c>
      <c r="D89" s="106" t="s">
        <v>348</v>
      </c>
      <c r="E89" s="107" t="s">
        <v>3</v>
      </c>
      <c r="F89" s="108"/>
    </row>
    <row r="90" spans="1:6" x14ac:dyDescent="0.25">
      <c r="A90" s="103">
        <v>19901</v>
      </c>
      <c r="B90" s="104" t="s">
        <v>3</v>
      </c>
      <c r="C90" s="105" t="s">
        <v>3</v>
      </c>
      <c r="D90" s="106" t="s">
        <v>351</v>
      </c>
      <c r="E90" s="107" t="s">
        <v>3</v>
      </c>
      <c r="F90" s="108"/>
    </row>
    <row r="91" spans="1:6" x14ac:dyDescent="0.25">
      <c r="A91" s="103">
        <v>19903</v>
      </c>
      <c r="B91" s="104" t="s">
        <v>3</v>
      </c>
      <c r="C91" s="105" t="s">
        <v>3</v>
      </c>
      <c r="D91" s="106" t="s">
        <v>354</v>
      </c>
      <c r="E91" s="107" t="s">
        <v>3</v>
      </c>
      <c r="F91" s="108"/>
    </row>
    <row r="92" spans="1:6" x14ac:dyDescent="0.25">
      <c r="A92" s="103">
        <v>19904</v>
      </c>
      <c r="B92" s="104" t="s">
        <v>3</v>
      </c>
      <c r="C92" s="105" t="s">
        <v>3</v>
      </c>
      <c r="D92" s="106" t="s">
        <v>357</v>
      </c>
      <c r="E92" s="107" t="s">
        <v>3</v>
      </c>
      <c r="F92" s="108"/>
    </row>
    <row r="93" spans="1:6" x14ac:dyDescent="0.25">
      <c r="A93" s="103">
        <v>19905</v>
      </c>
      <c r="B93" s="104" t="s">
        <v>3</v>
      </c>
      <c r="C93" s="105" t="s">
        <v>3</v>
      </c>
      <c r="D93" s="106" t="s">
        <v>360</v>
      </c>
      <c r="E93" s="107" t="s">
        <v>3</v>
      </c>
      <c r="F93" s="108"/>
    </row>
    <row r="94" spans="1:6" x14ac:dyDescent="0.25">
      <c r="A94" s="103">
        <v>19906</v>
      </c>
      <c r="B94" s="104" t="s">
        <v>3</v>
      </c>
      <c r="C94" s="105" t="s">
        <v>3</v>
      </c>
      <c r="D94" s="106" t="s">
        <v>363</v>
      </c>
      <c r="E94" s="107" t="s">
        <v>3</v>
      </c>
      <c r="F94" s="108"/>
    </row>
    <row r="95" spans="1:6" x14ac:dyDescent="0.25">
      <c r="A95" s="103">
        <v>19909</v>
      </c>
      <c r="B95" s="104" t="s">
        <v>3</v>
      </c>
      <c r="C95" s="105" t="s">
        <v>3</v>
      </c>
      <c r="D95" s="106" t="s">
        <v>369</v>
      </c>
      <c r="E95" s="107" t="s">
        <v>3</v>
      </c>
      <c r="F95" s="108"/>
    </row>
    <row r="96" spans="1:6" x14ac:dyDescent="0.25">
      <c r="A96" s="103">
        <v>19910</v>
      </c>
      <c r="B96" s="104" t="s">
        <v>3</v>
      </c>
      <c r="C96" s="105" t="s">
        <v>3</v>
      </c>
      <c r="D96" s="106" t="s">
        <v>372</v>
      </c>
      <c r="E96" s="107" t="s">
        <v>3</v>
      </c>
      <c r="F96" s="108"/>
    </row>
    <row r="97" spans="1:6" x14ac:dyDescent="0.25">
      <c r="A97" s="103">
        <v>31103</v>
      </c>
      <c r="B97" s="104" t="s">
        <v>3</v>
      </c>
      <c r="C97" s="105" t="s">
        <v>3</v>
      </c>
      <c r="D97" s="106" t="s">
        <v>379</v>
      </c>
      <c r="E97" s="107" t="s">
        <v>3</v>
      </c>
      <c r="F97" s="108"/>
    </row>
    <row r="98" spans="1:6" ht="26.4" x14ac:dyDescent="0.25">
      <c r="A98" s="103">
        <v>31104</v>
      </c>
      <c r="B98" s="104" t="s">
        <v>3</v>
      </c>
      <c r="C98" s="105" t="s">
        <v>3</v>
      </c>
      <c r="D98" s="106" t="s">
        <v>382</v>
      </c>
      <c r="E98" s="107" t="s">
        <v>3</v>
      </c>
      <c r="F98" s="108"/>
    </row>
    <row r="99" spans="1:6" ht="26.4" x14ac:dyDescent="0.25">
      <c r="A99" s="103">
        <v>31105</v>
      </c>
      <c r="B99" s="104" t="s">
        <v>3</v>
      </c>
      <c r="C99" s="105" t="s">
        <v>3</v>
      </c>
      <c r="D99" s="106" t="s">
        <v>385</v>
      </c>
      <c r="E99" s="107" t="s">
        <v>3</v>
      </c>
      <c r="F99" s="108"/>
    </row>
    <row r="100" spans="1:6" x14ac:dyDescent="0.25">
      <c r="A100" s="103">
        <v>31111</v>
      </c>
      <c r="B100" s="104" t="s">
        <v>3</v>
      </c>
      <c r="C100" s="105" t="s">
        <v>3</v>
      </c>
      <c r="D100" s="106" t="s">
        <v>394</v>
      </c>
      <c r="E100" s="107" t="s">
        <v>3</v>
      </c>
      <c r="F100" s="108"/>
    </row>
    <row r="101" spans="1:6" x14ac:dyDescent="0.25">
      <c r="A101" s="103">
        <v>31202</v>
      </c>
      <c r="B101" s="104" t="s">
        <v>3</v>
      </c>
      <c r="C101" s="105" t="s">
        <v>3</v>
      </c>
      <c r="D101" s="106" t="s">
        <v>398</v>
      </c>
      <c r="E101" s="107" t="s">
        <v>3</v>
      </c>
      <c r="F101" s="108"/>
    </row>
    <row r="102" spans="1:6" ht="26.4" x14ac:dyDescent="0.25">
      <c r="A102" s="103">
        <v>31203</v>
      </c>
      <c r="B102" s="104" t="s">
        <v>3184</v>
      </c>
      <c r="C102" s="105" t="s">
        <v>3</v>
      </c>
      <c r="D102" s="106" t="s">
        <v>402</v>
      </c>
      <c r="E102" s="107" t="s">
        <v>3185</v>
      </c>
      <c r="F102" s="108"/>
    </row>
    <row r="103" spans="1:6" x14ac:dyDescent="0.25">
      <c r="A103" s="103">
        <v>31208</v>
      </c>
      <c r="B103" s="104" t="s">
        <v>3</v>
      </c>
      <c r="C103" s="105" t="s">
        <v>3</v>
      </c>
      <c r="D103" s="106" t="s">
        <v>420</v>
      </c>
      <c r="E103" s="107" t="s">
        <v>3</v>
      </c>
      <c r="F103" s="108"/>
    </row>
    <row r="104" spans="1:6" x14ac:dyDescent="0.25">
      <c r="A104" s="103">
        <v>31210</v>
      </c>
      <c r="B104" s="104" t="s">
        <v>3</v>
      </c>
      <c r="C104" s="105" t="s">
        <v>3</v>
      </c>
      <c r="D104" s="106" t="s">
        <v>423</v>
      </c>
      <c r="E104" s="107" t="s">
        <v>3</v>
      </c>
      <c r="F104" s="108"/>
    </row>
    <row r="105" spans="1:6" x14ac:dyDescent="0.25">
      <c r="A105" s="103">
        <v>31213</v>
      </c>
      <c r="B105" s="104" t="s">
        <v>3</v>
      </c>
      <c r="C105" s="105" t="s">
        <v>3</v>
      </c>
      <c r="D105" s="106" t="s">
        <v>433</v>
      </c>
      <c r="E105" s="107" t="s">
        <v>3</v>
      </c>
      <c r="F105" s="108"/>
    </row>
    <row r="106" spans="1:6" x14ac:dyDescent="0.25">
      <c r="A106" s="103">
        <v>31215</v>
      </c>
      <c r="B106" s="104" t="s">
        <v>3</v>
      </c>
      <c r="C106" s="105" t="s">
        <v>3</v>
      </c>
      <c r="D106" s="106" t="s">
        <v>441</v>
      </c>
      <c r="E106" s="107" t="s">
        <v>3</v>
      </c>
      <c r="F106" s="108"/>
    </row>
    <row r="107" spans="1:6" x14ac:dyDescent="0.25">
      <c r="A107" s="103">
        <v>31218</v>
      </c>
      <c r="B107" s="104" t="s">
        <v>3</v>
      </c>
      <c r="C107" s="105" t="s">
        <v>3</v>
      </c>
      <c r="D107" s="106" t="s">
        <v>449</v>
      </c>
      <c r="E107" s="107" t="s">
        <v>3</v>
      </c>
      <c r="F107" s="108"/>
    </row>
    <row r="108" spans="1:6" x14ac:dyDescent="0.25">
      <c r="A108" s="103">
        <v>31219</v>
      </c>
      <c r="B108" s="104" t="s">
        <v>3</v>
      </c>
      <c r="C108" s="105" t="s">
        <v>3</v>
      </c>
      <c r="D108" s="106" t="s">
        <v>452</v>
      </c>
      <c r="E108" s="107" t="s">
        <v>3</v>
      </c>
      <c r="F108" s="108"/>
    </row>
    <row r="109" spans="1:6" x14ac:dyDescent="0.25">
      <c r="A109" s="103">
        <v>31220</v>
      </c>
      <c r="B109" s="104" t="s">
        <v>3</v>
      </c>
      <c r="C109" s="105" t="s">
        <v>3</v>
      </c>
      <c r="D109" s="106" t="s">
        <v>455</v>
      </c>
      <c r="E109" s="107" t="s">
        <v>3</v>
      </c>
      <c r="F109" s="108"/>
    </row>
    <row r="110" spans="1:6" x14ac:dyDescent="0.25">
      <c r="A110" s="103">
        <v>31222</v>
      </c>
      <c r="B110" s="104" t="s">
        <v>3</v>
      </c>
      <c r="C110" s="105" t="s">
        <v>3</v>
      </c>
      <c r="D110" s="106" t="s">
        <v>462</v>
      </c>
      <c r="E110" s="107" t="s">
        <v>3</v>
      </c>
      <c r="F110" s="108"/>
    </row>
    <row r="111" spans="1:6" ht="26.4" x14ac:dyDescent="0.25">
      <c r="A111" s="103">
        <v>31223</v>
      </c>
      <c r="B111" s="104" t="s">
        <v>3196</v>
      </c>
      <c r="C111" s="105" t="s">
        <v>3</v>
      </c>
      <c r="D111" s="106" t="s">
        <v>465</v>
      </c>
      <c r="E111" s="107" t="s">
        <v>3197</v>
      </c>
      <c r="F111" s="108"/>
    </row>
    <row r="112" spans="1:6" ht="26.4" x14ac:dyDescent="0.25">
      <c r="A112" s="103">
        <v>31301</v>
      </c>
      <c r="B112" s="104" t="s">
        <v>3</v>
      </c>
      <c r="C112" s="105" t="s">
        <v>3</v>
      </c>
      <c r="D112" s="106" t="s">
        <v>473</v>
      </c>
      <c r="E112" s="107" t="s">
        <v>3</v>
      </c>
      <c r="F112" s="108"/>
    </row>
    <row r="113" spans="1:6" x14ac:dyDescent="0.25">
      <c r="A113" s="103">
        <v>31305</v>
      </c>
      <c r="B113" s="104" t="s">
        <v>3</v>
      </c>
      <c r="C113" s="105" t="s">
        <v>3</v>
      </c>
      <c r="D113" s="106" t="s">
        <v>477</v>
      </c>
      <c r="E113" s="107" t="s">
        <v>3</v>
      </c>
      <c r="F113" s="108"/>
    </row>
    <row r="114" spans="1:6" x14ac:dyDescent="0.25">
      <c r="A114" s="103">
        <v>31306</v>
      </c>
      <c r="B114" s="104" t="s">
        <v>3</v>
      </c>
      <c r="C114" s="105" t="s">
        <v>3</v>
      </c>
      <c r="D114" s="106" t="s">
        <v>3202</v>
      </c>
      <c r="E114" s="107" t="s">
        <v>3</v>
      </c>
      <c r="F114" s="108"/>
    </row>
    <row r="115" spans="1:6" x14ac:dyDescent="0.25">
      <c r="A115" s="103">
        <v>31306</v>
      </c>
      <c r="B115" s="104" t="s">
        <v>482</v>
      </c>
      <c r="C115" s="105" t="s">
        <v>3</v>
      </c>
      <c r="D115" s="106" t="s">
        <v>3202</v>
      </c>
      <c r="E115" s="107" t="s">
        <v>483</v>
      </c>
      <c r="F115" s="108"/>
    </row>
    <row r="116" spans="1:6" x14ac:dyDescent="0.25">
      <c r="A116" s="103">
        <v>31306</v>
      </c>
      <c r="B116" s="104" t="s">
        <v>485</v>
      </c>
      <c r="C116" s="105" t="s">
        <v>3</v>
      </c>
      <c r="D116" s="106" t="s">
        <v>3202</v>
      </c>
      <c r="E116" s="107" t="s">
        <v>486</v>
      </c>
      <c r="F116" s="108"/>
    </row>
    <row r="117" spans="1:6" x14ac:dyDescent="0.25">
      <c r="A117" s="103">
        <v>31307</v>
      </c>
      <c r="B117" s="104" t="s">
        <v>3</v>
      </c>
      <c r="C117" s="105" t="s">
        <v>3</v>
      </c>
      <c r="D117" s="106" t="s">
        <v>493</v>
      </c>
      <c r="E117" s="107" t="s">
        <v>3</v>
      </c>
      <c r="F117" s="108"/>
    </row>
    <row r="118" spans="1:6" x14ac:dyDescent="0.25">
      <c r="A118" s="103">
        <v>31315</v>
      </c>
      <c r="B118" s="104" t="s">
        <v>3</v>
      </c>
      <c r="C118" s="105" t="s">
        <v>3</v>
      </c>
      <c r="D118" s="106" t="s">
        <v>513</v>
      </c>
      <c r="E118" s="107" t="s">
        <v>3</v>
      </c>
      <c r="F118" s="108"/>
    </row>
    <row r="119" spans="1:6" ht="26.4" x14ac:dyDescent="0.25">
      <c r="A119" s="103">
        <v>31318</v>
      </c>
      <c r="B119" s="104" t="s">
        <v>3</v>
      </c>
      <c r="C119" s="105" t="s">
        <v>3</v>
      </c>
      <c r="D119" s="106" t="s">
        <v>3125</v>
      </c>
      <c r="E119" s="107" t="s">
        <v>3</v>
      </c>
      <c r="F119" s="108"/>
    </row>
    <row r="120" spans="1:6" x14ac:dyDescent="0.25">
      <c r="A120" s="103">
        <v>31402</v>
      </c>
      <c r="B120" s="104" t="s">
        <v>3</v>
      </c>
      <c r="C120" s="105" t="s">
        <v>3</v>
      </c>
      <c r="D120" s="106" t="s">
        <v>3127</v>
      </c>
      <c r="E120" s="107" t="s">
        <v>3</v>
      </c>
      <c r="F120" s="108"/>
    </row>
    <row r="121" spans="1:6" x14ac:dyDescent="0.25">
      <c r="A121" s="103">
        <v>31405</v>
      </c>
      <c r="B121" s="104" t="s">
        <v>3</v>
      </c>
      <c r="C121" s="105" t="s">
        <v>3</v>
      </c>
      <c r="D121" s="106" t="s">
        <v>526</v>
      </c>
      <c r="E121" s="107" t="s">
        <v>3</v>
      </c>
      <c r="F121" s="108"/>
    </row>
    <row r="122" spans="1:6" x14ac:dyDescent="0.25">
      <c r="A122" s="103">
        <v>31407</v>
      </c>
      <c r="B122" s="104" t="s">
        <v>3</v>
      </c>
      <c r="C122" s="105" t="s">
        <v>3</v>
      </c>
      <c r="D122" s="106" t="s">
        <v>530</v>
      </c>
      <c r="E122" s="107" t="s">
        <v>3</v>
      </c>
      <c r="F122" s="108"/>
    </row>
    <row r="123" spans="1:6" ht="26.4" x14ac:dyDescent="0.25">
      <c r="A123" s="103">
        <v>31407</v>
      </c>
      <c r="B123" s="104" t="s">
        <v>532</v>
      </c>
      <c r="C123" s="105" t="s">
        <v>3</v>
      </c>
      <c r="D123" s="106" t="s">
        <v>530</v>
      </c>
      <c r="E123" s="107" t="s">
        <v>3214</v>
      </c>
      <c r="F123" s="108"/>
    </row>
    <row r="124" spans="1:6" x14ac:dyDescent="0.25">
      <c r="A124" s="103">
        <v>31408</v>
      </c>
      <c r="B124" s="104" t="s">
        <v>3</v>
      </c>
      <c r="C124" s="105" t="s">
        <v>3</v>
      </c>
      <c r="D124" s="106" t="s">
        <v>535</v>
      </c>
      <c r="E124" s="107" t="s">
        <v>3</v>
      </c>
      <c r="F124" s="108"/>
    </row>
    <row r="125" spans="1:6" ht="26.4" x14ac:dyDescent="0.25">
      <c r="A125" s="103">
        <v>31408</v>
      </c>
      <c r="B125" s="104" t="s">
        <v>532</v>
      </c>
      <c r="C125" s="105" t="s">
        <v>3</v>
      </c>
      <c r="D125" s="106" t="s">
        <v>535</v>
      </c>
      <c r="E125" s="107" t="s">
        <v>3214</v>
      </c>
      <c r="F125" s="108"/>
    </row>
    <row r="126" spans="1:6" x14ac:dyDescent="0.25">
      <c r="A126" s="103">
        <v>31409</v>
      </c>
      <c r="B126" s="104" t="s">
        <v>3</v>
      </c>
      <c r="C126" s="105" t="s">
        <v>3</v>
      </c>
      <c r="D126" s="106" t="s">
        <v>539</v>
      </c>
      <c r="E126" s="107" t="s">
        <v>3</v>
      </c>
      <c r="F126" s="108"/>
    </row>
    <row r="127" spans="1:6" ht="39.6" x14ac:dyDescent="0.25">
      <c r="A127" s="103">
        <v>31409</v>
      </c>
      <c r="B127" s="104" t="s">
        <v>541</v>
      </c>
      <c r="C127" s="105" t="s">
        <v>3</v>
      </c>
      <c r="D127" s="106" t="s">
        <v>539</v>
      </c>
      <c r="E127" s="107" t="s">
        <v>3217</v>
      </c>
      <c r="F127" s="108"/>
    </row>
    <row r="128" spans="1:6" ht="26.4" x14ac:dyDescent="0.25">
      <c r="A128" s="103">
        <v>31409</v>
      </c>
      <c r="B128" s="104" t="s">
        <v>3219</v>
      </c>
      <c r="C128" s="105" t="s">
        <v>3</v>
      </c>
      <c r="D128" s="106" t="s">
        <v>539</v>
      </c>
      <c r="E128" s="107" t="s">
        <v>3220</v>
      </c>
      <c r="F128" s="108"/>
    </row>
    <row r="129" spans="1:6" x14ac:dyDescent="0.25">
      <c r="A129" s="103">
        <v>31410</v>
      </c>
      <c r="B129" s="104" t="s">
        <v>3</v>
      </c>
      <c r="C129" s="105" t="s">
        <v>3</v>
      </c>
      <c r="D129" s="106" t="s">
        <v>544</v>
      </c>
      <c r="E129" s="107" t="s">
        <v>3</v>
      </c>
      <c r="F129" s="108"/>
    </row>
    <row r="130" spans="1:6" ht="79.2" x14ac:dyDescent="0.25">
      <c r="A130" s="103">
        <v>31411</v>
      </c>
      <c r="B130" s="104" t="s">
        <v>546</v>
      </c>
      <c r="C130" s="105" t="s">
        <v>3</v>
      </c>
      <c r="D130" s="106" t="s">
        <v>3223</v>
      </c>
      <c r="E130" s="107" t="s">
        <v>3227</v>
      </c>
      <c r="F130" s="108"/>
    </row>
    <row r="131" spans="1:6" ht="52.8" x14ac:dyDescent="0.25">
      <c r="A131" s="103">
        <v>31411</v>
      </c>
      <c r="B131" s="104" t="s">
        <v>548</v>
      </c>
      <c r="C131" s="105" t="s">
        <v>3</v>
      </c>
      <c r="D131" s="106" t="s">
        <v>3223</v>
      </c>
      <c r="E131" s="107" t="s">
        <v>3224</v>
      </c>
      <c r="F131" s="108"/>
    </row>
    <row r="132" spans="1:6" ht="52.8" x14ac:dyDescent="0.25">
      <c r="A132" s="103">
        <v>31411</v>
      </c>
      <c r="B132" s="104" t="s">
        <v>550</v>
      </c>
      <c r="C132" s="105" t="s">
        <v>3</v>
      </c>
      <c r="D132" s="106" t="s">
        <v>3223</v>
      </c>
      <c r="E132" s="107" t="s">
        <v>3225</v>
      </c>
      <c r="F132" s="108"/>
    </row>
    <row r="133" spans="1:6" ht="52.8" x14ac:dyDescent="0.25">
      <c r="A133" s="103">
        <v>31411</v>
      </c>
      <c r="B133" s="104" t="s">
        <v>552</v>
      </c>
      <c r="C133" s="105" t="s">
        <v>3</v>
      </c>
      <c r="D133" s="106" t="s">
        <v>3223</v>
      </c>
      <c r="E133" s="107" t="s">
        <v>3226</v>
      </c>
      <c r="F133" s="108"/>
    </row>
    <row r="134" spans="1:6" x14ac:dyDescent="0.25">
      <c r="A134" s="103">
        <v>31411</v>
      </c>
      <c r="B134" s="104" t="s">
        <v>553</v>
      </c>
      <c r="C134" s="105" t="s">
        <v>3</v>
      </c>
      <c r="D134" s="106" t="s">
        <v>3223</v>
      </c>
      <c r="E134" s="107" t="s">
        <v>3229</v>
      </c>
      <c r="F134" s="108"/>
    </row>
    <row r="135" spans="1:6" ht="26.4" x14ac:dyDescent="0.25">
      <c r="A135" s="103">
        <v>31411</v>
      </c>
      <c r="B135" s="104" t="s">
        <v>555</v>
      </c>
      <c r="C135" s="105" t="s">
        <v>3</v>
      </c>
      <c r="D135" s="106" t="s">
        <v>3223</v>
      </c>
      <c r="E135" s="107" t="s">
        <v>556</v>
      </c>
      <c r="F135" s="108"/>
    </row>
    <row r="136" spans="1:6" ht="26.4" x14ac:dyDescent="0.25">
      <c r="A136" s="103">
        <v>31411</v>
      </c>
      <c r="B136" s="104" t="s">
        <v>558</v>
      </c>
      <c r="C136" s="105" t="s">
        <v>3</v>
      </c>
      <c r="D136" s="106" t="s">
        <v>3223</v>
      </c>
      <c r="E136" s="107" t="s">
        <v>559</v>
      </c>
      <c r="F136" s="108"/>
    </row>
    <row r="137" spans="1:6" ht="39.6" x14ac:dyDescent="0.25">
      <c r="A137" s="103">
        <v>31411</v>
      </c>
      <c r="B137" s="104" t="s">
        <v>3231</v>
      </c>
      <c r="C137" s="105" t="s">
        <v>3</v>
      </c>
      <c r="D137" s="106" t="s">
        <v>3223</v>
      </c>
      <c r="E137" s="107" t="s">
        <v>3232</v>
      </c>
      <c r="F137" s="108"/>
    </row>
    <row r="138" spans="1:6" ht="52.8" x14ac:dyDescent="0.25">
      <c r="A138" s="103">
        <v>31411</v>
      </c>
      <c r="B138" s="104" t="s">
        <v>3234</v>
      </c>
      <c r="C138" s="105" t="s">
        <v>3</v>
      </c>
      <c r="D138" s="106" t="s">
        <v>3223</v>
      </c>
      <c r="E138" s="107" t="s">
        <v>3235</v>
      </c>
      <c r="F138" s="108"/>
    </row>
    <row r="139" spans="1:6" ht="39.6" x14ac:dyDescent="0.25">
      <c r="A139" s="103">
        <v>31411</v>
      </c>
      <c r="B139" s="104" t="s">
        <v>3237</v>
      </c>
      <c r="C139" s="105" t="s">
        <v>3</v>
      </c>
      <c r="D139" s="106" t="s">
        <v>3223</v>
      </c>
      <c r="E139" s="107" t="s">
        <v>3238</v>
      </c>
      <c r="F139" s="108"/>
    </row>
    <row r="140" spans="1:6" x14ac:dyDescent="0.25">
      <c r="A140" s="103">
        <v>31414</v>
      </c>
      <c r="B140" s="104" t="s">
        <v>3</v>
      </c>
      <c r="C140" s="105" t="s">
        <v>3</v>
      </c>
      <c r="D140" s="106" t="s">
        <v>565</v>
      </c>
      <c r="E140" s="107" t="s">
        <v>3</v>
      </c>
      <c r="F140" s="108"/>
    </row>
    <row r="141" spans="1:6" x14ac:dyDescent="0.25">
      <c r="A141" s="103">
        <v>31415</v>
      </c>
      <c r="B141" s="104" t="s">
        <v>3</v>
      </c>
      <c r="C141" s="105" t="s">
        <v>3</v>
      </c>
      <c r="D141" s="106" t="s">
        <v>568</v>
      </c>
      <c r="E141" s="107" t="s">
        <v>3</v>
      </c>
      <c r="F141" s="108"/>
    </row>
    <row r="142" spans="1:6" ht="26.4" x14ac:dyDescent="0.25">
      <c r="A142" s="103">
        <v>31416</v>
      </c>
      <c r="B142" s="104" t="s">
        <v>3247</v>
      </c>
      <c r="C142" s="105" t="s">
        <v>3</v>
      </c>
      <c r="D142" s="106" t="s">
        <v>3244</v>
      </c>
      <c r="E142" s="107" t="s">
        <v>3248</v>
      </c>
      <c r="F142" s="109"/>
    </row>
    <row r="143" spans="1:6" ht="26.4" x14ac:dyDescent="0.25">
      <c r="A143" s="103">
        <v>31416</v>
      </c>
      <c r="B143" s="104" t="s">
        <v>3251</v>
      </c>
      <c r="C143" s="105" t="s">
        <v>3</v>
      </c>
      <c r="D143" s="106" t="s">
        <v>3244</v>
      </c>
      <c r="E143" s="107" t="s">
        <v>3252</v>
      </c>
      <c r="F143" s="109"/>
    </row>
    <row r="144" spans="1:6" ht="26.4" x14ac:dyDescent="0.25">
      <c r="A144" s="103">
        <v>31416</v>
      </c>
      <c r="B144" s="104" t="s">
        <v>3255</v>
      </c>
      <c r="C144" s="105" t="s">
        <v>3</v>
      </c>
      <c r="D144" s="106" t="s">
        <v>3244</v>
      </c>
      <c r="E144" s="107" t="s">
        <v>3256</v>
      </c>
      <c r="F144" s="109"/>
    </row>
    <row r="145" spans="1:6" ht="26.4" x14ac:dyDescent="0.25">
      <c r="A145" s="103">
        <v>31416</v>
      </c>
      <c r="B145" s="104" t="s">
        <v>3259</v>
      </c>
      <c r="C145" s="105" t="s">
        <v>3</v>
      </c>
      <c r="D145" s="106" t="s">
        <v>3244</v>
      </c>
      <c r="E145" s="107" t="s">
        <v>3260</v>
      </c>
      <c r="F145" s="109"/>
    </row>
    <row r="146" spans="1:6" x14ac:dyDescent="0.25">
      <c r="A146" s="103">
        <v>31417</v>
      </c>
      <c r="B146" s="104" t="s">
        <v>3</v>
      </c>
      <c r="C146" s="105" t="s">
        <v>3</v>
      </c>
      <c r="D146" s="106" t="s">
        <v>573</v>
      </c>
      <c r="E146" s="107" t="s">
        <v>3</v>
      </c>
      <c r="F146" s="108"/>
    </row>
    <row r="147" spans="1:6" x14ac:dyDescent="0.25">
      <c r="A147" s="103">
        <v>31418</v>
      </c>
      <c r="B147" s="104" t="s">
        <v>3</v>
      </c>
      <c r="C147" s="105" t="s">
        <v>3</v>
      </c>
      <c r="D147" s="106" t="s">
        <v>576</v>
      </c>
      <c r="E147" s="107" t="s">
        <v>3</v>
      </c>
      <c r="F147" s="108"/>
    </row>
    <row r="148" spans="1:6" x14ac:dyDescent="0.25">
      <c r="A148" s="103">
        <v>31419</v>
      </c>
      <c r="B148" s="104" t="s">
        <v>3</v>
      </c>
      <c r="C148" s="105" t="s">
        <v>3</v>
      </c>
      <c r="D148" s="106" t="s">
        <v>580</v>
      </c>
      <c r="E148" s="107" t="s">
        <v>3</v>
      </c>
      <c r="F148" s="108"/>
    </row>
    <row r="149" spans="1:6" x14ac:dyDescent="0.25">
      <c r="A149" s="103">
        <v>31420</v>
      </c>
      <c r="B149" s="104" t="s">
        <v>3</v>
      </c>
      <c r="C149" s="105" t="s">
        <v>3</v>
      </c>
      <c r="D149" s="106" t="s">
        <v>584</v>
      </c>
      <c r="E149" s="107" t="s">
        <v>3</v>
      </c>
      <c r="F149" s="108"/>
    </row>
    <row r="150" spans="1:6" x14ac:dyDescent="0.25">
      <c r="A150" s="103">
        <v>31421</v>
      </c>
      <c r="B150" s="104" t="s">
        <v>3</v>
      </c>
      <c r="C150" s="105" t="s">
        <v>3</v>
      </c>
      <c r="D150" s="106" t="s">
        <v>588</v>
      </c>
      <c r="E150" s="107" t="s">
        <v>3</v>
      </c>
      <c r="F150" s="108"/>
    </row>
    <row r="151" spans="1:6" x14ac:dyDescent="0.25">
      <c r="A151" s="103">
        <v>31422</v>
      </c>
      <c r="B151" s="104" t="s">
        <v>3</v>
      </c>
      <c r="C151" s="105" t="s">
        <v>3</v>
      </c>
      <c r="D151" s="106" t="s">
        <v>592</v>
      </c>
      <c r="E151" s="107" t="s">
        <v>3</v>
      </c>
      <c r="F151" s="108"/>
    </row>
    <row r="152" spans="1:6" ht="26.4" x14ac:dyDescent="0.25">
      <c r="A152" s="103">
        <v>31423</v>
      </c>
      <c r="B152" s="104" t="s">
        <v>598</v>
      </c>
      <c r="C152" s="105" t="s">
        <v>3</v>
      </c>
      <c r="D152" s="106" t="s">
        <v>3265</v>
      </c>
      <c r="E152" s="107" t="s">
        <v>3267</v>
      </c>
      <c r="F152" s="108"/>
    </row>
    <row r="153" spans="1:6" ht="26.4" x14ac:dyDescent="0.25">
      <c r="A153" s="110">
        <v>31424</v>
      </c>
      <c r="B153" s="104" t="s">
        <v>601</v>
      </c>
      <c r="C153" s="105" t="s">
        <v>3</v>
      </c>
      <c r="D153" s="106" t="s">
        <v>3269</v>
      </c>
      <c r="E153" s="107" t="s">
        <v>3271</v>
      </c>
      <c r="F153" s="108"/>
    </row>
    <row r="154" spans="1:6" ht="26.4" x14ac:dyDescent="0.25">
      <c r="A154" s="103">
        <v>31425</v>
      </c>
      <c r="B154" s="104" t="s">
        <v>3</v>
      </c>
      <c r="C154" s="105" t="s">
        <v>3</v>
      </c>
      <c r="D154" s="106" t="s">
        <v>3274</v>
      </c>
      <c r="E154" s="107" t="s">
        <v>3</v>
      </c>
      <c r="F154" s="108"/>
    </row>
    <row r="155" spans="1:6" x14ac:dyDescent="0.25">
      <c r="A155" s="103">
        <v>31426</v>
      </c>
      <c r="B155" s="104" t="s">
        <v>3</v>
      </c>
      <c r="C155" s="105" t="s">
        <v>3</v>
      </c>
      <c r="D155" s="106" t="s">
        <v>3276</v>
      </c>
      <c r="E155" s="107" t="s">
        <v>3</v>
      </c>
      <c r="F155" s="108"/>
    </row>
    <row r="156" spans="1:6" x14ac:dyDescent="0.25">
      <c r="A156" s="103">
        <v>31427</v>
      </c>
      <c r="B156" s="104" t="s">
        <v>3</v>
      </c>
      <c r="C156" s="105" t="s">
        <v>3</v>
      </c>
      <c r="D156" s="106" t="s">
        <v>603</v>
      </c>
      <c r="E156" s="107" t="s">
        <v>3</v>
      </c>
      <c r="F156" s="108"/>
    </row>
    <row r="157" spans="1:6" ht="26.4" x14ac:dyDescent="0.25">
      <c r="A157" s="103">
        <v>31427</v>
      </c>
      <c r="B157" s="104" t="s">
        <v>532</v>
      </c>
      <c r="C157" s="105" t="s">
        <v>3</v>
      </c>
      <c r="D157" s="106" t="s">
        <v>603</v>
      </c>
      <c r="E157" s="107" t="s">
        <v>3214</v>
      </c>
      <c r="F157" s="108"/>
    </row>
    <row r="158" spans="1:6" ht="26.4" x14ac:dyDescent="0.25">
      <c r="A158" s="103">
        <v>31430</v>
      </c>
      <c r="B158" s="104" t="s">
        <v>3</v>
      </c>
      <c r="C158" s="105" t="s">
        <v>3</v>
      </c>
      <c r="D158" s="106" t="s">
        <v>3285</v>
      </c>
      <c r="E158" s="107" t="s">
        <v>3</v>
      </c>
      <c r="F158" s="108"/>
    </row>
    <row r="159" spans="1:6" x14ac:dyDescent="0.25">
      <c r="A159" s="103">
        <v>31432</v>
      </c>
      <c r="B159" s="104" t="s">
        <v>3</v>
      </c>
      <c r="C159" s="105" t="s">
        <v>3</v>
      </c>
      <c r="D159" s="106" t="s">
        <v>610</v>
      </c>
      <c r="E159" s="107" t="s">
        <v>3</v>
      </c>
      <c r="F159" s="108"/>
    </row>
    <row r="160" spans="1:6" ht="52.8" x14ac:dyDescent="0.25">
      <c r="A160" s="103">
        <v>31434</v>
      </c>
      <c r="B160" s="104" t="s">
        <v>3</v>
      </c>
      <c r="C160" s="105" t="s">
        <v>3</v>
      </c>
      <c r="D160" s="106" t="s">
        <v>3288</v>
      </c>
      <c r="E160" s="107" t="s">
        <v>3</v>
      </c>
      <c r="F160" s="108"/>
    </row>
    <row r="161" spans="1:6" x14ac:dyDescent="0.25">
      <c r="A161" s="103">
        <v>31438</v>
      </c>
      <c r="B161" s="104" t="s">
        <v>3</v>
      </c>
      <c r="C161" s="105" t="s">
        <v>3</v>
      </c>
      <c r="D161" s="106" t="s">
        <v>621</v>
      </c>
      <c r="E161" s="107" t="s">
        <v>3</v>
      </c>
      <c r="F161" s="108"/>
    </row>
    <row r="162" spans="1:6" x14ac:dyDescent="0.25">
      <c r="A162" s="103">
        <v>31442</v>
      </c>
      <c r="B162" s="104" t="s">
        <v>3</v>
      </c>
      <c r="C162" s="105" t="s">
        <v>3</v>
      </c>
      <c r="D162" s="106" t="s">
        <v>633</v>
      </c>
      <c r="E162" s="107" t="s">
        <v>3</v>
      </c>
      <c r="F162" s="108"/>
    </row>
    <row r="163" spans="1:6" x14ac:dyDescent="0.25">
      <c r="A163" s="103">
        <v>31444</v>
      </c>
      <c r="B163" s="104" t="s">
        <v>3</v>
      </c>
      <c r="C163" s="105" t="s">
        <v>3</v>
      </c>
      <c r="D163" s="106" t="s">
        <v>637</v>
      </c>
      <c r="E163" s="107" t="s">
        <v>3</v>
      </c>
      <c r="F163" s="108"/>
    </row>
    <row r="164" spans="1:6" ht="39.6" x14ac:dyDescent="0.25">
      <c r="A164" s="103">
        <v>31446</v>
      </c>
      <c r="B164" s="104" t="s">
        <v>3</v>
      </c>
      <c r="C164" s="105" t="s">
        <v>3</v>
      </c>
      <c r="D164" s="106" t="s">
        <v>643</v>
      </c>
      <c r="E164" s="107" t="s">
        <v>3</v>
      </c>
      <c r="F164" s="108"/>
    </row>
    <row r="165" spans="1:6" ht="39.6" x14ac:dyDescent="0.25">
      <c r="A165" s="103">
        <v>31447</v>
      </c>
      <c r="B165" s="104" t="s">
        <v>3</v>
      </c>
      <c r="C165" s="105" t="s">
        <v>3</v>
      </c>
      <c r="D165" s="106" t="s">
        <v>647</v>
      </c>
      <c r="E165" s="107" t="s">
        <v>3</v>
      </c>
      <c r="F165" s="108"/>
    </row>
    <row r="166" spans="1:6" x14ac:dyDescent="0.25">
      <c r="A166" s="103">
        <v>31449</v>
      </c>
      <c r="B166" s="104" t="s">
        <v>3</v>
      </c>
      <c r="C166" s="105" t="s">
        <v>3</v>
      </c>
      <c r="D166" s="106" t="s">
        <v>651</v>
      </c>
      <c r="E166" s="107" t="s">
        <v>3</v>
      </c>
      <c r="F166" s="108"/>
    </row>
    <row r="167" spans="1:6" x14ac:dyDescent="0.25">
      <c r="A167" s="103">
        <v>31450</v>
      </c>
      <c r="B167" s="104" t="s">
        <v>3</v>
      </c>
      <c r="C167" s="105" t="s">
        <v>3</v>
      </c>
      <c r="D167" s="106" t="s">
        <v>655</v>
      </c>
      <c r="E167" s="107" t="s">
        <v>3</v>
      </c>
      <c r="F167" s="108"/>
    </row>
    <row r="168" spans="1:6" ht="39.6" x14ac:dyDescent="0.25">
      <c r="A168" s="103">
        <v>31451</v>
      </c>
      <c r="B168" s="104" t="s">
        <v>3</v>
      </c>
      <c r="C168" s="105" t="s">
        <v>3</v>
      </c>
      <c r="D168" s="106" t="s">
        <v>660</v>
      </c>
      <c r="E168" s="107" t="s">
        <v>3</v>
      </c>
      <c r="F168" s="108"/>
    </row>
    <row r="169" spans="1:6" x14ac:dyDescent="0.25">
      <c r="A169" s="103">
        <v>31460</v>
      </c>
      <c r="B169" s="104" t="s">
        <v>3</v>
      </c>
      <c r="C169" s="105" t="s">
        <v>3</v>
      </c>
      <c r="D169" s="106" t="s">
        <v>663</v>
      </c>
      <c r="E169" s="107" t="s">
        <v>3</v>
      </c>
      <c r="F169" s="108"/>
    </row>
    <row r="170" spans="1:6" ht="52.8" x14ac:dyDescent="0.25">
      <c r="A170" s="103">
        <v>31465</v>
      </c>
      <c r="B170" s="104" t="s">
        <v>3</v>
      </c>
      <c r="C170" s="105" t="s">
        <v>3</v>
      </c>
      <c r="D170" s="106" t="s">
        <v>668</v>
      </c>
      <c r="E170" s="107" t="s">
        <v>3</v>
      </c>
      <c r="F170" s="108"/>
    </row>
    <row r="171" spans="1:6" x14ac:dyDescent="0.25">
      <c r="A171" s="103">
        <v>31467</v>
      </c>
      <c r="B171" s="104" t="s">
        <v>3</v>
      </c>
      <c r="C171" s="105" t="s">
        <v>3</v>
      </c>
      <c r="D171" s="106" t="s">
        <v>3310</v>
      </c>
      <c r="E171" s="107" t="s">
        <v>3</v>
      </c>
      <c r="F171" s="108"/>
    </row>
    <row r="172" spans="1:6" x14ac:dyDescent="0.25">
      <c r="A172" s="103">
        <v>31468</v>
      </c>
      <c r="B172" s="104" t="s">
        <v>3</v>
      </c>
      <c r="C172" s="105" t="s">
        <v>3</v>
      </c>
      <c r="D172" s="106" t="s">
        <v>676</v>
      </c>
      <c r="E172" s="107" t="s">
        <v>3</v>
      </c>
      <c r="F172" s="108"/>
    </row>
    <row r="173" spans="1:6" x14ac:dyDescent="0.25">
      <c r="A173" s="103">
        <v>31469</v>
      </c>
      <c r="B173" s="104" t="s">
        <v>3</v>
      </c>
      <c r="C173" s="105" t="s">
        <v>3</v>
      </c>
      <c r="D173" s="106" t="s">
        <v>680</v>
      </c>
      <c r="E173" s="107" t="s">
        <v>3</v>
      </c>
      <c r="F173" s="108"/>
    </row>
    <row r="174" spans="1:6" x14ac:dyDescent="0.25">
      <c r="A174" s="103">
        <v>31472</v>
      </c>
      <c r="B174" s="104" t="s">
        <v>3</v>
      </c>
      <c r="C174" s="105" t="s">
        <v>3</v>
      </c>
      <c r="D174" s="106" t="s">
        <v>684</v>
      </c>
      <c r="E174" s="107" t="s">
        <v>3</v>
      </c>
      <c r="F174" s="108"/>
    </row>
    <row r="175" spans="1:6" x14ac:dyDescent="0.25">
      <c r="A175" s="103">
        <v>31473</v>
      </c>
      <c r="B175" s="104" t="s">
        <v>3</v>
      </c>
      <c r="C175" s="105" t="s">
        <v>3</v>
      </c>
      <c r="D175" s="106" t="s">
        <v>686</v>
      </c>
      <c r="E175" s="107" t="s">
        <v>3</v>
      </c>
      <c r="F175" s="108"/>
    </row>
    <row r="176" spans="1:6" x14ac:dyDescent="0.25">
      <c r="A176" s="103">
        <v>31474</v>
      </c>
      <c r="B176" s="104" t="s">
        <v>3</v>
      </c>
      <c r="C176" s="105" t="s">
        <v>3</v>
      </c>
      <c r="D176" s="106" t="s">
        <v>688</v>
      </c>
      <c r="E176" s="107" t="s">
        <v>3</v>
      </c>
      <c r="F176" s="108"/>
    </row>
    <row r="177" spans="1:6" x14ac:dyDescent="0.25">
      <c r="A177" s="103">
        <v>31475</v>
      </c>
      <c r="B177" s="104" t="s">
        <v>3</v>
      </c>
      <c r="C177" s="105" t="s">
        <v>3</v>
      </c>
      <c r="D177" s="106" t="s">
        <v>690</v>
      </c>
      <c r="E177" s="107" t="s">
        <v>3</v>
      </c>
      <c r="F177" s="108"/>
    </row>
    <row r="178" spans="1:6" ht="26.4" x14ac:dyDescent="0.25">
      <c r="A178" s="103">
        <v>31483</v>
      </c>
      <c r="B178" s="104" t="s">
        <v>3</v>
      </c>
      <c r="C178" s="105" t="s">
        <v>3</v>
      </c>
      <c r="D178" s="106" t="s">
        <v>3313</v>
      </c>
      <c r="E178" s="107" t="s">
        <v>3</v>
      </c>
      <c r="F178" s="108"/>
    </row>
    <row r="179" spans="1:6" x14ac:dyDescent="0.25">
      <c r="A179" s="103">
        <v>31485</v>
      </c>
      <c r="B179" s="104" t="s">
        <v>3</v>
      </c>
      <c r="C179" s="105" t="s">
        <v>3</v>
      </c>
      <c r="D179" s="106" t="s">
        <v>700</v>
      </c>
      <c r="E179" s="107" t="s">
        <v>3</v>
      </c>
      <c r="F179" s="108"/>
    </row>
    <row r="180" spans="1:6" x14ac:dyDescent="0.25">
      <c r="A180" s="103">
        <v>31488</v>
      </c>
      <c r="B180" s="104" t="s">
        <v>3</v>
      </c>
      <c r="C180" s="105" t="s">
        <v>3</v>
      </c>
      <c r="D180" s="106" t="s">
        <v>710</v>
      </c>
      <c r="E180" s="107" t="s">
        <v>3</v>
      </c>
      <c r="F180" s="108"/>
    </row>
    <row r="181" spans="1:6" x14ac:dyDescent="0.25">
      <c r="A181" s="103">
        <v>31489</v>
      </c>
      <c r="B181" s="104" t="s">
        <v>3</v>
      </c>
      <c r="C181" s="105" t="s">
        <v>3</v>
      </c>
      <c r="D181" s="106" t="s">
        <v>713</v>
      </c>
      <c r="E181" s="107" t="s">
        <v>3</v>
      </c>
      <c r="F181" s="108"/>
    </row>
    <row r="182" spans="1:6" ht="26.4" x14ac:dyDescent="0.25">
      <c r="A182" s="103">
        <v>31491</v>
      </c>
      <c r="B182" s="104" t="s">
        <v>3</v>
      </c>
      <c r="C182" s="105" t="s">
        <v>3</v>
      </c>
      <c r="D182" s="106" t="s">
        <v>3317</v>
      </c>
      <c r="E182" s="107" t="s">
        <v>3</v>
      </c>
      <c r="F182" s="108"/>
    </row>
    <row r="183" spans="1:6" ht="26.4" x14ac:dyDescent="0.25">
      <c r="A183" s="103">
        <v>31492</v>
      </c>
      <c r="B183" s="104" t="s">
        <v>3</v>
      </c>
      <c r="C183" s="105" t="s">
        <v>3</v>
      </c>
      <c r="D183" s="106" t="s">
        <v>3318</v>
      </c>
      <c r="E183" s="107" t="s">
        <v>3</v>
      </c>
      <c r="F183" s="108"/>
    </row>
    <row r="184" spans="1:6" ht="26.4" x14ac:dyDescent="0.25">
      <c r="A184" s="103">
        <v>31493</v>
      </c>
      <c r="B184" s="104" t="s">
        <v>3</v>
      </c>
      <c r="C184" s="105" t="s">
        <v>3</v>
      </c>
      <c r="D184" s="106" t="s">
        <v>3319</v>
      </c>
      <c r="E184" s="107" t="s">
        <v>3</v>
      </c>
      <c r="F184" s="108"/>
    </row>
    <row r="185" spans="1:6" ht="26.4" x14ac:dyDescent="0.25">
      <c r="A185" s="103">
        <v>31494</v>
      </c>
      <c r="B185" s="104" t="s">
        <v>3</v>
      </c>
      <c r="C185" s="105" t="s">
        <v>3</v>
      </c>
      <c r="D185" s="106" t="s">
        <v>3320</v>
      </c>
      <c r="E185" s="107" t="s">
        <v>3</v>
      </c>
      <c r="F185" s="108"/>
    </row>
    <row r="186" spans="1:6" ht="26.4" x14ac:dyDescent="0.25">
      <c r="A186" s="103">
        <v>31495</v>
      </c>
      <c r="B186" s="104" t="s">
        <v>3</v>
      </c>
      <c r="C186" s="105" t="s">
        <v>3</v>
      </c>
      <c r="D186" s="106" t="s">
        <v>3321</v>
      </c>
      <c r="E186" s="107" t="s">
        <v>3</v>
      </c>
      <c r="F186" s="108"/>
    </row>
    <row r="187" spans="1:6" ht="26.4" x14ac:dyDescent="0.25">
      <c r="A187" s="103">
        <v>31496</v>
      </c>
      <c r="B187" s="104" t="s">
        <v>3</v>
      </c>
      <c r="C187" s="105" t="s">
        <v>3</v>
      </c>
      <c r="D187" s="106" t="s">
        <v>3322</v>
      </c>
      <c r="E187" s="107" t="s">
        <v>3</v>
      </c>
      <c r="F187" s="108"/>
    </row>
    <row r="188" spans="1:6" ht="26.4" x14ac:dyDescent="0.25">
      <c r="A188" s="103">
        <v>31497</v>
      </c>
      <c r="B188" s="104" t="s">
        <v>3</v>
      </c>
      <c r="C188" s="105" t="s">
        <v>3</v>
      </c>
      <c r="D188" s="106" t="s">
        <v>724</v>
      </c>
      <c r="E188" s="107" t="s">
        <v>3</v>
      </c>
      <c r="F188" s="108"/>
    </row>
    <row r="189" spans="1:6" ht="26.4" x14ac:dyDescent="0.25">
      <c r="A189" s="103">
        <v>31498</v>
      </c>
      <c r="B189" s="104" t="s">
        <v>3119</v>
      </c>
      <c r="C189" s="105" t="s">
        <v>3</v>
      </c>
      <c r="D189" s="106" t="s">
        <v>3128</v>
      </c>
      <c r="E189" s="107" t="s">
        <v>3129</v>
      </c>
      <c r="F189" s="108"/>
    </row>
    <row r="190" spans="1:6" x14ac:dyDescent="0.25">
      <c r="A190" s="103">
        <v>31498</v>
      </c>
      <c r="B190" s="104" t="s">
        <v>3325</v>
      </c>
      <c r="C190" s="105" t="s">
        <v>3</v>
      </c>
      <c r="D190" s="106" t="s">
        <v>3128</v>
      </c>
      <c r="E190" s="107" t="s">
        <v>3326</v>
      </c>
      <c r="F190" s="108"/>
    </row>
    <row r="191" spans="1:6" ht="26.4" x14ac:dyDescent="0.25">
      <c r="A191" s="103">
        <v>31498</v>
      </c>
      <c r="B191" s="104" t="s">
        <v>3121</v>
      </c>
      <c r="C191" s="105" t="s">
        <v>3</v>
      </c>
      <c r="D191" s="106" t="s">
        <v>3323</v>
      </c>
      <c r="E191" s="107" t="s">
        <v>3131</v>
      </c>
      <c r="F191" s="108"/>
    </row>
    <row r="192" spans="1:6" ht="26.4" x14ac:dyDescent="0.25">
      <c r="A192" s="103">
        <v>31499</v>
      </c>
      <c r="B192" s="104" t="s">
        <v>3121</v>
      </c>
      <c r="C192" s="105" t="s">
        <v>3</v>
      </c>
      <c r="D192" s="106" t="s">
        <v>727</v>
      </c>
      <c r="E192" s="107" t="s">
        <v>3131</v>
      </c>
      <c r="F192" s="108"/>
    </row>
    <row r="193" spans="1:6" ht="26.4" x14ac:dyDescent="0.25">
      <c r="A193" s="103">
        <v>31499</v>
      </c>
      <c r="B193" s="104" t="s">
        <v>3119</v>
      </c>
      <c r="C193" s="105" t="s">
        <v>3</v>
      </c>
      <c r="D193" s="106" t="s">
        <v>3130</v>
      </c>
      <c r="E193" s="107" t="s">
        <v>3129</v>
      </c>
      <c r="F193" s="108"/>
    </row>
    <row r="194" spans="1:6" x14ac:dyDescent="0.25">
      <c r="A194" s="103">
        <v>31499</v>
      </c>
      <c r="B194" s="104" t="s">
        <v>3325</v>
      </c>
      <c r="C194" s="105" t="s">
        <v>3</v>
      </c>
      <c r="D194" s="106" t="s">
        <v>3130</v>
      </c>
      <c r="E194" s="107" t="s">
        <v>3326</v>
      </c>
      <c r="F194" s="108"/>
    </row>
    <row r="195" spans="1:6" ht="26.4" x14ac:dyDescent="0.25">
      <c r="A195" s="103">
        <v>31501</v>
      </c>
      <c r="B195" s="104" t="s">
        <v>3</v>
      </c>
      <c r="C195" s="105" t="s">
        <v>3</v>
      </c>
      <c r="D195" s="106" t="s">
        <v>3329</v>
      </c>
      <c r="E195" s="107" t="s">
        <v>3</v>
      </c>
      <c r="F195" s="108"/>
    </row>
    <row r="196" spans="1:6" ht="26.4" x14ac:dyDescent="0.25">
      <c r="A196" s="103">
        <v>31502</v>
      </c>
      <c r="B196" s="104" t="s">
        <v>3</v>
      </c>
      <c r="C196" s="105" t="s">
        <v>3</v>
      </c>
      <c r="D196" s="106" t="s">
        <v>3331</v>
      </c>
      <c r="E196" s="107" t="s">
        <v>3</v>
      </c>
      <c r="F196" s="108"/>
    </row>
    <row r="197" spans="1:6" ht="26.4" x14ac:dyDescent="0.25">
      <c r="A197" s="103">
        <v>31503</v>
      </c>
      <c r="B197" s="104" t="s">
        <v>3</v>
      </c>
      <c r="C197" s="105" t="s">
        <v>3</v>
      </c>
      <c r="D197" s="106" t="s">
        <v>3333</v>
      </c>
      <c r="E197" s="107" t="s">
        <v>3</v>
      </c>
      <c r="F197" s="108"/>
    </row>
    <row r="198" spans="1:6" ht="26.4" x14ac:dyDescent="0.25">
      <c r="A198" s="103">
        <v>31504</v>
      </c>
      <c r="B198" s="104" t="s">
        <v>3</v>
      </c>
      <c r="C198" s="105" t="s">
        <v>3</v>
      </c>
      <c r="D198" s="106" t="s">
        <v>3335</v>
      </c>
      <c r="E198" s="107" t="s">
        <v>3</v>
      </c>
      <c r="F198" s="108"/>
    </row>
    <row r="199" spans="1:6" ht="26.4" x14ac:dyDescent="0.25">
      <c r="A199" s="103">
        <v>31505</v>
      </c>
      <c r="B199" s="104" t="s">
        <v>3</v>
      </c>
      <c r="C199" s="105" t="s">
        <v>3</v>
      </c>
      <c r="D199" s="106" t="s">
        <v>3337</v>
      </c>
      <c r="E199" s="107" t="s">
        <v>3</v>
      </c>
      <c r="F199" s="108"/>
    </row>
    <row r="200" spans="1:6" x14ac:dyDescent="0.25">
      <c r="A200" s="103">
        <v>31601</v>
      </c>
      <c r="B200" s="104" t="s">
        <v>3</v>
      </c>
      <c r="C200" s="105" t="s">
        <v>3</v>
      </c>
      <c r="D200" s="106" t="s">
        <v>729</v>
      </c>
      <c r="E200" s="107" t="s">
        <v>3</v>
      </c>
      <c r="F200" s="108"/>
    </row>
    <row r="201" spans="1:6" x14ac:dyDescent="0.25">
      <c r="A201" s="103">
        <v>31602</v>
      </c>
      <c r="B201" s="104" t="s">
        <v>3</v>
      </c>
      <c r="C201" s="105" t="s">
        <v>3</v>
      </c>
      <c r="D201" s="106" t="s">
        <v>733</v>
      </c>
      <c r="E201" s="107" t="s">
        <v>3</v>
      </c>
      <c r="F201" s="108"/>
    </row>
    <row r="202" spans="1:6" x14ac:dyDescent="0.25">
      <c r="A202" s="103">
        <v>31603</v>
      </c>
      <c r="B202" s="104" t="s">
        <v>3</v>
      </c>
      <c r="C202" s="105" t="s">
        <v>3</v>
      </c>
      <c r="D202" s="106" t="s">
        <v>737</v>
      </c>
      <c r="E202" s="107" t="s">
        <v>3</v>
      </c>
      <c r="F202" s="108"/>
    </row>
    <row r="203" spans="1:6" x14ac:dyDescent="0.25">
      <c r="A203" s="103">
        <v>31604</v>
      </c>
      <c r="B203" s="104" t="s">
        <v>3</v>
      </c>
      <c r="C203" s="105" t="s">
        <v>3</v>
      </c>
      <c r="D203" s="106" t="s">
        <v>741</v>
      </c>
      <c r="E203" s="107" t="s">
        <v>3</v>
      </c>
      <c r="F203" s="108"/>
    </row>
    <row r="204" spans="1:6" x14ac:dyDescent="0.25">
      <c r="A204" s="103">
        <v>31605</v>
      </c>
      <c r="B204" s="104" t="s">
        <v>3</v>
      </c>
      <c r="C204" s="105" t="s">
        <v>3</v>
      </c>
      <c r="D204" s="106" t="s">
        <v>745</v>
      </c>
      <c r="E204" s="107" t="s">
        <v>3</v>
      </c>
      <c r="F204" s="108"/>
    </row>
    <row r="205" spans="1:6" x14ac:dyDescent="0.25">
      <c r="A205" s="103">
        <v>31606</v>
      </c>
      <c r="B205" s="104" t="s">
        <v>3</v>
      </c>
      <c r="C205" s="105" t="s">
        <v>3</v>
      </c>
      <c r="D205" s="106" t="s">
        <v>749</v>
      </c>
      <c r="E205" s="107" t="s">
        <v>3</v>
      </c>
      <c r="F205" s="108"/>
    </row>
    <row r="206" spans="1:6" x14ac:dyDescent="0.25">
      <c r="A206" s="103">
        <v>31607</v>
      </c>
      <c r="B206" s="104" t="s">
        <v>3</v>
      </c>
      <c r="C206" s="105" t="s">
        <v>3</v>
      </c>
      <c r="D206" s="106" t="s">
        <v>753</v>
      </c>
      <c r="E206" s="107" t="s">
        <v>3</v>
      </c>
      <c r="F206" s="108"/>
    </row>
    <row r="207" spans="1:6" x14ac:dyDescent="0.25">
      <c r="A207" s="103">
        <v>31610</v>
      </c>
      <c r="B207" s="104" t="s">
        <v>3</v>
      </c>
      <c r="C207" s="105" t="s">
        <v>3</v>
      </c>
      <c r="D207" s="106" t="s">
        <v>763</v>
      </c>
      <c r="E207" s="107" t="s">
        <v>3</v>
      </c>
      <c r="F207" s="108"/>
    </row>
    <row r="208" spans="1:6" x14ac:dyDescent="0.25">
      <c r="A208" s="103">
        <v>31613</v>
      </c>
      <c r="B208" s="104" t="s">
        <v>3</v>
      </c>
      <c r="C208" s="105" t="s">
        <v>3</v>
      </c>
      <c r="D208" s="106" t="s">
        <v>776</v>
      </c>
      <c r="E208" s="107" t="s">
        <v>3</v>
      </c>
      <c r="F208" s="108"/>
    </row>
    <row r="209" spans="1:6" x14ac:dyDescent="0.25">
      <c r="A209" s="103">
        <v>31614</v>
      </c>
      <c r="B209" s="104" t="s">
        <v>3</v>
      </c>
      <c r="C209" s="105" t="s">
        <v>3</v>
      </c>
      <c r="D209" s="106" t="s">
        <v>779</v>
      </c>
      <c r="E209" s="107" t="s">
        <v>3</v>
      </c>
      <c r="F209" s="108"/>
    </row>
    <row r="210" spans="1:6" x14ac:dyDescent="0.25">
      <c r="A210" s="103">
        <v>31615</v>
      </c>
      <c r="B210" s="104" t="s">
        <v>3</v>
      </c>
      <c r="C210" s="105" t="s">
        <v>3</v>
      </c>
      <c r="D210" s="106" t="s">
        <v>783</v>
      </c>
      <c r="E210" s="107" t="s">
        <v>3</v>
      </c>
      <c r="F210" s="108"/>
    </row>
    <row r="211" spans="1:6" x14ac:dyDescent="0.25">
      <c r="A211" s="103">
        <v>31616</v>
      </c>
      <c r="B211" s="104" t="s">
        <v>3</v>
      </c>
      <c r="C211" s="105" t="s">
        <v>3</v>
      </c>
      <c r="D211" s="106" t="s">
        <v>787</v>
      </c>
      <c r="E211" s="107" t="s">
        <v>3</v>
      </c>
      <c r="F211" s="108"/>
    </row>
    <row r="212" spans="1:6" x14ac:dyDescent="0.25">
      <c r="A212" s="103">
        <v>31617</v>
      </c>
      <c r="B212" s="104" t="s">
        <v>3</v>
      </c>
      <c r="C212" s="105" t="s">
        <v>3</v>
      </c>
      <c r="D212" s="106" t="s">
        <v>792</v>
      </c>
      <c r="E212" s="107" t="s">
        <v>3</v>
      </c>
      <c r="F212" s="108"/>
    </row>
    <row r="213" spans="1:6" x14ac:dyDescent="0.25">
      <c r="A213" s="103">
        <v>31622</v>
      </c>
      <c r="B213" s="104" t="s">
        <v>3</v>
      </c>
      <c r="C213" s="105" t="s">
        <v>3</v>
      </c>
      <c r="D213" s="106" t="s">
        <v>808</v>
      </c>
      <c r="E213" s="107" t="s">
        <v>3</v>
      </c>
      <c r="F213" s="108"/>
    </row>
    <row r="214" spans="1:6" x14ac:dyDescent="0.25">
      <c r="A214" s="103">
        <v>31624</v>
      </c>
      <c r="B214" s="104" t="s">
        <v>3</v>
      </c>
      <c r="C214" s="105" t="s">
        <v>3</v>
      </c>
      <c r="D214" s="106" t="s">
        <v>812</v>
      </c>
      <c r="E214" s="107" t="s">
        <v>3</v>
      </c>
      <c r="F214" s="108"/>
    </row>
    <row r="215" spans="1:6" x14ac:dyDescent="0.25">
      <c r="A215" s="103">
        <v>31625</v>
      </c>
      <c r="B215" s="104" t="s">
        <v>3</v>
      </c>
      <c r="C215" s="105" t="s">
        <v>3</v>
      </c>
      <c r="D215" s="106" t="s">
        <v>816</v>
      </c>
      <c r="E215" s="107" t="s">
        <v>3</v>
      </c>
      <c r="F215" s="108"/>
    </row>
    <row r="216" spans="1:6" x14ac:dyDescent="0.25">
      <c r="A216" s="103">
        <v>31627</v>
      </c>
      <c r="B216" s="104" t="s">
        <v>3</v>
      </c>
      <c r="C216" s="105" t="s">
        <v>3</v>
      </c>
      <c r="D216" s="106" t="s">
        <v>824</v>
      </c>
      <c r="E216" s="107" t="s">
        <v>3</v>
      </c>
      <c r="F216" s="108"/>
    </row>
    <row r="217" spans="1:6" x14ac:dyDescent="0.25">
      <c r="A217" s="103">
        <v>31631</v>
      </c>
      <c r="B217" s="104" t="s">
        <v>3</v>
      </c>
      <c r="C217" s="105" t="s">
        <v>3</v>
      </c>
      <c r="D217" s="106" t="s">
        <v>841</v>
      </c>
      <c r="E217" s="107" t="s">
        <v>3</v>
      </c>
      <c r="F217" s="108"/>
    </row>
    <row r="218" spans="1:6" x14ac:dyDescent="0.25">
      <c r="A218" s="103">
        <v>31634</v>
      </c>
      <c r="B218" s="104" t="s">
        <v>3</v>
      </c>
      <c r="C218" s="105" t="s">
        <v>3</v>
      </c>
      <c r="D218" s="106" t="s">
        <v>850</v>
      </c>
      <c r="E218" s="107" t="s">
        <v>3</v>
      </c>
      <c r="F218" s="108"/>
    </row>
    <row r="219" spans="1:6" x14ac:dyDescent="0.25">
      <c r="A219" s="103">
        <v>31635</v>
      </c>
      <c r="B219" s="104" t="s">
        <v>3</v>
      </c>
      <c r="C219" s="105" t="s">
        <v>3</v>
      </c>
      <c r="D219" s="106" t="s">
        <v>854</v>
      </c>
      <c r="E219" s="107" t="s">
        <v>3</v>
      </c>
      <c r="F219" s="108"/>
    </row>
    <row r="220" spans="1:6" x14ac:dyDescent="0.25">
      <c r="A220" s="103">
        <v>31636</v>
      </c>
      <c r="B220" s="104" t="s">
        <v>3</v>
      </c>
      <c r="C220" s="105" t="s">
        <v>3</v>
      </c>
      <c r="D220" s="106" t="s">
        <v>858</v>
      </c>
      <c r="E220" s="107" t="s">
        <v>3</v>
      </c>
      <c r="F220" s="108"/>
    </row>
    <row r="221" spans="1:6" ht="26.4" x14ac:dyDescent="0.25">
      <c r="A221" s="103">
        <v>31640</v>
      </c>
      <c r="B221" s="104" t="s">
        <v>3</v>
      </c>
      <c r="C221" s="105" t="s">
        <v>3</v>
      </c>
      <c r="D221" s="106" t="s">
        <v>873</v>
      </c>
      <c r="E221" s="107" t="s">
        <v>3</v>
      </c>
      <c r="F221" s="108"/>
    </row>
    <row r="222" spans="1:6" x14ac:dyDescent="0.25">
      <c r="A222" s="103">
        <v>31641</v>
      </c>
      <c r="B222" s="104" t="s">
        <v>3</v>
      </c>
      <c r="C222" s="105" t="s">
        <v>3</v>
      </c>
      <c r="D222" s="106" t="s">
        <v>877</v>
      </c>
      <c r="E222" s="107" t="s">
        <v>3</v>
      </c>
      <c r="F222" s="108"/>
    </row>
    <row r="223" spans="1:6" ht="26.4" x14ac:dyDescent="0.25">
      <c r="A223" s="103">
        <v>35101</v>
      </c>
      <c r="B223" s="104" t="s">
        <v>3</v>
      </c>
      <c r="C223" s="105" t="s">
        <v>3</v>
      </c>
      <c r="D223" s="106" t="s">
        <v>889</v>
      </c>
      <c r="E223" s="107" t="s">
        <v>3</v>
      </c>
      <c r="F223" s="108"/>
    </row>
    <row r="224" spans="1:6" x14ac:dyDescent="0.25">
      <c r="A224" s="103">
        <v>35102</v>
      </c>
      <c r="B224" s="104" t="s">
        <v>3</v>
      </c>
      <c r="C224" s="105" t="s">
        <v>3</v>
      </c>
      <c r="D224" s="106" t="s">
        <v>892</v>
      </c>
      <c r="E224" s="107" t="s">
        <v>3</v>
      </c>
      <c r="F224" s="108"/>
    </row>
    <row r="225" spans="1:6" x14ac:dyDescent="0.25">
      <c r="A225" s="103">
        <v>35103</v>
      </c>
      <c r="B225" s="104" t="s">
        <v>3</v>
      </c>
      <c r="C225" s="105" t="s">
        <v>3</v>
      </c>
      <c r="D225" s="106" t="s">
        <v>3349</v>
      </c>
      <c r="E225" s="107" t="s">
        <v>3</v>
      </c>
      <c r="F225" s="108"/>
    </row>
    <row r="226" spans="1:6" x14ac:dyDescent="0.25">
      <c r="A226" s="103">
        <v>35105</v>
      </c>
      <c r="B226" s="104" t="s">
        <v>3</v>
      </c>
      <c r="C226" s="105" t="s">
        <v>3</v>
      </c>
      <c r="D226" s="106" t="s">
        <v>899</v>
      </c>
      <c r="E226" s="107" t="s">
        <v>3</v>
      </c>
      <c r="F226" s="108"/>
    </row>
    <row r="227" spans="1:6" ht="26.4" x14ac:dyDescent="0.25">
      <c r="A227" s="103">
        <v>35107</v>
      </c>
      <c r="B227" s="104" t="s">
        <v>3</v>
      </c>
      <c r="C227" s="105" t="s">
        <v>3</v>
      </c>
      <c r="D227" s="106" t="s">
        <v>903</v>
      </c>
      <c r="E227" s="107" t="s">
        <v>3</v>
      </c>
      <c r="F227" s="108"/>
    </row>
    <row r="228" spans="1:6" ht="39.6" x14ac:dyDescent="0.25">
      <c r="A228" s="103">
        <v>35202</v>
      </c>
      <c r="B228" s="104" t="s">
        <v>3</v>
      </c>
      <c r="C228" s="105" t="s">
        <v>3</v>
      </c>
      <c r="D228" s="106" t="s">
        <v>908</v>
      </c>
      <c r="E228" s="107" t="s">
        <v>3</v>
      </c>
      <c r="F228" s="108"/>
    </row>
    <row r="229" spans="1:6" ht="39.6" x14ac:dyDescent="0.25">
      <c r="A229" s="103">
        <v>35204</v>
      </c>
      <c r="B229" s="104" t="s">
        <v>3</v>
      </c>
      <c r="C229" s="105" t="s">
        <v>3</v>
      </c>
      <c r="D229" s="106" t="s">
        <v>912</v>
      </c>
      <c r="E229" s="107" t="s">
        <v>3</v>
      </c>
      <c r="F229" s="108"/>
    </row>
    <row r="230" spans="1:6" x14ac:dyDescent="0.25">
      <c r="A230" s="103">
        <v>35208</v>
      </c>
      <c r="B230" s="104" t="s">
        <v>3</v>
      </c>
      <c r="C230" s="105" t="s">
        <v>3</v>
      </c>
      <c r="D230" s="106" t="s">
        <v>920</v>
      </c>
      <c r="E230" s="107" t="s">
        <v>3</v>
      </c>
      <c r="F230" s="108"/>
    </row>
    <row r="231" spans="1:6" ht="26.4" x14ac:dyDescent="0.25">
      <c r="A231" s="103">
        <v>35216</v>
      </c>
      <c r="B231" s="104" t="s">
        <v>3</v>
      </c>
      <c r="C231" s="105" t="s">
        <v>3</v>
      </c>
      <c r="D231" s="106" t="s">
        <v>3358</v>
      </c>
      <c r="E231" s="107" t="s">
        <v>3</v>
      </c>
      <c r="F231" s="108"/>
    </row>
    <row r="232" spans="1:6" x14ac:dyDescent="0.25">
      <c r="A232" s="103">
        <v>35221</v>
      </c>
      <c r="B232" s="104" t="s">
        <v>3</v>
      </c>
      <c r="C232" s="105" t="s">
        <v>3</v>
      </c>
      <c r="D232" s="106" t="s">
        <v>3362</v>
      </c>
      <c r="E232" s="107" t="s">
        <v>3</v>
      </c>
      <c r="F232" s="108"/>
    </row>
    <row r="233" spans="1:6" x14ac:dyDescent="0.25">
      <c r="A233" s="103">
        <v>35231</v>
      </c>
      <c r="B233" s="104" t="s">
        <v>3</v>
      </c>
      <c r="C233" s="105" t="s">
        <v>3</v>
      </c>
      <c r="D233" s="106" t="s">
        <v>3365</v>
      </c>
      <c r="E233" s="107" t="s">
        <v>3</v>
      </c>
      <c r="F233" s="108"/>
    </row>
    <row r="234" spans="1:6" x14ac:dyDescent="0.25">
      <c r="A234" s="103">
        <v>35301</v>
      </c>
      <c r="B234" s="104" t="s">
        <v>3</v>
      </c>
      <c r="C234" s="105" t="s">
        <v>3</v>
      </c>
      <c r="D234" s="106" t="s">
        <v>936</v>
      </c>
      <c r="E234" s="107" t="s">
        <v>3</v>
      </c>
      <c r="F234" s="108"/>
    </row>
    <row r="235" spans="1:6" x14ac:dyDescent="0.25">
      <c r="A235" s="103">
        <v>35302</v>
      </c>
      <c r="B235" s="104" t="s">
        <v>3</v>
      </c>
      <c r="C235" s="105" t="s">
        <v>3</v>
      </c>
      <c r="D235" s="106" t="s">
        <v>939</v>
      </c>
      <c r="E235" s="107" t="s">
        <v>3</v>
      </c>
      <c r="F235" s="108"/>
    </row>
    <row r="236" spans="1:6" x14ac:dyDescent="0.25">
      <c r="A236" s="103">
        <v>35303</v>
      </c>
      <c r="B236" s="104" t="s">
        <v>3</v>
      </c>
      <c r="C236" s="105" t="s">
        <v>3</v>
      </c>
      <c r="D236" s="106" t="s">
        <v>942</v>
      </c>
      <c r="E236" s="107" t="s">
        <v>3</v>
      </c>
      <c r="F236" s="108"/>
    </row>
    <row r="237" spans="1:6" x14ac:dyDescent="0.25">
      <c r="A237" s="103">
        <v>35304</v>
      </c>
      <c r="B237" s="104" t="s">
        <v>3</v>
      </c>
      <c r="C237" s="105" t="s">
        <v>3</v>
      </c>
      <c r="D237" s="106" t="s">
        <v>945</v>
      </c>
      <c r="E237" s="107" t="s">
        <v>3</v>
      </c>
      <c r="F237" s="108"/>
    </row>
    <row r="238" spans="1:6" x14ac:dyDescent="0.25">
      <c r="A238" s="103">
        <v>35306</v>
      </c>
      <c r="B238" s="104" t="s">
        <v>3</v>
      </c>
      <c r="C238" s="105" t="s">
        <v>3</v>
      </c>
      <c r="D238" s="106" t="s">
        <v>948</v>
      </c>
      <c r="E238" s="107" t="s">
        <v>3</v>
      </c>
      <c r="F238" s="108"/>
    </row>
    <row r="239" spans="1:6" x14ac:dyDescent="0.25">
      <c r="A239" s="103">
        <v>35307</v>
      </c>
      <c r="B239" s="104" t="s">
        <v>3</v>
      </c>
      <c r="C239" s="105" t="s">
        <v>3</v>
      </c>
      <c r="D239" s="106" t="s">
        <v>951</v>
      </c>
      <c r="E239" s="107" t="s">
        <v>3</v>
      </c>
      <c r="F239" s="108"/>
    </row>
    <row r="240" spans="1:6" x14ac:dyDescent="0.25">
      <c r="A240" s="103">
        <v>35308</v>
      </c>
      <c r="B240" s="104" t="s">
        <v>3</v>
      </c>
      <c r="C240" s="105" t="s">
        <v>3</v>
      </c>
      <c r="D240" s="106" t="s">
        <v>954</v>
      </c>
      <c r="E240" s="107" t="s">
        <v>3</v>
      </c>
      <c r="F240" s="108"/>
    </row>
    <row r="241" spans="1:6" x14ac:dyDescent="0.25">
      <c r="A241" s="103">
        <v>35309</v>
      </c>
      <c r="B241" s="104" t="s">
        <v>3</v>
      </c>
      <c r="C241" s="105" t="s">
        <v>3</v>
      </c>
      <c r="D241" s="106" t="s">
        <v>957</v>
      </c>
      <c r="E241" s="107" t="s">
        <v>3</v>
      </c>
      <c r="F241" s="108"/>
    </row>
    <row r="242" spans="1:6" x14ac:dyDescent="0.25">
      <c r="A242" s="103">
        <v>35310</v>
      </c>
      <c r="B242" s="104" t="s">
        <v>3</v>
      </c>
      <c r="C242" s="105" t="s">
        <v>3</v>
      </c>
      <c r="D242" s="106" t="s">
        <v>960</v>
      </c>
      <c r="E242" s="107" t="s">
        <v>3</v>
      </c>
      <c r="F242" s="108"/>
    </row>
    <row r="243" spans="1:6" x14ac:dyDescent="0.25">
      <c r="A243" s="103">
        <v>35314</v>
      </c>
      <c r="B243" s="104" t="s">
        <v>3</v>
      </c>
      <c r="C243" s="105" t="s">
        <v>3</v>
      </c>
      <c r="D243" s="106" t="s">
        <v>964</v>
      </c>
      <c r="E243" s="107" t="s">
        <v>3</v>
      </c>
      <c r="F243" s="108"/>
    </row>
    <row r="244" spans="1:6" x14ac:dyDescent="0.25">
      <c r="A244" s="103">
        <v>35315</v>
      </c>
      <c r="B244" s="104" t="s">
        <v>3</v>
      </c>
      <c r="C244" s="105" t="s">
        <v>3</v>
      </c>
      <c r="D244" s="106" t="s">
        <v>968</v>
      </c>
      <c r="E244" s="107" t="s">
        <v>3</v>
      </c>
      <c r="F244" s="108"/>
    </row>
    <row r="245" spans="1:6" x14ac:dyDescent="0.25">
      <c r="A245" s="103">
        <v>35331</v>
      </c>
      <c r="B245" s="104" t="s">
        <v>3</v>
      </c>
      <c r="C245" s="105" t="s">
        <v>3</v>
      </c>
      <c r="D245" s="106" t="s">
        <v>992</v>
      </c>
      <c r="E245" s="107" t="s">
        <v>3</v>
      </c>
      <c r="F245" s="108"/>
    </row>
    <row r="246" spans="1:6" x14ac:dyDescent="0.25">
      <c r="A246" s="103">
        <v>35340</v>
      </c>
      <c r="B246" s="104" t="s">
        <v>3</v>
      </c>
      <c r="C246" s="105" t="s">
        <v>3</v>
      </c>
      <c r="D246" s="106" t="s">
        <v>1005</v>
      </c>
      <c r="E246" s="107" t="s">
        <v>3</v>
      </c>
      <c r="F246" s="108"/>
    </row>
    <row r="247" spans="1:6" x14ac:dyDescent="0.25">
      <c r="A247" s="103">
        <v>35504</v>
      </c>
      <c r="B247" s="104" t="s">
        <v>3</v>
      </c>
      <c r="C247" s="105" t="s">
        <v>3</v>
      </c>
      <c r="D247" s="106" t="s">
        <v>1038</v>
      </c>
      <c r="E247" s="107" t="s">
        <v>3</v>
      </c>
      <c r="F247" s="108"/>
    </row>
    <row r="248" spans="1:6" ht="26.4" x14ac:dyDescent="0.25">
      <c r="A248" s="103">
        <v>35507</v>
      </c>
      <c r="B248" s="104" t="s">
        <v>3</v>
      </c>
      <c r="C248" s="105" t="s">
        <v>3</v>
      </c>
      <c r="D248" s="106" t="s">
        <v>1049</v>
      </c>
      <c r="E248" s="107" t="s">
        <v>3</v>
      </c>
      <c r="F248" s="108"/>
    </row>
    <row r="249" spans="1:6" x14ac:dyDescent="0.25">
      <c r="A249" s="103">
        <v>39903</v>
      </c>
      <c r="B249" s="104" t="s">
        <v>3</v>
      </c>
      <c r="C249" s="105" t="s">
        <v>3</v>
      </c>
      <c r="D249" s="106" t="s">
        <v>1052</v>
      </c>
      <c r="E249" s="107" t="s">
        <v>3</v>
      </c>
      <c r="F249" s="108"/>
    </row>
    <row r="250" spans="1:6" x14ac:dyDescent="0.25">
      <c r="A250" s="103">
        <v>39904</v>
      </c>
      <c r="B250" s="104" t="s">
        <v>3</v>
      </c>
      <c r="C250" s="105" t="s">
        <v>3</v>
      </c>
      <c r="D250" s="106" t="s">
        <v>1055</v>
      </c>
      <c r="E250" s="107" t="s">
        <v>3</v>
      </c>
      <c r="F250" s="108"/>
    </row>
    <row r="251" spans="1:6" x14ac:dyDescent="0.25">
      <c r="A251" s="103">
        <v>39905</v>
      </c>
      <c r="B251" s="104" t="s">
        <v>3</v>
      </c>
      <c r="C251" s="105" t="s">
        <v>3</v>
      </c>
      <c r="D251" s="106" t="s">
        <v>1058</v>
      </c>
      <c r="E251" s="107" t="s">
        <v>3</v>
      </c>
      <c r="F251" s="108"/>
    </row>
    <row r="252" spans="1:6" x14ac:dyDescent="0.25">
      <c r="A252" s="103">
        <v>39907</v>
      </c>
      <c r="B252" s="104" t="s">
        <v>3</v>
      </c>
      <c r="C252" s="105" t="s">
        <v>3</v>
      </c>
      <c r="D252" s="106" t="s">
        <v>1061</v>
      </c>
      <c r="E252" s="107" t="s">
        <v>3</v>
      </c>
      <c r="F252" s="108"/>
    </row>
    <row r="253" spans="1:6" x14ac:dyDescent="0.25">
      <c r="A253" s="103">
        <v>39908</v>
      </c>
      <c r="B253" s="104" t="s">
        <v>3</v>
      </c>
      <c r="C253" s="105" t="s">
        <v>3</v>
      </c>
      <c r="D253" s="106" t="s">
        <v>1064</v>
      </c>
      <c r="E253" s="107" t="s">
        <v>3</v>
      </c>
      <c r="F253" s="108"/>
    </row>
    <row r="254" spans="1:6" x14ac:dyDescent="0.25">
      <c r="A254" s="103">
        <v>51303</v>
      </c>
      <c r="B254" s="104" t="s">
        <v>3</v>
      </c>
      <c r="C254" s="105" t="s">
        <v>3</v>
      </c>
      <c r="D254" s="106" t="s">
        <v>3380</v>
      </c>
      <c r="E254" s="107" t="s">
        <v>3</v>
      </c>
      <c r="F254" s="108"/>
    </row>
    <row r="255" spans="1:6" x14ac:dyDescent="0.25">
      <c r="A255" s="103">
        <v>51305</v>
      </c>
      <c r="B255" s="104" t="s">
        <v>3</v>
      </c>
      <c r="C255" s="105" t="s">
        <v>3</v>
      </c>
      <c r="D255" s="106" t="s">
        <v>1131</v>
      </c>
      <c r="E255" s="107" t="s">
        <v>3</v>
      </c>
      <c r="F255" s="108"/>
    </row>
    <row r="256" spans="1:6" x14ac:dyDescent="0.25">
      <c r="A256" s="103">
        <v>51306</v>
      </c>
      <c r="B256" s="104" t="s">
        <v>3</v>
      </c>
      <c r="C256" s="105" t="s">
        <v>3</v>
      </c>
      <c r="D256" s="106" t="s">
        <v>1135</v>
      </c>
      <c r="E256" s="107" t="s">
        <v>3</v>
      </c>
      <c r="F256" s="108"/>
    </row>
    <row r="257" spans="1:6" x14ac:dyDescent="0.25">
      <c r="A257" s="103">
        <v>51308</v>
      </c>
      <c r="B257" s="104" t="s">
        <v>3</v>
      </c>
      <c r="C257" s="105" t="s">
        <v>3</v>
      </c>
      <c r="D257" s="106" t="s">
        <v>1140</v>
      </c>
      <c r="E257" s="107" t="s">
        <v>3</v>
      </c>
      <c r="F257" s="108"/>
    </row>
    <row r="258" spans="1:6" x14ac:dyDescent="0.25">
      <c r="A258" s="103">
        <v>51309</v>
      </c>
      <c r="B258" s="104" t="s">
        <v>3</v>
      </c>
      <c r="C258" s="105" t="s">
        <v>3</v>
      </c>
      <c r="D258" s="106" t="s">
        <v>1144</v>
      </c>
      <c r="E258" s="107" t="s">
        <v>3</v>
      </c>
      <c r="F258" s="108"/>
    </row>
    <row r="259" spans="1:6" ht="26.4" x14ac:dyDescent="0.25">
      <c r="A259" s="103">
        <v>51311</v>
      </c>
      <c r="B259" s="104" t="s">
        <v>3</v>
      </c>
      <c r="C259" s="105" t="s">
        <v>3</v>
      </c>
      <c r="D259" s="106" t="s">
        <v>3392</v>
      </c>
      <c r="E259" s="107" t="s">
        <v>3</v>
      </c>
      <c r="F259" s="108"/>
    </row>
    <row r="260" spans="1:6" x14ac:dyDescent="0.25">
      <c r="A260" s="103">
        <v>51503</v>
      </c>
      <c r="B260" s="104" t="s">
        <v>3</v>
      </c>
      <c r="C260" s="105" t="s">
        <v>3</v>
      </c>
      <c r="D260" s="106" t="s">
        <v>1155</v>
      </c>
      <c r="E260" s="107" t="s">
        <v>3</v>
      </c>
      <c r="F260" s="108"/>
    </row>
    <row r="261" spans="1:6" x14ac:dyDescent="0.25">
      <c r="A261" s="103">
        <v>51517</v>
      </c>
      <c r="B261" s="104" t="s">
        <v>3</v>
      </c>
      <c r="C261" s="105" t="s">
        <v>3</v>
      </c>
      <c r="D261" s="106" t="s">
        <v>1196</v>
      </c>
      <c r="E261" s="107" t="s">
        <v>3</v>
      </c>
      <c r="F261" s="108"/>
    </row>
    <row r="262" spans="1:6" x14ac:dyDescent="0.25">
      <c r="A262" s="103">
        <v>51518</v>
      </c>
      <c r="B262" s="104" t="s">
        <v>3</v>
      </c>
      <c r="C262" s="105" t="s">
        <v>3</v>
      </c>
      <c r="D262" s="106" t="s">
        <v>1199</v>
      </c>
      <c r="E262" s="107" t="s">
        <v>3</v>
      </c>
      <c r="F262" s="108"/>
    </row>
    <row r="263" spans="1:6" x14ac:dyDescent="0.25">
      <c r="A263" s="103">
        <v>51523</v>
      </c>
      <c r="B263" s="104" t="s">
        <v>3</v>
      </c>
      <c r="C263" s="105" t="s">
        <v>3</v>
      </c>
      <c r="D263" s="106" t="s">
        <v>1207</v>
      </c>
      <c r="E263" s="107" t="s">
        <v>3</v>
      </c>
      <c r="F263" s="108"/>
    </row>
    <row r="264" spans="1:6" x14ac:dyDescent="0.25">
      <c r="A264" s="103">
        <v>51526</v>
      </c>
      <c r="B264" s="104" t="s">
        <v>3</v>
      </c>
      <c r="C264" s="105" t="s">
        <v>3</v>
      </c>
      <c r="D264" s="106" t="s">
        <v>1217</v>
      </c>
      <c r="E264" s="107" t="s">
        <v>3</v>
      </c>
      <c r="F264" s="108"/>
    </row>
    <row r="265" spans="1:6" x14ac:dyDescent="0.25">
      <c r="A265" s="103">
        <v>51527</v>
      </c>
      <c r="B265" s="104" t="s">
        <v>3</v>
      </c>
      <c r="C265" s="105" t="s">
        <v>3</v>
      </c>
      <c r="D265" s="106" t="s">
        <v>1220</v>
      </c>
      <c r="E265" s="107" t="s">
        <v>3</v>
      </c>
      <c r="F265" s="108"/>
    </row>
    <row r="266" spans="1:6" x14ac:dyDescent="0.25">
      <c r="A266" s="103">
        <v>52708</v>
      </c>
      <c r="B266" s="104" t="s">
        <v>3</v>
      </c>
      <c r="C266" s="105" t="s">
        <v>3</v>
      </c>
      <c r="D266" s="106" t="s">
        <v>1299</v>
      </c>
      <c r="E266" s="107" t="s">
        <v>3</v>
      </c>
      <c r="F266" s="108"/>
    </row>
    <row r="267" spans="1:6" x14ac:dyDescent="0.25">
      <c r="A267" s="103">
        <v>53301</v>
      </c>
      <c r="B267" s="104" t="s">
        <v>3</v>
      </c>
      <c r="C267" s="105" t="s">
        <v>3</v>
      </c>
      <c r="D267" s="106" t="s">
        <v>1345</v>
      </c>
      <c r="E267" s="107" t="s">
        <v>3</v>
      </c>
      <c r="F267" s="108"/>
    </row>
    <row r="268" spans="1:6" x14ac:dyDescent="0.25">
      <c r="A268" s="103">
        <v>53302</v>
      </c>
      <c r="B268" s="104" t="s">
        <v>3</v>
      </c>
      <c r="C268" s="105" t="s">
        <v>3</v>
      </c>
      <c r="D268" s="106" t="s">
        <v>1348</v>
      </c>
      <c r="E268" s="107" t="s">
        <v>3</v>
      </c>
      <c r="F268" s="108"/>
    </row>
    <row r="269" spans="1:6" x14ac:dyDescent="0.25">
      <c r="A269" s="103">
        <v>53504</v>
      </c>
      <c r="B269" s="104" t="s">
        <v>3</v>
      </c>
      <c r="C269" s="105" t="s">
        <v>3</v>
      </c>
      <c r="D269" s="106" t="s">
        <v>1356</v>
      </c>
      <c r="E269" s="107" t="s">
        <v>3</v>
      </c>
      <c r="F269" s="108"/>
    </row>
    <row r="270" spans="1:6" x14ac:dyDescent="0.25">
      <c r="A270" s="103">
        <v>53505</v>
      </c>
      <c r="B270" s="104" t="s">
        <v>3</v>
      </c>
      <c r="C270" s="105" t="s">
        <v>3</v>
      </c>
      <c r="D270" s="106" t="s">
        <v>1359</v>
      </c>
      <c r="E270" s="107" t="s">
        <v>3</v>
      </c>
      <c r="F270" s="108"/>
    </row>
    <row r="271" spans="1:6" x14ac:dyDescent="0.25">
      <c r="A271" s="103">
        <v>53506</v>
      </c>
      <c r="B271" s="104" t="s">
        <v>3</v>
      </c>
      <c r="C271" s="105" t="s">
        <v>3</v>
      </c>
      <c r="D271" s="106" t="s">
        <v>1362</v>
      </c>
      <c r="E271" s="107" t="s">
        <v>3</v>
      </c>
      <c r="F271" s="108"/>
    </row>
    <row r="272" spans="1:6" x14ac:dyDescent="0.25">
      <c r="A272" s="103">
        <v>54207</v>
      </c>
      <c r="B272" s="104" t="s">
        <v>3</v>
      </c>
      <c r="C272" s="105" t="s">
        <v>3</v>
      </c>
      <c r="D272" s="106" t="s">
        <v>1423</v>
      </c>
      <c r="E272" s="107" t="s">
        <v>3</v>
      </c>
      <c r="F272" s="108"/>
    </row>
    <row r="273" spans="1:6" x14ac:dyDescent="0.25">
      <c r="A273" s="103">
        <v>54407</v>
      </c>
      <c r="B273" s="104" t="s">
        <v>3</v>
      </c>
      <c r="C273" s="105" t="s">
        <v>3</v>
      </c>
      <c r="D273" s="106" t="s">
        <v>1438</v>
      </c>
      <c r="E273" s="107" t="s">
        <v>3</v>
      </c>
      <c r="F273" s="108"/>
    </row>
    <row r="274" spans="1:6" x14ac:dyDescent="0.25">
      <c r="A274" s="103">
        <v>54501</v>
      </c>
      <c r="B274" s="104" t="s">
        <v>3</v>
      </c>
      <c r="C274" s="105" t="s">
        <v>3</v>
      </c>
      <c r="D274" s="106" t="s">
        <v>1444</v>
      </c>
      <c r="E274" s="107" t="s">
        <v>3</v>
      </c>
      <c r="F274" s="108"/>
    </row>
    <row r="275" spans="1:6" x14ac:dyDescent="0.25">
      <c r="A275" s="103">
        <v>54805</v>
      </c>
      <c r="B275" s="104" t="s">
        <v>3</v>
      </c>
      <c r="C275" s="105" t="s">
        <v>3</v>
      </c>
      <c r="D275" s="106" t="s">
        <v>1510</v>
      </c>
      <c r="E275" s="107" t="s">
        <v>3</v>
      </c>
      <c r="F275" s="108"/>
    </row>
    <row r="276" spans="1:6" x14ac:dyDescent="0.25">
      <c r="A276" s="103">
        <v>54911</v>
      </c>
      <c r="B276" s="104" t="s">
        <v>3</v>
      </c>
      <c r="C276" s="105" t="s">
        <v>3</v>
      </c>
      <c r="D276" s="106" t="s">
        <v>1543</v>
      </c>
      <c r="E276" s="107" t="s">
        <v>3</v>
      </c>
      <c r="F276" s="108"/>
    </row>
    <row r="277" spans="1:6" x14ac:dyDescent="0.25">
      <c r="A277" s="103">
        <v>54912</v>
      </c>
      <c r="B277" s="104" t="s">
        <v>3</v>
      </c>
      <c r="C277" s="105" t="s">
        <v>3</v>
      </c>
      <c r="D277" s="106" t="s">
        <v>1547</v>
      </c>
      <c r="E277" s="107" t="s">
        <v>3</v>
      </c>
      <c r="F277" s="108"/>
    </row>
    <row r="278" spans="1:6" ht="26.4" x14ac:dyDescent="0.25">
      <c r="A278" s="103">
        <v>54917</v>
      </c>
      <c r="B278" s="104" t="s">
        <v>3</v>
      </c>
      <c r="C278" s="105" t="s">
        <v>3</v>
      </c>
      <c r="D278" s="106" t="s">
        <v>1557</v>
      </c>
      <c r="E278" s="107" t="s">
        <v>3</v>
      </c>
      <c r="F278" s="108"/>
    </row>
    <row r="279" spans="1:6" x14ac:dyDescent="0.25">
      <c r="A279" s="103">
        <v>54919</v>
      </c>
      <c r="B279" s="104" t="s">
        <v>3</v>
      </c>
      <c r="C279" s="105" t="s">
        <v>3</v>
      </c>
      <c r="D279" s="106" t="s">
        <v>1564</v>
      </c>
      <c r="E279" s="107" t="s">
        <v>3</v>
      </c>
      <c r="F279" s="108"/>
    </row>
    <row r="280" spans="1:6" x14ac:dyDescent="0.25">
      <c r="A280" s="103">
        <v>54933</v>
      </c>
      <c r="B280" s="104" t="s">
        <v>3</v>
      </c>
      <c r="C280" s="105" t="s">
        <v>3</v>
      </c>
      <c r="D280" s="106" t="s">
        <v>1595</v>
      </c>
      <c r="E280" s="107" t="s">
        <v>3</v>
      </c>
      <c r="F280" s="108"/>
    </row>
    <row r="281" spans="1:6" x14ac:dyDescent="0.25">
      <c r="A281" s="103">
        <v>55355</v>
      </c>
      <c r="B281" s="104" t="s">
        <v>3</v>
      </c>
      <c r="C281" s="105" t="s">
        <v>3</v>
      </c>
      <c r="D281" s="106" t="s">
        <v>1687</v>
      </c>
      <c r="E281" s="107" t="s">
        <v>3</v>
      </c>
      <c r="F281" s="108"/>
    </row>
    <row r="282" spans="1:6" x14ac:dyDescent="0.25">
      <c r="A282" s="103">
        <v>55509</v>
      </c>
      <c r="B282" s="104" t="s">
        <v>3</v>
      </c>
      <c r="C282" s="105" t="s">
        <v>3</v>
      </c>
      <c r="D282" s="106" t="s">
        <v>1747</v>
      </c>
      <c r="E282" s="107" t="s">
        <v>3</v>
      </c>
      <c r="F282" s="108"/>
    </row>
    <row r="283" spans="1:6" x14ac:dyDescent="0.25">
      <c r="A283" s="103">
        <v>55510</v>
      </c>
      <c r="B283" s="104" t="s">
        <v>3</v>
      </c>
      <c r="C283" s="105" t="s">
        <v>3</v>
      </c>
      <c r="D283" s="106" t="s">
        <v>1750</v>
      </c>
      <c r="E283" s="107" t="s">
        <v>3</v>
      </c>
      <c r="F283" s="108"/>
    </row>
    <row r="284" spans="1:6" ht="26.4" x14ac:dyDescent="0.25">
      <c r="A284" s="103">
        <v>55513</v>
      </c>
      <c r="B284" s="104" t="s">
        <v>3</v>
      </c>
      <c r="C284" s="105" t="s">
        <v>3</v>
      </c>
      <c r="D284" s="106" t="s">
        <v>1753</v>
      </c>
      <c r="E284" s="107" t="s">
        <v>3</v>
      </c>
      <c r="F284" s="108"/>
    </row>
    <row r="285" spans="1:6" x14ac:dyDescent="0.25">
      <c r="A285" s="103">
        <v>55521</v>
      </c>
      <c r="B285" s="104" t="s">
        <v>3</v>
      </c>
      <c r="C285" s="105" t="s">
        <v>3</v>
      </c>
      <c r="D285" s="106" t="s">
        <v>1757</v>
      </c>
      <c r="E285" s="107" t="s">
        <v>3</v>
      </c>
      <c r="F285" s="108"/>
    </row>
    <row r="286" spans="1:6" x14ac:dyDescent="0.25">
      <c r="A286" s="103">
        <v>55906</v>
      </c>
      <c r="B286" s="104" t="s">
        <v>3</v>
      </c>
      <c r="C286" s="105" t="s">
        <v>3</v>
      </c>
      <c r="D286" s="106" t="s">
        <v>1778</v>
      </c>
      <c r="E286" s="107" t="s">
        <v>3</v>
      </c>
      <c r="F286" s="108"/>
    </row>
    <row r="287" spans="1:6" x14ac:dyDescent="0.25">
      <c r="A287" s="103">
        <v>55908</v>
      </c>
      <c r="B287" s="104" t="s">
        <v>3</v>
      </c>
      <c r="C287" s="105" t="s">
        <v>3</v>
      </c>
      <c r="D287" s="106" t="s">
        <v>1786</v>
      </c>
      <c r="E287" s="107" t="s">
        <v>3</v>
      </c>
      <c r="F287" s="108"/>
    </row>
    <row r="288" spans="1:6" x14ac:dyDescent="0.25">
      <c r="A288" s="103">
        <v>55909</v>
      </c>
      <c r="B288" s="104" t="s">
        <v>3</v>
      </c>
      <c r="C288" s="105" t="s">
        <v>3</v>
      </c>
      <c r="D288" s="106" t="s">
        <v>1790</v>
      </c>
      <c r="E288" s="107" t="s">
        <v>3</v>
      </c>
      <c r="F288" s="108"/>
    </row>
    <row r="289" spans="1:6" x14ac:dyDescent="0.25">
      <c r="A289" s="103">
        <v>57101</v>
      </c>
      <c r="B289" s="104" t="s">
        <v>3</v>
      </c>
      <c r="C289" s="105" t="s">
        <v>3</v>
      </c>
      <c r="D289" s="106" t="s">
        <v>3423</v>
      </c>
      <c r="E289" s="107" t="s">
        <v>3</v>
      </c>
      <c r="F289" s="108"/>
    </row>
    <row r="290" spans="1:6" x14ac:dyDescent="0.25">
      <c r="A290" s="103">
        <v>57102</v>
      </c>
      <c r="B290" s="104" t="s">
        <v>3</v>
      </c>
      <c r="C290" s="105" t="s">
        <v>3</v>
      </c>
      <c r="D290" s="106" t="s">
        <v>1796</v>
      </c>
      <c r="E290" s="107" t="s">
        <v>3</v>
      </c>
      <c r="F290" s="108"/>
    </row>
    <row r="291" spans="1:6" x14ac:dyDescent="0.25">
      <c r="A291" s="103">
        <v>57103</v>
      </c>
      <c r="B291" s="104" t="s">
        <v>3</v>
      </c>
      <c r="C291" s="105" t="s">
        <v>3</v>
      </c>
      <c r="D291" s="106" t="s">
        <v>1799</v>
      </c>
      <c r="E291" s="107" t="s">
        <v>3</v>
      </c>
      <c r="F291" s="108"/>
    </row>
    <row r="292" spans="1:6" x14ac:dyDescent="0.25">
      <c r="A292" s="103">
        <v>57104</v>
      </c>
      <c r="B292" s="104" t="s">
        <v>3</v>
      </c>
      <c r="C292" s="105" t="s">
        <v>3</v>
      </c>
      <c r="D292" s="106" t="s">
        <v>1802</v>
      </c>
      <c r="E292" s="107" t="s">
        <v>3</v>
      </c>
      <c r="F292" s="108"/>
    </row>
    <row r="293" spans="1:6" x14ac:dyDescent="0.25">
      <c r="A293" s="103">
        <v>57107</v>
      </c>
      <c r="B293" s="104" t="s">
        <v>3</v>
      </c>
      <c r="C293" s="105" t="s">
        <v>3</v>
      </c>
      <c r="D293" s="106" t="s">
        <v>1805</v>
      </c>
      <c r="E293" s="107" t="s">
        <v>3</v>
      </c>
      <c r="F293" s="108"/>
    </row>
    <row r="294" spans="1:6" ht="171.6" x14ac:dyDescent="0.25">
      <c r="A294" s="103">
        <v>57108</v>
      </c>
      <c r="B294" s="104" t="s">
        <v>3</v>
      </c>
      <c r="C294" s="105" t="s">
        <v>3</v>
      </c>
      <c r="D294" s="106" t="s">
        <v>1809</v>
      </c>
      <c r="E294" s="107" t="s">
        <v>3</v>
      </c>
      <c r="F294" s="108" t="s">
        <v>3599</v>
      </c>
    </row>
    <row r="295" spans="1:6" x14ac:dyDescent="0.25">
      <c r="A295" s="103">
        <v>57109</v>
      </c>
      <c r="B295" s="104" t="s">
        <v>3</v>
      </c>
      <c r="C295" s="105" t="s">
        <v>3</v>
      </c>
      <c r="D295" s="106" t="s">
        <v>1812</v>
      </c>
      <c r="E295" s="107" t="s">
        <v>3</v>
      </c>
      <c r="F295" s="108"/>
    </row>
    <row r="296" spans="1:6" ht="184.8" x14ac:dyDescent="0.25">
      <c r="A296" s="103">
        <v>57110</v>
      </c>
      <c r="B296" s="104" t="s">
        <v>3</v>
      </c>
      <c r="C296" s="105" t="s">
        <v>3</v>
      </c>
      <c r="D296" s="106" t="s">
        <v>1816</v>
      </c>
      <c r="E296" s="107" t="s">
        <v>3</v>
      </c>
      <c r="F296" s="108" t="s">
        <v>3600</v>
      </c>
    </row>
    <row r="297" spans="1:6" x14ac:dyDescent="0.25">
      <c r="A297" s="103">
        <v>57111</v>
      </c>
      <c r="B297" s="104" t="s">
        <v>3</v>
      </c>
      <c r="C297" s="105" t="s">
        <v>3</v>
      </c>
      <c r="D297" s="106" t="s">
        <v>1819</v>
      </c>
      <c r="E297" s="107" t="s">
        <v>3</v>
      </c>
      <c r="F297" s="108"/>
    </row>
    <row r="298" spans="1:6" ht="171.6" x14ac:dyDescent="0.25">
      <c r="A298" s="103">
        <v>57112</v>
      </c>
      <c r="B298" s="104" t="s">
        <v>3</v>
      </c>
      <c r="C298" s="105" t="s">
        <v>3</v>
      </c>
      <c r="D298" s="106" t="s">
        <v>1823</v>
      </c>
      <c r="E298" s="107" t="s">
        <v>3</v>
      </c>
      <c r="F298" s="108" t="s">
        <v>3601</v>
      </c>
    </row>
    <row r="299" spans="1:6" x14ac:dyDescent="0.25">
      <c r="A299" s="103">
        <v>57113</v>
      </c>
      <c r="B299" s="104" t="s">
        <v>3</v>
      </c>
      <c r="C299" s="105" t="s">
        <v>3</v>
      </c>
      <c r="D299" s="106" t="s">
        <v>1826</v>
      </c>
      <c r="E299" s="107" t="s">
        <v>3</v>
      </c>
      <c r="F299" s="108"/>
    </row>
    <row r="300" spans="1:6" x14ac:dyDescent="0.25">
      <c r="A300" s="103">
        <v>57115</v>
      </c>
      <c r="B300" s="104" t="s">
        <v>3</v>
      </c>
      <c r="C300" s="105" t="s">
        <v>3</v>
      </c>
      <c r="D300" s="106" t="s">
        <v>1829</v>
      </c>
      <c r="E300" s="107" t="s">
        <v>3</v>
      </c>
      <c r="F300" s="108"/>
    </row>
    <row r="301" spans="1:6" ht="79.2" x14ac:dyDescent="0.25">
      <c r="A301" s="103">
        <v>57116</v>
      </c>
      <c r="B301" s="104" t="s">
        <v>3</v>
      </c>
      <c r="C301" s="105" t="s">
        <v>3</v>
      </c>
      <c r="D301" s="106" t="s">
        <v>1833</v>
      </c>
      <c r="E301" s="107" t="s">
        <v>3</v>
      </c>
      <c r="F301" s="108" t="s">
        <v>3602</v>
      </c>
    </row>
    <row r="302" spans="1:6" x14ac:dyDescent="0.25">
      <c r="A302" s="103">
        <v>57117</v>
      </c>
      <c r="B302" s="104" t="s">
        <v>3</v>
      </c>
      <c r="C302" s="105" t="s">
        <v>3</v>
      </c>
      <c r="D302" s="106" t="s">
        <v>1836</v>
      </c>
      <c r="E302" s="107" t="s">
        <v>3</v>
      </c>
      <c r="F302" s="108"/>
    </row>
    <row r="303" spans="1:6" x14ac:dyDescent="0.25">
      <c r="A303" s="103">
        <v>57118</v>
      </c>
      <c r="B303" s="104" t="s">
        <v>3</v>
      </c>
      <c r="C303" s="105" t="s">
        <v>3</v>
      </c>
      <c r="D303" s="106" t="s">
        <v>1840</v>
      </c>
      <c r="E303" s="107" t="s">
        <v>3</v>
      </c>
      <c r="F303" s="108"/>
    </row>
    <row r="304" spans="1:6" x14ac:dyDescent="0.25">
      <c r="A304" s="103">
        <v>57119</v>
      </c>
      <c r="B304" s="104" t="s">
        <v>3</v>
      </c>
      <c r="C304" s="105" t="s">
        <v>3</v>
      </c>
      <c r="D304" s="106" t="s">
        <v>1842</v>
      </c>
      <c r="E304" s="107" t="s">
        <v>3</v>
      </c>
      <c r="F304" s="108"/>
    </row>
    <row r="305" spans="1:6" x14ac:dyDescent="0.25">
      <c r="A305" s="103">
        <v>57120</v>
      </c>
      <c r="B305" s="104" t="s">
        <v>3</v>
      </c>
      <c r="C305" s="105" t="s">
        <v>3</v>
      </c>
      <c r="D305" s="106" t="s">
        <v>1845</v>
      </c>
      <c r="E305" s="107" t="s">
        <v>3</v>
      </c>
      <c r="F305" s="108"/>
    </row>
    <row r="306" spans="1:6" x14ac:dyDescent="0.25">
      <c r="A306" s="103">
        <v>57121</v>
      </c>
      <c r="B306" s="104" t="s">
        <v>3</v>
      </c>
      <c r="C306" s="105" t="s">
        <v>3</v>
      </c>
      <c r="D306" s="106" t="s">
        <v>1848</v>
      </c>
      <c r="E306" s="107" t="s">
        <v>3</v>
      </c>
      <c r="F306" s="108"/>
    </row>
    <row r="307" spans="1:6" x14ac:dyDescent="0.25">
      <c r="A307" s="103">
        <v>57122</v>
      </c>
      <c r="B307" s="104" t="s">
        <v>3</v>
      </c>
      <c r="C307" s="105" t="s">
        <v>3</v>
      </c>
      <c r="D307" s="106" t="s">
        <v>1851</v>
      </c>
      <c r="E307" s="107" t="s">
        <v>3</v>
      </c>
      <c r="F307" s="108"/>
    </row>
    <row r="308" spans="1:6" x14ac:dyDescent="0.25">
      <c r="A308" s="103">
        <v>57123</v>
      </c>
      <c r="B308" s="104" t="s">
        <v>3</v>
      </c>
      <c r="C308" s="105" t="s">
        <v>3</v>
      </c>
      <c r="D308" s="106" t="s">
        <v>1854</v>
      </c>
      <c r="E308" s="107" t="s">
        <v>3</v>
      </c>
      <c r="F308" s="108"/>
    </row>
    <row r="309" spans="1:6" ht="26.4" x14ac:dyDescent="0.25">
      <c r="A309" s="103">
        <v>57124</v>
      </c>
      <c r="B309" s="104" t="s">
        <v>3</v>
      </c>
      <c r="C309" s="105" t="s">
        <v>3</v>
      </c>
      <c r="D309" s="106" t="s">
        <v>3429</v>
      </c>
      <c r="E309" s="107" t="s">
        <v>3</v>
      </c>
      <c r="F309" s="108"/>
    </row>
    <row r="310" spans="1:6" x14ac:dyDescent="0.25">
      <c r="A310" s="103">
        <v>57126</v>
      </c>
      <c r="B310" s="104" t="s">
        <v>3</v>
      </c>
      <c r="C310" s="105" t="s">
        <v>3</v>
      </c>
      <c r="D310" s="106" t="s">
        <v>1860</v>
      </c>
      <c r="E310" s="107" t="s">
        <v>3</v>
      </c>
      <c r="F310" s="108"/>
    </row>
    <row r="311" spans="1:6" x14ac:dyDescent="0.25">
      <c r="A311" s="103">
        <v>57128</v>
      </c>
      <c r="B311" s="104" t="s">
        <v>3</v>
      </c>
      <c r="C311" s="105" t="s">
        <v>3</v>
      </c>
      <c r="D311" s="106" t="s">
        <v>1865</v>
      </c>
      <c r="E311" s="107" t="s">
        <v>3</v>
      </c>
      <c r="F311" s="108"/>
    </row>
    <row r="312" spans="1:6" ht="52.8" x14ac:dyDescent="0.25">
      <c r="A312" s="103">
        <v>57129</v>
      </c>
      <c r="B312" s="104" t="s">
        <v>3</v>
      </c>
      <c r="C312" s="105" t="s">
        <v>3</v>
      </c>
      <c r="D312" s="106" t="s">
        <v>1868</v>
      </c>
      <c r="E312" s="107" t="s">
        <v>3</v>
      </c>
      <c r="F312" s="108"/>
    </row>
    <row r="313" spans="1:6" x14ac:dyDescent="0.25">
      <c r="A313" s="103">
        <v>57130</v>
      </c>
      <c r="B313" s="104" t="s">
        <v>3</v>
      </c>
      <c r="C313" s="105" t="s">
        <v>3</v>
      </c>
      <c r="D313" s="106" t="s">
        <v>1870</v>
      </c>
      <c r="E313" s="107" t="s">
        <v>3</v>
      </c>
      <c r="F313" s="108"/>
    </row>
    <row r="314" spans="1:6" x14ac:dyDescent="0.25">
      <c r="A314" s="103">
        <v>57131</v>
      </c>
      <c r="B314" s="104" t="s">
        <v>3</v>
      </c>
      <c r="C314" s="105" t="s">
        <v>3</v>
      </c>
      <c r="D314" s="106" t="s">
        <v>1873</v>
      </c>
      <c r="E314" s="107" t="s">
        <v>3</v>
      </c>
      <c r="F314" s="108"/>
    </row>
    <row r="315" spans="1:6" ht="26.4" x14ac:dyDescent="0.25">
      <c r="A315" s="103">
        <v>57132</v>
      </c>
      <c r="B315" s="104" t="s">
        <v>3</v>
      </c>
      <c r="C315" s="105" t="s">
        <v>3</v>
      </c>
      <c r="D315" s="106" t="s">
        <v>1875</v>
      </c>
      <c r="E315" s="107" t="s">
        <v>3</v>
      </c>
      <c r="F315" s="108"/>
    </row>
    <row r="316" spans="1:6" x14ac:dyDescent="0.25">
      <c r="A316" s="103">
        <v>57133</v>
      </c>
      <c r="B316" s="104" t="s">
        <v>3</v>
      </c>
      <c r="C316" s="105" t="s">
        <v>3</v>
      </c>
      <c r="D316" s="106" t="s">
        <v>3432</v>
      </c>
      <c r="E316" s="107" t="s">
        <v>3</v>
      </c>
      <c r="F316" s="108"/>
    </row>
    <row r="317" spans="1:6" x14ac:dyDescent="0.25">
      <c r="A317" s="103">
        <v>57301</v>
      </c>
      <c r="B317" s="104" t="s">
        <v>3</v>
      </c>
      <c r="C317" s="105" t="s">
        <v>3</v>
      </c>
      <c r="D317" s="106" t="s">
        <v>1886</v>
      </c>
      <c r="E317" s="107" t="s">
        <v>3</v>
      </c>
      <c r="F317" s="108"/>
    </row>
    <row r="318" spans="1:6" x14ac:dyDescent="0.25">
      <c r="A318" s="103">
        <v>57303</v>
      </c>
      <c r="B318" s="104" t="s">
        <v>3</v>
      </c>
      <c r="C318" s="105" t="s">
        <v>3</v>
      </c>
      <c r="D318" s="106" t="s">
        <v>1889</v>
      </c>
      <c r="E318" s="107" t="s">
        <v>3</v>
      </c>
      <c r="F318" s="108"/>
    </row>
    <row r="319" spans="1:6" x14ac:dyDescent="0.25">
      <c r="A319" s="103">
        <v>57304</v>
      </c>
      <c r="B319" s="104" t="s">
        <v>3</v>
      </c>
      <c r="C319" s="105" t="s">
        <v>3</v>
      </c>
      <c r="D319" s="106" t="s">
        <v>1892</v>
      </c>
      <c r="E319" s="107" t="s">
        <v>3</v>
      </c>
      <c r="F319" s="108"/>
    </row>
    <row r="320" spans="1:6" x14ac:dyDescent="0.25">
      <c r="A320" s="103">
        <v>57501</v>
      </c>
      <c r="B320" s="104" t="s">
        <v>3</v>
      </c>
      <c r="C320" s="105" t="s">
        <v>3</v>
      </c>
      <c r="D320" s="106" t="s">
        <v>1901</v>
      </c>
      <c r="E320" s="107" t="s">
        <v>3</v>
      </c>
      <c r="F320" s="108"/>
    </row>
    <row r="321" spans="1:6" x14ac:dyDescent="0.25">
      <c r="A321" s="103">
        <v>57502</v>
      </c>
      <c r="B321" s="104" t="s">
        <v>3</v>
      </c>
      <c r="C321" s="105" t="s">
        <v>3</v>
      </c>
      <c r="D321" s="106" t="s">
        <v>1904</v>
      </c>
      <c r="E321" s="107" t="s">
        <v>3</v>
      </c>
      <c r="F321" s="108"/>
    </row>
    <row r="322" spans="1:6" x14ac:dyDescent="0.25">
      <c r="A322" s="103">
        <v>57505</v>
      </c>
      <c r="B322" s="104" t="s">
        <v>3</v>
      </c>
      <c r="C322" s="105" t="s">
        <v>3</v>
      </c>
      <c r="D322" s="106" t="s">
        <v>1907</v>
      </c>
      <c r="E322" s="107" t="s">
        <v>3</v>
      </c>
      <c r="F322" s="108"/>
    </row>
    <row r="323" spans="1:6" x14ac:dyDescent="0.25">
      <c r="A323" s="103">
        <v>57506</v>
      </c>
      <c r="B323" s="104" t="s">
        <v>3</v>
      </c>
      <c r="C323" s="105" t="s">
        <v>3</v>
      </c>
      <c r="D323" s="106" t="s">
        <v>1910</v>
      </c>
      <c r="E323" s="107" t="s">
        <v>3</v>
      </c>
      <c r="F323" s="108"/>
    </row>
    <row r="324" spans="1:6" x14ac:dyDescent="0.25">
      <c r="A324" s="103">
        <v>57507</v>
      </c>
      <c r="B324" s="104" t="s">
        <v>3</v>
      </c>
      <c r="C324" s="105" t="s">
        <v>3</v>
      </c>
      <c r="D324" s="106" t="s">
        <v>1913</v>
      </c>
      <c r="E324" s="107" t="s">
        <v>3</v>
      </c>
      <c r="F324" s="108"/>
    </row>
    <row r="325" spans="1:6" x14ac:dyDescent="0.25">
      <c r="A325" s="103">
        <v>57702</v>
      </c>
      <c r="B325" s="104" t="s">
        <v>3</v>
      </c>
      <c r="C325" s="105" t="s">
        <v>3</v>
      </c>
      <c r="D325" s="106" t="s">
        <v>3439</v>
      </c>
      <c r="E325" s="107" t="s">
        <v>3</v>
      </c>
      <c r="F325" s="108"/>
    </row>
    <row r="326" spans="1:6" x14ac:dyDescent="0.25">
      <c r="A326" s="103">
        <v>57703</v>
      </c>
      <c r="B326" s="104" t="s">
        <v>3</v>
      </c>
      <c r="C326" s="105" t="s">
        <v>3</v>
      </c>
      <c r="D326" s="106" t="s">
        <v>1918</v>
      </c>
      <c r="E326" s="107" t="s">
        <v>3</v>
      </c>
      <c r="F326" s="108"/>
    </row>
    <row r="327" spans="1:6" x14ac:dyDescent="0.25">
      <c r="A327" s="103">
        <v>57704</v>
      </c>
      <c r="B327" s="104" t="s">
        <v>3</v>
      </c>
      <c r="C327" s="105" t="s">
        <v>3</v>
      </c>
      <c r="D327" s="106" t="s">
        <v>1921</v>
      </c>
      <c r="E327" s="107" t="s">
        <v>3</v>
      </c>
      <c r="F327" s="108"/>
    </row>
    <row r="328" spans="1:6" x14ac:dyDescent="0.25">
      <c r="A328" s="103">
        <v>57705</v>
      </c>
      <c r="B328" s="104" t="s">
        <v>3</v>
      </c>
      <c r="C328" s="105" t="s">
        <v>3</v>
      </c>
      <c r="D328" s="106" t="s">
        <v>1924</v>
      </c>
      <c r="E328" s="107" t="s">
        <v>3</v>
      </c>
      <c r="F328" s="108"/>
    </row>
    <row r="329" spans="1:6" x14ac:dyDescent="0.25">
      <c r="A329" s="103">
        <v>57802</v>
      </c>
      <c r="B329" s="104" t="s">
        <v>3</v>
      </c>
      <c r="C329" s="105" t="s">
        <v>3</v>
      </c>
      <c r="D329" s="106" t="s">
        <v>1932</v>
      </c>
      <c r="E329" s="107" t="s">
        <v>3</v>
      </c>
      <c r="F329" s="108"/>
    </row>
    <row r="330" spans="1:6" x14ac:dyDescent="0.25">
      <c r="A330" s="103">
        <v>57803</v>
      </c>
      <c r="B330" s="104" t="s">
        <v>3</v>
      </c>
      <c r="C330" s="105" t="s">
        <v>3</v>
      </c>
      <c r="D330" s="106" t="s">
        <v>1935</v>
      </c>
      <c r="E330" s="107" t="s">
        <v>3</v>
      </c>
      <c r="F330" s="108"/>
    </row>
    <row r="331" spans="1:6" x14ac:dyDescent="0.25">
      <c r="A331" s="103">
        <v>57804</v>
      </c>
      <c r="B331" s="104" t="s">
        <v>3</v>
      </c>
      <c r="C331" s="105" t="s">
        <v>3</v>
      </c>
      <c r="D331" s="106" t="s">
        <v>1937</v>
      </c>
      <c r="E331" s="107" t="s">
        <v>3</v>
      </c>
      <c r="F331" s="108"/>
    </row>
    <row r="332" spans="1:6" x14ac:dyDescent="0.25">
      <c r="A332" s="103">
        <v>58101</v>
      </c>
      <c r="B332" s="104" t="s">
        <v>3</v>
      </c>
      <c r="C332" s="105" t="s">
        <v>3</v>
      </c>
      <c r="D332" s="106" t="s">
        <v>1943</v>
      </c>
      <c r="E332" s="107" t="s">
        <v>3</v>
      </c>
      <c r="F332" s="108"/>
    </row>
    <row r="333" spans="1:6" x14ac:dyDescent="0.25">
      <c r="A333" s="103">
        <v>58102</v>
      </c>
      <c r="B333" s="104" t="s">
        <v>3</v>
      </c>
      <c r="C333" s="105" t="s">
        <v>3</v>
      </c>
      <c r="D333" s="106" t="s">
        <v>1946</v>
      </c>
      <c r="E333" s="107" t="s">
        <v>3</v>
      </c>
      <c r="F333" s="108"/>
    </row>
    <row r="334" spans="1:6" x14ac:dyDescent="0.25">
      <c r="A334" s="103">
        <v>58103</v>
      </c>
      <c r="B334" s="104" t="s">
        <v>3</v>
      </c>
      <c r="C334" s="105" t="s">
        <v>3</v>
      </c>
      <c r="D334" s="106" t="s">
        <v>1949</v>
      </c>
      <c r="E334" s="107" t="s">
        <v>3</v>
      </c>
      <c r="F334" s="108"/>
    </row>
    <row r="335" spans="1:6" x14ac:dyDescent="0.25">
      <c r="A335" s="103">
        <v>58104</v>
      </c>
      <c r="B335" s="104" t="s">
        <v>3</v>
      </c>
      <c r="C335" s="105" t="s">
        <v>3</v>
      </c>
      <c r="D335" s="106" t="s">
        <v>1952</v>
      </c>
      <c r="E335" s="107" t="s">
        <v>3</v>
      </c>
      <c r="F335" s="108"/>
    </row>
    <row r="336" spans="1:6" x14ac:dyDescent="0.25">
      <c r="A336" s="103">
        <v>58105</v>
      </c>
      <c r="B336" s="104" t="s">
        <v>3</v>
      </c>
      <c r="C336" s="105" t="s">
        <v>3</v>
      </c>
      <c r="D336" s="106" t="s">
        <v>1955</v>
      </c>
      <c r="E336" s="107" t="s">
        <v>3</v>
      </c>
      <c r="F336" s="108"/>
    </row>
    <row r="337" spans="1:6" x14ac:dyDescent="0.25">
      <c r="A337" s="103">
        <v>58106</v>
      </c>
      <c r="B337" s="104" t="s">
        <v>3</v>
      </c>
      <c r="C337" s="105" t="s">
        <v>3</v>
      </c>
      <c r="D337" s="106" t="s">
        <v>1958</v>
      </c>
      <c r="E337" s="107" t="s">
        <v>3</v>
      </c>
      <c r="F337" s="108"/>
    </row>
    <row r="338" spans="1:6" x14ac:dyDescent="0.25">
      <c r="A338" s="103">
        <v>58107</v>
      </c>
      <c r="B338" s="104" t="s">
        <v>3</v>
      </c>
      <c r="C338" s="105" t="s">
        <v>3</v>
      </c>
      <c r="D338" s="106" t="s">
        <v>1961</v>
      </c>
      <c r="E338" s="107" t="s">
        <v>3</v>
      </c>
      <c r="F338" s="108"/>
    </row>
    <row r="339" spans="1:6" x14ac:dyDescent="0.25">
      <c r="A339" s="103">
        <v>58114</v>
      </c>
      <c r="B339" s="104" t="s">
        <v>3</v>
      </c>
      <c r="C339" s="105" t="s">
        <v>3</v>
      </c>
      <c r="D339" s="106" t="s">
        <v>1964</v>
      </c>
      <c r="E339" s="107" t="s">
        <v>3</v>
      </c>
      <c r="F339" s="108"/>
    </row>
    <row r="340" spans="1:6" x14ac:dyDescent="0.25">
      <c r="A340" s="103">
        <v>58115</v>
      </c>
      <c r="B340" s="104" t="s">
        <v>3</v>
      </c>
      <c r="C340" s="105" t="s">
        <v>3</v>
      </c>
      <c r="D340" s="106" t="s">
        <v>1967</v>
      </c>
      <c r="E340" s="107" t="s">
        <v>3</v>
      </c>
      <c r="F340" s="108"/>
    </row>
    <row r="341" spans="1:6" x14ac:dyDescent="0.25">
      <c r="A341" s="103">
        <v>58116</v>
      </c>
      <c r="B341" s="104" t="s">
        <v>3</v>
      </c>
      <c r="C341" s="105" t="s">
        <v>3</v>
      </c>
      <c r="D341" s="106" t="s">
        <v>1970</v>
      </c>
      <c r="E341" s="107" t="s">
        <v>3</v>
      </c>
      <c r="F341" s="108"/>
    </row>
    <row r="342" spans="1:6" x14ac:dyDescent="0.25">
      <c r="A342" s="103">
        <v>58117</v>
      </c>
      <c r="B342" s="104" t="s">
        <v>3</v>
      </c>
      <c r="C342" s="105" t="s">
        <v>3</v>
      </c>
      <c r="D342" s="106" t="s">
        <v>1973</v>
      </c>
      <c r="E342" s="107" t="s">
        <v>3</v>
      </c>
      <c r="F342" s="108"/>
    </row>
    <row r="343" spans="1:6" x14ac:dyDescent="0.25">
      <c r="A343" s="103">
        <v>58118</v>
      </c>
      <c r="B343" s="104" t="s">
        <v>3</v>
      </c>
      <c r="C343" s="105" t="s">
        <v>3</v>
      </c>
      <c r="D343" s="106" t="s">
        <v>1976</v>
      </c>
      <c r="E343" s="107" t="s">
        <v>3</v>
      </c>
      <c r="F343" s="108"/>
    </row>
    <row r="344" spans="1:6" ht="39.6" x14ac:dyDescent="0.25">
      <c r="A344" s="103">
        <v>58205</v>
      </c>
      <c r="B344" s="104" t="s">
        <v>3</v>
      </c>
      <c r="C344" s="105" t="s">
        <v>3</v>
      </c>
      <c r="D344" s="106" t="s">
        <v>1987</v>
      </c>
      <c r="E344" s="107" t="s">
        <v>3</v>
      </c>
      <c r="F344" s="108"/>
    </row>
    <row r="345" spans="1:6" ht="39.6" x14ac:dyDescent="0.25">
      <c r="A345" s="103">
        <v>58208</v>
      </c>
      <c r="B345" s="104" t="s">
        <v>3</v>
      </c>
      <c r="C345" s="105" t="s">
        <v>3</v>
      </c>
      <c r="D345" s="106" t="s">
        <v>1991</v>
      </c>
      <c r="E345" s="107" t="s">
        <v>3</v>
      </c>
      <c r="F345" s="108"/>
    </row>
    <row r="346" spans="1:6" ht="26.4" x14ac:dyDescent="0.25">
      <c r="A346" s="103">
        <v>59402</v>
      </c>
      <c r="B346" s="104" t="s">
        <v>3</v>
      </c>
      <c r="C346" s="105" t="s">
        <v>3</v>
      </c>
      <c r="D346" s="106" t="s">
        <v>2011</v>
      </c>
      <c r="E346" s="107" t="s">
        <v>3</v>
      </c>
      <c r="F346" s="108"/>
    </row>
    <row r="347" spans="1:6" ht="26.4" x14ac:dyDescent="0.25">
      <c r="A347" s="103">
        <v>59802</v>
      </c>
      <c r="B347" s="104" t="s">
        <v>3</v>
      </c>
      <c r="C347" s="105" t="s">
        <v>3</v>
      </c>
      <c r="D347" s="106" t="s">
        <v>3447</v>
      </c>
      <c r="E347" s="107" t="s">
        <v>3</v>
      </c>
      <c r="F347" s="108"/>
    </row>
    <row r="348" spans="1:6" ht="26.4" x14ac:dyDescent="0.25">
      <c r="A348" s="103">
        <v>59906</v>
      </c>
      <c r="B348" s="104" t="s">
        <v>3</v>
      </c>
      <c r="C348" s="105" t="s">
        <v>3</v>
      </c>
      <c r="D348" s="106" t="s">
        <v>2030</v>
      </c>
      <c r="E348" s="107" t="s">
        <v>3</v>
      </c>
      <c r="F348" s="108"/>
    </row>
    <row r="349" spans="1:6" x14ac:dyDescent="0.25">
      <c r="A349" s="103">
        <v>91101</v>
      </c>
      <c r="B349" s="104" t="s">
        <v>3</v>
      </c>
      <c r="C349" s="105" t="s">
        <v>3</v>
      </c>
      <c r="D349" s="106" t="s">
        <v>2035</v>
      </c>
      <c r="E349" s="107" t="s">
        <v>3</v>
      </c>
      <c r="F349" s="108"/>
    </row>
    <row r="350" spans="1:6" ht="26.4" x14ac:dyDescent="0.25">
      <c r="A350" s="103">
        <v>91102</v>
      </c>
      <c r="B350" s="104" t="s">
        <v>3</v>
      </c>
      <c r="C350" s="105" t="s">
        <v>3</v>
      </c>
      <c r="D350" s="106" t="s">
        <v>2038</v>
      </c>
      <c r="E350" s="107" t="s">
        <v>3</v>
      </c>
      <c r="F350" s="108"/>
    </row>
    <row r="351" spans="1:6" ht="26.4" x14ac:dyDescent="0.25">
      <c r="A351" s="103">
        <v>91103</v>
      </c>
      <c r="B351" s="104" t="s">
        <v>3</v>
      </c>
      <c r="C351" s="105" t="s">
        <v>3</v>
      </c>
      <c r="D351" s="106" t="s">
        <v>2041</v>
      </c>
      <c r="E351" s="107" t="s">
        <v>3</v>
      </c>
      <c r="F351" s="108"/>
    </row>
    <row r="352" spans="1:6" ht="26.4" x14ac:dyDescent="0.25">
      <c r="A352" s="103">
        <v>91105</v>
      </c>
      <c r="B352" s="104" t="s">
        <v>3</v>
      </c>
      <c r="C352" s="105" t="s">
        <v>3</v>
      </c>
      <c r="D352" s="106" t="s">
        <v>2044</v>
      </c>
      <c r="E352" s="107" t="s">
        <v>3</v>
      </c>
      <c r="F352" s="108"/>
    </row>
    <row r="353" spans="1:6" ht="52.8" x14ac:dyDescent="0.25">
      <c r="A353" s="103">
        <v>91107</v>
      </c>
      <c r="B353" s="104" t="s">
        <v>3</v>
      </c>
      <c r="C353" s="105" t="s">
        <v>3</v>
      </c>
      <c r="D353" s="106" t="s">
        <v>2047</v>
      </c>
      <c r="E353" s="107" t="s">
        <v>3</v>
      </c>
      <c r="F353" s="108"/>
    </row>
    <row r="354" spans="1:6" x14ac:dyDescent="0.25">
      <c r="A354" s="103">
        <v>91108</v>
      </c>
      <c r="B354" s="104" t="s">
        <v>3</v>
      </c>
      <c r="C354" s="105" t="s">
        <v>3</v>
      </c>
      <c r="D354" s="106" t="s">
        <v>2050</v>
      </c>
      <c r="E354" s="107" t="s">
        <v>3</v>
      </c>
      <c r="F354" s="108"/>
    </row>
    <row r="355" spans="1:6" x14ac:dyDescent="0.25">
      <c r="A355" s="103">
        <v>91201</v>
      </c>
      <c r="B355" s="104" t="s">
        <v>3</v>
      </c>
      <c r="C355" s="105" t="s">
        <v>3</v>
      </c>
      <c r="D355" s="106" t="s">
        <v>3449</v>
      </c>
      <c r="E355" s="107" t="s">
        <v>3</v>
      </c>
      <c r="F355" s="108"/>
    </row>
    <row r="356" spans="1:6" x14ac:dyDescent="0.25">
      <c r="A356" s="103">
        <v>91202</v>
      </c>
      <c r="B356" s="104" t="s">
        <v>3</v>
      </c>
      <c r="C356" s="105" t="s">
        <v>3</v>
      </c>
      <c r="D356" s="106" t="s">
        <v>2055</v>
      </c>
      <c r="E356" s="107" t="s">
        <v>3</v>
      </c>
      <c r="F356" s="108"/>
    </row>
    <row r="357" spans="1:6" x14ac:dyDescent="0.25">
      <c r="A357" s="103">
        <v>91206</v>
      </c>
      <c r="B357" s="104" t="s">
        <v>3</v>
      </c>
      <c r="C357" s="105" t="s">
        <v>3</v>
      </c>
      <c r="D357" s="106" t="s">
        <v>2058</v>
      </c>
      <c r="E357" s="107" t="s">
        <v>3</v>
      </c>
      <c r="F357" s="108"/>
    </row>
    <row r="358" spans="1:6" x14ac:dyDescent="0.25">
      <c r="A358" s="103">
        <v>91207</v>
      </c>
      <c r="B358" s="104" t="s">
        <v>3</v>
      </c>
      <c r="C358" s="105" t="s">
        <v>3</v>
      </c>
      <c r="D358" s="106" t="s">
        <v>2061</v>
      </c>
      <c r="E358" s="107" t="s">
        <v>3</v>
      </c>
      <c r="F358" s="108"/>
    </row>
    <row r="359" spans="1:6" ht="26.4" x14ac:dyDescent="0.25">
      <c r="A359" s="103">
        <v>91301</v>
      </c>
      <c r="B359" s="104" t="s">
        <v>3</v>
      </c>
      <c r="C359" s="105" t="s">
        <v>3</v>
      </c>
      <c r="D359" s="106" t="s">
        <v>2064</v>
      </c>
      <c r="E359" s="107" t="s">
        <v>3</v>
      </c>
      <c r="F359" s="108"/>
    </row>
    <row r="360" spans="1:6" x14ac:dyDescent="0.25">
      <c r="A360" s="103">
        <v>91302</v>
      </c>
      <c r="B360" s="104" t="s">
        <v>3</v>
      </c>
      <c r="C360" s="105" t="s">
        <v>3</v>
      </c>
      <c r="D360" s="106" t="s">
        <v>2067</v>
      </c>
      <c r="E360" s="107" t="s">
        <v>3</v>
      </c>
      <c r="F360" s="108"/>
    </row>
    <row r="361" spans="1:6" x14ac:dyDescent="0.25">
      <c r="A361" s="103">
        <v>91303</v>
      </c>
      <c r="B361" s="104" t="s">
        <v>3</v>
      </c>
      <c r="C361" s="105" t="s">
        <v>3</v>
      </c>
      <c r="D361" s="106" t="s">
        <v>2070</v>
      </c>
      <c r="E361" s="107" t="s">
        <v>3</v>
      </c>
      <c r="F361" s="108"/>
    </row>
    <row r="362" spans="1:6" ht="26.4" x14ac:dyDescent="0.25">
      <c r="A362" s="103">
        <v>91304</v>
      </c>
      <c r="B362" s="104" t="s">
        <v>3</v>
      </c>
      <c r="C362" s="105" t="s">
        <v>3</v>
      </c>
      <c r="D362" s="106" t="s">
        <v>2073</v>
      </c>
      <c r="E362" s="107" t="s">
        <v>3</v>
      </c>
      <c r="F362" s="108"/>
    </row>
    <row r="363" spans="1:6" ht="39.6" x14ac:dyDescent="0.25">
      <c r="A363" s="103">
        <v>91305</v>
      </c>
      <c r="B363" s="104" t="s">
        <v>3</v>
      </c>
      <c r="C363" s="105" t="s">
        <v>3</v>
      </c>
      <c r="D363" s="106" t="s">
        <v>2076</v>
      </c>
      <c r="E363" s="107" t="s">
        <v>3</v>
      </c>
      <c r="F363" s="108"/>
    </row>
    <row r="364" spans="1:6" x14ac:dyDescent="0.25">
      <c r="A364" s="103">
        <v>91306</v>
      </c>
      <c r="B364" s="104" t="s">
        <v>3</v>
      </c>
      <c r="C364" s="105" t="s">
        <v>3</v>
      </c>
      <c r="D364" s="106" t="s">
        <v>2079</v>
      </c>
      <c r="E364" s="107" t="s">
        <v>3</v>
      </c>
      <c r="F364" s="108"/>
    </row>
    <row r="365" spans="1:6" x14ac:dyDescent="0.25">
      <c r="A365" s="103">
        <v>91401</v>
      </c>
      <c r="B365" s="104" t="s">
        <v>3</v>
      </c>
      <c r="C365" s="105" t="s">
        <v>3</v>
      </c>
      <c r="D365" s="106" t="s">
        <v>2085</v>
      </c>
      <c r="E365" s="107" t="s">
        <v>3</v>
      </c>
      <c r="F365" s="108"/>
    </row>
    <row r="366" spans="1:6" ht="26.4" x14ac:dyDescent="0.25">
      <c r="A366" s="103">
        <v>91402</v>
      </c>
      <c r="B366" s="104" t="s">
        <v>3</v>
      </c>
      <c r="C366" s="105" t="s">
        <v>3</v>
      </c>
      <c r="D366" s="106" t="s">
        <v>2088</v>
      </c>
      <c r="E366" s="107" t="s">
        <v>3</v>
      </c>
      <c r="F366" s="108"/>
    </row>
    <row r="367" spans="1:6" x14ac:dyDescent="0.25">
      <c r="A367" s="103">
        <v>91501</v>
      </c>
      <c r="B367" s="104" t="s">
        <v>3</v>
      </c>
      <c r="C367" s="105" t="s">
        <v>3</v>
      </c>
      <c r="D367" s="106" t="s">
        <v>2091</v>
      </c>
      <c r="E367" s="107" t="s">
        <v>3</v>
      </c>
      <c r="F367" s="108"/>
    </row>
    <row r="368" spans="1:6" ht="26.4" x14ac:dyDescent="0.25">
      <c r="A368" s="103">
        <v>91501</v>
      </c>
      <c r="B368" s="104" t="s">
        <v>3123</v>
      </c>
      <c r="C368" s="105" t="s">
        <v>3</v>
      </c>
      <c r="D368" s="106" t="s">
        <v>2091</v>
      </c>
      <c r="E368" s="107" t="s">
        <v>3132</v>
      </c>
      <c r="F368" s="108"/>
    </row>
    <row r="369" spans="1:6" x14ac:dyDescent="0.25">
      <c r="A369" s="103">
        <v>91502</v>
      </c>
      <c r="B369" s="104" t="s">
        <v>3</v>
      </c>
      <c r="C369" s="105" t="s">
        <v>3</v>
      </c>
      <c r="D369" s="106" t="s">
        <v>3450</v>
      </c>
      <c r="E369" s="107" t="s">
        <v>3</v>
      </c>
      <c r="F369" s="108"/>
    </row>
    <row r="370" spans="1:6" ht="26.4" x14ac:dyDescent="0.25">
      <c r="A370" s="103">
        <v>91502</v>
      </c>
      <c r="B370" s="104" t="s">
        <v>3452</v>
      </c>
      <c r="C370" s="105" t="s">
        <v>3</v>
      </c>
      <c r="D370" s="106" t="s">
        <v>3450</v>
      </c>
      <c r="E370" s="107" t="s">
        <v>3453</v>
      </c>
      <c r="F370" s="108"/>
    </row>
    <row r="371" spans="1:6" x14ac:dyDescent="0.25">
      <c r="A371" s="103">
        <v>91601</v>
      </c>
      <c r="B371" s="104" t="s">
        <v>3</v>
      </c>
      <c r="C371" s="105" t="s">
        <v>3</v>
      </c>
      <c r="D371" s="106" t="s">
        <v>2094</v>
      </c>
      <c r="E371" s="107" t="s">
        <v>3</v>
      </c>
      <c r="F371" s="108"/>
    </row>
    <row r="372" spans="1:6" ht="39.6" x14ac:dyDescent="0.25">
      <c r="A372" s="103">
        <v>91701</v>
      </c>
      <c r="B372" s="104" t="s">
        <v>3</v>
      </c>
      <c r="C372" s="105" t="s">
        <v>3</v>
      </c>
      <c r="D372" s="106" t="s">
        <v>2097</v>
      </c>
      <c r="E372" s="107" t="s">
        <v>3</v>
      </c>
      <c r="F372" s="108"/>
    </row>
    <row r="373" spans="1:6" ht="26.4" x14ac:dyDescent="0.25">
      <c r="A373" s="103">
        <v>91702</v>
      </c>
      <c r="B373" s="104" t="s">
        <v>3</v>
      </c>
      <c r="C373" s="105" t="s">
        <v>3</v>
      </c>
      <c r="D373" s="106" t="s">
        <v>2100</v>
      </c>
      <c r="E373" s="107" t="s">
        <v>3</v>
      </c>
      <c r="F373" s="108"/>
    </row>
    <row r="374" spans="1:6" x14ac:dyDescent="0.25">
      <c r="A374" s="103">
        <v>91703</v>
      </c>
      <c r="B374" s="104" t="s">
        <v>3</v>
      </c>
      <c r="C374" s="105" t="s">
        <v>3</v>
      </c>
      <c r="D374" s="106" t="s">
        <v>2103</v>
      </c>
      <c r="E374" s="107" t="s">
        <v>3</v>
      </c>
      <c r="F374" s="108"/>
    </row>
    <row r="375" spans="1:6" x14ac:dyDescent="0.25">
      <c r="A375" s="103">
        <v>91704</v>
      </c>
      <c r="B375" s="104" t="s">
        <v>3</v>
      </c>
      <c r="C375" s="105" t="s">
        <v>3</v>
      </c>
      <c r="D375" s="106" t="s">
        <v>2105</v>
      </c>
      <c r="E375" s="107" t="s">
        <v>3</v>
      </c>
      <c r="F375" s="108"/>
    </row>
    <row r="376" spans="1:6" x14ac:dyDescent="0.25">
      <c r="A376" s="103">
        <v>91705</v>
      </c>
      <c r="B376" s="104" t="s">
        <v>3</v>
      </c>
      <c r="C376" s="105" t="s">
        <v>3</v>
      </c>
      <c r="D376" s="106" t="s">
        <v>2107</v>
      </c>
      <c r="E376" s="107" t="s">
        <v>3</v>
      </c>
      <c r="F376" s="108"/>
    </row>
    <row r="377" spans="1:6" ht="26.4" x14ac:dyDescent="0.25">
      <c r="A377" s="103">
        <v>92101</v>
      </c>
      <c r="B377" s="104" t="s">
        <v>3</v>
      </c>
      <c r="C377" s="105" t="s">
        <v>3</v>
      </c>
      <c r="D377" s="106" t="s">
        <v>2110</v>
      </c>
      <c r="E377" s="107" t="s">
        <v>3</v>
      </c>
      <c r="F377" s="108"/>
    </row>
    <row r="378" spans="1:6" s="139" customFormat="1" x14ac:dyDescent="0.25">
      <c r="A378" s="133">
        <v>92102</v>
      </c>
      <c r="B378" s="134" t="s">
        <v>2346</v>
      </c>
      <c r="C378" s="135"/>
      <c r="D378" s="136" t="s">
        <v>2112</v>
      </c>
      <c r="E378" s="137" t="s">
        <v>3</v>
      </c>
      <c r="F378" s="138"/>
    </row>
    <row r="379" spans="1:6" x14ac:dyDescent="0.25">
      <c r="A379" s="103">
        <v>92103</v>
      </c>
      <c r="B379" s="104" t="s">
        <v>3</v>
      </c>
      <c r="C379" s="105" t="s">
        <v>3</v>
      </c>
      <c r="D379" s="106" t="s">
        <v>2114</v>
      </c>
      <c r="E379" s="107" t="s">
        <v>3</v>
      </c>
      <c r="F379" s="108"/>
    </row>
    <row r="380" spans="1:6" x14ac:dyDescent="0.25">
      <c r="A380" s="103">
        <v>92104</v>
      </c>
      <c r="B380" s="104" t="s">
        <v>3</v>
      </c>
      <c r="C380" s="105" t="s">
        <v>3</v>
      </c>
      <c r="D380" s="106" t="s">
        <v>2116</v>
      </c>
      <c r="E380" s="107" t="s">
        <v>3</v>
      </c>
      <c r="F380" s="108"/>
    </row>
    <row r="381" spans="1:6" x14ac:dyDescent="0.25">
      <c r="A381" s="103">
        <v>92105</v>
      </c>
      <c r="B381" s="104" t="s">
        <v>3</v>
      </c>
      <c r="C381" s="105" t="s">
        <v>3</v>
      </c>
      <c r="D381" s="106" t="s">
        <v>2118</v>
      </c>
      <c r="E381" s="107" t="s">
        <v>3</v>
      </c>
      <c r="F381" s="108"/>
    </row>
    <row r="382" spans="1:6" x14ac:dyDescent="0.25">
      <c r="A382" s="103">
        <v>92105</v>
      </c>
      <c r="B382" s="104" t="s">
        <v>2120</v>
      </c>
      <c r="C382" s="105" t="s">
        <v>3</v>
      </c>
      <c r="D382" s="106" t="s">
        <v>2118</v>
      </c>
      <c r="E382" s="107" t="s">
        <v>2121</v>
      </c>
      <c r="F382" s="108"/>
    </row>
    <row r="383" spans="1:6" x14ac:dyDescent="0.25">
      <c r="A383" s="103">
        <v>92105</v>
      </c>
      <c r="B383" s="104" t="s">
        <v>2123</v>
      </c>
      <c r="C383" s="105" t="s">
        <v>3</v>
      </c>
      <c r="D383" s="106" t="s">
        <v>2118</v>
      </c>
      <c r="E383" s="107" t="s">
        <v>2124</v>
      </c>
      <c r="F383" s="108"/>
    </row>
    <row r="384" spans="1:6" x14ac:dyDescent="0.25">
      <c r="A384" s="103">
        <v>92105</v>
      </c>
      <c r="B384" s="104" t="s">
        <v>2126</v>
      </c>
      <c r="C384" s="105" t="s">
        <v>3</v>
      </c>
      <c r="D384" s="106" t="s">
        <v>2118</v>
      </c>
      <c r="E384" s="107" t="s">
        <v>2127</v>
      </c>
      <c r="F384" s="108"/>
    </row>
    <row r="385" spans="1:6" x14ac:dyDescent="0.25">
      <c r="A385" s="103">
        <v>92106</v>
      </c>
      <c r="B385" s="104" t="s">
        <v>3</v>
      </c>
      <c r="C385" s="105" t="s">
        <v>3</v>
      </c>
      <c r="D385" s="106" t="s">
        <v>2129</v>
      </c>
      <c r="E385" s="107" t="s">
        <v>3</v>
      </c>
      <c r="F385" s="108"/>
    </row>
    <row r="386" spans="1:6" x14ac:dyDescent="0.25">
      <c r="A386" s="103">
        <v>92107</v>
      </c>
      <c r="B386" s="104" t="s">
        <v>3</v>
      </c>
      <c r="C386" s="105" t="s">
        <v>3</v>
      </c>
      <c r="D386" s="106" t="s">
        <v>2131</v>
      </c>
      <c r="E386" s="107" t="s">
        <v>3</v>
      </c>
      <c r="F386" s="108"/>
    </row>
    <row r="387" spans="1:6" ht="26.4" x14ac:dyDescent="0.25">
      <c r="A387" s="103">
        <v>92110</v>
      </c>
      <c r="B387" s="104" t="s">
        <v>3</v>
      </c>
      <c r="C387" s="105" t="s">
        <v>3</v>
      </c>
      <c r="D387" s="106" t="s">
        <v>2133</v>
      </c>
      <c r="E387" s="107" t="s">
        <v>3</v>
      </c>
      <c r="F387" s="108"/>
    </row>
    <row r="388" spans="1:6" x14ac:dyDescent="0.25">
      <c r="A388" s="103">
        <v>92111</v>
      </c>
      <c r="B388" s="104" t="s">
        <v>3</v>
      </c>
      <c r="C388" s="105" t="s">
        <v>3</v>
      </c>
      <c r="D388" s="106" t="s">
        <v>2135</v>
      </c>
      <c r="E388" s="107" t="s">
        <v>3</v>
      </c>
      <c r="F388" s="108"/>
    </row>
    <row r="389" spans="1:6" x14ac:dyDescent="0.25">
      <c r="A389" s="103">
        <v>92115</v>
      </c>
      <c r="B389" s="104" t="s">
        <v>3</v>
      </c>
      <c r="C389" s="105" t="s">
        <v>3</v>
      </c>
      <c r="D389" s="106" t="s">
        <v>2137</v>
      </c>
      <c r="E389" s="107" t="s">
        <v>3</v>
      </c>
      <c r="F389" s="108"/>
    </row>
    <row r="390" spans="1:6" x14ac:dyDescent="0.25">
      <c r="A390" s="103">
        <v>92116</v>
      </c>
      <c r="B390" s="104" t="s">
        <v>3</v>
      </c>
      <c r="C390" s="105" t="s">
        <v>3</v>
      </c>
      <c r="D390" s="106" t="s">
        <v>2139</v>
      </c>
      <c r="E390" s="107" t="s">
        <v>3</v>
      </c>
      <c r="F390" s="108"/>
    </row>
    <row r="391" spans="1:6" x14ac:dyDescent="0.25">
      <c r="A391" s="103">
        <v>92117</v>
      </c>
      <c r="B391" s="104" t="s">
        <v>3</v>
      </c>
      <c r="C391" s="105" t="s">
        <v>3</v>
      </c>
      <c r="D391" s="106" t="s">
        <v>2141</v>
      </c>
      <c r="E391" s="107" t="s">
        <v>3</v>
      </c>
      <c r="F391" s="108"/>
    </row>
    <row r="392" spans="1:6" x14ac:dyDescent="0.25">
      <c r="A392" s="103">
        <v>92118</v>
      </c>
      <c r="B392" s="104" t="s">
        <v>3</v>
      </c>
      <c r="C392" s="105" t="s">
        <v>3</v>
      </c>
      <c r="D392" s="106" t="s">
        <v>2143</v>
      </c>
      <c r="E392" s="107" t="s">
        <v>3</v>
      </c>
      <c r="F392" s="108"/>
    </row>
    <row r="393" spans="1:6" ht="26.4" x14ac:dyDescent="0.25">
      <c r="A393" s="103">
        <v>92120</v>
      </c>
      <c r="B393" s="104" t="s">
        <v>3</v>
      </c>
      <c r="C393" s="105" t="s">
        <v>3</v>
      </c>
      <c r="D393" s="106" t="s">
        <v>2145</v>
      </c>
      <c r="E393" s="107" t="s">
        <v>3</v>
      </c>
      <c r="F393" s="108"/>
    </row>
    <row r="394" spans="1:6" ht="26.4" x14ac:dyDescent="0.25">
      <c r="A394" s="103">
        <v>92121</v>
      </c>
      <c r="B394" s="104" t="s">
        <v>3</v>
      </c>
      <c r="C394" s="105" t="s">
        <v>3</v>
      </c>
      <c r="D394" s="106" t="s">
        <v>2147</v>
      </c>
      <c r="E394" s="107" t="s">
        <v>3</v>
      </c>
      <c r="F394" s="108"/>
    </row>
    <row r="395" spans="1:6" ht="26.4" x14ac:dyDescent="0.25">
      <c r="A395" s="103">
        <v>92122</v>
      </c>
      <c r="B395" s="104" t="s">
        <v>3</v>
      </c>
      <c r="C395" s="105" t="s">
        <v>3</v>
      </c>
      <c r="D395" s="106" t="s">
        <v>2149</v>
      </c>
      <c r="E395" s="107" t="s">
        <v>3</v>
      </c>
      <c r="F395" s="108"/>
    </row>
    <row r="396" spans="1:6" x14ac:dyDescent="0.25">
      <c r="A396" s="103">
        <v>92123</v>
      </c>
      <c r="B396" s="104" t="s">
        <v>3</v>
      </c>
      <c r="C396" s="105" t="s">
        <v>3</v>
      </c>
      <c r="D396" s="106" t="s">
        <v>2151</v>
      </c>
      <c r="E396" s="107" t="s">
        <v>3</v>
      </c>
      <c r="F396" s="108"/>
    </row>
    <row r="397" spans="1:6" ht="39.6" x14ac:dyDescent="0.25">
      <c r="A397" s="103">
        <v>92150</v>
      </c>
      <c r="B397" s="104" t="s">
        <v>3</v>
      </c>
      <c r="C397" s="105" t="s">
        <v>3</v>
      </c>
      <c r="D397" s="106" t="s">
        <v>3463</v>
      </c>
      <c r="E397" s="107" t="s">
        <v>3</v>
      </c>
      <c r="F397" s="108"/>
    </row>
    <row r="398" spans="1:6" ht="26.4" x14ac:dyDescent="0.25">
      <c r="A398" s="103">
        <v>92199</v>
      </c>
      <c r="B398" s="104" t="s">
        <v>3</v>
      </c>
      <c r="C398" s="105" t="s">
        <v>3</v>
      </c>
      <c r="D398" s="106" t="s">
        <v>2156</v>
      </c>
      <c r="E398" s="107" t="s">
        <v>3</v>
      </c>
      <c r="F398" s="108"/>
    </row>
    <row r="399" spans="1:6" x14ac:dyDescent="0.25">
      <c r="A399" s="103">
        <v>92201</v>
      </c>
      <c r="B399" s="104" t="s">
        <v>3</v>
      </c>
      <c r="C399" s="105" t="s">
        <v>3</v>
      </c>
      <c r="D399" s="106" t="s">
        <v>2158</v>
      </c>
      <c r="E399" s="107" t="s">
        <v>3</v>
      </c>
      <c r="F399" s="108"/>
    </row>
    <row r="400" spans="1:6" ht="39.6" x14ac:dyDescent="0.25">
      <c r="A400" s="103">
        <v>92202</v>
      </c>
      <c r="B400" s="104" t="s">
        <v>3</v>
      </c>
      <c r="C400" s="105" t="s">
        <v>3</v>
      </c>
      <c r="D400" s="106" t="s">
        <v>2160</v>
      </c>
      <c r="E400" s="107" t="s">
        <v>3</v>
      </c>
      <c r="F400" s="108"/>
    </row>
    <row r="401" spans="1:6" ht="52.8" x14ac:dyDescent="0.25">
      <c r="A401" s="103">
        <v>92203</v>
      </c>
      <c r="B401" s="104" t="s">
        <v>3</v>
      </c>
      <c r="C401" s="105" t="s">
        <v>3</v>
      </c>
      <c r="D401" s="106" t="s">
        <v>2162</v>
      </c>
      <c r="E401" s="107" t="s">
        <v>3</v>
      </c>
      <c r="F401" s="108"/>
    </row>
    <row r="402" spans="1:6" x14ac:dyDescent="0.25">
      <c r="A402" s="103">
        <v>92205</v>
      </c>
      <c r="B402" s="104" t="s">
        <v>3</v>
      </c>
      <c r="C402" s="105" t="s">
        <v>3</v>
      </c>
      <c r="D402" s="106" t="s">
        <v>2164</v>
      </c>
      <c r="E402" s="107" t="s">
        <v>3</v>
      </c>
      <c r="F402" s="108"/>
    </row>
    <row r="403" spans="1:6" x14ac:dyDescent="0.25">
      <c r="A403" s="103">
        <v>92208</v>
      </c>
      <c r="B403" s="104" t="s">
        <v>3</v>
      </c>
      <c r="C403" s="105" t="s">
        <v>3</v>
      </c>
      <c r="D403" s="106" t="s">
        <v>2166</v>
      </c>
      <c r="E403" s="107" t="s">
        <v>3</v>
      </c>
      <c r="F403" s="108"/>
    </row>
    <row r="404" spans="1:6" ht="26.4" x14ac:dyDescent="0.25">
      <c r="A404" s="103">
        <v>92210</v>
      </c>
      <c r="B404" s="104" t="s">
        <v>3</v>
      </c>
      <c r="C404" s="105" t="s">
        <v>3</v>
      </c>
      <c r="D404" s="106" t="s">
        <v>2168</v>
      </c>
      <c r="E404" s="107" t="s">
        <v>3</v>
      </c>
      <c r="F404" s="108"/>
    </row>
    <row r="405" spans="1:6" ht="26.4" x14ac:dyDescent="0.25">
      <c r="A405" s="103">
        <v>92211</v>
      </c>
      <c r="B405" s="104" t="s">
        <v>3</v>
      </c>
      <c r="C405" s="105" t="s">
        <v>3</v>
      </c>
      <c r="D405" s="106" t="s">
        <v>2170</v>
      </c>
      <c r="E405" s="107" t="s">
        <v>3</v>
      </c>
      <c r="F405" s="108"/>
    </row>
    <row r="406" spans="1:6" x14ac:dyDescent="0.25">
      <c r="A406" s="103">
        <v>92212</v>
      </c>
      <c r="B406" s="104" t="s">
        <v>3</v>
      </c>
      <c r="C406" s="105" t="s">
        <v>3</v>
      </c>
      <c r="D406" s="106" t="s">
        <v>2172</v>
      </c>
      <c r="E406" s="107" t="s">
        <v>3</v>
      </c>
      <c r="F406" s="108"/>
    </row>
    <row r="407" spans="1:6" x14ac:dyDescent="0.25">
      <c r="A407" s="103">
        <v>92301</v>
      </c>
      <c r="B407" s="104" t="s">
        <v>3</v>
      </c>
      <c r="C407" s="105" t="s">
        <v>3</v>
      </c>
      <c r="D407" s="106" t="s">
        <v>2174</v>
      </c>
      <c r="E407" s="107" t="s">
        <v>3</v>
      </c>
      <c r="F407" s="108"/>
    </row>
    <row r="408" spans="1:6" x14ac:dyDescent="0.25">
      <c r="A408" s="103">
        <v>92302</v>
      </c>
      <c r="B408" s="104" t="s">
        <v>3</v>
      </c>
      <c r="C408" s="105" t="s">
        <v>3</v>
      </c>
      <c r="D408" s="106" t="s">
        <v>3464</v>
      </c>
      <c r="E408" s="107" t="s">
        <v>3</v>
      </c>
      <c r="F408" s="108"/>
    </row>
    <row r="409" spans="1:6" x14ac:dyDescent="0.25">
      <c r="A409" s="103">
        <v>92303</v>
      </c>
      <c r="B409" s="104" t="s">
        <v>3</v>
      </c>
      <c r="C409" s="105" t="s">
        <v>3</v>
      </c>
      <c r="D409" s="106" t="s">
        <v>2177</v>
      </c>
      <c r="E409" s="107" t="s">
        <v>3</v>
      </c>
      <c r="F409" s="108"/>
    </row>
    <row r="410" spans="1:6" x14ac:dyDescent="0.25">
      <c r="A410" s="103">
        <v>92303</v>
      </c>
      <c r="B410" s="104" t="s">
        <v>2179</v>
      </c>
      <c r="C410" s="105" t="s">
        <v>3</v>
      </c>
      <c r="D410" s="106" t="s">
        <v>2177</v>
      </c>
      <c r="E410" s="107" t="s">
        <v>2180</v>
      </c>
      <c r="F410" s="108"/>
    </row>
    <row r="411" spans="1:6" x14ac:dyDescent="0.25">
      <c r="A411" s="103">
        <v>92303</v>
      </c>
      <c r="B411" s="104" t="s">
        <v>2182</v>
      </c>
      <c r="C411" s="105" t="s">
        <v>3</v>
      </c>
      <c r="D411" s="106" t="s">
        <v>2177</v>
      </c>
      <c r="E411" s="107" t="s">
        <v>2183</v>
      </c>
      <c r="F411" s="108"/>
    </row>
    <row r="412" spans="1:6" x14ac:dyDescent="0.25">
      <c r="A412" s="103">
        <v>92405</v>
      </c>
      <c r="B412" s="104" t="s">
        <v>3</v>
      </c>
      <c r="C412" s="105" t="s">
        <v>3</v>
      </c>
      <c r="D412" s="106" t="s">
        <v>2195</v>
      </c>
      <c r="E412" s="107" t="s">
        <v>3</v>
      </c>
      <c r="F412" s="108"/>
    </row>
    <row r="413" spans="1:6" x14ac:dyDescent="0.25">
      <c r="A413" s="103">
        <v>92409</v>
      </c>
      <c r="B413" s="104" t="s">
        <v>3</v>
      </c>
      <c r="C413" s="105" t="s">
        <v>3</v>
      </c>
      <c r="D413" s="106" t="s">
        <v>2201</v>
      </c>
      <c r="E413" s="107" t="s">
        <v>3</v>
      </c>
      <c r="F413" s="108"/>
    </row>
    <row r="414" spans="1:6" x14ac:dyDescent="0.25">
      <c r="A414" s="103">
        <v>92410</v>
      </c>
      <c r="B414" s="104" t="s">
        <v>3</v>
      </c>
      <c r="C414" s="105" t="s">
        <v>3</v>
      </c>
      <c r="D414" s="106" t="s">
        <v>2203</v>
      </c>
      <c r="E414" s="107" t="s">
        <v>3</v>
      </c>
      <c r="F414" s="108"/>
    </row>
    <row r="415" spans="1:6" ht="39.6" x14ac:dyDescent="0.25">
      <c r="A415" s="103">
        <v>92420</v>
      </c>
      <c r="B415" s="104" t="s">
        <v>3</v>
      </c>
      <c r="C415" s="105" t="s">
        <v>3</v>
      </c>
      <c r="D415" s="106" t="s">
        <v>2205</v>
      </c>
      <c r="E415" s="107" t="s">
        <v>3</v>
      </c>
      <c r="F415" s="108"/>
    </row>
    <row r="416" spans="1:6" x14ac:dyDescent="0.25">
      <c r="A416" s="103">
        <v>92425</v>
      </c>
      <c r="B416" s="104" t="s">
        <v>3</v>
      </c>
      <c r="C416" s="105" t="s">
        <v>3</v>
      </c>
      <c r="D416" s="106" t="s">
        <v>2207</v>
      </c>
      <c r="E416" s="107" t="s">
        <v>3</v>
      </c>
      <c r="F416" s="108"/>
    </row>
    <row r="417" spans="1:6" x14ac:dyDescent="0.25">
      <c r="A417" s="103">
        <v>92426</v>
      </c>
      <c r="B417" s="104" t="s">
        <v>3</v>
      </c>
      <c r="C417" s="105" t="s">
        <v>3</v>
      </c>
      <c r="D417" s="106" t="s">
        <v>2209</v>
      </c>
      <c r="E417" s="107" t="s">
        <v>3</v>
      </c>
      <c r="F417" s="108"/>
    </row>
    <row r="418" spans="1:6" ht="26.4" x14ac:dyDescent="0.25">
      <c r="A418" s="103">
        <v>92499</v>
      </c>
      <c r="B418" s="104" t="s">
        <v>3</v>
      </c>
      <c r="C418" s="105" t="s">
        <v>3</v>
      </c>
      <c r="D418" s="106" t="s">
        <v>2213</v>
      </c>
      <c r="E418" s="107" t="s">
        <v>3</v>
      </c>
      <c r="F418" s="108"/>
    </row>
    <row r="419" spans="1:6" x14ac:dyDescent="0.25">
      <c r="A419" s="103">
        <v>92502</v>
      </c>
      <c r="B419" s="104" t="s">
        <v>3</v>
      </c>
      <c r="C419" s="105" t="s">
        <v>3</v>
      </c>
      <c r="D419" s="106" t="s">
        <v>2217</v>
      </c>
      <c r="E419" s="107" t="s">
        <v>3</v>
      </c>
      <c r="F419" s="108"/>
    </row>
    <row r="420" spans="1:6" x14ac:dyDescent="0.25">
      <c r="A420" s="103">
        <v>92503</v>
      </c>
      <c r="B420" s="104" t="s">
        <v>3</v>
      </c>
      <c r="C420" s="105" t="s">
        <v>3</v>
      </c>
      <c r="D420" s="106" t="s">
        <v>2219</v>
      </c>
      <c r="E420" s="107" t="s">
        <v>3</v>
      </c>
      <c r="F420" s="108"/>
    </row>
    <row r="421" spans="1:6" ht="39.6" x14ac:dyDescent="0.25">
      <c r="A421" s="103">
        <v>92504</v>
      </c>
      <c r="B421" s="104" t="s">
        <v>3</v>
      </c>
      <c r="C421" s="105" t="s">
        <v>3</v>
      </c>
      <c r="D421" s="106" t="s">
        <v>2221</v>
      </c>
      <c r="E421" s="107" t="s">
        <v>3</v>
      </c>
      <c r="F421" s="108"/>
    </row>
    <row r="422" spans="1:6" ht="39.6" x14ac:dyDescent="0.25">
      <c r="A422" s="103">
        <v>92506</v>
      </c>
      <c r="B422" s="104" t="s">
        <v>3</v>
      </c>
      <c r="C422" s="105" t="s">
        <v>3</v>
      </c>
      <c r="D422" s="106" t="s">
        <v>2223</v>
      </c>
      <c r="E422" s="107" t="s">
        <v>3</v>
      </c>
      <c r="F422" s="108"/>
    </row>
    <row r="423" spans="1:6" x14ac:dyDescent="0.25">
      <c r="A423" s="103">
        <v>94101</v>
      </c>
      <c r="B423" s="104" t="s">
        <v>3</v>
      </c>
      <c r="C423" s="105" t="s">
        <v>3</v>
      </c>
      <c r="D423" s="106" t="s">
        <v>2229</v>
      </c>
      <c r="E423" s="107" t="s">
        <v>3</v>
      </c>
      <c r="F423" s="108"/>
    </row>
    <row r="424" spans="1:6" x14ac:dyDescent="0.25">
      <c r="A424" s="103">
        <v>94102</v>
      </c>
      <c r="B424" s="104" t="s">
        <v>3</v>
      </c>
      <c r="C424" s="105" t="s">
        <v>3</v>
      </c>
      <c r="D424" s="106" t="s">
        <v>2232</v>
      </c>
      <c r="E424" s="107" t="s">
        <v>3</v>
      </c>
      <c r="F424" s="108"/>
    </row>
    <row r="425" spans="1:6" x14ac:dyDescent="0.25">
      <c r="A425" s="103">
        <v>94103</v>
      </c>
      <c r="B425" s="104" t="s">
        <v>3</v>
      </c>
      <c r="C425" s="105" t="s">
        <v>3</v>
      </c>
      <c r="D425" s="106" t="s">
        <v>2236</v>
      </c>
      <c r="E425" s="107" t="s">
        <v>3</v>
      </c>
      <c r="F425" s="108"/>
    </row>
    <row r="426" spans="1:6" x14ac:dyDescent="0.25">
      <c r="A426" s="103">
        <v>94104</v>
      </c>
      <c r="B426" s="104" t="s">
        <v>3</v>
      </c>
      <c r="C426" s="105" t="s">
        <v>3</v>
      </c>
      <c r="D426" s="106" t="s">
        <v>2240</v>
      </c>
      <c r="E426" s="107" t="s">
        <v>3</v>
      </c>
      <c r="F426" s="108"/>
    </row>
    <row r="427" spans="1:6" x14ac:dyDescent="0.25">
      <c r="A427" s="103">
        <v>94105</v>
      </c>
      <c r="B427" s="104" t="s">
        <v>3</v>
      </c>
      <c r="C427" s="105" t="s">
        <v>3</v>
      </c>
      <c r="D427" s="106" t="s">
        <v>2244</v>
      </c>
      <c r="E427" s="107" t="s">
        <v>3</v>
      </c>
      <c r="F427" s="108"/>
    </row>
    <row r="428" spans="1:6" x14ac:dyDescent="0.25">
      <c r="A428" s="103">
        <v>94106</v>
      </c>
      <c r="B428" s="104" t="s">
        <v>3</v>
      </c>
      <c r="C428" s="105" t="s">
        <v>3</v>
      </c>
      <c r="D428" s="106" t="s">
        <v>2248</v>
      </c>
      <c r="E428" s="107" t="s">
        <v>3</v>
      </c>
      <c r="F428" s="108"/>
    </row>
    <row r="429" spans="1:6" x14ac:dyDescent="0.25">
      <c r="A429" s="103">
        <v>94107</v>
      </c>
      <c r="B429" s="104" t="s">
        <v>3</v>
      </c>
      <c r="C429" s="105" t="s">
        <v>3</v>
      </c>
      <c r="D429" s="106" t="s">
        <v>2252</v>
      </c>
      <c r="E429" s="107" t="s">
        <v>3</v>
      </c>
      <c r="F429" s="108"/>
    </row>
    <row r="430" spans="1:6" x14ac:dyDescent="0.25">
      <c r="A430" s="103">
        <v>94301</v>
      </c>
      <c r="B430" s="104" t="s">
        <v>3</v>
      </c>
      <c r="C430" s="105" t="s">
        <v>3</v>
      </c>
      <c r="D430" s="106" t="s">
        <v>2256</v>
      </c>
      <c r="E430" s="107" t="s">
        <v>3</v>
      </c>
      <c r="F430" s="108"/>
    </row>
    <row r="431" spans="1:6" ht="26.4" x14ac:dyDescent="0.25">
      <c r="A431" s="103">
        <v>94302</v>
      </c>
      <c r="B431" s="104" t="s">
        <v>3</v>
      </c>
      <c r="C431" s="105" t="s">
        <v>3</v>
      </c>
      <c r="D431" s="106" t="s">
        <v>2259</v>
      </c>
      <c r="E431" s="107" t="s">
        <v>3</v>
      </c>
      <c r="F431" s="108"/>
    </row>
    <row r="432" spans="1:6" ht="26.4" x14ac:dyDescent="0.25">
      <c r="A432" s="103">
        <v>94303</v>
      </c>
      <c r="B432" s="104" t="s">
        <v>3</v>
      </c>
      <c r="C432" s="105" t="s">
        <v>3</v>
      </c>
      <c r="D432" s="106" t="s">
        <v>2262</v>
      </c>
      <c r="E432" s="107" t="s">
        <v>3</v>
      </c>
      <c r="F432" s="108"/>
    </row>
    <row r="433" spans="1:6" x14ac:dyDescent="0.25">
      <c r="A433" s="103">
        <v>94501</v>
      </c>
      <c r="B433" s="104" t="s">
        <v>3</v>
      </c>
      <c r="C433" s="105" t="s">
        <v>3</v>
      </c>
      <c r="D433" s="106" t="s">
        <v>2265</v>
      </c>
      <c r="E433" s="107" t="s">
        <v>3</v>
      </c>
      <c r="F433" s="108"/>
    </row>
    <row r="434" spans="1:6" x14ac:dyDescent="0.25">
      <c r="A434" s="103">
        <v>94502</v>
      </c>
      <c r="B434" s="104" t="s">
        <v>3</v>
      </c>
      <c r="C434" s="105" t="s">
        <v>3</v>
      </c>
      <c r="D434" s="106" t="s">
        <v>2267</v>
      </c>
      <c r="E434" s="107" t="s">
        <v>3</v>
      </c>
      <c r="F434" s="108"/>
    </row>
    <row r="435" spans="1:6" x14ac:dyDescent="0.25">
      <c r="A435" s="103">
        <v>94701</v>
      </c>
      <c r="B435" s="104" t="s">
        <v>3</v>
      </c>
      <c r="C435" s="105" t="s">
        <v>3</v>
      </c>
      <c r="D435" s="106" t="s">
        <v>2269</v>
      </c>
      <c r="E435" s="107" t="s">
        <v>3</v>
      </c>
      <c r="F435" s="108"/>
    </row>
    <row r="436" spans="1:6" x14ac:dyDescent="0.25">
      <c r="A436" s="103">
        <v>94702</v>
      </c>
      <c r="B436" s="104" t="s">
        <v>3</v>
      </c>
      <c r="C436" s="105" t="s">
        <v>3</v>
      </c>
      <c r="D436" s="106" t="s">
        <v>2272</v>
      </c>
      <c r="E436" s="107" t="s">
        <v>3</v>
      </c>
      <c r="F436" s="108"/>
    </row>
    <row r="437" spans="1:6" x14ac:dyDescent="0.25">
      <c r="A437" s="103">
        <v>94704</v>
      </c>
      <c r="B437" s="104" t="s">
        <v>3</v>
      </c>
      <c r="C437" s="105" t="s">
        <v>3</v>
      </c>
      <c r="D437" s="106" t="s">
        <v>2275</v>
      </c>
      <c r="E437" s="107" t="s">
        <v>3</v>
      </c>
      <c r="F437" s="108"/>
    </row>
    <row r="438" spans="1:6" x14ac:dyDescent="0.25">
      <c r="A438" s="103">
        <v>94705</v>
      </c>
      <c r="B438" s="104" t="s">
        <v>3</v>
      </c>
      <c r="C438" s="105" t="s">
        <v>3</v>
      </c>
      <c r="D438" s="106" t="s">
        <v>2279</v>
      </c>
      <c r="E438" s="107" t="s">
        <v>3</v>
      </c>
      <c r="F438" s="108"/>
    </row>
    <row r="439" spans="1:6" ht="39.6" x14ac:dyDescent="0.25">
      <c r="A439" s="103">
        <v>94802</v>
      </c>
      <c r="B439" s="104" t="s">
        <v>3</v>
      </c>
      <c r="C439" s="105" t="s">
        <v>3</v>
      </c>
      <c r="D439" s="106" t="s">
        <v>2285</v>
      </c>
      <c r="E439" s="107" t="s">
        <v>3</v>
      </c>
      <c r="F439" s="108"/>
    </row>
    <row r="440" spans="1:6" ht="39.6" x14ac:dyDescent="0.25">
      <c r="A440" s="103">
        <v>94803</v>
      </c>
      <c r="B440" s="104" t="s">
        <v>3</v>
      </c>
      <c r="C440" s="105" t="s">
        <v>3</v>
      </c>
      <c r="D440" s="106" t="s">
        <v>2288</v>
      </c>
      <c r="E440" s="107" t="s">
        <v>3</v>
      </c>
      <c r="F440" s="108"/>
    </row>
    <row r="441" spans="1:6" ht="26.4" x14ac:dyDescent="0.25">
      <c r="A441" s="103">
        <v>94804</v>
      </c>
      <c r="B441" s="104" t="s">
        <v>3</v>
      </c>
      <c r="C441" s="105" t="s">
        <v>3</v>
      </c>
      <c r="D441" s="106" t="s">
        <v>2291</v>
      </c>
      <c r="E441" s="107" t="s">
        <v>3</v>
      </c>
      <c r="F441" s="111"/>
    </row>
    <row r="442" spans="1:6" ht="26.4" x14ac:dyDescent="0.25">
      <c r="A442" s="103">
        <v>94901</v>
      </c>
      <c r="B442" s="104" t="s">
        <v>3</v>
      </c>
      <c r="C442" s="105" t="s">
        <v>3</v>
      </c>
      <c r="D442" s="106" t="s">
        <v>2294</v>
      </c>
      <c r="E442" s="107" t="s">
        <v>3</v>
      </c>
      <c r="F442" s="108"/>
    </row>
    <row r="443" spans="1:6" x14ac:dyDescent="0.25">
      <c r="A443" s="103">
        <v>94902</v>
      </c>
      <c r="B443" s="104" t="s">
        <v>3</v>
      </c>
      <c r="C443" s="105" t="s">
        <v>3</v>
      </c>
      <c r="D443" s="106" t="s">
        <v>2297</v>
      </c>
      <c r="E443" s="107" t="s">
        <v>3</v>
      </c>
      <c r="F443" s="108"/>
    </row>
    <row r="444" spans="1:6" x14ac:dyDescent="0.25">
      <c r="A444" s="103">
        <v>95101</v>
      </c>
      <c r="B444" s="104" t="s">
        <v>3</v>
      </c>
      <c r="C444" s="105" t="s">
        <v>3</v>
      </c>
      <c r="D444" s="106" t="s">
        <v>2300</v>
      </c>
      <c r="E444" s="107" t="s">
        <v>3</v>
      </c>
      <c r="F444" s="108"/>
    </row>
    <row r="445" spans="1:6" x14ac:dyDescent="0.25">
      <c r="A445" s="103">
        <v>95201</v>
      </c>
      <c r="B445" s="104" t="s">
        <v>3</v>
      </c>
      <c r="C445" s="105" t="s">
        <v>3</v>
      </c>
      <c r="D445" s="106" t="s">
        <v>2303</v>
      </c>
      <c r="E445" s="107" t="s">
        <v>3</v>
      </c>
      <c r="F445" s="108"/>
    </row>
    <row r="446" spans="1:6" x14ac:dyDescent="0.25">
      <c r="A446" s="103">
        <v>95202</v>
      </c>
      <c r="B446" s="104" t="s">
        <v>3</v>
      </c>
      <c r="C446" s="105" t="s">
        <v>3</v>
      </c>
      <c r="D446" s="106" t="s">
        <v>2306</v>
      </c>
      <c r="E446" s="107" t="s">
        <v>3</v>
      </c>
      <c r="F446" s="108"/>
    </row>
    <row r="447" spans="1:6" ht="26.4" x14ac:dyDescent="0.25">
      <c r="A447" s="103">
        <v>95302</v>
      </c>
      <c r="B447" s="104" t="s">
        <v>3</v>
      </c>
      <c r="C447" s="105" t="s">
        <v>3</v>
      </c>
      <c r="D447" s="106" t="s">
        <v>3478</v>
      </c>
      <c r="E447" s="107" t="s">
        <v>3</v>
      </c>
      <c r="F447" s="108"/>
    </row>
    <row r="448" spans="1:6" x14ac:dyDescent="0.25">
      <c r="A448" s="103">
        <v>95401</v>
      </c>
      <c r="B448" s="104" t="s">
        <v>3</v>
      </c>
      <c r="C448" s="105" t="s">
        <v>3</v>
      </c>
      <c r="D448" s="106" t="s">
        <v>2312</v>
      </c>
      <c r="E448" s="107" t="s">
        <v>3</v>
      </c>
      <c r="F448" s="108"/>
    </row>
    <row r="449" spans="1:6" x14ac:dyDescent="0.25">
      <c r="A449" s="103">
        <v>95402</v>
      </c>
      <c r="B449" s="104" t="s">
        <v>3</v>
      </c>
      <c r="C449" s="105" t="s">
        <v>3</v>
      </c>
      <c r="D449" s="106" t="s">
        <v>2315</v>
      </c>
      <c r="E449" s="107" t="s">
        <v>3</v>
      </c>
      <c r="F449" s="108"/>
    </row>
    <row r="450" spans="1:6" ht="39.6" x14ac:dyDescent="0.25">
      <c r="A450" s="103">
        <v>95404</v>
      </c>
      <c r="B450" s="104" t="s">
        <v>3</v>
      </c>
      <c r="C450" s="105" t="s">
        <v>3</v>
      </c>
      <c r="D450" s="106" t="s">
        <v>2322</v>
      </c>
      <c r="E450" s="107" t="s">
        <v>3</v>
      </c>
      <c r="F450" s="108"/>
    </row>
    <row r="451" spans="1:6" x14ac:dyDescent="0.25">
      <c r="A451" s="103">
        <v>99102</v>
      </c>
      <c r="B451" s="104" t="s">
        <v>3</v>
      </c>
      <c r="C451" s="105" t="s">
        <v>3</v>
      </c>
      <c r="D451" s="106" t="s">
        <v>2338</v>
      </c>
      <c r="E451" s="107" t="s">
        <v>3</v>
      </c>
      <c r="F451" s="108"/>
    </row>
  </sheetData>
  <autoFilter ref="A1:F451" xr:uid="{00000000-0009-0000-0000-00000B000000}"/>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filterMode="1">
    <tabColor theme="6" tint="0.39997558519241921"/>
  </sheetPr>
  <dimension ref="A1:AW1596"/>
  <sheetViews>
    <sheetView showGridLines="0" tabSelected="1" zoomScale="90" zoomScaleNormal="90" workbookViewId="0">
      <pane xSplit="7" ySplit="1" topLeftCell="H1573" activePane="bottomRight" state="frozen"/>
      <selection pane="topRight" activeCell="H1" sqref="H1"/>
      <selection pane="bottomLeft" activeCell="A2" sqref="A2"/>
      <selection pane="bottomRight" activeCell="AH1573" sqref="AH1573"/>
    </sheetView>
  </sheetViews>
  <sheetFormatPr baseColWidth="10" defaultColWidth="16.5546875" defaultRowHeight="13.2" x14ac:dyDescent="0.25"/>
  <cols>
    <col min="1" max="1" width="15.6640625" style="40" customWidth="1"/>
    <col min="2" max="2" width="9" style="79" customWidth="1"/>
    <col min="3" max="3" width="5.5546875" style="82" customWidth="1"/>
    <col min="4" max="4" width="5.44140625" style="82" customWidth="1"/>
    <col min="5" max="5" width="9.88671875" style="41" hidden="1" customWidth="1"/>
    <col min="6" max="6" width="11.88671875" style="41" hidden="1" customWidth="1"/>
    <col min="7" max="7" width="12.88671875" style="41" hidden="1" customWidth="1"/>
    <col min="8" max="8" width="35.44140625" style="42" customWidth="1"/>
    <col min="9" max="9" width="24" style="43" customWidth="1"/>
    <col min="10" max="17" width="16.5546875" style="9" hidden="1" customWidth="1"/>
    <col min="18" max="18" width="15.109375" style="44" hidden="1" customWidth="1"/>
    <col min="19" max="19" width="17.6640625" style="75" customWidth="1"/>
    <col min="20" max="20" width="12.88671875" style="45" customWidth="1"/>
    <col min="21" max="21" width="11" style="43" customWidth="1"/>
    <col min="22" max="22" width="14.6640625" style="45" customWidth="1"/>
    <col min="23" max="23" width="35.44140625" style="46" customWidth="1"/>
    <col min="24" max="24" width="14.33203125" style="46" customWidth="1"/>
    <col min="25" max="25" width="16.5546875" style="46" customWidth="1"/>
    <col min="26" max="26" width="16.44140625" style="46" customWidth="1"/>
    <col min="27" max="30" width="16.5546875" style="46" hidden="1" customWidth="1"/>
    <col min="31" max="31" width="16.6640625" style="43" customWidth="1"/>
    <col min="32" max="35" width="16.5546875" style="46" customWidth="1"/>
    <col min="36" max="36" width="33.6640625" style="42" hidden="1" customWidth="1"/>
    <col min="37" max="37" width="21.44140625" style="42" hidden="1" customWidth="1"/>
    <col min="38" max="38" width="21.44140625" style="42" customWidth="1"/>
    <col min="39" max="39" width="30" style="46" customWidth="1"/>
    <col min="40" max="40" width="36.109375" style="64" customWidth="1"/>
    <col min="41" max="42" width="16.5546875" style="39" hidden="1" customWidth="1"/>
    <col min="43" max="43" width="31.6640625" style="39" bestFit="1" customWidth="1"/>
    <col min="44" max="46" width="31.6640625" style="1" hidden="1" customWidth="1"/>
    <col min="47" max="47" width="17.44140625" style="121" hidden="1" customWidth="1"/>
    <col min="48" max="48" width="31.6640625" style="1" hidden="1" customWidth="1"/>
    <col min="49" max="49" width="4" style="46" customWidth="1"/>
    <col min="50" max="16384" width="16.5546875" style="39"/>
  </cols>
  <sheetData>
    <row r="1" spans="1:49" s="91" customFormat="1" ht="52.8" x14ac:dyDescent="0.25">
      <c r="A1" s="99" t="s">
        <v>3498</v>
      </c>
      <c r="B1" s="85" t="s">
        <v>2343</v>
      </c>
      <c r="C1" s="85" t="s">
        <v>2340</v>
      </c>
      <c r="D1" s="85" t="s">
        <v>2341</v>
      </c>
      <c r="E1" s="48" t="s">
        <v>3496</v>
      </c>
      <c r="F1" s="48" t="s">
        <v>3497</v>
      </c>
      <c r="G1" s="48" t="s">
        <v>3163</v>
      </c>
      <c r="H1" s="86" t="s">
        <v>1</v>
      </c>
      <c r="I1" s="87" t="s">
        <v>2342</v>
      </c>
      <c r="J1" s="86" t="s">
        <v>3133</v>
      </c>
      <c r="K1" s="86" t="s">
        <v>3134</v>
      </c>
      <c r="L1" s="86" t="s">
        <v>3483</v>
      </c>
      <c r="M1" s="86" t="s">
        <v>3487</v>
      </c>
      <c r="N1" s="86" t="s">
        <v>3484</v>
      </c>
      <c r="O1" s="86" t="s">
        <v>3485</v>
      </c>
      <c r="P1" s="86" t="s">
        <v>3486</v>
      </c>
      <c r="Q1" s="86" t="s">
        <v>3488</v>
      </c>
      <c r="R1" s="86" t="s">
        <v>0</v>
      </c>
      <c r="S1" s="86" t="s">
        <v>3151</v>
      </c>
      <c r="T1" s="86" t="s">
        <v>3160</v>
      </c>
      <c r="U1" s="88" t="s">
        <v>3542</v>
      </c>
      <c r="V1" s="86" t="s">
        <v>3161</v>
      </c>
      <c r="W1" s="86" t="s">
        <v>3102</v>
      </c>
      <c r="X1" s="86" t="s">
        <v>3103</v>
      </c>
      <c r="Y1" s="86" t="s">
        <v>3113</v>
      </c>
      <c r="Z1" s="86" t="s">
        <v>3536</v>
      </c>
      <c r="AA1" s="86" t="s">
        <v>3537</v>
      </c>
      <c r="AB1" s="86" t="s">
        <v>3538</v>
      </c>
      <c r="AC1" s="89" t="s">
        <v>3539</v>
      </c>
      <c r="AD1" s="86" t="s">
        <v>3540</v>
      </c>
      <c r="AE1" s="86" t="s">
        <v>3159</v>
      </c>
      <c r="AF1" s="86" t="s">
        <v>3158</v>
      </c>
      <c r="AG1" s="86" t="s">
        <v>3158</v>
      </c>
      <c r="AH1" s="86" t="s">
        <v>3158</v>
      </c>
      <c r="AI1" s="86" t="s">
        <v>3158</v>
      </c>
      <c r="AJ1" s="86" t="s">
        <v>3489</v>
      </c>
      <c r="AK1" s="86" t="s">
        <v>2673</v>
      </c>
      <c r="AL1" s="88" t="s">
        <v>3541</v>
      </c>
      <c r="AM1" s="86" t="s">
        <v>3162</v>
      </c>
      <c r="AN1" s="86" t="s">
        <v>2675</v>
      </c>
      <c r="AO1" s="90"/>
      <c r="AP1" s="122" t="s">
        <v>3580</v>
      </c>
      <c r="AQ1" s="86" t="s">
        <v>3584</v>
      </c>
      <c r="AR1" s="112" t="s">
        <v>3605</v>
      </c>
      <c r="AS1" s="112" t="s">
        <v>3608</v>
      </c>
      <c r="AT1" s="112" t="s">
        <v>3594</v>
      </c>
      <c r="AU1" s="155" t="s">
        <v>3623</v>
      </c>
      <c r="AV1" s="112" t="s">
        <v>3603</v>
      </c>
      <c r="AW1" s="170" t="s">
        <v>2668</v>
      </c>
    </row>
    <row r="2" spans="1:49" hidden="1" x14ac:dyDescent="0.25">
      <c r="A2" s="23"/>
      <c r="B2" s="76">
        <v>11102</v>
      </c>
      <c r="C2" s="80" t="s">
        <v>3</v>
      </c>
      <c r="D2" s="80"/>
      <c r="E2" s="37" t="b">
        <f>AND(A2="X",D2="")</f>
        <v>0</v>
      </c>
      <c r="F2" s="37" t="b">
        <f>AND(A2="X",D2="g")</f>
        <v>0</v>
      </c>
      <c r="G2" s="37" t="str">
        <f>B2&amp; " " &amp;C2&amp; " " &amp; D2</f>
        <v xml:space="preserve">11102  </v>
      </c>
      <c r="H2" s="18" t="s">
        <v>5</v>
      </c>
      <c r="I2" s="93" t="s">
        <v>2346</v>
      </c>
      <c r="J2" s="30" t="s">
        <v>3</v>
      </c>
      <c r="K2" s="30" t="s">
        <v>3</v>
      </c>
      <c r="L2" s="50"/>
      <c r="M2" s="50"/>
      <c r="N2" s="30" t="str">
        <f>IF(L2&amp;M2 &lt;&gt;"","Ja","")</f>
        <v/>
      </c>
      <c r="O2" s="31" t="str">
        <f ca="1">IF(OR(L2&lt;TODAY(),L2=""),"ja","nein")</f>
        <v>ja</v>
      </c>
      <c r="P2" s="31" t="str">
        <f ca="1">IF(OR(M2&gt;TODAY(),M2=""),"ja","nein")</f>
        <v>ja</v>
      </c>
      <c r="Q2" s="32" t="str">
        <f ca="1">IF(OR(O2="Nein",P2="Nein"),"Nein","Ja")</f>
        <v>Ja</v>
      </c>
      <c r="R2" s="52" t="s">
        <v>4</v>
      </c>
      <c r="S2" s="71"/>
      <c r="T2" s="72"/>
      <c r="U2" s="33" t="str">
        <f>IF(T2="X","R13, D15 ", "")</f>
        <v/>
      </c>
      <c r="V2" s="29"/>
      <c r="W2" s="35"/>
      <c r="X2" s="35"/>
      <c r="Y2" s="35"/>
      <c r="Z2" s="35"/>
      <c r="AA2" s="34" t="str">
        <f>IF(W2&lt;&gt;"",VLOOKUP(W2,'Anlagentypen strukt inkl RD end'!$A$2:$H$40,8),"")</f>
        <v/>
      </c>
      <c r="AB2" s="34" t="str">
        <f>IF(X2&lt;&gt;"",VLOOKUP(X2,'Anlagentypen strukt inkl RD end'!$A$2:$H$40,8),"")</f>
        <v/>
      </c>
      <c r="AC2" s="34" t="str">
        <f>IF(Y2&lt;&gt;"",VLOOKUP(Y2,'Anlagentypen strukt inkl RD end'!$A$2:$H$40,8),"")</f>
        <v/>
      </c>
      <c r="AD2" s="34" t="str">
        <f>IF(Z2&lt;&gt;"",VLOOKUP(Z2,'Anlagentypen strukt inkl RD end'!$A$2:$H$40,8),"")</f>
        <v/>
      </c>
      <c r="AE2" s="33" t="str">
        <f>AA2&amp;AB2&amp;AD2&amp;AC2</f>
        <v/>
      </c>
      <c r="AF2" s="35"/>
      <c r="AG2" s="35"/>
      <c r="AH2" s="35"/>
      <c r="AI2" s="35"/>
      <c r="AJ2" s="47" t="str">
        <f>IF(AE2 &lt;&gt;"",AE2&amp;", ","") &amp;IF(AF2 &lt;&gt;"",AF2&amp;", ","") &amp;IF(AG2 &lt;&gt;"",AG2&amp;", ","") &amp;IF(AH2 &lt;&gt;"",AH2&amp;", ","")&amp; IF(AI2 &lt;&gt;"",AI2&amp;", ","")</f>
        <v/>
      </c>
      <c r="AK2" s="47" t="str">
        <f t="shared" ref="AK2:AK65" si="0">U2&amp; AE2 &amp; IF(AF2 &lt;&gt;"",AF2&amp;", ","") &amp;IF(AG2 &lt;&gt;"",AG2&amp;", ","") &amp;IF(AH2 &lt;&gt;"",AH2&amp;", ","")&amp; IF(AI2 &lt;&gt;"",AI2&amp;", ","")</f>
        <v/>
      </c>
      <c r="AL2" s="47" t="str">
        <f>AE2 &amp; IF(AF2 &lt;&gt;"",AF2&amp;", ","") &amp;IF(AG2 &lt;&gt;"",AG2&amp;", ","") &amp;IF(AH2 &lt;&gt;"",AH2&amp;", ","")&amp; IF(AI2 &lt;&gt;"",AI2&amp;", ","")</f>
        <v/>
      </c>
      <c r="AM2" s="35"/>
      <c r="AN2" s="36" t="str">
        <f>IF(AND(V2="X",AJ2=""),"R/D-Verfahren für die Behandlung fehlen!","")</f>
        <v/>
      </c>
      <c r="AO2" s="39" t="str">
        <f>IF(AN2&lt;&gt;"",1,"")</f>
        <v/>
      </c>
      <c r="AP2" s="39" t="str">
        <f>IF(OR(A2="X",S2="X",T2="X",V2="X"),"X","")</f>
        <v/>
      </c>
      <c r="AQ2" s="97" t="str">
        <f t="shared" ref="AQ2:AQ65" si="1">IF(A2="X",(IF(OR(S2="X",T2="X",V2="X")=TRUE,"","Spalten S, T und V nicht befüllt!")),IF(OR(S2="X",T2="X",V2="X"),"Spalte A nicht befüllt!",""))</f>
        <v/>
      </c>
      <c r="AR2" s="140" t="str">
        <f>_xlfn.IFNA(IF(AND(MATCH(B2,SlNrfürStrecke!A:A,0)&gt;0,MATCH(C2,SlNrfürStrecke!B:B,0)&gt;0)=TRUE,"ja","nein"),"nein")</f>
        <v>nein</v>
      </c>
      <c r="AS2" s="140" t="str">
        <f>AR2</f>
        <v>nein</v>
      </c>
      <c r="AT2" s="113" t="str">
        <f>IF(AS2="ja","Nein","Ja")</f>
        <v>Ja</v>
      </c>
      <c r="AU2" s="113"/>
      <c r="AV2" s="141" t="s">
        <v>3607</v>
      </c>
      <c r="AW2" s="39"/>
    </row>
    <row r="3" spans="1:49" hidden="1" x14ac:dyDescent="0.25">
      <c r="A3" s="23"/>
      <c r="B3" s="77">
        <v>11102</v>
      </c>
      <c r="C3" s="81" t="s">
        <v>7</v>
      </c>
      <c r="D3" s="81" t="s">
        <v>8</v>
      </c>
      <c r="E3" s="37" t="b">
        <f t="shared" ref="E3:E66" si="2">AND(A3="X",D3="")</f>
        <v>0</v>
      </c>
      <c r="F3" s="37" t="b">
        <f t="shared" ref="F3:F66" si="3">AND(A3="X",D3="g")</f>
        <v>0</v>
      </c>
      <c r="G3" s="38" t="str">
        <f t="shared" ref="G3:G66" si="4">B3&amp; " " &amp;C3&amp; " " &amp; D3</f>
        <v>11102 77 g</v>
      </c>
      <c r="H3" s="18" t="s">
        <v>5</v>
      </c>
      <c r="I3" s="94" t="s">
        <v>9</v>
      </c>
      <c r="J3" s="19" t="s">
        <v>3</v>
      </c>
      <c r="K3" s="19" t="s">
        <v>3</v>
      </c>
      <c r="L3" s="51"/>
      <c r="M3" s="51"/>
      <c r="N3" s="19" t="str">
        <f t="shared" ref="N3:N66" si="5">IF(L3&amp;M3 &lt;&gt;"","Ja","")</f>
        <v/>
      </c>
      <c r="O3" s="22" t="str">
        <f t="shared" ref="O3:O66" ca="1" si="6">IF(OR(L3&lt;TODAY(),L3=""),"ja","nein")</f>
        <v>ja</v>
      </c>
      <c r="P3" s="22" t="str">
        <f t="shared" ref="P3:P66" ca="1" si="7">IF(OR(M3&gt;TODAY(),M3=""),"ja","nein")</f>
        <v>ja</v>
      </c>
      <c r="Q3" s="20" t="str">
        <f t="shared" ref="Q3:Q66" ca="1" si="8">IF(OR(O3="Nein",P3="Nein"),"Nein","Ja")</f>
        <v>Ja</v>
      </c>
      <c r="R3" s="53" t="s">
        <v>6</v>
      </c>
      <c r="S3" s="84"/>
      <c r="T3" s="83"/>
      <c r="U3" s="33" t="str">
        <f>IF(T3="X","R13, D15 ", "")</f>
        <v/>
      </c>
      <c r="V3" s="29"/>
      <c r="W3" s="35"/>
      <c r="X3" s="35"/>
      <c r="Y3" s="35"/>
      <c r="Z3" s="35"/>
      <c r="AA3" s="24" t="str">
        <f>IF(W3&lt;&gt;"",VLOOKUP(W3,'Anlagentypen strukt inkl RD end'!$A$2:$H$40,8),"")</f>
        <v/>
      </c>
      <c r="AB3" s="24" t="str">
        <f>IF(X3&lt;&gt;"",VLOOKUP(X3,'Anlagentypen strukt inkl RD end'!$A$2:$H$40,8),"")</f>
        <v/>
      </c>
      <c r="AC3" s="24" t="str">
        <f>IF(Y3&lt;&gt;"",VLOOKUP(Y3,'Anlagentypen strukt inkl RD end'!$A$2:$H$40,8),"")</f>
        <v/>
      </c>
      <c r="AD3" s="24" t="str">
        <f>IF(Z3&lt;&gt;"",VLOOKUP(Z3,'Anlagentypen strukt inkl RD end'!$A$2:$H$40,8),"")</f>
        <v/>
      </c>
      <c r="AE3" s="33" t="str">
        <f t="shared" ref="AE3:AE66" si="9">AA3&amp;AB3&amp;AD3&amp;AC3</f>
        <v/>
      </c>
      <c r="AF3" s="25"/>
      <c r="AG3" s="25"/>
      <c r="AH3" s="25"/>
      <c r="AI3" s="25"/>
      <c r="AJ3" s="47" t="str">
        <f t="shared" ref="AJ3:AJ66" si="10">IF(AE3 &lt;&gt;"",AE3&amp;", ","") &amp;IF(AF3 &lt;&gt;"",AF3&amp;", ","") &amp;IF(AG3 &lt;&gt;"",AG3&amp;", ","") &amp;IF(AH3 &lt;&gt;"",AH3&amp;", ","")&amp; IF(AI3 &lt;&gt;"",AI3&amp;", ","")</f>
        <v/>
      </c>
      <c r="AK3" s="48" t="str">
        <f t="shared" si="0"/>
        <v/>
      </c>
      <c r="AL3" s="47" t="str">
        <f t="shared" ref="AL3:AL66" si="11">AE3 &amp; IF(AF3 &lt;&gt;"",AF3&amp;", ","") &amp;IF(AG3 &lt;&gt;"",AG3&amp;", ","") &amp;IF(AH3 &lt;&gt;"",AH3&amp;", ","")&amp; IF(AI3 &lt;&gt;"",AI3&amp;", ","")</f>
        <v/>
      </c>
      <c r="AM3" s="27"/>
      <c r="AN3" s="36" t="str">
        <f t="shared" ref="AN3:AN65" si="12">IF(AND(V3="X",AJ3=""),"R/D-Verfahren für die Behandlung fehlen!","")</f>
        <v/>
      </c>
      <c r="AO3" s="39" t="str">
        <f t="shared" ref="AO3:AO66" si="13">IF(AN3&lt;&gt;"",1,"")</f>
        <v/>
      </c>
      <c r="AP3" s="39" t="str">
        <f>IF(OR(A3="X",S3="X",T3="X",V3="X"),"X","")</f>
        <v/>
      </c>
      <c r="AQ3" s="97" t="str">
        <f t="shared" si="1"/>
        <v/>
      </c>
      <c r="AR3" s="113" t="str">
        <f>_xlfn.IFNA(IF(AND(MATCH(B3,SlNrfürStrecke!A:A,0)&gt;0,MATCH(C3,SlNrfürStrecke!B:B,0)&gt;0)=TRUE,"ja","nein"),"nein")</f>
        <v>nein</v>
      </c>
      <c r="AS3" s="140" t="str">
        <f t="shared" ref="AS3:AS66" si="14">AR3</f>
        <v>nein</v>
      </c>
      <c r="AT3" s="113" t="str">
        <f t="shared" ref="AT3:AT66" si="15">IF(AS3="ja","Nein","Ja")</f>
        <v>Ja</v>
      </c>
      <c r="AU3" s="113"/>
      <c r="AV3" s="141" t="s">
        <v>3607</v>
      </c>
      <c r="AW3" s="39"/>
    </row>
    <row r="4" spans="1:49" x14ac:dyDescent="0.25">
      <c r="A4" s="23" t="s">
        <v>2345</v>
      </c>
      <c r="B4" s="77">
        <v>11103</v>
      </c>
      <c r="C4" s="80" t="s">
        <v>3</v>
      </c>
      <c r="D4" s="81"/>
      <c r="E4" s="37" t="b">
        <f t="shared" si="2"/>
        <v>1</v>
      </c>
      <c r="F4" s="37" t="b">
        <f t="shared" si="3"/>
        <v>0</v>
      </c>
      <c r="G4" s="38" t="str">
        <f t="shared" si="4"/>
        <v xml:space="preserve">11103  </v>
      </c>
      <c r="H4" s="18" t="s">
        <v>11</v>
      </c>
      <c r="I4" s="93" t="s">
        <v>2346</v>
      </c>
      <c r="J4" s="19" t="s">
        <v>3</v>
      </c>
      <c r="K4" s="19" t="s">
        <v>3</v>
      </c>
      <c r="L4" s="51"/>
      <c r="M4" s="51"/>
      <c r="N4" s="19" t="str">
        <f t="shared" si="5"/>
        <v/>
      </c>
      <c r="O4" s="22" t="str">
        <f t="shared" ca="1" si="6"/>
        <v>ja</v>
      </c>
      <c r="P4" s="22" t="str">
        <f t="shared" ca="1" si="7"/>
        <v>ja</v>
      </c>
      <c r="Q4" s="20" t="str">
        <f t="shared" ca="1" si="8"/>
        <v>Ja</v>
      </c>
      <c r="R4" s="53" t="s">
        <v>10</v>
      </c>
      <c r="S4" s="73" t="s">
        <v>2345</v>
      </c>
      <c r="T4" s="28"/>
      <c r="U4" s="33" t="str">
        <f t="shared" ref="U4:U66" si="16">IF(T4="X","R13, D15 ", "")</f>
        <v/>
      </c>
      <c r="V4" s="29"/>
      <c r="W4" s="35"/>
      <c r="X4" s="35"/>
      <c r="Y4" s="35"/>
      <c r="Z4" s="35"/>
      <c r="AA4" s="24" t="str">
        <f>IF(W4&lt;&gt;"",VLOOKUP(W4,'Anlagentypen strukt inkl RD end'!$A$2:$H$40,8),"")</f>
        <v/>
      </c>
      <c r="AB4" s="24" t="str">
        <f>IF(X4&lt;&gt;"",VLOOKUP(X4,'Anlagentypen strukt inkl RD end'!$A$2:$H$40,8),"")</f>
        <v/>
      </c>
      <c r="AC4" s="24" t="str">
        <f>IF(Y4&lt;&gt;"",VLOOKUP(Y4,'Anlagentypen strukt inkl RD end'!$A$2:$H$40,8),"")</f>
        <v/>
      </c>
      <c r="AD4" s="24" t="str">
        <f>IF(Z4&lt;&gt;"",VLOOKUP(Z4,'Anlagentypen strukt inkl RD end'!$A$2:$H$40,8),"")</f>
        <v/>
      </c>
      <c r="AE4" s="33" t="str">
        <f t="shared" si="9"/>
        <v/>
      </c>
      <c r="AF4" s="25"/>
      <c r="AG4" s="25"/>
      <c r="AH4" s="25"/>
      <c r="AI4" s="25"/>
      <c r="AJ4" s="47" t="str">
        <f t="shared" si="10"/>
        <v/>
      </c>
      <c r="AK4" s="48" t="str">
        <f t="shared" si="0"/>
        <v/>
      </c>
      <c r="AL4" s="47" t="str">
        <f t="shared" si="11"/>
        <v/>
      </c>
      <c r="AM4" s="27"/>
      <c r="AN4" s="36" t="str">
        <f t="shared" si="12"/>
        <v/>
      </c>
      <c r="AO4" s="39" t="str">
        <f t="shared" si="13"/>
        <v/>
      </c>
      <c r="AP4" s="39" t="str">
        <f t="shared" ref="AP4:AP66" si="17">IF(OR(A4="X",S4="X",T4="X",V4="X"),"X","")</f>
        <v>X</v>
      </c>
      <c r="AQ4" s="97" t="str">
        <f t="shared" si="1"/>
        <v/>
      </c>
      <c r="AR4" s="140" t="str">
        <f>_xlfn.IFNA(IF(AND(MATCH(B4,SlNrfürStrecke!A:A,0)&gt;0,MATCH(C4,SlNrfürStrecke!B:B,0)&gt;0)=TRUE,"ja","nein"),"nein")</f>
        <v>ja</v>
      </c>
      <c r="AS4" s="140" t="str">
        <f t="shared" si="14"/>
        <v>ja</v>
      </c>
      <c r="AT4" s="113" t="str">
        <f t="shared" si="15"/>
        <v>Nein</v>
      </c>
      <c r="AU4" s="113"/>
      <c r="AV4" s="141" t="s">
        <v>3607</v>
      </c>
      <c r="AW4" s="39"/>
    </row>
    <row r="5" spans="1:49" hidden="1" x14ac:dyDescent="0.25">
      <c r="A5" s="23"/>
      <c r="B5" s="77">
        <v>11103</v>
      </c>
      <c r="C5" s="81">
        <v>77</v>
      </c>
      <c r="D5" s="81" t="s">
        <v>8</v>
      </c>
      <c r="E5" s="37" t="b">
        <f t="shared" si="2"/>
        <v>0</v>
      </c>
      <c r="F5" s="37" t="b">
        <f t="shared" si="3"/>
        <v>0</v>
      </c>
      <c r="G5" s="38" t="str">
        <f t="shared" si="4"/>
        <v>11103 77 g</v>
      </c>
      <c r="H5" s="18" t="s">
        <v>11</v>
      </c>
      <c r="I5" s="94" t="s">
        <v>9</v>
      </c>
      <c r="J5" s="19" t="s">
        <v>3</v>
      </c>
      <c r="K5" s="19" t="s">
        <v>3</v>
      </c>
      <c r="L5" s="51"/>
      <c r="M5" s="51"/>
      <c r="N5" s="19" t="str">
        <f t="shared" si="5"/>
        <v/>
      </c>
      <c r="O5" s="22" t="str">
        <f t="shared" ca="1" si="6"/>
        <v>ja</v>
      </c>
      <c r="P5" s="22" t="str">
        <f t="shared" ca="1" si="7"/>
        <v>ja</v>
      </c>
      <c r="Q5" s="20" t="str">
        <f t="shared" ca="1" si="8"/>
        <v>Ja</v>
      </c>
      <c r="R5" s="53" t="s">
        <v>12</v>
      </c>
      <c r="S5" s="84"/>
      <c r="T5" s="83"/>
      <c r="U5" s="33" t="str">
        <f>IF(T5="X","R13, D15 ", "")</f>
        <v/>
      </c>
      <c r="V5" s="29"/>
      <c r="W5" s="35"/>
      <c r="X5" s="35"/>
      <c r="Y5" s="35"/>
      <c r="Z5" s="35"/>
      <c r="AA5" s="24" t="str">
        <f>IF(W5&lt;&gt;"",VLOOKUP(W5,'Anlagentypen strukt inkl RD end'!$A$2:$H$40,8),"")</f>
        <v/>
      </c>
      <c r="AB5" s="24" t="str">
        <f>IF(X5&lt;&gt;"",VLOOKUP(X5,'Anlagentypen strukt inkl RD end'!$A$2:$H$40,8),"")</f>
        <v/>
      </c>
      <c r="AC5" s="24" t="str">
        <f>IF(Y5&lt;&gt;"",VLOOKUP(Y5,'Anlagentypen strukt inkl RD end'!$A$2:$H$40,8),"")</f>
        <v/>
      </c>
      <c r="AD5" s="24" t="str">
        <f>IF(Z5&lt;&gt;"",VLOOKUP(Z5,'Anlagentypen strukt inkl RD end'!$A$2:$H$40,8),"")</f>
        <v/>
      </c>
      <c r="AE5" s="33" t="str">
        <f t="shared" si="9"/>
        <v/>
      </c>
      <c r="AF5" s="25"/>
      <c r="AG5" s="25"/>
      <c r="AH5" s="25"/>
      <c r="AI5" s="25"/>
      <c r="AJ5" s="47" t="str">
        <f t="shared" si="10"/>
        <v/>
      </c>
      <c r="AK5" s="48" t="str">
        <f t="shared" si="0"/>
        <v/>
      </c>
      <c r="AL5" s="47" t="str">
        <f t="shared" si="11"/>
        <v/>
      </c>
      <c r="AM5" s="27"/>
      <c r="AN5" s="36" t="str">
        <f t="shared" si="12"/>
        <v/>
      </c>
      <c r="AO5" s="39" t="str">
        <f t="shared" si="13"/>
        <v/>
      </c>
      <c r="AP5" s="39" t="str">
        <f t="shared" si="17"/>
        <v/>
      </c>
      <c r="AQ5" s="97" t="str">
        <f t="shared" si="1"/>
        <v/>
      </c>
      <c r="AR5" s="113" t="str">
        <f>_xlfn.IFNA(IF(AND(MATCH(B5,SlNrfürStrecke!A:A,0)&gt;0,MATCH(C5,SlNrfürStrecke!B:B,0)&gt;0)=TRUE,"ja","nein"),"nein")</f>
        <v>nein</v>
      </c>
      <c r="AS5" s="140" t="str">
        <f t="shared" si="14"/>
        <v>nein</v>
      </c>
      <c r="AT5" s="113" t="str">
        <f t="shared" si="15"/>
        <v>Ja</v>
      </c>
      <c r="AU5" s="113"/>
      <c r="AV5" s="141" t="s">
        <v>3607</v>
      </c>
      <c r="AW5" s="39"/>
    </row>
    <row r="6" spans="1:49" x14ac:dyDescent="0.25">
      <c r="A6" s="23" t="s">
        <v>2345</v>
      </c>
      <c r="B6" s="77">
        <v>11104</v>
      </c>
      <c r="C6" s="80" t="s">
        <v>3</v>
      </c>
      <c r="D6" s="81" t="s">
        <v>3</v>
      </c>
      <c r="E6" s="37" t="b">
        <f t="shared" si="2"/>
        <v>1</v>
      </c>
      <c r="F6" s="37" t="b">
        <f t="shared" si="3"/>
        <v>0</v>
      </c>
      <c r="G6" s="38" t="str">
        <f t="shared" si="4"/>
        <v xml:space="preserve">11104  </v>
      </c>
      <c r="H6" s="18" t="s">
        <v>14</v>
      </c>
      <c r="I6" s="93" t="s">
        <v>2346</v>
      </c>
      <c r="J6" s="19" t="s">
        <v>3</v>
      </c>
      <c r="K6" s="19" t="s">
        <v>3</v>
      </c>
      <c r="L6" s="51"/>
      <c r="M6" s="51"/>
      <c r="N6" s="19" t="str">
        <f t="shared" si="5"/>
        <v/>
      </c>
      <c r="O6" s="22" t="str">
        <f t="shared" ca="1" si="6"/>
        <v>ja</v>
      </c>
      <c r="P6" s="22" t="str">
        <f t="shared" ca="1" si="7"/>
        <v>ja</v>
      </c>
      <c r="Q6" s="20" t="str">
        <f t="shared" ca="1" si="8"/>
        <v>Ja</v>
      </c>
      <c r="R6" s="53" t="s">
        <v>13</v>
      </c>
      <c r="S6" s="73" t="s">
        <v>2345</v>
      </c>
      <c r="T6" s="28"/>
      <c r="U6" s="33" t="str">
        <f t="shared" si="16"/>
        <v/>
      </c>
      <c r="V6" s="29"/>
      <c r="W6" s="35"/>
      <c r="X6" s="35"/>
      <c r="Y6" s="35"/>
      <c r="Z6" s="35"/>
      <c r="AA6" s="24" t="str">
        <f>IF(W6&lt;&gt;"",VLOOKUP(W6,'Anlagentypen strukt inkl RD end'!$A$2:$H$40,8),"")</f>
        <v/>
      </c>
      <c r="AB6" s="24" t="str">
        <f>IF(X6&lt;&gt;"",VLOOKUP(X6,'Anlagentypen strukt inkl RD end'!$A$2:$H$40,8),"")</f>
        <v/>
      </c>
      <c r="AC6" s="24" t="str">
        <f>IF(Y6&lt;&gt;"",VLOOKUP(Y6,'Anlagentypen strukt inkl RD end'!$A$2:$H$40,8),"")</f>
        <v/>
      </c>
      <c r="AD6" s="24" t="str">
        <f>IF(Z6&lt;&gt;"",VLOOKUP(Z6,'Anlagentypen strukt inkl RD end'!$A$2:$H$40,8),"")</f>
        <v/>
      </c>
      <c r="AE6" s="33" t="str">
        <f t="shared" si="9"/>
        <v/>
      </c>
      <c r="AF6" s="25"/>
      <c r="AG6" s="25"/>
      <c r="AH6" s="25"/>
      <c r="AI6" s="25"/>
      <c r="AJ6" s="47" t="str">
        <f t="shared" si="10"/>
        <v/>
      </c>
      <c r="AK6" s="48" t="str">
        <f t="shared" si="0"/>
        <v/>
      </c>
      <c r="AL6" s="47" t="str">
        <f t="shared" si="11"/>
        <v/>
      </c>
      <c r="AM6" s="25"/>
      <c r="AN6" s="36" t="str">
        <f t="shared" si="12"/>
        <v/>
      </c>
      <c r="AO6" s="39" t="str">
        <f t="shared" si="13"/>
        <v/>
      </c>
      <c r="AP6" s="39" t="str">
        <f t="shared" si="17"/>
        <v>X</v>
      </c>
      <c r="AQ6" s="97" t="str">
        <f t="shared" si="1"/>
        <v/>
      </c>
      <c r="AR6" s="140" t="str">
        <f>_xlfn.IFNA(IF(AND(MATCH(B6,SlNrfürStrecke!A:A,0)&gt;0,MATCH(C6,SlNrfürStrecke!B:B,0)&gt;0)=TRUE,"ja","nein"),"nein")</f>
        <v>ja</v>
      </c>
      <c r="AS6" s="140" t="str">
        <f t="shared" si="14"/>
        <v>ja</v>
      </c>
      <c r="AT6" s="113" t="str">
        <f t="shared" si="15"/>
        <v>Nein</v>
      </c>
      <c r="AU6" s="113"/>
      <c r="AV6" s="141" t="s">
        <v>3607</v>
      </c>
      <c r="AW6" s="39"/>
    </row>
    <row r="7" spans="1:49" hidden="1" x14ac:dyDescent="0.25">
      <c r="A7" s="23"/>
      <c r="B7" s="77">
        <v>11104</v>
      </c>
      <c r="C7" s="81" t="s">
        <v>7</v>
      </c>
      <c r="D7" s="81" t="s">
        <v>8</v>
      </c>
      <c r="E7" s="37" t="b">
        <f t="shared" si="2"/>
        <v>0</v>
      </c>
      <c r="F7" s="37" t="b">
        <f t="shared" si="3"/>
        <v>0</v>
      </c>
      <c r="G7" s="38" t="str">
        <f t="shared" si="4"/>
        <v>11104 77 g</v>
      </c>
      <c r="H7" s="18" t="s">
        <v>14</v>
      </c>
      <c r="I7" s="94" t="s">
        <v>9</v>
      </c>
      <c r="J7" s="19"/>
      <c r="K7" s="19" t="s">
        <v>3</v>
      </c>
      <c r="L7" s="51"/>
      <c r="M7" s="51"/>
      <c r="N7" s="19" t="str">
        <f t="shared" si="5"/>
        <v/>
      </c>
      <c r="O7" s="22" t="str">
        <f t="shared" ca="1" si="6"/>
        <v>ja</v>
      </c>
      <c r="P7" s="22" t="str">
        <f t="shared" ca="1" si="7"/>
        <v>ja</v>
      </c>
      <c r="Q7" s="20" t="str">
        <f t="shared" ca="1" si="8"/>
        <v>Ja</v>
      </c>
      <c r="R7" s="53" t="s">
        <v>15</v>
      </c>
      <c r="S7" s="84"/>
      <c r="T7" s="83"/>
      <c r="U7" s="33" t="str">
        <f>IF(T7="X","R13, D15 ", "")</f>
        <v/>
      </c>
      <c r="V7" s="29"/>
      <c r="W7" s="35"/>
      <c r="X7" s="35"/>
      <c r="Y7" s="35"/>
      <c r="Z7" s="35"/>
      <c r="AA7" s="24" t="str">
        <f>IF(W7&lt;&gt;"",VLOOKUP(W7,'Anlagentypen strukt inkl RD end'!$A$2:$H$40,8),"")</f>
        <v/>
      </c>
      <c r="AB7" s="24" t="str">
        <f>IF(X7&lt;&gt;"",VLOOKUP(X7,'Anlagentypen strukt inkl RD end'!$A$2:$H$40,8),"")</f>
        <v/>
      </c>
      <c r="AC7" s="24" t="str">
        <f>IF(Y7&lt;&gt;"",VLOOKUP(Y7,'Anlagentypen strukt inkl RD end'!$A$2:$H$40,8),"")</f>
        <v/>
      </c>
      <c r="AD7" s="24" t="str">
        <f>IF(Z7&lt;&gt;"",VLOOKUP(Z7,'Anlagentypen strukt inkl RD end'!$A$2:$H$40,8),"")</f>
        <v/>
      </c>
      <c r="AE7" s="33" t="str">
        <f t="shared" si="9"/>
        <v/>
      </c>
      <c r="AF7" s="25"/>
      <c r="AG7" s="25"/>
      <c r="AH7" s="25"/>
      <c r="AI7" s="25"/>
      <c r="AJ7" s="47" t="str">
        <f t="shared" si="10"/>
        <v/>
      </c>
      <c r="AK7" s="48" t="str">
        <f t="shared" si="0"/>
        <v/>
      </c>
      <c r="AL7" s="47" t="str">
        <f t="shared" si="11"/>
        <v/>
      </c>
      <c r="AM7" s="27"/>
      <c r="AN7" s="36" t="str">
        <f>IF(AND(V7="X",AJ7=""),"R/D-Verfahren für die Behandlung fehlen!","")</f>
        <v/>
      </c>
      <c r="AO7" s="39" t="str">
        <f t="shared" si="13"/>
        <v/>
      </c>
      <c r="AP7" s="39" t="str">
        <f>IF(OR(A7="X",S7="X",T7="X",V7="X"),"X","")</f>
        <v/>
      </c>
      <c r="AQ7" s="97" t="str">
        <f t="shared" si="1"/>
        <v/>
      </c>
      <c r="AR7" s="113" t="str">
        <f>_xlfn.IFNA(IF(AND(MATCH(B7,SlNrfürStrecke!A:A,0)&gt;0,MATCH(C7,SlNrfürStrecke!B:B,0)&gt;0)=TRUE,"ja","nein"),"nein")</f>
        <v>nein</v>
      </c>
      <c r="AS7" s="140" t="str">
        <f t="shared" si="14"/>
        <v>nein</v>
      </c>
      <c r="AT7" s="113" t="str">
        <f t="shared" si="15"/>
        <v>Ja</v>
      </c>
      <c r="AU7" s="113"/>
      <c r="AV7" s="141" t="s">
        <v>3607</v>
      </c>
      <c r="AW7" s="39"/>
    </row>
    <row r="8" spans="1:49" x14ac:dyDescent="0.25">
      <c r="A8" s="23" t="s">
        <v>2345</v>
      </c>
      <c r="B8" s="77">
        <v>11110</v>
      </c>
      <c r="C8" s="80" t="s">
        <v>3</v>
      </c>
      <c r="D8" s="81" t="s">
        <v>3</v>
      </c>
      <c r="E8" s="37" t="b">
        <f t="shared" si="2"/>
        <v>1</v>
      </c>
      <c r="F8" s="37" t="b">
        <f t="shared" si="3"/>
        <v>0</v>
      </c>
      <c r="G8" s="38" t="str">
        <f t="shared" si="4"/>
        <v xml:space="preserve">11110  </v>
      </c>
      <c r="H8" s="18" t="s">
        <v>17</v>
      </c>
      <c r="I8" s="93" t="s">
        <v>2346</v>
      </c>
      <c r="J8" s="19" t="s">
        <v>3</v>
      </c>
      <c r="K8" s="19" t="s">
        <v>3</v>
      </c>
      <c r="L8" s="51"/>
      <c r="M8" s="51"/>
      <c r="N8" s="19" t="str">
        <f t="shared" si="5"/>
        <v/>
      </c>
      <c r="O8" s="22" t="str">
        <f t="shared" ca="1" si="6"/>
        <v>ja</v>
      </c>
      <c r="P8" s="22" t="str">
        <f t="shared" ca="1" si="7"/>
        <v>ja</v>
      </c>
      <c r="Q8" s="20" t="str">
        <f t="shared" ca="1" si="8"/>
        <v>Ja</v>
      </c>
      <c r="R8" s="53" t="s">
        <v>16</v>
      </c>
      <c r="S8" s="73" t="s">
        <v>2345</v>
      </c>
      <c r="T8" s="28"/>
      <c r="U8" s="33" t="str">
        <f t="shared" si="16"/>
        <v/>
      </c>
      <c r="V8" s="29"/>
      <c r="W8" s="35"/>
      <c r="X8" s="35"/>
      <c r="Y8" s="35"/>
      <c r="Z8" s="35"/>
      <c r="AA8" s="24" t="str">
        <f>IF(W8&lt;&gt;"",VLOOKUP(W8,'Anlagentypen strukt inkl RD end'!$A$2:$H$40,8),"")</f>
        <v/>
      </c>
      <c r="AB8" s="24" t="str">
        <f>IF(X8&lt;&gt;"",VLOOKUP(X8,'Anlagentypen strukt inkl RD end'!$A$2:$H$40,8),"")</f>
        <v/>
      </c>
      <c r="AC8" s="24" t="str">
        <f>IF(Y8&lt;&gt;"",VLOOKUP(Y8,'Anlagentypen strukt inkl RD end'!$A$2:$H$40,8),"")</f>
        <v/>
      </c>
      <c r="AD8" s="24" t="str">
        <f>IF(Z8&lt;&gt;"",VLOOKUP(Z8,'Anlagentypen strukt inkl RD end'!$A$2:$H$40,8),"")</f>
        <v/>
      </c>
      <c r="AE8" s="33" t="str">
        <f t="shared" si="9"/>
        <v/>
      </c>
      <c r="AF8" s="25"/>
      <c r="AG8" s="25"/>
      <c r="AH8" s="25"/>
      <c r="AI8" s="25"/>
      <c r="AJ8" s="47" t="str">
        <f t="shared" si="10"/>
        <v/>
      </c>
      <c r="AK8" s="48" t="str">
        <f t="shared" si="0"/>
        <v/>
      </c>
      <c r="AL8" s="47" t="str">
        <f t="shared" si="11"/>
        <v/>
      </c>
      <c r="AM8" s="27"/>
      <c r="AN8" s="36" t="str">
        <f t="shared" si="12"/>
        <v/>
      </c>
      <c r="AO8" s="39" t="str">
        <f t="shared" si="13"/>
        <v/>
      </c>
      <c r="AP8" s="39" t="str">
        <f t="shared" si="17"/>
        <v>X</v>
      </c>
      <c r="AQ8" s="97" t="str">
        <f t="shared" si="1"/>
        <v/>
      </c>
      <c r="AR8" s="140" t="str">
        <f>_xlfn.IFNA(IF(AND(MATCH(B8,SlNrfürStrecke!A:A,0)&gt;0,MATCH(C8,SlNrfürStrecke!B:B,0)&gt;0)=TRUE,"ja","nein"),"nein")</f>
        <v>ja</v>
      </c>
      <c r="AS8" s="140" t="str">
        <f t="shared" si="14"/>
        <v>ja</v>
      </c>
      <c r="AT8" s="113" t="str">
        <f t="shared" si="15"/>
        <v>Nein</v>
      </c>
      <c r="AU8" s="113"/>
      <c r="AV8" s="141" t="s">
        <v>3607</v>
      </c>
      <c r="AW8" s="39"/>
    </row>
    <row r="9" spans="1:49" hidden="1" x14ac:dyDescent="0.25">
      <c r="A9" s="23"/>
      <c r="B9" s="77">
        <v>11110</v>
      </c>
      <c r="C9" s="81" t="s">
        <v>7</v>
      </c>
      <c r="D9" s="81" t="s">
        <v>8</v>
      </c>
      <c r="E9" s="37" t="b">
        <f t="shared" si="2"/>
        <v>0</v>
      </c>
      <c r="F9" s="37" t="b">
        <f t="shared" si="3"/>
        <v>0</v>
      </c>
      <c r="G9" s="38" t="str">
        <f t="shared" si="4"/>
        <v>11110 77 g</v>
      </c>
      <c r="H9" s="18" t="s">
        <v>17</v>
      </c>
      <c r="I9" s="94" t="s">
        <v>9</v>
      </c>
      <c r="J9" s="19" t="s">
        <v>3</v>
      </c>
      <c r="K9" s="19" t="s">
        <v>3</v>
      </c>
      <c r="L9" s="51"/>
      <c r="M9" s="51"/>
      <c r="N9" s="19" t="str">
        <f t="shared" si="5"/>
        <v/>
      </c>
      <c r="O9" s="22" t="str">
        <f t="shared" ca="1" si="6"/>
        <v>ja</v>
      </c>
      <c r="P9" s="22" t="str">
        <f t="shared" ca="1" si="7"/>
        <v>ja</v>
      </c>
      <c r="Q9" s="20" t="str">
        <f t="shared" ca="1" si="8"/>
        <v>Ja</v>
      </c>
      <c r="R9" s="53" t="s">
        <v>18</v>
      </c>
      <c r="S9" s="84"/>
      <c r="T9" s="83"/>
      <c r="U9" s="33" t="str">
        <f t="shared" si="16"/>
        <v/>
      </c>
      <c r="V9" s="29"/>
      <c r="W9" s="35"/>
      <c r="X9" s="35"/>
      <c r="Y9" s="35"/>
      <c r="Z9" s="35"/>
      <c r="AA9" s="24" t="str">
        <f>IF(W9&lt;&gt;"",VLOOKUP(W9,'Anlagentypen strukt inkl RD end'!$A$2:$H$40,8),"")</f>
        <v/>
      </c>
      <c r="AB9" s="24" t="str">
        <f>IF(X9&lt;&gt;"",VLOOKUP(X9,'Anlagentypen strukt inkl RD end'!$A$2:$H$40,8),"")</f>
        <v/>
      </c>
      <c r="AC9" s="24" t="str">
        <f>IF(Y9&lt;&gt;"",VLOOKUP(Y9,'Anlagentypen strukt inkl RD end'!$A$2:$H$40,8),"")</f>
        <v/>
      </c>
      <c r="AD9" s="24" t="str">
        <f>IF(Z9&lt;&gt;"",VLOOKUP(Z9,'Anlagentypen strukt inkl RD end'!$A$2:$H$40,8),"")</f>
        <v/>
      </c>
      <c r="AE9" s="33" t="str">
        <f t="shared" si="9"/>
        <v/>
      </c>
      <c r="AF9" s="25"/>
      <c r="AG9" s="25"/>
      <c r="AH9" s="25"/>
      <c r="AI9" s="25"/>
      <c r="AJ9" s="47" t="str">
        <f t="shared" si="10"/>
        <v/>
      </c>
      <c r="AK9" s="48" t="str">
        <f t="shared" si="0"/>
        <v/>
      </c>
      <c r="AL9" s="47" t="str">
        <f t="shared" si="11"/>
        <v/>
      </c>
      <c r="AM9" s="27"/>
      <c r="AN9" s="36" t="str">
        <f t="shared" si="12"/>
        <v/>
      </c>
      <c r="AO9" s="39" t="str">
        <f t="shared" si="13"/>
        <v/>
      </c>
      <c r="AP9" s="39" t="str">
        <f t="shared" si="17"/>
        <v/>
      </c>
      <c r="AQ9" s="97" t="str">
        <f t="shared" si="1"/>
        <v/>
      </c>
      <c r="AR9" s="113" t="str">
        <f>_xlfn.IFNA(IF(AND(MATCH(B9,SlNrfürStrecke!A:A,0)&gt;0,MATCH(C9,SlNrfürStrecke!B:B,0)&gt;0)=TRUE,"ja","nein"),"nein")</f>
        <v>nein</v>
      </c>
      <c r="AS9" s="140" t="str">
        <f t="shared" si="14"/>
        <v>nein</v>
      </c>
      <c r="AT9" s="113" t="str">
        <f t="shared" si="15"/>
        <v>Ja</v>
      </c>
      <c r="AU9" s="113"/>
      <c r="AV9" s="141" t="s">
        <v>3607</v>
      </c>
      <c r="AW9" s="39"/>
    </row>
    <row r="10" spans="1:49" x14ac:dyDescent="0.25">
      <c r="A10" s="23" t="s">
        <v>2345</v>
      </c>
      <c r="B10" s="77">
        <v>11111</v>
      </c>
      <c r="C10" s="80" t="s">
        <v>3</v>
      </c>
      <c r="D10" s="81" t="s">
        <v>3</v>
      </c>
      <c r="E10" s="37" t="b">
        <f t="shared" si="2"/>
        <v>1</v>
      </c>
      <c r="F10" s="37" t="b">
        <f t="shared" si="3"/>
        <v>0</v>
      </c>
      <c r="G10" s="38" t="str">
        <f t="shared" si="4"/>
        <v xml:space="preserve">11111  </v>
      </c>
      <c r="H10" s="18" t="s">
        <v>20</v>
      </c>
      <c r="I10" s="93" t="s">
        <v>2346</v>
      </c>
      <c r="J10" s="19" t="s">
        <v>3</v>
      </c>
      <c r="K10" s="19" t="s">
        <v>3</v>
      </c>
      <c r="L10" s="51"/>
      <c r="M10" s="51"/>
      <c r="N10" s="19" t="str">
        <f t="shared" si="5"/>
        <v/>
      </c>
      <c r="O10" s="22" t="str">
        <f t="shared" ca="1" si="6"/>
        <v>ja</v>
      </c>
      <c r="P10" s="22" t="str">
        <f t="shared" ca="1" si="7"/>
        <v>ja</v>
      </c>
      <c r="Q10" s="20" t="str">
        <f t="shared" ca="1" si="8"/>
        <v>Ja</v>
      </c>
      <c r="R10" s="53" t="s">
        <v>19</v>
      </c>
      <c r="S10" s="73" t="s">
        <v>2345</v>
      </c>
      <c r="T10" s="28"/>
      <c r="U10" s="33" t="str">
        <f t="shared" si="16"/>
        <v/>
      </c>
      <c r="V10" s="29"/>
      <c r="W10" s="35"/>
      <c r="X10" s="35"/>
      <c r="Y10" s="35"/>
      <c r="Z10" s="35"/>
      <c r="AA10" s="24" t="str">
        <f>IF(W10&lt;&gt;"",VLOOKUP(W10,'Anlagentypen strukt inkl RD end'!$A$2:$H$40,8),"")</f>
        <v/>
      </c>
      <c r="AB10" s="24" t="str">
        <f>IF(X10&lt;&gt;"",VLOOKUP(X10,'Anlagentypen strukt inkl RD end'!$A$2:$H$40,8),"")</f>
        <v/>
      </c>
      <c r="AC10" s="24" t="str">
        <f>IF(Y10&lt;&gt;"",VLOOKUP(Y10,'Anlagentypen strukt inkl RD end'!$A$2:$H$40,8),"")</f>
        <v/>
      </c>
      <c r="AD10" s="24" t="str">
        <f>IF(Z10&lt;&gt;"",VLOOKUP(Z10,'Anlagentypen strukt inkl RD end'!$A$2:$H$40,8),"")</f>
        <v/>
      </c>
      <c r="AE10" s="33" t="str">
        <f t="shared" si="9"/>
        <v/>
      </c>
      <c r="AF10" s="25"/>
      <c r="AG10" s="25"/>
      <c r="AH10" s="25"/>
      <c r="AI10" s="25"/>
      <c r="AJ10" s="47" t="str">
        <f t="shared" si="10"/>
        <v/>
      </c>
      <c r="AK10" s="48" t="str">
        <f t="shared" si="0"/>
        <v/>
      </c>
      <c r="AL10" s="47" t="str">
        <f t="shared" si="11"/>
        <v/>
      </c>
      <c r="AM10" s="27"/>
      <c r="AN10" s="36" t="str">
        <f t="shared" si="12"/>
        <v/>
      </c>
      <c r="AO10" s="39" t="str">
        <f t="shared" si="13"/>
        <v/>
      </c>
      <c r="AP10" s="39" t="str">
        <f t="shared" si="17"/>
        <v>X</v>
      </c>
      <c r="AQ10" s="97" t="str">
        <f t="shared" si="1"/>
        <v/>
      </c>
      <c r="AR10" s="140" t="str">
        <f>_xlfn.IFNA(IF(AND(MATCH(B10,SlNrfürStrecke!A:A,0)&gt;0,MATCH(C10,SlNrfürStrecke!B:B,0)&gt;0)=TRUE,"ja","nein"),"nein")</f>
        <v>ja</v>
      </c>
      <c r="AS10" s="140" t="str">
        <f t="shared" si="14"/>
        <v>ja</v>
      </c>
      <c r="AT10" s="113" t="str">
        <f t="shared" si="15"/>
        <v>Nein</v>
      </c>
      <c r="AU10" s="113"/>
      <c r="AV10" s="141" t="s">
        <v>3607</v>
      </c>
      <c r="AW10" s="39"/>
    </row>
    <row r="11" spans="1:49" hidden="1" x14ac:dyDescent="0.25">
      <c r="A11" s="23"/>
      <c r="B11" s="77">
        <v>11111</v>
      </c>
      <c r="C11" s="81" t="s">
        <v>7</v>
      </c>
      <c r="D11" s="81" t="s">
        <v>8</v>
      </c>
      <c r="E11" s="37" t="b">
        <f t="shared" si="2"/>
        <v>0</v>
      </c>
      <c r="F11" s="37" t="b">
        <f t="shared" si="3"/>
        <v>0</v>
      </c>
      <c r="G11" s="38" t="str">
        <f t="shared" si="4"/>
        <v>11111 77 g</v>
      </c>
      <c r="H11" s="18" t="s">
        <v>20</v>
      </c>
      <c r="I11" s="94" t="s">
        <v>9</v>
      </c>
      <c r="J11" s="19" t="s">
        <v>3</v>
      </c>
      <c r="K11" s="19" t="s">
        <v>3</v>
      </c>
      <c r="L11" s="51"/>
      <c r="M11" s="51"/>
      <c r="N11" s="19" t="str">
        <f t="shared" si="5"/>
        <v/>
      </c>
      <c r="O11" s="22" t="str">
        <f t="shared" ca="1" si="6"/>
        <v>ja</v>
      </c>
      <c r="P11" s="22" t="str">
        <f t="shared" ca="1" si="7"/>
        <v>ja</v>
      </c>
      <c r="Q11" s="20" t="str">
        <f t="shared" ca="1" si="8"/>
        <v>Ja</v>
      </c>
      <c r="R11" s="53" t="s">
        <v>21</v>
      </c>
      <c r="S11" s="84"/>
      <c r="T11" s="83"/>
      <c r="U11" s="33" t="str">
        <f t="shared" si="16"/>
        <v/>
      </c>
      <c r="V11" s="29"/>
      <c r="W11" s="35"/>
      <c r="X11" s="35"/>
      <c r="Y11" s="35"/>
      <c r="Z11" s="35"/>
      <c r="AA11" s="24" t="str">
        <f>IF(W11&lt;&gt;"",VLOOKUP(W11,'Anlagentypen strukt inkl RD end'!$A$2:$H$40,8),"")</f>
        <v/>
      </c>
      <c r="AB11" s="24" t="str">
        <f>IF(X11&lt;&gt;"",VLOOKUP(X11,'Anlagentypen strukt inkl RD end'!$A$2:$H$40,8),"")</f>
        <v/>
      </c>
      <c r="AC11" s="24" t="str">
        <f>IF(Y11&lt;&gt;"",VLOOKUP(Y11,'Anlagentypen strukt inkl RD end'!$A$2:$H$40,8),"")</f>
        <v/>
      </c>
      <c r="AD11" s="24" t="str">
        <f>IF(Z11&lt;&gt;"",VLOOKUP(Z11,'Anlagentypen strukt inkl RD end'!$A$2:$H$40,8),"")</f>
        <v/>
      </c>
      <c r="AE11" s="33" t="str">
        <f t="shared" si="9"/>
        <v/>
      </c>
      <c r="AF11" s="25"/>
      <c r="AG11" s="25"/>
      <c r="AH11" s="25"/>
      <c r="AI11" s="25"/>
      <c r="AJ11" s="47" t="str">
        <f t="shared" si="10"/>
        <v/>
      </c>
      <c r="AK11" s="48" t="str">
        <f t="shared" si="0"/>
        <v/>
      </c>
      <c r="AL11" s="47" t="str">
        <f t="shared" si="11"/>
        <v/>
      </c>
      <c r="AM11" s="27"/>
      <c r="AN11" s="36" t="str">
        <f t="shared" si="12"/>
        <v/>
      </c>
      <c r="AO11" s="39" t="str">
        <f t="shared" si="13"/>
        <v/>
      </c>
      <c r="AP11" s="39" t="str">
        <f t="shared" si="17"/>
        <v/>
      </c>
      <c r="AQ11" s="97" t="str">
        <f t="shared" si="1"/>
        <v/>
      </c>
      <c r="AR11" s="113" t="str">
        <f>_xlfn.IFNA(IF(AND(MATCH(B11,SlNrfürStrecke!A:A,0)&gt;0,MATCH(C11,SlNrfürStrecke!B:B,0)&gt;0)=TRUE,"ja","nein"),"nein")</f>
        <v>nein</v>
      </c>
      <c r="AS11" s="140" t="str">
        <f t="shared" si="14"/>
        <v>nein</v>
      </c>
      <c r="AT11" s="113" t="str">
        <f t="shared" si="15"/>
        <v>Ja</v>
      </c>
      <c r="AU11" s="113"/>
      <c r="AV11" s="141" t="s">
        <v>3607</v>
      </c>
      <c r="AW11" s="39"/>
    </row>
    <row r="12" spans="1:49" x14ac:dyDescent="0.25">
      <c r="A12" s="23" t="s">
        <v>2345</v>
      </c>
      <c r="B12" s="77">
        <v>11112</v>
      </c>
      <c r="C12" s="80" t="s">
        <v>3</v>
      </c>
      <c r="D12" s="81" t="s">
        <v>3</v>
      </c>
      <c r="E12" s="37" t="b">
        <f t="shared" si="2"/>
        <v>1</v>
      </c>
      <c r="F12" s="37" t="b">
        <f t="shared" si="3"/>
        <v>0</v>
      </c>
      <c r="G12" s="38" t="str">
        <f t="shared" si="4"/>
        <v xml:space="preserve">11112  </v>
      </c>
      <c r="H12" s="18" t="s">
        <v>23</v>
      </c>
      <c r="I12" s="93" t="s">
        <v>2346</v>
      </c>
      <c r="J12" s="19" t="s">
        <v>3</v>
      </c>
      <c r="K12" s="19" t="s">
        <v>3</v>
      </c>
      <c r="L12" s="51"/>
      <c r="M12" s="51"/>
      <c r="N12" s="19" t="str">
        <f t="shared" si="5"/>
        <v/>
      </c>
      <c r="O12" s="22" t="str">
        <f t="shared" ca="1" si="6"/>
        <v>ja</v>
      </c>
      <c r="P12" s="22" t="str">
        <f t="shared" ca="1" si="7"/>
        <v>ja</v>
      </c>
      <c r="Q12" s="20" t="str">
        <f t="shared" ca="1" si="8"/>
        <v>Ja</v>
      </c>
      <c r="R12" s="53" t="s">
        <v>22</v>
      </c>
      <c r="S12" s="73" t="s">
        <v>2345</v>
      </c>
      <c r="T12" s="28"/>
      <c r="U12" s="33" t="str">
        <f t="shared" si="16"/>
        <v/>
      </c>
      <c r="V12" s="29"/>
      <c r="W12" s="35"/>
      <c r="X12" s="35"/>
      <c r="Y12" s="35"/>
      <c r="Z12" s="35"/>
      <c r="AA12" s="24" t="str">
        <f>IF(W12&lt;&gt;"",VLOOKUP(W12,'Anlagentypen strukt inkl RD end'!$A$2:$H$40,8),"")</f>
        <v/>
      </c>
      <c r="AB12" s="24" t="str">
        <f>IF(X12&lt;&gt;"",VLOOKUP(X12,'Anlagentypen strukt inkl RD end'!$A$2:$H$40,8),"")</f>
        <v/>
      </c>
      <c r="AC12" s="24" t="str">
        <f>IF(Y12&lt;&gt;"",VLOOKUP(Y12,'Anlagentypen strukt inkl RD end'!$A$2:$H$40,8),"")</f>
        <v/>
      </c>
      <c r="AD12" s="24" t="str">
        <f>IF(Z12&lt;&gt;"",VLOOKUP(Z12,'Anlagentypen strukt inkl RD end'!$A$2:$H$40,8),"")</f>
        <v/>
      </c>
      <c r="AE12" s="33" t="str">
        <f t="shared" si="9"/>
        <v/>
      </c>
      <c r="AF12" s="25"/>
      <c r="AG12" s="25"/>
      <c r="AH12" s="25"/>
      <c r="AI12" s="25"/>
      <c r="AJ12" s="47" t="str">
        <f t="shared" si="10"/>
        <v/>
      </c>
      <c r="AK12" s="48" t="str">
        <f t="shared" si="0"/>
        <v/>
      </c>
      <c r="AL12" s="47" t="str">
        <f t="shared" si="11"/>
        <v/>
      </c>
      <c r="AM12" s="27"/>
      <c r="AN12" s="36" t="str">
        <f t="shared" si="12"/>
        <v/>
      </c>
      <c r="AO12" s="39" t="str">
        <f t="shared" si="13"/>
        <v/>
      </c>
      <c r="AP12" s="39" t="str">
        <f t="shared" si="17"/>
        <v>X</v>
      </c>
      <c r="AQ12" s="97" t="str">
        <f t="shared" si="1"/>
        <v/>
      </c>
      <c r="AR12" s="140" t="str">
        <f>_xlfn.IFNA(IF(AND(MATCH(B12,SlNrfürStrecke!A:A,0)&gt;0,MATCH(C12,SlNrfürStrecke!B:B,0)&gt;0)=TRUE,"ja","nein"),"nein")</f>
        <v>ja</v>
      </c>
      <c r="AS12" s="140" t="str">
        <f t="shared" si="14"/>
        <v>ja</v>
      </c>
      <c r="AT12" s="113" t="str">
        <f t="shared" si="15"/>
        <v>Nein</v>
      </c>
      <c r="AU12" s="113"/>
      <c r="AV12" s="141" t="s">
        <v>3607</v>
      </c>
      <c r="AW12" s="39"/>
    </row>
    <row r="13" spans="1:49" hidden="1" x14ac:dyDescent="0.25">
      <c r="A13" s="23"/>
      <c r="B13" s="77">
        <v>11112</v>
      </c>
      <c r="C13" s="81" t="s">
        <v>7</v>
      </c>
      <c r="D13" s="81" t="s">
        <v>8</v>
      </c>
      <c r="E13" s="37" t="b">
        <f t="shared" si="2"/>
        <v>0</v>
      </c>
      <c r="F13" s="37" t="b">
        <f t="shared" si="3"/>
        <v>0</v>
      </c>
      <c r="G13" s="38" t="str">
        <f t="shared" si="4"/>
        <v>11112 77 g</v>
      </c>
      <c r="H13" s="18" t="s">
        <v>23</v>
      </c>
      <c r="I13" s="94" t="s">
        <v>9</v>
      </c>
      <c r="J13" s="19" t="s">
        <v>3</v>
      </c>
      <c r="K13" s="19" t="s">
        <v>3</v>
      </c>
      <c r="L13" s="51"/>
      <c r="M13" s="51"/>
      <c r="N13" s="19" t="str">
        <f t="shared" si="5"/>
        <v/>
      </c>
      <c r="O13" s="22" t="str">
        <f t="shared" ca="1" si="6"/>
        <v>ja</v>
      </c>
      <c r="P13" s="22" t="str">
        <f t="shared" ca="1" si="7"/>
        <v>ja</v>
      </c>
      <c r="Q13" s="20" t="str">
        <f t="shared" ca="1" si="8"/>
        <v>Ja</v>
      </c>
      <c r="R13" s="53" t="s">
        <v>24</v>
      </c>
      <c r="S13" s="84"/>
      <c r="T13" s="83"/>
      <c r="U13" s="33" t="str">
        <f t="shared" si="16"/>
        <v/>
      </c>
      <c r="V13" s="29"/>
      <c r="W13" s="35"/>
      <c r="X13" s="35"/>
      <c r="Y13" s="35"/>
      <c r="Z13" s="35"/>
      <c r="AA13" s="24" t="str">
        <f>IF(W13&lt;&gt;"",VLOOKUP(W13,'Anlagentypen strukt inkl RD end'!$A$2:$H$40,8),"")</f>
        <v/>
      </c>
      <c r="AB13" s="24" t="str">
        <f>IF(X13&lt;&gt;"",VLOOKUP(X13,'Anlagentypen strukt inkl RD end'!$A$2:$H$40,8),"")</f>
        <v/>
      </c>
      <c r="AC13" s="24" t="str">
        <f>IF(Y13&lt;&gt;"",VLOOKUP(Y13,'Anlagentypen strukt inkl RD end'!$A$2:$H$40,8),"")</f>
        <v/>
      </c>
      <c r="AD13" s="24" t="str">
        <f>IF(Z13&lt;&gt;"",VLOOKUP(Z13,'Anlagentypen strukt inkl RD end'!$A$2:$H$40,8),"")</f>
        <v/>
      </c>
      <c r="AE13" s="33" t="str">
        <f t="shared" si="9"/>
        <v/>
      </c>
      <c r="AF13" s="25"/>
      <c r="AG13" s="25"/>
      <c r="AH13" s="25"/>
      <c r="AI13" s="25"/>
      <c r="AJ13" s="47" t="str">
        <f t="shared" si="10"/>
        <v/>
      </c>
      <c r="AK13" s="48" t="str">
        <f t="shared" si="0"/>
        <v/>
      </c>
      <c r="AL13" s="47" t="str">
        <f t="shared" si="11"/>
        <v/>
      </c>
      <c r="AM13" s="27"/>
      <c r="AN13" s="36" t="str">
        <f t="shared" si="12"/>
        <v/>
      </c>
      <c r="AO13" s="39" t="str">
        <f t="shared" si="13"/>
        <v/>
      </c>
      <c r="AP13" s="39" t="str">
        <f t="shared" si="17"/>
        <v/>
      </c>
      <c r="AQ13" s="97" t="str">
        <f t="shared" si="1"/>
        <v/>
      </c>
      <c r="AR13" s="113" t="str">
        <f>_xlfn.IFNA(IF(AND(MATCH(B13,SlNrfürStrecke!A:A,0)&gt;0,MATCH(C13,SlNrfürStrecke!B:B,0)&gt;0)=TRUE,"ja","nein"),"nein")</f>
        <v>nein</v>
      </c>
      <c r="AS13" s="140" t="str">
        <f t="shared" si="14"/>
        <v>nein</v>
      </c>
      <c r="AT13" s="113" t="str">
        <f t="shared" si="15"/>
        <v>Ja</v>
      </c>
      <c r="AU13" s="113"/>
      <c r="AV13" s="141" t="s">
        <v>3607</v>
      </c>
      <c r="AW13" s="39"/>
    </row>
    <row r="14" spans="1:49" ht="26.4" x14ac:dyDescent="0.25">
      <c r="A14" s="23" t="s">
        <v>2345</v>
      </c>
      <c r="B14" s="77">
        <v>11114</v>
      </c>
      <c r="C14" s="80" t="s">
        <v>3</v>
      </c>
      <c r="D14" s="81" t="s">
        <v>3</v>
      </c>
      <c r="E14" s="37" t="b">
        <f t="shared" si="2"/>
        <v>1</v>
      </c>
      <c r="F14" s="37" t="b">
        <f t="shared" si="3"/>
        <v>0</v>
      </c>
      <c r="G14" s="38" t="str">
        <f t="shared" si="4"/>
        <v xml:space="preserve">11114  </v>
      </c>
      <c r="H14" s="18" t="s">
        <v>26</v>
      </c>
      <c r="I14" s="93" t="s">
        <v>2346</v>
      </c>
      <c r="J14" s="19" t="s">
        <v>3</v>
      </c>
      <c r="K14" s="19" t="s">
        <v>3</v>
      </c>
      <c r="L14" s="51"/>
      <c r="M14" s="51"/>
      <c r="N14" s="19" t="str">
        <f t="shared" si="5"/>
        <v/>
      </c>
      <c r="O14" s="22" t="str">
        <f t="shared" ca="1" si="6"/>
        <v>ja</v>
      </c>
      <c r="P14" s="22" t="str">
        <f t="shared" ca="1" si="7"/>
        <v>ja</v>
      </c>
      <c r="Q14" s="20" t="str">
        <f t="shared" ca="1" si="8"/>
        <v>Ja</v>
      </c>
      <c r="R14" s="53" t="s">
        <v>25</v>
      </c>
      <c r="S14" s="73" t="s">
        <v>2345</v>
      </c>
      <c r="T14" s="28"/>
      <c r="U14" s="33" t="str">
        <f t="shared" si="16"/>
        <v/>
      </c>
      <c r="V14" s="29"/>
      <c r="W14" s="35"/>
      <c r="X14" s="35"/>
      <c r="Y14" s="35"/>
      <c r="Z14" s="35"/>
      <c r="AA14" s="24" t="str">
        <f>IF(W14&lt;&gt;"",VLOOKUP(W14,'Anlagentypen strukt inkl RD end'!$A$2:$H$40,8),"")</f>
        <v/>
      </c>
      <c r="AB14" s="24" t="str">
        <f>IF(X14&lt;&gt;"",VLOOKUP(X14,'Anlagentypen strukt inkl RD end'!$A$2:$H$40,8),"")</f>
        <v/>
      </c>
      <c r="AC14" s="24" t="str">
        <f>IF(Y14&lt;&gt;"",VLOOKUP(Y14,'Anlagentypen strukt inkl RD end'!$A$2:$H$40,8),"")</f>
        <v/>
      </c>
      <c r="AD14" s="24" t="str">
        <f>IF(Z14&lt;&gt;"",VLOOKUP(Z14,'Anlagentypen strukt inkl RD end'!$A$2:$H$40,8),"")</f>
        <v/>
      </c>
      <c r="AE14" s="33" t="str">
        <f t="shared" si="9"/>
        <v/>
      </c>
      <c r="AF14" s="25"/>
      <c r="AG14" s="25"/>
      <c r="AH14" s="25"/>
      <c r="AI14" s="25"/>
      <c r="AJ14" s="47" t="str">
        <f t="shared" si="10"/>
        <v/>
      </c>
      <c r="AK14" s="48" t="str">
        <f t="shared" si="0"/>
        <v/>
      </c>
      <c r="AL14" s="47" t="str">
        <f t="shared" si="11"/>
        <v/>
      </c>
      <c r="AM14" s="27"/>
      <c r="AN14" s="36" t="str">
        <f t="shared" si="12"/>
        <v/>
      </c>
      <c r="AO14" s="39" t="str">
        <f t="shared" si="13"/>
        <v/>
      </c>
      <c r="AP14" s="39" t="str">
        <f t="shared" si="17"/>
        <v>X</v>
      </c>
      <c r="AQ14" s="97" t="str">
        <f t="shared" si="1"/>
        <v/>
      </c>
      <c r="AR14" s="140" t="str">
        <f>_xlfn.IFNA(IF(AND(MATCH(B14,SlNrfürStrecke!A:A,0)&gt;0,MATCH(C14,SlNrfürStrecke!B:B,0)&gt;0)=TRUE,"ja","nein"),"nein")</f>
        <v>ja</v>
      </c>
      <c r="AS14" s="140" t="str">
        <f t="shared" si="14"/>
        <v>ja</v>
      </c>
      <c r="AT14" s="113" t="str">
        <f t="shared" si="15"/>
        <v>Nein</v>
      </c>
      <c r="AU14" s="113"/>
      <c r="AV14" s="141" t="s">
        <v>3607</v>
      </c>
      <c r="AW14" s="39"/>
    </row>
    <row r="15" spans="1:49" ht="26.4" hidden="1" x14ac:dyDescent="0.25">
      <c r="A15" s="23"/>
      <c r="B15" s="77">
        <v>11114</v>
      </c>
      <c r="C15" s="81" t="s">
        <v>7</v>
      </c>
      <c r="D15" s="81" t="s">
        <v>8</v>
      </c>
      <c r="E15" s="37" t="b">
        <f t="shared" si="2"/>
        <v>0</v>
      </c>
      <c r="F15" s="37" t="b">
        <f t="shared" si="3"/>
        <v>0</v>
      </c>
      <c r="G15" s="38" t="str">
        <f t="shared" si="4"/>
        <v>11114 77 g</v>
      </c>
      <c r="H15" s="18" t="s">
        <v>26</v>
      </c>
      <c r="I15" s="94" t="s">
        <v>9</v>
      </c>
      <c r="J15" s="19" t="s">
        <v>3</v>
      </c>
      <c r="K15" s="19" t="s">
        <v>3</v>
      </c>
      <c r="L15" s="51"/>
      <c r="M15" s="51"/>
      <c r="N15" s="19" t="str">
        <f t="shared" si="5"/>
        <v/>
      </c>
      <c r="O15" s="22" t="str">
        <f t="shared" ca="1" si="6"/>
        <v>ja</v>
      </c>
      <c r="P15" s="22" t="str">
        <f t="shared" ca="1" si="7"/>
        <v>ja</v>
      </c>
      <c r="Q15" s="20" t="str">
        <f t="shared" ca="1" si="8"/>
        <v>Ja</v>
      </c>
      <c r="R15" s="53" t="s">
        <v>27</v>
      </c>
      <c r="S15" s="84"/>
      <c r="T15" s="83"/>
      <c r="U15" s="33" t="str">
        <f t="shared" si="16"/>
        <v/>
      </c>
      <c r="V15" s="29"/>
      <c r="W15" s="35"/>
      <c r="X15" s="35"/>
      <c r="Y15" s="35"/>
      <c r="Z15" s="35"/>
      <c r="AA15" s="24" t="str">
        <f>IF(W15&lt;&gt;"",VLOOKUP(W15,'Anlagentypen strukt inkl RD end'!$A$2:$H$40,8),"")</f>
        <v/>
      </c>
      <c r="AB15" s="24" t="str">
        <f>IF(X15&lt;&gt;"",VLOOKUP(X15,'Anlagentypen strukt inkl RD end'!$A$2:$H$40,8),"")</f>
        <v/>
      </c>
      <c r="AC15" s="24" t="str">
        <f>IF(Y15&lt;&gt;"",VLOOKUP(Y15,'Anlagentypen strukt inkl RD end'!$A$2:$H$40,8),"")</f>
        <v/>
      </c>
      <c r="AD15" s="24" t="str">
        <f>IF(Z15&lt;&gt;"",VLOOKUP(Z15,'Anlagentypen strukt inkl RD end'!$A$2:$H$40,8),"")</f>
        <v/>
      </c>
      <c r="AE15" s="33" t="str">
        <f t="shared" si="9"/>
        <v/>
      </c>
      <c r="AF15" s="25"/>
      <c r="AG15" s="25"/>
      <c r="AH15" s="25"/>
      <c r="AI15" s="25"/>
      <c r="AJ15" s="47" t="str">
        <f t="shared" si="10"/>
        <v/>
      </c>
      <c r="AK15" s="48" t="str">
        <f t="shared" si="0"/>
        <v/>
      </c>
      <c r="AL15" s="47" t="str">
        <f t="shared" si="11"/>
        <v/>
      </c>
      <c r="AM15" s="27"/>
      <c r="AN15" s="36" t="str">
        <f t="shared" si="12"/>
        <v/>
      </c>
      <c r="AO15" s="39" t="str">
        <f t="shared" si="13"/>
        <v/>
      </c>
      <c r="AP15" s="39" t="str">
        <f t="shared" si="17"/>
        <v/>
      </c>
      <c r="AQ15" s="97" t="str">
        <f t="shared" si="1"/>
        <v/>
      </c>
      <c r="AR15" s="113" t="str">
        <f>_xlfn.IFNA(IF(AND(MATCH(B15,SlNrfürStrecke!A:A,0)&gt;0,MATCH(C15,SlNrfürStrecke!B:B,0)&gt;0)=TRUE,"ja","nein"),"nein")</f>
        <v>nein</v>
      </c>
      <c r="AS15" s="140" t="str">
        <f t="shared" si="14"/>
        <v>nein</v>
      </c>
      <c r="AT15" s="113" t="str">
        <f t="shared" si="15"/>
        <v>Ja</v>
      </c>
      <c r="AU15" s="113"/>
      <c r="AV15" s="141" t="s">
        <v>3607</v>
      </c>
      <c r="AW15" s="39"/>
    </row>
    <row r="16" spans="1:49" ht="26.4" hidden="1" x14ac:dyDescent="0.25">
      <c r="A16" s="23"/>
      <c r="B16" s="77">
        <v>11115</v>
      </c>
      <c r="C16" s="80" t="s">
        <v>3</v>
      </c>
      <c r="D16" s="81" t="s">
        <v>3</v>
      </c>
      <c r="E16" s="37" t="b">
        <f t="shared" si="2"/>
        <v>0</v>
      </c>
      <c r="F16" s="37" t="b">
        <f t="shared" si="3"/>
        <v>0</v>
      </c>
      <c r="G16" s="38" t="str">
        <f t="shared" si="4"/>
        <v xml:space="preserve">11115  </v>
      </c>
      <c r="H16" s="18" t="s">
        <v>29</v>
      </c>
      <c r="I16" s="93" t="s">
        <v>2346</v>
      </c>
      <c r="J16" s="19" t="s">
        <v>3</v>
      </c>
      <c r="K16" s="19" t="s">
        <v>3</v>
      </c>
      <c r="L16" s="51"/>
      <c r="M16" s="51"/>
      <c r="N16" s="19" t="str">
        <f t="shared" si="5"/>
        <v/>
      </c>
      <c r="O16" s="22" t="str">
        <f t="shared" ca="1" si="6"/>
        <v>ja</v>
      </c>
      <c r="P16" s="22" t="str">
        <f t="shared" ca="1" si="7"/>
        <v>ja</v>
      </c>
      <c r="Q16" s="20" t="str">
        <f t="shared" ca="1" si="8"/>
        <v>Ja</v>
      </c>
      <c r="R16" s="53" t="s">
        <v>28</v>
      </c>
      <c r="S16" s="73"/>
      <c r="T16" s="28"/>
      <c r="U16" s="33" t="str">
        <f t="shared" si="16"/>
        <v/>
      </c>
      <c r="V16" s="29"/>
      <c r="W16" s="35"/>
      <c r="X16" s="35"/>
      <c r="Y16" s="35"/>
      <c r="Z16" s="35"/>
      <c r="AA16" s="24" t="str">
        <f>IF(W16&lt;&gt;"",VLOOKUP(W16,'Anlagentypen strukt inkl RD end'!$A$2:$H$40,8),"")</f>
        <v/>
      </c>
      <c r="AB16" s="24" t="str">
        <f>IF(X16&lt;&gt;"",VLOOKUP(X16,'Anlagentypen strukt inkl RD end'!$A$2:$H$40,8),"")</f>
        <v/>
      </c>
      <c r="AC16" s="24" t="str">
        <f>IF(Y16&lt;&gt;"",VLOOKUP(Y16,'Anlagentypen strukt inkl RD end'!$A$2:$H$40,8),"")</f>
        <v/>
      </c>
      <c r="AD16" s="24" t="str">
        <f>IF(Z16&lt;&gt;"",VLOOKUP(Z16,'Anlagentypen strukt inkl RD end'!$A$2:$H$40,8),"")</f>
        <v/>
      </c>
      <c r="AE16" s="33" t="str">
        <f t="shared" si="9"/>
        <v/>
      </c>
      <c r="AF16" s="25"/>
      <c r="AG16" s="25"/>
      <c r="AH16" s="25"/>
      <c r="AI16" s="25"/>
      <c r="AJ16" s="47" t="str">
        <f t="shared" si="10"/>
        <v/>
      </c>
      <c r="AK16" s="48" t="str">
        <f t="shared" si="0"/>
        <v/>
      </c>
      <c r="AL16" s="47" t="str">
        <f t="shared" si="11"/>
        <v/>
      </c>
      <c r="AM16" s="27"/>
      <c r="AN16" s="36" t="str">
        <f t="shared" si="12"/>
        <v/>
      </c>
      <c r="AO16" s="39" t="str">
        <f t="shared" si="13"/>
        <v/>
      </c>
      <c r="AP16" s="39" t="str">
        <f t="shared" si="17"/>
        <v/>
      </c>
      <c r="AQ16" s="97" t="str">
        <f t="shared" si="1"/>
        <v/>
      </c>
      <c r="AR16" s="140" t="str">
        <f>_xlfn.IFNA(IF(AND(MATCH(B16,SlNrfürStrecke!A:A,0)&gt;0,MATCH(C16,SlNrfürStrecke!B:B,0)&gt;0)=TRUE,"ja","nein"),"nein")</f>
        <v>nein</v>
      </c>
      <c r="AS16" s="140" t="str">
        <f t="shared" si="14"/>
        <v>nein</v>
      </c>
      <c r="AT16" s="113" t="str">
        <f t="shared" si="15"/>
        <v>Ja</v>
      </c>
      <c r="AU16" s="113"/>
      <c r="AV16" s="141" t="s">
        <v>3607</v>
      </c>
      <c r="AW16" s="39"/>
    </row>
    <row r="17" spans="1:48" s="39" customFormat="1" ht="26.4" hidden="1" x14ac:dyDescent="0.25">
      <c r="A17" s="23"/>
      <c r="B17" s="77">
        <v>11115</v>
      </c>
      <c r="C17" s="81" t="s">
        <v>7</v>
      </c>
      <c r="D17" s="81" t="s">
        <v>8</v>
      </c>
      <c r="E17" s="37" t="b">
        <f t="shared" si="2"/>
        <v>0</v>
      </c>
      <c r="F17" s="37" t="b">
        <f t="shared" si="3"/>
        <v>0</v>
      </c>
      <c r="G17" s="38" t="str">
        <f t="shared" si="4"/>
        <v>11115 77 g</v>
      </c>
      <c r="H17" s="18" t="s">
        <v>29</v>
      </c>
      <c r="I17" s="94" t="s">
        <v>9</v>
      </c>
      <c r="J17" s="19" t="s">
        <v>3</v>
      </c>
      <c r="K17" s="19" t="s">
        <v>3</v>
      </c>
      <c r="L17" s="51"/>
      <c r="M17" s="51"/>
      <c r="N17" s="19" t="str">
        <f t="shared" si="5"/>
        <v/>
      </c>
      <c r="O17" s="22" t="str">
        <f t="shared" ca="1" si="6"/>
        <v>ja</v>
      </c>
      <c r="P17" s="22" t="str">
        <f t="shared" ca="1" si="7"/>
        <v>ja</v>
      </c>
      <c r="Q17" s="20" t="str">
        <f t="shared" ca="1" si="8"/>
        <v>Ja</v>
      </c>
      <c r="R17" s="53" t="s">
        <v>30</v>
      </c>
      <c r="S17" s="84"/>
      <c r="T17" s="83"/>
      <c r="U17" s="33" t="str">
        <f t="shared" si="16"/>
        <v/>
      </c>
      <c r="V17" s="29"/>
      <c r="W17" s="35"/>
      <c r="X17" s="35"/>
      <c r="Y17" s="35"/>
      <c r="Z17" s="35"/>
      <c r="AA17" s="24" t="str">
        <f>IF(W17&lt;&gt;"",VLOOKUP(W17,'Anlagentypen strukt inkl RD end'!$A$2:$H$40,8),"")</f>
        <v/>
      </c>
      <c r="AB17" s="24" t="str">
        <f>IF(X17&lt;&gt;"",VLOOKUP(X17,'Anlagentypen strukt inkl RD end'!$A$2:$H$40,8),"")</f>
        <v/>
      </c>
      <c r="AC17" s="24" t="str">
        <f>IF(Y17&lt;&gt;"",VLOOKUP(Y17,'Anlagentypen strukt inkl RD end'!$A$2:$H$40,8),"")</f>
        <v/>
      </c>
      <c r="AD17" s="24" t="str">
        <f>IF(Z17&lt;&gt;"",VLOOKUP(Z17,'Anlagentypen strukt inkl RD end'!$A$2:$H$40,8),"")</f>
        <v/>
      </c>
      <c r="AE17" s="33" t="str">
        <f t="shared" si="9"/>
        <v/>
      </c>
      <c r="AF17" s="25"/>
      <c r="AG17" s="25"/>
      <c r="AH17" s="25"/>
      <c r="AI17" s="25"/>
      <c r="AJ17" s="47" t="str">
        <f t="shared" si="10"/>
        <v/>
      </c>
      <c r="AK17" s="48" t="str">
        <f t="shared" si="0"/>
        <v/>
      </c>
      <c r="AL17" s="47" t="str">
        <f t="shared" si="11"/>
        <v/>
      </c>
      <c r="AM17" s="27"/>
      <c r="AN17" s="36" t="str">
        <f t="shared" si="12"/>
        <v/>
      </c>
      <c r="AO17" s="39" t="str">
        <f t="shared" si="13"/>
        <v/>
      </c>
      <c r="AP17" s="39" t="str">
        <f t="shared" si="17"/>
        <v/>
      </c>
      <c r="AQ17" s="97" t="str">
        <f t="shared" si="1"/>
        <v/>
      </c>
      <c r="AR17" s="113" t="str">
        <f>_xlfn.IFNA(IF(AND(MATCH(B17,SlNrfürStrecke!A:A,0)&gt;0,MATCH(C17,SlNrfürStrecke!B:B,0)&gt;0)=TRUE,"ja","nein"),"nein")</f>
        <v>nein</v>
      </c>
      <c r="AS17" s="140" t="str">
        <f t="shared" si="14"/>
        <v>nein</v>
      </c>
      <c r="AT17" s="113" t="str">
        <f t="shared" si="15"/>
        <v>Ja</v>
      </c>
      <c r="AU17" s="113"/>
      <c r="AV17" s="141" t="s">
        <v>3607</v>
      </c>
    </row>
    <row r="18" spans="1:48" s="39" customFormat="1" ht="26.4" x14ac:dyDescent="0.25">
      <c r="A18" s="23" t="s">
        <v>2345</v>
      </c>
      <c r="B18" s="77">
        <v>11116</v>
      </c>
      <c r="C18" s="80" t="s">
        <v>3</v>
      </c>
      <c r="D18" s="81" t="s">
        <v>3</v>
      </c>
      <c r="E18" s="37" t="b">
        <f t="shared" si="2"/>
        <v>1</v>
      </c>
      <c r="F18" s="37" t="b">
        <f t="shared" si="3"/>
        <v>0</v>
      </c>
      <c r="G18" s="38" t="str">
        <f t="shared" si="4"/>
        <v xml:space="preserve">11116  </v>
      </c>
      <c r="H18" s="18" t="s">
        <v>32</v>
      </c>
      <c r="I18" s="93" t="s">
        <v>2346</v>
      </c>
      <c r="J18" s="19" t="s">
        <v>3</v>
      </c>
      <c r="K18" s="19" t="s">
        <v>3</v>
      </c>
      <c r="L18" s="51"/>
      <c r="M18" s="51"/>
      <c r="N18" s="19" t="str">
        <f t="shared" si="5"/>
        <v/>
      </c>
      <c r="O18" s="22" t="str">
        <f t="shared" ca="1" si="6"/>
        <v>ja</v>
      </c>
      <c r="P18" s="22" t="str">
        <f t="shared" ca="1" si="7"/>
        <v>ja</v>
      </c>
      <c r="Q18" s="20" t="str">
        <f t="shared" ca="1" si="8"/>
        <v>Ja</v>
      </c>
      <c r="R18" s="53" t="s">
        <v>31</v>
      </c>
      <c r="S18" s="73" t="s">
        <v>2345</v>
      </c>
      <c r="T18" s="28"/>
      <c r="U18" s="33" t="str">
        <f t="shared" si="16"/>
        <v/>
      </c>
      <c r="V18" s="29"/>
      <c r="W18" s="35"/>
      <c r="X18" s="35"/>
      <c r="Y18" s="35"/>
      <c r="Z18" s="35"/>
      <c r="AA18" s="24" t="str">
        <f>IF(W18&lt;&gt;"",VLOOKUP(W18,'Anlagentypen strukt inkl RD end'!$A$2:$H$40,8),"")</f>
        <v/>
      </c>
      <c r="AB18" s="24" t="str">
        <f>IF(X18&lt;&gt;"",VLOOKUP(X18,'Anlagentypen strukt inkl RD end'!$A$2:$H$40,8),"")</f>
        <v/>
      </c>
      <c r="AC18" s="24" t="str">
        <f>IF(Y18&lt;&gt;"",VLOOKUP(Y18,'Anlagentypen strukt inkl RD end'!$A$2:$H$40,8),"")</f>
        <v/>
      </c>
      <c r="AD18" s="24" t="str">
        <f>IF(Z18&lt;&gt;"",VLOOKUP(Z18,'Anlagentypen strukt inkl RD end'!$A$2:$H$40,8),"")</f>
        <v/>
      </c>
      <c r="AE18" s="33" t="str">
        <f t="shared" si="9"/>
        <v/>
      </c>
      <c r="AF18" s="25"/>
      <c r="AG18" s="25"/>
      <c r="AH18" s="25"/>
      <c r="AI18" s="25"/>
      <c r="AJ18" s="47" t="str">
        <f t="shared" si="10"/>
        <v/>
      </c>
      <c r="AK18" s="48" t="str">
        <f t="shared" si="0"/>
        <v/>
      </c>
      <c r="AL18" s="47" t="str">
        <f t="shared" si="11"/>
        <v/>
      </c>
      <c r="AM18" s="27"/>
      <c r="AN18" s="36" t="str">
        <f t="shared" si="12"/>
        <v/>
      </c>
      <c r="AO18" s="39" t="str">
        <f t="shared" si="13"/>
        <v/>
      </c>
      <c r="AP18" s="39" t="str">
        <f t="shared" si="17"/>
        <v>X</v>
      </c>
      <c r="AQ18" s="97" t="str">
        <f t="shared" si="1"/>
        <v/>
      </c>
      <c r="AR18" s="140" t="str">
        <f>_xlfn.IFNA(IF(AND(MATCH(B18,SlNrfürStrecke!A:A,0)&gt;0,MATCH(C18,SlNrfürStrecke!B:B,0)&gt;0)=TRUE,"ja","nein"),"nein")</f>
        <v>ja</v>
      </c>
      <c r="AS18" s="140" t="str">
        <f t="shared" si="14"/>
        <v>ja</v>
      </c>
      <c r="AT18" s="113" t="str">
        <f t="shared" si="15"/>
        <v>Nein</v>
      </c>
      <c r="AU18" s="113"/>
      <c r="AV18" s="141" t="s">
        <v>3607</v>
      </c>
    </row>
    <row r="19" spans="1:48" s="39" customFormat="1" ht="26.4" hidden="1" x14ac:dyDescent="0.25">
      <c r="A19" s="23"/>
      <c r="B19" s="77">
        <v>11116</v>
      </c>
      <c r="C19" s="81" t="s">
        <v>7</v>
      </c>
      <c r="D19" s="81" t="s">
        <v>8</v>
      </c>
      <c r="E19" s="37" t="b">
        <f t="shared" si="2"/>
        <v>0</v>
      </c>
      <c r="F19" s="37" t="b">
        <f t="shared" si="3"/>
        <v>0</v>
      </c>
      <c r="G19" s="38" t="str">
        <f t="shared" si="4"/>
        <v>11116 77 g</v>
      </c>
      <c r="H19" s="18" t="s">
        <v>32</v>
      </c>
      <c r="I19" s="94" t="s">
        <v>9</v>
      </c>
      <c r="J19" s="19" t="s">
        <v>3</v>
      </c>
      <c r="K19" s="19" t="s">
        <v>3</v>
      </c>
      <c r="L19" s="51"/>
      <c r="M19" s="51"/>
      <c r="N19" s="19" t="str">
        <f t="shared" si="5"/>
        <v/>
      </c>
      <c r="O19" s="22" t="str">
        <f t="shared" ca="1" si="6"/>
        <v>ja</v>
      </c>
      <c r="P19" s="22" t="str">
        <f t="shared" ca="1" si="7"/>
        <v>ja</v>
      </c>
      <c r="Q19" s="20" t="str">
        <f t="shared" ca="1" si="8"/>
        <v>Ja</v>
      </c>
      <c r="R19" s="53" t="s">
        <v>33</v>
      </c>
      <c r="S19" s="84"/>
      <c r="T19" s="83"/>
      <c r="U19" s="33" t="str">
        <f t="shared" si="16"/>
        <v/>
      </c>
      <c r="V19" s="29"/>
      <c r="W19" s="35"/>
      <c r="X19" s="35"/>
      <c r="Y19" s="35"/>
      <c r="Z19" s="35"/>
      <c r="AA19" s="24" t="str">
        <f>IF(W19&lt;&gt;"",VLOOKUP(W19,'Anlagentypen strukt inkl RD end'!$A$2:$H$40,8),"")</f>
        <v/>
      </c>
      <c r="AB19" s="24" t="str">
        <f>IF(X19&lt;&gt;"",VLOOKUP(X19,'Anlagentypen strukt inkl RD end'!$A$2:$H$40,8),"")</f>
        <v/>
      </c>
      <c r="AC19" s="24" t="str">
        <f>IF(Y19&lt;&gt;"",VLOOKUP(Y19,'Anlagentypen strukt inkl RD end'!$A$2:$H$40,8),"")</f>
        <v/>
      </c>
      <c r="AD19" s="24" t="str">
        <f>IF(Z19&lt;&gt;"",VLOOKUP(Z19,'Anlagentypen strukt inkl RD end'!$A$2:$H$40,8),"")</f>
        <v/>
      </c>
      <c r="AE19" s="33" t="str">
        <f t="shared" si="9"/>
        <v/>
      </c>
      <c r="AF19" s="25"/>
      <c r="AG19" s="25"/>
      <c r="AH19" s="25"/>
      <c r="AI19" s="25"/>
      <c r="AJ19" s="47" t="str">
        <f t="shared" si="10"/>
        <v/>
      </c>
      <c r="AK19" s="48" t="str">
        <f t="shared" si="0"/>
        <v/>
      </c>
      <c r="AL19" s="47" t="str">
        <f t="shared" si="11"/>
        <v/>
      </c>
      <c r="AM19" s="27"/>
      <c r="AN19" s="36" t="str">
        <f t="shared" si="12"/>
        <v/>
      </c>
      <c r="AO19" s="39" t="str">
        <f t="shared" si="13"/>
        <v/>
      </c>
      <c r="AP19" s="39" t="str">
        <f t="shared" si="17"/>
        <v/>
      </c>
      <c r="AQ19" s="97" t="str">
        <f t="shared" si="1"/>
        <v/>
      </c>
      <c r="AR19" s="113" t="str">
        <f>_xlfn.IFNA(IF(AND(MATCH(B19,SlNrfürStrecke!A:A,0)&gt;0,MATCH(C19,SlNrfürStrecke!B:B,0)&gt;0)=TRUE,"ja","nein"),"nein")</f>
        <v>nein</v>
      </c>
      <c r="AS19" s="140" t="str">
        <f t="shared" si="14"/>
        <v>nein</v>
      </c>
      <c r="AT19" s="113" t="str">
        <f t="shared" si="15"/>
        <v>Ja</v>
      </c>
      <c r="AU19" s="113"/>
      <c r="AV19" s="141" t="s">
        <v>3607</v>
      </c>
    </row>
    <row r="20" spans="1:48" s="39" customFormat="1" ht="39.6" x14ac:dyDescent="0.25">
      <c r="A20" s="23" t="s">
        <v>2345</v>
      </c>
      <c r="B20" s="77">
        <v>11117</v>
      </c>
      <c r="C20" s="80" t="s">
        <v>3</v>
      </c>
      <c r="D20" s="81" t="s">
        <v>3</v>
      </c>
      <c r="E20" s="37" t="b">
        <f t="shared" si="2"/>
        <v>1</v>
      </c>
      <c r="F20" s="37" t="b">
        <f t="shared" si="3"/>
        <v>0</v>
      </c>
      <c r="G20" s="38" t="str">
        <f t="shared" si="4"/>
        <v xml:space="preserve">11117  </v>
      </c>
      <c r="H20" s="18" t="s">
        <v>35</v>
      </c>
      <c r="I20" s="93" t="s">
        <v>2346</v>
      </c>
      <c r="J20" s="19" t="s">
        <v>3</v>
      </c>
      <c r="K20" s="19" t="s">
        <v>3</v>
      </c>
      <c r="L20" s="51"/>
      <c r="M20" s="51"/>
      <c r="N20" s="19" t="str">
        <f t="shared" si="5"/>
        <v/>
      </c>
      <c r="O20" s="22" t="str">
        <f t="shared" ca="1" si="6"/>
        <v>ja</v>
      </c>
      <c r="P20" s="22" t="str">
        <f t="shared" ca="1" si="7"/>
        <v>ja</v>
      </c>
      <c r="Q20" s="20" t="str">
        <f t="shared" ca="1" si="8"/>
        <v>Ja</v>
      </c>
      <c r="R20" s="53" t="s">
        <v>34</v>
      </c>
      <c r="S20" s="73" t="s">
        <v>2345</v>
      </c>
      <c r="T20" s="28"/>
      <c r="U20" s="33" t="str">
        <f t="shared" si="16"/>
        <v/>
      </c>
      <c r="V20" s="29"/>
      <c r="W20" s="35"/>
      <c r="X20" s="35"/>
      <c r="Y20" s="35"/>
      <c r="Z20" s="35"/>
      <c r="AA20" s="24" t="str">
        <f>IF(W20&lt;&gt;"",VLOOKUP(W20,'Anlagentypen strukt inkl RD end'!$A$2:$H$40,8),"")</f>
        <v/>
      </c>
      <c r="AB20" s="24" t="str">
        <f>IF(X20&lt;&gt;"",VLOOKUP(X20,'Anlagentypen strukt inkl RD end'!$A$2:$H$40,8),"")</f>
        <v/>
      </c>
      <c r="AC20" s="24" t="str">
        <f>IF(Y20&lt;&gt;"",VLOOKUP(Y20,'Anlagentypen strukt inkl RD end'!$A$2:$H$40,8),"")</f>
        <v/>
      </c>
      <c r="AD20" s="24" t="str">
        <f>IF(Z20&lt;&gt;"",VLOOKUP(Z20,'Anlagentypen strukt inkl RD end'!$A$2:$H$40,8),"")</f>
        <v/>
      </c>
      <c r="AE20" s="33" t="str">
        <f t="shared" si="9"/>
        <v/>
      </c>
      <c r="AF20" s="25"/>
      <c r="AG20" s="25"/>
      <c r="AH20" s="25"/>
      <c r="AI20" s="25"/>
      <c r="AJ20" s="47" t="str">
        <f t="shared" si="10"/>
        <v/>
      </c>
      <c r="AK20" s="48" t="str">
        <f t="shared" si="0"/>
        <v/>
      </c>
      <c r="AL20" s="47" t="str">
        <f t="shared" si="11"/>
        <v/>
      </c>
      <c r="AM20" s="27"/>
      <c r="AN20" s="36" t="str">
        <f t="shared" si="12"/>
        <v/>
      </c>
      <c r="AO20" s="39" t="str">
        <f t="shared" si="13"/>
        <v/>
      </c>
      <c r="AP20" s="39" t="str">
        <f t="shared" si="17"/>
        <v>X</v>
      </c>
      <c r="AQ20" s="97" t="str">
        <f t="shared" si="1"/>
        <v/>
      </c>
      <c r="AR20" s="140" t="str">
        <f>_xlfn.IFNA(IF(AND(MATCH(B20,SlNrfürStrecke!A:A,0)&gt;0,MATCH(C20,SlNrfürStrecke!B:B,0)&gt;0)=TRUE,"ja","nein"),"nein")</f>
        <v>ja</v>
      </c>
      <c r="AS20" s="140" t="str">
        <f t="shared" si="14"/>
        <v>ja</v>
      </c>
      <c r="AT20" s="113" t="str">
        <f t="shared" si="15"/>
        <v>Nein</v>
      </c>
      <c r="AU20" s="113"/>
      <c r="AV20" s="141" t="s">
        <v>3607</v>
      </c>
    </row>
    <row r="21" spans="1:48" s="39" customFormat="1" ht="39.6" hidden="1" x14ac:dyDescent="0.25">
      <c r="A21" s="23"/>
      <c r="B21" s="77">
        <v>11117</v>
      </c>
      <c r="C21" s="81" t="s">
        <v>7</v>
      </c>
      <c r="D21" s="81" t="s">
        <v>8</v>
      </c>
      <c r="E21" s="37" t="b">
        <f t="shared" si="2"/>
        <v>0</v>
      </c>
      <c r="F21" s="37" t="b">
        <f t="shared" si="3"/>
        <v>0</v>
      </c>
      <c r="G21" s="38" t="str">
        <f t="shared" si="4"/>
        <v>11117 77 g</v>
      </c>
      <c r="H21" s="18" t="s">
        <v>35</v>
      </c>
      <c r="I21" s="94" t="s">
        <v>9</v>
      </c>
      <c r="J21" s="19" t="s">
        <v>3</v>
      </c>
      <c r="K21" s="19" t="s">
        <v>3</v>
      </c>
      <c r="L21" s="51"/>
      <c r="M21" s="51"/>
      <c r="N21" s="19" t="str">
        <f t="shared" si="5"/>
        <v/>
      </c>
      <c r="O21" s="22" t="str">
        <f t="shared" ca="1" si="6"/>
        <v>ja</v>
      </c>
      <c r="P21" s="22" t="str">
        <f t="shared" ca="1" si="7"/>
        <v>ja</v>
      </c>
      <c r="Q21" s="20" t="str">
        <f t="shared" ca="1" si="8"/>
        <v>Ja</v>
      </c>
      <c r="R21" s="53" t="s">
        <v>36</v>
      </c>
      <c r="S21" s="84"/>
      <c r="T21" s="83"/>
      <c r="U21" s="33" t="str">
        <f t="shared" si="16"/>
        <v/>
      </c>
      <c r="V21" s="29"/>
      <c r="W21" s="35"/>
      <c r="X21" s="35"/>
      <c r="Y21" s="35"/>
      <c r="Z21" s="35"/>
      <c r="AA21" s="24" t="str">
        <f>IF(W21&lt;&gt;"",VLOOKUP(W21,'Anlagentypen strukt inkl RD end'!$A$2:$H$40,8),"")</f>
        <v/>
      </c>
      <c r="AB21" s="24" t="str">
        <f>IF(X21&lt;&gt;"",VLOOKUP(X21,'Anlagentypen strukt inkl RD end'!$A$2:$H$40,8),"")</f>
        <v/>
      </c>
      <c r="AC21" s="24" t="str">
        <f>IF(Y21&lt;&gt;"",VLOOKUP(Y21,'Anlagentypen strukt inkl RD end'!$A$2:$H$40,8),"")</f>
        <v/>
      </c>
      <c r="AD21" s="24" t="str">
        <f>IF(Z21&lt;&gt;"",VLOOKUP(Z21,'Anlagentypen strukt inkl RD end'!$A$2:$H$40,8),"")</f>
        <v/>
      </c>
      <c r="AE21" s="33" t="str">
        <f t="shared" si="9"/>
        <v/>
      </c>
      <c r="AF21" s="25"/>
      <c r="AG21" s="25"/>
      <c r="AH21" s="25"/>
      <c r="AI21" s="25"/>
      <c r="AJ21" s="47" t="str">
        <f t="shared" si="10"/>
        <v/>
      </c>
      <c r="AK21" s="48" t="str">
        <f t="shared" si="0"/>
        <v/>
      </c>
      <c r="AL21" s="47" t="str">
        <f t="shared" si="11"/>
        <v/>
      </c>
      <c r="AM21" s="27"/>
      <c r="AN21" s="36" t="str">
        <f t="shared" si="12"/>
        <v/>
      </c>
      <c r="AO21" s="39" t="str">
        <f t="shared" si="13"/>
        <v/>
      </c>
      <c r="AP21" s="39" t="str">
        <f t="shared" si="17"/>
        <v/>
      </c>
      <c r="AQ21" s="97" t="str">
        <f t="shared" si="1"/>
        <v/>
      </c>
      <c r="AR21" s="113" t="str">
        <f>_xlfn.IFNA(IF(AND(MATCH(B21,SlNrfürStrecke!A:A,0)&gt;0,MATCH(C21,SlNrfürStrecke!B:B,0)&gt;0)=TRUE,"ja","nein"),"nein")</f>
        <v>nein</v>
      </c>
      <c r="AS21" s="140" t="str">
        <f t="shared" si="14"/>
        <v>nein</v>
      </c>
      <c r="AT21" s="113" t="str">
        <f t="shared" si="15"/>
        <v>Ja</v>
      </c>
      <c r="AU21" s="113"/>
      <c r="AV21" s="141" t="s">
        <v>3607</v>
      </c>
    </row>
    <row r="22" spans="1:48" s="39" customFormat="1" x14ac:dyDescent="0.25">
      <c r="A22" s="23" t="s">
        <v>2345</v>
      </c>
      <c r="B22" s="77">
        <v>11401</v>
      </c>
      <c r="C22" s="80" t="s">
        <v>3</v>
      </c>
      <c r="D22" s="81" t="s">
        <v>3</v>
      </c>
      <c r="E22" s="37" t="b">
        <f t="shared" si="2"/>
        <v>1</v>
      </c>
      <c r="F22" s="37" t="b">
        <f t="shared" si="3"/>
        <v>0</v>
      </c>
      <c r="G22" s="38" t="str">
        <f t="shared" si="4"/>
        <v xml:space="preserve">11401  </v>
      </c>
      <c r="H22" s="18" t="s">
        <v>38</v>
      </c>
      <c r="I22" s="93" t="s">
        <v>2346</v>
      </c>
      <c r="J22" s="19" t="s">
        <v>3</v>
      </c>
      <c r="K22" s="19" t="s">
        <v>3</v>
      </c>
      <c r="L22" s="51"/>
      <c r="M22" s="51"/>
      <c r="N22" s="19" t="str">
        <f t="shared" si="5"/>
        <v/>
      </c>
      <c r="O22" s="22" t="str">
        <f t="shared" ca="1" si="6"/>
        <v>ja</v>
      </c>
      <c r="P22" s="22" t="str">
        <f t="shared" ca="1" si="7"/>
        <v>ja</v>
      </c>
      <c r="Q22" s="20" t="str">
        <f t="shared" ca="1" si="8"/>
        <v>Ja</v>
      </c>
      <c r="R22" s="53" t="s">
        <v>37</v>
      </c>
      <c r="S22" s="73" t="s">
        <v>2345</v>
      </c>
      <c r="T22" s="28"/>
      <c r="U22" s="33" t="str">
        <f t="shared" si="16"/>
        <v/>
      </c>
      <c r="V22" s="29"/>
      <c r="W22" s="35"/>
      <c r="X22" s="35"/>
      <c r="Y22" s="35"/>
      <c r="Z22" s="35"/>
      <c r="AA22" s="24" t="str">
        <f>IF(W22&lt;&gt;"",VLOOKUP(W22,'Anlagentypen strukt inkl RD end'!$A$2:$H$40,8),"")</f>
        <v/>
      </c>
      <c r="AB22" s="24" t="str">
        <f>IF(X22&lt;&gt;"",VLOOKUP(X22,'Anlagentypen strukt inkl RD end'!$A$2:$H$40,8),"")</f>
        <v/>
      </c>
      <c r="AC22" s="24" t="str">
        <f>IF(Y22&lt;&gt;"",VLOOKUP(Y22,'Anlagentypen strukt inkl RD end'!$A$2:$H$40,8),"")</f>
        <v/>
      </c>
      <c r="AD22" s="24" t="str">
        <f>IF(Z22&lt;&gt;"",VLOOKUP(Z22,'Anlagentypen strukt inkl RD end'!$A$2:$H$40,8),"")</f>
        <v/>
      </c>
      <c r="AE22" s="33" t="str">
        <f t="shared" si="9"/>
        <v/>
      </c>
      <c r="AF22" s="25"/>
      <c r="AG22" s="25"/>
      <c r="AH22" s="25"/>
      <c r="AI22" s="25"/>
      <c r="AJ22" s="47" t="str">
        <f t="shared" si="10"/>
        <v/>
      </c>
      <c r="AK22" s="48" t="str">
        <f t="shared" si="0"/>
        <v/>
      </c>
      <c r="AL22" s="47" t="str">
        <f t="shared" si="11"/>
        <v/>
      </c>
      <c r="AM22" s="27"/>
      <c r="AN22" s="36" t="str">
        <f t="shared" si="12"/>
        <v/>
      </c>
      <c r="AO22" s="39" t="str">
        <f t="shared" si="13"/>
        <v/>
      </c>
      <c r="AP22" s="39" t="str">
        <f t="shared" si="17"/>
        <v>X</v>
      </c>
      <c r="AQ22" s="97" t="str">
        <f t="shared" si="1"/>
        <v/>
      </c>
      <c r="AR22" s="140" t="str">
        <f>_xlfn.IFNA(IF(AND(MATCH(B22,SlNrfürStrecke!A:A,0)&gt;0,MATCH(C22,SlNrfürStrecke!B:B,0)&gt;0)=TRUE,"ja","nein"),"nein")</f>
        <v>ja</v>
      </c>
      <c r="AS22" s="140" t="str">
        <f t="shared" si="14"/>
        <v>ja</v>
      </c>
      <c r="AT22" s="113" t="str">
        <f t="shared" si="15"/>
        <v>Nein</v>
      </c>
      <c r="AU22" s="113"/>
      <c r="AV22" s="141" t="s">
        <v>3607</v>
      </c>
    </row>
    <row r="23" spans="1:48" s="39" customFormat="1" hidden="1" x14ac:dyDescent="0.25">
      <c r="A23" s="23"/>
      <c r="B23" s="77">
        <v>11401</v>
      </c>
      <c r="C23" s="81" t="s">
        <v>7</v>
      </c>
      <c r="D23" s="81" t="s">
        <v>8</v>
      </c>
      <c r="E23" s="37" t="b">
        <f t="shared" si="2"/>
        <v>0</v>
      </c>
      <c r="F23" s="37" t="b">
        <f t="shared" si="3"/>
        <v>0</v>
      </c>
      <c r="G23" s="38" t="str">
        <f t="shared" si="4"/>
        <v>11401 77 g</v>
      </c>
      <c r="H23" s="18" t="s">
        <v>38</v>
      </c>
      <c r="I23" s="94" t="s">
        <v>9</v>
      </c>
      <c r="J23" s="19" t="s">
        <v>3</v>
      </c>
      <c r="K23" s="19" t="s">
        <v>3</v>
      </c>
      <c r="L23" s="51"/>
      <c r="M23" s="51"/>
      <c r="N23" s="19" t="str">
        <f t="shared" si="5"/>
        <v/>
      </c>
      <c r="O23" s="22" t="str">
        <f t="shared" ca="1" si="6"/>
        <v>ja</v>
      </c>
      <c r="P23" s="22" t="str">
        <f t="shared" ca="1" si="7"/>
        <v>ja</v>
      </c>
      <c r="Q23" s="20" t="str">
        <f t="shared" ca="1" si="8"/>
        <v>Ja</v>
      </c>
      <c r="R23" s="53" t="s">
        <v>39</v>
      </c>
      <c r="S23" s="84"/>
      <c r="T23" s="83"/>
      <c r="U23" s="33" t="str">
        <f t="shared" si="16"/>
        <v/>
      </c>
      <c r="V23" s="29"/>
      <c r="W23" s="35"/>
      <c r="X23" s="35"/>
      <c r="Y23" s="35"/>
      <c r="Z23" s="35"/>
      <c r="AA23" s="24" t="str">
        <f>IF(W23&lt;&gt;"",VLOOKUP(W23,'Anlagentypen strukt inkl RD end'!$A$2:$H$40,8),"")</f>
        <v/>
      </c>
      <c r="AB23" s="24" t="str">
        <f>IF(X23&lt;&gt;"",VLOOKUP(X23,'Anlagentypen strukt inkl RD end'!$A$2:$H$40,8),"")</f>
        <v/>
      </c>
      <c r="AC23" s="24" t="str">
        <f>IF(Y23&lt;&gt;"",VLOOKUP(Y23,'Anlagentypen strukt inkl RD end'!$A$2:$H$40,8),"")</f>
        <v/>
      </c>
      <c r="AD23" s="24" t="str">
        <f>IF(Z23&lt;&gt;"",VLOOKUP(Z23,'Anlagentypen strukt inkl RD end'!$A$2:$H$40,8),"")</f>
        <v/>
      </c>
      <c r="AE23" s="33" t="str">
        <f t="shared" si="9"/>
        <v/>
      </c>
      <c r="AF23" s="25"/>
      <c r="AG23" s="25"/>
      <c r="AH23" s="25"/>
      <c r="AI23" s="25"/>
      <c r="AJ23" s="47" t="str">
        <f t="shared" si="10"/>
        <v/>
      </c>
      <c r="AK23" s="48" t="str">
        <f t="shared" si="0"/>
        <v/>
      </c>
      <c r="AL23" s="47" t="str">
        <f t="shared" si="11"/>
        <v/>
      </c>
      <c r="AM23" s="27"/>
      <c r="AN23" s="36" t="str">
        <f t="shared" si="12"/>
        <v/>
      </c>
      <c r="AO23" s="39" t="str">
        <f t="shared" si="13"/>
        <v/>
      </c>
      <c r="AP23" s="39" t="str">
        <f t="shared" si="17"/>
        <v/>
      </c>
      <c r="AQ23" s="97" t="str">
        <f t="shared" si="1"/>
        <v/>
      </c>
      <c r="AR23" s="113" t="str">
        <f>_xlfn.IFNA(IF(AND(MATCH(B23,SlNrfürStrecke!A:A,0)&gt;0,MATCH(C23,SlNrfürStrecke!B:B,0)&gt;0)=TRUE,"ja","nein"),"nein")</f>
        <v>nein</v>
      </c>
      <c r="AS23" s="140" t="str">
        <f t="shared" si="14"/>
        <v>nein</v>
      </c>
      <c r="AT23" s="113" t="str">
        <f t="shared" si="15"/>
        <v>Ja</v>
      </c>
      <c r="AU23" s="113"/>
      <c r="AV23" s="141" t="s">
        <v>3607</v>
      </c>
    </row>
    <row r="24" spans="1:48" s="39" customFormat="1" x14ac:dyDescent="0.25">
      <c r="A24" s="23" t="s">
        <v>2345</v>
      </c>
      <c r="B24" s="77">
        <v>11402</v>
      </c>
      <c r="C24" s="80" t="s">
        <v>3</v>
      </c>
      <c r="D24" s="81" t="s">
        <v>3</v>
      </c>
      <c r="E24" s="37" t="b">
        <f t="shared" si="2"/>
        <v>1</v>
      </c>
      <c r="F24" s="37" t="b">
        <f t="shared" si="3"/>
        <v>0</v>
      </c>
      <c r="G24" s="38" t="str">
        <f t="shared" si="4"/>
        <v xml:space="preserve">11402  </v>
      </c>
      <c r="H24" s="18" t="s">
        <v>41</v>
      </c>
      <c r="I24" s="93" t="s">
        <v>2346</v>
      </c>
      <c r="J24" s="19" t="s">
        <v>3</v>
      </c>
      <c r="K24" s="19" t="s">
        <v>3</v>
      </c>
      <c r="L24" s="51"/>
      <c r="M24" s="51"/>
      <c r="N24" s="19" t="str">
        <f t="shared" si="5"/>
        <v/>
      </c>
      <c r="O24" s="22" t="str">
        <f t="shared" ca="1" si="6"/>
        <v>ja</v>
      </c>
      <c r="P24" s="22" t="str">
        <f t="shared" ca="1" si="7"/>
        <v>ja</v>
      </c>
      <c r="Q24" s="20" t="str">
        <f t="shared" ca="1" si="8"/>
        <v>Ja</v>
      </c>
      <c r="R24" s="53" t="s">
        <v>40</v>
      </c>
      <c r="S24" s="73" t="s">
        <v>2345</v>
      </c>
      <c r="T24" s="28"/>
      <c r="U24" s="33" t="str">
        <f t="shared" si="16"/>
        <v/>
      </c>
      <c r="V24" s="29"/>
      <c r="W24" s="35"/>
      <c r="X24" s="35"/>
      <c r="Y24" s="35"/>
      <c r="Z24" s="35"/>
      <c r="AA24" s="24" t="str">
        <f>IF(W24&lt;&gt;"",VLOOKUP(W24,'Anlagentypen strukt inkl RD end'!$A$2:$H$40,8),"")</f>
        <v/>
      </c>
      <c r="AB24" s="24" t="str">
        <f>IF(X24&lt;&gt;"",VLOOKUP(X24,'Anlagentypen strukt inkl RD end'!$A$2:$H$40,8),"")</f>
        <v/>
      </c>
      <c r="AC24" s="24" t="str">
        <f>IF(Y24&lt;&gt;"",VLOOKUP(Y24,'Anlagentypen strukt inkl RD end'!$A$2:$H$40,8),"")</f>
        <v/>
      </c>
      <c r="AD24" s="24" t="str">
        <f>IF(Z24&lt;&gt;"",VLOOKUP(Z24,'Anlagentypen strukt inkl RD end'!$A$2:$H$40,8),"")</f>
        <v/>
      </c>
      <c r="AE24" s="33" t="str">
        <f t="shared" si="9"/>
        <v/>
      </c>
      <c r="AF24" s="25"/>
      <c r="AG24" s="25"/>
      <c r="AH24" s="25"/>
      <c r="AI24" s="25"/>
      <c r="AJ24" s="47" t="str">
        <f t="shared" si="10"/>
        <v/>
      </c>
      <c r="AK24" s="48" t="str">
        <f t="shared" si="0"/>
        <v/>
      </c>
      <c r="AL24" s="47" t="str">
        <f t="shared" si="11"/>
        <v/>
      </c>
      <c r="AM24" s="27"/>
      <c r="AN24" s="36" t="str">
        <f t="shared" si="12"/>
        <v/>
      </c>
      <c r="AO24" s="39" t="str">
        <f t="shared" si="13"/>
        <v/>
      </c>
      <c r="AP24" s="39" t="str">
        <f t="shared" si="17"/>
        <v>X</v>
      </c>
      <c r="AQ24" s="97" t="str">
        <f t="shared" si="1"/>
        <v/>
      </c>
      <c r="AR24" s="140" t="str">
        <f>_xlfn.IFNA(IF(AND(MATCH(B24,SlNrfürStrecke!A:A,0)&gt;0,MATCH(C24,SlNrfürStrecke!B:B,0)&gt;0)=TRUE,"ja","nein"),"nein")</f>
        <v>ja</v>
      </c>
      <c r="AS24" s="140" t="str">
        <f t="shared" si="14"/>
        <v>ja</v>
      </c>
      <c r="AT24" s="113" t="str">
        <f t="shared" si="15"/>
        <v>Nein</v>
      </c>
      <c r="AU24" s="113"/>
      <c r="AV24" s="141" t="s">
        <v>3607</v>
      </c>
    </row>
    <row r="25" spans="1:48" s="39" customFormat="1" hidden="1" x14ac:dyDescent="0.25">
      <c r="A25" s="23"/>
      <c r="B25" s="77">
        <v>11402</v>
      </c>
      <c r="C25" s="81" t="s">
        <v>7</v>
      </c>
      <c r="D25" s="81" t="s">
        <v>8</v>
      </c>
      <c r="E25" s="37" t="b">
        <f t="shared" si="2"/>
        <v>0</v>
      </c>
      <c r="F25" s="37" t="b">
        <f t="shared" si="3"/>
        <v>0</v>
      </c>
      <c r="G25" s="38" t="str">
        <f t="shared" si="4"/>
        <v>11402 77 g</v>
      </c>
      <c r="H25" s="18" t="s">
        <v>41</v>
      </c>
      <c r="I25" s="94" t="s">
        <v>9</v>
      </c>
      <c r="J25" s="19" t="s">
        <v>3</v>
      </c>
      <c r="K25" s="19" t="s">
        <v>3</v>
      </c>
      <c r="L25" s="51"/>
      <c r="M25" s="51"/>
      <c r="N25" s="19" t="str">
        <f t="shared" si="5"/>
        <v/>
      </c>
      <c r="O25" s="22" t="str">
        <f t="shared" ca="1" si="6"/>
        <v>ja</v>
      </c>
      <c r="P25" s="22" t="str">
        <f t="shared" ca="1" si="7"/>
        <v>ja</v>
      </c>
      <c r="Q25" s="20" t="str">
        <f t="shared" ca="1" si="8"/>
        <v>Ja</v>
      </c>
      <c r="R25" s="53" t="s">
        <v>42</v>
      </c>
      <c r="S25" s="84"/>
      <c r="T25" s="83"/>
      <c r="U25" s="33" t="str">
        <f t="shared" si="16"/>
        <v/>
      </c>
      <c r="V25" s="29"/>
      <c r="W25" s="35"/>
      <c r="X25" s="35"/>
      <c r="Y25" s="35"/>
      <c r="Z25" s="35"/>
      <c r="AA25" s="24" t="str">
        <f>IF(W25&lt;&gt;"",VLOOKUP(W25,'Anlagentypen strukt inkl RD end'!$A$2:$H$40,8),"")</f>
        <v/>
      </c>
      <c r="AB25" s="24" t="str">
        <f>IF(X25&lt;&gt;"",VLOOKUP(X25,'Anlagentypen strukt inkl RD end'!$A$2:$H$40,8),"")</f>
        <v/>
      </c>
      <c r="AC25" s="24" t="str">
        <f>IF(Y25&lt;&gt;"",VLOOKUP(Y25,'Anlagentypen strukt inkl RD end'!$A$2:$H$40,8),"")</f>
        <v/>
      </c>
      <c r="AD25" s="24" t="str">
        <f>IF(Z25&lt;&gt;"",VLOOKUP(Z25,'Anlagentypen strukt inkl RD end'!$A$2:$H$40,8),"")</f>
        <v/>
      </c>
      <c r="AE25" s="33" t="str">
        <f t="shared" si="9"/>
        <v/>
      </c>
      <c r="AF25" s="25"/>
      <c r="AG25" s="25"/>
      <c r="AH25" s="25"/>
      <c r="AI25" s="25"/>
      <c r="AJ25" s="47" t="str">
        <f t="shared" si="10"/>
        <v/>
      </c>
      <c r="AK25" s="48" t="str">
        <f t="shared" si="0"/>
        <v/>
      </c>
      <c r="AL25" s="47" t="str">
        <f t="shared" si="11"/>
        <v/>
      </c>
      <c r="AM25" s="27"/>
      <c r="AN25" s="36" t="str">
        <f t="shared" si="12"/>
        <v/>
      </c>
      <c r="AO25" s="39" t="str">
        <f t="shared" si="13"/>
        <v/>
      </c>
      <c r="AP25" s="39" t="str">
        <f t="shared" si="17"/>
        <v/>
      </c>
      <c r="AQ25" s="97" t="str">
        <f t="shared" si="1"/>
        <v/>
      </c>
      <c r="AR25" s="113" t="str">
        <f>_xlfn.IFNA(IF(AND(MATCH(B25,SlNrfürStrecke!A:A,0)&gt;0,MATCH(C25,SlNrfürStrecke!B:B,0)&gt;0)=TRUE,"ja","nein"),"nein")</f>
        <v>nein</v>
      </c>
      <c r="AS25" s="140" t="str">
        <f t="shared" si="14"/>
        <v>nein</v>
      </c>
      <c r="AT25" s="113" t="str">
        <f t="shared" si="15"/>
        <v>Ja</v>
      </c>
      <c r="AU25" s="113"/>
      <c r="AV25" s="141" t="s">
        <v>3607</v>
      </c>
    </row>
    <row r="26" spans="1:48" s="39" customFormat="1" x14ac:dyDescent="0.25">
      <c r="A26" s="23" t="s">
        <v>2345</v>
      </c>
      <c r="B26" s="77">
        <v>11404</v>
      </c>
      <c r="C26" s="80" t="s">
        <v>3</v>
      </c>
      <c r="D26" s="81" t="s">
        <v>3</v>
      </c>
      <c r="E26" s="37" t="b">
        <f t="shared" si="2"/>
        <v>1</v>
      </c>
      <c r="F26" s="37" t="b">
        <f t="shared" si="3"/>
        <v>0</v>
      </c>
      <c r="G26" s="38" t="str">
        <f t="shared" si="4"/>
        <v xml:space="preserve">11404  </v>
      </c>
      <c r="H26" s="18" t="s">
        <v>44</v>
      </c>
      <c r="I26" s="93" t="s">
        <v>2346</v>
      </c>
      <c r="J26" s="19" t="s">
        <v>3</v>
      </c>
      <c r="K26" s="19" t="s">
        <v>3</v>
      </c>
      <c r="L26" s="51"/>
      <c r="M26" s="51"/>
      <c r="N26" s="19" t="str">
        <f t="shared" si="5"/>
        <v/>
      </c>
      <c r="O26" s="22" t="str">
        <f t="shared" ca="1" si="6"/>
        <v>ja</v>
      </c>
      <c r="P26" s="22" t="str">
        <f t="shared" ca="1" si="7"/>
        <v>ja</v>
      </c>
      <c r="Q26" s="20" t="str">
        <f t="shared" ca="1" si="8"/>
        <v>Ja</v>
      </c>
      <c r="R26" s="53" t="s">
        <v>43</v>
      </c>
      <c r="S26" s="73" t="s">
        <v>2345</v>
      </c>
      <c r="T26" s="28"/>
      <c r="U26" s="33" t="str">
        <f t="shared" si="16"/>
        <v/>
      </c>
      <c r="V26" s="29"/>
      <c r="W26" s="35"/>
      <c r="X26" s="35"/>
      <c r="Y26" s="35"/>
      <c r="Z26" s="35"/>
      <c r="AA26" s="24" t="str">
        <f>IF(W26&lt;&gt;"",VLOOKUP(W26,'Anlagentypen strukt inkl RD end'!$A$2:$H$40,8),"")</f>
        <v/>
      </c>
      <c r="AB26" s="24" t="str">
        <f>IF(X26&lt;&gt;"",VLOOKUP(X26,'Anlagentypen strukt inkl RD end'!$A$2:$H$40,8),"")</f>
        <v/>
      </c>
      <c r="AC26" s="24" t="str">
        <f>IF(Y26&lt;&gt;"",VLOOKUP(Y26,'Anlagentypen strukt inkl RD end'!$A$2:$H$40,8),"")</f>
        <v/>
      </c>
      <c r="AD26" s="24" t="str">
        <f>IF(Z26&lt;&gt;"",VLOOKUP(Z26,'Anlagentypen strukt inkl RD end'!$A$2:$H$40,8),"")</f>
        <v/>
      </c>
      <c r="AE26" s="33" t="str">
        <f t="shared" si="9"/>
        <v/>
      </c>
      <c r="AF26" s="25"/>
      <c r="AG26" s="25"/>
      <c r="AH26" s="25"/>
      <c r="AI26" s="25"/>
      <c r="AJ26" s="47" t="str">
        <f t="shared" si="10"/>
        <v/>
      </c>
      <c r="AK26" s="48" t="str">
        <f t="shared" si="0"/>
        <v/>
      </c>
      <c r="AL26" s="47" t="str">
        <f t="shared" si="11"/>
        <v/>
      </c>
      <c r="AM26" s="27"/>
      <c r="AN26" s="36" t="str">
        <f t="shared" si="12"/>
        <v/>
      </c>
      <c r="AO26" s="39" t="str">
        <f t="shared" si="13"/>
        <v/>
      </c>
      <c r="AP26" s="39" t="str">
        <f t="shared" si="17"/>
        <v>X</v>
      </c>
      <c r="AQ26" s="97" t="str">
        <f t="shared" si="1"/>
        <v/>
      </c>
      <c r="AR26" s="140" t="str">
        <f>_xlfn.IFNA(IF(AND(MATCH(B26,SlNrfürStrecke!A:A,0)&gt;0,MATCH(C26,SlNrfürStrecke!B:B,0)&gt;0)=TRUE,"ja","nein"),"nein")</f>
        <v>ja</v>
      </c>
      <c r="AS26" s="140" t="str">
        <f t="shared" si="14"/>
        <v>ja</v>
      </c>
      <c r="AT26" s="113" t="str">
        <f t="shared" si="15"/>
        <v>Nein</v>
      </c>
      <c r="AU26" s="113"/>
      <c r="AV26" s="141" t="s">
        <v>3607</v>
      </c>
    </row>
    <row r="27" spans="1:48" s="39" customFormat="1" hidden="1" x14ac:dyDescent="0.25">
      <c r="A27" s="23"/>
      <c r="B27" s="77">
        <v>11404</v>
      </c>
      <c r="C27" s="81" t="s">
        <v>7</v>
      </c>
      <c r="D27" s="81" t="s">
        <v>8</v>
      </c>
      <c r="E27" s="37" t="b">
        <f t="shared" si="2"/>
        <v>0</v>
      </c>
      <c r="F27" s="37" t="b">
        <f t="shared" si="3"/>
        <v>0</v>
      </c>
      <c r="G27" s="38" t="str">
        <f t="shared" si="4"/>
        <v>11404 77 g</v>
      </c>
      <c r="H27" s="18" t="s">
        <v>44</v>
      </c>
      <c r="I27" s="94" t="s">
        <v>9</v>
      </c>
      <c r="J27" s="19" t="s">
        <v>3</v>
      </c>
      <c r="K27" s="19" t="s">
        <v>3</v>
      </c>
      <c r="L27" s="51"/>
      <c r="M27" s="51"/>
      <c r="N27" s="19" t="str">
        <f t="shared" si="5"/>
        <v/>
      </c>
      <c r="O27" s="22" t="str">
        <f t="shared" ca="1" si="6"/>
        <v>ja</v>
      </c>
      <c r="P27" s="22" t="str">
        <f t="shared" ca="1" si="7"/>
        <v>ja</v>
      </c>
      <c r="Q27" s="20" t="str">
        <f t="shared" ca="1" si="8"/>
        <v>Ja</v>
      </c>
      <c r="R27" s="53" t="s">
        <v>45</v>
      </c>
      <c r="S27" s="84"/>
      <c r="T27" s="83"/>
      <c r="U27" s="33" t="str">
        <f t="shared" si="16"/>
        <v/>
      </c>
      <c r="V27" s="29"/>
      <c r="W27" s="35"/>
      <c r="X27" s="35"/>
      <c r="Y27" s="35"/>
      <c r="Z27" s="35"/>
      <c r="AA27" s="24" t="str">
        <f>IF(W27&lt;&gt;"",VLOOKUP(W27,'Anlagentypen strukt inkl RD end'!$A$2:$H$40,8),"")</f>
        <v/>
      </c>
      <c r="AB27" s="24" t="str">
        <f>IF(X27&lt;&gt;"",VLOOKUP(X27,'Anlagentypen strukt inkl RD end'!$A$2:$H$40,8),"")</f>
        <v/>
      </c>
      <c r="AC27" s="24" t="str">
        <f>IF(Y27&lt;&gt;"",VLOOKUP(Y27,'Anlagentypen strukt inkl RD end'!$A$2:$H$40,8),"")</f>
        <v/>
      </c>
      <c r="AD27" s="24" t="str">
        <f>IF(Z27&lt;&gt;"",VLOOKUP(Z27,'Anlagentypen strukt inkl RD end'!$A$2:$H$40,8),"")</f>
        <v/>
      </c>
      <c r="AE27" s="33" t="str">
        <f t="shared" si="9"/>
        <v/>
      </c>
      <c r="AF27" s="25"/>
      <c r="AG27" s="25"/>
      <c r="AH27" s="25"/>
      <c r="AI27" s="25"/>
      <c r="AJ27" s="47" t="str">
        <f t="shared" si="10"/>
        <v/>
      </c>
      <c r="AK27" s="48" t="str">
        <f t="shared" si="0"/>
        <v/>
      </c>
      <c r="AL27" s="47" t="str">
        <f t="shared" si="11"/>
        <v/>
      </c>
      <c r="AM27" s="27"/>
      <c r="AN27" s="36" t="str">
        <f t="shared" si="12"/>
        <v/>
      </c>
      <c r="AO27" s="39" t="str">
        <f t="shared" si="13"/>
        <v/>
      </c>
      <c r="AP27" s="39" t="str">
        <f t="shared" si="17"/>
        <v/>
      </c>
      <c r="AQ27" s="97" t="str">
        <f t="shared" si="1"/>
        <v/>
      </c>
      <c r="AR27" s="113" t="str">
        <f>_xlfn.IFNA(IF(AND(MATCH(B27,SlNrfürStrecke!A:A,0)&gt;0,MATCH(C27,SlNrfürStrecke!B:B,0)&gt;0)=TRUE,"ja","nein"),"nein")</f>
        <v>nein</v>
      </c>
      <c r="AS27" s="140" t="str">
        <f t="shared" si="14"/>
        <v>nein</v>
      </c>
      <c r="AT27" s="113" t="str">
        <f t="shared" si="15"/>
        <v>Ja</v>
      </c>
      <c r="AU27" s="113"/>
      <c r="AV27" s="141" t="s">
        <v>3607</v>
      </c>
    </row>
    <row r="28" spans="1:48" s="39" customFormat="1" x14ac:dyDescent="0.25">
      <c r="A28" s="23" t="s">
        <v>2345</v>
      </c>
      <c r="B28" s="77">
        <v>11405</v>
      </c>
      <c r="C28" s="80" t="s">
        <v>3</v>
      </c>
      <c r="D28" s="81" t="s">
        <v>3</v>
      </c>
      <c r="E28" s="37" t="b">
        <f t="shared" si="2"/>
        <v>1</v>
      </c>
      <c r="F28" s="37" t="b">
        <f t="shared" si="3"/>
        <v>0</v>
      </c>
      <c r="G28" s="38" t="str">
        <f t="shared" si="4"/>
        <v xml:space="preserve">11405  </v>
      </c>
      <c r="H28" s="18" t="s">
        <v>47</v>
      </c>
      <c r="I28" s="93" t="s">
        <v>2346</v>
      </c>
      <c r="J28" s="19" t="s">
        <v>3</v>
      </c>
      <c r="K28" s="19" t="s">
        <v>3</v>
      </c>
      <c r="L28" s="51"/>
      <c r="M28" s="51"/>
      <c r="N28" s="19" t="str">
        <f t="shared" si="5"/>
        <v/>
      </c>
      <c r="O28" s="22" t="str">
        <f t="shared" ca="1" si="6"/>
        <v>ja</v>
      </c>
      <c r="P28" s="22" t="str">
        <f t="shared" ca="1" si="7"/>
        <v>ja</v>
      </c>
      <c r="Q28" s="20" t="str">
        <f t="shared" ca="1" si="8"/>
        <v>Ja</v>
      </c>
      <c r="R28" s="53" t="s">
        <v>46</v>
      </c>
      <c r="S28" s="73" t="s">
        <v>2345</v>
      </c>
      <c r="T28" s="28"/>
      <c r="U28" s="33" t="str">
        <f t="shared" si="16"/>
        <v/>
      </c>
      <c r="V28" s="29"/>
      <c r="W28" s="35"/>
      <c r="X28" s="35"/>
      <c r="Y28" s="35"/>
      <c r="Z28" s="35"/>
      <c r="AA28" s="24" t="str">
        <f>IF(W28&lt;&gt;"",VLOOKUP(W28,'Anlagentypen strukt inkl RD end'!$A$2:$H$40,8),"")</f>
        <v/>
      </c>
      <c r="AB28" s="24" t="str">
        <f>IF(X28&lt;&gt;"",VLOOKUP(X28,'Anlagentypen strukt inkl RD end'!$A$2:$H$40,8),"")</f>
        <v/>
      </c>
      <c r="AC28" s="24" t="str">
        <f>IF(Y28&lt;&gt;"",VLOOKUP(Y28,'Anlagentypen strukt inkl RD end'!$A$2:$H$40,8),"")</f>
        <v/>
      </c>
      <c r="AD28" s="24" t="str">
        <f>IF(Z28&lt;&gt;"",VLOOKUP(Z28,'Anlagentypen strukt inkl RD end'!$A$2:$H$40,8),"")</f>
        <v/>
      </c>
      <c r="AE28" s="33" t="str">
        <f t="shared" si="9"/>
        <v/>
      </c>
      <c r="AF28" s="25"/>
      <c r="AG28" s="25"/>
      <c r="AH28" s="25"/>
      <c r="AI28" s="25"/>
      <c r="AJ28" s="47" t="str">
        <f t="shared" si="10"/>
        <v/>
      </c>
      <c r="AK28" s="48" t="str">
        <f t="shared" si="0"/>
        <v/>
      </c>
      <c r="AL28" s="47" t="str">
        <f t="shared" si="11"/>
        <v/>
      </c>
      <c r="AM28" s="27"/>
      <c r="AN28" s="36" t="str">
        <f t="shared" si="12"/>
        <v/>
      </c>
      <c r="AO28" s="39" t="str">
        <f t="shared" si="13"/>
        <v/>
      </c>
      <c r="AP28" s="39" t="str">
        <f t="shared" si="17"/>
        <v>X</v>
      </c>
      <c r="AQ28" s="97" t="str">
        <f t="shared" si="1"/>
        <v/>
      </c>
      <c r="AR28" s="140" t="str">
        <f>_xlfn.IFNA(IF(AND(MATCH(B28,SlNrfürStrecke!A:A,0)&gt;0,MATCH(C28,SlNrfürStrecke!B:B,0)&gt;0)=TRUE,"ja","nein"),"nein")</f>
        <v>ja</v>
      </c>
      <c r="AS28" s="140" t="str">
        <f t="shared" si="14"/>
        <v>ja</v>
      </c>
      <c r="AT28" s="113" t="str">
        <f t="shared" si="15"/>
        <v>Nein</v>
      </c>
      <c r="AU28" s="113"/>
      <c r="AV28" s="141" t="s">
        <v>3607</v>
      </c>
    </row>
    <row r="29" spans="1:48" s="39" customFormat="1" hidden="1" x14ac:dyDescent="0.25">
      <c r="A29" s="23"/>
      <c r="B29" s="77">
        <v>11405</v>
      </c>
      <c r="C29" s="81" t="s">
        <v>7</v>
      </c>
      <c r="D29" s="81" t="s">
        <v>8</v>
      </c>
      <c r="E29" s="37" t="b">
        <f t="shared" si="2"/>
        <v>0</v>
      </c>
      <c r="F29" s="37" t="b">
        <f t="shared" si="3"/>
        <v>0</v>
      </c>
      <c r="G29" s="38" t="str">
        <f t="shared" si="4"/>
        <v>11405 77 g</v>
      </c>
      <c r="H29" s="18" t="s">
        <v>47</v>
      </c>
      <c r="I29" s="94" t="s">
        <v>9</v>
      </c>
      <c r="J29" s="19" t="s">
        <v>3</v>
      </c>
      <c r="K29" s="19" t="s">
        <v>3</v>
      </c>
      <c r="L29" s="51"/>
      <c r="M29" s="51"/>
      <c r="N29" s="19" t="str">
        <f t="shared" si="5"/>
        <v/>
      </c>
      <c r="O29" s="22" t="str">
        <f t="shared" ca="1" si="6"/>
        <v>ja</v>
      </c>
      <c r="P29" s="22" t="str">
        <f t="shared" ca="1" si="7"/>
        <v>ja</v>
      </c>
      <c r="Q29" s="20" t="str">
        <f t="shared" ca="1" si="8"/>
        <v>Ja</v>
      </c>
      <c r="R29" s="53" t="s">
        <v>48</v>
      </c>
      <c r="S29" s="84"/>
      <c r="T29" s="83"/>
      <c r="U29" s="33" t="str">
        <f t="shared" si="16"/>
        <v/>
      </c>
      <c r="V29" s="29"/>
      <c r="W29" s="35"/>
      <c r="X29" s="35"/>
      <c r="Y29" s="35"/>
      <c r="Z29" s="35"/>
      <c r="AA29" s="24" t="str">
        <f>IF(W29&lt;&gt;"",VLOOKUP(W29,'Anlagentypen strukt inkl RD end'!$A$2:$H$40,8),"")</f>
        <v/>
      </c>
      <c r="AB29" s="24" t="str">
        <f>IF(X29&lt;&gt;"",VLOOKUP(X29,'Anlagentypen strukt inkl RD end'!$A$2:$H$40,8),"")</f>
        <v/>
      </c>
      <c r="AC29" s="24" t="str">
        <f>IF(Y29&lt;&gt;"",VLOOKUP(Y29,'Anlagentypen strukt inkl RD end'!$A$2:$H$40,8),"")</f>
        <v/>
      </c>
      <c r="AD29" s="24" t="str">
        <f>IF(Z29&lt;&gt;"",VLOOKUP(Z29,'Anlagentypen strukt inkl RD end'!$A$2:$H$40,8),"")</f>
        <v/>
      </c>
      <c r="AE29" s="33" t="str">
        <f t="shared" si="9"/>
        <v/>
      </c>
      <c r="AF29" s="25"/>
      <c r="AG29" s="25"/>
      <c r="AH29" s="25"/>
      <c r="AI29" s="25"/>
      <c r="AJ29" s="47" t="str">
        <f t="shared" si="10"/>
        <v/>
      </c>
      <c r="AK29" s="48" t="str">
        <f t="shared" si="0"/>
        <v/>
      </c>
      <c r="AL29" s="47" t="str">
        <f t="shared" si="11"/>
        <v/>
      </c>
      <c r="AM29" s="27"/>
      <c r="AN29" s="36" t="str">
        <f t="shared" si="12"/>
        <v/>
      </c>
      <c r="AO29" s="39" t="str">
        <f t="shared" si="13"/>
        <v/>
      </c>
      <c r="AP29" s="39" t="str">
        <f t="shared" si="17"/>
        <v/>
      </c>
      <c r="AQ29" s="97" t="str">
        <f t="shared" si="1"/>
        <v/>
      </c>
      <c r="AR29" s="113" t="str">
        <f>_xlfn.IFNA(IF(AND(MATCH(B29,SlNrfürStrecke!A:A,0)&gt;0,MATCH(C29,SlNrfürStrecke!B:B,0)&gt;0)=TRUE,"ja","nein"),"nein")</f>
        <v>nein</v>
      </c>
      <c r="AS29" s="140" t="str">
        <f t="shared" si="14"/>
        <v>nein</v>
      </c>
      <c r="AT29" s="113" t="str">
        <f t="shared" si="15"/>
        <v>Ja</v>
      </c>
      <c r="AU29" s="113"/>
      <c r="AV29" s="141" t="s">
        <v>3607</v>
      </c>
    </row>
    <row r="30" spans="1:48" s="39" customFormat="1" x14ac:dyDescent="0.25">
      <c r="A30" s="23" t="s">
        <v>2345</v>
      </c>
      <c r="B30" s="77">
        <v>11406</v>
      </c>
      <c r="C30" s="80" t="s">
        <v>3</v>
      </c>
      <c r="D30" s="81" t="s">
        <v>3</v>
      </c>
      <c r="E30" s="37" t="b">
        <f t="shared" si="2"/>
        <v>1</v>
      </c>
      <c r="F30" s="37" t="b">
        <f t="shared" si="3"/>
        <v>0</v>
      </c>
      <c r="G30" s="38" t="str">
        <f t="shared" si="4"/>
        <v xml:space="preserve">11406  </v>
      </c>
      <c r="H30" s="18" t="s">
        <v>50</v>
      </c>
      <c r="I30" s="93" t="s">
        <v>2346</v>
      </c>
      <c r="J30" s="19" t="s">
        <v>3</v>
      </c>
      <c r="K30" s="19" t="s">
        <v>3</v>
      </c>
      <c r="L30" s="51"/>
      <c r="M30" s="51"/>
      <c r="N30" s="19" t="str">
        <f t="shared" si="5"/>
        <v/>
      </c>
      <c r="O30" s="22" t="str">
        <f t="shared" ca="1" si="6"/>
        <v>ja</v>
      </c>
      <c r="P30" s="22" t="str">
        <f t="shared" ca="1" si="7"/>
        <v>ja</v>
      </c>
      <c r="Q30" s="20" t="str">
        <f t="shared" ca="1" si="8"/>
        <v>Ja</v>
      </c>
      <c r="R30" s="53" t="s">
        <v>49</v>
      </c>
      <c r="S30" s="73" t="s">
        <v>2345</v>
      </c>
      <c r="T30" s="28"/>
      <c r="U30" s="33" t="str">
        <f t="shared" si="16"/>
        <v/>
      </c>
      <c r="V30" s="29"/>
      <c r="W30" s="35"/>
      <c r="X30" s="35"/>
      <c r="Y30" s="35"/>
      <c r="Z30" s="35"/>
      <c r="AA30" s="24" t="str">
        <f>IF(W30&lt;&gt;"",VLOOKUP(W30,'Anlagentypen strukt inkl RD end'!$A$2:$H$40,8),"")</f>
        <v/>
      </c>
      <c r="AB30" s="24" t="str">
        <f>IF(X30&lt;&gt;"",VLOOKUP(X30,'Anlagentypen strukt inkl RD end'!$A$2:$H$40,8),"")</f>
        <v/>
      </c>
      <c r="AC30" s="24" t="str">
        <f>IF(Y30&lt;&gt;"",VLOOKUP(Y30,'Anlagentypen strukt inkl RD end'!$A$2:$H$40,8),"")</f>
        <v/>
      </c>
      <c r="AD30" s="24" t="str">
        <f>IF(Z30&lt;&gt;"",VLOOKUP(Z30,'Anlagentypen strukt inkl RD end'!$A$2:$H$40,8),"")</f>
        <v/>
      </c>
      <c r="AE30" s="33" t="str">
        <f t="shared" si="9"/>
        <v/>
      </c>
      <c r="AF30" s="25"/>
      <c r="AG30" s="25"/>
      <c r="AH30" s="25"/>
      <c r="AI30" s="25"/>
      <c r="AJ30" s="47" t="str">
        <f t="shared" si="10"/>
        <v/>
      </c>
      <c r="AK30" s="48" t="str">
        <f t="shared" si="0"/>
        <v/>
      </c>
      <c r="AL30" s="47" t="str">
        <f t="shared" si="11"/>
        <v/>
      </c>
      <c r="AM30" s="27"/>
      <c r="AN30" s="36" t="str">
        <f t="shared" si="12"/>
        <v/>
      </c>
      <c r="AO30" s="39" t="str">
        <f t="shared" si="13"/>
        <v/>
      </c>
      <c r="AP30" s="39" t="str">
        <f t="shared" si="17"/>
        <v>X</v>
      </c>
      <c r="AQ30" s="97" t="str">
        <f t="shared" si="1"/>
        <v/>
      </c>
      <c r="AR30" s="140" t="str">
        <f>_xlfn.IFNA(IF(AND(MATCH(B30,SlNrfürStrecke!A:A,0)&gt;0,MATCH(C30,SlNrfürStrecke!B:B,0)&gt;0)=TRUE,"ja","nein"),"nein")</f>
        <v>ja</v>
      </c>
      <c r="AS30" s="140" t="str">
        <f t="shared" si="14"/>
        <v>ja</v>
      </c>
      <c r="AT30" s="113" t="str">
        <f t="shared" si="15"/>
        <v>Nein</v>
      </c>
      <c r="AU30" s="113"/>
      <c r="AV30" s="141" t="s">
        <v>3607</v>
      </c>
    </row>
    <row r="31" spans="1:48" s="39" customFormat="1" hidden="1" x14ac:dyDescent="0.25">
      <c r="A31" s="23"/>
      <c r="B31" s="77">
        <v>11406</v>
      </c>
      <c r="C31" s="81" t="s">
        <v>7</v>
      </c>
      <c r="D31" s="81" t="s">
        <v>8</v>
      </c>
      <c r="E31" s="37" t="b">
        <f t="shared" si="2"/>
        <v>0</v>
      </c>
      <c r="F31" s="37" t="b">
        <f t="shared" si="3"/>
        <v>0</v>
      </c>
      <c r="G31" s="38" t="str">
        <f t="shared" si="4"/>
        <v>11406 77 g</v>
      </c>
      <c r="H31" s="18" t="s">
        <v>50</v>
      </c>
      <c r="I31" s="94" t="s">
        <v>9</v>
      </c>
      <c r="J31" s="19" t="s">
        <v>3</v>
      </c>
      <c r="K31" s="19" t="s">
        <v>3</v>
      </c>
      <c r="L31" s="51"/>
      <c r="M31" s="51"/>
      <c r="N31" s="19" t="str">
        <f t="shared" si="5"/>
        <v/>
      </c>
      <c r="O31" s="22" t="str">
        <f t="shared" ca="1" si="6"/>
        <v>ja</v>
      </c>
      <c r="P31" s="22" t="str">
        <f t="shared" ca="1" si="7"/>
        <v>ja</v>
      </c>
      <c r="Q31" s="20" t="str">
        <f t="shared" ca="1" si="8"/>
        <v>Ja</v>
      </c>
      <c r="R31" s="53" t="s">
        <v>51</v>
      </c>
      <c r="S31" s="84"/>
      <c r="T31" s="83"/>
      <c r="U31" s="33" t="str">
        <f t="shared" si="16"/>
        <v/>
      </c>
      <c r="V31" s="29"/>
      <c r="W31" s="35"/>
      <c r="X31" s="35"/>
      <c r="Y31" s="35"/>
      <c r="Z31" s="35"/>
      <c r="AA31" s="24" t="str">
        <f>IF(W31&lt;&gt;"",VLOOKUP(W31,'Anlagentypen strukt inkl RD end'!$A$2:$H$40,8),"")</f>
        <v/>
      </c>
      <c r="AB31" s="24" t="str">
        <f>IF(X31&lt;&gt;"",VLOOKUP(X31,'Anlagentypen strukt inkl RD end'!$A$2:$H$40,8),"")</f>
        <v/>
      </c>
      <c r="AC31" s="24" t="str">
        <f>IF(Y31&lt;&gt;"",VLOOKUP(Y31,'Anlagentypen strukt inkl RD end'!$A$2:$H$40,8),"")</f>
        <v/>
      </c>
      <c r="AD31" s="24" t="str">
        <f>IF(Z31&lt;&gt;"",VLOOKUP(Z31,'Anlagentypen strukt inkl RD end'!$A$2:$H$40,8),"")</f>
        <v/>
      </c>
      <c r="AE31" s="33" t="str">
        <f t="shared" si="9"/>
        <v/>
      </c>
      <c r="AF31" s="25"/>
      <c r="AG31" s="25"/>
      <c r="AH31" s="25"/>
      <c r="AI31" s="25"/>
      <c r="AJ31" s="47" t="str">
        <f t="shared" si="10"/>
        <v/>
      </c>
      <c r="AK31" s="48" t="str">
        <f t="shared" si="0"/>
        <v/>
      </c>
      <c r="AL31" s="47" t="str">
        <f t="shared" si="11"/>
        <v/>
      </c>
      <c r="AM31" s="27"/>
      <c r="AN31" s="36" t="str">
        <f t="shared" si="12"/>
        <v/>
      </c>
      <c r="AO31" s="39" t="str">
        <f t="shared" si="13"/>
        <v/>
      </c>
      <c r="AP31" s="39" t="str">
        <f t="shared" si="17"/>
        <v/>
      </c>
      <c r="AQ31" s="97" t="str">
        <f t="shared" si="1"/>
        <v/>
      </c>
      <c r="AR31" s="113" t="str">
        <f>_xlfn.IFNA(IF(AND(MATCH(B31,SlNrfürStrecke!A:A,0)&gt;0,MATCH(C31,SlNrfürStrecke!B:B,0)&gt;0)=TRUE,"ja","nein"),"nein")</f>
        <v>nein</v>
      </c>
      <c r="AS31" s="140" t="str">
        <f t="shared" si="14"/>
        <v>nein</v>
      </c>
      <c r="AT31" s="113" t="str">
        <f t="shared" si="15"/>
        <v>Ja</v>
      </c>
      <c r="AU31" s="113"/>
      <c r="AV31" s="141" t="s">
        <v>3607</v>
      </c>
    </row>
    <row r="32" spans="1:48" s="39" customFormat="1" ht="26.4" x14ac:dyDescent="0.25">
      <c r="A32" s="23" t="s">
        <v>2345</v>
      </c>
      <c r="B32" s="77">
        <v>11407</v>
      </c>
      <c r="C32" s="80" t="s">
        <v>3</v>
      </c>
      <c r="D32" s="81" t="s">
        <v>3</v>
      </c>
      <c r="E32" s="37" t="b">
        <f t="shared" si="2"/>
        <v>1</v>
      </c>
      <c r="F32" s="37" t="b">
        <f t="shared" si="3"/>
        <v>0</v>
      </c>
      <c r="G32" s="38" t="str">
        <f t="shared" si="4"/>
        <v xml:space="preserve">11407  </v>
      </c>
      <c r="H32" s="18" t="s">
        <v>53</v>
      </c>
      <c r="I32" s="93" t="s">
        <v>2346</v>
      </c>
      <c r="J32" s="19" t="s">
        <v>3</v>
      </c>
      <c r="K32" s="19" t="s">
        <v>3</v>
      </c>
      <c r="L32" s="51"/>
      <c r="M32" s="51"/>
      <c r="N32" s="19" t="str">
        <f t="shared" si="5"/>
        <v/>
      </c>
      <c r="O32" s="22" t="str">
        <f t="shared" ca="1" si="6"/>
        <v>ja</v>
      </c>
      <c r="P32" s="22" t="str">
        <f t="shared" ca="1" si="7"/>
        <v>ja</v>
      </c>
      <c r="Q32" s="20" t="str">
        <f t="shared" ca="1" si="8"/>
        <v>Ja</v>
      </c>
      <c r="R32" s="53" t="s">
        <v>52</v>
      </c>
      <c r="S32" s="73" t="s">
        <v>2345</v>
      </c>
      <c r="T32" s="28"/>
      <c r="U32" s="33" t="str">
        <f t="shared" si="16"/>
        <v/>
      </c>
      <c r="V32" s="29"/>
      <c r="W32" s="35"/>
      <c r="X32" s="35"/>
      <c r="Y32" s="35"/>
      <c r="Z32" s="35"/>
      <c r="AA32" s="24" t="str">
        <f>IF(W32&lt;&gt;"",VLOOKUP(W32,'Anlagentypen strukt inkl RD end'!$A$2:$H$40,8),"")</f>
        <v/>
      </c>
      <c r="AB32" s="24" t="str">
        <f>IF(X32&lt;&gt;"",VLOOKUP(X32,'Anlagentypen strukt inkl RD end'!$A$2:$H$40,8),"")</f>
        <v/>
      </c>
      <c r="AC32" s="24" t="str">
        <f>IF(Y32&lt;&gt;"",VLOOKUP(Y32,'Anlagentypen strukt inkl RD end'!$A$2:$H$40,8),"")</f>
        <v/>
      </c>
      <c r="AD32" s="24" t="str">
        <f>IF(Z32&lt;&gt;"",VLOOKUP(Z32,'Anlagentypen strukt inkl RD end'!$A$2:$H$40,8),"")</f>
        <v/>
      </c>
      <c r="AE32" s="33" t="str">
        <f t="shared" si="9"/>
        <v/>
      </c>
      <c r="AF32" s="25"/>
      <c r="AG32" s="25"/>
      <c r="AH32" s="25"/>
      <c r="AI32" s="25"/>
      <c r="AJ32" s="47" t="str">
        <f t="shared" si="10"/>
        <v/>
      </c>
      <c r="AK32" s="48" t="str">
        <f t="shared" si="0"/>
        <v/>
      </c>
      <c r="AL32" s="47" t="str">
        <f t="shared" si="11"/>
        <v/>
      </c>
      <c r="AM32" s="27"/>
      <c r="AN32" s="36" t="str">
        <f t="shared" si="12"/>
        <v/>
      </c>
      <c r="AO32" s="39" t="str">
        <f t="shared" si="13"/>
        <v/>
      </c>
      <c r="AP32" s="39" t="str">
        <f t="shared" si="17"/>
        <v>X</v>
      </c>
      <c r="AQ32" s="97" t="str">
        <f t="shared" si="1"/>
        <v/>
      </c>
      <c r="AR32" s="140" t="str">
        <f>_xlfn.IFNA(IF(AND(MATCH(B32,SlNrfürStrecke!A:A,0)&gt;0,MATCH(C32,SlNrfürStrecke!B:B,0)&gt;0)=TRUE,"ja","nein"),"nein")</f>
        <v>ja</v>
      </c>
      <c r="AS32" s="140" t="str">
        <f t="shared" si="14"/>
        <v>ja</v>
      </c>
      <c r="AT32" s="113" t="str">
        <f t="shared" si="15"/>
        <v>Nein</v>
      </c>
      <c r="AU32" s="113"/>
      <c r="AV32" s="141" t="s">
        <v>3607</v>
      </c>
    </row>
    <row r="33" spans="1:48" s="39" customFormat="1" ht="26.4" hidden="1" x14ac:dyDescent="0.25">
      <c r="A33" s="23"/>
      <c r="B33" s="77">
        <v>11407</v>
      </c>
      <c r="C33" s="81" t="s">
        <v>7</v>
      </c>
      <c r="D33" s="81" t="s">
        <v>8</v>
      </c>
      <c r="E33" s="37" t="b">
        <f t="shared" si="2"/>
        <v>0</v>
      </c>
      <c r="F33" s="37" t="b">
        <f t="shared" si="3"/>
        <v>0</v>
      </c>
      <c r="G33" s="38" t="str">
        <f t="shared" si="4"/>
        <v>11407 77 g</v>
      </c>
      <c r="H33" s="18" t="s">
        <v>53</v>
      </c>
      <c r="I33" s="94" t="s">
        <v>9</v>
      </c>
      <c r="J33" s="19" t="s">
        <v>3</v>
      </c>
      <c r="K33" s="19" t="s">
        <v>3</v>
      </c>
      <c r="L33" s="51"/>
      <c r="M33" s="51"/>
      <c r="N33" s="19" t="str">
        <f t="shared" si="5"/>
        <v/>
      </c>
      <c r="O33" s="22" t="str">
        <f t="shared" ca="1" si="6"/>
        <v>ja</v>
      </c>
      <c r="P33" s="22" t="str">
        <f t="shared" ca="1" si="7"/>
        <v>ja</v>
      </c>
      <c r="Q33" s="20" t="str">
        <f t="shared" ca="1" si="8"/>
        <v>Ja</v>
      </c>
      <c r="R33" s="53" t="s">
        <v>54</v>
      </c>
      <c r="S33" s="84"/>
      <c r="T33" s="83"/>
      <c r="U33" s="33" t="str">
        <f t="shared" si="16"/>
        <v/>
      </c>
      <c r="V33" s="29"/>
      <c r="W33" s="35"/>
      <c r="X33" s="35"/>
      <c r="Y33" s="35"/>
      <c r="Z33" s="35"/>
      <c r="AA33" s="24" t="str">
        <f>IF(W33&lt;&gt;"",VLOOKUP(W33,'Anlagentypen strukt inkl RD end'!$A$2:$H$40,8),"")</f>
        <v/>
      </c>
      <c r="AB33" s="24" t="str">
        <f>IF(X33&lt;&gt;"",VLOOKUP(X33,'Anlagentypen strukt inkl RD end'!$A$2:$H$40,8),"")</f>
        <v/>
      </c>
      <c r="AC33" s="24" t="str">
        <f>IF(Y33&lt;&gt;"",VLOOKUP(Y33,'Anlagentypen strukt inkl RD end'!$A$2:$H$40,8),"")</f>
        <v/>
      </c>
      <c r="AD33" s="24" t="str">
        <f>IF(Z33&lt;&gt;"",VLOOKUP(Z33,'Anlagentypen strukt inkl RD end'!$A$2:$H$40,8),"")</f>
        <v/>
      </c>
      <c r="AE33" s="33" t="str">
        <f t="shared" si="9"/>
        <v/>
      </c>
      <c r="AF33" s="25"/>
      <c r="AG33" s="25"/>
      <c r="AH33" s="25"/>
      <c r="AI33" s="25"/>
      <c r="AJ33" s="47" t="str">
        <f t="shared" si="10"/>
        <v/>
      </c>
      <c r="AK33" s="48" t="str">
        <f t="shared" si="0"/>
        <v/>
      </c>
      <c r="AL33" s="47" t="str">
        <f t="shared" si="11"/>
        <v/>
      </c>
      <c r="AM33" s="27"/>
      <c r="AN33" s="36" t="str">
        <f t="shared" si="12"/>
        <v/>
      </c>
      <c r="AO33" s="39" t="str">
        <f t="shared" si="13"/>
        <v/>
      </c>
      <c r="AP33" s="39" t="str">
        <f t="shared" si="17"/>
        <v/>
      </c>
      <c r="AQ33" s="97" t="str">
        <f t="shared" si="1"/>
        <v/>
      </c>
      <c r="AR33" s="113" t="str">
        <f>_xlfn.IFNA(IF(AND(MATCH(B33,SlNrfürStrecke!A:A,0)&gt;0,MATCH(C33,SlNrfürStrecke!B:B,0)&gt;0)=TRUE,"ja","nein"),"nein")</f>
        <v>nein</v>
      </c>
      <c r="AS33" s="140" t="str">
        <f t="shared" si="14"/>
        <v>nein</v>
      </c>
      <c r="AT33" s="113" t="str">
        <f t="shared" si="15"/>
        <v>Ja</v>
      </c>
      <c r="AU33" s="113"/>
      <c r="AV33" s="141" t="s">
        <v>3607</v>
      </c>
    </row>
    <row r="34" spans="1:48" s="39" customFormat="1" x14ac:dyDescent="0.25">
      <c r="A34" s="23" t="s">
        <v>2345</v>
      </c>
      <c r="B34" s="77">
        <v>11411</v>
      </c>
      <c r="C34" s="80" t="s">
        <v>3</v>
      </c>
      <c r="D34" s="81" t="s">
        <v>3</v>
      </c>
      <c r="E34" s="37" t="b">
        <f t="shared" si="2"/>
        <v>1</v>
      </c>
      <c r="F34" s="37" t="b">
        <f t="shared" si="3"/>
        <v>0</v>
      </c>
      <c r="G34" s="38" t="str">
        <f t="shared" si="4"/>
        <v xml:space="preserve">11411  </v>
      </c>
      <c r="H34" s="18" t="s">
        <v>56</v>
      </c>
      <c r="I34" s="93" t="s">
        <v>2346</v>
      </c>
      <c r="J34" s="19" t="s">
        <v>3</v>
      </c>
      <c r="K34" s="19" t="s">
        <v>3</v>
      </c>
      <c r="L34" s="51"/>
      <c r="M34" s="51"/>
      <c r="N34" s="19" t="str">
        <f t="shared" si="5"/>
        <v/>
      </c>
      <c r="O34" s="22" t="str">
        <f t="shared" ca="1" si="6"/>
        <v>ja</v>
      </c>
      <c r="P34" s="22" t="str">
        <f t="shared" ca="1" si="7"/>
        <v>ja</v>
      </c>
      <c r="Q34" s="20" t="str">
        <f t="shared" ca="1" si="8"/>
        <v>Ja</v>
      </c>
      <c r="R34" s="53" t="s">
        <v>55</v>
      </c>
      <c r="S34" s="73" t="s">
        <v>2345</v>
      </c>
      <c r="T34" s="28"/>
      <c r="U34" s="33" t="str">
        <f t="shared" si="16"/>
        <v/>
      </c>
      <c r="V34" s="29"/>
      <c r="W34" s="35"/>
      <c r="X34" s="35"/>
      <c r="Y34" s="35"/>
      <c r="Z34" s="35"/>
      <c r="AA34" s="24" t="str">
        <f>IF(W34&lt;&gt;"",VLOOKUP(W34,'Anlagentypen strukt inkl RD end'!$A$2:$H$40,8),"")</f>
        <v/>
      </c>
      <c r="AB34" s="24" t="str">
        <f>IF(X34&lt;&gt;"",VLOOKUP(X34,'Anlagentypen strukt inkl RD end'!$A$2:$H$40,8),"")</f>
        <v/>
      </c>
      <c r="AC34" s="24" t="str">
        <f>IF(Y34&lt;&gt;"",VLOOKUP(Y34,'Anlagentypen strukt inkl RD end'!$A$2:$H$40,8),"")</f>
        <v/>
      </c>
      <c r="AD34" s="24" t="str">
        <f>IF(Z34&lt;&gt;"",VLOOKUP(Z34,'Anlagentypen strukt inkl RD end'!$A$2:$H$40,8),"")</f>
        <v/>
      </c>
      <c r="AE34" s="33" t="str">
        <f t="shared" si="9"/>
        <v/>
      </c>
      <c r="AF34" s="25"/>
      <c r="AG34" s="25"/>
      <c r="AH34" s="25"/>
      <c r="AI34" s="25"/>
      <c r="AJ34" s="47" t="str">
        <f t="shared" si="10"/>
        <v/>
      </c>
      <c r="AK34" s="48" t="str">
        <f t="shared" si="0"/>
        <v/>
      </c>
      <c r="AL34" s="47" t="str">
        <f t="shared" si="11"/>
        <v/>
      </c>
      <c r="AM34" s="27"/>
      <c r="AN34" s="36" t="str">
        <f t="shared" si="12"/>
        <v/>
      </c>
      <c r="AO34" s="39" t="str">
        <f t="shared" si="13"/>
        <v/>
      </c>
      <c r="AP34" s="39" t="str">
        <f t="shared" si="17"/>
        <v>X</v>
      </c>
      <c r="AQ34" s="97" t="str">
        <f t="shared" si="1"/>
        <v/>
      </c>
      <c r="AR34" s="140" t="str">
        <f>_xlfn.IFNA(IF(AND(MATCH(B34,SlNrfürStrecke!A:A,0)&gt;0,MATCH(C34,SlNrfürStrecke!B:B,0)&gt;0)=TRUE,"ja","nein"),"nein")</f>
        <v>ja</v>
      </c>
      <c r="AS34" s="140" t="str">
        <f t="shared" si="14"/>
        <v>ja</v>
      </c>
      <c r="AT34" s="113" t="str">
        <f t="shared" si="15"/>
        <v>Nein</v>
      </c>
      <c r="AU34" s="113"/>
      <c r="AV34" s="141" t="s">
        <v>3607</v>
      </c>
    </row>
    <row r="35" spans="1:48" s="39" customFormat="1" hidden="1" x14ac:dyDescent="0.25">
      <c r="A35" s="23"/>
      <c r="B35" s="77">
        <v>11411</v>
      </c>
      <c r="C35" s="81" t="s">
        <v>7</v>
      </c>
      <c r="D35" s="81" t="s">
        <v>8</v>
      </c>
      <c r="E35" s="37" t="b">
        <f t="shared" si="2"/>
        <v>0</v>
      </c>
      <c r="F35" s="37" t="b">
        <f t="shared" si="3"/>
        <v>0</v>
      </c>
      <c r="G35" s="38" t="str">
        <f t="shared" si="4"/>
        <v>11411 77 g</v>
      </c>
      <c r="H35" s="18" t="s">
        <v>56</v>
      </c>
      <c r="I35" s="94" t="s">
        <v>9</v>
      </c>
      <c r="J35" s="19" t="s">
        <v>3</v>
      </c>
      <c r="K35" s="19" t="s">
        <v>3</v>
      </c>
      <c r="L35" s="51"/>
      <c r="M35" s="51"/>
      <c r="N35" s="19" t="str">
        <f t="shared" si="5"/>
        <v/>
      </c>
      <c r="O35" s="22" t="str">
        <f t="shared" ca="1" si="6"/>
        <v>ja</v>
      </c>
      <c r="P35" s="22" t="str">
        <f t="shared" ca="1" si="7"/>
        <v>ja</v>
      </c>
      <c r="Q35" s="20" t="str">
        <f t="shared" ca="1" si="8"/>
        <v>Ja</v>
      </c>
      <c r="R35" s="53" t="s">
        <v>57</v>
      </c>
      <c r="S35" s="84"/>
      <c r="T35" s="83"/>
      <c r="U35" s="33" t="str">
        <f t="shared" si="16"/>
        <v/>
      </c>
      <c r="V35" s="29"/>
      <c r="W35" s="35"/>
      <c r="X35" s="35"/>
      <c r="Y35" s="35"/>
      <c r="Z35" s="35"/>
      <c r="AA35" s="24" t="str">
        <f>IF(W35&lt;&gt;"",VLOOKUP(W35,'Anlagentypen strukt inkl RD end'!$A$2:$H$40,8),"")</f>
        <v/>
      </c>
      <c r="AB35" s="24" t="str">
        <f>IF(X35&lt;&gt;"",VLOOKUP(X35,'Anlagentypen strukt inkl RD end'!$A$2:$H$40,8),"")</f>
        <v/>
      </c>
      <c r="AC35" s="24" t="str">
        <f>IF(Y35&lt;&gt;"",VLOOKUP(Y35,'Anlagentypen strukt inkl RD end'!$A$2:$H$40,8),"")</f>
        <v/>
      </c>
      <c r="AD35" s="24" t="str">
        <f>IF(Z35&lt;&gt;"",VLOOKUP(Z35,'Anlagentypen strukt inkl RD end'!$A$2:$H$40,8),"")</f>
        <v/>
      </c>
      <c r="AE35" s="33" t="str">
        <f t="shared" si="9"/>
        <v/>
      </c>
      <c r="AF35" s="25"/>
      <c r="AG35" s="25"/>
      <c r="AH35" s="25"/>
      <c r="AI35" s="25"/>
      <c r="AJ35" s="47" t="str">
        <f t="shared" si="10"/>
        <v/>
      </c>
      <c r="AK35" s="48" t="str">
        <f t="shared" si="0"/>
        <v/>
      </c>
      <c r="AL35" s="47" t="str">
        <f t="shared" si="11"/>
        <v/>
      </c>
      <c r="AM35" s="27"/>
      <c r="AN35" s="36" t="str">
        <f t="shared" si="12"/>
        <v/>
      </c>
      <c r="AO35" s="39" t="str">
        <f t="shared" si="13"/>
        <v/>
      </c>
      <c r="AP35" s="39" t="str">
        <f t="shared" si="17"/>
        <v/>
      </c>
      <c r="AQ35" s="97" t="str">
        <f t="shared" si="1"/>
        <v/>
      </c>
      <c r="AR35" s="113" t="str">
        <f>_xlfn.IFNA(IF(AND(MATCH(B35,SlNrfürStrecke!A:A,0)&gt;0,MATCH(C35,SlNrfürStrecke!B:B,0)&gt;0)=TRUE,"ja","nein"),"nein")</f>
        <v>nein</v>
      </c>
      <c r="AS35" s="140" t="str">
        <f t="shared" si="14"/>
        <v>nein</v>
      </c>
      <c r="AT35" s="113" t="str">
        <f t="shared" si="15"/>
        <v>Ja</v>
      </c>
      <c r="AU35" s="113"/>
      <c r="AV35" s="141" t="s">
        <v>3607</v>
      </c>
    </row>
    <row r="36" spans="1:48" s="39" customFormat="1" x14ac:dyDescent="0.25">
      <c r="A36" s="23" t="s">
        <v>2345</v>
      </c>
      <c r="B36" s="77">
        <v>11413</v>
      </c>
      <c r="C36" s="80" t="s">
        <v>3</v>
      </c>
      <c r="D36" s="81" t="s">
        <v>3</v>
      </c>
      <c r="E36" s="37" t="b">
        <f t="shared" si="2"/>
        <v>1</v>
      </c>
      <c r="F36" s="37" t="b">
        <f t="shared" si="3"/>
        <v>0</v>
      </c>
      <c r="G36" s="38" t="str">
        <f t="shared" si="4"/>
        <v xml:space="preserve">11413  </v>
      </c>
      <c r="H36" s="18" t="s">
        <v>59</v>
      </c>
      <c r="I36" s="93" t="s">
        <v>2346</v>
      </c>
      <c r="J36" s="19" t="s">
        <v>3</v>
      </c>
      <c r="K36" s="19" t="s">
        <v>3</v>
      </c>
      <c r="L36" s="51"/>
      <c r="M36" s="51"/>
      <c r="N36" s="19" t="str">
        <f t="shared" si="5"/>
        <v/>
      </c>
      <c r="O36" s="22" t="str">
        <f t="shared" ca="1" si="6"/>
        <v>ja</v>
      </c>
      <c r="P36" s="22" t="str">
        <f t="shared" ca="1" si="7"/>
        <v>ja</v>
      </c>
      <c r="Q36" s="20" t="str">
        <f t="shared" ca="1" si="8"/>
        <v>Ja</v>
      </c>
      <c r="R36" s="53" t="s">
        <v>58</v>
      </c>
      <c r="S36" s="73" t="s">
        <v>2345</v>
      </c>
      <c r="T36" s="28"/>
      <c r="U36" s="33" t="str">
        <f t="shared" si="16"/>
        <v/>
      </c>
      <c r="V36" s="29"/>
      <c r="W36" s="35"/>
      <c r="X36" s="35"/>
      <c r="Y36" s="35"/>
      <c r="Z36" s="35"/>
      <c r="AA36" s="24" t="str">
        <f>IF(W36&lt;&gt;"",VLOOKUP(W36,'Anlagentypen strukt inkl RD end'!$A$2:$H$40,8),"")</f>
        <v/>
      </c>
      <c r="AB36" s="24" t="str">
        <f>IF(X36&lt;&gt;"",VLOOKUP(X36,'Anlagentypen strukt inkl RD end'!$A$2:$H$40,8),"")</f>
        <v/>
      </c>
      <c r="AC36" s="24" t="str">
        <f>IF(Y36&lt;&gt;"",VLOOKUP(Y36,'Anlagentypen strukt inkl RD end'!$A$2:$H$40,8),"")</f>
        <v/>
      </c>
      <c r="AD36" s="24" t="str">
        <f>IF(Z36&lt;&gt;"",VLOOKUP(Z36,'Anlagentypen strukt inkl RD end'!$A$2:$H$40,8),"")</f>
        <v/>
      </c>
      <c r="AE36" s="33" t="str">
        <f t="shared" si="9"/>
        <v/>
      </c>
      <c r="AF36" s="25"/>
      <c r="AG36" s="25"/>
      <c r="AH36" s="25"/>
      <c r="AI36" s="25"/>
      <c r="AJ36" s="47" t="str">
        <f t="shared" si="10"/>
        <v/>
      </c>
      <c r="AK36" s="48" t="str">
        <f t="shared" si="0"/>
        <v/>
      </c>
      <c r="AL36" s="47" t="str">
        <f t="shared" si="11"/>
        <v/>
      </c>
      <c r="AM36" s="27"/>
      <c r="AN36" s="36" t="str">
        <f t="shared" si="12"/>
        <v/>
      </c>
      <c r="AO36" s="39" t="str">
        <f t="shared" si="13"/>
        <v/>
      </c>
      <c r="AP36" s="39" t="str">
        <f t="shared" si="17"/>
        <v>X</v>
      </c>
      <c r="AQ36" s="97" t="str">
        <f t="shared" si="1"/>
        <v/>
      </c>
      <c r="AR36" s="140" t="str">
        <f>_xlfn.IFNA(IF(AND(MATCH(B36,SlNrfürStrecke!A:A,0)&gt;0,MATCH(C36,SlNrfürStrecke!B:B,0)&gt;0)=TRUE,"ja","nein"),"nein")</f>
        <v>ja</v>
      </c>
      <c r="AS36" s="140" t="str">
        <f t="shared" si="14"/>
        <v>ja</v>
      </c>
      <c r="AT36" s="113" t="str">
        <f t="shared" si="15"/>
        <v>Nein</v>
      </c>
      <c r="AU36" s="113"/>
      <c r="AV36" s="141" t="s">
        <v>3607</v>
      </c>
    </row>
    <row r="37" spans="1:48" s="39" customFormat="1" hidden="1" x14ac:dyDescent="0.25">
      <c r="A37" s="23"/>
      <c r="B37" s="77">
        <v>11413</v>
      </c>
      <c r="C37" s="81" t="s">
        <v>7</v>
      </c>
      <c r="D37" s="81" t="s">
        <v>8</v>
      </c>
      <c r="E37" s="37" t="b">
        <f t="shared" si="2"/>
        <v>0</v>
      </c>
      <c r="F37" s="37" t="b">
        <f t="shared" si="3"/>
        <v>0</v>
      </c>
      <c r="G37" s="38" t="str">
        <f t="shared" si="4"/>
        <v>11413 77 g</v>
      </c>
      <c r="H37" s="18" t="s">
        <v>59</v>
      </c>
      <c r="I37" s="94" t="s">
        <v>9</v>
      </c>
      <c r="J37" s="19" t="s">
        <v>3</v>
      </c>
      <c r="K37" s="19" t="s">
        <v>3</v>
      </c>
      <c r="L37" s="51"/>
      <c r="M37" s="51"/>
      <c r="N37" s="19" t="str">
        <f t="shared" si="5"/>
        <v/>
      </c>
      <c r="O37" s="22" t="str">
        <f t="shared" ca="1" si="6"/>
        <v>ja</v>
      </c>
      <c r="P37" s="22" t="str">
        <f t="shared" ca="1" si="7"/>
        <v>ja</v>
      </c>
      <c r="Q37" s="20" t="str">
        <f t="shared" ca="1" si="8"/>
        <v>Ja</v>
      </c>
      <c r="R37" s="53" t="s">
        <v>60</v>
      </c>
      <c r="S37" s="84"/>
      <c r="T37" s="83"/>
      <c r="U37" s="33" t="str">
        <f t="shared" si="16"/>
        <v/>
      </c>
      <c r="V37" s="29"/>
      <c r="W37" s="35"/>
      <c r="X37" s="35"/>
      <c r="Y37" s="35"/>
      <c r="Z37" s="35"/>
      <c r="AA37" s="24" t="str">
        <f>IF(W37&lt;&gt;"",VLOOKUP(W37,'Anlagentypen strukt inkl RD end'!$A$2:$H$40,8),"")</f>
        <v/>
      </c>
      <c r="AB37" s="24" t="str">
        <f>IF(X37&lt;&gt;"",VLOOKUP(X37,'Anlagentypen strukt inkl RD end'!$A$2:$H$40,8),"")</f>
        <v/>
      </c>
      <c r="AC37" s="24" t="str">
        <f>IF(Y37&lt;&gt;"",VLOOKUP(Y37,'Anlagentypen strukt inkl RD end'!$A$2:$H$40,8),"")</f>
        <v/>
      </c>
      <c r="AD37" s="24" t="str">
        <f>IF(Z37&lt;&gt;"",VLOOKUP(Z37,'Anlagentypen strukt inkl RD end'!$A$2:$H$40,8),"")</f>
        <v/>
      </c>
      <c r="AE37" s="33" t="str">
        <f t="shared" si="9"/>
        <v/>
      </c>
      <c r="AF37" s="25"/>
      <c r="AG37" s="25"/>
      <c r="AH37" s="25"/>
      <c r="AI37" s="25"/>
      <c r="AJ37" s="47" t="str">
        <f t="shared" si="10"/>
        <v/>
      </c>
      <c r="AK37" s="48" t="str">
        <f t="shared" si="0"/>
        <v/>
      </c>
      <c r="AL37" s="47" t="str">
        <f t="shared" si="11"/>
        <v/>
      </c>
      <c r="AM37" s="27"/>
      <c r="AN37" s="36" t="str">
        <f t="shared" si="12"/>
        <v/>
      </c>
      <c r="AO37" s="39" t="str">
        <f t="shared" si="13"/>
        <v/>
      </c>
      <c r="AP37" s="39" t="str">
        <f t="shared" si="17"/>
        <v/>
      </c>
      <c r="AQ37" s="97" t="str">
        <f t="shared" si="1"/>
        <v/>
      </c>
      <c r="AR37" s="113" t="str">
        <f>_xlfn.IFNA(IF(AND(MATCH(B37,SlNrfürStrecke!A:A,0)&gt;0,MATCH(C37,SlNrfürStrecke!B:B,0)&gt;0)=TRUE,"ja","nein"),"nein")</f>
        <v>nein</v>
      </c>
      <c r="AS37" s="140" t="str">
        <f t="shared" si="14"/>
        <v>nein</v>
      </c>
      <c r="AT37" s="113" t="str">
        <f t="shared" si="15"/>
        <v>Ja</v>
      </c>
      <c r="AU37" s="113"/>
      <c r="AV37" s="141" t="s">
        <v>3607</v>
      </c>
    </row>
    <row r="38" spans="1:48" s="39" customFormat="1" x14ac:dyDescent="0.25">
      <c r="A38" s="23" t="s">
        <v>2345</v>
      </c>
      <c r="B38" s="77">
        <v>11414</v>
      </c>
      <c r="C38" s="80" t="s">
        <v>3</v>
      </c>
      <c r="D38" s="81" t="s">
        <v>3</v>
      </c>
      <c r="E38" s="37" t="b">
        <f t="shared" si="2"/>
        <v>1</v>
      </c>
      <c r="F38" s="37" t="b">
        <f t="shared" si="3"/>
        <v>0</v>
      </c>
      <c r="G38" s="38" t="str">
        <f t="shared" si="4"/>
        <v xml:space="preserve">11414  </v>
      </c>
      <c r="H38" s="18" t="s">
        <v>62</v>
      </c>
      <c r="I38" s="93" t="s">
        <v>2346</v>
      </c>
      <c r="J38" s="19" t="s">
        <v>3</v>
      </c>
      <c r="K38" s="19" t="s">
        <v>3</v>
      </c>
      <c r="L38" s="51"/>
      <c r="M38" s="51"/>
      <c r="N38" s="19" t="str">
        <f t="shared" si="5"/>
        <v/>
      </c>
      <c r="O38" s="22" t="str">
        <f t="shared" ca="1" si="6"/>
        <v>ja</v>
      </c>
      <c r="P38" s="22" t="str">
        <f t="shared" ca="1" si="7"/>
        <v>ja</v>
      </c>
      <c r="Q38" s="20" t="str">
        <f t="shared" ca="1" si="8"/>
        <v>Ja</v>
      </c>
      <c r="R38" s="53" t="s">
        <v>61</v>
      </c>
      <c r="S38" s="73" t="s">
        <v>2345</v>
      </c>
      <c r="T38" s="28"/>
      <c r="U38" s="33" t="str">
        <f t="shared" si="16"/>
        <v/>
      </c>
      <c r="V38" s="29"/>
      <c r="W38" s="35"/>
      <c r="X38" s="35"/>
      <c r="Y38" s="35"/>
      <c r="Z38" s="35"/>
      <c r="AA38" s="24" t="str">
        <f>IF(W38&lt;&gt;"",VLOOKUP(W38,'Anlagentypen strukt inkl RD end'!$A$2:$H$40,8),"")</f>
        <v/>
      </c>
      <c r="AB38" s="24" t="str">
        <f>IF(X38&lt;&gt;"",VLOOKUP(X38,'Anlagentypen strukt inkl RD end'!$A$2:$H$40,8),"")</f>
        <v/>
      </c>
      <c r="AC38" s="24" t="str">
        <f>IF(Y38&lt;&gt;"",VLOOKUP(Y38,'Anlagentypen strukt inkl RD end'!$A$2:$H$40,8),"")</f>
        <v/>
      </c>
      <c r="AD38" s="24" t="str">
        <f>IF(Z38&lt;&gt;"",VLOOKUP(Z38,'Anlagentypen strukt inkl RD end'!$A$2:$H$40,8),"")</f>
        <v/>
      </c>
      <c r="AE38" s="33" t="str">
        <f t="shared" si="9"/>
        <v/>
      </c>
      <c r="AF38" s="25"/>
      <c r="AG38" s="25"/>
      <c r="AH38" s="25"/>
      <c r="AI38" s="25"/>
      <c r="AJ38" s="47" t="str">
        <f t="shared" si="10"/>
        <v/>
      </c>
      <c r="AK38" s="48" t="str">
        <f t="shared" si="0"/>
        <v/>
      </c>
      <c r="AL38" s="47" t="str">
        <f t="shared" si="11"/>
        <v/>
      </c>
      <c r="AM38" s="27"/>
      <c r="AN38" s="36" t="str">
        <f t="shared" si="12"/>
        <v/>
      </c>
      <c r="AO38" s="39" t="str">
        <f t="shared" si="13"/>
        <v/>
      </c>
      <c r="AP38" s="39" t="str">
        <f t="shared" si="17"/>
        <v>X</v>
      </c>
      <c r="AQ38" s="97" t="str">
        <f t="shared" si="1"/>
        <v/>
      </c>
      <c r="AR38" s="140" t="str">
        <f>_xlfn.IFNA(IF(AND(MATCH(B38,SlNrfürStrecke!A:A,0)&gt;0,MATCH(C38,SlNrfürStrecke!B:B,0)&gt;0)=TRUE,"ja","nein"),"nein")</f>
        <v>ja</v>
      </c>
      <c r="AS38" s="140" t="str">
        <f t="shared" si="14"/>
        <v>ja</v>
      </c>
      <c r="AT38" s="113" t="str">
        <f t="shared" si="15"/>
        <v>Nein</v>
      </c>
      <c r="AU38" s="113"/>
      <c r="AV38" s="141" t="s">
        <v>3607</v>
      </c>
    </row>
    <row r="39" spans="1:48" s="39" customFormat="1" hidden="1" x14ac:dyDescent="0.25">
      <c r="A39" s="23"/>
      <c r="B39" s="77">
        <v>11414</v>
      </c>
      <c r="C39" s="81" t="s">
        <v>7</v>
      </c>
      <c r="D39" s="81" t="s">
        <v>8</v>
      </c>
      <c r="E39" s="37" t="b">
        <f t="shared" si="2"/>
        <v>0</v>
      </c>
      <c r="F39" s="37" t="b">
        <f t="shared" si="3"/>
        <v>0</v>
      </c>
      <c r="G39" s="38" t="str">
        <f t="shared" si="4"/>
        <v>11414 77 g</v>
      </c>
      <c r="H39" s="18" t="s">
        <v>62</v>
      </c>
      <c r="I39" s="94" t="s">
        <v>9</v>
      </c>
      <c r="J39" s="19" t="s">
        <v>3</v>
      </c>
      <c r="K39" s="19" t="s">
        <v>3</v>
      </c>
      <c r="L39" s="51"/>
      <c r="M39" s="51"/>
      <c r="N39" s="19" t="str">
        <f t="shared" si="5"/>
        <v/>
      </c>
      <c r="O39" s="22" t="str">
        <f t="shared" ca="1" si="6"/>
        <v>ja</v>
      </c>
      <c r="P39" s="22" t="str">
        <f t="shared" ca="1" si="7"/>
        <v>ja</v>
      </c>
      <c r="Q39" s="20" t="str">
        <f t="shared" ca="1" si="8"/>
        <v>Ja</v>
      </c>
      <c r="R39" s="53" t="s">
        <v>63</v>
      </c>
      <c r="S39" s="84"/>
      <c r="T39" s="83"/>
      <c r="U39" s="33" t="str">
        <f t="shared" si="16"/>
        <v/>
      </c>
      <c r="V39" s="29"/>
      <c r="W39" s="35"/>
      <c r="X39" s="35"/>
      <c r="Y39" s="35"/>
      <c r="Z39" s="35"/>
      <c r="AA39" s="24" t="str">
        <f>IF(W39&lt;&gt;"",VLOOKUP(W39,'Anlagentypen strukt inkl RD end'!$A$2:$H$40,8),"")</f>
        <v/>
      </c>
      <c r="AB39" s="24" t="str">
        <f>IF(X39&lt;&gt;"",VLOOKUP(X39,'Anlagentypen strukt inkl RD end'!$A$2:$H$40,8),"")</f>
        <v/>
      </c>
      <c r="AC39" s="24" t="str">
        <f>IF(Y39&lt;&gt;"",VLOOKUP(Y39,'Anlagentypen strukt inkl RD end'!$A$2:$H$40,8),"")</f>
        <v/>
      </c>
      <c r="AD39" s="24" t="str">
        <f>IF(Z39&lt;&gt;"",VLOOKUP(Z39,'Anlagentypen strukt inkl RD end'!$A$2:$H$40,8),"")</f>
        <v/>
      </c>
      <c r="AE39" s="33" t="str">
        <f t="shared" si="9"/>
        <v/>
      </c>
      <c r="AF39" s="25"/>
      <c r="AG39" s="25"/>
      <c r="AH39" s="25"/>
      <c r="AI39" s="25"/>
      <c r="AJ39" s="47" t="str">
        <f t="shared" si="10"/>
        <v/>
      </c>
      <c r="AK39" s="48" t="str">
        <f t="shared" si="0"/>
        <v/>
      </c>
      <c r="AL39" s="47" t="str">
        <f t="shared" si="11"/>
        <v/>
      </c>
      <c r="AM39" s="27"/>
      <c r="AN39" s="36" t="str">
        <f t="shared" si="12"/>
        <v/>
      </c>
      <c r="AO39" s="39" t="str">
        <f t="shared" si="13"/>
        <v/>
      </c>
      <c r="AP39" s="39" t="str">
        <f t="shared" si="17"/>
        <v/>
      </c>
      <c r="AQ39" s="97" t="str">
        <f t="shared" si="1"/>
        <v/>
      </c>
      <c r="AR39" s="113" t="str">
        <f>_xlfn.IFNA(IF(AND(MATCH(B39,SlNrfürStrecke!A:A,0)&gt;0,MATCH(C39,SlNrfürStrecke!B:B,0)&gt;0)=TRUE,"ja","nein"),"nein")</f>
        <v>nein</v>
      </c>
      <c r="AS39" s="140" t="str">
        <f t="shared" si="14"/>
        <v>nein</v>
      </c>
      <c r="AT39" s="113" t="str">
        <f t="shared" si="15"/>
        <v>Ja</v>
      </c>
      <c r="AU39" s="113"/>
      <c r="AV39" s="141" t="s">
        <v>3607</v>
      </c>
    </row>
    <row r="40" spans="1:48" s="39" customFormat="1" x14ac:dyDescent="0.25">
      <c r="A40" s="23" t="s">
        <v>2345</v>
      </c>
      <c r="B40" s="77">
        <v>11415</v>
      </c>
      <c r="C40" s="80" t="s">
        <v>3</v>
      </c>
      <c r="D40" s="81" t="s">
        <v>3</v>
      </c>
      <c r="E40" s="37" t="b">
        <f t="shared" si="2"/>
        <v>1</v>
      </c>
      <c r="F40" s="37" t="b">
        <f t="shared" si="3"/>
        <v>0</v>
      </c>
      <c r="G40" s="38" t="str">
        <f t="shared" si="4"/>
        <v xml:space="preserve">11415  </v>
      </c>
      <c r="H40" s="18" t="s">
        <v>65</v>
      </c>
      <c r="I40" s="93" t="s">
        <v>2346</v>
      </c>
      <c r="J40" s="19" t="s">
        <v>3</v>
      </c>
      <c r="K40" s="19" t="s">
        <v>3</v>
      </c>
      <c r="L40" s="51"/>
      <c r="M40" s="51"/>
      <c r="N40" s="19" t="str">
        <f t="shared" si="5"/>
        <v/>
      </c>
      <c r="O40" s="22" t="str">
        <f t="shared" ca="1" si="6"/>
        <v>ja</v>
      </c>
      <c r="P40" s="22" t="str">
        <f t="shared" ca="1" si="7"/>
        <v>ja</v>
      </c>
      <c r="Q40" s="20" t="str">
        <f t="shared" ca="1" si="8"/>
        <v>Ja</v>
      </c>
      <c r="R40" s="53" t="s">
        <v>64</v>
      </c>
      <c r="S40" s="73" t="s">
        <v>2345</v>
      </c>
      <c r="T40" s="28"/>
      <c r="U40" s="33" t="str">
        <f t="shared" si="16"/>
        <v/>
      </c>
      <c r="V40" s="29"/>
      <c r="W40" s="35"/>
      <c r="X40" s="35"/>
      <c r="Y40" s="35"/>
      <c r="Z40" s="35"/>
      <c r="AA40" s="24" t="str">
        <f>IF(W40&lt;&gt;"",VLOOKUP(W40,'Anlagentypen strukt inkl RD end'!$A$2:$H$40,8),"")</f>
        <v/>
      </c>
      <c r="AB40" s="24" t="str">
        <f>IF(X40&lt;&gt;"",VLOOKUP(X40,'Anlagentypen strukt inkl RD end'!$A$2:$H$40,8),"")</f>
        <v/>
      </c>
      <c r="AC40" s="24" t="str">
        <f>IF(Y40&lt;&gt;"",VLOOKUP(Y40,'Anlagentypen strukt inkl RD end'!$A$2:$H$40,8),"")</f>
        <v/>
      </c>
      <c r="AD40" s="24" t="str">
        <f>IF(Z40&lt;&gt;"",VLOOKUP(Z40,'Anlagentypen strukt inkl RD end'!$A$2:$H$40,8),"")</f>
        <v/>
      </c>
      <c r="AE40" s="33" t="str">
        <f t="shared" si="9"/>
        <v/>
      </c>
      <c r="AF40" s="25"/>
      <c r="AG40" s="25"/>
      <c r="AH40" s="25"/>
      <c r="AI40" s="25"/>
      <c r="AJ40" s="47" t="str">
        <f t="shared" si="10"/>
        <v/>
      </c>
      <c r="AK40" s="48" t="str">
        <f t="shared" si="0"/>
        <v/>
      </c>
      <c r="AL40" s="47" t="str">
        <f t="shared" si="11"/>
        <v/>
      </c>
      <c r="AM40" s="27"/>
      <c r="AN40" s="36" t="str">
        <f t="shared" si="12"/>
        <v/>
      </c>
      <c r="AO40" s="39" t="str">
        <f t="shared" si="13"/>
        <v/>
      </c>
      <c r="AP40" s="39" t="str">
        <f t="shared" si="17"/>
        <v>X</v>
      </c>
      <c r="AQ40" s="97" t="str">
        <f t="shared" si="1"/>
        <v/>
      </c>
      <c r="AR40" s="140" t="str">
        <f>_xlfn.IFNA(IF(AND(MATCH(B40,SlNrfürStrecke!A:A,0)&gt;0,MATCH(C40,SlNrfürStrecke!B:B,0)&gt;0)=TRUE,"ja","nein"),"nein")</f>
        <v>ja</v>
      </c>
      <c r="AS40" s="140" t="str">
        <f t="shared" si="14"/>
        <v>ja</v>
      </c>
      <c r="AT40" s="113" t="str">
        <f t="shared" si="15"/>
        <v>Nein</v>
      </c>
      <c r="AU40" s="113"/>
      <c r="AV40" s="141" t="s">
        <v>3607</v>
      </c>
    </row>
    <row r="41" spans="1:48" s="39" customFormat="1" hidden="1" x14ac:dyDescent="0.25">
      <c r="A41" s="23"/>
      <c r="B41" s="77">
        <v>11415</v>
      </c>
      <c r="C41" s="81" t="s">
        <v>7</v>
      </c>
      <c r="D41" s="81" t="s">
        <v>8</v>
      </c>
      <c r="E41" s="37" t="b">
        <f t="shared" si="2"/>
        <v>0</v>
      </c>
      <c r="F41" s="37" t="b">
        <f t="shared" si="3"/>
        <v>0</v>
      </c>
      <c r="G41" s="38" t="str">
        <f t="shared" si="4"/>
        <v>11415 77 g</v>
      </c>
      <c r="H41" s="18" t="s">
        <v>65</v>
      </c>
      <c r="I41" s="94" t="s">
        <v>9</v>
      </c>
      <c r="J41" s="19" t="s">
        <v>3</v>
      </c>
      <c r="K41" s="19" t="s">
        <v>3</v>
      </c>
      <c r="L41" s="51"/>
      <c r="M41" s="51"/>
      <c r="N41" s="19" t="str">
        <f t="shared" si="5"/>
        <v/>
      </c>
      <c r="O41" s="22" t="str">
        <f t="shared" ca="1" si="6"/>
        <v>ja</v>
      </c>
      <c r="P41" s="22" t="str">
        <f t="shared" ca="1" si="7"/>
        <v>ja</v>
      </c>
      <c r="Q41" s="20" t="str">
        <f t="shared" ca="1" si="8"/>
        <v>Ja</v>
      </c>
      <c r="R41" s="53" t="s">
        <v>66</v>
      </c>
      <c r="S41" s="84"/>
      <c r="T41" s="83"/>
      <c r="U41" s="33" t="str">
        <f t="shared" si="16"/>
        <v/>
      </c>
      <c r="V41" s="29"/>
      <c r="W41" s="35"/>
      <c r="X41" s="35"/>
      <c r="Y41" s="35"/>
      <c r="Z41" s="35"/>
      <c r="AA41" s="24" t="str">
        <f>IF(W41&lt;&gt;"",VLOOKUP(W41,'Anlagentypen strukt inkl RD end'!$A$2:$H$40,8),"")</f>
        <v/>
      </c>
      <c r="AB41" s="24" t="str">
        <f>IF(X41&lt;&gt;"",VLOOKUP(X41,'Anlagentypen strukt inkl RD end'!$A$2:$H$40,8),"")</f>
        <v/>
      </c>
      <c r="AC41" s="24" t="str">
        <f>IF(Y41&lt;&gt;"",VLOOKUP(Y41,'Anlagentypen strukt inkl RD end'!$A$2:$H$40,8),"")</f>
        <v/>
      </c>
      <c r="AD41" s="24" t="str">
        <f>IF(Z41&lt;&gt;"",VLOOKUP(Z41,'Anlagentypen strukt inkl RD end'!$A$2:$H$40,8),"")</f>
        <v/>
      </c>
      <c r="AE41" s="33" t="str">
        <f t="shared" si="9"/>
        <v/>
      </c>
      <c r="AF41" s="25"/>
      <c r="AG41" s="25"/>
      <c r="AH41" s="25"/>
      <c r="AI41" s="25"/>
      <c r="AJ41" s="47" t="str">
        <f t="shared" si="10"/>
        <v/>
      </c>
      <c r="AK41" s="48" t="str">
        <f t="shared" si="0"/>
        <v/>
      </c>
      <c r="AL41" s="47" t="str">
        <f t="shared" si="11"/>
        <v/>
      </c>
      <c r="AM41" s="27"/>
      <c r="AN41" s="36" t="str">
        <f t="shared" si="12"/>
        <v/>
      </c>
      <c r="AO41" s="39" t="str">
        <f t="shared" si="13"/>
        <v/>
      </c>
      <c r="AP41" s="39" t="str">
        <f t="shared" si="17"/>
        <v/>
      </c>
      <c r="AQ41" s="97" t="str">
        <f t="shared" si="1"/>
        <v/>
      </c>
      <c r="AR41" s="113" t="str">
        <f>_xlfn.IFNA(IF(AND(MATCH(B41,SlNrfürStrecke!A:A,0)&gt;0,MATCH(C41,SlNrfürStrecke!B:B,0)&gt;0)=TRUE,"ja","nein"),"nein")</f>
        <v>nein</v>
      </c>
      <c r="AS41" s="140" t="str">
        <f t="shared" si="14"/>
        <v>nein</v>
      </c>
      <c r="AT41" s="113" t="str">
        <f t="shared" si="15"/>
        <v>Ja</v>
      </c>
      <c r="AU41" s="113"/>
      <c r="AV41" s="141" t="s">
        <v>3607</v>
      </c>
    </row>
    <row r="42" spans="1:48" s="39" customFormat="1" ht="26.4" x14ac:dyDescent="0.25">
      <c r="A42" s="23" t="s">
        <v>2345</v>
      </c>
      <c r="B42" s="77">
        <v>11416</v>
      </c>
      <c r="C42" s="80" t="s">
        <v>3</v>
      </c>
      <c r="D42" s="81" t="s">
        <v>3</v>
      </c>
      <c r="E42" s="37" t="b">
        <f t="shared" si="2"/>
        <v>1</v>
      </c>
      <c r="F42" s="37" t="b">
        <f t="shared" si="3"/>
        <v>0</v>
      </c>
      <c r="G42" s="38" t="str">
        <f t="shared" si="4"/>
        <v xml:space="preserve">11416  </v>
      </c>
      <c r="H42" s="18" t="s">
        <v>68</v>
      </c>
      <c r="I42" s="93" t="s">
        <v>2346</v>
      </c>
      <c r="J42" s="19" t="s">
        <v>3</v>
      </c>
      <c r="K42" s="19" t="s">
        <v>3</v>
      </c>
      <c r="L42" s="51"/>
      <c r="M42" s="51"/>
      <c r="N42" s="19" t="str">
        <f t="shared" si="5"/>
        <v/>
      </c>
      <c r="O42" s="22" t="str">
        <f t="shared" ca="1" si="6"/>
        <v>ja</v>
      </c>
      <c r="P42" s="22" t="str">
        <f t="shared" ca="1" si="7"/>
        <v>ja</v>
      </c>
      <c r="Q42" s="20" t="str">
        <f t="shared" ca="1" si="8"/>
        <v>Ja</v>
      </c>
      <c r="R42" s="53" t="s">
        <v>67</v>
      </c>
      <c r="S42" s="73" t="s">
        <v>2345</v>
      </c>
      <c r="T42" s="28"/>
      <c r="U42" s="33" t="str">
        <f t="shared" si="16"/>
        <v/>
      </c>
      <c r="V42" s="29"/>
      <c r="W42" s="35"/>
      <c r="X42" s="35"/>
      <c r="Y42" s="35"/>
      <c r="Z42" s="35"/>
      <c r="AA42" s="24" t="str">
        <f>IF(W42&lt;&gt;"",VLOOKUP(W42,'Anlagentypen strukt inkl RD end'!$A$2:$H$40,8),"")</f>
        <v/>
      </c>
      <c r="AB42" s="24" t="str">
        <f>IF(X42&lt;&gt;"",VLOOKUP(X42,'Anlagentypen strukt inkl RD end'!$A$2:$H$40,8),"")</f>
        <v/>
      </c>
      <c r="AC42" s="24" t="str">
        <f>IF(Y42&lt;&gt;"",VLOOKUP(Y42,'Anlagentypen strukt inkl RD end'!$A$2:$H$40,8),"")</f>
        <v/>
      </c>
      <c r="AD42" s="24" t="str">
        <f>IF(Z42&lt;&gt;"",VLOOKUP(Z42,'Anlagentypen strukt inkl RD end'!$A$2:$H$40,8),"")</f>
        <v/>
      </c>
      <c r="AE42" s="33" t="str">
        <f t="shared" si="9"/>
        <v/>
      </c>
      <c r="AF42" s="25"/>
      <c r="AG42" s="25"/>
      <c r="AH42" s="25"/>
      <c r="AI42" s="25"/>
      <c r="AJ42" s="47" t="str">
        <f t="shared" si="10"/>
        <v/>
      </c>
      <c r="AK42" s="48" t="str">
        <f t="shared" si="0"/>
        <v/>
      </c>
      <c r="AL42" s="47" t="str">
        <f t="shared" si="11"/>
        <v/>
      </c>
      <c r="AM42" s="27"/>
      <c r="AN42" s="36" t="str">
        <f t="shared" si="12"/>
        <v/>
      </c>
      <c r="AO42" s="39" t="str">
        <f t="shared" si="13"/>
        <v/>
      </c>
      <c r="AP42" s="39" t="str">
        <f t="shared" si="17"/>
        <v>X</v>
      </c>
      <c r="AQ42" s="97" t="str">
        <f t="shared" si="1"/>
        <v/>
      </c>
      <c r="AR42" s="140" t="str">
        <f>_xlfn.IFNA(IF(AND(MATCH(B42,SlNrfürStrecke!A:A,0)&gt;0,MATCH(C42,SlNrfürStrecke!B:B,0)&gt;0)=TRUE,"ja","nein"),"nein")</f>
        <v>ja</v>
      </c>
      <c r="AS42" s="140" t="str">
        <f t="shared" si="14"/>
        <v>ja</v>
      </c>
      <c r="AT42" s="113" t="str">
        <f t="shared" si="15"/>
        <v>Nein</v>
      </c>
      <c r="AU42" s="113"/>
      <c r="AV42" s="141" t="s">
        <v>3607</v>
      </c>
    </row>
    <row r="43" spans="1:48" s="39" customFormat="1" ht="26.4" hidden="1" x14ac:dyDescent="0.25">
      <c r="A43" s="23"/>
      <c r="B43" s="77">
        <v>11416</v>
      </c>
      <c r="C43" s="81" t="s">
        <v>7</v>
      </c>
      <c r="D43" s="81" t="s">
        <v>8</v>
      </c>
      <c r="E43" s="37" t="b">
        <f t="shared" si="2"/>
        <v>0</v>
      </c>
      <c r="F43" s="37" t="b">
        <f t="shared" si="3"/>
        <v>0</v>
      </c>
      <c r="G43" s="38" t="str">
        <f t="shared" si="4"/>
        <v>11416 77 g</v>
      </c>
      <c r="H43" s="18" t="s">
        <v>68</v>
      </c>
      <c r="I43" s="94" t="s">
        <v>9</v>
      </c>
      <c r="J43" s="19" t="s">
        <v>3</v>
      </c>
      <c r="K43" s="19" t="s">
        <v>3</v>
      </c>
      <c r="L43" s="51"/>
      <c r="M43" s="51"/>
      <c r="N43" s="19" t="str">
        <f t="shared" si="5"/>
        <v/>
      </c>
      <c r="O43" s="22" t="str">
        <f t="shared" ca="1" si="6"/>
        <v>ja</v>
      </c>
      <c r="P43" s="22" t="str">
        <f t="shared" ca="1" si="7"/>
        <v>ja</v>
      </c>
      <c r="Q43" s="20" t="str">
        <f t="shared" ca="1" si="8"/>
        <v>Ja</v>
      </c>
      <c r="R43" s="53" t="s">
        <v>69</v>
      </c>
      <c r="S43" s="84"/>
      <c r="T43" s="83"/>
      <c r="U43" s="33" t="str">
        <f t="shared" si="16"/>
        <v/>
      </c>
      <c r="V43" s="29"/>
      <c r="W43" s="35"/>
      <c r="X43" s="35"/>
      <c r="Y43" s="35"/>
      <c r="Z43" s="35"/>
      <c r="AA43" s="24" t="str">
        <f>IF(W43&lt;&gt;"",VLOOKUP(W43,'Anlagentypen strukt inkl RD end'!$A$2:$H$40,8),"")</f>
        <v/>
      </c>
      <c r="AB43" s="24" t="str">
        <f>IF(X43&lt;&gt;"",VLOOKUP(X43,'Anlagentypen strukt inkl RD end'!$A$2:$H$40,8),"")</f>
        <v/>
      </c>
      <c r="AC43" s="24" t="str">
        <f>IF(Y43&lt;&gt;"",VLOOKUP(Y43,'Anlagentypen strukt inkl RD end'!$A$2:$H$40,8),"")</f>
        <v/>
      </c>
      <c r="AD43" s="24" t="str">
        <f>IF(Z43&lt;&gt;"",VLOOKUP(Z43,'Anlagentypen strukt inkl RD end'!$A$2:$H$40,8),"")</f>
        <v/>
      </c>
      <c r="AE43" s="33" t="str">
        <f t="shared" si="9"/>
        <v/>
      </c>
      <c r="AF43" s="25"/>
      <c r="AG43" s="25"/>
      <c r="AH43" s="25"/>
      <c r="AI43" s="25"/>
      <c r="AJ43" s="47" t="str">
        <f t="shared" si="10"/>
        <v/>
      </c>
      <c r="AK43" s="48" t="str">
        <f t="shared" si="0"/>
        <v/>
      </c>
      <c r="AL43" s="47" t="str">
        <f t="shared" si="11"/>
        <v/>
      </c>
      <c r="AM43" s="27"/>
      <c r="AN43" s="36" t="str">
        <f t="shared" si="12"/>
        <v/>
      </c>
      <c r="AO43" s="39" t="str">
        <f t="shared" si="13"/>
        <v/>
      </c>
      <c r="AP43" s="39" t="str">
        <f t="shared" si="17"/>
        <v/>
      </c>
      <c r="AQ43" s="97" t="str">
        <f t="shared" si="1"/>
        <v/>
      </c>
      <c r="AR43" s="113" t="str">
        <f>_xlfn.IFNA(IF(AND(MATCH(B43,SlNrfürStrecke!A:A,0)&gt;0,MATCH(C43,SlNrfürStrecke!B:B,0)&gt;0)=TRUE,"ja","nein"),"nein")</f>
        <v>nein</v>
      </c>
      <c r="AS43" s="140" t="str">
        <f t="shared" si="14"/>
        <v>nein</v>
      </c>
      <c r="AT43" s="113" t="str">
        <f t="shared" si="15"/>
        <v>Ja</v>
      </c>
      <c r="AU43" s="113"/>
      <c r="AV43" s="141" t="s">
        <v>3607</v>
      </c>
    </row>
    <row r="44" spans="1:48" s="39" customFormat="1" x14ac:dyDescent="0.25">
      <c r="A44" s="23" t="s">
        <v>2345</v>
      </c>
      <c r="B44" s="77">
        <v>11417</v>
      </c>
      <c r="C44" s="80" t="s">
        <v>3</v>
      </c>
      <c r="D44" s="81" t="s">
        <v>3</v>
      </c>
      <c r="E44" s="37" t="b">
        <f t="shared" si="2"/>
        <v>1</v>
      </c>
      <c r="F44" s="37" t="b">
        <f t="shared" si="3"/>
        <v>0</v>
      </c>
      <c r="G44" s="38" t="str">
        <f t="shared" si="4"/>
        <v xml:space="preserve">11417  </v>
      </c>
      <c r="H44" s="18" t="s">
        <v>71</v>
      </c>
      <c r="I44" s="93" t="s">
        <v>2346</v>
      </c>
      <c r="J44" s="19" t="s">
        <v>3</v>
      </c>
      <c r="K44" s="19" t="s">
        <v>3</v>
      </c>
      <c r="L44" s="51"/>
      <c r="M44" s="51"/>
      <c r="N44" s="19" t="str">
        <f t="shared" si="5"/>
        <v/>
      </c>
      <c r="O44" s="22" t="str">
        <f t="shared" ca="1" si="6"/>
        <v>ja</v>
      </c>
      <c r="P44" s="22" t="str">
        <f t="shared" ca="1" si="7"/>
        <v>ja</v>
      </c>
      <c r="Q44" s="20" t="str">
        <f t="shared" ca="1" si="8"/>
        <v>Ja</v>
      </c>
      <c r="R44" s="53" t="s">
        <v>70</v>
      </c>
      <c r="S44" s="73" t="s">
        <v>2345</v>
      </c>
      <c r="T44" s="28"/>
      <c r="U44" s="33" t="str">
        <f t="shared" si="16"/>
        <v/>
      </c>
      <c r="V44" s="29"/>
      <c r="W44" s="35"/>
      <c r="X44" s="35"/>
      <c r="Y44" s="35"/>
      <c r="Z44" s="35"/>
      <c r="AA44" s="24" t="str">
        <f>IF(W44&lt;&gt;"",VLOOKUP(W44,'Anlagentypen strukt inkl RD end'!$A$2:$H$40,8),"")</f>
        <v/>
      </c>
      <c r="AB44" s="24" t="str">
        <f>IF(X44&lt;&gt;"",VLOOKUP(X44,'Anlagentypen strukt inkl RD end'!$A$2:$H$40,8),"")</f>
        <v/>
      </c>
      <c r="AC44" s="24" t="str">
        <f>IF(Y44&lt;&gt;"",VLOOKUP(Y44,'Anlagentypen strukt inkl RD end'!$A$2:$H$40,8),"")</f>
        <v/>
      </c>
      <c r="AD44" s="24" t="str">
        <f>IF(Z44&lt;&gt;"",VLOOKUP(Z44,'Anlagentypen strukt inkl RD end'!$A$2:$H$40,8),"")</f>
        <v/>
      </c>
      <c r="AE44" s="33" t="str">
        <f t="shared" si="9"/>
        <v/>
      </c>
      <c r="AF44" s="25"/>
      <c r="AG44" s="25"/>
      <c r="AH44" s="25"/>
      <c r="AI44" s="25"/>
      <c r="AJ44" s="47" t="str">
        <f t="shared" si="10"/>
        <v/>
      </c>
      <c r="AK44" s="48" t="str">
        <f t="shared" si="0"/>
        <v/>
      </c>
      <c r="AL44" s="47" t="str">
        <f t="shared" si="11"/>
        <v/>
      </c>
      <c r="AM44" s="27"/>
      <c r="AN44" s="36" t="str">
        <f t="shared" si="12"/>
        <v/>
      </c>
      <c r="AO44" s="39" t="str">
        <f t="shared" si="13"/>
        <v/>
      </c>
      <c r="AP44" s="39" t="str">
        <f t="shared" si="17"/>
        <v>X</v>
      </c>
      <c r="AQ44" s="97" t="str">
        <f t="shared" si="1"/>
        <v/>
      </c>
      <c r="AR44" s="140" t="str">
        <f>_xlfn.IFNA(IF(AND(MATCH(B44,SlNrfürStrecke!A:A,0)&gt;0,MATCH(C44,SlNrfürStrecke!B:B,0)&gt;0)=TRUE,"ja","nein"),"nein")</f>
        <v>ja</v>
      </c>
      <c r="AS44" s="140" t="str">
        <f t="shared" si="14"/>
        <v>ja</v>
      </c>
      <c r="AT44" s="113" t="str">
        <f t="shared" si="15"/>
        <v>Nein</v>
      </c>
      <c r="AU44" s="113"/>
      <c r="AV44" s="141" t="s">
        <v>3607</v>
      </c>
    </row>
    <row r="45" spans="1:48" s="39" customFormat="1" hidden="1" x14ac:dyDescent="0.25">
      <c r="A45" s="23"/>
      <c r="B45" s="77">
        <v>11417</v>
      </c>
      <c r="C45" s="81" t="s">
        <v>7</v>
      </c>
      <c r="D45" s="81" t="s">
        <v>8</v>
      </c>
      <c r="E45" s="37" t="b">
        <f t="shared" si="2"/>
        <v>0</v>
      </c>
      <c r="F45" s="37" t="b">
        <f t="shared" si="3"/>
        <v>0</v>
      </c>
      <c r="G45" s="38" t="str">
        <f t="shared" si="4"/>
        <v>11417 77 g</v>
      </c>
      <c r="H45" s="18" t="s">
        <v>71</v>
      </c>
      <c r="I45" s="94" t="s">
        <v>9</v>
      </c>
      <c r="J45" s="19" t="s">
        <v>3</v>
      </c>
      <c r="K45" s="19" t="s">
        <v>3</v>
      </c>
      <c r="L45" s="51"/>
      <c r="M45" s="51"/>
      <c r="N45" s="19" t="str">
        <f t="shared" si="5"/>
        <v/>
      </c>
      <c r="O45" s="22" t="str">
        <f t="shared" ca="1" si="6"/>
        <v>ja</v>
      </c>
      <c r="P45" s="22" t="str">
        <f t="shared" ca="1" si="7"/>
        <v>ja</v>
      </c>
      <c r="Q45" s="20" t="str">
        <f t="shared" ca="1" si="8"/>
        <v>Ja</v>
      </c>
      <c r="R45" s="53" t="s">
        <v>72</v>
      </c>
      <c r="S45" s="84"/>
      <c r="T45" s="83"/>
      <c r="U45" s="33" t="str">
        <f t="shared" si="16"/>
        <v/>
      </c>
      <c r="V45" s="29"/>
      <c r="W45" s="35"/>
      <c r="X45" s="35"/>
      <c r="Y45" s="35"/>
      <c r="Z45" s="35"/>
      <c r="AA45" s="24" t="str">
        <f>IF(W45&lt;&gt;"",VLOOKUP(W45,'Anlagentypen strukt inkl RD end'!$A$2:$H$40,8),"")</f>
        <v/>
      </c>
      <c r="AB45" s="24" t="str">
        <f>IF(X45&lt;&gt;"",VLOOKUP(X45,'Anlagentypen strukt inkl RD end'!$A$2:$H$40,8),"")</f>
        <v/>
      </c>
      <c r="AC45" s="24" t="str">
        <f>IF(Y45&lt;&gt;"",VLOOKUP(Y45,'Anlagentypen strukt inkl RD end'!$A$2:$H$40,8),"")</f>
        <v/>
      </c>
      <c r="AD45" s="24" t="str">
        <f>IF(Z45&lt;&gt;"",VLOOKUP(Z45,'Anlagentypen strukt inkl RD end'!$A$2:$H$40,8),"")</f>
        <v/>
      </c>
      <c r="AE45" s="33" t="str">
        <f t="shared" si="9"/>
        <v/>
      </c>
      <c r="AF45" s="25"/>
      <c r="AG45" s="25"/>
      <c r="AH45" s="25"/>
      <c r="AI45" s="25"/>
      <c r="AJ45" s="47" t="str">
        <f t="shared" si="10"/>
        <v/>
      </c>
      <c r="AK45" s="48" t="str">
        <f t="shared" si="0"/>
        <v/>
      </c>
      <c r="AL45" s="47" t="str">
        <f t="shared" si="11"/>
        <v/>
      </c>
      <c r="AM45" s="27"/>
      <c r="AN45" s="36" t="str">
        <f t="shared" si="12"/>
        <v/>
      </c>
      <c r="AO45" s="39" t="str">
        <f t="shared" si="13"/>
        <v/>
      </c>
      <c r="AP45" s="39" t="str">
        <f t="shared" si="17"/>
        <v/>
      </c>
      <c r="AQ45" s="97" t="str">
        <f t="shared" si="1"/>
        <v/>
      </c>
      <c r="AR45" s="113" t="str">
        <f>_xlfn.IFNA(IF(AND(MATCH(B45,SlNrfürStrecke!A:A,0)&gt;0,MATCH(C45,SlNrfürStrecke!B:B,0)&gt;0)=TRUE,"ja","nein"),"nein")</f>
        <v>nein</v>
      </c>
      <c r="AS45" s="140" t="str">
        <f t="shared" si="14"/>
        <v>nein</v>
      </c>
      <c r="AT45" s="113" t="str">
        <f t="shared" si="15"/>
        <v>Ja</v>
      </c>
      <c r="AU45" s="113"/>
      <c r="AV45" s="141" t="s">
        <v>3607</v>
      </c>
    </row>
    <row r="46" spans="1:48" s="39" customFormat="1" x14ac:dyDescent="0.25">
      <c r="A46" s="23" t="s">
        <v>2345</v>
      </c>
      <c r="B46" s="77">
        <v>11418</v>
      </c>
      <c r="C46" s="80" t="s">
        <v>3</v>
      </c>
      <c r="D46" s="81" t="s">
        <v>3</v>
      </c>
      <c r="E46" s="37" t="b">
        <f t="shared" si="2"/>
        <v>1</v>
      </c>
      <c r="F46" s="37" t="b">
        <f t="shared" si="3"/>
        <v>0</v>
      </c>
      <c r="G46" s="38" t="str">
        <f t="shared" si="4"/>
        <v xml:space="preserve">11418  </v>
      </c>
      <c r="H46" s="18" t="s">
        <v>74</v>
      </c>
      <c r="I46" s="93" t="s">
        <v>2346</v>
      </c>
      <c r="J46" s="19" t="s">
        <v>3</v>
      </c>
      <c r="K46" s="19" t="s">
        <v>3</v>
      </c>
      <c r="L46" s="51"/>
      <c r="M46" s="51"/>
      <c r="N46" s="19" t="str">
        <f t="shared" si="5"/>
        <v/>
      </c>
      <c r="O46" s="22" t="str">
        <f t="shared" ca="1" si="6"/>
        <v>ja</v>
      </c>
      <c r="P46" s="22" t="str">
        <f t="shared" ca="1" si="7"/>
        <v>ja</v>
      </c>
      <c r="Q46" s="20" t="str">
        <f t="shared" ca="1" si="8"/>
        <v>Ja</v>
      </c>
      <c r="R46" s="53" t="s">
        <v>73</v>
      </c>
      <c r="S46" s="73" t="s">
        <v>2345</v>
      </c>
      <c r="T46" s="28"/>
      <c r="U46" s="33" t="str">
        <f t="shared" si="16"/>
        <v/>
      </c>
      <c r="V46" s="29"/>
      <c r="W46" s="35"/>
      <c r="X46" s="35"/>
      <c r="Y46" s="35"/>
      <c r="Z46" s="35"/>
      <c r="AA46" s="24" t="str">
        <f>IF(W46&lt;&gt;"",VLOOKUP(W46,'Anlagentypen strukt inkl RD end'!$A$2:$H$40,8),"")</f>
        <v/>
      </c>
      <c r="AB46" s="24" t="str">
        <f>IF(X46&lt;&gt;"",VLOOKUP(X46,'Anlagentypen strukt inkl RD end'!$A$2:$H$40,8),"")</f>
        <v/>
      </c>
      <c r="AC46" s="24" t="str">
        <f>IF(Y46&lt;&gt;"",VLOOKUP(Y46,'Anlagentypen strukt inkl RD end'!$A$2:$H$40,8),"")</f>
        <v/>
      </c>
      <c r="AD46" s="24" t="str">
        <f>IF(Z46&lt;&gt;"",VLOOKUP(Z46,'Anlagentypen strukt inkl RD end'!$A$2:$H$40,8),"")</f>
        <v/>
      </c>
      <c r="AE46" s="33" t="str">
        <f t="shared" si="9"/>
        <v/>
      </c>
      <c r="AF46" s="25"/>
      <c r="AG46" s="25"/>
      <c r="AH46" s="25"/>
      <c r="AI46" s="25"/>
      <c r="AJ46" s="47" t="str">
        <f t="shared" si="10"/>
        <v/>
      </c>
      <c r="AK46" s="48" t="str">
        <f t="shared" si="0"/>
        <v/>
      </c>
      <c r="AL46" s="47" t="str">
        <f t="shared" si="11"/>
        <v/>
      </c>
      <c r="AM46" s="27"/>
      <c r="AN46" s="36" t="str">
        <f t="shared" si="12"/>
        <v/>
      </c>
      <c r="AO46" s="39" t="str">
        <f t="shared" si="13"/>
        <v/>
      </c>
      <c r="AP46" s="39" t="str">
        <f t="shared" si="17"/>
        <v>X</v>
      </c>
      <c r="AQ46" s="97" t="str">
        <f t="shared" si="1"/>
        <v/>
      </c>
      <c r="AR46" s="140" t="str">
        <f>_xlfn.IFNA(IF(AND(MATCH(B46,SlNrfürStrecke!A:A,0)&gt;0,MATCH(C46,SlNrfürStrecke!B:B,0)&gt;0)=TRUE,"ja","nein"),"nein")</f>
        <v>ja</v>
      </c>
      <c r="AS46" s="140" t="str">
        <f t="shared" si="14"/>
        <v>ja</v>
      </c>
      <c r="AT46" s="113" t="str">
        <f t="shared" si="15"/>
        <v>Nein</v>
      </c>
      <c r="AU46" s="113"/>
      <c r="AV46" s="141" t="s">
        <v>3607</v>
      </c>
    </row>
    <row r="47" spans="1:48" s="39" customFormat="1" hidden="1" x14ac:dyDescent="0.25">
      <c r="A47" s="23"/>
      <c r="B47" s="77">
        <v>11418</v>
      </c>
      <c r="C47" s="81" t="s">
        <v>7</v>
      </c>
      <c r="D47" s="81" t="s">
        <v>8</v>
      </c>
      <c r="E47" s="37" t="b">
        <f t="shared" si="2"/>
        <v>0</v>
      </c>
      <c r="F47" s="37" t="b">
        <f t="shared" si="3"/>
        <v>0</v>
      </c>
      <c r="G47" s="38" t="str">
        <f t="shared" si="4"/>
        <v>11418 77 g</v>
      </c>
      <c r="H47" s="18" t="s">
        <v>74</v>
      </c>
      <c r="I47" s="94" t="s">
        <v>9</v>
      </c>
      <c r="J47" s="19" t="s">
        <v>3</v>
      </c>
      <c r="K47" s="19" t="s">
        <v>3</v>
      </c>
      <c r="L47" s="51"/>
      <c r="M47" s="51"/>
      <c r="N47" s="19" t="str">
        <f t="shared" si="5"/>
        <v/>
      </c>
      <c r="O47" s="22" t="str">
        <f t="shared" ca="1" si="6"/>
        <v>ja</v>
      </c>
      <c r="P47" s="22" t="str">
        <f t="shared" ca="1" si="7"/>
        <v>ja</v>
      </c>
      <c r="Q47" s="20" t="str">
        <f t="shared" ca="1" si="8"/>
        <v>Ja</v>
      </c>
      <c r="R47" s="53" t="s">
        <v>75</v>
      </c>
      <c r="S47" s="84"/>
      <c r="T47" s="83"/>
      <c r="U47" s="33" t="str">
        <f t="shared" si="16"/>
        <v/>
      </c>
      <c r="V47" s="29"/>
      <c r="W47" s="35"/>
      <c r="X47" s="35"/>
      <c r="Y47" s="35"/>
      <c r="Z47" s="35"/>
      <c r="AA47" s="24" t="str">
        <f>IF(W47&lt;&gt;"",VLOOKUP(W47,'Anlagentypen strukt inkl RD end'!$A$2:$H$40,8),"")</f>
        <v/>
      </c>
      <c r="AB47" s="24" t="str">
        <f>IF(X47&lt;&gt;"",VLOOKUP(X47,'Anlagentypen strukt inkl RD end'!$A$2:$H$40,8),"")</f>
        <v/>
      </c>
      <c r="AC47" s="24" t="str">
        <f>IF(Y47&lt;&gt;"",VLOOKUP(Y47,'Anlagentypen strukt inkl RD end'!$A$2:$H$40,8),"")</f>
        <v/>
      </c>
      <c r="AD47" s="24" t="str">
        <f>IF(Z47&lt;&gt;"",VLOOKUP(Z47,'Anlagentypen strukt inkl RD end'!$A$2:$H$40,8),"")</f>
        <v/>
      </c>
      <c r="AE47" s="33" t="str">
        <f t="shared" si="9"/>
        <v/>
      </c>
      <c r="AF47" s="25"/>
      <c r="AG47" s="25"/>
      <c r="AH47" s="25"/>
      <c r="AI47" s="25"/>
      <c r="AJ47" s="47" t="str">
        <f t="shared" si="10"/>
        <v/>
      </c>
      <c r="AK47" s="48" t="str">
        <f t="shared" si="0"/>
        <v/>
      </c>
      <c r="AL47" s="47" t="str">
        <f t="shared" si="11"/>
        <v/>
      </c>
      <c r="AM47" s="27"/>
      <c r="AN47" s="36" t="str">
        <f t="shared" si="12"/>
        <v/>
      </c>
      <c r="AO47" s="39" t="str">
        <f t="shared" si="13"/>
        <v/>
      </c>
      <c r="AP47" s="39" t="str">
        <f t="shared" si="17"/>
        <v/>
      </c>
      <c r="AQ47" s="97" t="str">
        <f t="shared" si="1"/>
        <v/>
      </c>
      <c r="AR47" s="113" t="str">
        <f>_xlfn.IFNA(IF(AND(MATCH(B47,SlNrfürStrecke!A:A,0)&gt;0,MATCH(C47,SlNrfürStrecke!B:B,0)&gt;0)=TRUE,"ja","nein"),"nein")</f>
        <v>nein</v>
      </c>
      <c r="AS47" s="140" t="str">
        <f t="shared" si="14"/>
        <v>nein</v>
      </c>
      <c r="AT47" s="113" t="str">
        <f t="shared" si="15"/>
        <v>Ja</v>
      </c>
      <c r="AU47" s="113"/>
      <c r="AV47" s="141" t="s">
        <v>3607</v>
      </c>
    </row>
    <row r="48" spans="1:48" s="39" customFormat="1" x14ac:dyDescent="0.25">
      <c r="A48" s="23" t="s">
        <v>2345</v>
      </c>
      <c r="B48" s="77">
        <v>11419</v>
      </c>
      <c r="C48" s="80" t="s">
        <v>3</v>
      </c>
      <c r="D48" s="81" t="s">
        <v>3</v>
      </c>
      <c r="E48" s="37" t="b">
        <f t="shared" si="2"/>
        <v>1</v>
      </c>
      <c r="F48" s="37" t="b">
        <f t="shared" si="3"/>
        <v>0</v>
      </c>
      <c r="G48" s="38" t="str">
        <f t="shared" si="4"/>
        <v xml:space="preserve">11419  </v>
      </c>
      <c r="H48" s="18" t="s">
        <v>77</v>
      </c>
      <c r="I48" s="93" t="s">
        <v>2346</v>
      </c>
      <c r="J48" s="19" t="s">
        <v>3</v>
      </c>
      <c r="K48" s="19" t="s">
        <v>3</v>
      </c>
      <c r="L48" s="51"/>
      <c r="M48" s="51"/>
      <c r="N48" s="19" t="str">
        <f t="shared" si="5"/>
        <v/>
      </c>
      <c r="O48" s="22" t="str">
        <f t="shared" ca="1" si="6"/>
        <v>ja</v>
      </c>
      <c r="P48" s="22" t="str">
        <f t="shared" ca="1" si="7"/>
        <v>ja</v>
      </c>
      <c r="Q48" s="20" t="str">
        <f t="shared" ca="1" si="8"/>
        <v>Ja</v>
      </c>
      <c r="R48" s="53" t="s">
        <v>76</v>
      </c>
      <c r="S48" s="73" t="s">
        <v>2345</v>
      </c>
      <c r="T48" s="28"/>
      <c r="U48" s="33" t="str">
        <f t="shared" si="16"/>
        <v/>
      </c>
      <c r="V48" s="29"/>
      <c r="W48" s="35"/>
      <c r="X48" s="35"/>
      <c r="Y48" s="35"/>
      <c r="Z48" s="35"/>
      <c r="AA48" s="24" t="str">
        <f>IF(W48&lt;&gt;"",VLOOKUP(W48,'Anlagentypen strukt inkl RD end'!$A$2:$H$40,8),"")</f>
        <v/>
      </c>
      <c r="AB48" s="24" t="str">
        <f>IF(X48&lt;&gt;"",VLOOKUP(X48,'Anlagentypen strukt inkl RD end'!$A$2:$H$40,8),"")</f>
        <v/>
      </c>
      <c r="AC48" s="24" t="str">
        <f>IF(Y48&lt;&gt;"",VLOOKUP(Y48,'Anlagentypen strukt inkl RD end'!$A$2:$H$40,8),"")</f>
        <v/>
      </c>
      <c r="AD48" s="24" t="str">
        <f>IF(Z48&lt;&gt;"",VLOOKUP(Z48,'Anlagentypen strukt inkl RD end'!$A$2:$H$40,8),"")</f>
        <v/>
      </c>
      <c r="AE48" s="33" t="str">
        <f t="shared" si="9"/>
        <v/>
      </c>
      <c r="AF48" s="25"/>
      <c r="AG48" s="25"/>
      <c r="AH48" s="25"/>
      <c r="AI48" s="25"/>
      <c r="AJ48" s="47" t="str">
        <f t="shared" si="10"/>
        <v/>
      </c>
      <c r="AK48" s="48" t="str">
        <f t="shared" si="0"/>
        <v/>
      </c>
      <c r="AL48" s="47" t="str">
        <f t="shared" si="11"/>
        <v/>
      </c>
      <c r="AM48" s="27"/>
      <c r="AN48" s="36" t="str">
        <f t="shared" si="12"/>
        <v/>
      </c>
      <c r="AO48" s="39" t="str">
        <f t="shared" si="13"/>
        <v/>
      </c>
      <c r="AP48" s="39" t="str">
        <f t="shared" si="17"/>
        <v>X</v>
      </c>
      <c r="AQ48" s="97" t="str">
        <f t="shared" si="1"/>
        <v/>
      </c>
      <c r="AR48" s="140" t="str">
        <f>_xlfn.IFNA(IF(AND(MATCH(B48,SlNrfürStrecke!A:A,0)&gt;0,MATCH(C48,SlNrfürStrecke!B:B,0)&gt;0)=TRUE,"ja","nein"),"nein")</f>
        <v>ja</v>
      </c>
      <c r="AS48" s="140" t="str">
        <f t="shared" si="14"/>
        <v>ja</v>
      </c>
      <c r="AT48" s="113" t="str">
        <f t="shared" si="15"/>
        <v>Nein</v>
      </c>
      <c r="AU48" s="113"/>
      <c r="AV48" s="141" t="s">
        <v>3607</v>
      </c>
    </row>
    <row r="49" spans="1:48" s="39" customFormat="1" hidden="1" x14ac:dyDescent="0.25">
      <c r="A49" s="23"/>
      <c r="B49" s="77">
        <v>11419</v>
      </c>
      <c r="C49" s="81" t="s">
        <v>7</v>
      </c>
      <c r="D49" s="81" t="s">
        <v>8</v>
      </c>
      <c r="E49" s="37" t="b">
        <f t="shared" si="2"/>
        <v>0</v>
      </c>
      <c r="F49" s="37" t="b">
        <f t="shared" si="3"/>
        <v>0</v>
      </c>
      <c r="G49" s="38" t="str">
        <f t="shared" si="4"/>
        <v>11419 77 g</v>
      </c>
      <c r="H49" s="18" t="s">
        <v>77</v>
      </c>
      <c r="I49" s="94" t="s">
        <v>9</v>
      </c>
      <c r="J49" s="19" t="s">
        <v>3</v>
      </c>
      <c r="K49" s="19" t="s">
        <v>3</v>
      </c>
      <c r="L49" s="51"/>
      <c r="M49" s="51"/>
      <c r="N49" s="19" t="str">
        <f t="shared" si="5"/>
        <v/>
      </c>
      <c r="O49" s="22" t="str">
        <f t="shared" ca="1" si="6"/>
        <v>ja</v>
      </c>
      <c r="P49" s="22" t="str">
        <f t="shared" ca="1" si="7"/>
        <v>ja</v>
      </c>
      <c r="Q49" s="20" t="str">
        <f t="shared" ca="1" si="8"/>
        <v>Ja</v>
      </c>
      <c r="R49" s="53" t="s">
        <v>78</v>
      </c>
      <c r="S49" s="84"/>
      <c r="T49" s="83"/>
      <c r="U49" s="33" t="str">
        <f t="shared" si="16"/>
        <v/>
      </c>
      <c r="V49" s="29"/>
      <c r="W49" s="35"/>
      <c r="X49" s="35"/>
      <c r="Y49" s="35"/>
      <c r="Z49" s="35"/>
      <c r="AA49" s="24" t="str">
        <f>IF(W49&lt;&gt;"",VLOOKUP(W49,'Anlagentypen strukt inkl RD end'!$A$2:$H$40,8),"")</f>
        <v/>
      </c>
      <c r="AB49" s="24" t="str">
        <f>IF(X49&lt;&gt;"",VLOOKUP(X49,'Anlagentypen strukt inkl RD end'!$A$2:$H$40,8),"")</f>
        <v/>
      </c>
      <c r="AC49" s="24" t="str">
        <f>IF(Y49&lt;&gt;"",VLOOKUP(Y49,'Anlagentypen strukt inkl RD end'!$A$2:$H$40,8),"")</f>
        <v/>
      </c>
      <c r="AD49" s="24" t="str">
        <f>IF(Z49&lt;&gt;"",VLOOKUP(Z49,'Anlagentypen strukt inkl RD end'!$A$2:$H$40,8),"")</f>
        <v/>
      </c>
      <c r="AE49" s="33" t="str">
        <f t="shared" si="9"/>
        <v/>
      </c>
      <c r="AF49" s="25"/>
      <c r="AG49" s="25"/>
      <c r="AH49" s="25"/>
      <c r="AI49" s="25"/>
      <c r="AJ49" s="47" t="str">
        <f t="shared" si="10"/>
        <v/>
      </c>
      <c r="AK49" s="48" t="str">
        <f t="shared" si="0"/>
        <v/>
      </c>
      <c r="AL49" s="47" t="str">
        <f t="shared" si="11"/>
        <v/>
      </c>
      <c r="AM49" s="27"/>
      <c r="AN49" s="36" t="str">
        <f t="shared" si="12"/>
        <v/>
      </c>
      <c r="AO49" s="39" t="str">
        <f t="shared" si="13"/>
        <v/>
      </c>
      <c r="AP49" s="39" t="str">
        <f t="shared" si="17"/>
        <v/>
      </c>
      <c r="AQ49" s="97" t="str">
        <f t="shared" si="1"/>
        <v/>
      </c>
      <c r="AR49" s="113" t="str">
        <f>_xlfn.IFNA(IF(AND(MATCH(B49,SlNrfürStrecke!A:A,0)&gt;0,MATCH(C49,SlNrfürStrecke!B:B,0)&gt;0)=TRUE,"ja","nein"),"nein")</f>
        <v>nein</v>
      </c>
      <c r="AS49" s="140" t="str">
        <f t="shared" si="14"/>
        <v>nein</v>
      </c>
      <c r="AT49" s="113" t="str">
        <f t="shared" si="15"/>
        <v>Ja</v>
      </c>
      <c r="AU49" s="113"/>
      <c r="AV49" s="141" t="s">
        <v>3607</v>
      </c>
    </row>
    <row r="50" spans="1:48" s="39" customFormat="1" ht="39.6" x14ac:dyDescent="0.25">
      <c r="A50" s="23" t="s">
        <v>2345</v>
      </c>
      <c r="B50" s="77">
        <v>11421</v>
      </c>
      <c r="C50" s="80" t="s">
        <v>3</v>
      </c>
      <c r="D50" s="81" t="s">
        <v>3</v>
      </c>
      <c r="E50" s="37" t="b">
        <f t="shared" si="2"/>
        <v>1</v>
      </c>
      <c r="F50" s="37" t="b">
        <f t="shared" si="3"/>
        <v>0</v>
      </c>
      <c r="G50" s="38" t="str">
        <f t="shared" si="4"/>
        <v xml:space="preserve">11421  </v>
      </c>
      <c r="H50" s="18" t="s">
        <v>80</v>
      </c>
      <c r="I50" s="93" t="s">
        <v>2346</v>
      </c>
      <c r="J50" s="19" t="s">
        <v>3</v>
      </c>
      <c r="K50" s="19" t="s">
        <v>3</v>
      </c>
      <c r="L50" s="51"/>
      <c r="M50" s="51"/>
      <c r="N50" s="19" t="str">
        <f t="shared" si="5"/>
        <v/>
      </c>
      <c r="O50" s="22" t="str">
        <f t="shared" ca="1" si="6"/>
        <v>ja</v>
      </c>
      <c r="P50" s="22" t="str">
        <f t="shared" ca="1" si="7"/>
        <v>ja</v>
      </c>
      <c r="Q50" s="20" t="str">
        <f t="shared" ca="1" si="8"/>
        <v>Ja</v>
      </c>
      <c r="R50" s="53" t="s">
        <v>79</v>
      </c>
      <c r="S50" s="73" t="s">
        <v>2345</v>
      </c>
      <c r="T50" s="28"/>
      <c r="U50" s="33" t="str">
        <f t="shared" si="16"/>
        <v/>
      </c>
      <c r="V50" s="29"/>
      <c r="W50" s="35"/>
      <c r="X50" s="35"/>
      <c r="Y50" s="35"/>
      <c r="Z50" s="35"/>
      <c r="AA50" s="24" t="str">
        <f>IF(W50&lt;&gt;"",VLOOKUP(W50,'Anlagentypen strukt inkl RD end'!$A$2:$H$40,8),"")</f>
        <v/>
      </c>
      <c r="AB50" s="24" t="str">
        <f>IF(X50&lt;&gt;"",VLOOKUP(X50,'Anlagentypen strukt inkl RD end'!$A$2:$H$40,8),"")</f>
        <v/>
      </c>
      <c r="AC50" s="24" t="str">
        <f>IF(Y50&lt;&gt;"",VLOOKUP(Y50,'Anlagentypen strukt inkl RD end'!$A$2:$H$40,8),"")</f>
        <v/>
      </c>
      <c r="AD50" s="24" t="str">
        <f>IF(Z50&lt;&gt;"",VLOOKUP(Z50,'Anlagentypen strukt inkl RD end'!$A$2:$H$40,8),"")</f>
        <v/>
      </c>
      <c r="AE50" s="33" t="str">
        <f t="shared" si="9"/>
        <v/>
      </c>
      <c r="AF50" s="25"/>
      <c r="AG50" s="25"/>
      <c r="AH50" s="25"/>
      <c r="AI50" s="25"/>
      <c r="AJ50" s="47" t="str">
        <f t="shared" si="10"/>
        <v/>
      </c>
      <c r="AK50" s="48" t="str">
        <f t="shared" si="0"/>
        <v/>
      </c>
      <c r="AL50" s="47" t="str">
        <f t="shared" si="11"/>
        <v/>
      </c>
      <c r="AM50" s="27"/>
      <c r="AN50" s="36" t="str">
        <f t="shared" si="12"/>
        <v/>
      </c>
      <c r="AO50" s="39" t="str">
        <f t="shared" si="13"/>
        <v/>
      </c>
      <c r="AP50" s="39" t="str">
        <f t="shared" si="17"/>
        <v>X</v>
      </c>
      <c r="AQ50" s="97" t="str">
        <f t="shared" si="1"/>
        <v/>
      </c>
      <c r="AR50" s="140" t="str">
        <f>_xlfn.IFNA(IF(AND(MATCH(B50,SlNrfürStrecke!A:A,0)&gt;0,MATCH(C50,SlNrfürStrecke!B:B,0)&gt;0)=TRUE,"ja","nein"),"nein")</f>
        <v>ja</v>
      </c>
      <c r="AS50" s="140" t="str">
        <f t="shared" si="14"/>
        <v>ja</v>
      </c>
      <c r="AT50" s="113" t="str">
        <f t="shared" si="15"/>
        <v>Nein</v>
      </c>
      <c r="AU50" s="113"/>
      <c r="AV50" s="141" t="s">
        <v>3607</v>
      </c>
    </row>
    <row r="51" spans="1:48" s="39" customFormat="1" ht="39.6" hidden="1" x14ac:dyDescent="0.25">
      <c r="A51" s="23"/>
      <c r="B51" s="77">
        <v>11421</v>
      </c>
      <c r="C51" s="81" t="s">
        <v>7</v>
      </c>
      <c r="D51" s="81" t="s">
        <v>8</v>
      </c>
      <c r="E51" s="37" t="b">
        <f t="shared" si="2"/>
        <v>0</v>
      </c>
      <c r="F51" s="37" t="b">
        <f t="shared" si="3"/>
        <v>0</v>
      </c>
      <c r="G51" s="38" t="str">
        <f t="shared" si="4"/>
        <v>11421 77 g</v>
      </c>
      <c r="H51" s="18" t="s">
        <v>80</v>
      </c>
      <c r="I51" s="94" t="s">
        <v>9</v>
      </c>
      <c r="J51" s="19" t="s">
        <v>3</v>
      </c>
      <c r="K51" s="19" t="s">
        <v>3</v>
      </c>
      <c r="L51" s="51"/>
      <c r="M51" s="51"/>
      <c r="N51" s="19" t="str">
        <f t="shared" si="5"/>
        <v/>
      </c>
      <c r="O51" s="22" t="str">
        <f t="shared" ca="1" si="6"/>
        <v>ja</v>
      </c>
      <c r="P51" s="22" t="str">
        <f t="shared" ca="1" si="7"/>
        <v>ja</v>
      </c>
      <c r="Q51" s="20" t="str">
        <f t="shared" ca="1" si="8"/>
        <v>Ja</v>
      </c>
      <c r="R51" s="53" t="s">
        <v>81</v>
      </c>
      <c r="S51" s="84"/>
      <c r="T51" s="83"/>
      <c r="U51" s="33" t="str">
        <f t="shared" si="16"/>
        <v/>
      </c>
      <c r="V51" s="29"/>
      <c r="W51" s="35"/>
      <c r="X51" s="35"/>
      <c r="Y51" s="35"/>
      <c r="Z51" s="35"/>
      <c r="AA51" s="24" t="str">
        <f>IF(W51&lt;&gt;"",VLOOKUP(W51,'Anlagentypen strukt inkl RD end'!$A$2:$H$40,8),"")</f>
        <v/>
      </c>
      <c r="AB51" s="24" t="str">
        <f>IF(X51&lt;&gt;"",VLOOKUP(X51,'Anlagentypen strukt inkl RD end'!$A$2:$H$40,8),"")</f>
        <v/>
      </c>
      <c r="AC51" s="24" t="str">
        <f>IF(Y51&lt;&gt;"",VLOOKUP(Y51,'Anlagentypen strukt inkl RD end'!$A$2:$H$40,8),"")</f>
        <v/>
      </c>
      <c r="AD51" s="24" t="str">
        <f>IF(Z51&lt;&gt;"",VLOOKUP(Z51,'Anlagentypen strukt inkl RD end'!$A$2:$H$40,8),"")</f>
        <v/>
      </c>
      <c r="AE51" s="33" t="str">
        <f t="shared" si="9"/>
        <v/>
      </c>
      <c r="AF51" s="25"/>
      <c r="AG51" s="25"/>
      <c r="AH51" s="25"/>
      <c r="AI51" s="25"/>
      <c r="AJ51" s="47" t="str">
        <f t="shared" si="10"/>
        <v/>
      </c>
      <c r="AK51" s="48" t="str">
        <f t="shared" si="0"/>
        <v/>
      </c>
      <c r="AL51" s="47" t="str">
        <f t="shared" si="11"/>
        <v/>
      </c>
      <c r="AM51" s="27"/>
      <c r="AN51" s="36" t="str">
        <f t="shared" si="12"/>
        <v/>
      </c>
      <c r="AO51" s="39" t="str">
        <f t="shared" si="13"/>
        <v/>
      </c>
      <c r="AP51" s="39" t="str">
        <f t="shared" si="17"/>
        <v/>
      </c>
      <c r="AQ51" s="97" t="str">
        <f t="shared" si="1"/>
        <v/>
      </c>
      <c r="AR51" s="113" t="str">
        <f>_xlfn.IFNA(IF(AND(MATCH(B51,SlNrfürStrecke!A:A,0)&gt;0,MATCH(C51,SlNrfürStrecke!B:B,0)&gt;0)=TRUE,"ja","nein"),"nein")</f>
        <v>nein</v>
      </c>
      <c r="AS51" s="140" t="str">
        <f t="shared" si="14"/>
        <v>nein</v>
      </c>
      <c r="AT51" s="113" t="str">
        <f t="shared" si="15"/>
        <v>Ja</v>
      </c>
      <c r="AU51" s="113"/>
      <c r="AV51" s="141" t="s">
        <v>3607</v>
      </c>
    </row>
    <row r="52" spans="1:48" s="39" customFormat="1" x14ac:dyDescent="0.25">
      <c r="A52" s="23" t="s">
        <v>2345</v>
      </c>
      <c r="B52" s="77">
        <v>11422</v>
      </c>
      <c r="C52" s="80" t="s">
        <v>3</v>
      </c>
      <c r="D52" s="81" t="s">
        <v>3</v>
      </c>
      <c r="E52" s="37" t="b">
        <f t="shared" si="2"/>
        <v>1</v>
      </c>
      <c r="F52" s="37" t="b">
        <f t="shared" si="3"/>
        <v>0</v>
      </c>
      <c r="G52" s="38" t="str">
        <f t="shared" si="4"/>
        <v xml:space="preserve">11422  </v>
      </c>
      <c r="H52" s="18" t="s">
        <v>83</v>
      </c>
      <c r="I52" s="93" t="s">
        <v>2346</v>
      </c>
      <c r="J52" s="19" t="s">
        <v>3</v>
      </c>
      <c r="K52" s="19" t="s">
        <v>3</v>
      </c>
      <c r="L52" s="51"/>
      <c r="M52" s="51"/>
      <c r="N52" s="19" t="str">
        <f t="shared" si="5"/>
        <v/>
      </c>
      <c r="O52" s="22" t="str">
        <f t="shared" ca="1" si="6"/>
        <v>ja</v>
      </c>
      <c r="P52" s="22" t="str">
        <f t="shared" ca="1" si="7"/>
        <v>ja</v>
      </c>
      <c r="Q52" s="20" t="str">
        <f t="shared" ca="1" si="8"/>
        <v>Ja</v>
      </c>
      <c r="R52" s="53" t="s">
        <v>82</v>
      </c>
      <c r="S52" s="73" t="s">
        <v>2345</v>
      </c>
      <c r="T52" s="28"/>
      <c r="U52" s="33" t="str">
        <f t="shared" si="16"/>
        <v/>
      </c>
      <c r="V52" s="29"/>
      <c r="W52" s="35"/>
      <c r="X52" s="35"/>
      <c r="Y52" s="35"/>
      <c r="Z52" s="35"/>
      <c r="AA52" s="24" t="str">
        <f>IF(W52&lt;&gt;"",VLOOKUP(W52,'Anlagentypen strukt inkl RD end'!$A$2:$H$40,8),"")</f>
        <v/>
      </c>
      <c r="AB52" s="24" t="str">
        <f>IF(X52&lt;&gt;"",VLOOKUP(X52,'Anlagentypen strukt inkl RD end'!$A$2:$H$40,8),"")</f>
        <v/>
      </c>
      <c r="AC52" s="24" t="str">
        <f>IF(Y52&lt;&gt;"",VLOOKUP(Y52,'Anlagentypen strukt inkl RD end'!$A$2:$H$40,8),"")</f>
        <v/>
      </c>
      <c r="AD52" s="24" t="str">
        <f>IF(Z52&lt;&gt;"",VLOOKUP(Z52,'Anlagentypen strukt inkl RD end'!$A$2:$H$40,8),"")</f>
        <v/>
      </c>
      <c r="AE52" s="33" t="str">
        <f t="shared" si="9"/>
        <v/>
      </c>
      <c r="AF52" s="25"/>
      <c r="AG52" s="25"/>
      <c r="AH52" s="25"/>
      <c r="AI52" s="25"/>
      <c r="AJ52" s="47" t="str">
        <f t="shared" si="10"/>
        <v/>
      </c>
      <c r="AK52" s="48" t="str">
        <f t="shared" si="0"/>
        <v/>
      </c>
      <c r="AL52" s="47" t="str">
        <f t="shared" si="11"/>
        <v/>
      </c>
      <c r="AM52" s="27"/>
      <c r="AN52" s="36" t="str">
        <f t="shared" si="12"/>
        <v/>
      </c>
      <c r="AO52" s="39" t="str">
        <f t="shared" si="13"/>
        <v/>
      </c>
      <c r="AP52" s="39" t="str">
        <f t="shared" si="17"/>
        <v>X</v>
      </c>
      <c r="AQ52" s="97" t="str">
        <f t="shared" si="1"/>
        <v/>
      </c>
      <c r="AR52" s="140" t="str">
        <f>_xlfn.IFNA(IF(AND(MATCH(B52,SlNrfürStrecke!A:A,0)&gt;0,MATCH(C52,SlNrfürStrecke!B:B,0)&gt;0)=TRUE,"ja","nein"),"nein")</f>
        <v>ja</v>
      </c>
      <c r="AS52" s="140" t="str">
        <f t="shared" si="14"/>
        <v>ja</v>
      </c>
      <c r="AT52" s="113" t="str">
        <f t="shared" si="15"/>
        <v>Nein</v>
      </c>
      <c r="AU52" s="113"/>
      <c r="AV52" s="141" t="s">
        <v>3607</v>
      </c>
    </row>
    <row r="53" spans="1:48" s="39" customFormat="1" hidden="1" x14ac:dyDescent="0.25">
      <c r="A53" s="23"/>
      <c r="B53" s="77">
        <v>11422</v>
      </c>
      <c r="C53" s="81" t="s">
        <v>7</v>
      </c>
      <c r="D53" s="81" t="s">
        <v>8</v>
      </c>
      <c r="E53" s="37" t="b">
        <f t="shared" si="2"/>
        <v>0</v>
      </c>
      <c r="F53" s="37" t="b">
        <f t="shared" si="3"/>
        <v>0</v>
      </c>
      <c r="G53" s="38" t="str">
        <f t="shared" si="4"/>
        <v>11422 77 g</v>
      </c>
      <c r="H53" s="18" t="s">
        <v>83</v>
      </c>
      <c r="I53" s="94" t="s">
        <v>9</v>
      </c>
      <c r="J53" s="19" t="s">
        <v>3</v>
      </c>
      <c r="K53" s="19" t="s">
        <v>3</v>
      </c>
      <c r="L53" s="51"/>
      <c r="M53" s="51"/>
      <c r="N53" s="19" t="str">
        <f t="shared" si="5"/>
        <v/>
      </c>
      <c r="O53" s="22" t="str">
        <f t="shared" ca="1" si="6"/>
        <v>ja</v>
      </c>
      <c r="P53" s="22" t="str">
        <f t="shared" ca="1" si="7"/>
        <v>ja</v>
      </c>
      <c r="Q53" s="20" t="str">
        <f t="shared" ca="1" si="8"/>
        <v>Ja</v>
      </c>
      <c r="R53" s="53" t="s">
        <v>84</v>
      </c>
      <c r="S53" s="84"/>
      <c r="T53" s="83"/>
      <c r="U53" s="33" t="str">
        <f t="shared" si="16"/>
        <v/>
      </c>
      <c r="V53" s="29"/>
      <c r="W53" s="35"/>
      <c r="X53" s="35"/>
      <c r="Y53" s="35"/>
      <c r="Z53" s="35"/>
      <c r="AA53" s="24" t="str">
        <f>IF(W53&lt;&gt;"",VLOOKUP(W53,'Anlagentypen strukt inkl RD end'!$A$2:$H$40,8),"")</f>
        <v/>
      </c>
      <c r="AB53" s="24" t="str">
        <f>IF(X53&lt;&gt;"",VLOOKUP(X53,'Anlagentypen strukt inkl RD end'!$A$2:$H$40,8),"")</f>
        <v/>
      </c>
      <c r="AC53" s="24" t="str">
        <f>IF(Y53&lt;&gt;"",VLOOKUP(Y53,'Anlagentypen strukt inkl RD end'!$A$2:$H$40,8),"")</f>
        <v/>
      </c>
      <c r="AD53" s="24" t="str">
        <f>IF(Z53&lt;&gt;"",VLOOKUP(Z53,'Anlagentypen strukt inkl RD end'!$A$2:$H$40,8),"")</f>
        <v/>
      </c>
      <c r="AE53" s="33" t="str">
        <f t="shared" si="9"/>
        <v/>
      </c>
      <c r="AF53" s="25"/>
      <c r="AG53" s="25"/>
      <c r="AH53" s="25"/>
      <c r="AI53" s="25"/>
      <c r="AJ53" s="47" t="str">
        <f t="shared" si="10"/>
        <v/>
      </c>
      <c r="AK53" s="48" t="str">
        <f t="shared" si="0"/>
        <v/>
      </c>
      <c r="AL53" s="47" t="str">
        <f t="shared" si="11"/>
        <v/>
      </c>
      <c r="AM53" s="27"/>
      <c r="AN53" s="36" t="str">
        <f t="shared" si="12"/>
        <v/>
      </c>
      <c r="AO53" s="39" t="str">
        <f t="shared" si="13"/>
        <v/>
      </c>
      <c r="AP53" s="39" t="str">
        <f t="shared" si="17"/>
        <v/>
      </c>
      <c r="AQ53" s="97" t="str">
        <f t="shared" si="1"/>
        <v/>
      </c>
      <c r="AR53" s="113" t="str">
        <f>_xlfn.IFNA(IF(AND(MATCH(B53,SlNrfürStrecke!A:A,0)&gt;0,MATCH(C53,SlNrfürStrecke!B:B,0)&gt;0)=TRUE,"ja","nein"),"nein")</f>
        <v>nein</v>
      </c>
      <c r="AS53" s="140" t="str">
        <f t="shared" si="14"/>
        <v>nein</v>
      </c>
      <c r="AT53" s="113" t="str">
        <f t="shared" si="15"/>
        <v>Ja</v>
      </c>
      <c r="AU53" s="113"/>
      <c r="AV53" s="141" t="s">
        <v>3607</v>
      </c>
    </row>
    <row r="54" spans="1:48" s="39" customFormat="1" ht="26.4" x14ac:dyDescent="0.25">
      <c r="A54" s="23" t="s">
        <v>2345</v>
      </c>
      <c r="B54" s="77">
        <v>11423</v>
      </c>
      <c r="C54" s="80" t="s">
        <v>3</v>
      </c>
      <c r="D54" s="81" t="s">
        <v>3</v>
      </c>
      <c r="E54" s="37" t="b">
        <f t="shared" si="2"/>
        <v>1</v>
      </c>
      <c r="F54" s="37" t="b">
        <f t="shared" si="3"/>
        <v>0</v>
      </c>
      <c r="G54" s="38" t="str">
        <f t="shared" si="4"/>
        <v xml:space="preserve">11423  </v>
      </c>
      <c r="H54" s="18" t="s">
        <v>86</v>
      </c>
      <c r="I54" s="93" t="s">
        <v>2346</v>
      </c>
      <c r="J54" s="19" t="s">
        <v>3</v>
      </c>
      <c r="K54" s="19" t="s">
        <v>3</v>
      </c>
      <c r="L54" s="51"/>
      <c r="M54" s="51"/>
      <c r="N54" s="19" t="str">
        <f t="shared" si="5"/>
        <v/>
      </c>
      <c r="O54" s="22" t="str">
        <f t="shared" ca="1" si="6"/>
        <v>ja</v>
      </c>
      <c r="P54" s="22" t="str">
        <f t="shared" ca="1" si="7"/>
        <v>ja</v>
      </c>
      <c r="Q54" s="20" t="str">
        <f t="shared" ca="1" si="8"/>
        <v>Ja</v>
      </c>
      <c r="R54" s="53" t="s">
        <v>85</v>
      </c>
      <c r="S54" s="73" t="s">
        <v>2345</v>
      </c>
      <c r="T54" s="28"/>
      <c r="U54" s="33" t="str">
        <f t="shared" si="16"/>
        <v/>
      </c>
      <c r="V54" s="29"/>
      <c r="W54" s="35"/>
      <c r="X54" s="35"/>
      <c r="Y54" s="35"/>
      <c r="Z54" s="35"/>
      <c r="AA54" s="24" t="str">
        <f>IF(W54&lt;&gt;"",VLOOKUP(W54,'Anlagentypen strukt inkl RD end'!$A$2:$H$40,8),"")</f>
        <v/>
      </c>
      <c r="AB54" s="24" t="str">
        <f>IF(X54&lt;&gt;"",VLOOKUP(X54,'Anlagentypen strukt inkl RD end'!$A$2:$H$40,8),"")</f>
        <v/>
      </c>
      <c r="AC54" s="24" t="str">
        <f>IF(Y54&lt;&gt;"",VLOOKUP(Y54,'Anlagentypen strukt inkl RD end'!$A$2:$H$40,8),"")</f>
        <v/>
      </c>
      <c r="AD54" s="24" t="str">
        <f>IF(Z54&lt;&gt;"",VLOOKUP(Z54,'Anlagentypen strukt inkl RD end'!$A$2:$H$40,8),"")</f>
        <v/>
      </c>
      <c r="AE54" s="33" t="str">
        <f t="shared" si="9"/>
        <v/>
      </c>
      <c r="AF54" s="25"/>
      <c r="AG54" s="25"/>
      <c r="AH54" s="25"/>
      <c r="AI54" s="25"/>
      <c r="AJ54" s="47" t="str">
        <f t="shared" si="10"/>
        <v/>
      </c>
      <c r="AK54" s="48" t="str">
        <f t="shared" si="0"/>
        <v/>
      </c>
      <c r="AL54" s="47" t="str">
        <f t="shared" si="11"/>
        <v/>
      </c>
      <c r="AM54" s="27"/>
      <c r="AN54" s="36" t="str">
        <f t="shared" si="12"/>
        <v/>
      </c>
      <c r="AO54" s="39" t="str">
        <f t="shared" si="13"/>
        <v/>
      </c>
      <c r="AP54" s="39" t="str">
        <f t="shared" si="17"/>
        <v>X</v>
      </c>
      <c r="AQ54" s="97" t="str">
        <f t="shared" si="1"/>
        <v/>
      </c>
      <c r="AR54" s="140" t="str">
        <f>_xlfn.IFNA(IF(AND(MATCH(B54,SlNrfürStrecke!A:A,0)&gt;0,MATCH(C54,SlNrfürStrecke!B:B,0)&gt;0)=TRUE,"ja","nein"),"nein")</f>
        <v>ja</v>
      </c>
      <c r="AS54" s="140" t="str">
        <f t="shared" si="14"/>
        <v>ja</v>
      </c>
      <c r="AT54" s="113" t="str">
        <f t="shared" si="15"/>
        <v>Nein</v>
      </c>
      <c r="AU54" s="113"/>
      <c r="AV54" s="141" t="s">
        <v>3607</v>
      </c>
    </row>
    <row r="55" spans="1:48" s="39" customFormat="1" ht="26.4" hidden="1" x14ac:dyDescent="0.25">
      <c r="A55" s="23"/>
      <c r="B55" s="77">
        <v>11423</v>
      </c>
      <c r="C55" s="81" t="s">
        <v>7</v>
      </c>
      <c r="D55" s="81" t="s">
        <v>8</v>
      </c>
      <c r="E55" s="37" t="b">
        <f t="shared" si="2"/>
        <v>0</v>
      </c>
      <c r="F55" s="37" t="b">
        <f t="shared" si="3"/>
        <v>0</v>
      </c>
      <c r="G55" s="38" t="str">
        <f t="shared" si="4"/>
        <v>11423 77 g</v>
      </c>
      <c r="H55" s="18" t="s">
        <v>86</v>
      </c>
      <c r="I55" s="94" t="s">
        <v>9</v>
      </c>
      <c r="J55" s="19" t="s">
        <v>3</v>
      </c>
      <c r="K55" s="19" t="s">
        <v>3</v>
      </c>
      <c r="L55" s="51"/>
      <c r="M55" s="51"/>
      <c r="N55" s="19" t="str">
        <f t="shared" si="5"/>
        <v/>
      </c>
      <c r="O55" s="22" t="str">
        <f t="shared" ca="1" si="6"/>
        <v>ja</v>
      </c>
      <c r="P55" s="22" t="str">
        <f t="shared" ca="1" si="7"/>
        <v>ja</v>
      </c>
      <c r="Q55" s="20" t="str">
        <f t="shared" ca="1" si="8"/>
        <v>Ja</v>
      </c>
      <c r="R55" s="53" t="s">
        <v>87</v>
      </c>
      <c r="S55" s="84"/>
      <c r="T55" s="83"/>
      <c r="U55" s="33" t="str">
        <f t="shared" si="16"/>
        <v/>
      </c>
      <c r="V55" s="29"/>
      <c r="W55" s="35"/>
      <c r="X55" s="35"/>
      <c r="Y55" s="35"/>
      <c r="Z55" s="35"/>
      <c r="AA55" s="24" t="str">
        <f>IF(W55&lt;&gt;"",VLOOKUP(W55,'Anlagentypen strukt inkl RD end'!$A$2:$H$40,8),"")</f>
        <v/>
      </c>
      <c r="AB55" s="24" t="str">
        <f>IF(X55&lt;&gt;"",VLOOKUP(X55,'Anlagentypen strukt inkl RD end'!$A$2:$H$40,8),"")</f>
        <v/>
      </c>
      <c r="AC55" s="24" t="str">
        <f>IF(Y55&lt;&gt;"",VLOOKUP(Y55,'Anlagentypen strukt inkl RD end'!$A$2:$H$40,8),"")</f>
        <v/>
      </c>
      <c r="AD55" s="24" t="str">
        <f>IF(Z55&lt;&gt;"",VLOOKUP(Z55,'Anlagentypen strukt inkl RD end'!$A$2:$H$40,8),"")</f>
        <v/>
      </c>
      <c r="AE55" s="33" t="str">
        <f t="shared" si="9"/>
        <v/>
      </c>
      <c r="AF55" s="25"/>
      <c r="AG55" s="25"/>
      <c r="AH55" s="25"/>
      <c r="AI55" s="25"/>
      <c r="AJ55" s="47" t="str">
        <f t="shared" si="10"/>
        <v/>
      </c>
      <c r="AK55" s="48" t="str">
        <f t="shared" si="0"/>
        <v/>
      </c>
      <c r="AL55" s="47" t="str">
        <f t="shared" si="11"/>
        <v/>
      </c>
      <c r="AM55" s="27"/>
      <c r="AN55" s="36" t="str">
        <f t="shared" si="12"/>
        <v/>
      </c>
      <c r="AO55" s="39" t="str">
        <f t="shared" si="13"/>
        <v/>
      </c>
      <c r="AP55" s="39" t="str">
        <f t="shared" si="17"/>
        <v/>
      </c>
      <c r="AQ55" s="97" t="str">
        <f t="shared" si="1"/>
        <v/>
      </c>
      <c r="AR55" s="113" t="str">
        <f>_xlfn.IFNA(IF(AND(MATCH(B55,SlNrfürStrecke!A:A,0)&gt;0,MATCH(C55,SlNrfürStrecke!B:B,0)&gt;0)=TRUE,"ja","nein"),"nein")</f>
        <v>nein</v>
      </c>
      <c r="AS55" s="140" t="str">
        <f t="shared" si="14"/>
        <v>nein</v>
      </c>
      <c r="AT55" s="113" t="str">
        <f t="shared" si="15"/>
        <v>Ja</v>
      </c>
      <c r="AU55" s="113"/>
      <c r="AV55" s="141" t="s">
        <v>3607</v>
      </c>
    </row>
    <row r="56" spans="1:48" s="39" customFormat="1" x14ac:dyDescent="0.25">
      <c r="A56" s="23" t="s">
        <v>2345</v>
      </c>
      <c r="B56" s="77">
        <v>11701</v>
      </c>
      <c r="C56" s="80" t="s">
        <v>3</v>
      </c>
      <c r="D56" s="81" t="s">
        <v>3</v>
      </c>
      <c r="E56" s="37" t="b">
        <f t="shared" si="2"/>
        <v>1</v>
      </c>
      <c r="F56" s="37" t="b">
        <f t="shared" si="3"/>
        <v>0</v>
      </c>
      <c r="G56" s="38" t="str">
        <f t="shared" si="4"/>
        <v xml:space="preserve">11701  </v>
      </c>
      <c r="H56" s="18" t="s">
        <v>89</v>
      </c>
      <c r="I56" s="93" t="s">
        <v>2346</v>
      </c>
      <c r="J56" s="19" t="s">
        <v>3</v>
      </c>
      <c r="K56" s="19" t="s">
        <v>3</v>
      </c>
      <c r="L56" s="51"/>
      <c r="M56" s="51"/>
      <c r="N56" s="19" t="str">
        <f t="shared" si="5"/>
        <v/>
      </c>
      <c r="O56" s="22" t="str">
        <f t="shared" ca="1" si="6"/>
        <v>ja</v>
      </c>
      <c r="P56" s="22" t="str">
        <f t="shared" ca="1" si="7"/>
        <v>ja</v>
      </c>
      <c r="Q56" s="20" t="str">
        <f t="shared" ca="1" si="8"/>
        <v>Ja</v>
      </c>
      <c r="R56" s="53" t="s">
        <v>88</v>
      </c>
      <c r="S56" s="73" t="s">
        <v>2345</v>
      </c>
      <c r="T56" s="28"/>
      <c r="U56" s="33" t="str">
        <f t="shared" si="16"/>
        <v/>
      </c>
      <c r="V56" s="29"/>
      <c r="W56" s="35"/>
      <c r="X56" s="35"/>
      <c r="Y56" s="35"/>
      <c r="Z56" s="35"/>
      <c r="AA56" s="24" t="str">
        <f>IF(W56&lt;&gt;"",VLOOKUP(W56,'Anlagentypen strukt inkl RD end'!$A$2:$H$40,8),"")</f>
        <v/>
      </c>
      <c r="AB56" s="24" t="str">
        <f>IF(X56&lt;&gt;"",VLOOKUP(X56,'Anlagentypen strukt inkl RD end'!$A$2:$H$40,8),"")</f>
        <v/>
      </c>
      <c r="AC56" s="24" t="str">
        <f>IF(Y56&lt;&gt;"",VLOOKUP(Y56,'Anlagentypen strukt inkl RD end'!$A$2:$H$40,8),"")</f>
        <v/>
      </c>
      <c r="AD56" s="24" t="str">
        <f>IF(Z56&lt;&gt;"",VLOOKUP(Z56,'Anlagentypen strukt inkl RD end'!$A$2:$H$40,8),"")</f>
        <v/>
      </c>
      <c r="AE56" s="33" t="str">
        <f t="shared" si="9"/>
        <v/>
      </c>
      <c r="AF56" s="25"/>
      <c r="AG56" s="25"/>
      <c r="AH56" s="25"/>
      <c r="AI56" s="25"/>
      <c r="AJ56" s="47" t="str">
        <f t="shared" si="10"/>
        <v/>
      </c>
      <c r="AK56" s="48" t="str">
        <f t="shared" si="0"/>
        <v/>
      </c>
      <c r="AL56" s="47" t="str">
        <f t="shared" si="11"/>
        <v/>
      </c>
      <c r="AM56" s="27"/>
      <c r="AN56" s="36" t="str">
        <f t="shared" si="12"/>
        <v/>
      </c>
      <c r="AO56" s="39" t="str">
        <f t="shared" si="13"/>
        <v/>
      </c>
      <c r="AP56" s="39" t="str">
        <f t="shared" si="17"/>
        <v>X</v>
      </c>
      <c r="AQ56" s="97" t="str">
        <f t="shared" si="1"/>
        <v/>
      </c>
      <c r="AR56" s="140" t="str">
        <f>_xlfn.IFNA(IF(AND(MATCH(B56,SlNrfürStrecke!A:A,0)&gt;0,MATCH(C56,SlNrfürStrecke!B:B,0)&gt;0)=TRUE,"ja","nein"),"nein")</f>
        <v>ja</v>
      </c>
      <c r="AS56" s="140" t="str">
        <f t="shared" si="14"/>
        <v>ja</v>
      </c>
      <c r="AT56" s="113" t="str">
        <f t="shared" si="15"/>
        <v>Nein</v>
      </c>
      <c r="AU56" s="113"/>
      <c r="AV56" s="141" t="s">
        <v>3607</v>
      </c>
    </row>
    <row r="57" spans="1:48" s="39" customFormat="1" hidden="1" x14ac:dyDescent="0.25">
      <c r="A57" s="23"/>
      <c r="B57" s="77">
        <v>11701</v>
      </c>
      <c r="C57" s="81" t="s">
        <v>7</v>
      </c>
      <c r="D57" s="81" t="s">
        <v>8</v>
      </c>
      <c r="E57" s="37" t="b">
        <f t="shared" si="2"/>
        <v>0</v>
      </c>
      <c r="F57" s="37" t="b">
        <f t="shared" si="3"/>
        <v>0</v>
      </c>
      <c r="G57" s="38" t="str">
        <f t="shared" si="4"/>
        <v>11701 77 g</v>
      </c>
      <c r="H57" s="18" t="s">
        <v>89</v>
      </c>
      <c r="I57" s="94" t="s">
        <v>9</v>
      </c>
      <c r="J57" s="19" t="s">
        <v>3</v>
      </c>
      <c r="K57" s="19" t="s">
        <v>3</v>
      </c>
      <c r="L57" s="51"/>
      <c r="M57" s="51"/>
      <c r="N57" s="19" t="str">
        <f t="shared" si="5"/>
        <v/>
      </c>
      <c r="O57" s="22" t="str">
        <f t="shared" ca="1" si="6"/>
        <v>ja</v>
      </c>
      <c r="P57" s="22" t="str">
        <f t="shared" ca="1" si="7"/>
        <v>ja</v>
      </c>
      <c r="Q57" s="20" t="str">
        <f t="shared" ca="1" si="8"/>
        <v>Ja</v>
      </c>
      <c r="R57" s="53" t="s">
        <v>90</v>
      </c>
      <c r="S57" s="84"/>
      <c r="T57" s="83"/>
      <c r="U57" s="33" t="str">
        <f t="shared" si="16"/>
        <v/>
      </c>
      <c r="V57" s="29"/>
      <c r="W57" s="35"/>
      <c r="X57" s="35"/>
      <c r="Y57" s="35"/>
      <c r="Z57" s="35"/>
      <c r="AA57" s="24" t="str">
        <f>IF(W57&lt;&gt;"",VLOOKUP(W57,'Anlagentypen strukt inkl RD end'!$A$2:$H$40,8),"")</f>
        <v/>
      </c>
      <c r="AB57" s="24" t="str">
        <f>IF(X57&lt;&gt;"",VLOOKUP(X57,'Anlagentypen strukt inkl RD end'!$A$2:$H$40,8),"")</f>
        <v/>
      </c>
      <c r="AC57" s="24" t="str">
        <f>IF(Y57&lt;&gt;"",VLOOKUP(Y57,'Anlagentypen strukt inkl RD end'!$A$2:$H$40,8),"")</f>
        <v/>
      </c>
      <c r="AD57" s="24" t="str">
        <f>IF(Z57&lt;&gt;"",VLOOKUP(Z57,'Anlagentypen strukt inkl RD end'!$A$2:$H$40,8),"")</f>
        <v/>
      </c>
      <c r="AE57" s="33" t="str">
        <f t="shared" si="9"/>
        <v/>
      </c>
      <c r="AF57" s="25"/>
      <c r="AG57" s="25"/>
      <c r="AH57" s="25"/>
      <c r="AI57" s="25"/>
      <c r="AJ57" s="47" t="str">
        <f t="shared" si="10"/>
        <v/>
      </c>
      <c r="AK57" s="48" t="str">
        <f t="shared" si="0"/>
        <v/>
      </c>
      <c r="AL57" s="47" t="str">
        <f t="shared" si="11"/>
        <v/>
      </c>
      <c r="AM57" s="27"/>
      <c r="AN57" s="36" t="str">
        <f t="shared" si="12"/>
        <v/>
      </c>
      <c r="AO57" s="39" t="str">
        <f t="shared" si="13"/>
        <v/>
      </c>
      <c r="AP57" s="39" t="str">
        <f t="shared" si="17"/>
        <v/>
      </c>
      <c r="AQ57" s="97" t="str">
        <f t="shared" si="1"/>
        <v/>
      </c>
      <c r="AR57" s="113" t="str">
        <f>_xlfn.IFNA(IF(AND(MATCH(B57,SlNrfürStrecke!A:A,0)&gt;0,MATCH(C57,SlNrfürStrecke!B:B,0)&gt;0)=TRUE,"ja","nein"),"nein")</f>
        <v>nein</v>
      </c>
      <c r="AS57" s="140" t="str">
        <f t="shared" si="14"/>
        <v>nein</v>
      </c>
      <c r="AT57" s="113" t="str">
        <f t="shared" si="15"/>
        <v>Ja</v>
      </c>
      <c r="AU57" s="113"/>
      <c r="AV57" s="141" t="s">
        <v>3607</v>
      </c>
    </row>
    <row r="58" spans="1:48" s="39" customFormat="1" x14ac:dyDescent="0.25">
      <c r="A58" s="23" t="s">
        <v>2345</v>
      </c>
      <c r="B58" s="77">
        <v>11702</v>
      </c>
      <c r="C58" s="80" t="s">
        <v>3</v>
      </c>
      <c r="D58" s="81" t="s">
        <v>3</v>
      </c>
      <c r="E58" s="37" t="b">
        <f t="shared" si="2"/>
        <v>1</v>
      </c>
      <c r="F58" s="37" t="b">
        <f t="shared" si="3"/>
        <v>0</v>
      </c>
      <c r="G58" s="38" t="str">
        <f t="shared" si="4"/>
        <v xml:space="preserve">11702  </v>
      </c>
      <c r="H58" s="18" t="s">
        <v>92</v>
      </c>
      <c r="I58" s="93" t="s">
        <v>2346</v>
      </c>
      <c r="J58" s="19" t="s">
        <v>3</v>
      </c>
      <c r="K58" s="19" t="s">
        <v>3</v>
      </c>
      <c r="L58" s="51"/>
      <c r="M58" s="51"/>
      <c r="N58" s="19" t="str">
        <f t="shared" si="5"/>
        <v/>
      </c>
      <c r="O58" s="22" t="str">
        <f t="shared" ca="1" si="6"/>
        <v>ja</v>
      </c>
      <c r="P58" s="22" t="str">
        <f t="shared" ca="1" si="7"/>
        <v>ja</v>
      </c>
      <c r="Q58" s="20" t="str">
        <f t="shared" ca="1" si="8"/>
        <v>Ja</v>
      </c>
      <c r="R58" s="53" t="s">
        <v>91</v>
      </c>
      <c r="S58" s="73" t="s">
        <v>2345</v>
      </c>
      <c r="T58" s="28"/>
      <c r="U58" s="33" t="str">
        <f t="shared" si="16"/>
        <v/>
      </c>
      <c r="V58" s="29"/>
      <c r="W58" s="35"/>
      <c r="X58" s="35"/>
      <c r="Y58" s="35"/>
      <c r="Z58" s="35"/>
      <c r="AA58" s="24" t="str">
        <f>IF(W58&lt;&gt;"",VLOOKUP(W58,'Anlagentypen strukt inkl RD end'!$A$2:$H$40,8),"")</f>
        <v/>
      </c>
      <c r="AB58" s="24" t="str">
        <f>IF(X58&lt;&gt;"",VLOOKUP(X58,'Anlagentypen strukt inkl RD end'!$A$2:$H$40,8),"")</f>
        <v/>
      </c>
      <c r="AC58" s="24" t="str">
        <f>IF(Y58&lt;&gt;"",VLOOKUP(Y58,'Anlagentypen strukt inkl RD end'!$A$2:$H$40,8),"")</f>
        <v/>
      </c>
      <c r="AD58" s="24" t="str">
        <f>IF(Z58&lt;&gt;"",VLOOKUP(Z58,'Anlagentypen strukt inkl RD end'!$A$2:$H$40,8),"")</f>
        <v/>
      </c>
      <c r="AE58" s="33" t="str">
        <f t="shared" si="9"/>
        <v/>
      </c>
      <c r="AF58" s="25"/>
      <c r="AG58" s="25"/>
      <c r="AH58" s="25"/>
      <c r="AI58" s="25"/>
      <c r="AJ58" s="47" t="str">
        <f t="shared" si="10"/>
        <v/>
      </c>
      <c r="AK58" s="48" t="str">
        <f t="shared" si="0"/>
        <v/>
      </c>
      <c r="AL58" s="47" t="str">
        <f t="shared" si="11"/>
        <v/>
      </c>
      <c r="AM58" s="27"/>
      <c r="AN58" s="36" t="str">
        <f t="shared" si="12"/>
        <v/>
      </c>
      <c r="AO58" s="39" t="str">
        <f t="shared" si="13"/>
        <v/>
      </c>
      <c r="AP58" s="39" t="str">
        <f t="shared" si="17"/>
        <v>X</v>
      </c>
      <c r="AQ58" s="97" t="str">
        <f t="shared" si="1"/>
        <v/>
      </c>
      <c r="AR58" s="140" t="str">
        <f>_xlfn.IFNA(IF(AND(MATCH(B58,SlNrfürStrecke!A:A,0)&gt;0,MATCH(C58,SlNrfürStrecke!B:B,0)&gt;0)=TRUE,"ja","nein"),"nein")</f>
        <v>ja</v>
      </c>
      <c r="AS58" s="140" t="str">
        <f t="shared" si="14"/>
        <v>ja</v>
      </c>
      <c r="AT58" s="113" t="str">
        <f t="shared" si="15"/>
        <v>Nein</v>
      </c>
      <c r="AU58" s="113"/>
      <c r="AV58" s="141" t="s">
        <v>3607</v>
      </c>
    </row>
    <row r="59" spans="1:48" s="39" customFormat="1" hidden="1" x14ac:dyDescent="0.25">
      <c r="A59" s="23"/>
      <c r="B59" s="77">
        <v>11702</v>
      </c>
      <c r="C59" s="81" t="s">
        <v>7</v>
      </c>
      <c r="D59" s="81" t="s">
        <v>8</v>
      </c>
      <c r="E59" s="37" t="b">
        <f t="shared" si="2"/>
        <v>0</v>
      </c>
      <c r="F59" s="37" t="b">
        <f t="shared" si="3"/>
        <v>0</v>
      </c>
      <c r="G59" s="38" t="str">
        <f t="shared" si="4"/>
        <v>11702 77 g</v>
      </c>
      <c r="H59" s="18" t="s">
        <v>92</v>
      </c>
      <c r="I59" s="94" t="s">
        <v>9</v>
      </c>
      <c r="J59" s="19" t="s">
        <v>3</v>
      </c>
      <c r="K59" s="19" t="s">
        <v>3</v>
      </c>
      <c r="L59" s="51"/>
      <c r="M59" s="51"/>
      <c r="N59" s="19" t="str">
        <f t="shared" si="5"/>
        <v/>
      </c>
      <c r="O59" s="22" t="str">
        <f t="shared" ca="1" si="6"/>
        <v>ja</v>
      </c>
      <c r="P59" s="22" t="str">
        <f t="shared" ca="1" si="7"/>
        <v>ja</v>
      </c>
      <c r="Q59" s="20" t="str">
        <f t="shared" ca="1" si="8"/>
        <v>Ja</v>
      </c>
      <c r="R59" s="53" t="s">
        <v>93</v>
      </c>
      <c r="S59" s="84"/>
      <c r="T59" s="83"/>
      <c r="U59" s="33" t="str">
        <f t="shared" si="16"/>
        <v/>
      </c>
      <c r="V59" s="29"/>
      <c r="W59" s="35"/>
      <c r="X59" s="35"/>
      <c r="Y59" s="35"/>
      <c r="Z59" s="35"/>
      <c r="AA59" s="24" t="str">
        <f>IF(W59&lt;&gt;"",VLOOKUP(W59,'Anlagentypen strukt inkl RD end'!$A$2:$H$40,8),"")</f>
        <v/>
      </c>
      <c r="AB59" s="24" t="str">
        <f>IF(X59&lt;&gt;"",VLOOKUP(X59,'Anlagentypen strukt inkl RD end'!$A$2:$H$40,8),"")</f>
        <v/>
      </c>
      <c r="AC59" s="24" t="str">
        <f>IF(Y59&lt;&gt;"",VLOOKUP(Y59,'Anlagentypen strukt inkl RD end'!$A$2:$H$40,8),"")</f>
        <v/>
      </c>
      <c r="AD59" s="24" t="str">
        <f>IF(Z59&lt;&gt;"",VLOOKUP(Z59,'Anlagentypen strukt inkl RD end'!$A$2:$H$40,8),"")</f>
        <v/>
      </c>
      <c r="AE59" s="33" t="str">
        <f t="shared" si="9"/>
        <v/>
      </c>
      <c r="AF59" s="25"/>
      <c r="AG59" s="25"/>
      <c r="AH59" s="25"/>
      <c r="AI59" s="25"/>
      <c r="AJ59" s="47" t="str">
        <f t="shared" si="10"/>
        <v/>
      </c>
      <c r="AK59" s="48" t="str">
        <f t="shared" si="0"/>
        <v/>
      </c>
      <c r="AL59" s="47" t="str">
        <f t="shared" si="11"/>
        <v/>
      </c>
      <c r="AM59" s="27"/>
      <c r="AN59" s="36" t="str">
        <f t="shared" si="12"/>
        <v/>
      </c>
      <c r="AO59" s="39" t="str">
        <f t="shared" si="13"/>
        <v/>
      </c>
      <c r="AP59" s="39" t="str">
        <f t="shared" si="17"/>
        <v/>
      </c>
      <c r="AQ59" s="97" t="str">
        <f t="shared" si="1"/>
        <v/>
      </c>
      <c r="AR59" s="113" t="str">
        <f>_xlfn.IFNA(IF(AND(MATCH(B59,SlNrfürStrecke!A:A,0)&gt;0,MATCH(C59,SlNrfürStrecke!B:B,0)&gt;0)=TRUE,"ja","nein"),"nein")</f>
        <v>nein</v>
      </c>
      <c r="AS59" s="140" t="str">
        <f t="shared" si="14"/>
        <v>nein</v>
      </c>
      <c r="AT59" s="113" t="str">
        <f t="shared" si="15"/>
        <v>Ja</v>
      </c>
      <c r="AU59" s="113"/>
      <c r="AV59" s="141" t="s">
        <v>3607</v>
      </c>
    </row>
    <row r="60" spans="1:48" s="39" customFormat="1" ht="26.4" x14ac:dyDescent="0.25">
      <c r="A60" s="23" t="s">
        <v>2345</v>
      </c>
      <c r="B60" s="77">
        <v>11703</v>
      </c>
      <c r="C60" s="80" t="s">
        <v>3</v>
      </c>
      <c r="D60" s="81" t="s">
        <v>3</v>
      </c>
      <c r="E60" s="37" t="b">
        <f t="shared" si="2"/>
        <v>1</v>
      </c>
      <c r="F60" s="37" t="b">
        <f t="shared" si="3"/>
        <v>0</v>
      </c>
      <c r="G60" s="38" t="str">
        <f t="shared" si="4"/>
        <v xml:space="preserve">11703  </v>
      </c>
      <c r="H60" s="18" t="s">
        <v>95</v>
      </c>
      <c r="I60" s="93" t="s">
        <v>2346</v>
      </c>
      <c r="J60" s="19" t="s">
        <v>3</v>
      </c>
      <c r="K60" s="19" t="s">
        <v>3</v>
      </c>
      <c r="L60" s="51"/>
      <c r="M60" s="51"/>
      <c r="N60" s="19" t="str">
        <f t="shared" si="5"/>
        <v/>
      </c>
      <c r="O60" s="22" t="str">
        <f t="shared" ca="1" si="6"/>
        <v>ja</v>
      </c>
      <c r="P60" s="22" t="str">
        <f t="shared" ca="1" si="7"/>
        <v>ja</v>
      </c>
      <c r="Q60" s="20" t="str">
        <f t="shared" ca="1" si="8"/>
        <v>Ja</v>
      </c>
      <c r="R60" s="53" t="s">
        <v>94</v>
      </c>
      <c r="S60" s="73" t="s">
        <v>2345</v>
      </c>
      <c r="T60" s="28"/>
      <c r="U60" s="33" t="str">
        <f t="shared" si="16"/>
        <v/>
      </c>
      <c r="V60" s="29"/>
      <c r="W60" s="35"/>
      <c r="X60" s="35"/>
      <c r="Y60" s="35"/>
      <c r="Z60" s="35"/>
      <c r="AA60" s="24" t="str">
        <f>IF(W60&lt;&gt;"",VLOOKUP(W60,'Anlagentypen strukt inkl RD end'!$A$2:$H$40,8),"")</f>
        <v/>
      </c>
      <c r="AB60" s="24" t="str">
        <f>IF(X60&lt;&gt;"",VLOOKUP(X60,'Anlagentypen strukt inkl RD end'!$A$2:$H$40,8),"")</f>
        <v/>
      </c>
      <c r="AC60" s="24" t="str">
        <f>IF(Y60&lt;&gt;"",VLOOKUP(Y60,'Anlagentypen strukt inkl RD end'!$A$2:$H$40,8),"")</f>
        <v/>
      </c>
      <c r="AD60" s="24" t="str">
        <f>IF(Z60&lt;&gt;"",VLOOKUP(Z60,'Anlagentypen strukt inkl RD end'!$A$2:$H$40,8),"")</f>
        <v/>
      </c>
      <c r="AE60" s="33" t="str">
        <f t="shared" si="9"/>
        <v/>
      </c>
      <c r="AF60" s="25"/>
      <c r="AG60" s="25"/>
      <c r="AH60" s="25"/>
      <c r="AI60" s="25"/>
      <c r="AJ60" s="47" t="str">
        <f t="shared" si="10"/>
        <v/>
      </c>
      <c r="AK60" s="48" t="str">
        <f t="shared" si="0"/>
        <v/>
      </c>
      <c r="AL60" s="47" t="str">
        <f t="shared" si="11"/>
        <v/>
      </c>
      <c r="AM60" s="27"/>
      <c r="AN60" s="36" t="str">
        <f t="shared" si="12"/>
        <v/>
      </c>
      <c r="AO60" s="39" t="str">
        <f t="shared" si="13"/>
        <v/>
      </c>
      <c r="AP60" s="39" t="str">
        <f t="shared" si="17"/>
        <v>X</v>
      </c>
      <c r="AQ60" s="97" t="str">
        <f t="shared" si="1"/>
        <v/>
      </c>
      <c r="AR60" s="140" t="str">
        <f>_xlfn.IFNA(IF(AND(MATCH(B60,SlNrfürStrecke!A:A,0)&gt;0,MATCH(C60,SlNrfürStrecke!B:B,0)&gt;0)=TRUE,"ja","nein"),"nein")</f>
        <v>ja</v>
      </c>
      <c r="AS60" s="140" t="str">
        <f t="shared" si="14"/>
        <v>ja</v>
      </c>
      <c r="AT60" s="113" t="str">
        <f t="shared" si="15"/>
        <v>Nein</v>
      </c>
      <c r="AU60" s="113"/>
      <c r="AV60" s="141" t="s">
        <v>3607</v>
      </c>
    </row>
    <row r="61" spans="1:48" s="39" customFormat="1" ht="26.4" hidden="1" x14ac:dyDescent="0.25">
      <c r="A61" s="23"/>
      <c r="B61" s="77">
        <v>11703</v>
      </c>
      <c r="C61" s="81" t="s">
        <v>7</v>
      </c>
      <c r="D61" s="81" t="s">
        <v>8</v>
      </c>
      <c r="E61" s="37" t="b">
        <f t="shared" si="2"/>
        <v>0</v>
      </c>
      <c r="F61" s="37" t="b">
        <f t="shared" si="3"/>
        <v>0</v>
      </c>
      <c r="G61" s="38" t="str">
        <f t="shared" si="4"/>
        <v>11703 77 g</v>
      </c>
      <c r="H61" s="18" t="s">
        <v>95</v>
      </c>
      <c r="I61" s="94" t="s">
        <v>9</v>
      </c>
      <c r="J61" s="19" t="s">
        <v>3</v>
      </c>
      <c r="K61" s="19" t="s">
        <v>3</v>
      </c>
      <c r="L61" s="51"/>
      <c r="M61" s="51"/>
      <c r="N61" s="19" t="str">
        <f t="shared" si="5"/>
        <v/>
      </c>
      <c r="O61" s="22" t="str">
        <f t="shared" ca="1" si="6"/>
        <v>ja</v>
      </c>
      <c r="P61" s="22" t="str">
        <f t="shared" ca="1" si="7"/>
        <v>ja</v>
      </c>
      <c r="Q61" s="20" t="str">
        <f t="shared" ca="1" si="8"/>
        <v>Ja</v>
      </c>
      <c r="R61" s="53" t="s">
        <v>96</v>
      </c>
      <c r="S61" s="84"/>
      <c r="T61" s="83"/>
      <c r="U61" s="33" t="str">
        <f t="shared" si="16"/>
        <v/>
      </c>
      <c r="V61" s="29"/>
      <c r="W61" s="35"/>
      <c r="X61" s="35"/>
      <c r="Y61" s="35"/>
      <c r="Z61" s="35"/>
      <c r="AA61" s="24" t="str">
        <f>IF(W61&lt;&gt;"",VLOOKUP(W61,'Anlagentypen strukt inkl RD end'!$A$2:$H$40,8),"")</f>
        <v/>
      </c>
      <c r="AB61" s="24" t="str">
        <f>IF(X61&lt;&gt;"",VLOOKUP(X61,'Anlagentypen strukt inkl RD end'!$A$2:$H$40,8),"")</f>
        <v/>
      </c>
      <c r="AC61" s="24" t="str">
        <f>IF(Y61&lt;&gt;"",VLOOKUP(Y61,'Anlagentypen strukt inkl RD end'!$A$2:$H$40,8),"")</f>
        <v/>
      </c>
      <c r="AD61" s="24" t="str">
        <f>IF(Z61&lt;&gt;"",VLOOKUP(Z61,'Anlagentypen strukt inkl RD end'!$A$2:$H$40,8),"")</f>
        <v/>
      </c>
      <c r="AE61" s="33" t="str">
        <f t="shared" si="9"/>
        <v/>
      </c>
      <c r="AF61" s="25"/>
      <c r="AG61" s="25"/>
      <c r="AH61" s="25"/>
      <c r="AI61" s="25"/>
      <c r="AJ61" s="47" t="str">
        <f t="shared" si="10"/>
        <v/>
      </c>
      <c r="AK61" s="48" t="str">
        <f t="shared" si="0"/>
        <v/>
      </c>
      <c r="AL61" s="47" t="str">
        <f t="shared" si="11"/>
        <v/>
      </c>
      <c r="AM61" s="27"/>
      <c r="AN61" s="36" t="str">
        <f t="shared" si="12"/>
        <v/>
      </c>
      <c r="AO61" s="39" t="str">
        <f t="shared" si="13"/>
        <v/>
      </c>
      <c r="AP61" s="39" t="str">
        <f t="shared" si="17"/>
        <v/>
      </c>
      <c r="AQ61" s="97" t="str">
        <f t="shared" si="1"/>
        <v/>
      </c>
      <c r="AR61" s="113" t="str">
        <f>_xlfn.IFNA(IF(AND(MATCH(B61,SlNrfürStrecke!A:A,0)&gt;0,MATCH(C61,SlNrfürStrecke!B:B,0)&gt;0)=TRUE,"ja","nein"),"nein")</f>
        <v>nein</v>
      </c>
      <c r="AS61" s="140" t="str">
        <f t="shared" si="14"/>
        <v>nein</v>
      </c>
      <c r="AT61" s="113" t="str">
        <f t="shared" si="15"/>
        <v>Ja</v>
      </c>
      <c r="AU61" s="113"/>
      <c r="AV61" s="141" t="s">
        <v>3607</v>
      </c>
    </row>
    <row r="62" spans="1:48" s="39" customFormat="1" x14ac:dyDescent="0.25">
      <c r="A62" s="23" t="s">
        <v>2345</v>
      </c>
      <c r="B62" s="77">
        <v>12101</v>
      </c>
      <c r="C62" s="80" t="s">
        <v>3</v>
      </c>
      <c r="D62" s="81" t="s">
        <v>3</v>
      </c>
      <c r="E62" s="37" t="b">
        <f t="shared" si="2"/>
        <v>1</v>
      </c>
      <c r="F62" s="37" t="b">
        <f t="shared" si="3"/>
        <v>0</v>
      </c>
      <c r="G62" s="38" t="str">
        <f t="shared" si="4"/>
        <v xml:space="preserve">12101  </v>
      </c>
      <c r="H62" s="18" t="s">
        <v>98</v>
      </c>
      <c r="I62" s="93" t="s">
        <v>2346</v>
      </c>
      <c r="J62" s="19" t="s">
        <v>3</v>
      </c>
      <c r="K62" s="19" t="s">
        <v>3</v>
      </c>
      <c r="L62" s="51"/>
      <c r="M62" s="51"/>
      <c r="N62" s="19" t="str">
        <f t="shared" si="5"/>
        <v/>
      </c>
      <c r="O62" s="22" t="str">
        <f t="shared" ca="1" si="6"/>
        <v>ja</v>
      </c>
      <c r="P62" s="22" t="str">
        <f t="shared" ca="1" si="7"/>
        <v>ja</v>
      </c>
      <c r="Q62" s="20" t="str">
        <f t="shared" ca="1" si="8"/>
        <v>Ja</v>
      </c>
      <c r="R62" s="53" t="s">
        <v>97</v>
      </c>
      <c r="S62" s="73" t="s">
        <v>2345</v>
      </c>
      <c r="T62" s="28"/>
      <c r="U62" s="33" t="str">
        <f t="shared" si="16"/>
        <v/>
      </c>
      <c r="V62" s="29"/>
      <c r="W62" s="35"/>
      <c r="X62" s="35"/>
      <c r="Y62" s="35"/>
      <c r="Z62" s="35"/>
      <c r="AA62" s="24" t="str">
        <f>IF(W62&lt;&gt;"",VLOOKUP(W62,'Anlagentypen strukt inkl RD end'!$A$2:$H$40,8),"")</f>
        <v/>
      </c>
      <c r="AB62" s="24" t="str">
        <f>IF(X62&lt;&gt;"",VLOOKUP(X62,'Anlagentypen strukt inkl RD end'!$A$2:$H$40,8),"")</f>
        <v/>
      </c>
      <c r="AC62" s="24" t="str">
        <f>IF(Y62&lt;&gt;"",VLOOKUP(Y62,'Anlagentypen strukt inkl RD end'!$A$2:$H$40,8),"")</f>
        <v/>
      </c>
      <c r="AD62" s="24" t="str">
        <f>IF(Z62&lt;&gt;"",VLOOKUP(Z62,'Anlagentypen strukt inkl RD end'!$A$2:$H$40,8),"")</f>
        <v/>
      </c>
      <c r="AE62" s="33" t="str">
        <f t="shared" si="9"/>
        <v/>
      </c>
      <c r="AF62" s="25"/>
      <c r="AG62" s="25"/>
      <c r="AH62" s="25"/>
      <c r="AI62" s="25"/>
      <c r="AJ62" s="47" t="str">
        <f t="shared" si="10"/>
        <v/>
      </c>
      <c r="AK62" s="48" t="str">
        <f t="shared" si="0"/>
        <v/>
      </c>
      <c r="AL62" s="47" t="str">
        <f t="shared" si="11"/>
        <v/>
      </c>
      <c r="AM62" s="27"/>
      <c r="AN62" s="36" t="str">
        <f t="shared" si="12"/>
        <v/>
      </c>
      <c r="AO62" s="39" t="str">
        <f t="shared" si="13"/>
        <v/>
      </c>
      <c r="AP62" s="39" t="str">
        <f t="shared" si="17"/>
        <v>X</v>
      </c>
      <c r="AQ62" s="97" t="str">
        <f t="shared" si="1"/>
        <v/>
      </c>
      <c r="AR62" s="140" t="str">
        <f>_xlfn.IFNA(IF(AND(MATCH(B62,SlNrfürStrecke!A:A,0)&gt;0,MATCH(C62,SlNrfürStrecke!B:B,0)&gt;0)=TRUE,"ja","nein"),"nein")</f>
        <v>ja</v>
      </c>
      <c r="AS62" s="140" t="str">
        <f t="shared" si="14"/>
        <v>ja</v>
      </c>
      <c r="AT62" s="113" t="str">
        <f t="shared" si="15"/>
        <v>Nein</v>
      </c>
      <c r="AU62" s="113"/>
      <c r="AV62" s="141" t="s">
        <v>3607</v>
      </c>
    </row>
    <row r="63" spans="1:48" s="39" customFormat="1" hidden="1" x14ac:dyDescent="0.25">
      <c r="A63" s="23"/>
      <c r="B63" s="77">
        <v>12101</v>
      </c>
      <c r="C63" s="81" t="s">
        <v>7</v>
      </c>
      <c r="D63" s="81" t="s">
        <v>8</v>
      </c>
      <c r="E63" s="37" t="b">
        <f t="shared" si="2"/>
        <v>0</v>
      </c>
      <c r="F63" s="37" t="b">
        <f t="shared" si="3"/>
        <v>0</v>
      </c>
      <c r="G63" s="38" t="str">
        <f t="shared" si="4"/>
        <v>12101 77 g</v>
      </c>
      <c r="H63" s="18" t="s">
        <v>98</v>
      </c>
      <c r="I63" s="94" t="s">
        <v>9</v>
      </c>
      <c r="J63" s="19" t="s">
        <v>3</v>
      </c>
      <c r="K63" s="19" t="s">
        <v>3</v>
      </c>
      <c r="L63" s="51"/>
      <c r="M63" s="51"/>
      <c r="N63" s="19" t="str">
        <f t="shared" si="5"/>
        <v/>
      </c>
      <c r="O63" s="22" t="str">
        <f t="shared" ca="1" si="6"/>
        <v>ja</v>
      </c>
      <c r="P63" s="22" t="str">
        <f t="shared" ca="1" si="7"/>
        <v>ja</v>
      </c>
      <c r="Q63" s="20" t="str">
        <f t="shared" ca="1" si="8"/>
        <v>Ja</v>
      </c>
      <c r="R63" s="53" t="s">
        <v>99</v>
      </c>
      <c r="S63" s="84"/>
      <c r="T63" s="83"/>
      <c r="U63" s="33" t="str">
        <f t="shared" si="16"/>
        <v/>
      </c>
      <c r="V63" s="29"/>
      <c r="W63" s="35"/>
      <c r="X63" s="35"/>
      <c r="Y63" s="35"/>
      <c r="Z63" s="35"/>
      <c r="AA63" s="24" t="str">
        <f>IF(W63&lt;&gt;"",VLOOKUP(W63,'Anlagentypen strukt inkl RD end'!$A$2:$H$40,8),"")</f>
        <v/>
      </c>
      <c r="AB63" s="24" t="str">
        <f>IF(X63&lt;&gt;"",VLOOKUP(X63,'Anlagentypen strukt inkl RD end'!$A$2:$H$40,8),"")</f>
        <v/>
      </c>
      <c r="AC63" s="24" t="str">
        <f>IF(Y63&lt;&gt;"",VLOOKUP(Y63,'Anlagentypen strukt inkl RD end'!$A$2:$H$40,8),"")</f>
        <v/>
      </c>
      <c r="AD63" s="24" t="str">
        <f>IF(Z63&lt;&gt;"",VLOOKUP(Z63,'Anlagentypen strukt inkl RD end'!$A$2:$H$40,8),"")</f>
        <v/>
      </c>
      <c r="AE63" s="33" t="str">
        <f t="shared" si="9"/>
        <v/>
      </c>
      <c r="AF63" s="25"/>
      <c r="AG63" s="25"/>
      <c r="AH63" s="25"/>
      <c r="AI63" s="25"/>
      <c r="AJ63" s="47" t="str">
        <f t="shared" si="10"/>
        <v/>
      </c>
      <c r="AK63" s="48" t="str">
        <f t="shared" si="0"/>
        <v/>
      </c>
      <c r="AL63" s="47" t="str">
        <f t="shared" si="11"/>
        <v/>
      </c>
      <c r="AM63" s="27"/>
      <c r="AN63" s="36" t="str">
        <f t="shared" si="12"/>
        <v/>
      </c>
      <c r="AO63" s="39" t="str">
        <f t="shared" si="13"/>
        <v/>
      </c>
      <c r="AP63" s="39" t="str">
        <f t="shared" si="17"/>
        <v/>
      </c>
      <c r="AQ63" s="97" t="str">
        <f t="shared" si="1"/>
        <v/>
      </c>
      <c r="AR63" s="113" t="str">
        <f>_xlfn.IFNA(IF(AND(MATCH(B63,SlNrfürStrecke!A:A,0)&gt;0,MATCH(C63,SlNrfürStrecke!B:B,0)&gt;0)=TRUE,"ja","nein"),"nein")</f>
        <v>nein</v>
      </c>
      <c r="AS63" s="140" t="str">
        <f t="shared" si="14"/>
        <v>nein</v>
      </c>
      <c r="AT63" s="113" t="str">
        <f t="shared" si="15"/>
        <v>Ja</v>
      </c>
      <c r="AU63" s="113"/>
      <c r="AV63" s="141" t="s">
        <v>3607</v>
      </c>
    </row>
    <row r="64" spans="1:48" s="39" customFormat="1" x14ac:dyDescent="0.25">
      <c r="A64" s="23" t="s">
        <v>2345</v>
      </c>
      <c r="B64" s="77">
        <v>12102</v>
      </c>
      <c r="C64" s="80" t="s">
        <v>3</v>
      </c>
      <c r="D64" s="81" t="s">
        <v>3</v>
      </c>
      <c r="E64" s="37" t="b">
        <f t="shared" si="2"/>
        <v>1</v>
      </c>
      <c r="F64" s="37" t="b">
        <f t="shared" si="3"/>
        <v>0</v>
      </c>
      <c r="G64" s="38" t="str">
        <f t="shared" si="4"/>
        <v xml:space="preserve">12102  </v>
      </c>
      <c r="H64" s="18" t="s">
        <v>101</v>
      </c>
      <c r="I64" s="93" t="s">
        <v>2346</v>
      </c>
      <c r="J64" s="19" t="s">
        <v>3</v>
      </c>
      <c r="K64" s="19" t="s">
        <v>3</v>
      </c>
      <c r="L64" s="51"/>
      <c r="M64" s="51"/>
      <c r="N64" s="19" t="str">
        <f t="shared" si="5"/>
        <v/>
      </c>
      <c r="O64" s="22" t="str">
        <f t="shared" ca="1" si="6"/>
        <v>ja</v>
      </c>
      <c r="P64" s="22" t="str">
        <f t="shared" ca="1" si="7"/>
        <v>ja</v>
      </c>
      <c r="Q64" s="20" t="str">
        <f t="shared" ca="1" si="8"/>
        <v>Ja</v>
      </c>
      <c r="R64" s="53" t="s">
        <v>100</v>
      </c>
      <c r="S64" s="73" t="s">
        <v>2345</v>
      </c>
      <c r="T64" s="28"/>
      <c r="U64" s="33" t="str">
        <f t="shared" si="16"/>
        <v/>
      </c>
      <c r="V64" s="29"/>
      <c r="W64" s="35"/>
      <c r="X64" s="35"/>
      <c r="Y64" s="35"/>
      <c r="Z64" s="35"/>
      <c r="AA64" s="24" t="str">
        <f>IF(W64&lt;&gt;"",VLOOKUP(W64,'Anlagentypen strukt inkl RD end'!$A$2:$H$40,8),"")</f>
        <v/>
      </c>
      <c r="AB64" s="24" t="str">
        <f>IF(X64&lt;&gt;"",VLOOKUP(X64,'Anlagentypen strukt inkl RD end'!$A$2:$H$40,8),"")</f>
        <v/>
      </c>
      <c r="AC64" s="24" t="str">
        <f>IF(Y64&lt;&gt;"",VLOOKUP(Y64,'Anlagentypen strukt inkl RD end'!$A$2:$H$40,8),"")</f>
        <v/>
      </c>
      <c r="AD64" s="24" t="str">
        <f>IF(Z64&lt;&gt;"",VLOOKUP(Z64,'Anlagentypen strukt inkl RD end'!$A$2:$H$40,8),"")</f>
        <v/>
      </c>
      <c r="AE64" s="33" t="str">
        <f t="shared" si="9"/>
        <v/>
      </c>
      <c r="AF64" s="25"/>
      <c r="AG64" s="25"/>
      <c r="AH64" s="25"/>
      <c r="AI64" s="25"/>
      <c r="AJ64" s="47" t="str">
        <f t="shared" si="10"/>
        <v/>
      </c>
      <c r="AK64" s="48" t="str">
        <f t="shared" si="0"/>
        <v/>
      </c>
      <c r="AL64" s="47" t="str">
        <f t="shared" si="11"/>
        <v/>
      </c>
      <c r="AM64" s="27"/>
      <c r="AN64" s="36" t="str">
        <f t="shared" si="12"/>
        <v/>
      </c>
      <c r="AO64" s="39" t="str">
        <f t="shared" si="13"/>
        <v/>
      </c>
      <c r="AP64" s="39" t="str">
        <f t="shared" si="17"/>
        <v>X</v>
      </c>
      <c r="AQ64" s="97" t="str">
        <f t="shared" si="1"/>
        <v/>
      </c>
      <c r="AR64" s="140" t="str">
        <f>_xlfn.IFNA(IF(AND(MATCH(B64,SlNrfürStrecke!A:A,0)&gt;0,MATCH(C64,SlNrfürStrecke!B:B,0)&gt;0)=TRUE,"ja","nein"),"nein")</f>
        <v>ja</v>
      </c>
      <c r="AS64" s="140" t="str">
        <f t="shared" si="14"/>
        <v>ja</v>
      </c>
      <c r="AT64" s="113" t="str">
        <f t="shared" si="15"/>
        <v>Nein</v>
      </c>
      <c r="AU64" s="113"/>
      <c r="AV64" s="141" t="s">
        <v>3607</v>
      </c>
    </row>
    <row r="65" spans="1:48" s="39" customFormat="1" hidden="1" x14ac:dyDescent="0.25">
      <c r="A65" s="23"/>
      <c r="B65" s="77">
        <v>12102</v>
      </c>
      <c r="C65" s="81" t="s">
        <v>7</v>
      </c>
      <c r="D65" s="81" t="s">
        <v>8</v>
      </c>
      <c r="E65" s="37" t="b">
        <f t="shared" si="2"/>
        <v>0</v>
      </c>
      <c r="F65" s="37" t="b">
        <f t="shared" si="3"/>
        <v>0</v>
      </c>
      <c r="G65" s="38" t="str">
        <f t="shared" si="4"/>
        <v>12102 77 g</v>
      </c>
      <c r="H65" s="18" t="s">
        <v>101</v>
      </c>
      <c r="I65" s="94" t="s">
        <v>9</v>
      </c>
      <c r="J65" s="19" t="s">
        <v>3</v>
      </c>
      <c r="K65" s="19" t="s">
        <v>3</v>
      </c>
      <c r="L65" s="51"/>
      <c r="M65" s="51"/>
      <c r="N65" s="19" t="str">
        <f t="shared" si="5"/>
        <v/>
      </c>
      <c r="O65" s="22" t="str">
        <f t="shared" ca="1" si="6"/>
        <v>ja</v>
      </c>
      <c r="P65" s="22" t="str">
        <f t="shared" ca="1" si="7"/>
        <v>ja</v>
      </c>
      <c r="Q65" s="20" t="str">
        <f t="shared" ca="1" si="8"/>
        <v>Ja</v>
      </c>
      <c r="R65" s="53" t="s">
        <v>102</v>
      </c>
      <c r="S65" s="84"/>
      <c r="T65" s="83"/>
      <c r="U65" s="33" t="str">
        <f t="shared" si="16"/>
        <v/>
      </c>
      <c r="V65" s="29"/>
      <c r="W65" s="35"/>
      <c r="X65" s="35"/>
      <c r="Y65" s="35"/>
      <c r="Z65" s="35"/>
      <c r="AA65" s="24" t="str">
        <f>IF(W65&lt;&gt;"",VLOOKUP(W65,'Anlagentypen strukt inkl RD end'!$A$2:$H$40,8),"")</f>
        <v/>
      </c>
      <c r="AB65" s="24" t="str">
        <f>IF(X65&lt;&gt;"",VLOOKUP(X65,'Anlagentypen strukt inkl RD end'!$A$2:$H$40,8),"")</f>
        <v/>
      </c>
      <c r="AC65" s="24" t="str">
        <f>IF(Y65&lt;&gt;"",VLOOKUP(Y65,'Anlagentypen strukt inkl RD end'!$A$2:$H$40,8),"")</f>
        <v/>
      </c>
      <c r="AD65" s="24" t="str">
        <f>IF(Z65&lt;&gt;"",VLOOKUP(Z65,'Anlagentypen strukt inkl RD end'!$A$2:$H$40,8),"")</f>
        <v/>
      </c>
      <c r="AE65" s="33" t="str">
        <f t="shared" si="9"/>
        <v/>
      </c>
      <c r="AF65" s="25"/>
      <c r="AG65" s="25"/>
      <c r="AH65" s="25"/>
      <c r="AI65" s="25"/>
      <c r="AJ65" s="47" t="str">
        <f t="shared" si="10"/>
        <v/>
      </c>
      <c r="AK65" s="48" t="str">
        <f t="shared" si="0"/>
        <v/>
      </c>
      <c r="AL65" s="47" t="str">
        <f t="shared" si="11"/>
        <v/>
      </c>
      <c r="AM65" s="27"/>
      <c r="AN65" s="36" t="str">
        <f t="shared" si="12"/>
        <v/>
      </c>
      <c r="AO65" s="39" t="str">
        <f t="shared" si="13"/>
        <v/>
      </c>
      <c r="AP65" s="39" t="str">
        <f t="shared" si="17"/>
        <v/>
      </c>
      <c r="AQ65" s="97" t="str">
        <f t="shared" si="1"/>
        <v/>
      </c>
      <c r="AR65" s="113" t="str">
        <f>_xlfn.IFNA(IF(AND(MATCH(B65,SlNrfürStrecke!A:A,0)&gt;0,MATCH(C65,SlNrfürStrecke!B:B,0)&gt;0)=TRUE,"ja","nein"),"nein")</f>
        <v>nein</v>
      </c>
      <c r="AS65" s="140" t="str">
        <f t="shared" si="14"/>
        <v>nein</v>
      </c>
      <c r="AT65" s="113" t="str">
        <f t="shared" si="15"/>
        <v>Ja</v>
      </c>
      <c r="AU65" s="113"/>
      <c r="AV65" s="141" t="s">
        <v>3607</v>
      </c>
    </row>
    <row r="66" spans="1:48" s="39" customFormat="1" hidden="1" x14ac:dyDescent="0.25">
      <c r="A66" s="23"/>
      <c r="B66" s="77">
        <v>12301</v>
      </c>
      <c r="C66" s="80" t="s">
        <v>3</v>
      </c>
      <c r="D66" s="81" t="s">
        <v>3</v>
      </c>
      <c r="E66" s="37" t="b">
        <f t="shared" si="2"/>
        <v>0</v>
      </c>
      <c r="F66" s="37" t="b">
        <f t="shared" si="3"/>
        <v>0</v>
      </c>
      <c r="G66" s="38" t="str">
        <f t="shared" si="4"/>
        <v xml:space="preserve">12301  </v>
      </c>
      <c r="H66" s="18" t="s">
        <v>104</v>
      </c>
      <c r="I66" s="93" t="s">
        <v>2346</v>
      </c>
      <c r="J66" s="19" t="s">
        <v>3</v>
      </c>
      <c r="K66" s="19" t="s">
        <v>3</v>
      </c>
      <c r="L66" s="51"/>
      <c r="M66" s="51"/>
      <c r="N66" s="19" t="str">
        <f t="shared" si="5"/>
        <v/>
      </c>
      <c r="O66" s="22" t="str">
        <f t="shared" ca="1" si="6"/>
        <v>ja</v>
      </c>
      <c r="P66" s="22" t="str">
        <f t="shared" ca="1" si="7"/>
        <v>ja</v>
      </c>
      <c r="Q66" s="20" t="str">
        <f t="shared" ca="1" si="8"/>
        <v>Ja</v>
      </c>
      <c r="R66" s="53" t="s">
        <v>103</v>
      </c>
      <c r="S66" s="73"/>
      <c r="T66" s="28"/>
      <c r="U66" s="33" t="str">
        <f t="shared" si="16"/>
        <v/>
      </c>
      <c r="V66" s="29"/>
      <c r="W66" s="35"/>
      <c r="X66" s="35"/>
      <c r="Y66" s="35"/>
      <c r="Z66" s="35"/>
      <c r="AA66" s="24" t="str">
        <f>IF(W66&lt;&gt;"",VLOOKUP(W66,'Anlagentypen strukt inkl RD end'!$A$2:$H$40,8),"")</f>
        <v/>
      </c>
      <c r="AB66" s="24" t="str">
        <f>IF(X66&lt;&gt;"",VLOOKUP(X66,'Anlagentypen strukt inkl RD end'!$A$2:$H$40,8),"")</f>
        <v/>
      </c>
      <c r="AC66" s="24" t="str">
        <f>IF(Y66&lt;&gt;"",VLOOKUP(Y66,'Anlagentypen strukt inkl RD end'!$A$2:$H$40,8),"")</f>
        <v/>
      </c>
      <c r="AD66" s="24" t="str">
        <f>IF(Z66&lt;&gt;"",VLOOKUP(Z66,'Anlagentypen strukt inkl RD end'!$A$2:$H$40,8),"")</f>
        <v/>
      </c>
      <c r="AE66" s="33" t="str">
        <f t="shared" si="9"/>
        <v/>
      </c>
      <c r="AF66" s="25"/>
      <c r="AG66" s="25"/>
      <c r="AH66" s="25"/>
      <c r="AI66" s="25"/>
      <c r="AJ66" s="47" t="str">
        <f t="shared" si="10"/>
        <v/>
      </c>
      <c r="AK66" s="48" t="str">
        <f t="shared" ref="AK66:AK129" si="18">U66&amp; AE66 &amp; IF(AF66 &lt;&gt;"",AF66&amp;", ","") &amp;IF(AG66 &lt;&gt;"",AG66&amp;", ","") &amp;IF(AH66 &lt;&gt;"",AH66&amp;", ","")&amp; IF(AI66 &lt;&gt;"",AI66&amp;", ","")</f>
        <v/>
      </c>
      <c r="AL66" s="47" t="str">
        <f t="shared" si="11"/>
        <v/>
      </c>
      <c r="AM66" s="27"/>
      <c r="AN66" s="36" t="str">
        <f t="shared" ref="AN66:AN129" si="19">IF(AND(V66="X",AJ66=""),"R/D-Verfahren für die Behandlung fehlen!","")</f>
        <v/>
      </c>
      <c r="AO66" s="39" t="str">
        <f t="shared" si="13"/>
        <v/>
      </c>
      <c r="AP66" s="39" t="str">
        <f t="shared" si="17"/>
        <v/>
      </c>
      <c r="AQ66" s="97" t="str">
        <f t="shared" ref="AQ66:AQ129" si="20">IF(A66="X",(IF(OR(S66="X",T66="X",V66="X")=TRUE,"","Spalten S, T und V nicht befüllt!")),IF(OR(S66="X",T66="X",V66="X"),"Spalte A nicht befüllt!",""))</f>
        <v/>
      </c>
      <c r="AR66" s="140" t="str">
        <f>_xlfn.IFNA(IF(AND(MATCH(B66,SlNrfürStrecke!A:A,0)&gt;0,MATCH(C66,SlNrfürStrecke!B:B,0)&gt;0)=TRUE,"ja","nein"),"nein")</f>
        <v>nein</v>
      </c>
      <c r="AS66" s="140" t="str">
        <f t="shared" si="14"/>
        <v>nein</v>
      </c>
      <c r="AT66" s="113" t="str">
        <f t="shared" si="15"/>
        <v>Ja</v>
      </c>
      <c r="AU66" s="113"/>
      <c r="AV66" s="141" t="s">
        <v>3607</v>
      </c>
    </row>
    <row r="67" spans="1:48" s="39" customFormat="1" hidden="1" x14ac:dyDescent="0.25">
      <c r="A67" s="23"/>
      <c r="B67" s="77">
        <v>12301</v>
      </c>
      <c r="C67" s="81" t="s">
        <v>7</v>
      </c>
      <c r="D67" s="81" t="s">
        <v>8</v>
      </c>
      <c r="E67" s="37" t="b">
        <f t="shared" ref="E67:E130" si="21">AND(A67="X",D67="")</f>
        <v>0</v>
      </c>
      <c r="F67" s="37" t="b">
        <f t="shared" ref="F67:F130" si="22">AND(A67="X",D67="g")</f>
        <v>0</v>
      </c>
      <c r="G67" s="38" t="str">
        <f t="shared" ref="G67:G130" si="23">B67&amp; " " &amp;C67&amp; " " &amp; D67</f>
        <v>12301 77 g</v>
      </c>
      <c r="H67" s="18" t="s">
        <v>104</v>
      </c>
      <c r="I67" s="94" t="s">
        <v>9</v>
      </c>
      <c r="J67" s="19" t="s">
        <v>3</v>
      </c>
      <c r="K67" s="19" t="s">
        <v>3</v>
      </c>
      <c r="L67" s="51"/>
      <c r="M67" s="51"/>
      <c r="N67" s="19" t="str">
        <f t="shared" ref="N67:N130" si="24">IF(L67&amp;M67 &lt;&gt;"","Ja","")</f>
        <v/>
      </c>
      <c r="O67" s="22" t="str">
        <f t="shared" ref="O67:O130" ca="1" si="25">IF(OR(L67&lt;TODAY(),L67=""),"ja","nein")</f>
        <v>ja</v>
      </c>
      <c r="P67" s="22" t="str">
        <f t="shared" ref="P67:P130" ca="1" si="26">IF(OR(M67&gt;TODAY(),M67=""),"ja","nein")</f>
        <v>ja</v>
      </c>
      <c r="Q67" s="20" t="str">
        <f t="shared" ref="Q67:Q130" ca="1" si="27">IF(OR(O67="Nein",P67="Nein"),"Nein","Ja")</f>
        <v>Ja</v>
      </c>
      <c r="R67" s="53" t="s">
        <v>105</v>
      </c>
      <c r="S67" s="84"/>
      <c r="T67" s="83"/>
      <c r="U67" s="33" t="str">
        <f t="shared" ref="U67:U130" si="28">IF(T67="X","R13, D15 ", "")</f>
        <v/>
      </c>
      <c r="V67" s="29"/>
      <c r="W67" s="35"/>
      <c r="X67" s="35"/>
      <c r="Y67" s="35"/>
      <c r="Z67" s="35"/>
      <c r="AA67" s="24" t="str">
        <f>IF(W67&lt;&gt;"",VLOOKUP(W67,'Anlagentypen strukt inkl RD end'!$A$2:$H$40,8),"")</f>
        <v/>
      </c>
      <c r="AB67" s="24" t="str">
        <f>IF(X67&lt;&gt;"",VLOOKUP(X67,'Anlagentypen strukt inkl RD end'!$A$2:$H$40,8),"")</f>
        <v/>
      </c>
      <c r="AC67" s="24" t="str">
        <f>IF(Y67&lt;&gt;"",VLOOKUP(Y67,'Anlagentypen strukt inkl RD end'!$A$2:$H$40,8),"")</f>
        <v/>
      </c>
      <c r="AD67" s="24" t="str">
        <f>IF(Z67&lt;&gt;"",VLOOKUP(Z67,'Anlagentypen strukt inkl RD end'!$A$2:$H$40,8),"")</f>
        <v/>
      </c>
      <c r="AE67" s="33" t="str">
        <f t="shared" ref="AE67:AE130" si="29">AA67&amp;AB67&amp;AD67&amp;AC67</f>
        <v/>
      </c>
      <c r="AF67" s="25"/>
      <c r="AG67" s="25"/>
      <c r="AH67" s="25"/>
      <c r="AI67" s="25"/>
      <c r="AJ67" s="47" t="str">
        <f t="shared" ref="AJ67:AJ130" si="30">IF(AE67 &lt;&gt;"",AE67&amp;", ","") &amp;IF(AF67 &lt;&gt;"",AF67&amp;", ","") &amp;IF(AG67 &lt;&gt;"",AG67&amp;", ","") &amp;IF(AH67 &lt;&gt;"",AH67&amp;", ","")&amp; IF(AI67 &lt;&gt;"",AI67&amp;", ","")</f>
        <v/>
      </c>
      <c r="AK67" s="48" t="str">
        <f t="shared" si="18"/>
        <v/>
      </c>
      <c r="AL67" s="47" t="str">
        <f t="shared" ref="AL67:AL130" si="31">AE67 &amp; IF(AF67 &lt;&gt;"",AF67&amp;", ","") &amp;IF(AG67 &lt;&gt;"",AG67&amp;", ","") &amp;IF(AH67 &lt;&gt;"",AH67&amp;", ","")&amp; IF(AI67 &lt;&gt;"",AI67&amp;", ","")</f>
        <v/>
      </c>
      <c r="AM67" s="27"/>
      <c r="AN67" s="36" t="str">
        <f t="shared" si="19"/>
        <v/>
      </c>
      <c r="AO67" s="39" t="str">
        <f t="shared" ref="AO67:AO130" si="32">IF(AN67&lt;&gt;"",1,"")</f>
        <v/>
      </c>
      <c r="AP67" s="39" t="str">
        <f t="shared" ref="AP67:AP130" si="33">IF(OR(A67="X",S67="X",T67="X",V67="X"),"X","")</f>
        <v/>
      </c>
      <c r="AQ67" s="97" t="str">
        <f t="shared" si="20"/>
        <v/>
      </c>
      <c r="AR67" s="113" t="str">
        <f>_xlfn.IFNA(IF(AND(MATCH(B67,SlNrfürStrecke!A:A,0)&gt;0,MATCH(C67,SlNrfürStrecke!B:B,0)&gt;0)=TRUE,"ja","nein"),"nein")</f>
        <v>nein</v>
      </c>
      <c r="AS67" s="140" t="str">
        <f t="shared" ref="AS67:AS130" si="34">AR67</f>
        <v>nein</v>
      </c>
      <c r="AT67" s="113" t="str">
        <f t="shared" ref="AT67:AT130" si="35">IF(AS67="ja","Nein","Ja")</f>
        <v>Ja</v>
      </c>
      <c r="AU67" s="113"/>
      <c r="AV67" s="141" t="s">
        <v>3607</v>
      </c>
    </row>
    <row r="68" spans="1:48" s="39" customFormat="1" x14ac:dyDescent="0.25">
      <c r="A68" s="23" t="s">
        <v>2345</v>
      </c>
      <c r="B68" s="77">
        <v>12302</v>
      </c>
      <c r="C68" s="80" t="s">
        <v>3</v>
      </c>
      <c r="D68" s="81" t="s">
        <v>3</v>
      </c>
      <c r="E68" s="37" t="b">
        <f t="shared" si="21"/>
        <v>1</v>
      </c>
      <c r="F68" s="37" t="b">
        <f t="shared" si="22"/>
        <v>0</v>
      </c>
      <c r="G68" s="38" t="str">
        <f t="shared" si="23"/>
        <v xml:space="preserve">12302  </v>
      </c>
      <c r="H68" s="18" t="s">
        <v>107</v>
      </c>
      <c r="I68" s="93" t="s">
        <v>2346</v>
      </c>
      <c r="J68" s="19" t="s">
        <v>3</v>
      </c>
      <c r="K68" s="19" t="s">
        <v>3</v>
      </c>
      <c r="L68" s="51"/>
      <c r="M68" s="51"/>
      <c r="N68" s="19" t="str">
        <f t="shared" si="24"/>
        <v/>
      </c>
      <c r="O68" s="22" t="str">
        <f t="shared" ca="1" si="25"/>
        <v>ja</v>
      </c>
      <c r="P68" s="22" t="str">
        <f t="shared" ca="1" si="26"/>
        <v>ja</v>
      </c>
      <c r="Q68" s="20" t="str">
        <f t="shared" ca="1" si="27"/>
        <v>Ja</v>
      </c>
      <c r="R68" s="53" t="s">
        <v>106</v>
      </c>
      <c r="S68" s="73" t="s">
        <v>2345</v>
      </c>
      <c r="T68" s="28"/>
      <c r="U68" s="33" t="str">
        <f t="shared" si="28"/>
        <v/>
      </c>
      <c r="V68" s="29"/>
      <c r="W68" s="35"/>
      <c r="X68" s="35"/>
      <c r="Y68" s="35"/>
      <c r="Z68" s="35"/>
      <c r="AA68" s="24" t="str">
        <f>IF(W68&lt;&gt;"",VLOOKUP(W68,'Anlagentypen strukt inkl RD end'!$A$2:$H$40,8),"")</f>
        <v/>
      </c>
      <c r="AB68" s="24" t="str">
        <f>IF(X68&lt;&gt;"",VLOOKUP(X68,'Anlagentypen strukt inkl RD end'!$A$2:$H$40,8),"")</f>
        <v/>
      </c>
      <c r="AC68" s="24" t="str">
        <f>IF(Y68&lt;&gt;"",VLOOKUP(Y68,'Anlagentypen strukt inkl RD end'!$A$2:$H$40,8),"")</f>
        <v/>
      </c>
      <c r="AD68" s="24" t="str">
        <f>IF(Z68&lt;&gt;"",VLOOKUP(Z68,'Anlagentypen strukt inkl RD end'!$A$2:$H$40,8),"")</f>
        <v/>
      </c>
      <c r="AE68" s="33" t="str">
        <f t="shared" si="29"/>
        <v/>
      </c>
      <c r="AF68" s="25"/>
      <c r="AG68" s="25"/>
      <c r="AH68" s="25"/>
      <c r="AI68" s="25"/>
      <c r="AJ68" s="47" t="str">
        <f t="shared" si="30"/>
        <v/>
      </c>
      <c r="AK68" s="48" t="str">
        <f t="shared" si="18"/>
        <v/>
      </c>
      <c r="AL68" s="47" t="str">
        <f t="shared" si="31"/>
        <v/>
      </c>
      <c r="AM68" s="27"/>
      <c r="AN68" s="36" t="str">
        <f t="shared" si="19"/>
        <v/>
      </c>
      <c r="AO68" s="39" t="str">
        <f t="shared" si="32"/>
        <v/>
      </c>
      <c r="AP68" s="39" t="str">
        <f t="shared" si="33"/>
        <v>X</v>
      </c>
      <c r="AQ68" s="97" t="str">
        <f t="shared" si="20"/>
        <v/>
      </c>
      <c r="AR68" s="140" t="str">
        <f>_xlfn.IFNA(IF(AND(MATCH(B68,SlNrfürStrecke!A:A,0)&gt;0,MATCH(C68,SlNrfürStrecke!B:B,0)&gt;0)=TRUE,"ja","nein"),"nein")</f>
        <v>ja</v>
      </c>
      <c r="AS68" s="140" t="str">
        <f t="shared" si="34"/>
        <v>ja</v>
      </c>
      <c r="AT68" s="113" t="str">
        <f t="shared" si="35"/>
        <v>Nein</v>
      </c>
      <c r="AU68" s="113"/>
      <c r="AV68" s="141" t="s">
        <v>3607</v>
      </c>
    </row>
    <row r="69" spans="1:48" s="39" customFormat="1" hidden="1" x14ac:dyDescent="0.25">
      <c r="A69" s="23"/>
      <c r="B69" s="77">
        <v>12302</v>
      </c>
      <c r="C69" s="81" t="s">
        <v>7</v>
      </c>
      <c r="D69" s="81" t="s">
        <v>8</v>
      </c>
      <c r="E69" s="37" t="b">
        <f t="shared" si="21"/>
        <v>0</v>
      </c>
      <c r="F69" s="37" t="b">
        <f t="shared" si="22"/>
        <v>0</v>
      </c>
      <c r="G69" s="38" t="str">
        <f t="shared" si="23"/>
        <v>12302 77 g</v>
      </c>
      <c r="H69" s="18" t="s">
        <v>107</v>
      </c>
      <c r="I69" s="94" t="s">
        <v>9</v>
      </c>
      <c r="J69" s="19" t="s">
        <v>3</v>
      </c>
      <c r="K69" s="19" t="s">
        <v>3</v>
      </c>
      <c r="L69" s="51"/>
      <c r="M69" s="51"/>
      <c r="N69" s="19" t="str">
        <f t="shared" si="24"/>
        <v/>
      </c>
      <c r="O69" s="22" t="str">
        <f t="shared" ca="1" si="25"/>
        <v>ja</v>
      </c>
      <c r="P69" s="22" t="str">
        <f t="shared" ca="1" si="26"/>
        <v>ja</v>
      </c>
      <c r="Q69" s="20" t="str">
        <f t="shared" ca="1" si="27"/>
        <v>Ja</v>
      </c>
      <c r="R69" s="53" t="s">
        <v>108</v>
      </c>
      <c r="S69" s="84"/>
      <c r="T69" s="83"/>
      <c r="U69" s="33" t="str">
        <f t="shared" si="28"/>
        <v/>
      </c>
      <c r="V69" s="29"/>
      <c r="W69" s="35"/>
      <c r="X69" s="35"/>
      <c r="Y69" s="35"/>
      <c r="Z69" s="35"/>
      <c r="AA69" s="24" t="str">
        <f>IF(W69&lt;&gt;"",VLOOKUP(W69,'Anlagentypen strukt inkl RD end'!$A$2:$H$40,8),"")</f>
        <v/>
      </c>
      <c r="AB69" s="24" t="str">
        <f>IF(X69&lt;&gt;"",VLOOKUP(X69,'Anlagentypen strukt inkl RD end'!$A$2:$H$40,8),"")</f>
        <v/>
      </c>
      <c r="AC69" s="24" t="str">
        <f>IF(Y69&lt;&gt;"",VLOOKUP(Y69,'Anlagentypen strukt inkl RD end'!$A$2:$H$40,8),"")</f>
        <v/>
      </c>
      <c r="AD69" s="24" t="str">
        <f>IF(Z69&lt;&gt;"",VLOOKUP(Z69,'Anlagentypen strukt inkl RD end'!$A$2:$H$40,8),"")</f>
        <v/>
      </c>
      <c r="AE69" s="33" t="str">
        <f t="shared" si="29"/>
        <v/>
      </c>
      <c r="AF69" s="25"/>
      <c r="AG69" s="25"/>
      <c r="AH69" s="25"/>
      <c r="AI69" s="25"/>
      <c r="AJ69" s="47" t="str">
        <f t="shared" si="30"/>
        <v/>
      </c>
      <c r="AK69" s="48" t="str">
        <f t="shared" si="18"/>
        <v/>
      </c>
      <c r="AL69" s="47" t="str">
        <f t="shared" si="31"/>
        <v/>
      </c>
      <c r="AM69" s="27"/>
      <c r="AN69" s="36" t="str">
        <f t="shared" si="19"/>
        <v/>
      </c>
      <c r="AO69" s="39" t="str">
        <f t="shared" si="32"/>
        <v/>
      </c>
      <c r="AP69" s="39" t="str">
        <f t="shared" si="33"/>
        <v/>
      </c>
      <c r="AQ69" s="97" t="str">
        <f t="shared" si="20"/>
        <v/>
      </c>
      <c r="AR69" s="113" t="str">
        <f>_xlfn.IFNA(IF(AND(MATCH(B69,SlNrfürStrecke!A:A,0)&gt;0,MATCH(C69,SlNrfürStrecke!B:B,0)&gt;0)=TRUE,"ja","nein"),"nein")</f>
        <v>nein</v>
      </c>
      <c r="AS69" s="140" t="str">
        <f t="shared" si="34"/>
        <v>nein</v>
      </c>
      <c r="AT69" s="113" t="str">
        <f t="shared" si="35"/>
        <v>Ja</v>
      </c>
      <c r="AU69" s="113"/>
      <c r="AV69" s="141" t="s">
        <v>3607</v>
      </c>
    </row>
    <row r="70" spans="1:48" s="39" customFormat="1" hidden="1" x14ac:dyDescent="0.25">
      <c r="A70" s="23"/>
      <c r="B70" s="77">
        <v>12303</v>
      </c>
      <c r="C70" s="80" t="s">
        <v>3</v>
      </c>
      <c r="D70" s="81" t="s">
        <v>8</v>
      </c>
      <c r="E70" s="37" t="b">
        <f t="shared" si="21"/>
        <v>0</v>
      </c>
      <c r="F70" s="37" t="b">
        <f t="shared" si="22"/>
        <v>0</v>
      </c>
      <c r="G70" s="38" t="str">
        <f t="shared" si="23"/>
        <v>12303  g</v>
      </c>
      <c r="H70" s="18" t="s">
        <v>110</v>
      </c>
      <c r="I70" s="93" t="s">
        <v>2346</v>
      </c>
      <c r="J70" s="19" t="s">
        <v>3</v>
      </c>
      <c r="K70" s="19" t="s">
        <v>3</v>
      </c>
      <c r="L70" s="51"/>
      <c r="M70" s="51"/>
      <c r="N70" s="19" t="str">
        <f t="shared" si="24"/>
        <v/>
      </c>
      <c r="O70" s="22" t="str">
        <f t="shared" ca="1" si="25"/>
        <v>ja</v>
      </c>
      <c r="P70" s="22" t="str">
        <f t="shared" ca="1" si="26"/>
        <v>ja</v>
      </c>
      <c r="Q70" s="20" t="str">
        <f t="shared" ca="1" si="27"/>
        <v>Ja</v>
      </c>
      <c r="R70" s="53" t="s">
        <v>109</v>
      </c>
      <c r="S70" s="84"/>
      <c r="T70" s="83"/>
      <c r="U70" s="33" t="str">
        <f t="shared" si="28"/>
        <v/>
      </c>
      <c r="V70" s="29"/>
      <c r="W70" s="35"/>
      <c r="X70" s="35"/>
      <c r="Y70" s="35"/>
      <c r="Z70" s="35"/>
      <c r="AA70" s="24" t="str">
        <f>IF(W70&lt;&gt;"",VLOOKUP(W70,'Anlagentypen strukt inkl RD end'!$A$2:$H$40,8),"")</f>
        <v/>
      </c>
      <c r="AB70" s="24" t="str">
        <f>IF(X70&lt;&gt;"",VLOOKUP(X70,'Anlagentypen strukt inkl RD end'!$A$2:$H$40,8),"")</f>
        <v/>
      </c>
      <c r="AC70" s="24" t="str">
        <f>IF(Y70&lt;&gt;"",VLOOKUP(Y70,'Anlagentypen strukt inkl RD end'!$A$2:$H$40,8),"")</f>
        <v/>
      </c>
      <c r="AD70" s="24" t="str">
        <f>IF(Z70&lt;&gt;"",VLOOKUP(Z70,'Anlagentypen strukt inkl RD end'!$A$2:$H$40,8),"")</f>
        <v/>
      </c>
      <c r="AE70" s="33" t="str">
        <f t="shared" si="29"/>
        <v/>
      </c>
      <c r="AF70" s="25"/>
      <c r="AG70" s="25"/>
      <c r="AH70" s="25"/>
      <c r="AI70" s="25"/>
      <c r="AJ70" s="47" t="str">
        <f t="shared" si="30"/>
        <v/>
      </c>
      <c r="AK70" s="48" t="str">
        <f t="shared" si="18"/>
        <v/>
      </c>
      <c r="AL70" s="47" t="str">
        <f t="shared" si="31"/>
        <v/>
      </c>
      <c r="AM70" s="27"/>
      <c r="AN70" s="36" t="str">
        <f t="shared" si="19"/>
        <v/>
      </c>
      <c r="AO70" s="39" t="str">
        <f t="shared" si="32"/>
        <v/>
      </c>
      <c r="AP70" s="39" t="str">
        <f t="shared" si="33"/>
        <v/>
      </c>
      <c r="AQ70" s="97" t="str">
        <f t="shared" si="20"/>
        <v/>
      </c>
      <c r="AR70" s="140" t="str">
        <f>_xlfn.IFNA(IF(AND(MATCH(B70,SlNrfürStrecke!A:A,0)&gt;0,MATCH(C70,SlNrfürStrecke!B:B,0)&gt;0)=TRUE,"ja","nein"),"nein")</f>
        <v>nein</v>
      </c>
      <c r="AS70" s="140" t="str">
        <f t="shared" si="34"/>
        <v>nein</v>
      </c>
      <c r="AT70" s="113" t="str">
        <f t="shared" si="35"/>
        <v>Ja</v>
      </c>
      <c r="AU70" s="113"/>
      <c r="AV70" s="141" t="s">
        <v>3607</v>
      </c>
    </row>
    <row r="71" spans="1:48" s="39" customFormat="1" hidden="1" x14ac:dyDescent="0.25">
      <c r="A71" s="23"/>
      <c r="B71" s="77">
        <v>12303</v>
      </c>
      <c r="C71" s="81" t="s">
        <v>112</v>
      </c>
      <c r="D71" s="81" t="s">
        <v>3</v>
      </c>
      <c r="E71" s="37" t="b">
        <f t="shared" si="21"/>
        <v>0</v>
      </c>
      <c r="F71" s="37" t="b">
        <f t="shared" si="22"/>
        <v>0</v>
      </c>
      <c r="G71" s="38" t="str">
        <f t="shared" si="23"/>
        <v xml:space="preserve">12303 88 </v>
      </c>
      <c r="H71" s="18" t="s">
        <v>110</v>
      </c>
      <c r="I71" s="94" t="s">
        <v>113</v>
      </c>
      <c r="J71" s="19" t="s">
        <v>3</v>
      </c>
      <c r="K71" s="19" t="s">
        <v>3</v>
      </c>
      <c r="L71" s="51"/>
      <c r="M71" s="51"/>
      <c r="N71" s="19" t="str">
        <f t="shared" si="24"/>
        <v/>
      </c>
      <c r="O71" s="22" t="str">
        <f t="shared" ca="1" si="25"/>
        <v>ja</v>
      </c>
      <c r="P71" s="22" t="str">
        <f t="shared" ca="1" si="26"/>
        <v>ja</v>
      </c>
      <c r="Q71" s="20" t="str">
        <f t="shared" ca="1" si="27"/>
        <v>Ja</v>
      </c>
      <c r="R71" s="53" t="s">
        <v>111</v>
      </c>
      <c r="S71" s="73"/>
      <c r="T71" s="28"/>
      <c r="U71" s="33" t="str">
        <f t="shared" si="28"/>
        <v/>
      </c>
      <c r="V71" s="29"/>
      <c r="W71" s="35"/>
      <c r="X71" s="35"/>
      <c r="Y71" s="35"/>
      <c r="Z71" s="35"/>
      <c r="AA71" s="24" t="str">
        <f>IF(W71&lt;&gt;"",VLOOKUP(W71,'Anlagentypen strukt inkl RD end'!$A$2:$H$40,8),"")</f>
        <v/>
      </c>
      <c r="AB71" s="24" t="str">
        <f>IF(X71&lt;&gt;"",VLOOKUP(X71,'Anlagentypen strukt inkl RD end'!$A$2:$H$40,8),"")</f>
        <v/>
      </c>
      <c r="AC71" s="24" t="str">
        <f>IF(Y71&lt;&gt;"",VLOOKUP(Y71,'Anlagentypen strukt inkl RD end'!$A$2:$H$40,8),"")</f>
        <v/>
      </c>
      <c r="AD71" s="24" t="str">
        <f>IF(Z71&lt;&gt;"",VLOOKUP(Z71,'Anlagentypen strukt inkl RD end'!$A$2:$H$40,8),"")</f>
        <v/>
      </c>
      <c r="AE71" s="33" t="str">
        <f t="shared" si="29"/>
        <v/>
      </c>
      <c r="AF71" s="25"/>
      <c r="AG71" s="25"/>
      <c r="AH71" s="25"/>
      <c r="AI71" s="25"/>
      <c r="AJ71" s="47" t="str">
        <f t="shared" si="30"/>
        <v/>
      </c>
      <c r="AK71" s="48" t="str">
        <f t="shared" si="18"/>
        <v/>
      </c>
      <c r="AL71" s="47" t="str">
        <f t="shared" si="31"/>
        <v/>
      </c>
      <c r="AM71" s="27"/>
      <c r="AN71" s="36" t="str">
        <f t="shared" si="19"/>
        <v/>
      </c>
      <c r="AO71" s="39" t="str">
        <f t="shared" si="32"/>
        <v/>
      </c>
      <c r="AP71" s="39" t="str">
        <f t="shared" si="33"/>
        <v/>
      </c>
      <c r="AQ71" s="97" t="str">
        <f t="shared" si="20"/>
        <v/>
      </c>
      <c r="AR71" s="113" t="str">
        <f>_xlfn.IFNA(IF(AND(MATCH(B71,SlNrfürStrecke!A:A,0)&gt;0,MATCH(C71,SlNrfürStrecke!B:B,0)&gt;0)=TRUE,"ja","nein"),"nein")</f>
        <v>nein</v>
      </c>
      <c r="AS71" s="140" t="str">
        <f t="shared" si="34"/>
        <v>nein</v>
      </c>
      <c r="AT71" s="113" t="str">
        <f t="shared" si="35"/>
        <v>Ja</v>
      </c>
      <c r="AU71" s="113"/>
      <c r="AV71" s="141" t="s">
        <v>3607</v>
      </c>
    </row>
    <row r="72" spans="1:48" s="39" customFormat="1" ht="26.4" hidden="1" x14ac:dyDescent="0.25">
      <c r="A72" s="23"/>
      <c r="B72" s="77">
        <v>12304</v>
      </c>
      <c r="C72" s="80" t="s">
        <v>3</v>
      </c>
      <c r="D72" s="81" t="s">
        <v>8</v>
      </c>
      <c r="E72" s="37" t="b">
        <f t="shared" si="21"/>
        <v>0</v>
      </c>
      <c r="F72" s="37" t="b">
        <f t="shared" si="22"/>
        <v>0</v>
      </c>
      <c r="G72" s="38" t="str">
        <f t="shared" si="23"/>
        <v>12304  g</v>
      </c>
      <c r="H72" s="18" t="s">
        <v>115</v>
      </c>
      <c r="I72" s="93" t="s">
        <v>2346</v>
      </c>
      <c r="J72" s="19" t="s">
        <v>3</v>
      </c>
      <c r="K72" s="19" t="s">
        <v>3</v>
      </c>
      <c r="L72" s="51"/>
      <c r="M72" s="51"/>
      <c r="N72" s="19" t="str">
        <f t="shared" si="24"/>
        <v/>
      </c>
      <c r="O72" s="22" t="str">
        <f t="shared" ca="1" si="25"/>
        <v>ja</v>
      </c>
      <c r="P72" s="22" t="str">
        <f t="shared" ca="1" si="26"/>
        <v>ja</v>
      </c>
      <c r="Q72" s="20" t="str">
        <f t="shared" ca="1" si="27"/>
        <v>Ja</v>
      </c>
      <c r="R72" s="53" t="s">
        <v>114</v>
      </c>
      <c r="S72" s="84"/>
      <c r="T72" s="83"/>
      <c r="U72" s="33" t="str">
        <f t="shared" si="28"/>
        <v/>
      </c>
      <c r="V72" s="29"/>
      <c r="W72" s="35"/>
      <c r="X72" s="35"/>
      <c r="Y72" s="35"/>
      <c r="Z72" s="35"/>
      <c r="AA72" s="24" t="str">
        <f>IF(W72&lt;&gt;"",VLOOKUP(W72,'Anlagentypen strukt inkl RD end'!$A$2:$H$40,8),"")</f>
        <v/>
      </c>
      <c r="AB72" s="24" t="str">
        <f>IF(X72&lt;&gt;"",VLOOKUP(X72,'Anlagentypen strukt inkl RD end'!$A$2:$H$40,8),"")</f>
        <v/>
      </c>
      <c r="AC72" s="24" t="str">
        <f>IF(Y72&lt;&gt;"",VLOOKUP(Y72,'Anlagentypen strukt inkl RD end'!$A$2:$H$40,8),"")</f>
        <v/>
      </c>
      <c r="AD72" s="24" t="str">
        <f>IF(Z72&lt;&gt;"",VLOOKUP(Z72,'Anlagentypen strukt inkl RD end'!$A$2:$H$40,8),"")</f>
        <v/>
      </c>
      <c r="AE72" s="33" t="str">
        <f t="shared" si="29"/>
        <v/>
      </c>
      <c r="AF72" s="25"/>
      <c r="AG72" s="25"/>
      <c r="AH72" s="25"/>
      <c r="AI72" s="25"/>
      <c r="AJ72" s="47" t="str">
        <f t="shared" si="30"/>
        <v/>
      </c>
      <c r="AK72" s="48" t="str">
        <f t="shared" si="18"/>
        <v/>
      </c>
      <c r="AL72" s="47" t="str">
        <f t="shared" si="31"/>
        <v/>
      </c>
      <c r="AM72" s="27"/>
      <c r="AN72" s="36" t="str">
        <f t="shared" si="19"/>
        <v/>
      </c>
      <c r="AO72" s="39" t="str">
        <f t="shared" si="32"/>
        <v/>
      </c>
      <c r="AP72" s="39" t="str">
        <f t="shared" si="33"/>
        <v/>
      </c>
      <c r="AQ72" s="97" t="str">
        <f t="shared" si="20"/>
        <v/>
      </c>
      <c r="AR72" s="140" t="str">
        <f>_xlfn.IFNA(IF(AND(MATCH(B72,SlNrfürStrecke!A:A,0)&gt;0,MATCH(C72,SlNrfürStrecke!B:B,0)&gt;0)=TRUE,"ja","nein"),"nein")</f>
        <v>nein</v>
      </c>
      <c r="AS72" s="140" t="str">
        <f t="shared" si="34"/>
        <v>nein</v>
      </c>
      <c r="AT72" s="113" t="str">
        <f t="shared" si="35"/>
        <v>Ja</v>
      </c>
      <c r="AU72" s="113"/>
      <c r="AV72" s="141" t="s">
        <v>3607</v>
      </c>
    </row>
    <row r="73" spans="1:48" s="39" customFormat="1" ht="26.4" hidden="1" x14ac:dyDescent="0.25">
      <c r="A73" s="23"/>
      <c r="B73" s="77">
        <v>12304</v>
      </c>
      <c r="C73" s="81" t="s">
        <v>112</v>
      </c>
      <c r="D73" s="81" t="s">
        <v>3</v>
      </c>
      <c r="E73" s="37" t="b">
        <f t="shared" si="21"/>
        <v>0</v>
      </c>
      <c r="F73" s="37" t="b">
        <f t="shared" si="22"/>
        <v>0</v>
      </c>
      <c r="G73" s="38" t="str">
        <f t="shared" si="23"/>
        <v xml:space="preserve">12304 88 </v>
      </c>
      <c r="H73" s="18" t="s">
        <v>115</v>
      </c>
      <c r="I73" s="94" t="s">
        <v>113</v>
      </c>
      <c r="J73" s="19" t="s">
        <v>3</v>
      </c>
      <c r="K73" s="19" t="s">
        <v>3</v>
      </c>
      <c r="L73" s="51"/>
      <c r="M73" s="51"/>
      <c r="N73" s="19" t="str">
        <f t="shared" si="24"/>
        <v/>
      </c>
      <c r="O73" s="22" t="str">
        <f t="shared" ca="1" si="25"/>
        <v>ja</v>
      </c>
      <c r="P73" s="22" t="str">
        <f t="shared" ca="1" si="26"/>
        <v>ja</v>
      </c>
      <c r="Q73" s="20" t="str">
        <f t="shared" ca="1" si="27"/>
        <v>Ja</v>
      </c>
      <c r="R73" s="53" t="s">
        <v>116</v>
      </c>
      <c r="S73" s="73"/>
      <c r="T73" s="28"/>
      <c r="U73" s="33" t="str">
        <f t="shared" si="28"/>
        <v/>
      </c>
      <c r="V73" s="29"/>
      <c r="W73" s="35"/>
      <c r="X73" s="35"/>
      <c r="Y73" s="35"/>
      <c r="Z73" s="35"/>
      <c r="AA73" s="24" t="str">
        <f>IF(W73&lt;&gt;"",VLOOKUP(W73,'Anlagentypen strukt inkl RD end'!$A$2:$H$40,8),"")</f>
        <v/>
      </c>
      <c r="AB73" s="24" t="str">
        <f>IF(X73&lt;&gt;"",VLOOKUP(X73,'Anlagentypen strukt inkl RD end'!$A$2:$H$40,8),"")</f>
        <v/>
      </c>
      <c r="AC73" s="24" t="str">
        <f>IF(Y73&lt;&gt;"",VLOOKUP(Y73,'Anlagentypen strukt inkl RD end'!$A$2:$H$40,8),"")</f>
        <v/>
      </c>
      <c r="AD73" s="24" t="str">
        <f>IF(Z73&lt;&gt;"",VLOOKUP(Z73,'Anlagentypen strukt inkl RD end'!$A$2:$H$40,8),"")</f>
        <v/>
      </c>
      <c r="AE73" s="33" t="str">
        <f t="shared" si="29"/>
        <v/>
      </c>
      <c r="AF73" s="25"/>
      <c r="AG73" s="25"/>
      <c r="AH73" s="25"/>
      <c r="AI73" s="25"/>
      <c r="AJ73" s="47" t="str">
        <f t="shared" si="30"/>
        <v/>
      </c>
      <c r="AK73" s="48" t="str">
        <f t="shared" si="18"/>
        <v/>
      </c>
      <c r="AL73" s="47" t="str">
        <f t="shared" si="31"/>
        <v/>
      </c>
      <c r="AM73" s="27"/>
      <c r="AN73" s="36" t="str">
        <f t="shared" si="19"/>
        <v/>
      </c>
      <c r="AO73" s="39" t="str">
        <f t="shared" si="32"/>
        <v/>
      </c>
      <c r="AP73" s="39" t="str">
        <f t="shared" si="33"/>
        <v/>
      </c>
      <c r="AQ73" s="97" t="str">
        <f t="shared" si="20"/>
        <v/>
      </c>
      <c r="AR73" s="113" t="str">
        <f>_xlfn.IFNA(IF(AND(MATCH(B73,SlNrfürStrecke!A:A,0)&gt;0,MATCH(C73,SlNrfürStrecke!B:B,0)&gt;0)=TRUE,"ja","nein"),"nein")</f>
        <v>nein</v>
      </c>
      <c r="AS73" s="140" t="str">
        <f t="shared" si="34"/>
        <v>nein</v>
      </c>
      <c r="AT73" s="113" t="str">
        <f t="shared" si="35"/>
        <v>Ja</v>
      </c>
      <c r="AU73" s="113"/>
      <c r="AV73" s="141" t="s">
        <v>3607</v>
      </c>
    </row>
    <row r="74" spans="1:48" s="39" customFormat="1" x14ac:dyDescent="0.25">
      <c r="A74" s="23" t="s">
        <v>2345</v>
      </c>
      <c r="B74" s="77">
        <v>12501</v>
      </c>
      <c r="C74" s="80" t="s">
        <v>3</v>
      </c>
      <c r="D74" s="81" t="s">
        <v>3</v>
      </c>
      <c r="E74" s="37" t="b">
        <f t="shared" si="21"/>
        <v>1</v>
      </c>
      <c r="F74" s="37" t="b">
        <f t="shared" si="22"/>
        <v>0</v>
      </c>
      <c r="G74" s="38" t="str">
        <f t="shared" si="23"/>
        <v xml:space="preserve">12501  </v>
      </c>
      <c r="H74" s="18" t="s">
        <v>118</v>
      </c>
      <c r="I74" s="93" t="s">
        <v>2346</v>
      </c>
      <c r="J74" s="19" t="s">
        <v>3</v>
      </c>
      <c r="K74" s="19" t="s">
        <v>3</v>
      </c>
      <c r="L74" s="51"/>
      <c r="M74" s="51"/>
      <c r="N74" s="19" t="str">
        <f t="shared" si="24"/>
        <v/>
      </c>
      <c r="O74" s="22" t="str">
        <f t="shared" ca="1" si="25"/>
        <v>ja</v>
      </c>
      <c r="P74" s="22" t="str">
        <f t="shared" ca="1" si="26"/>
        <v>ja</v>
      </c>
      <c r="Q74" s="20" t="str">
        <f t="shared" ca="1" si="27"/>
        <v>Ja</v>
      </c>
      <c r="R74" s="53" t="s">
        <v>117</v>
      </c>
      <c r="S74" s="73" t="s">
        <v>2345</v>
      </c>
      <c r="T74" s="28"/>
      <c r="U74" s="33" t="str">
        <f t="shared" si="28"/>
        <v/>
      </c>
      <c r="V74" s="29"/>
      <c r="W74" s="35"/>
      <c r="X74" s="35"/>
      <c r="Y74" s="35"/>
      <c r="Z74" s="35"/>
      <c r="AA74" s="24" t="str">
        <f>IF(W74&lt;&gt;"",VLOOKUP(W74,'Anlagentypen strukt inkl RD end'!$A$2:$H$40,8),"")</f>
        <v/>
      </c>
      <c r="AB74" s="24" t="str">
        <f>IF(X74&lt;&gt;"",VLOOKUP(X74,'Anlagentypen strukt inkl RD end'!$A$2:$H$40,8),"")</f>
        <v/>
      </c>
      <c r="AC74" s="24" t="str">
        <f>IF(Y74&lt;&gt;"",VLOOKUP(Y74,'Anlagentypen strukt inkl RD end'!$A$2:$H$40,8),"")</f>
        <v/>
      </c>
      <c r="AD74" s="24" t="str">
        <f>IF(Z74&lt;&gt;"",VLOOKUP(Z74,'Anlagentypen strukt inkl RD end'!$A$2:$H$40,8),"")</f>
        <v/>
      </c>
      <c r="AE74" s="33" t="str">
        <f t="shared" si="29"/>
        <v/>
      </c>
      <c r="AF74" s="25"/>
      <c r="AG74" s="25"/>
      <c r="AH74" s="25"/>
      <c r="AI74" s="25"/>
      <c r="AJ74" s="47" t="str">
        <f t="shared" si="30"/>
        <v/>
      </c>
      <c r="AK74" s="48" t="str">
        <f t="shared" si="18"/>
        <v/>
      </c>
      <c r="AL74" s="47" t="str">
        <f t="shared" si="31"/>
        <v/>
      </c>
      <c r="AM74" s="27"/>
      <c r="AN74" s="36" t="str">
        <f t="shared" si="19"/>
        <v/>
      </c>
      <c r="AO74" s="39" t="str">
        <f t="shared" si="32"/>
        <v/>
      </c>
      <c r="AP74" s="39" t="str">
        <f t="shared" si="33"/>
        <v>X</v>
      </c>
      <c r="AQ74" s="97" t="str">
        <f t="shared" si="20"/>
        <v/>
      </c>
      <c r="AR74" s="140" t="str">
        <f>_xlfn.IFNA(IF(AND(MATCH(B74,SlNrfürStrecke!A:A,0)&gt;0,MATCH(C74,SlNrfürStrecke!B:B,0)&gt;0)=TRUE,"ja","nein"),"nein")</f>
        <v>ja</v>
      </c>
      <c r="AS74" s="140" t="str">
        <f t="shared" si="34"/>
        <v>ja</v>
      </c>
      <c r="AT74" s="113" t="str">
        <f t="shared" si="35"/>
        <v>Nein</v>
      </c>
      <c r="AU74" s="113"/>
      <c r="AV74" s="141" t="s">
        <v>3607</v>
      </c>
    </row>
    <row r="75" spans="1:48" s="39" customFormat="1" hidden="1" x14ac:dyDescent="0.25">
      <c r="A75" s="23"/>
      <c r="B75" s="77">
        <v>12501</v>
      </c>
      <c r="C75" s="81" t="s">
        <v>7</v>
      </c>
      <c r="D75" s="81" t="s">
        <v>8</v>
      </c>
      <c r="E75" s="37" t="b">
        <f t="shared" si="21"/>
        <v>0</v>
      </c>
      <c r="F75" s="37" t="b">
        <f t="shared" si="22"/>
        <v>0</v>
      </c>
      <c r="G75" s="38" t="str">
        <f t="shared" si="23"/>
        <v>12501 77 g</v>
      </c>
      <c r="H75" s="18" t="s">
        <v>118</v>
      </c>
      <c r="I75" s="94" t="s">
        <v>9</v>
      </c>
      <c r="J75" s="19" t="s">
        <v>3</v>
      </c>
      <c r="K75" s="19" t="s">
        <v>3</v>
      </c>
      <c r="L75" s="51"/>
      <c r="M75" s="51"/>
      <c r="N75" s="19" t="str">
        <f t="shared" si="24"/>
        <v/>
      </c>
      <c r="O75" s="22" t="str">
        <f t="shared" ca="1" si="25"/>
        <v>ja</v>
      </c>
      <c r="P75" s="22" t="str">
        <f t="shared" ca="1" si="26"/>
        <v>ja</v>
      </c>
      <c r="Q75" s="20" t="str">
        <f t="shared" ca="1" si="27"/>
        <v>Ja</v>
      </c>
      <c r="R75" s="53" t="s">
        <v>119</v>
      </c>
      <c r="S75" s="84"/>
      <c r="T75" s="83"/>
      <c r="U75" s="33" t="str">
        <f t="shared" si="28"/>
        <v/>
      </c>
      <c r="V75" s="29"/>
      <c r="W75" s="35"/>
      <c r="X75" s="35"/>
      <c r="Y75" s="35"/>
      <c r="Z75" s="35"/>
      <c r="AA75" s="24" t="str">
        <f>IF(W75&lt;&gt;"",VLOOKUP(W75,'Anlagentypen strukt inkl RD end'!$A$2:$H$40,8),"")</f>
        <v/>
      </c>
      <c r="AB75" s="24" t="str">
        <f>IF(X75&lt;&gt;"",VLOOKUP(X75,'Anlagentypen strukt inkl RD end'!$A$2:$H$40,8),"")</f>
        <v/>
      </c>
      <c r="AC75" s="24" t="str">
        <f>IF(Y75&lt;&gt;"",VLOOKUP(Y75,'Anlagentypen strukt inkl RD end'!$A$2:$H$40,8),"")</f>
        <v/>
      </c>
      <c r="AD75" s="24" t="str">
        <f>IF(Z75&lt;&gt;"",VLOOKUP(Z75,'Anlagentypen strukt inkl RD end'!$A$2:$H$40,8),"")</f>
        <v/>
      </c>
      <c r="AE75" s="33" t="str">
        <f t="shared" si="29"/>
        <v/>
      </c>
      <c r="AF75" s="25"/>
      <c r="AG75" s="25"/>
      <c r="AH75" s="25"/>
      <c r="AI75" s="25"/>
      <c r="AJ75" s="47" t="str">
        <f t="shared" si="30"/>
        <v/>
      </c>
      <c r="AK75" s="48" t="str">
        <f t="shared" si="18"/>
        <v/>
      </c>
      <c r="AL75" s="47" t="str">
        <f t="shared" si="31"/>
        <v/>
      </c>
      <c r="AM75" s="27"/>
      <c r="AN75" s="36" t="str">
        <f t="shared" si="19"/>
        <v/>
      </c>
      <c r="AO75" s="39" t="str">
        <f t="shared" si="32"/>
        <v/>
      </c>
      <c r="AP75" s="39" t="str">
        <f t="shared" si="33"/>
        <v/>
      </c>
      <c r="AQ75" s="97" t="str">
        <f t="shared" si="20"/>
        <v/>
      </c>
      <c r="AR75" s="113" t="str">
        <f>_xlfn.IFNA(IF(AND(MATCH(B75,SlNrfürStrecke!A:A,0)&gt;0,MATCH(C75,SlNrfürStrecke!B:B,0)&gt;0)=TRUE,"ja","nein"),"nein")</f>
        <v>nein</v>
      </c>
      <c r="AS75" s="140" t="str">
        <f t="shared" si="34"/>
        <v>nein</v>
      </c>
      <c r="AT75" s="113" t="str">
        <f t="shared" si="35"/>
        <v>Ja</v>
      </c>
      <c r="AU75" s="113"/>
      <c r="AV75" s="141" t="s">
        <v>3607</v>
      </c>
    </row>
    <row r="76" spans="1:48" s="39" customFormat="1" x14ac:dyDescent="0.25">
      <c r="A76" s="23" t="s">
        <v>2345</v>
      </c>
      <c r="B76" s="77">
        <v>12502</v>
      </c>
      <c r="C76" s="80" t="s">
        <v>3</v>
      </c>
      <c r="D76" s="81" t="s">
        <v>3</v>
      </c>
      <c r="E76" s="37" t="b">
        <f t="shared" si="21"/>
        <v>1</v>
      </c>
      <c r="F76" s="37" t="b">
        <f t="shared" si="22"/>
        <v>0</v>
      </c>
      <c r="G76" s="38" t="str">
        <f t="shared" si="23"/>
        <v xml:space="preserve">12502  </v>
      </c>
      <c r="H76" s="18" t="s">
        <v>121</v>
      </c>
      <c r="I76" s="93" t="s">
        <v>2346</v>
      </c>
      <c r="J76" s="19" t="s">
        <v>3</v>
      </c>
      <c r="K76" s="19" t="s">
        <v>3</v>
      </c>
      <c r="L76" s="51"/>
      <c r="M76" s="51"/>
      <c r="N76" s="19" t="str">
        <f t="shared" si="24"/>
        <v/>
      </c>
      <c r="O76" s="22" t="str">
        <f t="shared" ca="1" si="25"/>
        <v>ja</v>
      </c>
      <c r="P76" s="22" t="str">
        <f t="shared" ca="1" si="26"/>
        <v>ja</v>
      </c>
      <c r="Q76" s="20" t="str">
        <f t="shared" ca="1" si="27"/>
        <v>Ja</v>
      </c>
      <c r="R76" s="53" t="s">
        <v>120</v>
      </c>
      <c r="S76" s="73" t="s">
        <v>2345</v>
      </c>
      <c r="T76" s="28"/>
      <c r="U76" s="33" t="str">
        <f t="shared" si="28"/>
        <v/>
      </c>
      <c r="V76" s="29"/>
      <c r="W76" s="35"/>
      <c r="X76" s="35"/>
      <c r="Y76" s="35"/>
      <c r="Z76" s="35"/>
      <c r="AA76" s="24" t="str">
        <f>IF(W76&lt;&gt;"",VLOOKUP(W76,'Anlagentypen strukt inkl RD end'!$A$2:$H$40,8),"")</f>
        <v/>
      </c>
      <c r="AB76" s="24" t="str">
        <f>IF(X76&lt;&gt;"",VLOOKUP(X76,'Anlagentypen strukt inkl RD end'!$A$2:$H$40,8),"")</f>
        <v/>
      </c>
      <c r="AC76" s="24" t="str">
        <f>IF(Y76&lt;&gt;"",VLOOKUP(Y76,'Anlagentypen strukt inkl RD end'!$A$2:$H$40,8),"")</f>
        <v/>
      </c>
      <c r="AD76" s="24" t="str">
        <f>IF(Z76&lt;&gt;"",VLOOKUP(Z76,'Anlagentypen strukt inkl RD end'!$A$2:$H$40,8),"")</f>
        <v/>
      </c>
      <c r="AE76" s="33" t="str">
        <f t="shared" si="29"/>
        <v/>
      </c>
      <c r="AF76" s="25"/>
      <c r="AG76" s="25"/>
      <c r="AH76" s="25"/>
      <c r="AI76" s="25"/>
      <c r="AJ76" s="47" t="str">
        <f t="shared" si="30"/>
        <v/>
      </c>
      <c r="AK76" s="48" t="str">
        <f t="shared" si="18"/>
        <v/>
      </c>
      <c r="AL76" s="47" t="str">
        <f t="shared" si="31"/>
        <v/>
      </c>
      <c r="AM76" s="27"/>
      <c r="AN76" s="36" t="str">
        <f t="shared" si="19"/>
        <v/>
      </c>
      <c r="AO76" s="39" t="str">
        <f t="shared" si="32"/>
        <v/>
      </c>
      <c r="AP76" s="39" t="str">
        <f t="shared" si="33"/>
        <v>X</v>
      </c>
      <c r="AQ76" s="97" t="str">
        <f t="shared" si="20"/>
        <v/>
      </c>
      <c r="AR76" s="140" t="str">
        <f>_xlfn.IFNA(IF(AND(MATCH(B76,SlNrfürStrecke!A:A,0)&gt;0,MATCH(C76,SlNrfürStrecke!B:B,0)&gt;0)=TRUE,"ja","nein"),"nein")</f>
        <v>ja</v>
      </c>
      <c r="AS76" s="140" t="str">
        <f t="shared" si="34"/>
        <v>ja</v>
      </c>
      <c r="AT76" s="113" t="str">
        <f t="shared" si="35"/>
        <v>Nein</v>
      </c>
      <c r="AU76" s="113"/>
      <c r="AV76" s="141" t="s">
        <v>3607</v>
      </c>
    </row>
    <row r="77" spans="1:48" s="39" customFormat="1" hidden="1" x14ac:dyDescent="0.25">
      <c r="A77" s="23"/>
      <c r="B77" s="77">
        <v>12502</v>
      </c>
      <c r="C77" s="81" t="s">
        <v>7</v>
      </c>
      <c r="D77" s="81" t="s">
        <v>8</v>
      </c>
      <c r="E77" s="37" t="b">
        <f t="shared" si="21"/>
        <v>0</v>
      </c>
      <c r="F77" s="37" t="b">
        <f t="shared" si="22"/>
        <v>0</v>
      </c>
      <c r="G77" s="38" t="str">
        <f t="shared" si="23"/>
        <v>12502 77 g</v>
      </c>
      <c r="H77" s="18" t="s">
        <v>121</v>
      </c>
      <c r="I77" s="94" t="s">
        <v>9</v>
      </c>
      <c r="J77" s="19" t="s">
        <v>3</v>
      </c>
      <c r="K77" s="19" t="s">
        <v>3</v>
      </c>
      <c r="L77" s="51"/>
      <c r="M77" s="51"/>
      <c r="N77" s="19" t="str">
        <f t="shared" si="24"/>
        <v/>
      </c>
      <c r="O77" s="22" t="str">
        <f t="shared" ca="1" si="25"/>
        <v>ja</v>
      </c>
      <c r="P77" s="22" t="str">
        <f t="shared" ca="1" si="26"/>
        <v>ja</v>
      </c>
      <c r="Q77" s="20" t="str">
        <f t="shared" ca="1" si="27"/>
        <v>Ja</v>
      </c>
      <c r="R77" s="53" t="s">
        <v>122</v>
      </c>
      <c r="S77" s="84"/>
      <c r="T77" s="83"/>
      <c r="U77" s="33" t="str">
        <f t="shared" si="28"/>
        <v/>
      </c>
      <c r="V77" s="29"/>
      <c r="W77" s="35"/>
      <c r="X77" s="35"/>
      <c r="Y77" s="35"/>
      <c r="Z77" s="35"/>
      <c r="AA77" s="24" t="str">
        <f>IF(W77&lt;&gt;"",VLOOKUP(W77,'Anlagentypen strukt inkl RD end'!$A$2:$H$40,8),"")</f>
        <v/>
      </c>
      <c r="AB77" s="24" t="str">
        <f>IF(X77&lt;&gt;"",VLOOKUP(X77,'Anlagentypen strukt inkl RD end'!$A$2:$H$40,8),"")</f>
        <v/>
      </c>
      <c r="AC77" s="24" t="str">
        <f>IF(Y77&lt;&gt;"",VLOOKUP(Y77,'Anlagentypen strukt inkl RD end'!$A$2:$H$40,8),"")</f>
        <v/>
      </c>
      <c r="AD77" s="24" t="str">
        <f>IF(Z77&lt;&gt;"",VLOOKUP(Z77,'Anlagentypen strukt inkl RD end'!$A$2:$H$40,8),"")</f>
        <v/>
      </c>
      <c r="AE77" s="33" t="str">
        <f t="shared" si="29"/>
        <v/>
      </c>
      <c r="AF77" s="25"/>
      <c r="AG77" s="25"/>
      <c r="AH77" s="25"/>
      <c r="AI77" s="25"/>
      <c r="AJ77" s="47" t="str">
        <f t="shared" si="30"/>
        <v/>
      </c>
      <c r="AK77" s="48" t="str">
        <f t="shared" si="18"/>
        <v/>
      </c>
      <c r="AL77" s="47" t="str">
        <f t="shared" si="31"/>
        <v/>
      </c>
      <c r="AM77" s="27"/>
      <c r="AN77" s="36" t="str">
        <f t="shared" si="19"/>
        <v/>
      </c>
      <c r="AO77" s="39" t="str">
        <f t="shared" si="32"/>
        <v/>
      </c>
      <c r="AP77" s="39" t="str">
        <f t="shared" si="33"/>
        <v/>
      </c>
      <c r="AQ77" s="97" t="str">
        <f t="shared" si="20"/>
        <v/>
      </c>
      <c r="AR77" s="113" t="str">
        <f>_xlfn.IFNA(IF(AND(MATCH(B77,SlNrfürStrecke!A:A,0)&gt;0,MATCH(C77,SlNrfürStrecke!B:B,0)&gt;0)=TRUE,"ja","nein"),"nein")</f>
        <v>nein</v>
      </c>
      <c r="AS77" s="140" t="str">
        <f t="shared" si="34"/>
        <v>nein</v>
      </c>
      <c r="AT77" s="113" t="str">
        <f t="shared" si="35"/>
        <v>Ja</v>
      </c>
      <c r="AU77" s="113"/>
      <c r="AV77" s="141" t="s">
        <v>3607</v>
      </c>
    </row>
    <row r="78" spans="1:48" s="39" customFormat="1" x14ac:dyDescent="0.25">
      <c r="A78" s="23" t="s">
        <v>2345</v>
      </c>
      <c r="B78" s="77">
        <v>12503</v>
      </c>
      <c r="C78" s="80" t="s">
        <v>3</v>
      </c>
      <c r="D78" s="81" t="s">
        <v>3</v>
      </c>
      <c r="E78" s="37" t="b">
        <f t="shared" si="21"/>
        <v>1</v>
      </c>
      <c r="F78" s="37" t="b">
        <f t="shared" si="22"/>
        <v>0</v>
      </c>
      <c r="G78" s="38" t="str">
        <f t="shared" si="23"/>
        <v xml:space="preserve">12503  </v>
      </c>
      <c r="H78" s="18" t="s">
        <v>124</v>
      </c>
      <c r="I78" s="93" t="s">
        <v>2346</v>
      </c>
      <c r="J78" s="19" t="s">
        <v>3</v>
      </c>
      <c r="K78" s="19" t="s">
        <v>3</v>
      </c>
      <c r="L78" s="51"/>
      <c r="M78" s="51"/>
      <c r="N78" s="19" t="str">
        <f t="shared" si="24"/>
        <v/>
      </c>
      <c r="O78" s="22" t="str">
        <f t="shared" ca="1" si="25"/>
        <v>ja</v>
      </c>
      <c r="P78" s="22" t="str">
        <f t="shared" ca="1" si="26"/>
        <v>ja</v>
      </c>
      <c r="Q78" s="20" t="str">
        <f t="shared" ca="1" si="27"/>
        <v>Ja</v>
      </c>
      <c r="R78" s="53" t="s">
        <v>123</v>
      </c>
      <c r="S78" s="73" t="s">
        <v>2345</v>
      </c>
      <c r="T78" s="28"/>
      <c r="U78" s="33" t="str">
        <f t="shared" si="28"/>
        <v/>
      </c>
      <c r="V78" s="29"/>
      <c r="W78" s="35"/>
      <c r="X78" s="35"/>
      <c r="Y78" s="35"/>
      <c r="Z78" s="35"/>
      <c r="AA78" s="24" t="str">
        <f>IF(W78&lt;&gt;"",VLOOKUP(W78,'Anlagentypen strukt inkl RD end'!$A$2:$H$40,8),"")</f>
        <v/>
      </c>
      <c r="AB78" s="24" t="str">
        <f>IF(X78&lt;&gt;"",VLOOKUP(X78,'Anlagentypen strukt inkl RD end'!$A$2:$H$40,8),"")</f>
        <v/>
      </c>
      <c r="AC78" s="24" t="str">
        <f>IF(Y78&lt;&gt;"",VLOOKUP(Y78,'Anlagentypen strukt inkl RD end'!$A$2:$H$40,8),"")</f>
        <v/>
      </c>
      <c r="AD78" s="24" t="str">
        <f>IF(Z78&lt;&gt;"",VLOOKUP(Z78,'Anlagentypen strukt inkl RD end'!$A$2:$H$40,8),"")</f>
        <v/>
      </c>
      <c r="AE78" s="33" t="str">
        <f t="shared" si="29"/>
        <v/>
      </c>
      <c r="AF78" s="25"/>
      <c r="AG78" s="25"/>
      <c r="AH78" s="25"/>
      <c r="AI78" s="25"/>
      <c r="AJ78" s="47" t="str">
        <f t="shared" si="30"/>
        <v/>
      </c>
      <c r="AK78" s="48" t="str">
        <f t="shared" si="18"/>
        <v/>
      </c>
      <c r="AL78" s="47" t="str">
        <f t="shared" si="31"/>
        <v/>
      </c>
      <c r="AM78" s="27"/>
      <c r="AN78" s="36" t="str">
        <f t="shared" si="19"/>
        <v/>
      </c>
      <c r="AO78" s="39" t="str">
        <f t="shared" si="32"/>
        <v/>
      </c>
      <c r="AP78" s="39" t="str">
        <f t="shared" si="33"/>
        <v>X</v>
      </c>
      <c r="AQ78" s="97" t="str">
        <f t="shared" si="20"/>
        <v/>
      </c>
      <c r="AR78" s="140" t="str">
        <f>_xlfn.IFNA(IF(AND(MATCH(B78,SlNrfürStrecke!A:A,0)&gt;0,MATCH(C78,SlNrfürStrecke!B:B,0)&gt;0)=TRUE,"ja","nein"),"nein")</f>
        <v>ja</v>
      </c>
      <c r="AS78" s="140" t="str">
        <f t="shared" si="34"/>
        <v>ja</v>
      </c>
      <c r="AT78" s="113" t="str">
        <f t="shared" si="35"/>
        <v>Nein</v>
      </c>
      <c r="AU78" s="113"/>
      <c r="AV78" s="141" t="s">
        <v>3607</v>
      </c>
    </row>
    <row r="79" spans="1:48" s="39" customFormat="1" hidden="1" x14ac:dyDescent="0.25">
      <c r="A79" s="23"/>
      <c r="B79" s="77">
        <v>12503</v>
      </c>
      <c r="C79" s="81" t="s">
        <v>7</v>
      </c>
      <c r="D79" s="81" t="s">
        <v>8</v>
      </c>
      <c r="E79" s="37" t="b">
        <f t="shared" si="21"/>
        <v>0</v>
      </c>
      <c r="F79" s="37" t="b">
        <f t="shared" si="22"/>
        <v>0</v>
      </c>
      <c r="G79" s="38" t="str">
        <f t="shared" si="23"/>
        <v>12503 77 g</v>
      </c>
      <c r="H79" s="18" t="s">
        <v>124</v>
      </c>
      <c r="I79" s="94" t="s">
        <v>9</v>
      </c>
      <c r="J79" s="19" t="s">
        <v>3</v>
      </c>
      <c r="K79" s="19" t="s">
        <v>3</v>
      </c>
      <c r="L79" s="51"/>
      <c r="M79" s="51"/>
      <c r="N79" s="19" t="str">
        <f t="shared" si="24"/>
        <v/>
      </c>
      <c r="O79" s="22" t="str">
        <f t="shared" ca="1" si="25"/>
        <v>ja</v>
      </c>
      <c r="P79" s="22" t="str">
        <f t="shared" ca="1" si="26"/>
        <v>ja</v>
      </c>
      <c r="Q79" s="20" t="str">
        <f t="shared" ca="1" si="27"/>
        <v>Ja</v>
      </c>
      <c r="R79" s="53" t="s">
        <v>125</v>
      </c>
      <c r="S79" s="84"/>
      <c r="T79" s="83"/>
      <c r="U79" s="33" t="str">
        <f t="shared" si="28"/>
        <v/>
      </c>
      <c r="V79" s="29"/>
      <c r="W79" s="35"/>
      <c r="X79" s="35"/>
      <c r="Y79" s="35"/>
      <c r="Z79" s="35"/>
      <c r="AA79" s="24" t="str">
        <f>IF(W79&lt;&gt;"",VLOOKUP(W79,'Anlagentypen strukt inkl RD end'!$A$2:$H$40,8),"")</f>
        <v/>
      </c>
      <c r="AB79" s="24" t="str">
        <f>IF(X79&lt;&gt;"",VLOOKUP(X79,'Anlagentypen strukt inkl RD end'!$A$2:$H$40,8),"")</f>
        <v/>
      </c>
      <c r="AC79" s="24" t="str">
        <f>IF(Y79&lt;&gt;"",VLOOKUP(Y79,'Anlagentypen strukt inkl RD end'!$A$2:$H$40,8),"")</f>
        <v/>
      </c>
      <c r="AD79" s="24" t="str">
        <f>IF(Z79&lt;&gt;"",VLOOKUP(Z79,'Anlagentypen strukt inkl RD end'!$A$2:$H$40,8),"")</f>
        <v/>
      </c>
      <c r="AE79" s="33" t="str">
        <f t="shared" si="29"/>
        <v/>
      </c>
      <c r="AF79" s="25"/>
      <c r="AG79" s="25"/>
      <c r="AH79" s="25"/>
      <c r="AI79" s="25"/>
      <c r="AJ79" s="47" t="str">
        <f t="shared" si="30"/>
        <v/>
      </c>
      <c r="AK79" s="48" t="str">
        <f t="shared" si="18"/>
        <v/>
      </c>
      <c r="AL79" s="47" t="str">
        <f t="shared" si="31"/>
        <v/>
      </c>
      <c r="AM79" s="27"/>
      <c r="AN79" s="36" t="str">
        <f t="shared" si="19"/>
        <v/>
      </c>
      <c r="AO79" s="39" t="str">
        <f t="shared" si="32"/>
        <v/>
      </c>
      <c r="AP79" s="39" t="str">
        <f t="shared" si="33"/>
        <v/>
      </c>
      <c r="AQ79" s="97" t="str">
        <f t="shared" si="20"/>
        <v/>
      </c>
      <c r="AR79" s="113" t="str">
        <f>_xlfn.IFNA(IF(AND(MATCH(B79,SlNrfürStrecke!A:A,0)&gt;0,MATCH(C79,SlNrfürStrecke!B:B,0)&gt;0)=TRUE,"ja","nein"),"nein")</f>
        <v>nein</v>
      </c>
      <c r="AS79" s="140" t="str">
        <f t="shared" si="34"/>
        <v>nein</v>
      </c>
      <c r="AT79" s="113" t="str">
        <f t="shared" si="35"/>
        <v>Ja</v>
      </c>
      <c r="AU79" s="113"/>
      <c r="AV79" s="141" t="s">
        <v>3607</v>
      </c>
    </row>
    <row r="80" spans="1:48" s="39" customFormat="1" ht="26.4" hidden="1" x14ac:dyDescent="0.25">
      <c r="A80" s="23"/>
      <c r="B80" s="77">
        <v>12601</v>
      </c>
      <c r="C80" s="80" t="s">
        <v>3</v>
      </c>
      <c r="D80" s="81" t="s">
        <v>8</v>
      </c>
      <c r="E80" s="37" t="b">
        <f t="shared" si="21"/>
        <v>0</v>
      </c>
      <c r="F80" s="37" t="b">
        <f t="shared" si="22"/>
        <v>0</v>
      </c>
      <c r="G80" s="38" t="str">
        <f t="shared" si="23"/>
        <v>12601  g</v>
      </c>
      <c r="H80" s="18" t="s">
        <v>127</v>
      </c>
      <c r="I80" s="93" t="s">
        <v>2346</v>
      </c>
      <c r="J80" s="19" t="s">
        <v>3</v>
      </c>
      <c r="K80" s="19" t="s">
        <v>3</v>
      </c>
      <c r="L80" s="51"/>
      <c r="M80" s="51"/>
      <c r="N80" s="19" t="str">
        <f t="shared" si="24"/>
        <v/>
      </c>
      <c r="O80" s="22" t="str">
        <f t="shared" ca="1" si="25"/>
        <v>ja</v>
      </c>
      <c r="P80" s="22" t="str">
        <f t="shared" ca="1" si="26"/>
        <v>ja</v>
      </c>
      <c r="Q80" s="20" t="str">
        <f t="shared" ca="1" si="27"/>
        <v>Ja</v>
      </c>
      <c r="R80" s="53" t="s">
        <v>126</v>
      </c>
      <c r="S80" s="84"/>
      <c r="T80" s="83"/>
      <c r="U80" s="33" t="str">
        <f t="shared" si="28"/>
        <v/>
      </c>
      <c r="V80" s="29"/>
      <c r="W80" s="35"/>
      <c r="X80" s="35"/>
      <c r="Y80" s="35"/>
      <c r="Z80" s="35"/>
      <c r="AA80" s="24" t="str">
        <f>IF(W80&lt;&gt;"",VLOOKUP(W80,'Anlagentypen strukt inkl RD end'!$A$2:$H$40,8),"")</f>
        <v/>
      </c>
      <c r="AB80" s="24" t="str">
        <f>IF(X80&lt;&gt;"",VLOOKUP(X80,'Anlagentypen strukt inkl RD end'!$A$2:$H$40,8),"")</f>
        <v/>
      </c>
      <c r="AC80" s="24" t="str">
        <f>IF(Y80&lt;&gt;"",VLOOKUP(Y80,'Anlagentypen strukt inkl RD end'!$A$2:$H$40,8),"")</f>
        <v/>
      </c>
      <c r="AD80" s="24" t="str">
        <f>IF(Z80&lt;&gt;"",VLOOKUP(Z80,'Anlagentypen strukt inkl RD end'!$A$2:$H$40,8),"")</f>
        <v/>
      </c>
      <c r="AE80" s="33" t="str">
        <f t="shared" si="29"/>
        <v/>
      </c>
      <c r="AF80" s="25"/>
      <c r="AG80" s="25"/>
      <c r="AH80" s="25"/>
      <c r="AI80" s="25"/>
      <c r="AJ80" s="47" t="str">
        <f t="shared" si="30"/>
        <v/>
      </c>
      <c r="AK80" s="48" t="str">
        <f t="shared" si="18"/>
        <v/>
      </c>
      <c r="AL80" s="47" t="str">
        <f t="shared" si="31"/>
        <v/>
      </c>
      <c r="AM80" s="27"/>
      <c r="AN80" s="36" t="str">
        <f t="shared" si="19"/>
        <v/>
      </c>
      <c r="AO80" s="39" t="str">
        <f t="shared" si="32"/>
        <v/>
      </c>
      <c r="AP80" s="39" t="str">
        <f t="shared" si="33"/>
        <v/>
      </c>
      <c r="AQ80" s="97" t="str">
        <f t="shared" si="20"/>
        <v/>
      </c>
      <c r="AR80" s="140" t="str">
        <f>_xlfn.IFNA(IF(AND(MATCH(B80,SlNrfürStrecke!A:A,0)&gt;0,MATCH(C80,SlNrfürStrecke!B:B,0)&gt;0)=TRUE,"ja","nein"),"nein")</f>
        <v>nein</v>
      </c>
      <c r="AS80" s="140" t="str">
        <f t="shared" si="34"/>
        <v>nein</v>
      </c>
      <c r="AT80" s="113" t="str">
        <f t="shared" si="35"/>
        <v>Ja</v>
      </c>
      <c r="AU80" s="113"/>
      <c r="AV80" s="141" t="s">
        <v>3607</v>
      </c>
    </row>
    <row r="81" spans="1:48" s="39" customFormat="1" ht="26.4" hidden="1" x14ac:dyDescent="0.25">
      <c r="A81" s="23"/>
      <c r="B81" s="77">
        <v>12601</v>
      </c>
      <c r="C81" s="81" t="s">
        <v>112</v>
      </c>
      <c r="D81" s="81" t="s">
        <v>3</v>
      </c>
      <c r="E81" s="37" t="b">
        <f t="shared" si="21"/>
        <v>0</v>
      </c>
      <c r="F81" s="37" t="b">
        <f t="shared" si="22"/>
        <v>0</v>
      </c>
      <c r="G81" s="38" t="str">
        <f t="shared" si="23"/>
        <v xml:space="preserve">12601 88 </v>
      </c>
      <c r="H81" s="18" t="s">
        <v>127</v>
      </c>
      <c r="I81" s="94" t="s">
        <v>113</v>
      </c>
      <c r="J81" s="19" t="s">
        <v>3</v>
      </c>
      <c r="K81" s="19" t="s">
        <v>3</v>
      </c>
      <c r="L81" s="51"/>
      <c r="M81" s="51"/>
      <c r="N81" s="19" t="str">
        <f t="shared" si="24"/>
        <v/>
      </c>
      <c r="O81" s="22" t="str">
        <f t="shared" ca="1" si="25"/>
        <v>ja</v>
      </c>
      <c r="P81" s="22" t="str">
        <f t="shared" ca="1" si="26"/>
        <v>ja</v>
      </c>
      <c r="Q81" s="20" t="str">
        <f t="shared" ca="1" si="27"/>
        <v>Ja</v>
      </c>
      <c r="R81" s="53" t="s">
        <v>128</v>
      </c>
      <c r="S81" s="73"/>
      <c r="T81" s="28"/>
      <c r="U81" s="33" t="str">
        <f t="shared" si="28"/>
        <v/>
      </c>
      <c r="V81" s="29"/>
      <c r="W81" s="35"/>
      <c r="X81" s="35"/>
      <c r="Y81" s="35"/>
      <c r="Z81" s="35"/>
      <c r="AA81" s="24" t="str">
        <f>IF(W81&lt;&gt;"",VLOOKUP(W81,'Anlagentypen strukt inkl RD end'!$A$2:$H$40,8),"")</f>
        <v/>
      </c>
      <c r="AB81" s="24" t="str">
        <f>IF(X81&lt;&gt;"",VLOOKUP(X81,'Anlagentypen strukt inkl RD end'!$A$2:$H$40,8),"")</f>
        <v/>
      </c>
      <c r="AC81" s="24" t="str">
        <f>IF(Y81&lt;&gt;"",VLOOKUP(Y81,'Anlagentypen strukt inkl RD end'!$A$2:$H$40,8),"")</f>
        <v/>
      </c>
      <c r="AD81" s="24" t="str">
        <f>IF(Z81&lt;&gt;"",VLOOKUP(Z81,'Anlagentypen strukt inkl RD end'!$A$2:$H$40,8),"")</f>
        <v/>
      </c>
      <c r="AE81" s="33" t="str">
        <f t="shared" si="29"/>
        <v/>
      </c>
      <c r="AF81" s="25"/>
      <c r="AG81" s="25"/>
      <c r="AH81" s="25"/>
      <c r="AI81" s="25"/>
      <c r="AJ81" s="47" t="str">
        <f t="shared" si="30"/>
        <v/>
      </c>
      <c r="AK81" s="48" t="str">
        <f t="shared" si="18"/>
        <v/>
      </c>
      <c r="AL81" s="47" t="str">
        <f t="shared" si="31"/>
        <v/>
      </c>
      <c r="AM81" s="27"/>
      <c r="AN81" s="36" t="str">
        <f t="shared" si="19"/>
        <v/>
      </c>
      <c r="AO81" s="39" t="str">
        <f t="shared" si="32"/>
        <v/>
      </c>
      <c r="AP81" s="39" t="str">
        <f t="shared" si="33"/>
        <v/>
      </c>
      <c r="AQ81" s="97" t="str">
        <f t="shared" si="20"/>
        <v/>
      </c>
      <c r="AR81" s="113" t="str">
        <f>_xlfn.IFNA(IF(AND(MATCH(B81,SlNrfürStrecke!A:A,0)&gt;0,MATCH(C81,SlNrfürStrecke!B:B,0)&gt;0)=TRUE,"ja","nein"),"nein")</f>
        <v>nein</v>
      </c>
      <c r="AS81" s="140" t="str">
        <f t="shared" si="34"/>
        <v>nein</v>
      </c>
      <c r="AT81" s="113" t="str">
        <f t="shared" si="35"/>
        <v>Ja</v>
      </c>
      <c r="AU81" s="113"/>
      <c r="AV81" s="141" t="s">
        <v>3607</v>
      </c>
    </row>
    <row r="82" spans="1:48" s="39" customFormat="1" x14ac:dyDescent="0.25">
      <c r="A82" s="23" t="s">
        <v>2345</v>
      </c>
      <c r="B82" s="77">
        <v>12702</v>
      </c>
      <c r="C82" s="80" t="s">
        <v>3</v>
      </c>
      <c r="D82" s="81" t="s">
        <v>3</v>
      </c>
      <c r="E82" s="37" t="b">
        <f t="shared" si="21"/>
        <v>1</v>
      </c>
      <c r="F82" s="37" t="b">
        <f t="shared" si="22"/>
        <v>0</v>
      </c>
      <c r="G82" s="38" t="str">
        <f t="shared" si="23"/>
        <v xml:space="preserve">12702  </v>
      </c>
      <c r="H82" s="18" t="s">
        <v>130</v>
      </c>
      <c r="I82" s="93" t="s">
        <v>2346</v>
      </c>
      <c r="J82" s="19" t="s">
        <v>3</v>
      </c>
      <c r="K82" s="19" t="s">
        <v>3</v>
      </c>
      <c r="L82" s="51"/>
      <c r="M82" s="51"/>
      <c r="N82" s="19" t="str">
        <f t="shared" si="24"/>
        <v/>
      </c>
      <c r="O82" s="22" t="str">
        <f t="shared" ca="1" si="25"/>
        <v>ja</v>
      </c>
      <c r="P82" s="22" t="str">
        <f t="shared" ca="1" si="26"/>
        <v>ja</v>
      </c>
      <c r="Q82" s="20" t="str">
        <f t="shared" ca="1" si="27"/>
        <v>Ja</v>
      </c>
      <c r="R82" s="53" t="s">
        <v>129</v>
      </c>
      <c r="S82" s="73" t="s">
        <v>2345</v>
      </c>
      <c r="T82" s="28"/>
      <c r="U82" s="33" t="str">
        <f t="shared" si="28"/>
        <v/>
      </c>
      <c r="V82" s="29"/>
      <c r="W82" s="35"/>
      <c r="X82" s="35"/>
      <c r="Y82" s="35"/>
      <c r="Z82" s="35"/>
      <c r="AA82" s="24" t="str">
        <f>IF(W82&lt;&gt;"",VLOOKUP(W82,'Anlagentypen strukt inkl RD end'!$A$2:$H$40,8),"")</f>
        <v/>
      </c>
      <c r="AB82" s="24" t="str">
        <f>IF(X82&lt;&gt;"",VLOOKUP(X82,'Anlagentypen strukt inkl RD end'!$A$2:$H$40,8),"")</f>
        <v/>
      </c>
      <c r="AC82" s="24" t="str">
        <f>IF(Y82&lt;&gt;"",VLOOKUP(Y82,'Anlagentypen strukt inkl RD end'!$A$2:$H$40,8),"")</f>
        <v/>
      </c>
      <c r="AD82" s="24" t="str">
        <f>IF(Z82&lt;&gt;"",VLOOKUP(Z82,'Anlagentypen strukt inkl RD end'!$A$2:$H$40,8),"")</f>
        <v/>
      </c>
      <c r="AE82" s="33" t="str">
        <f t="shared" si="29"/>
        <v/>
      </c>
      <c r="AF82" s="25"/>
      <c r="AG82" s="25"/>
      <c r="AH82" s="25"/>
      <c r="AI82" s="25"/>
      <c r="AJ82" s="47" t="str">
        <f t="shared" si="30"/>
        <v/>
      </c>
      <c r="AK82" s="48" t="str">
        <f t="shared" si="18"/>
        <v/>
      </c>
      <c r="AL82" s="47" t="str">
        <f t="shared" si="31"/>
        <v/>
      </c>
      <c r="AM82" s="27"/>
      <c r="AN82" s="36" t="str">
        <f t="shared" si="19"/>
        <v/>
      </c>
      <c r="AO82" s="39" t="str">
        <f t="shared" si="32"/>
        <v/>
      </c>
      <c r="AP82" s="39" t="str">
        <f t="shared" si="33"/>
        <v>X</v>
      </c>
      <c r="AQ82" s="97" t="str">
        <f t="shared" si="20"/>
        <v/>
      </c>
      <c r="AR82" s="140" t="str">
        <f>_xlfn.IFNA(IF(AND(MATCH(B82,SlNrfürStrecke!A:A,0)&gt;0,MATCH(C82,SlNrfürStrecke!B:B,0)&gt;0)=TRUE,"ja","nein"),"nein")</f>
        <v>ja</v>
      </c>
      <c r="AS82" s="140" t="str">
        <f t="shared" si="34"/>
        <v>ja</v>
      </c>
      <c r="AT82" s="113" t="str">
        <f t="shared" si="35"/>
        <v>Nein</v>
      </c>
      <c r="AU82" s="113"/>
      <c r="AV82" s="141" t="s">
        <v>3607</v>
      </c>
    </row>
    <row r="83" spans="1:48" s="39" customFormat="1" hidden="1" x14ac:dyDescent="0.25">
      <c r="A83" s="23"/>
      <c r="B83" s="77">
        <v>12702</v>
      </c>
      <c r="C83" s="81" t="s">
        <v>7</v>
      </c>
      <c r="D83" s="81" t="s">
        <v>8</v>
      </c>
      <c r="E83" s="37" t="b">
        <f t="shared" si="21"/>
        <v>0</v>
      </c>
      <c r="F83" s="37" t="b">
        <f t="shared" si="22"/>
        <v>0</v>
      </c>
      <c r="G83" s="38" t="str">
        <f t="shared" si="23"/>
        <v>12702 77 g</v>
      </c>
      <c r="H83" s="18" t="s">
        <v>130</v>
      </c>
      <c r="I83" s="94" t="s">
        <v>9</v>
      </c>
      <c r="J83" s="19" t="s">
        <v>3</v>
      </c>
      <c r="K83" s="19" t="s">
        <v>3</v>
      </c>
      <c r="L83" s="51"/>
      <c r="M83" s="51"/>
      <c r="N83" s="19" t="str">
        <f t="shared" si="24"/>
        <v/>
      </c>
      <c r="O83" s="22" t="str">
        <f t="shared" ca="1" si="25"/>
        <v>ja</v>
      </c>
      <c r="P83" s="22" t="str">
        <f t="shared" ca="1" si="26"/>
        <v>ja</v>
      </c>
      <c r="Q83" s="20" t="str">
        <f t="shared" ca="1" si="27"/>
        <v>Ja</v>
      </c>
      <c r="R83" s="53" t="s">
        <v>131</v>
      </c>
      <c r="S83" s="84"/>
      <c r="T83" s="83"/>
      <c r="U83" s="33" t="str">
        <f t="shared" si="28"/>
        <v/>
      </c>
      <c r="V83" s="29"/>
      <c r="W83" s="35"/>
      <c r="X83" s="35"/>
      <c r="Y83" s="35"/>
      <c r="Z83" s="35"/>
      <c r="AA83" s="24" t="str">
        <f>IF(W83&lt;&gt;"",VLOOKUP(W83,'Anlagentypen strukt inkl RD end'!$A$2:$H$40,8),"")</f>
        <v/>
      </c>
      <c r="AB83" s="24" t="str">
        <f>IF(X83&lt;&gt;"",VLOOKUP(X83,'Anlagentypen strukt inkl RD end'!$A$2:$H$40,8),"")</f>
        <v/>
      </c>
      <c r="AC83" s="24" t="str">
        <f>IF(Y83&lt;&gt;"",VLOOKUP(Y83,'Anlagentypen strukt inkl RD end'!$A$2:$H$40,8),"")</f>
        <v/>
      </c>
      <c r="AD83" s="24" t="str">
        <f>IF(Z83&lt;&gt;"",VLOOKUP(Z83,'Anlagentypen strukt inkl RD end'!$A$2:$H$40,8),"")</f>
        <v/>
      </c>
      <c r="AE83" s="33" t="str">
        <f t="shared" si="29"/>
        <v/>
      </c>
      <c r="AF83" s="25"/>
      <c r="AG83" s="25"/>
      <c r="AH83" s="25"/>
      <c r="AI83" s="25"/>
      <c r="AJ83" s="47" t="str">
        <f t="shared" si="30"/>
        <v/>
      </c>
      <c r="AK83" s="48" t="str">
        <f t="shared" si="18"/>
        <v/>
      </c>
      <c r="AL83" s="47" t="str">
        <f t="shared" si="31"/>
        <v/>
      </c>
      <c r="AM83" s="27"/>
      <c r="AN83" s="36" t="str">
        <f t="shared" si="19"/>
        <v/>
      </c>
      <c r="AO83" s="39" t="str">
        <f t="shared" si="32"/>
        <v/>
      </c>
      <c r="AP83" s="39" t="str">
        <f t="shared" si="33"/>
        <v/>
      </c>
      <c r="AQ83" s="97" t="str">
        <f t="shared" si="20"/>
        <v/>
      </c>
      <c r="AR83" s="113" t="str">
        <f>_xlfn.IFNA(IF(AND(MATCH(B83,SlNrfürStrecke!A:A,0)&gt;0,MATCH(C83,SlNrfürStrecke!B:B,0)&gt;0)=TRUE,"ja","nein"),"nein")</f>
        <v>nein</v>
      </c>
      <c r="AS83" s="140" t="str">
        <f t="shared" si="34"/>
        <v>nein</v>
      </c>
      <c r="AT83" s="113" t="str">
        <f t="shared" si="35"/>
        <v>Ja</v>
      </c>
      <c r="AU83" s="113"/>
      <c r="AV83" s="141" t="s">
        <v>3607</v>
      </c>
    </row>
    <row r="84" spans="1:48" s="39" customFormat="1" x14ac:dyDescent="0.25">
      <c r="A84" s="23" t="s">
        <v>2345</v>
      </c>
      <c r="B84" s="77">
        <v>12703</v>
      </c>
      <c r="C84" s="80" t="s">
        <v>3</v>
      </c>
      <c r="D84" s="81" t="s">
        <v>3</v>
      </c>
      <c r="E84" s="37" t="b">
        <f t="shared" si="21"/>
        <v>1</v>
      </c>
      <c r="F84" s="37" t="b">
        <f t="shared" si="22"/>
        <v>0</v>
      </c>
      <c r="G84" s="38" t="str">
        <f t="shared" si="23"/>
        <v xml:space="preserve">12703  </v>
      </c>
      <c r="H84" s="18" t="s">
        <v>133</v>
      </c>
      <c r="I84" s="93" t="s">
        <v>2346</v>
      </c>
      <c r="J84" s="19" t="s">
        <v>3</v>
      </c>
      <c r="K84" s="19" t="s">
        <v>3</v>
      </c>
      <c r="L84" s="51"/>
      <c r="M84" s="51"/>
      <c r="N84" s="19" t="str">
        <f t="shared" si="24"/>
        <v/>
      </c>
      <c r="O84" s="22" t="str">
        <f t="shared" ca="1" si="25"/>
        <v>ja</v>
      </c>
      <c r="P84" s="22" t="str">
        <f t="shared" ca="1" si="26"/>
        <v>ja</v>
      </c>
      <c r="Q84" s="20" t="str">
        <f t="shared" ca="1" si="27"/>
        <v>Ja</v>
      </c>
      <c r="R84" s="53" t="s">
        <v>132</v>
      </c>
      <c r="S84" s="73" t="s">
        <v>2345</v>
      </c>
      <c r="T84" s="28"/>
      <c r="U84" s="33" t="str">
        <f t="shared" si="28"/>
        <v/>
      </c>
      <c r="V84" s="29"/>
      <c r="W84" s="35"/>
      <c r="X84" s="35"/>
      <c r="Y84" s="35"/>
      <c r="Z84" s="35"/>
      <c r="AA84" s="24" t="str">
        <f>IF(W84&lt;&gt;"",VLOOKUP(W84,'Anlagentypen strukt inkl RD end'!$A$2:$H$40,8),"")</f>
        <v/>
      </c>
      <c r="AB84" s="24" t="str">
        <f>IF(X84&lt;&gt;"",VLOOKUP(X84,'Anlagentypen strukt inkl RD end'!$A$2:$H$40,8),"")</f>
        <v/>
      </c>
      <c r="AC84" s="24" t="str">
        <f>IF(Y84&lt;&gt;"",VLOOKUP(Y84,'Anlagentypen strukt inkl RD end'!$A$2:$H$40,8),"")</f>
        <v/>
      </c>
      <c r="AD84" s="24" t="str">
        <f>IF(Z84&lt;&gt;"",VLOOKUP(Z84,'Anlagentypen strukt inkl RD end'!$A$2:$H$40,8),"")</f>
        <v/>
      </c>
      <c r="AE84" s="33" t="str">
        <f t="shared" si="29"/>
        <v/>
      </c>
      <c r="AF84" s="25"/>
      <c r="AG84" s="25"/>
      <c r="AH84" s="25"/>
      <c r="AI84" s="25"/>
      <c r="AJ84" s="47" t="str">
        <f t="shared" si="30"/>
        <v/>
      </c>
      <c r="AK84" s="48" t="str">
        <f t="shared" si="18"/>
        <v/>
      </c>
      <c r="AL84" s="47" t="str">
        <f t="shared" si="31"/>
        <v/>
      </c>
      <c r="AM84" s="27"/>
      <c r="AN84" s="36" t="str">
        <f t="shared" si="19"/>
        <v/>
      </c>
      <c r="AO84" s="39" t="str">
        <f t="shared" si="32"/>
        <v/>
      </c>
      <c r="AP84" s="39" t="str">
        <f t="shared" si="33"/>
        <v>X</v>
      </c>
      <c r="AQ84" s="97" t="str">
        <f t="shared" si="20"/>
        <v/>
      </c>
      <c r="AR84" s="140" t="str">
        <f>_xlfn.IFNA(IF(AND(MATCH(B84,SlNrfürStrecke!A:A,0)&gt;0,MATCH(C84,SlNrfürStrecke!B:B,0)&gt;0)=TRUE,"ja","nein"),"nein")</f>
        <v>ja</v>
      </c>
      <c r="AS84" s="140" t="str">
        <f t="shared" si="34"/>
        <v>ja</v>
      </c>
      <c r="AT84" s="113" t="str">
        <f t="shared" si="35"/>
        <v>Nein</v>
      </c>
      <c r="AU84" s="113"/>
      <c r="AV84" s="141" t="s">
        <v>3607</v>
      </c>
    </row>
    <row r="85" spans="1:48" s="39" customFormat="1" hidden="1" x14ac:dyDescent="0.25">
      <c r="A85" s="23"/>
      <c r="B85" s="77">
        <v>12703</v>
      </c>
      <c r="C85" s="81" t="s">
        <v>7</v>
      </c>
      <c r="D85" s="81" t="s">
        <v>8</v>
      </c>
      <c r="E85" s="37" t="b">
        <f t="shared" si="21"/>
        <v>0</v>
      </c>
      <c r="F85" s="37" t="b">
        <f t="shared" si="22"/>
        <v>0</v>
      </c>
      <c r="G85" s="38" t="str">
        <f t="shared" si="23"/>
        <v>12703 77 g</v>
      </c>
      <c r="H85" s="18" t="s">
        <v>133</v>
      </c>
      <c r="I85" s="94" t="s">
        <v>9</v>
      </c>
      <c r="J85" s="19" t="s">
        <v>3</v>
      </c>
      <c r="K85" s="19" t="s">
        <v>3</v>
      </c>
      <c r="L85" s="51"/>
      <c r="M85" s="51"/>
      <c r="N85" s="19" t="str">
        <f t="shared" si="24"/>
        <v/>
      </c>
      <c r="O85" s="22" t="str">
        <f t="shared" ca="1" si="25"/>
        <v>ja</v>
      </c>
      <c r="P85" s="22" t="str">
        <f t="shared" ca="1" si="26"/>
        <v>ja</v>
      </c>
      <c r="Q85" s="20" t="str">
        <f t="shared" ca="1" si="27"/>
        <v>Ja</v>
      </c>
      <c r="R85" s="53" t="s">
        <v>134</v>
      </c>
      <c r="S85" s="84"/>
      <c r="T85" s="83"/>
      <c r="U85" s="33" t="str">
        <f t="shared" si="28"/>
        <v/>
      </c>
      <c r="V85" s="29"/>
      <c r="W85" s="35"/>
      <c r="X85" s="35"/>
      <c r="Y85" s="35"/>
      <c r="Z85" s="35"/>
      <c r="AA85" s="24" t="str">
        <f>IF(W85&lt;&gt;"",VLOOKUP(W85,'Anlagentypen strukt inkl RD end'!$A$2:$H$40,8),"")</f>
        <v/>
      </c>
      <c r="AB85" s="24" t="str">
        <f>IF(X85&lt;&gt;"",VLOOKUP(X85,'Anlagentypen strukt inkl RD end'!$A$2:$H$40,8),"")</f>
        <v/>
      </c>
      <c r="AC85" s="24" t="str">
        <f>IF(Y85&lt;&gt;"",VLOOKUP(Y85,'Anlagentypen strukt inkl RD end'!$A$2:$H$40,8),"")</f>
        <v/>
      </c>
      <c r="AD85" s="24" t="str">
        <f>IF(Z85&lt;&gt;"",VLOOKUP(Z85,'Anlagentypen strukt inkl RD end'!$A$2:$H$40,8),"")</f>
        <v/>
      </c>
      <c r="AE85" s="33" t="str">
        <f t="shared" si="29"/>
        <v/>
      </c>
      <c r="AF85" s="25"/>
      <c r="AG85" s="25"/>
      <c r="AH85" s="25"/>
      <c r="AI85" s="25"/>
      <c r="AJ85" s="47" t="str">
        <f t="shared" si="30"/>
        <v/>
      </c>
      <c r="AK85" s="48" t="str">
        <f t="shared" si="18"/>
        <v/>
      </c>
      <c r="AL85" s="47" t="str">
        <f t="shared" si="31"/>
        <v/>
      </c>
      <c r="AM85" s="27"/>
      <c r="AN85" s="36" t="str">
        <f t="shared" si="19"/>
        <v/>
      </c>
      <c r="AO85" s="39" t="str">
        <f t="shared" si="32"/>
        <v/>
      </c>
      <c r="AP85" s="39" t="str">
        <f t="shared" si="33"/>
        <v/>
      </c>
      <c r="AQ85" s="97" t="str">
        <f t="shared" si="20"/>
        <v/>
      </c>
      <c r="AR85" s="113" t="str">
        <f>_xlfn.IFNA(IF(AND(MATCH(B85,SlNrfürStrecke!A:A,0)&gt;0,MATCH(C85,SlNrfürStrecke!B:B,0)&gt;0)=TRUE,"ja","nein"),"nein")</f>
        <v>nein</v>
      </c>
      <c r="AS85" s="140" t="str">
        <f t="shared" si="34"/>
        <v>nein</v>
      </c>
      <c r="AT85" s="113" t="str">
        <f t="shared" si="35"/>
        <v>Ja</v>
      </c>
      <c r="AU85" s="113"/>
      <c r="AV85" s="141" t="s">
        <v>3607</v>
      </c>
    </row>
    <row r="86" spans="1:48" s="39" customFormat="1" x14ac:dyDescent="0.25">
      <c r="A86" s="23" t="s">
        <v>2345</v>
      </c>
      <c r="B86" s="77">
        <v>12704</v>
      </c>
      <c r="C86" s="80" t="s">
        <v>3</v>
      </c>
      <c r="D86" s="81" t="s">
        <v>3</v>
      </c>
      <c r="E86" s="37" t="b">
        <f t="shared" si="21"/>
        <v>1</v>
      </c>
      <c r="F86" s="37" t="b">
        <f t="shared" si="22"/>
        <v>0</v>
      </c>
      <c r="G86" s="38" t="str">
        <f t="shared" si="23"/>
        <v xml:space="preserve">12704  </v>
      </c>
      <c r="H86" s="18" t="s">
        <v>136</v>
      </c>
      <c r="I86" s="93" t="s">
        <v>2346</v>
      </c>
      <c r="J86" s="19" t="s">
        <v>3</v>
      </c>
      <c r="K86" s="19" t="s">
        <v>3</v>
      </c>
      <c r="L86" s="51"/>
      <c r="M86" s="51"/>
      <c r="N86" s="19" t="str">
        <f t="shared" si="24"/>
        <v/>
      </c>
      <c r="O86" s="22" t="str">
        <f t="shared" ca="1" si="25"/>
        <v>ja</v>
      </c>
      <c r="P86" s="22" t="str">
        <f t="shared" ca="1" si="26"/>
        <v>ja</v>
      </c>
      <c r="Q86" s="20" t="str">
        <f t="shared" ca="1" si="27"/>
        <v>Ja</v>
      </c>
      <c r="R86" s="53" t="s">
        <v>135</v>
      </c>
      <c r="S86" s="73" t="s">
        <v>2345</v>
      </c>
      <c r="T86" s="28"/>
      <c r="U86" s="33" t="str">
        <f t="shared" si="28"/>
        <v/>
      </c>
      <c r="V86" s="29"/>
      <c r="W86" s="35"/>
      <c r="X86" s="35"/>
      <c r="Y86" s="35"/>
      <c r="Z86" s="35"/>
      <c r="AA86" s="24" t="str">
        <f>IF(W86&lt;&gt;"",VLOOKUP(W86,'Anlagentypen strukt inkl RD end'!$A$2:$H$40,8),"")</f>
        <v/>
      </c>
      <c r="AB86" s="24" t="str">
        <f>IF(X86&lt;&gt;"",VLOOKUP(X86,'Anlagentypen strukt inkl RD end'!$A$2:$H$40,8),"")</f>
        <v/>
      </c>
      <c r="AC86" s="24" t="str">
        <f>IF(Y86&lt;&gt;"",VLOOKUP(Y86,'Anlagentypen strukt inkl RD end'!$A$2:$H$40,8),"")</f>
        <v/>
      </c>
      <c r="AD86" s="24" t="str">
        <f>IF(Z86&lt;&gt;"",VLOOKUP(Z86,'Anlagentypen strukt inkl RD end'!$A$2:$H$40,8),"")</f>
        <v/>
      </c>
      <c r="AE86" s="33" t="str">
        <f t="shared" si="29"/>
        <v/>
      </c>
      <c r="AF86" s="25"/>
      <c r="AG86" s="25"/>
      <c r="AH86" s="25"/>
      <c r="AI86" s="25"/>
      <c r="AJ86" s="47" t="str">
        <f t="shared" si="30"/>
        <v/>
      </c>
      <c r="AK86" s="48" t="str">
        <f t="shared" si="18"/>
        <v/>
      </c>
      <c r="AL86" s="47" t="str">
        <f t="shared" si="31"/>
        <v/>
      </c>
      <c r="AM86" s="27"/>
      <c r="AN86" s="36" t="str">
        <f t="shared" si="19"/>
        <v/>
      </c>
      <c r="AO86" s="39" t="str">
        <f t="shared" si="32"/>
        <v/>
      </c>
      <c r="AP86" s="39" t="str">
        <f t="shared" si="33"/>
        <v>X</v>
      </c>
      <c r="AQ86" s="97" t="str">
        <f t="shared" si="20"/>
        <v/>
      </c>
      <c r="AR86" s="140" t="str">
        <f>_xlfn.IFNA(IF(AND(MATCH(B86,SlNrfürStrecke!A:A,0)&gt;0,MATCH(C86,SlNrfürStrecke!B:B,0)&gt;0)=TRUE,"ja","nein"),"nein")</f>
        <v>ja</v>
      </c>
      <c r="AS86" s="140" t="str">
        <f t="shared" si="34"/>
        <v>ja</v>
      </c>
      <c r="AT86" s="113" t="str">
        <f t="shared" si="35"/>
        <v>Nein</v>
      </c>
      <c r="AU86" s="113"/>
      <c r="AV86" s="141" t="s">
        <v>3607</v>
      </c>
    </row>
    <row r="87" spans="1:48" s="39" customFormat="1" hidden="1" x14ac:dyDescent="0.25">
      <c r="A87" s="23"/>
      <c r="B87" s="77">
        <v>12704</v>
      </c>
      <c r="C87" s="81" t="s">
        <v>7</v>
      </c>
      <c r="D87" s="81" t="s">
        <v>8</v>
      </c>
      <c r="E87" s="37" t="b">
        <f t="shared" si="21"/>
        <v>0</v>
      </c>
      <c r="F87" s="37" t="b">
        <f t="shared" si="22"/>
        <v>0</v>
      </c>
      <c r="G87" s="38" t="str">
        <f t="shared" si="23"/>
        <v>12704 77 g</v>
      </c>
      <c r="H87" s="18" t="s">
        <v>136</v>
      </c>
      <c r="I87" s="94" t="s">
        <v>9</v>
      </c>
      <c r="J87" s="19" t="s">
        <v>3</v>
      </c>
      <c r="K87" s="19" t="s">
        <v>3</v>
      </c>
      <c r="L87" s="51"/>
      <c r="M87" s="51"/>
      <c r="N87" s="19" t="str">
        <f t="shared" si="24"/>
        <v/>
      </c>
      <c r="O87" s="22" t="str">
        <f t="shared" ca="1" si="25"/>
        <v>ja</v>
      </c>
      <c r="P87" s="22" t="str">
        <f t="shared" ca="1" si="26"/>
        <v>ja</v>
      </c>
      <c r="Q87" s="20" t="str">
        <f t="shared" ca="1" si="27"/>
        <v>Ja</v>
      </c>
      <c r="R87" s="53" t="s">
        <v>137</v>
      </c>
      <c r="S87" s="84"/>
      <c r="T87" s="83"/>
      <c r="U87" s="33" t="str">
        <f t="shared" si="28"/>
        <v/>
      </c>
      <c r="V87" s="29"/>
      <c r="W87" s="35"/>
      <c r="X87" s="35"/>
      <c r="Y87" s="35"/>
      <c r="Z87" s="35"/>
      <c r="AA87" s="24" t="str">
        <f>IF(W87&lt;&gt;"",VLOOKUP(W87,'Anlagentypen strukt inkl RD end'!$A$2:$H$40,8),"")</f>
        <v/>
      </c>
      <c r="AB87" s="24" t="str">
        <f>IF(X87&lt;&gt;"",VLOOKUP(X87,'Anlagentypen strukt inkl RD end'!$A$2:$H$40,8),"")</f>
        <v/>
      </c>
      <c r="AC87" s="24" t="str">
        <f>IF(Y87&lt;&gt;"",VLOOKUP(Y87,'Anlagentypen strukt inkl RD end'!$A$2:$H$40,8),"")</f>
        <v/>
      </c>
      <c r="AD87" s="24" t="str">
        <f>IF(Z87&lt;&gt;"",VLOOKUP(Z87,'Anlagentypen strukt inkl RD end'!$A$2:$H$40,8),"")</f>
        <v/>
      </c>
      <c r="AE87" s="33" t="str">
        <f t="shared" si="29"/>
        <v/>
      </c>
      <c r="AF87" s="25"/>
      <c r="AG87" s="25"/>
      <c r="AH87" s="25"/>
      <c r="AI87" s="25"/>
      <c r="AJ87" s="47" t="str">
        <f t="shared" si="30"/>
        <v/>
      </c>
      <c r="AK87" s="48" t="str">
        <f t="shared" si="18"/>
        <v/>
      </c>
      <c r="AL87" s="47" t="str">
        <f t="shared" si="31"/>
        <v/>
      </c>
      <c r="AM87" s="27"/>
      <c r="AN87" s="36" t="str">
        <f t="shared" si="19"/>
        <v/>
      </c>
      <c r="AO87" s="39" t="str">
        <f t="shared" si="32"/>
        <v/>
      </c>
      <c r="AP87" s="39" t="str">
        <f t="shared" si="33"/>
        <v/>
      </c>
      <c r="AQ87" s="97" t="str">
        <f t="shared" si="20"/>
        <v/>
      </c>
      <c r="AR87" s="113" t="str">
        <f>_xlfn.IFNA(IF(AND(MATCH(B87,SlNrfürStrecke!A:A,0)&gt;0,MATCH(C87,SlNrfürStrecke!B:B,0)&gt;0)=TRUE,"ja","nein"),"nein")</f>
        <v>nein</v>
      </c>
      <c r="AS87" s="140" t="str">
        <f t="shared" si="34"/>
        <v>nein</v>
      </c>
      <c r="AT87" s="113" t="str">
        <f t="shared" si="35"/>
        <v>Ja</v>
      </c>
      <c r="AU87" s="113"/>
      <c r="AV87" s="141" t="s">
        <v>3607</v>
      </c>
    </row>
    <row r="88" spans="1:48" s="39" customFormat="1" x14ac:dyDescent="0.25">
      <c r="A88" s="23" t="s">
        <v>2345</v>
      </c>
      <c r="B88" s="77">
        <v>12901</v>
      </c>
      <c r="C88" s="80" t="s">
        <v>3</v>
      </c>
      <c r="D88" s="81" t="s">
        <v>3</v>
      </c>
      <c r="E88" s="37" t="b">
        <f t="shared" si="21"/>
        <v>1</v>
      </c>
      <c r="F88" s="37" t="b">
        <f t="shared" si="22"/>
        <v>0</v>
      </c>
      <c r="G88" s="38" t="str">
        <f t="shared" si="23"/>
        <v xml:space="preserve">12901  </v>
      </c>
      <c r="H88" s="18" t="s">
        <v>139</v>
      </c>
      <c r="I88" s="93" t="s">
        <v>2346</v>
      </c>
      <c r="J88" s="19" t="s">
        <v>3</v>
      </c>
      <c r="K88" s="19" t="s">
        <v>3</v>
      </c>
      <c r="L88" s="51"/>
      <c r="M88" s="51"/>
      <c r="N88" s="19" t="str">
        <f t="shared" si="24"/>
        <v/>
      </c>
      <c r="O88" s="22" t="str">
        <f t="shared" ca="1" si="25"/>
        <v>ja</v>
      </c>
      <c r="P88" s="22" t="str">
        <f t="shared" ca="1" si="26"/>
        <v>ja</v>
      </c>
      <c r="Q88" s="20" t="str">
        <f t="shared" ca="1" si="27"/>
        <v>Ja</v>
      </c>
      <c r="R88" s="53" t="s">
        <v>138</v>
      </c>
      <c r="S88" s="73" t="s">
        <v>2345</v>
      </c>
      <c r="T88" s="28"/>
      <c r="U88" s="33" t="str">
        <f t="shared" si="28"/>
        <v/>
      </c>
      <c r="V88" s="29"/>
      <c r="W88" s="35"/>
      <c r="X88" s="35"/>
      <c r="Y88" s="35"/>
      <c r="Z88" s="35"/>
      <c r="AA88" s="24" t="str">
        <f>IF(W88&lt;&gt;"",VLOOKUP(W88,'Anlagentypen strukt inkl RD end'!$A$2:$H$40,8),"")</f>
        <v/>
      </c>
      <c r="AB88" s="24" t="str">
        <f>IF(X88&lt;&gt;"",VLOOKUP(X88,'Anlagentypen strukt inkl RD end'!$A$2:$H$40,8),"")</f>
        <v/>
      </c>
      <c r="AC88" s="24" t="str">
        <f>IF(Y88&lt;&gt;"",VLOOKUP(Y88,'Anlagentypen strukt inkl RD end'!$A$2:$H$40,8),"")</f>
        <v/>
      </c>
      <c r="AD88" s="24" t="str">
        <f>IF(Z88&lt;&gt;"",VLOOKUP(Z88,'Anlagentypen strukt inkl RD end'!$A$2:$H$40,8),"")</f>
        <v/>
      </c>
      <c r="AE88" s="33" t="str">
        <f t="shared" si="29"/>
        <v/>
      </c>
      <c r="AF88" s="25"/>
      <c r="AG88" s="25"/>
      <c r="AH88" s="25"/>
      <c r="AI88" s="25"/>
      <c r="AJ88" s="47" t="str">
        <f t="shared" si="30"/>
        <v/>
      </c>
      <c r="AK88" s="48" t="str">
        <f t="shared" si="18"/>
        <v/>
      </c>
      <c r="AL88" s="47" t="str">
        <f t="shared" si="31"/>
        <v/>
      </c>
      <c r="AM88" s="27"/>
      <c r="AN88" s="36" t="str">
        <f t="shared" si="19"/>
        <v/>
      </c>
      <c r="AO88" s="39" t="str">
        <f t="shared" si="32"/>
        <v/>
      </c>
      <c r="AP88" s="39" t="str">
        <f t="shared" si="33"/>
        <v>X</v>
      </c>
      <c r="AQ88" s="97" t="str">
        <f t="shared" si="20"/>
        <v/>
      </c>
      <c r="AR88" s="140" t="str">
        <f>_xlfn.IFNA(IF(AND(MATCH(B88,SlNrfürStrecke!A:A,0)&gt;0,MATCH(C88,SlNrfürStrecke!B:B,0)&gt;0)=TRUE,"ja","nein"),"nein")</f>
        <v>ja</v>
      </c>
      <c r="AS88" s="140" t="str">
        <f t="shared" si="34"/>
        <v>ja</v>
      </c>
      <c r="AT88" s="113" t="str">
        <f t="shared" si="35"/>
        <v>Nein</v>
      </c>
      <c r="AU88" s="113"/>
      <c r="AV88" s="141" t="s">
        <v>3607</v>
      </c>
    </row>
    <row r="89" spans="1:48" s="39" customFormat="1" hidden="1" x14ac:dyDescent="0.25">
      <c r="A89" s="23"/>
      <c r="B89" s="77">
        <v>12901</v>
      </c>
      <c r="C89" s="81" t="s">
        <v>7</v>
      </c>
      <c r="D89" s="81" t="s">
        <v>8</v>
      </c>
      <c r="E89" s="37" t="b">
        <f t="shared" si="21"/>
        <v>0</v>
      </c>
      <c r="F89" s="37" t="b">
        <f t="shared" si="22"/>
        <v>0</v>
      </c>
      <c r="G89" s="38" t="str">
        <f t="shared" si="23"/>
        <v>12901 77 g</v>
      </c>
      <c r="H89" s="18" t="s">
        <v>139</v>
      </c>
      <c r="I89" s="94" t="s">
        <v>9</v>
      </c>
      <c r="J89" s="19" t="s">
        <v>3</v>
      </c>
      <c r="K89" s="19" t="s">
        <v>3</v>
      </c>
      <c r="L89" s="51"/>
      <c r="M89" s="51"/>
      <c r="N89" s="19" t="str">
        <f t="shared" si="24"/>
        <v/>
      </c>
      <c r="O89" s="22" t="str">
        <f t="shared" ca="1" si="25"/>
        <v>ja</v>
      </c>
      <c r="P89" s="22" t="str">
        <f t="shared" ca="1" si="26"/>
        <v>ja</v>
      </c>
      <c r="Q89" s="20" t="str">
        <f t="shared" ca="1" si="27"/>
        <v>Ja</v>
      </c>
      <c r="R89" s="53" t="s">
        <v>140</v>
      </c>
      <c r="S89" s="84"/>
      <c r="T89" s="83"/>
      <c r="U89" s="33" t="str">
        <f t="shared" si="28"/>
        <v/>
      </c>
      <c r="V89" s="29"/>
      <c r="W89" s="35"/>
      <c r="X89" s="35"/>
      <c r="Y89" s="35"/>
      <c r="Z89" s="35"/>
      <c r="AA89" s="24" t="str">
        <f>IF(W89&lt;&gt;"",VLOOKUP(W89,'Anlagentypen strukt inkl RD end'!$A$2:$H$40,8),"")</f>
        <v/>
      </c>
      <c r="AB89" s="24" t="str">
        <f>IF(X89&lt;&gt;"",VLOOKUP(X89,'Anlagentypen strukt inkl RD end'!$A$2:$H$40,8),"")</f>
        <v/>
      </c>
      <c r="AC89" s="24" t="str">
        <f>IF(Y89&lt;&gt;"",VLOOKUP(Y89,'Anlagentypen strukt inkl RD end'!$A$2:$H$40,8),"")</f>
        <v/>
      </c>
      <c r="AD89" s="24" t="str">
        <f>IF(Z89&lt;&gt;"",VLOOKUP(Z89,'Anlagentypen strukt inkl RD end'!$A$2:$H$40,8),"")</f>
        <v/>
      </c>
      <c r="AE89" s="33" t="str">
        <f t="shared" si="29"/>
        <v/>
      </c>
      <c r="AF89" s="25"/>
      <c r="AG89" s="25"/>
      <c r="AH89" s="25"/>
      <c r="AI89" s="25"/>
      <c r="AJ89" s="47" t="str">
        <f t="shared" si="30"/>
        <v/>
      </c>
      <c r="AK89" s="48" t="str">
        <f t="shared" si="18"/>
        <v/>
      </c>
      <c r="AL89" s="47" t="str">
        <f t="shared" si="31"/>
        <v/>
      </c>
      <c r="AM89" s="27"/>
      <c r="AN89" s="36" t="str">
        <f t="shared" si="19"/>
        <v/>
      </c>
      <c r="AO89" s="39" t="str">
        <f t="shared" si="32"/>
        <v/>
      </c>
      <c r="AP89" s="39" t="str">
        <f t="shared" si="33"/>
        <v/>
      </c>
      <c r="AQ89" s="97" t="str">
        <f t="shared" si="20"/>
        <v/>
      </c>
      <c r="AR89" s="113" t="str">
        <f>_xlfn.IFNA(IF(AND(MATCH(B89,SlNrfürStrecke!A:A,0)&gt;0,MATCH(C89,SlNrfürStrecke!B:B,0)&gt;0)=TRUE,"ja","nein"),"nein")</f>
        <v>nein</v>
      </c>
      <c r="AS89" s="140" t="str">
        <f t="shared" si="34"/>
        <v>nein</v>
      </c>
      <c r="AT89" s="113" t="str">
        <f t="shared" si="35"/>
        <v>Ja</v>
      </c>
      <c r="AU89" s="113"/>
      <c r="AV89" s="141" t="s">
        <v>3607</v>
      </c>
    </row>
    <row r="90" spans="1:48" s="39" customFormat="1" ht="26.4" hidden="1" x14ac:dyDescent="0.25">
      <c r="A90" s="23"/>
      <c r="B90" s="77">
        <v>12901</v>
      </c>
      <c r="C90" s="81" t="s">
        <v>142</v>
      </c>
      <c r="D90" s="81" t="s">
        <v>3</v>
      </c>
      <c r="E90" s="37" t="b">
        <f t="shared" si="21"/>
        <v>0</v>
      </c>
      <c r="F90" s="37" t="b">
        <f t="shared" si="22"/>
        <v>0</v>
      </c>
      <c r="G90" s="38" t="str">
        <f t="shared" si="23"/>
        <v xml:space="preserve">12901 91 </v>
      </c>
      <c r="H90" s="18" t="s">
        <v>139</v>
      </c>
      <c r="I90" s="94" t="s">
        <v>3164</v>
      </c>
      <c r="J90" s="19" t="s">
        <v>3</v>
      </c>
      <c r="K90" s="19" t="s">
        <v>3</v>
      </c>
      <c r="L90" s="51"/>
      <c r="M90" s="51"/>
      <c r="N90" s="19" t="str">
        <f t="shared" si="24"/>
        <v/>
      </c>
      <c r="O90" s="22" t="str">
        <f t="shared" ca="1" si="25"/>
        <v>ja</v>
      </c>
      <c r="P90" s="22" t="str">
        <f t="shared" ca="1" si="26"/>
        <v>ja</v>
      </c>
      <c r="Q90" s="20" t="str">
        <f t="shared" ca="1" si="27"/>
        <v>Ja</v>
      </c>
      <c r="R90" s="53" t="s">
        <v>141</v>
      </c>
      <c r="S90" s="73"/>
      <c r="T90" s="28"/>
      <c r="U90" s="33" t="str">
        <f t="shared" si="28"/>
        <v/>
      </c>
      <c r="V90" s="29"/>
      <c r="W90" s="35"/>
      <c r="X90" s="35"/>
      <c r="Y90" s="35"/>
      <c r="Z90" s="35"/>
      <c r="AA90" s="24" t="str">
        <f>IF(W90&lt;&gt;"",VLOOKUP(W90,'Anlagentypen strukt inkl RD end'!$A$2:$H$40,8),"")</f>
        <v/>
      </c>
      <c r="AB90" s="24" t="str">
        <f>IF(X90&lt;&gt;"",VLOOKUP(X90,'Anlagentypen strukt inkl RD end'!$A$2:$H$40,8),"")</f>
        <v/>
      </c>
      <c r="AC90" s="24" t="str">
        <f>IF(Y90&lt;&gt;"",VLOOKUP(Y90,'Anlagentypen strukt inkl RD end'!$A$2:$H$40,8),"")</f>
        <v/>
      </c>
      <c r="AD90" s="24" t="str">
        <f>IF(Z90&lt;&gt;"",VLOOKUP(Z90,'Anlagentypen strukt inkl RD end'!$A$2:$H$40,8),"")</f>
        <v/>
      </c>
      <c r="AE90" s="33" t="str">
        <f t="shared" si="29"/>
        <v/>
      </c>
      <c r="AF90" s="25"/>
      <c r="AG90" s="25"/>
      <c r="AH90" s="25"/>
      <c r="AI90" s="25"/>
      <c r="AJ90" s="47" t="str">
        <f t="shared" si="30"/>
        <v/>
      </c>
      <c r="AK90" s="48" t="str">
        <f t="shared" si="18"/>
        <v/>
      </c>
      <c r="AL90" s="47" t="str">
        <f t="shared" si="31"/>
        <v/>
      </c>
      <c r="AM90" s="27"/>
      <c r="AN90" s="36" t="str">
        <f t="shared" si="19"/>
        <v/>
      </c>
      <c r="AO90" s="39" t="str">
        <f t="shared" si="32"/>
        <v/>
      </c>
      <c r="AP90" s="39" t="str">
        <f t="shared" si="33"/>
        <v/>
      </c>
      <c r="AQ90" s="97" t="str">
        <f t="shared" si="20"/>
        <v/>
      </c>
      <c r="AR90" s="113" t="str">
        <f>_xlfn.IFNA(IF(AND(MATCH(B90,SlNrfürStrecke!A:A,0)&gt;0,MATCH(C90,SlNrfürStrecke!B:B,0)&gt;0)=TRUE,"ja","nein"),"nein")</f>
        <v>nein</v>
      </c>
      <c r="AS90" s="140" t="str">
        <f t="shared" si="34"/>
        <v>nein</v>
      </c>
      <c r="AT90" s="113" t="str">
        <f t="shared" si="35"/>
        <v>Ja</v>
      </c>
      <c r="AU90" s="113"/>
      <c r="AV90" s="141" t="s">
        <v>3607</v>
      </c>
    </row>
    <row r="91" spans="1:48" s="39" customFormat="1" hidden="1" x14ac:dyDescent="0.25">
      <c r="A91" s="23"/>
      <c r="B91" s="77">
        <v>13101</v>
      </c>
      <c r="C91" s="80" t="s">
        <v>3</v>
      </c>
      <c r="D91" s="81" t="s">
        <v>3</v>
      </c>
      <c r="E91" s="37" t="b">
        <f t="shared" si="21"/>
        <v>0</v>
      </c>
      <c r="F91" s="37" t="b">
        <f t="shared" si="22"/>
        <v>0</v>
      </c>
      <c r="G91" s="38" t="str">
        <f t="shared" si="23"/>
        <v xml:space="preserve">13101  </v>
      </c>
      <c r="H91" s="18" t="s">
        <v>144</v>
      </c>
      <c r="I91" s="93" t="s">
        <v>2346</v>
      </c>
      <c r="J91" s="19" t="s">
        <v>3</v>
      </c>
      <c r="K91" s="19" t="s">
        <v>3</v>
      </c>
      <c r="L91" s="51"/>
      <c r="M91" s="51"/>
      <c r="N91" s="19" t="str">
        <f t="shared" si="24"/>
        <v/>
      </c>
      <c r="O91" s="22" t="str">
        <f t="shared" ca="1" si="25"/>
        <v>ja</v>
      </c>
      <c r="P91" s="22" t="str">
        <f t="shared" ca="1" si="26"/>
        <v>ja</v>
      </c>
      <c r="Q91" s="20" t="str">
        <f t="shared" ca="1" si="27"/>
        <v>Ja</v>
      </c>
      <c r="R91" s="53" t="s">
        <v>143</v>
      </c>
      <c r="S91" s="73"/>
      <c r="T91" s="28"/>
      <c r="U91" s="33" t="str">
        <f t="shared" si="28"/>
        <v/>
      </c>
      <c r="V91" s="29"/>
      <c r="W91" s="35"/>
      <c r="X91" s="35"/>
      <c r="Y91" s="35"/>
      <c r="Z91" s="35"/>
      <c r="AA91" s="24" t="str">
        <f>IF(W91&lt;&gt;"",VLOOKUP(W91,'Anlagentypen strukt inkl RD end'!$A$2:$H$40,8),"")</f>
        <v/>
      </c>
      <c r="AB91" s="24" t="str">
        <f>IF(X91&lt;&gt;"",VLOOKUP(X91,'Anlagentypen strukt inkl RD end'!$A$2:$H$40,8),"")</f>
        <v/>
      </c>
      <c r="AC91" s="24" t="str">
        <f>IF(Y91&lt;&gt;"",VLOOKUP(Y91,'Anlagentypen strukt inkl RD end'!$A$2:$H$40,8),"")</f>
        <v/>
      </c>
      <c r="AD91" s="24" t="str">
        <f>IF(Z91&lt;&gt;"",VLOOKUP(Z91,'Anlagentypen strukt inkl RD end'!$A$2:$H$40,8),"")</f>
        <v/>
      </c>
      <c r="AE91" s="33" t="str">
        <f t="shared" si="29"/>
        <v/>
      </c>
      <c r="AF91" s="25"/>
      <c r="AG91" s="25"/>
      <c r="AH91" s="25"/>
      <c r="AI91" s="25"/>
      <c r="AJ91" s="47" t="str">
        <f t="shared" si="30"/>
        <v/>
      </c>
      <c r="AK91" s="48" t="str">
        <f t="shared" si="18"/>
        <v/>
      </c>
      <c r="AL91" s="47" t="str">
        <f t="shared" si="31"/>
        <v/>
      </c>
      <c r="AM91" s="27"/>
      <c r="AN91" s="36" t="str">
        <f t="shared" si="19"/>
        <v/>
      </c>
      <c r="AO91" s="39" t="str">
        <f t="shared" si="32"/>
        <v/>
      </c>
      <c r="AP91" s="39" t="str">
        <f t="shared" si="33"/>
        <v/>
      </c>
      <c r="AQ91" s="97" t="str">
        <f t="shared" si="20"/>
        <v/>
      </c>
      <c r="AR91" s="140" t="str">
        <f>_xlfn.IFNA(IF(AND(MATCH(B91,SlNrfürStrecke!A:A,0)&gt;0,MATCH(C91,SlNrfürStrecke!B:B,0)&gt;0)=TRUE,"ja","nein"),"nein")</f>
        <v>nein</v>
      </c>
      <c r="AS91" s="140" t="str">
        <f t="shared" si="34"/>
        <v>nein</v>
      </c>
      <c r="AT91" s="113" t="str">
        <f t="shared" si="35"/>
        <v>Ja</v>
      </c>
      <c r="AU91" s="113"/>
      <c r="AV91" s="141" t="s">
        <v>3607</v>
      </c>
    </row>
    <row r="92" spans="1:48" s="39" customFormat="1" hidden="1" x14ac:dyDescent="0.25">
      <c r="A92" s="23"/>
      <c r="B92" s="77">
        <v>13101</v>
      </c>
      <c r="C92" s="81" t="s">
        <v>7</v>
      </c>
      <c r="D92" s="81" t="s">
        <v>8</v>
      </c>
      <c r="E92" s="37" t="b">
        <f t="shared" si="21"/>
        <v>0</v>
      </c>
      <c r="F92" s="37" t="b">
        <f t="shared" si="22"/>
        <v>0</v>
      </c>
      <c r="G92" s="38" t="str">
        <f t="shared" si="23"/>
        <v>13101 77 g</v>
      </c>
      <c r="H92" s="18" t="s">
        <v>144</v>
      </c>
      <c r="I92" s="94" t="s">
        <v>9</v>
      </c>
      <c r="J92" s="19" t="s">
        <v>3</v>
      </c>
      <c r="K92" s="19" t="s">
        <v>3</v>
      </c>
      <c r="L92" s="51"/>
      <c r="M92" s="51"/>
      <c r="N92" s="19" t="str">
        <f t="shared" si="24"/>
        <v/>
      </c>
      <c r="O92" s="22" t="str">
        <f t="shared" ca="1" si="25"/>
        <v>ja</v>
      </c>
      <c r="P92" s="22" t="str">
        <f t="shared" ca="1" si="26"/>
        <v>ja</v>
      </c>
      <c r="Q92" s="20" t="str">
        <f t="shared" ca="1" si="27"/>
        <v>Ja</v>
      </c>
      <c r="R92" s="53" t="s">
        <v>145</v>
      </c>
      <c r="S92" s="84"/>
      <c r="T92" s="83"/>
      <c r="U92" s="33" t="str">
        <f t="shared" si="28"/>
        <v/>
      </c>
      <c r="V92" s="29"/>
      <c r="W92" s="35"/>
      <c r="X92" s="35"/>
      <c r="Y92" s="35"/>
      <c r="Z92" s="35"/>
      <c r="AA92" s="24" t="str">
        <f>IF(W92&lt;&gt;"",VLOOKUP(W92,'Anlagentypen strukt inkl RD end'!$A$2:$H$40,8),"")</f>
        <v/>
      </c>
      <c r="AB92" s="24" t="str">
        <f>IF(X92&lt;&gt;"",VLOOKUP(X92,'Anlagentypen strukt inkl RD end'!$A$2:$H$40,8),"")</f>
        <v/>
      </c>
      <c r="AC92" s="24" t="str">
        <f>IF(Y92&lt;&gt;"",VLOOKUP(Y92,'Anlagentypen strukt inkl RD end'!$A$2:$H$40,8),"")</f>
        <v/>
      </c>
      <c r="AD92" s="24" t="str">
        <f>IF(Z92&lt;&gt;"",VLOOKUP(Z92,'Anlagentypen strukt inkl RD end'!$A$2:$H$40,8),"")</f>
        <v/>
      </c>
      <c r="AE92" s="33" t="str">
        <f t="shared" si="29"/>
        <v/>
      </c>
      <c r="AF92" s="25"/>
      <c r="AG92" s="25"/>
      <c r="AH92" s="25"/>
      <c r="AI92" s="25"/>
      <c r="AJ92" s="47" t="str">
        <f t="shared" si="30"/>
        <v/>
      </c>
      <c r="AK92" s="48" t="str">
        <f t="shared" si="18"/>
        <v/>
      </c>
      <c r="AL92" s="47" t="str">
        <f t="shared" si="31"/>
        <v/>
      </c>
      <c r="AM92" s="27"/>
      <c r="AN92" s="36" t="str">
        <f t="shared" si="19"/>
        <v/>
      </c>
      <c r="AO92" s="39" t="str">
        <f t="shared" si="32"/>
        <v/>
      </c>
      <c r="AP92" s="39" t="str">
        <f t="shared" si="33"/>
        <v/>
      </c>
      <c r="AQ92" s="97" t="str">
        <f t="shared" si="20"/>
        <v/>
      </c>
      <c r="AR92" s="113" t="str">
        <f>_xlfn.IFNA(IF(AND(MATCH(B92,SlNrfürStrecke!A:A,0)&gt;0,MATCH(C92,SlNrfürStrecke!B:B,0)&gt;0)=TRUE,"ja","nein"),"nein")</f>
        <v>nein</v>
      </c>
      <c r="AS92" s="140" t="str">
        <f t="shared" si="34"/>
        <v>nein</v>
      </c>
      <c r="AT92" s="113" t="str">
        <f t="shared" si="35"/>
        <v>Ja</v>
      </c>
      <c r="AU92" s="113"/>
      <c r="AV92" s="141" t="s">
        <v>3607</v>
      </c>
    </row>
    <row r="93" spans="1:48" s="39" customFormat="1" hidden="1" x14ac:dyDescent="0.25">
      <c r="A93" s="23"/>
      <c r="B93" s="77">
        <v>13102</v>
      </c>
      <c r="C93" s="80" t="s">
        <v>3</v>
      </c>
      <c r="D93" s="81" t="s">
        <v>3</v>
      </c>
      <c r="E93" s="37" t="b">
        <f t="shared" si="21"/>
        <v>0</v>
      </c>
      <c r="F93" s="37" t="b">
        <f t="shared" si="22"/>
        <v>0</v>
      </c>
      <c r="G93" s="38" t="str">
        <f t="shared" si="23"/>
        <v xml:space="preserve">13102  </v>
      </c>
      <c r="H93" s="18" t="s">
        <v>147</v>
      </c>
      <c r="I93" s="93" t="s">
        <v>2346</v>
      </c>
      <c r="J93" s="19" t="s">
        <v>3</v>
      </c>
      <c r="K93" s="19" t="s">
        <v>3</v>
      </c>
      <c r="L93" s="51"/>
      <c r="M93" s="51"/>
      <c r="N93" s="19" t="str">
        <f t="shared" si="24"/>
        <v/>
      </c>
      <c r="O93" s="22" t="str">
        <f t="shared" ca="1" si="25"/>
        <v>ja</v>
      </c>
      <c r="P93" s="22" t="str">
        <f t="shared" ca="1" si="26"/>
        <v>ja</v>
      </c>
      <c r="Q93" s="20" t="str">
        <f t="shared" ca="1" si="27"/>
        <v>Ja</v>
      </c>
      <c r="R93" s="53" t="s">
        <v>146</v>
      </c>
      <c r="S93" s="73"/>
      <c r="T93" s="28"/>
      <c r="U93" s="33" t="str">
        <f t="shared" si="28"/>
        <v/>
      </c>
      <c r="V93" s="29"/>
      <c r="W93" s="35"/>
      <c r="X93" s="35"/>
      <c r="Y93" s="35"/>
      <c r="Z93" s="35"/>
      <c r="AA93" s="24" t="str">
        <f>IF(W93&lt;&gt;"",VLOOKUP(W93,'Anlagentypen strukt inkl RD end'!$A$2:$H$40,8),"")</f>
        <v/>
      </c>
      <c r="AB93" s="24" t="str">
        <f>IF(X93&lt;&gt;"",VLOOKUP(X93,'Anlagentypen strukt inkl RD end'!$A$2:$H$40,8),"")</f>
        <v/>
      </c>
      <c r="AC93" s="24" t="str">
        <f>IF(Y93&lt;&gt;"",VLOOKUP(Y93,'Anlagentypen strukt inkl RD end'!$A$2:$H$40,8),"")</f>
        <v/>
      </c>
      <c r="AD93" s="24" t="str">
        <f>IF(Z93&lt;&gt;"",VLOOKUP(Z93,'Anlagentypen strukt inkl RD end'!$A$2:$H$40,8),"")</f>
        <v/>
      </c>
      <c r="AE93" s="33" t="str">
        <f t="shared" si="29"/>
        <v/>
      </c>
      <c r="AF93" s="25"/>
      <c r="AG93" s="25"/>
      <c r="AH93" s="25"/>
      <c r="AI93" s="25"/>
      <c r="AJ93" s="47" t="str">
        <f t="shared" si="30"/>
        <v/>
      </c>
      <c r="AK93" s="48" t="str">
        <f t="shared" si="18"/>
        <v/>
      </c>
      <c r="AL93" s="47" t="str">
        <f t="shared" si="31"/>
        <v/>
      </c>
      <c r="AM93" s="27"/>
      <c r="AN93" s="36" t="str">
        <f t="shared" si="19"/>
        <v/>
      </c>
      <c r="AO93" s="39" t="str">
        <f t="shared" si="32"/>
        <v/>
      </c>
      <c r="AP93" s="39" t="str">
        <f t="shared" si="33"/>
        <v/>
      </c>
      <c r="AQ93" s="97" t="str">
        <f t="shared" si="20"/>
        <v/>
      </c>
      <c r="AR93" s="140" t="str">
        <f>_xlfn.IFNA(IF(AND(MATCH(B93,SlNrfürStrecke!A:A,0)&gt;0,MATCH(C93,SlNrfürStrecke!B:B,0)&gt;0)=TRUE,"ja","nein"),"nein")</f>
        <v>nein</v>
      </c>
      <c r="AS93" s="140" t="str">
        <f t="shared" si="34"/>
        <v>nein</v>
      </c>
      <c r="AT93" s="113" t="str">
        <f t="shared" si="35"/>
        <v>Ja</v>
      </c>
      <c r="AU93" s="113"/>
      <c r="AV93" s="141" t="s">
        <v>3607</v>
      </c>
    </row>
    <row r="94" spans="1:48" s="39" customFormat="1" hidden="1" x14ac:dyDescent="0.25">
      <c r="A94" s="23"/>
      <c r="B94" s="77">
        <v>13102</v>
      </c>
      <c r="C94" s="81" t="s">
        <v>7</v>
      </c>
      <c r="D94" s="81" t="s">
        <v>8</v>
      </c>
      <c r="E94" s="37" t="b">
        <f t="shared" si="21"/>
        <v>0</v>
      </c>
      <c r="F94" s="37" t="b">
        <f t="shared" si="22"/>
        <v>0</v>
      </c>
      <c r="G94" s="38" t="str">
        <f t="shared" si="23"/>
        <v>13102 77 g</v>
      </c>
      <c r="H94" s="18" t="s">
        <v>147</v>
      </c>
      <c r="I94" s="94" t="s">
        <v>9</v>
      </c>
      <c r="J94" s="19" t="s">
        <v>3</v>
      </c>
      <c r="K94" s="19" t="s">
        <v>3</v>
      </c>
      <c r="L94" s="51"/>
      <c r="M94" s="51"/>
      <c r="N94" s="19" t="str">
        <f t="shared" si="24"/>
        <v/>
      </c>
      <c r="O94" s="22" t="str">
        <f t="shared" ca="1" si="25"/>
        <v>ja</v>
      </c>
      <c r="P94" s="22" t="str">
        <f t="shared" ca="1" si="26"/>
        <v>ja</v>
      </c>
      <c r="Q94" s="20" t="str">
        <f t="shared" ca="1" si="27"/>
        <v>Ja</v>
      </c>
      <c r="R94" s="53" t="s">
        <v>148</v>
      </c>
      <c r="S94" s="84"/>
      <c r="T94" s="83"/>
      <c r="U94" s="33" t="str">
        <f t="shared" si="28"/>
        <v/>
      </c>
      <c r="V94" s="29"/>
      <c r="W94" s="35"/>
      <c r="X94" s="35"/>
      <c r="Y94" s="35"/>
      <c r="Z94" s="35"/>
      <c r="AA94" s="24" t="str">
        <f>IF(W94&lt;&gt;"",VLOOKUP(W94,'Anlagentypen strukt inkl RD end'!$A$2:$H$40,8),"")</f>
        <v/>
      </c>
      <c r="AB94" s="24" t="str">
        <f>IF(X94&lt;&gt;"",VLOOKUP(X94,'Anlagentypen strukt inkl RD end'!$A$2:$H$40,8),"")</f>
        <v/>
      </c>
      <c r="AC94" s="24" t="str">
        <f>IF(Y94&lt;&gt;"",VLOOKUP(Y94,'Anlagentypen strukt inkl RD end'!$A$2:$H$40,8),"")</f>
        <v/>
      </c>
      <c r="AD94" s="24" t="str">
        <f>IF(Z94&lt;&gt;"",VLOOKUP(Z94,'Anlagentypen strukt inkl RD end'!$A$2:$H$40,8),"")</f>
        <v/>
      </c>
      <c r="AE94" s="33" t="str">
        <f t="shared" si="29"/>
        <v/>
      </c>
      <c r="AF94" s="25"/>
      <c r="AG94" s="25"/>
      <c r="AH94" s="25"/>
      <c r="AI94" s="25"/>
      <c r="AJ94" s="47" t="str">
        <f t="shared" si="30"/>
        <v/>
      </c>
      <c r="AK94" s="48" t="str">
        <f t="shared" si="18"/>
        <v/>
      </c>
      <c r="AL94" s="47" t="str">
        <f t="shared" si="31"/>
        <v/>
      </c>
      <c r="AM94" s="27"/>
      <c r="AN94" s="36" t="str">
        <f t="shared" si="19"/>
        <v/>
      </c>
      <c r="AO94" s="39" t="str">
        <f t="shared" si="32"/>
        <v/>
      </c>
      <c r="AP94" s="39" t="str">
        <f t="shared" si="33"/>
        <v/>
      </c>
      <c r="AQ94" s="97" t="str">
        <f t="shared" si="20"/>
        <v/>
      </c>
      <c r="AR94" s="113" t="str">
        <f>_xlfn.IFNA(IF(AND(MATCH(B94,SlNrfürStrecke!A:A,0)&gt;0,MATCH(C94,SlNrfürStrecke!B:B,0)&gt;0)=TRUE,"ja","nein"),"nein")</f>
        <v>nein</v>
      </c>
      <c r="AS94" s="140" t="str">
        <f t="shared" si="34"/>
        <v>nein</v>
      </c>
      <c r="AT94" s="113" t="str">
        <f t="shared" si="35"/>
        <v>Ja</v>
      </c>
      <c r="AU94" s="113"/>
      <c r="AV94" s="141" t="s">
        <v>3607</v>
      </c>
    </row>
    <row r="95" spans="1:48" s="39" customFormat="1" hidden="1" x14ac:dyDescent="0.25">
      <c r="A95" s="23"/>
      <c r="B95" s="77">
        <v>13103</v>
      </c>
      <c r="C95" s="80" t="s">
        <v>3</v>
      </c>
      <c r="D95" s="81" t="s">
        <v>3</v>
      </c>
      <c r="E95" s="37" t="b">
        <f t="shared" si="21"/>
        <v>0</v>
      </c>
      <c r="F95" s="37" t="b">
        <f t="shared" si="22"/>
        <v>0</v>
      </c>
      <c r="G95" s="38" t="str">
        <f t="shared" si="23"/>
        <v xml:space="preserve">13103  </v>
      </c>
      <c r="H95" s="18" t="s">
        <v>150</v>
      </c>
      <c r="I95" s="93" t="s">
        <v>2346</v>
      </c>
      <c r="J95" s="19" t="s">
        <v>3</v>
      </c>
      <c r="K95" s="19" t="s">
        <v>3</v>
      </c>
      <c r="L95" s="51"/>
      <c r="M95" s="51"/>
      <c r="N95" s="19" t="str">
        <f t="shared" si="24"/>
        <v/>
      </c>
      <c r="O95" s="22" t="str">
        <f t="shared" ca="1" si="25"/>
        <v>ja</v>
      </c>
      <c r="P95" s="22" t="str">
        <f t="shared" ca="1" si="26"/>
        <v>ja</v>
      </c>
      <c r="Q95" s="20" t="str">
        <f t="shared" ca="1" si="27"/>
        <v>Ja</v>
      </c>
      <c r="R95" s="53" t="s">
        <v>149</v>
      </c>
      <c r="S95" s="73"/>
      <c r="T95" s="28"/>
      <c r="U95" s="33" t="str">
        <f t="shared" si="28"/>
        <v/>
      </c>
      <c r="V95" s="29"/>
      <c r="W95" s="35"/>
      <c r="X95" s="35"/>
      <c r="Y95" s="35"/>
      <c r="Z95" s="35"/>
      <c r="AA95" s="24" t="str">
        <f>IF(W95&lt;&gt;"",VLOOKUP(W95,'Anlagentypen strukt inkl RD end'!$A$2:$H$40,8),"")</f>
        <v/>
      </c>
      <c r="AB95" s="24" t="str">
        <f>IF(X95&lt;&gt;"",VLOOKUP(X95,'Anlagentypen strukt inkl RD end'!$A$2:$H$40,8),"")</f>
        <v/>
      </c>
      <c r="AC95" s="24" t="str">
        <f>IF(Y95&lt;&gt;"",VLOOKUP(Y95,'Anlagentypen strukt inkl RD end'!$A$2:$H$40,8),"")</f>
        <v/>
      </c>
      <c r="AD95" s="24" t="str">
        <f>IF(Z95&lt;&gt;"",VLOOKUP(Z95,'Anlagentypen strukt inkl RD end'!$A$2:$H$40,8),"")</f>
        <v/>
      </c>
      <c r="AE95" s="33" t="str">
        <f t="shared" si="29"/>
        <v/>
      </c>
      <c r="AF95" s="25"/>
      <c r="AG95" s="25"/>
      <c r="AH95" s="25"/>
      <c r="AI95" s="25"/>
      <c r="AJ95" s="47" t="str">
        <f t="shared" si="30"/>
        <v/>
      </c>
      <c r="AK95" s="48" t="str">
        <f t="shared" si="18"/>
        <v/>
      </c>
      <c r="AL95" s="47" t="str">
        <f t="shared" si="31"/>
        <v/>
      </c>
      <c r="AM95" s="27"/>
      <c r="AN95" s="36" t="str">
        <f t="shared" si="19"/>
        <v/>
      </c>
      <c r="AO95" s="39" t="str">
        <f t="shared" si="32"/>
        <v/>
      </c>
      <c r="AP95" s="39" t="str">
        <f t="shared" si="33"/>
        <v/>
      </c>
      <c r="AQ95" s="97" t="str">
        <f t="shared" si="20"/>
        <v/>
      </c>
      <c r="AR95" s="140" t="str">
        <f>_xlfn.IFNA(IF(AND(MATCH(B95,SlNrfürStrecke!A:A,0)&gt;0,MATCH(C95,SlNrfürStrecke!B:B,0)&gt;0)=TRUE,"ja","nein"),"nein")</f>
        <v>nein</v>
      </c>
      <c r="AS95" s="140" t="str">
        <f t="shared" si="34"/>
        <v>nein</v>
      </c>
      <c r="AT95" s="113" t="str">
        <f t="shared" si="35"/>
        <v>Ja</v>
      </c>
      <c r="AU95" s="113"/>
      <c r="AV95" s="141" t="s">
        <v>3607</v>
      </c>
    </row>
    <row r="96" spans="1:48" s="39" customFormat="1" hidden="1" x14ac:dyDescent="0.25">
      <c r="A96" s="23"/>
      <c r="B96" s="77">
        <v>13103</v>
      </c>
      <c r="C96" s="81" t="s">
        <v>7</v>
      </c>
      <c r="D96" s="81" t="s">
        <v>8</v>
      </c>
      <c r="E96" s="37" t="b">
        <f t="shared" si="21"/>
        <v>0</v>
      </c>
      <c r="F96" s="37" t="b">
        <f t="shared" si="22"/>
        <v>0</v>
      </c>
      <c r="G96" s="38" t="str">
        <f t="shared" si="23"/>
        <v>13103 77 g</v>
      </c>
      <c r="H96" s="18" t="s">
        <v>150</v>
      </c>
      <c r="I96" s="94" t="s">
        <v>9</v>
      </c>
      <c r="J96" s="19" t="s">
        <v>3</v>
      </c>
      <c r="K96" s="19" t="s">
        <v>3</v>
      </c>
      <c r="L96" s="51"/>
      <c r="M96" s="51"/>
      <c r="N96" s="19" t="str">
        <f t="shared" si="24"/>
        <v/>
      </c>
      <c r="O96" s="22" t="str">
        <f t="shared" ca="1" si="25"/>
        <v>ja</v>
      </c>
      <c r="P96" s="22" t="str">
        <f t="shared" ca="1" si="26"/>
        <v>ja</v>
      </c>
      <c r="Q96" s="20" t="str">
        <f t="shared" ca="1" si="27"/>
        <v>Ja</v>
      </c>
      <c r="R96" s="53" t="s">
        <v>151</v>
      </c>
      <c r="S96" s="84"/>
      <c r="T96" s="83"/>
      <c r="U96" s="33" t="str">
        <f t="shared" si="28"/>
        <v/>
      </c>
      <c r="V96" s="29"/>
      <c r="W96" s="35"/>
      <c r="X96" s="35"/>
      <c r="Y96" s="35"/>
      <c r="Z96" s="35"/>
      <c r="AA96" s="24" t="str">
        <f>IF(W96&lt;&gt;"",VLOOKUP(W96,'Anlagentypen strukt inkl RD end'!$A$2:$H$40,8),"")</f>
        <v/>
      </c>
      <c r="AB96" s="24" t="str">
        <f>IF(X96&lt;&gt;"",VLOOKUP(X96,'Anlagentypen strukt inkl RD end'!$A$2:$H$40,8),"")</f>
        <v/>
      </c>
      <c r="AC96" s="24" t="str">
        <f>IF(Y96&lt;&gt;"",VLOOKUP(Y96,'Anlagentypen strukt inkl RD end'!$A$2:$H$40,8),"")</f>
        <v/>
      </c>
      <c r="AD96" s="24" t="str">
        <f>IF(Z96&lt;&gt;"",VLOOKUP(Z96,'Anlagentypen strukt inkl RD end'!$A$2:$H$40,8),"")</f>
        <v/>
      </c>
      <c r="AE96" s="33" t="str">
        <f t="shared" si="29"/>
        <v/>
      </c>
      <c r="AF96" s="25"/>
      <c r="AG96" s="25"/>
      <c r="AH96" s="25"/>
      <c r="AI96" s="25"/>
      <c r="AJ96" s="47" t="str">
        <f t="shared" si="30"/>
        <v/>
      </c>
      <c r="AK96" s="48" t="str">
        <f t="shared" si="18"/>
        <v/>
      </c>
      <c r="AL96" s="47" t="str">
        <f t="shared" si="31"/>
        <v/>
      </c>
      <c r="AM96" s="27"/>
      <c r="AN96" s="36" t="str">
        <f t="shared" si="19"/>
        <v/>
      </c>
      <c r="AO96" s="39" t="str">
        <f t="shared" si="32"/>
        <v/>
      </c>
      <c r="AP96" s="39" t="str">
        <f t="shared" si="33"/>
        <v/>
      </c>
      <c r="AQ96" s="97" t="str">
        <f t="shared" si="20"/>
        <v/>
      </c>
      <c r="AR96" s="113" t="str">
        <f>_xlfn.IFNA(IF(AND(MATCH(B96,SlNrfürStrecke!A:A,0)&gt;0,MATCH(C96,SlNrfürStrecke!B:B,0)&gt;0)=TRUE,"ja","nein"),"nein")</f>
        <v>nein</v>
      </c>
      <c r="AS96" s="140" t="str">
        <f t="shared" si="34"/>
        <v>nein</v>
      </c>
      <c r="AT96" s="113" t="str">
        <f t="shared" si="35"/>
        <v>Ja</v>
      </c>
      <c r="AU96" s="113"/>
      <c r="AV96" s="141" t="s">
        <v>3607</v>
      </c>
    </row>
    <row r="97" spans="1:48" s="39" customFormat="1" hidden="1" x14ac:dyDescent="0.25">
      <c r="A97" s="23"/>
      <c r="B97" s="77">
        <v>13104</v>
      </c>
      <c r="C97" s="80" t="s">
        <v>3</v>
      </c>
      <c r="D97" s="81" t="s">
        <v>3</v>
      </c>
      <c r="E97" s="37" t="b">
        <f t="shared" si="21"/>
        <v>0</v>
      </c>
      <c r="F97" s="37" t="b">
        <f t="shared" si="22"/>
        <v>0</v>
      </c>
      <c r="G97" s="38" t="str">
        <f t="shared" si="23"/>
        <v xml:space="preserve">13104  </v>
      </c>
      <c r="H97" s="18" t="s">
        <v>153</v>
      </c>
      <c r="I97" s="93" t="s">
        <v>2346</v>
      </c>
      <c r="J97" s="19" t="s">
        <v>3</v>
      </c>
      <c r="K97" s="19" t="s">
        <v>3</v>
      </c>
      <c r="L97" s="51"/>
      <c r="M97" s="51"/>
      <c r="N97" s="19" t="str">
        <f t="shared" si="24"/>
        <v/>
      </c>
      <c r="O97" s="22" t="str">
        <f t="shared" ca="1" si="25"/>
        <v>ja</v>
      </c>
      <c r="P97" s="22" t="str">
        <f t="shared" ca="1" si="26"/>
        <v>ja</v>
      </c>
      <c r="Q97" s="20" t="str">
        <f t="shared" ca="1" si="27"/>
        <v>Ja</v>
      </c>
      <c r="R97" s="53" t="s">
        <v>152</v>
      </c>
      <c r="S97" s="73"/>
      <c r="T97" s="28"/>
      <c r="U97" s="33" t="str">
        <f t="shared" si="28"/>
        <v/>
      </c>
      <c r="V97" s="29"/>
      <c r="W97" s="35"/>
      <c r="X97" s="35"/>
      <c r="Y97" s="35"/>
      <c r="Z97" s="35"/>
      <c r="AA97" s="24" t="str">
        <f>IF(W97&lt;&gt;"",VLOOKUP(W97,'Anlagentypen strukt inkl RD end'!$A$2:$H$40,8),"")</f>
        <v/>
      </c>
      <c r="AB97" s="24" t="str">
        <f>IF(X97&lt;&gt;"",VLOOKUP(X97,'Anlagentypen strukt inkl RD end'!$A$2:$H$40,8),"")</f>
        <v/>
      </c>
      <c r="AC97" s="24" t="str">
        <f>IF(Y97&lt;&gt;"",VLOOKUP(Y97,'Anlagentypen strukt inkl RD end'!$A$2:$H$40,8),"")</f>
        <v/>
      </c>
      <c r="AD97" s="24" t="str">
        <f>IF(Z97&lt;&gt;"",VLOOKUP(Z97,'Anlagentypen strukt inkl RD end'!$A$2:$H$40,8),"")</f>
        <v/>
      </c>
      <c r="AE97" s="33" t="str">
        <f t="shared" si="29"/>
        <v/>
      </c>
      <c r="AF97" s="25"/>
      <c r="AG97" s="25"/>
      <c r="AH97" s="25"/>
      <c r="AI97" s="25"/>
      <c r="AJ97" s="47" t="str">
        <f t="shared" si="30"/>
        <v/>
      </c>
      <c r="AK97" s="48" t="str">
        <f t="shared" si="18"/>
        <v/>
      </c>
      <c r="AL97" s="47" t="str">
        <f t="shared" si="31"/>
        <v/>
      </c>
      <c r="AM97" s="27"/>
      <c r="AN97" s="36" t="str">
        <f t="shared" si="19"/>
        <v/>
      </c>
      <c r="AO97" s="39" t="str">
        <f t="shared" si="32"/>
        <v/>
      </c>
      <c r="AP97" s="39" t="str">
        <f t="shared" si="33"/>
        <v/>
      </c>
      <c r="AQ97" s="97" t="str">
        <f t="shared" si="20"/>
        <v/>
      </c>
      <c r="AR97" s="140" t="str">
        <f>_xlfn.IFNA(IF(AND(MATCH(B97,SlNrfürStrecke!A:A,0)&gt;0,MATCH(C97,SlNrfürStrecke!B:B,0)&gt;0)=TRUE,"ja","nein"),"nein")</f>
        <v>nein</v>
      </c>
      <c r="AS97" s="140" t="str">
        <f t="shared" si="34"/>
        <v>nein</v>
      </c>
      <c r="AT97" s="113" t="str">
        <f t="shared" si="35"/>
        <v>Ja</v>
      </c>
      <c r="AU97" s="113"/>
      <c r="AV97" s="141" t="s">
        <v>3607</v>
      </c>
    </row>
    <row r="98" spans="1:48" s="39" customFormat="1" hidden="1" x14ac:dyDescent="0.25">
      <c r="A98" s="23"/>
      <c r="B98" s="77">
        <v>13104</v>
      </c>
      <c r="C98" s="81" t="s">
        <v>7</v>
      </c>
      <c r="D98" s="81" t="s">
        <v>8</v>
      </c>
      <c r="E98" s="37" t="b">
        <f t="shared" si="21"/>
        <v>0</v>
      </c>
      <c r="F98" s="37" t="b">
        <f t="shared" si="22"/>
        <v>0</v>
      </c>
      <c r="G98" s="38" t="str">
        <f t="shared" si="23"/>
        <v>13104 77 g</v>
      </c>
      <c r="H98" s="18" t="s">
        <v>153</v>
      </c>
      <c r="I98" s="94" t="s">
        <v>9</v>
      </c>
      <c r="J98" s="19" t="s">
        <v>3</v>
      </c>
      <c r="K98" s="19" t="s">
        <v>3</v>
      </c>
      <c r="L98" s="51"/>
      <c r="M98" s="51"/>
      <c r="N98" s="19" t="str">
        <f t="shared" si="24"/>
        <v/>
      </c>
      <c r="O98" s="22" t="str">
        <f t="shared" ca="1" si="25"/>
        <v>ja</v>
      </c>
      <c r="P98" s="22" t="str">
        <f t="shared" ca="1" si="26"/>
        <v>ja</v>
      </c>
      <c r="Q98" s="20" t="str">
        <f t="shared" ca="1" si="27"/>
        <v>Ja</v>
      </c>
      <c r="R98" s="53" t="s">
        <v>154</v>
      </c>
      <c r="S98" s="84"/>
      <c r="T98" s="83"/>
      <c r="U98" s="33" t="str">
        <f t="shared" si="28"/>
        <v/>
      </c>
      <c r="V98" s="29"/>
      <c r="W98" s="35"/>
      <c r="X98" s="35"/>
      <c r="Y98" s="35"/>
      <c r="Z98" s="35"/>
      <c r="AA98" s="24" t="str">
        <f>IF(W98&lt;&gt;"",VLOOKUP(W98,'Anlagentypen strukt inkl RD end'!$A$2:$H$40,8),"")</f>
        <v/>
      </c>
      <c r="AB98" s="24" t="str">
        <f>IF(X98&lt;&gt;"",VLOOKUP(X98,'Anlagentypen strukt inkl RD end'!$A$2:$H$40,8),"")</f>
        <v/>
      </c>
      <c r="AC98" s="24" t="str">
        <f>IF(Y98&lt;&gt;"",VLOOKUP(Y98,'Anlagentypen strukt inkl RD end'!$A$2:$H$40,8),"")</f>
        <v/>
      </c>
      <c r="AD98" s="24" t="str">
        <f>IF(Z98&lt;&gt;"",VLOOKUP(Z98,'Anlagentypen strukt inkl RD end'!$A$2:$H$40,8),"")</f>
        <v/>
      </c>
      <c r="AE98" s="33" t="str">
        <f t="shared" si="29"/>
        <v/>
      </c>
      <c r="AF98" s="25"/>
      <c r="AG98" s="25"/>
      <c r="AH98" s="25"/>
      <c r="AI98" s="25"/>
      <c r="AJ98" s="47" t="str">
        <f t="shared" si="30"/>
        <v/>
      </c>
      <c r="AK98" s="48" t="str">
        <f t="shared" si="18"/>
        <v/>
      </c>
      <c r="AL98" s="47" t="str">
        <f t="shared" si="31"/>
        <v/>
      </c>
      <c r="AM98" s="27"/>
      <c r="AN98" s="36" t="str">
        <f t="shared" si="19"/>
        <v/>
      </c>
      <c r="AO98" s="39" t="str">
        <f t="shared" si="32"/>
        <v/>
      </c>
      <c r="AP98" s="39" t="str">
        <f t="shared" si="33"/>
        <v/>
      </c>
      <c r="AQ98" s="97" t="str">
        <f t="shared" si="20"/>
        <v/>
      </c>
      <c r="AR98" s="113" t="str">
        <f>_xlfn.IFNA(IF(AND(MATCH(B98,SlNrfürStrecke!A:A,0)&gt;0,MATCH(C98,SlNrfürStrecke!B:B,0)&gt;0)=TRUE,"ja","nein"),"nein")</f>
        <v>nein</v>
      </c>
      <c r="AS98" s="140" t="str">
        <f t="shared" si="34"/>
        <v>nein</v>
      </c>
      <c r="AT98" s="113" t="str">
        <f t="shared" si="35"/>
        <v>Ja</v>
      </c>
      <c r="AU98" s="113"/>
      <c r="AV98" s="141" t="s">
        <v>3607</v>
      </c>
    </row>
    <row r="99" spans="1:48" s="39" customFormat="1" hidden="1" x14ac:dyDescent="0.25">
      <c r="A99" s="23"/>
      <c r="B99" s="77">
        <v>13105</v>
      </c>
      <c r="C99" s="80" t="s">
        <v>3</v>
      </c>
      <c r="D99" s="81" t="s">
        <v>3</v>
      </c>
      <c r="E99" s="37" t="b">
        <f t="shared" si="21"/>
        <v>0</v>
      </c>
      <c r="F99" s="37" t="b">
        <f t="shared" si="22"/>
        <v>0</v>
      </c>
      <c r="G99" s="38" t="str">
        <f t="shared" si="23"/>
        <v xml:space="preserve">13105  </v>
      </c>
      <c r="H99" s="18" t="s">
        <v>156</v>
      </c>
      <c r="I99" s="93" t="s">
        <v>2346</v>
      </c>
      <c r="J99" s="19" t="s">
        <v>3</v>
      </c>
      <c r="K99" s="19" t="s">
        <v>3</v>
      </c>
      <c r="L99" s="51"/>
      <c r="M99" s="51"/>
      <c r="N99" s="19" t="str">
        <f t="shared" si="24"/>
        <v/>
      </c>
      <c r="O99" s="22" t="str">
        <f t="shared" ca="1" si="25"/>
        <v>ja</v>
      </c>
      <c r="P99" s="22" t="str">
        <f t="shared" ca="1" si="26"/>
        <v>ja</v>
      </c>
      <c r="Q99" s="20" t="str">
        <f t="shared" ca="1" si="27"/>
        <v>Ja</v>
      </c>
      <c r="R99" s="53" t="s">
        <v>155</v>
      </c>
      <c r="S99" s="73"/>
      <c r="T99" s="28"/>
      <c r="U99" s="33" t="str">
        <f t="shared" si="28"/>
        <v/>
      </c>
      <c r="V99" s="29"/>
      <c r="W99" s="35"/>
      <c r="X99" s="35"/>
      <c r="Y99" s="35"/>
      <c r="Z99" s="35"/>
      <c r="AA99" s="24" t="str">
        <f>IF(W99&lt;&gt;"",VLOOKUP(W99,'Anlagentypen strukt inkl RD end'!$A$2:$H$40,8),"")</f>
        <v/>
      </c>
      <c r="AB99" s="24" t="str">
        <f>IF(X99&lt;&gt;"",VLOOKUP(X99,'Anlagentypen strukt inkl RD end'!$A$2:$H$40,8),"")</f>
        <v/>
      </c>
      <c r="AC99" s="24" t="str">
        <f>IF(Y99&lt;&gt;"",VLOOKUP(Y99,'Anlagentypen strukt inkl RD end'!$A$2:$H$40,8),"")</f>
        <v/>
      </c>
      <c r="AD99" s="24" t="str">
        <f>IF(Z99&lt;&gt;"",VLOOKUP(Z99,'Anlagentypen strukt inkl RD end'!$A$2:$H$40,8),"")</f>
        <v/>
      </c>
      <c r="AE99" s="33" t="str">
        <f t="shared" si="29"/>
        <v/>
      </c>
      <c r="AF99" s="25"/>
      <c r="AG99" s="25"/>
      <c r="AH99" s="25"/>
      <c r="AI99" s="25"/>
      <c r="AJ99" s="47" t="str">
        <f t="shared" si="30"/>
        <v/>
      </c>
      <c r="AK99" s="48" t="str">
        <f t="shared" si="18"/>
        <v/>
      </c>
      <c r="AL99" s="47" t="str">
        <f t="shared" si="31"/>
        <v/>
      </c>
      <c r="AM99" s="27"/>
      <c r="AN99" s="36" t="str">
        <f t="shared" si="19"/>
        <v/>
      </c>
      <c r="AO99" s="39" t="str">
        <f t="shared" si="32"/>
        <v/>
      </c>
      <c r="AP99" s="39" t="str">
        <f t="shared" si="33"/>
        <v/>
      </c>
      <c r="AQ99" s="97" t="str">
        <f t="shared" si="20"/>
        <v/>
      </c>
      <c r="AR99" s="140" t="str">
        <f>_xlfn.IFNA(IF(AND(MATCH(B99,SlNrfürStrecke!A:A,0)&gt;0,MATCH(C99,SlNrfürStrecke!B:B,0)&gt;0)=TRUE,"ja","nein"),"nein")</f>
        <v>nein</v>
      </c>
      <c r="AS99" s="140" t="str">
        <f t="shared" si="34"/>
        <v>nein</v>
      </c>
      <c r="AT99" s="113" t="str">
        <f t="shared" si="35"/>
        <v>Ja</v>
      </c>
      <c r="AU99" s="113"/>
      <c r="AV99" s="141" t="s">
        <v>3607</v>
      </c>
    </row>
    <row r="100" spans="1:48" s="39" customFormat="1" hidden="1" x14ac:dyDescent="0.25">
      <c r="A100" s="23"/>
      <c r="B100" s="77">
        <v>13105</v>
      </c>
      <c r="C100" s="81" t="s">
        <v>7</v>
      </c>
      <c r="D100" s="81" t="s">
        <v>8</v>
      </c>
      <c r="E100" s="37" t="b">
        <f t="shared" si="21"/>
        <v>0</v>
      </c>
      <c r="F100" s="37" t="b">
        <f t="shared" si="22"/>
        <v>0</v>
      </c>
      <c r="G100" s="38" t="str">
        <f t="shared" si="23"/>
        <v>13105 77 g</v>
      </c>
      <c r="H100" s="18" t="s">
        <v>156</v>
      </c>
      <c r="I100" s="94" t="s">
        <v>9</v>
      </c>
      <c r="J100" s="19" t="s">
        <v>3</v>
      </c>
      <c r="K100" s="19" t="s">
        <v>3</v>
      </c>
      <c r="L100" s="51"/>
      <c r="M100" s="51"/>
      <c r="N100" s="19" t="str">
        <f t="shared" si="24"/>
        <v/>
      </c>
      <c r="O100" s="22" t="str">
        <f t="shared" ca="1" si="25"/>
        <v>ja</v>
      </c>
      <c r="P100" s="22" t="str">
        <f t="shared" ca="1" si="26"/>
        <v>ja</v>
      </c>
      <c r="Q100" s="20" t="str">
        <f t="shared" ca="1" si="27"/>
        <v>Ja</v>
      </c>
      <c r="R100" s="53" t="s">
        <v>157</v>
      </c>
      <c r="S100" s="84"/>
      <c r="T100" s="83"/>
      <c r="U100" s="33" t="str">
        <f t="shared" si="28"/>
        <v/>
      </c>
      <c r="V100" s="29"/>
      <c r="W100" s="35"/>
      <c r="X100" s="35"/>
      <c r="Y100" s="35"/>
      <c r="Z100" s="35"/>
      <c r="AA100" s="24" t="str">
        <f>IF(W100&lt;&gt;"",VLOOKUP(W100,'Anlagentypen strukt inkl RD end'!$A$2:$H$40,8),"")</f>
        <v/>
      </c>
      <c r="AB100" s="24" t="str">
        <f>IF(X100&lt;&gt;"",VLOOKUP(X100,'Anlagentypen strukt inkl RD end'!$A$2:$H$40,8),"")</f>
        <v/>
      </c>
      <c r="AC100" s="24" t="str">
        <f>IF(Y100&lt;&gt;"",VLOOKUP(Y100,'Anlagentypen strukt inkl RD end'!$A$2:$H$40,8),"")</f>
        <v/>
      </c>
      <c r="AD100" s="24" t="str">
        <f>IF(Z100&lt;&gt;"",VLOOKUP(Z100,'Anlagentypen strukt inkl RD end'!$A$2:$H$40,8),"")</f>
        <v/>
      </c>
      <c r="AE100" s="33" t="str">
        <f t="shared" si="29"/>
        <v/>
      </c>
      <c r="AF100" s="25"/>
      <c r="AG100" s="25"/>
      <c r="AH100" s="25"/>
      <c r="AI100" s="25"/>
      <c r="AJ100" s="47" t="str">
        <f t="shared" si="30"/>
        <v/>
      </c>
      <c r="AK100" s="48" t="str">
        <f t="shared" si="18"/>
        <v/>
      </c>
      <c r="AL100" s="47" t="str">
        <f t="shared" si="31"/>
        <v/>
      </c>
      <c r="AM100" s="27"/>
      <c r="AN100" s="36" t="str">
        <f t="shared" si="19"/>
        <v/>
      </c>
      <c r="AO100" s="39" t="str">
        <f t="shared" si="32"/>
        <v/>
      </c>
      <c r="AP100" s="39" t="str">
        <f t="shared" si="33"/>
        <v/>
      </c>
      <c r="AQ100" s="97" t="str">
        <f t="shared" si="20"/>
        <v/>
      </c>
      <c r="AR100" s="113" t="str">
        <f>_xlfn.IFNA(IF(AND(MATCH(B100,SlNrfürStrecke!A:A,0)&gt;0,MATCH(C100,SlNrfürStrecke!B:B,0)&gt;0)=TRUE,"ja","nein"),"nein")</f>
        <v>nein</v>
      </c>
      <c r="AS100" s="140" t="str">
        <f t="shared" si="34"/>
        <v>nein</v>
      </c>
      <c r="AT100" s="113" t="str">
        <f t="shared" si="35"/>
        <v>Ja</v>
      </c>
      <c r="AU100" s="113"/>
      <c r="AV100" s="141" t="s">
        <v>3607</v>
      </c>
    </row>
    <row r="101" spans="1:48" s="39" customFormat="1" hidden="1" x14ac:dyDescent="0.25">
      <c r="A101" s="23"/>
      <c r="B101" s="77">
        <v>13106</v>
      </c>
      <c r="C101" s="80" t="s">
        <v>3</v>
      </c>
      <c r="D101" s="81" t="s">
        <v>3</v>
      </c>
      <c r="E101" s="37" t="b">
        <f t="shared" si="21"/>
        <v>0</v>
      </c>
      <c r="F101" s="37" t="b">
        <f t="shared" si="22"/>
        <v>0</v>
      </c>
      <c r="G101" s="38" t="str">
        <f t="shared" si="23"/>
        <v xml:space="preserve">13106  </v>
      </c>
      <c r="H101" s="18" t="s">
        <v>159</v>
      </c>
      <c r="I101" s="93" t="s">
        <v>2346</v>
      </c>
      <c r="J101" s="19" t="s">
        <v>3</v>
      </c>
      <c r="K101" s="19" t="s">
        <v>3</v>
      </c>
      <c r="L101" s="51"/>
      <c r="M101" s="51"/>
      <c r="N101" s="19" t="str">
        <f t="shared" si="24"/>
        <v/>
      </c>
      <c r="O101" s="22" t="str">
        <f t="shared" ca="1" si="25"/>
        <v>ja</v>
      </c>
      <c r="P101" s="22" t="str">
        <f t="shared" ca="1" si="26"/>
        <v>ja</v>
      </c>
      <c r="Q101" s="20" t="str">
        <f t="shared" ca="1" si="27"/>
        <v>Ja</v>
      </c>
      <c r="R101" s="53" t="s">
        <v>158</v>
      </c>
      <c r="S101" s="73"/>
      <c r="T101" s="28"/>
      <c r="U101" s="33" t="str">
        <f t="shared" si="28"/>
        <v/>
      </c>
      <c r="V101" s="29"/>
      <c r="W101" s="35"/>
      <c r="X101" s="35"/>
      <c r="Y101" s="35"/>
      <c r="Z101" s="35"/>
      <c r="AA101" s="24" t="str">
        <f>IF(W101&lt;&gt;"",VLOOKUP(W101,'Anlagentypen strukt inkl RD end'!$A$2:$H$40,8),"")</f>
        <v/>
      </c>
      <c r="AB101" s="24" t="str">
        <f>IF(X101&lt;&gt;"",VLOOKUP(X101,'Anlagentypen strukt inkl RD end'!$A$2:$H$40,8),"")</f>
        <v/>
      </c>
      <c r="AC101" s="24" t="str">
        <f>IF(Y101&lt;&gt;"",VLOOKUP(Y101,'Anlagentypen strukt inkl RD end'!$A$2:$H$40,8),"")</f>
        <v/>
      </c>
      <c r="AD101" s="24" t="str">
        <f>IF(Z101&lt;&gt;"",VLOOKUP(Z101,'Anlagentypen strukt inkl RD end'!$A$2:$H$40,8),"")</f>
        <v/>
      </c>
      <c r="AE101" s="33" t="str">
        <f t="shared" si="29"/>
        <v/>
      </c>
      <c r="AF101" s="25"/>
      <c r="AG101" s="25"/>
      <c r="AH101" s="25"/>
      <c r="AI101" s="25"/>
      <c r="AJ101" s="47" t="str">
        <f t="shared" si="30"/>
        <v/>
      </c>
      <c r="AK101" s="48" t="str">
        <f t="shared" si="18"/>
        <v/>
      </c>
      <c r="AL101" s="47" t="str">
        <f t="shared" si="31"/>
        <v/>
      </c>
      <c r="AM101" s="27"/>
      <c r="AN101" s="36" t="str">
        <f t="shared" si="19"/>
        <v/>
      </c>
      <c r="AO101" s="39" t="str">
        <f t="shared" si="32"/>
        <v/>
      </c>
      <c r="AP101" s="39" t="str">
        <f t="shared" si="33"/>
        <v/>
      </c>
      <c r="AQ101" s="97" t="str">
        <f t="shared" si="20"/>
        <v/>
      </c>
      <c r="AR101" s="140" t="str">
        <f>_xlfn.IFNA(IF(AND(MATCH(B101,SlNrfürStrecke!A:A,0)&gt;0,MATCH(C101,SlNrfürStrecke!B:B,0)&gt;0)=TRUE,"ja","nein"),"nein")</f>
        <v>nein</v>
      </c>
      <c r="AS101" s="140" t="str">
        <f t="shared" si="34"/>
        <v>nein</v>
      </c>
      <c r="AT101" s="113" t="str">
        <f t="shared" si="35"/>
        <v>Ja</v>
      </c>
      <c r="AU101" s="113"/>
      <c r="AV101" s="141" t="s">
        <v>3607</v>
      </c>
    </row>
    <row r="102" spans="1:48" s="39" customFormat="1" hidden="1" x14ac:dyDescent="0.25">
      <c r="A102" s="23"/>
      <c r="B102" s="77">
        <v>13106</v>
      </c>
      <c r="C102" s="81" t="s">
        <v>7</v>
      </c>
      <c r="D102" s="81" t="s">
        <v>8</v>
      </c>
      <c r="E102" s="37" t="b">
        <f t="shared" si="21"/>
        <v>0</v>
      </c>
      <c r="F102" s="37" t="b">
        <f t="shared" si="22"/>
        <v>0</v>
      </c>
      <c r="G102" s="38" t="str">
        <f t="shared" si="23"/>
        <v>13106 77 g</v>
      </c>
      <c r="H102" s="18" t="s">
        <v>159</v>
      </c>
      <c r="I102" s="94" t="s">
        <v>9</v>
      </c>
      <c r="J102" s="19" t="s">
        <v>3</v>
      </c>
      <c r="K102" s="19" t="s">
        <v>3</v>
      </c>
      <c r="L102" s="51"/>
      <c r="M102" s="51"/>
      <c r="N102" s="19" t="str">
        <f t="shared" si="24"/>
        <v/>
      </c>
      <c r="O102" s="22" t="str">
        <f t="shared" ca="1" si="25"/>
        <v>ja</v>
      </c>
      <c r="P102" s="22" t="str">
        <f t="shared" ca="1" si="26"/>
        <v>ja</v>
      </c>
      <c r="Q102" s="20" t="str">
        <f t="shared" ca="1" si="27"/>
        <v>Ja</v>
      </c>
      <c r="R102" s="53" t="s">
        <v>160</v>
      </c>
      <c r="S102" s="84"/>
      <c r="T102" s="83"/>
      <c r="U102" s="33" t="str">
        <f t="shared" si="28"/>
        <v/>
      </c>
      <c r="V102" s="29"/>
      <c r="W102" s="35"/>
      <c r="X102" s="35"/>
      <c r="Y102" s="35"/>
      <c r="Z102" s="35"/>
      <c r="AA102" s="24" t="str">
        <f>IF(W102&lt;&gt;"",VLOOKUP(W102,'Anlagentypen strukt inkl RD end'!$A$2:$H$40,8),"")</f>
        <v/>
      </c>
      <c r="AB102" s="24" t="str">
        <f>IF(X102&lt;&gt;"",VLOOKUP(X102,'Anlagentypen strukt inkl RD end'!$A$2:$H$40,8),"")</f>
        <v/>
      </c>
      <c r="AC102" s="24" t="str">
        <f>IF(Y102&lt;&gt;"",VLOOKUP(Y102,'Anlagentypen strukt inkl RD end'!$A$2:$H$40,8),"")</f>
        <v/>
      </c>
      <c r="AD102" s="24" t="str">
        <f>IF(Z102&lt;&gt;"",VLOOKUP(Z102,'Anlagentypen strukt inkl RD end'!$A$2:$H$40,8),"")</f>
        <v/>
      </c>
      <c r="AE102" s="33" t="str">
        <f t="shared" si="29"/>
        <v/>
      </c>
      <c r="AF102" s="25"/>
      <c r="AG102" s="25"/>
      <c r="AH102" s="25"/>
      <c r="AI102" s="25"/>
      <c r="AJ102" s="47" t="str">
        <f t="shared" si="30"/>
        <v/>
      </c>
      <c r="AK102" s="48" t="str">
        <f t="shared" si="18"/>
        <v/>
      </c>
      <c r="AL102" s="47" t="str">
        <f t="shared" si="31"/>
        <v/>
      </c>
      <c r="AM102" s="27"/>
      <c r="AN102" s="36" t="str">
        <f t="shared" si="19"/>
        <v/>
      </c>
      <c r="AO102" s="39" t="str">
        <f t="shared" si="32"/>
        <v/>
      </c>
      <c r="AP102" s="39" t="str">
        <f t="shared" si="33"/>
        <v/>
      </c>
      <c r="AQ102" s="97" t="str">
        <f t="shared" si="20"/>
        <v/>
      </c>
      <c r="AR102" s="113" t="str">
        <f>_xlfn.IFNA(IF(AND(MATCH(B102,SlNrfürStrecke!A:A,0)&gt;0,MATCH(C102,SlNrfürStrecke!B:B,0)&gt;0)=TRUE,"ja","nein"),"nein")</f>
        <v>nein</v>
      </c>
      <c r="AS102" s="140" t="str">
        <f t="shared" si="34"/>
        <v>nein</v>
      </c>
      <c r="AT102" s="113" t="str">
        <f t="shared" si="35"/>
        <v>Ja</v>
      </c>
      <c r="AU102" s="113"/>
      <c r="AV102" s="141" t="s">
        <v>3607</v>
      </c>
    </row>
    <row r="103" spans="1:48" s="39" customFormat="1" hidden="1" x14ac:dyDescent="0.25">
      <c r="A103" s="23"/>
      <c r="B103" s="77">
        <v>13107</v>
      </c>
      <c r="C103" s="80" t="s">
        <v>3</v>
      </c>
      <c r="D103" s="81" t="s">
        <v>3</v>
      </c>
      <c r="E103" s="37" t="b">
        <f t="shared" si="21"/>
        <v>0</v>
      </c>
      <c r="F103" s="37" t="b">
        <f t="shared" si="22"/>
        <v>0</v>
      </c>
      <c r="G103" s="38" t="str">
        <f t="shared" si="23"/>
        <v xml:space="preserve">13107  </v>
      </c>
      <c r="H103" s="18" t="s">
        <v>162</v>
      </c>
      <c r="I103" s="93" t="s">
        <v>2346</v>
      </c>
      <c r="J103" s="19" t="s">
        <v>3</v>
      </c>
      <c r="K103" s="19" t="s">
        <v>3</v>
      </c>
      <c r="L103" s="51"/>
      <c r="M103" s="51"/>
      <c r="N103" s="19" t="str">
        <f t="shared" si="24"/>
        <v/>
      </c>
      <c r="O103" s="22" t="str">
        <f t="shared" ca="1" si="25"/>
        <v>ja</v>
      </c>
      <c r="P103" s="22" t="str">
        <f t="shared" ca="1" si="26"/>
        <v>ja</v>
      </c>
      <c r="Q103" s="20" t="str">
        <f t="shared" ca="1" si="27"/>
        <v>Ja</v>
      </c>
      <c r="R103" s="53" t="s">
        <v>161</v>
      </c>
      <c r="S103" s="73"/>
      <c r="T103" s="28"/>
      <c r="U103" s="33" t="str">
        <f t="shared" si="28"/>
        <v/>
      </c>
      <c r="V103" s="29"/>
      <c r="W103" s="35"/>
      <c r="X103" s="35"/>
      <c r="Y103" s="35"/>
      <c r="Z103" s="35"/>
      <c r="AA103" s="24" t="str">
        <f>IF(W103&lt;&gt;"",VLOOKUP(W103,'Anlagentypen strukt inkl RD end'!$A$2:$H$40,8),"")</f>
        <v/>
      </c>
      <c r="AB103" s="24" t="str">
        <f>IF(X103&lt;&gt;"",VLOOKUP(X103,'Anlagentypen strukt inkl RD end'!$A$2:$H$40,8),"")</f>
        <v/>
      </c>
      <c r="AC103" s="24" t="str">
        <f>IF(Y103&lt;&gt;"",VLOOKUP(Y103,'Anlagentypen strukt inkl RD end'!$A$2:$H$40,8),"")</f>
        <v/>
      </c>
      <c r="AD103" s="24" t="str">
        <f>IF(Z103&lt;&gt;"",VLOOKUP(Z103,'Anlagentypen strukt inkl RD end'!$A$2:$H$40,8),"")</f>
        <v/>
      </c>
      <c r="AE103" s="33" t="str">
        <f t="shared" si="29"/>
        <v/>
      </c>
      <c r="AF103" s="25"/>
      <c r="AG103" s="25"/>
      <c r="AH103" s="25"/>
      <c r="AI103" s="25"/>
      <c r="AJ103" s="47" t="str">
        <f t="shared" si="30"/>
        <v/>
      </c>
      <c r="AK103" s="48" t="str">
        <f t="shared" si="18"/>
        <v/>
      </c>
      <c r="AL103" s="47" t="str">
        <f t="shared" si="31"/>
        <v/>
      </c>
      <c r="AM103" s="27"/>
      <c r="AN103" s="36" t="str">
        <f t="shared" si="19"/>
        <v/>
      </c>
      <c r="AO103" s="39" t="str">
        <f t="shared" si="32"/>
        <v/>
      </c>
      <c r="AP103" s="39" t="str">
        <f t="shared" si="33"/>
        <v/>
      </c>
      <c r="AQ103" s="97" t="str">
        <f t="shared" si="20"/>
        <v/>
      </c>
      <c r="AR103" s="140" t="str">
        <f>_xlfn.IFNA(IF(AND(MATCH(B103,SlNrfürStrecke!A:A,0)&gt;0,MATCH(C103,SlNrfürStrecke!B:B,0)&gt;0)=TRUE,"ja","nein"),"nein")</f>
        <v>nein</v>
      </c>
      <c r="AS103" s="140" t="str">
        <f t="shared" si="34"/>
        <v>nein</v>
      </c>
      <c r="AT103" s="113" t="str">
        <f t="shared" si="35"/>
        <v>Ja</v>
      </c>
      <c r="AU103" s="113"/>
      <c r="AV103" s="141" t="s">
        <v>3607</v>
      </c>
    </row>
    <row r="104" spans="1:48" s="39" customFormat="1" hidden="1" x14ac:dyDescent="0.25">
      <c r="A104" s="23"/>
      <c r="B104" s="77">
        <v>13107</v>
      </c>
      <c r="C104" s="81" t="s">
        <v>7</v>
      </c>
      <c r="D104" s="81" t="s">
        <v>8</v>
      </c>
      <c r="E104" s="37" t="b">
        <f t="shared" si="21"/>
        <v>0</v>
      </c>
      <c r="F104" s="37" t="b">
        <f t="shared" si="22"/>
        <v>0</v>
      </c>
      <c r="G104" s="38" t="str">
        <f t="shared" si="23"/>
        <v>13107 77 g</v>
      </c>
      <c r="H104" s="18" t="s">
        <v>162</v>
      </c>
      <c r="I104" s="94" t="s">
        <v>9</v>
      </c>
      <c r="J104" s="19" t="s">
        <v>3</v>
      </c>
      <c r="K104" s="19" t="s">
        <v>3</v>
      </c>
      <c r="L104" s="51"/>
      <c r="M104" s="51"/>
      <c r="N104" s="19" t="str">
        <f t="shared" si="24"/>
        <v/>
      </c>
      <c r="O104" s="22" t="str">
        <f t="shared" ca="1" si="25"/>
        <v>ja</v>
      </c>
      <c r="P104" s="22" t="str">
        <f t="shared" ca="1" si="26"/>
        <v>ja</v>
      </c>
      <c r="Q104" s="20" t="str">
        <f t="shared" ca="1" si="27"/>
        <v>Ja</v>
      </c>
      <c r="R104" s="53" t="s">
        <v>163</v>
      </c>
      <c r="S104" s="84"/>
      <c r="T104" s="83"/>
      <c r="U104" s="33" t="str">
        <f t="shared" si="28"/>
        <v/>
      </c>
      <c r="V104" s="29"/>
      <c r="W104" s="35"/>
      <c r="X104" s="35"/>
      <c r="Y104" s="35"/>
      <c r="Z104" s="35"/>
      <c r="AA104" s="24" t="str">
        <f>IF(W104&lt;&gt;"",VLOOKUP(W104,'Anlagentypen strukt inkl RD end'!$A$2:$H$40,8),"")</f>
        <v/>
      </c>
      <c r="AB104" s="24" t="str">
        <f>IF(X104&lt;&gt;"",VLOOKUP(X104,'Anlagentypen strukt inkl RD end'!$A$2:$H$40,8),"")</f>
        <v/>
      </c>
      <c r="AC104" s="24" t="str">
        <f>IF(Y104&lt;&gt;"",VLOOKUP(Y104,'Anlagentypen strukt inkl RD end'!$A$2:$H$40,8),"")</f>
        <v/>
      </c>
      <c r="AD104" s="24" t="str">
        <f>IF(Z104&lt;&gt;"",VLOOKUP(Z104,'Anlagentypen strukt inkl RD end'!$A$2:$H$40,8),"")</f>
        <v/>
      </c>
      <c r="AE104" s="33" t="str">
        <f t="shared" si="29"/>
        <v/>
      </c>
      <c r="AF104" s="25"/>
      <c r="AG104" s="25"/>
      <c r="AH104" s="25"/>
      <c r="AI104" s="25"/>
      <c r="AJ104" s="47" t="str">
        <f t="shared" si="30"/>
        <v/>
      </c>
      <c r="AK104" s="48" t="str">
        <f t="shared" si="18"/>
        <v/>
      </c>
      <c r="AL104" s="47" t="str">
        <f t="shared" si="31"/>
        <v/>
      </c>
      <c r="AM104" s="27"/>
      <c r="AN104" s="36" t="str">
        <f t="shared" si="19"/>
        <v/>
      </c>
      <c r="AO104" s="39" t="str">
        <f t="shared" si="32"/>
        <v/>
      </c>
      <c r="AP104" s="39" t="str">
        <f t="shared" si="33"/>
        <v/>
      </c>
      <c r="AQ104" s="97" t="str">
        <f t="shared" si="20"/>
        <v/>
      </c>
      <c r="AR104" s="113" t="str">
        <f>_xlfn.IFNA(IF(AND(MATCH(B104,SlNrfürStrecke!A:A,0)&gt;0,MATCH(C104,SlNrfürStrecke!B:B,0)&gt;0)=TRUE,"ja","nein"),"nein")</f>
        <v>nein</v>
      </c>
      <c r="AS104" s="140" t="str">
        <f t="shared" si="34"/>
        <v>nein</v>
      </c>
      <c r="AT104" s="113" t="str">
        <f t="shared" si="35"/>
        <v>Ja</v>
      </c>
      <c r="AU104" s="113"/>
      <c r="AV104" s="141" t="s">
        <v>3607</v>
      </c>
    </row>
    <row r="105" spans="1:48" s="39" customFormat="1" hidden="1" x14ac:dyDescent="0.25">
      <c r="A105" s="23"/>
      <c r="B105" s="77">
        <v>13108</v>
      </c>
      <c r="C105" s="80" t="s">
        <v>3</v>
      </c>
      <c r="D105" s="81" t="s">
        <v>3</v>
      </c>
      <c r="E105" s="37" t="b">
        <f t="shared" si="21"/>
        <v>0</v>
      </c>
      <c r="F105" s="37" t="b">
        <f t="shared" si="22"/>
        <v>0</v>
      </c>
      <c r="G105" s="38" t="str">
        <f t="shared" si="23"/>
        <v xml:space="preserve">13108  </v>
      </c>
      <c r="H105" s="18" t="s">
        <v>165</v>
      </c>
      <c r="I105" s="93" t="s">
        <v>2346</v>
      </c>
      <c r="J105" s="19" t="s">
        <v>3</v>
      </c>
      <c r="K105" s="19" t="s">
        <v>3</v>
      </c>
      <c r="L105" s="51"/>
      <c r="M105" s="51"/>
      <c r="N105" s="19" t="str">
        <f t="shared" si="24"/>
        <v/>
      </c>
      <c r="O105" s="22" t="str">
        <f t="shared" ca="1" si="25"/>
        <v>ja</v>
      </c>
      <c r="P105" s="22" t="str">
        <f t="shared" ca="1" si="26"/>
        <v>ja</v>
      </c>
      <c r="Q105" s="20" t="str">
        <f t="shared" ca="1" si="27"/>
        <v>Ja</v>
      </c>
      <c r="R105" s="53" t="s">
        <v>164</v>
      </c>
      <c r="S105" s="73"/>
      <c r="T105" s="28"/>
      <c r="U105" s="33" t="str">
        <f t="shared" si="28"/>
        <v/>
      </c>
      <c r="V105" s="29"/>
      <c r="W105" s="35"/>
      <c r="X105" s="35"/>
      <c r="Y105" s="35"/>
      <c r="Z105" s="35"/>
      <c r="AA105" s="24" t="str">
        <f>IF(W105&lt;&gt;"",VLOOKUP(W105,'Anlagentypen strukt inkl RD end'!$A$2:$H$40,8),"")</f>
        <v/>
      </c>
      <c r="AB105" s="24" t="str">
        <f>IF(X105&lt;&gt;"",VLOOKUP(X105,'Anlagentypen strukt inkl RD end'!$A$2:$H$40,8),"")</f>
        <v/>
      </c>
      <c r="AC105" s="24" t="str">
        <f>IF(Y105&lt;&gt;"",VLOOKUP(Y105,'Anlagentypen strukt inkl RD end'!$A$2:$H$40,8),"")</f>
        <v/>
      </c>
      <c r="AD105" s="24" t="str">
        <f>IF(Z105&lt;&gt;"",VLOOKUP(Z105,'Anlagentypen strukt inkl RD end'!$A$2:$H$40,8),"")</f>
        <v/>
      </c>
      <c r="AE105" s="33" t="str">
        <f t="shared" si="29"/>
        <v/>
      </c>
      <c r="AF105" s="25"/>
      <c r="AG105" s="25"/>
      <c r="AH105" s="25"/>
      <c r="AI105" s="25"/>
      <c r="AJ105" s="47" t="str">
        <f t="shared" si="30"/>
        <v/>
      </c>
      <c r="AK105" s="48" t="str">
        <f t="shared" si="18"/>
        <v/>
      </c>
      <c r="AL105" s="47" t="str">
        <f t="shared" si="31"/>
        <v/>
      </c>
      <c r="AM105" s="27"/>
      <c r="AN105" s="36" t="str">
        <f t="shared" si="19"/>
        <v/>
      </c>
      <c r="AO105" s="39" t="str">
        <f t="shared" si="32"/>
        <v/>
      </c>
      <c r="AP105" s="39" t="str">
        <f t="shared" si="33"/>
        <v/>
      </c>
      <c r="AQ105" s="97" t="str">
        <f t="shared" si="20"/>
        <v/>
      </c>
      <c r="AR105" s="140" t="str">
        <f>_xlfn.IFNA(IF(AND(MATCH(B105,SlNrfürStrecke!A:A,0)&gt;0,MATCH(C105,SlNrfürStrecke!B:B,0)&gt;0)=TRUE,"ja","nein"),"nein")</f>
        <v>nein</v>
      </c>
      <c r="AS105" s="140" t="str">
        <f t="shared" si="34"/>
        <v>nein</v>
      </c>
      <c r="AT105" s="113" t="str">
        <f t="shared" si="35"/>
        <v>Ja</v>
      </c>
      <c r="AU105" s="113"/>
      <c r="AV105" s="141" t="s">
        <v>3607</v>
      </c>
    </row>
    <row r="106" spans="1:48" s="39" customFormat="1" hidden="1" x14ac:dyDescent="0.25">
      <c r="A106" s="23"/>
      <c r="B106" s="77">
        <v>13108</v>
      </c>
      <c r="C106" s="81" t="s">
        <v>7</v>
      </c>
      <c r="D106" s="81" t="s">
        <v>8</v>
      </c>
      <c r="E106" s="37" t="b">
        <f t="shared" si="21"/>
        <v>0</v>
      </c>
      <c r="F106" s="37" t="b">
        <f t="shared" si="22"/>
        <v>0</v>
      </c>
      <c r="G106" s="38" t="str">
        <f t="shared" si="23"/>
        <v>13108 77 g</v>
      </c>
      <c r="H106" s="18" t="s">
        <v>165</v>
      </c>
      <c r="I106" s="94" t="s">
        <v>9</v>
      </c>
      <c r="J106" s="19" t="s">
        <v>3</v>
      </c>
      <c r="K106" s="19" t="s">
        <v>3</v>
      </c>
      <c r="L106" s="51"/>
      <c r="M106" s="51"/>
      <c r="N106" s="19" t="str">
        <f t="shared" si="24"/>
        <v/>
      </c>
      <c r="O106" s="22" t="str">
        <f t="shared" ca="1" si="25"/>
        <v>ja</v>
      </c>
      <c r="P106" s="22" t="str">
        <f t="shared" ca="1" si="26"/>
        <v>ja</v>
      </c>
      <c r="Q106" s="20" t="str">
        <f t="shared" ca="1" si="27"/>
        <v>Ja</v>
      </c>
      <c r="R106" s="53" t="s">
        <v>166</v>
      </c>
      <c r="S106" s="84"/>
      <c r="T106" s="83"/>
      <c r="U106" s="33" t="str">
        <f t="shared" si="28"/>
        <v/>
      </c>
      <c r="V106" s="29"/>
      <c r="W106" s="35"/>
      <c r="X106" s="35"/>
      <c r="Y106" s="35"/>
      <c r="Z106" s="35"/>
      <c r="AA106" s="24" t="str">
        <f>IF(W106&lt;&gt;"",VLOOKUP(W106,'Anlagentypen strukt inkl RD end'!$A$2:$H$40,8),"")</f>
        <v/>
      </c>
      <c r="AB106" s="24" t="str">
        <f>IF(X106&lt;&gt;"",VLOOKUP(X106,'Anlagentypen strukt inkl RD end'!$A$2:$H$40,8),"")</f>
        <v/>
      </c>
      <c r="AC106" s="24" t="str">
        <f>IF(Y106&lt;&gt;"",VLOOKUP(Y106,'Anlagentypen strukt inkl RD end'!$A$2:$H$40,8),"")</f>
        <v/>
      </c>
      <c r="AD106" s="24" t="str">
        <f>IF(Z106&lt;&gt;"",VLOOKUP(Z106,'Anlagentypen strukt inkl RD end'!$A$2:$H$40,8),"")</f>
        <v/>
      </c>
      <c r="AE106" s="33" t="str">
        <f t="shared" si="29"/>
        <v/>
      </c>
      <c r="AF106" s="25"/>
      <c r="AG106" s="25"/>
      <c r="AH106" s="25"/>
      <c r="AI106" s="25"/>
      <c r="AJ106" s="47" t="str">
        <f t="shared" si="30"/>
        <v/>
      </c>
      <c r="AK106" s="48" t="str">
        <f t="shared" si="18"/>
        <v/>
      </c>
      <c r="AL106" s="47" t="str">
        <f t="shared" si="31"/>
        <v/>
      </c>
      <c r="AM106" s="27"/>
      <c r="AN106" s="36" t="str">
        <f t="shared" si="19"/>
        <v/>
      </c>
      <c r="AO106" s="39" t="str">
        <f t="shared" si="32"/>
        <v/>
      </c>
      <c r="AP106" s="39" t="str">
        <f t="shared" si="33"/>
        <v/>
      </c>
      <c r="AQ106" s="97" t="str">
        <f t="shared" si="20"/>
        <v/>
      </c>
      <c r="AR106" s="113" t="str">
        <f>_xlfn.IFNA(IF(AND(MATCH(B106,SlNrfürStrecke!A:A,0)&gt;0,MATCH(C106,SlNrfürStrecke!B:B,0)&gt;0)=TRUE,"ja","nein"),"nein")</f>
        <v>nein</v>
      </c>
      <c r="AS106" s="140" t="str">
        <f t="shared" si="34"/>
        <v>nein</v>
      </c>
      <c r="AT106" s="113" t="str">
        <f t="shared" si="35"/>
        <v>Ja</v>
      </c>
      <c r="AU106" s="113"/>
      <c r="AV106" s="141" t="s">
        <v>3607</v>
      </c>
    </row>
    <row r="107" spans="1:48" s="39" customFormat="1" hidden="1" x14ac:dyDescent="0.25">
      <c r="A107" s="23"/>
      <c r="B107" s="77">
        <v>13109</v>
      </c>
      <c r="C107" s="80" t="s">
        <v>3</v>
      </c>
      <c r="D107" s="81" t="s">
        <v>3</v>
      </c>
      <c r="E107" s="37" t="b">
        <f t="shared" si="21"/>
        <v>0</v>
      </c>
      <c r="F107" s="37" t="b">
        <f t="shared" si="22"/>
        <v>0</v>
      </c>
      <c r="G107" s="38" t="str">
        <f t="shared" si="23"/>
        <v xml:space="preserve">13109  </v>
      </c>
      <c r="H107" s="18" t="s">
        <v>168</v>
      </c>
      <c r="I107" s="93" t="s">
        <v>2346</v>
      </c>
      <c r="J107" s="19" t="s">
        <v>3</v>
      </c>
      <c r="K107" s="19" t="s">
        <v>3</v>
      </c>
      <c r="L107" s="51"/>
      <c r="M107" s="51"/>
      <c r="N107" s="19" t="str">
        <f t="shared" si="24"/>
        <v/>
      </c>
      <c r="O107" s="22" t="str">
        <f t="shared" ca="1" si="25"/>
        <v>ja</v>
      </c>
      <c r="P107" s="22" t="str">
        <f t="shared" ca="1" si="26"/>
        <v>ja</v>
      </c>
      <c r="Q107" s="20" t="str">
        <f t="shared" ca="1" si="27"/>
        <v>Ja</v>
      </c>
      <c r="R107" s="53" t="s">
        <v>167</v>
      </c>
      <c r="S107" s="73"/>
      <c r="T107" s="28"/>
      <c r="U107" s="33" t="str">
        <f t="shared" si="28"/>
        <v/>
      </c>
      <c r="V107" s="29"/>
      <c r="W107" s="35"/>
      <c r="X107" s="35"/>
      <c r="Y107" s="35"/>
      <c r="Z107" s="35"/>
      <c r="AA107" s="24" t="str">
        <f>IF(W107&lt;&gt;"",VLOOKUP(W107,'Anlagentypen strukt inkl RD end'!$A$2:$H$40,8),"")</f>
        <v/>
      </c>
      <c r="AB107" s="24" t="str">
        <f>IF(X107&lt;&gt;"",VLOOKUP(X107,'Anlagentypen strukt inkl RD end'!$A$2:$H$40,8),"")</f>
        <v/>
      </c>
      <c r="AC107" s="24" t="str">
        <f>IF(Y107&lt;&gt;"",VLOOKUP(Y107,'Anlagentypen strukt inkl RD end'!$A$2:$H$40,8),"")</f>
        <v/>
      </c>
      <c r="AD107" s="24" t="str">
        <f>IF(Z107&lt;&gt;"",VLOOKUP(Z107,'Anlagentypen strukt inkl RD end'!$A$2:$H$40,8),"")</f>
        <v/>
      </c>
      <c r="AE107" s="33" t="str">
        <f t="shared" si="29"/>
        <v/>
      </c>
      <c r="AF107" s="25"/>
      <c r="AG107" s="25"/>
      <c r="AH107" s="25"/>
      <c r="AI107" s="25"/>
      <c r="AJ107" s="47" t="str">
        <f t="shared" si="30"/>
        <v/>
      </c>
      <c r="AK107" s="48" t="str">
        <f t="shared" si="18"/>
        <v/>
      </c>
      <c r="AL107" s="47" t="str">
        <f t="shared" si="31"/>
        <v/>
      </c>
      <c r="AM107" s="27"/>
      <c r="AN107" s="36" t="str">
        <f t="shared" si="19"/>
        <v/>
      </c>
      <c r="AO107" s="39" t="str">
        <f t="shared" si="32"/>
        <v/>
      </c>
      <c r="AP107" s="39" t="str">
        <f t="shared" si="33"/>
        <v/>
      </c>
      <c r="AQ107" s="97" t="str">
        <f t="shared" si="20"/>
        <v/>
      </c>
      <c r="AR107" s="140" t="str">
        <f>_xlfn.IFNA(IF(AND(MATCH(B107,SlNrfürStrecke!A:A,0)&gt;0,MATCH(C107,SlNrfürStrecke!B:B,0)&gt;0)=TRUE,"ja","nein"),"nein")</f>
        <v>nein</v>
      </c>
      <c r="AS107" s="140" t="str">
        <f t="shared" si="34"/>
        <v>nein</v>
      </c>
      <c r="AT107" s="113" t="str">
        <f t="shared" si="35"/>
        <v>Ja</v>
      </c>
      <c r="AU107" s="113"/>
      <c r="AV107" s="141" t="s">
        <v>3607</v>
      </c>
    </row>
    <row r="108" spans="1:48" s="39" customFormat="1" hidden="1" x14ac:dyDescent="0.25">
      <c r="A108" s="23"/>
      <c r="B108" s="77">
        <v>13109</v>
      </c>
      <c r="C108" s="81" t="s">
        <v>7</v>
      </c>
      <c r="D108" s="81" t="s">
        <v>8</v>
      </c>
      <c r="E108" s="37" t="b">
        <f t="shared" si="21"/>
        <v>0</v>
      </c>
      <c r="F108" s="37" t="b">
        <f t="shared" si="22"/>
        <v>0</v>
      </c>
      <c r="G108" s="38" t="str">
        <f t="shared" si="23"/>
        <v>13109 77 g</v>
      </c>
      <c r="H108" s="18" t="s">
        <v>168</v>
      </c>
      <c r="I108" s="94" t="s">
        <v>9</v>
      </c>
      <c r="J108" s="19" t="s">
        <v>3</v>
      </c>
      <c r="K108" s="19" t="s">
        <v>3</v>
      </c>
      <c r="L108" s="51"/>
      <c r="M108" s="51"/>
      <c r="N108" s="19" t="str">
        <f t="shared" si="24"/>
        <v/>
      </c>
      <c r="O108" s="22" t="str">
        <f t="shared" ca="1" si="25"/>
        <v>ja</v>
      </c>
      <c r="P108" s="22" t="str">
        <f t="shared" ca="1" si="26"/>
        <v>ja</v>
      </c>
      <c r="Q108" s="20" t="str">
        <f t="shared" ca="1" si="27"/>
        <v>Ja</v>
      </c>
      <c r="R108" s="53" t="s">
        <v>169</v>
      </c>
      <c r="S108" s="84"/>
      <c r="T108" s="83"/>
      <c r="U108" s="33" t="str">
        <f t="shared" si="28"/>
        <v/>
      </c>
      <c r="V108" s="29"/>
      <c r="W108" s="35"/>
      <c r="X108" s="35"/>
      <c r="Y108" s="35"/>
      <c r="Z108" s="35"/>
      <c r="AA108" s="24" t="str">
        <f>IF(W108&lt;&gt;"",VLOOKUP(W108,'Anlagentypen strukt inkl RD end'!$A$2:$H$40,8),"")</f>
        <v/>
      </c>
      <c r="AB108" s="24" t="str">
        <f>IF(X108&lt;&gt;"",VLOOKUP(X108,'Anlagentypen strukt inkl RD end'!$A$2:$H$40,8),"")</f>
        <v/>
      </c>
      <c r="AC108" s="24" t="str">
        <f>IF(Y108&lt;&gt;"",VLOOKUP(Y108,'Anlagentypen strukt inkl RD end'!$A$2:$H$40,8),"")</f>
        <v/>
      </c>
      <c r="AD108" s="24" t="str">
        <f>IF(Z108&lt;&gt;"",VLOOKUP(Z108,'Anlagentypen strukt inkl RD end'!$A$2:$H$40,8),"")</f>
        <v/>
      </c>
      <c r="AE108" s="33" t="str">
        <f t="shared" si="29"/>
        <v/>
      </c>
      <c r="AF108" s="25"/>
      <c r="AG108" s="25"/>
      <c r="AH108" s="25"/>
      <c r="AI108" s="25"/>
      <c r="AJ108" s="47" t="str">
        <f t="shared" si="30"/>
        <v/>
      </c>
      <c r="AK108" s="48" t="str">
        <f t="shared" si="18"/>
        <v/>
      </c>
      <c r="AL108" s="47" t="str">
        <f t="shared" si="31"/>
        <v/>
      </c>
      <c r="AM108" s="27"/>
      <c r="AN108" s="36" t="str">
        <f t="shared" si="19"/>
        <v/>
      </c>
      <c r="AO108" s="39" t="str">
        <f t="shared" si="32"/>
        <v/>
      </c>
      <c r="AP108" s="39" t="str">
        <f t="shared" si="33"/>
        <v/>
      </c>
      <c r="AQ108" s="97" t="str">
        <f t="shared" si="20"/>
        <v/>
      </c>
      <c r="AR108" s="113" t="str">
        <f>_xlfn.IFNA(IF(AND(MATCH(B108,SlNrfürStrecke!A:A,0)&gt;0,MATCH(C108,SlNrfürStrecke!B:B,0)&gt;0)=TRUE,"ja","nein"),"nein")</f>
        <v>nein</v>
      </c>
      <c r="AS108" s="140" t="str">
        <f t="shared" si="34"/>
        <v>nein</v>
      </c>
      <c r="AT108" s="113" t="str">
        <f t="shared" si="35"/>
        <v>Ja</v>
      </c>
      <c r="AU108" s="113"/>
      <c r="AV108" s="141" t="s">
        <v>3607</v>
      </c>
    </row>
    <row r="109" spans="1:48" s="39" customFormat="1" ht="26.4" hidden="1" x14ac:dyDescent="0.25">
      <c r="A109" s="23"/>
      <c r="B109" s="77">
        <v>13110</v>
      </c>
      <c r="C109" s="80" t="s">
        <v>3</v>
      </c>
      <c r="D109" s="81" t="s">
        <v>3</v>
      </c>
      <c r="E109" s="37" t="b">
        <f t="shared" si="21"/>
        <v>0</v>
      </c>
      <c r="F109" s="37" t="b">
        <f t="shared" si="22"/>
        <v>0</v>
      </c>
      <c r="G109" s="38" t="str">
        <f t="shared" si="23"/>
        <v xml:space="preserve">13110  </v>
      </c>
      <c r="H109" s="18" t="s">
        <v>171</v>
      </c>
      <c r="I109" s="93" t="s">
        <v>2346</v>
      </c>
      <c r="J109" s="19" t="s">
        <v>3</v>
      </c>
      <c r="K109" s="19" t="s">
        <v>3</v>
      </c>
      <c r="L109" s="51"/>
      <c r="M109" s="51"/>
      <c r="N109" s="19" t="str">
        <f t="shared" si="24"/>
        <v/>
      </c>
      <c r="O109" s="22" t="str">
        <f t="shared" ca="1" si="25"/>
        <v>ja</v>
      </c>
      <c r="P109" s="22" t="str">
        <f t="shared" ca="1" si="26"/>
        <v>ja</v>
      </c>
      <c r="Q109" s="20" t="str">
        <f t="shared" ca="1" si="27"/>
        <v>Ja</v>
      </c>
      <c r="R109" s="53" t="s">
        <v>170</v>
      </c>
      <c r="S109" s="73"/>
      <c r="T109" s="28"/>
      <c r="U109" s="33" t="str">
        <f t="shared" si="28"/>
        <v/>
      </c>
      <c r="V109" s="29"/>
      <c r="W109" s="35"/>
      <c r="X109" s="35"/>
      <c r="Y109" s="35"/>
      <c r="Z109" s="35"/>
      <c r="AA109" s="24" t="str">
        <f>IF(W109&lt;&gt;"",VLOOKUP(W109,'Anlagentypen strukt inkl RD end'!$A$2:$H$40,8),"")</f>
        <v/>
      </c>
      <c r="AB109" s="24" t="str">
        <f>IF(X109&lt;&gt;"",VLOOKUP(X109,'Anlagentypen strukt inkl RD end'!$A$2:$H$40,8),"")</f>
        <v/>
      </c>
      <c r="AC109" s="24" t="str">
        <f>IF(Y109&lt;&gt;"",VLOOKUP(Y109,'Anlagentypen strukt inkl RD end'!$A$2:$H$40,8),"")</f>
        <v/>
      </c>
      <c r="AD109" s="24" t="str">
        <f>IF(Z109&lt;&gt;"",VLOOKUP(Z109,'Anlagentypen strukt inkl RD end'!$A$2:$H$40,8),"")</f>
        <v/>
      </c>
      <c r="AE109" s="33" t="str">
        <f t="shared" si="29"/>
        <v/>
      </c>
      <c r="AF109" s="25"/>
      <c r="AG109" s="25"/>
      <c r="AH109" s="25"/>
      <c r="AI109" s="25"/>
      <c r="AJ109" s="47" t="str">
        <f t="shared" si="30"/>
        <v/>
      </c>
      <c r="AK109" s="48" t="str">
        <f t="shared" si="18"/>
        <v/>
      </c>
      <c r="AL109" s="47" t="str">
        <f t="shared" si="31"/>
        <v/>
      </c>
      <c r="AM109" s="27"/>
      <c r="AN109" s="36" t="str">
        <f t="shared" si="19"/>
        <v/>
      </c>
      <c r="AO109" s="39" t="str">
        <f t="shared" si="32"/>
        <v/>
      </c>
      <c r="AP109" s="39" t="str">
        <f t="shared" si="33"/>
        <v/>
      </c>
      <c r="AQ109" s="97" t="str">
        <f t="shared" si="20"/>
        <v/>
      </c>
      <c r="AR109" s="140" t="str">
        <f>_xlfn.IFNA(IF(AND(MATCH(B109,SlNrfürStrecke!A:A,0)&gt;0,MATCH(C109,SlNrfürStrecke!B:B,0)&gt;0)=TRUE,"ja","nein"),"nein")</f>
        <v>nein</v>
      </c>
      <c r="AS109" s="140" t="str">
        <f t="shared" si="34"/>
        <v>nein</v>
      </c>
      <c r="AT109" s="113" t="str">
        <f t="shared" si="35"/>
        <v>Ja</v>
      </c>
      <c r="AU109" s="113"/>
      <c r="AV109" s="141" t="s">
        <v>3607</v>
      </c>
    </row>
    <row r="110" spans="1:48" s="39" customFormat="1" ht="26.4" hidden="1" x14ac:dyDescent="0.25">
      <c r="A110" s="23"/>
      <c r="B110" s="77">
        <v>13110</v>
      </c>
      <c r="C110" s="81" t="s">
        <v>7</v>
      </c>
      <c r="D110" s="81" t="s">
        <v>8</v>
      </c>
      <c r="E110" s="37" t="b">
        <f t="shared" si="21"/>
        <v>0</v>
      </c>
      <c r="F110" s="37" t="b">
        <f t="shared" si="22"/>
        <v>0</v>
      </c>
      <c r="G110" s="38" t="str">
        <f t="shared" si="23"/>
        <v>13110 77 g</v>
      </c>
      <c r="H110" s="18" t="s">
        <v>171</v>
      </c>
      <c r="I110" s="94" t="s">
        <v>9</v>
      </c>
      <c r="J110" s="19" t="s">
        <v>3</v>
      </c>
      <c r="K110" s="19" t="s">
        <v>3</v>
      </c>
      <c r="L110" s="51"/>
      <c r="M110" s="51"/>
      <c r="N110" s="19" t="str">
        <f t="shared" si="24"/>
        <v/>
      </c>
      <c r="O110" s="22" t="str">
        <f t="shared" ca="1" si="25"/>
        <v>ja</v>
      </c>
      <c r="P110" s="22" t="str">
        <f t="shared" ca="1" si="26"/>
        <v>ja</v>
      </c>
      <c r="Q110" s="20" t="str">
        <f t="shared" ca="1" si="27"/>
        <v>Ja</v>
      </c>
      <c r="R110" s="53" t="s">
        <v>172</v>
      </c>
      <c r="S110" s="84"/>
      <c r="T110" s="83"/>
      <c r="U110" s="33" t="str">
        <f t="shared" si="28"/>
        <v/>
      </c>
      <c r="V110" s="29"/>
      <c r="W110" s="35"/>
      <c r="X110" s="35"/>
      <c r="Y110" s="35"/>
      <c r="Z110" s="35"/>
      <c r="AA110" s="24" t="str">
        <f>IF(W110&lt;&gt;"",VLOOKUP(W110,'Anlagentypen strukt inkl RD end'!$A$2:$H$40,8),"")</f>
        <v/>
      </c>
      <c r="AB110" s="24" t="str">
        <f>IF(X110&lt;&gt;"",VLOOKUP(X110,'Anlagentypen strukt inkl RD end'!$A$2:$H$40,8),"")</f>
        <v/>
      </c>
      <c r="AC110" s="24" t="str">
        <f>IF(Y110&lt;&gt;"",VLOOKUP(Y110,'Anlagentypen strukt inkl RD end'!$A$2:$H$40,8),"")</f>
        <v/>
      </c>
      <c r="AD110" s="24" t="str">
        <f>IF(Z110&lt;&gt;"",VLOOKUP(Z110,'Anlagentypen strukt inkl RD end'!$A$2:$H$40,8),"")</f>
        <v/>
      </c>
      <c r="AE110" s="33" t="str">
        <f t="shared" si="29"/>
        <v/>
      </c>
      <c r="AF110" s="25"/>
      <c r="AG110" s="25"/>
      <c r="AH110" s="25"/>
      <c r="AI110" s="25"/>
      <c r="AJ110" s="47" t="str">
        <f t="shared" si="30"/>
        <v/>
      </c>
      <c r="AK110" s="48" t="str">
        <f t="shared" si="18"/>
        <v/>
      </c>
      <c r="AL110" s="47" t="str">
        <f t="shared" si="31"/>
        <v/>
      </c>
      <c r="AM110" s="27"/>
      <c r="AN110" s="36" t="str">
        <f t="shared" si="19"/>
        <v/>
      </c>
      <c r="AO110" s="39" t="str">
        <f t="shared" si="32"/>
        <v/>
      </c>
      <c r="AP110" s="39" t="str">
        <f t="shared" si="33"/>
        <v/>
      </c>
      <c r="AQ110" s="97" t="str">
        <f t="shared" si="20"/>
        <v/>
      </c>
      <c r="AR110" s="113" t="str">
        <f>_xlfn.IFNA(IF(AND(MATCH(B110,SlNrfürStrecke!A:A,0)&gt;0,MATCH(C110,SlNrfürStrecke!B:B,0)&gt;0)=TRUE,"ja","nein"),"nein")</f>
        <v>nein</v>
      </c>
      <c r="AS110" s="140" t="str">
        <f t="shared" si="34"/>
        <v>nein</v>
      </c>
      <c r="AT110" s="113" t="str">
        <f t="shared" si="35"/>
        <v>Ja</v>
      </c>
      <c r="AU110" s="113"/>
      <c r="AV110" s="141" t="s">
        <v>3607</v>
      </c>
    </row>
    <row r="111" spans="1:48" s="39" customFormat="1" hidden="1" x14ac:dyDescent="0.25">
      <c r="A111" s="23"/>
      <c r="B111" s="77">
        <v>13401</v>
      </c>
      <c r="C111" s="80" t="s">
        <v>3</v>
      </c>
      <c r="D111" s="81" t="s">
        <v>174</v>
      </c>
      <c r="E111" s="37" t="b">
        <f t="shared" si="21"/>
        <v>0</v>
      </c>
      <c r="F111" s="37" t="b">
        <f t="shared" si="22"/>
        <v>0</v>
      </c>
      <c r="G111" s="38" t="str">
        <f t="shared" si="23"/>
        <v>13401  gn</v>
      </c>
      <c r="H111" s="18" t="s">
        <v>175</v>
      </c>
      <c r="I111" s="93" t="s">
        <v>2346</v>
      </c>
      <c r="J111" s="19" t="s">
        <v>3</v>
      </c>
      <c r="K111" s="19" t="s">
        <v>3</v>
      </c>
      <c r="L111" s="51"/>
      <c r="M111" s="51"/>
      <c r="N111" s="19" t="str">
        <f t="shared" si="24"/>
        <v/>
      </c>
      <c r="O111" s="22" t="str">
        <f t="shared" ca="1" si="25"/>
        <v>ja</v>
      </c>
      <c r="P111" s="22" t="str">
        <f t="shared" ca="1" si="26"/>
        <v>ja</v>
      </c>
      <c r="Q111" s="20" t="str">
        <f t="shared" ca="1" si="27"/>
        <v>Ja</v>
      </c>
      <c r="R111" s="53" t="s">
        <v>173</v>
      </c>
      <c r="S111" s="84"/>
      <c r="T111" s="83"/>
      <c r="U111" s="33" t="str">
        <f t="shared" si="28"/>
        <v/>
      </c>
      <c r="V111" s="29"/>
      <c r="W111" s="35"/>
      <c r="X111" s="35"/>
      <c r="Y111" s="35"/>
      <c r="Z111" s="35"/>
      <c r="AA111" s="24" t="str">
        <f>IF(W111&lt;&gt;"",VLOOKUP(W111,'Anlagentypen strukt inkl RD end'!$A$2:$H$40,8),"")</f>
        <v/>
      </c>
      <c r="AB111" s="24" t="str">
        <f>IF(X111&lt;&gt;"",VLOOKUP(X111,'Anlagentypen strukt inkl RD end'!$A$2:$H$40,8),"")</f>
        <v/>
      </c>
      <c r="AC111" s="24" t="str">
        <f>IF(Y111&lt;&gt;"",VLOOKUP(Y111,'Anlagentypen strukt inkl RD end'!$A$2:$H$40,8),"")</f>
        <v/>
      </c>
      <c r="AD111" s="24" t="str">
        <f>IF(Z111&lt;&gt;"",VLOOKUP(Z111,'Anlagentypen strukt inkl RD end'!$A$2:$H$40,8),"")</f>
        <v/>
      </c>
      <c r="AE111" s="33" t="str">
        <f t="shared" si="29"/>
        <v/>
      </c>
      <c r="AF111" s="25"/>
      <c r="AG111" s="25"/>
      <c r="AH111" s="25"/>
      <c r="AI111" s="25"/>
      <c r="AJ111" s="47" t="str">
        <f t="shared" si="30"/>
        <v/>
      </c>
      <c r="AK111" s="48" t="str">
        <f t="shared" si="18"/>
        <v/>
      </c>
      <c r="AL111" s="47" t="str">
        <f t="shared" si="31"/>
        <v/>
      </c>
      <c r="AM111" s="27"/>
      <c r="AN111" s="36" t="str">
        <f t="shared" si="19"/>
        <v/>
      </c>
      <c r="AO111" s="39" t="str">
        <f t="shared" si="32"/>
        <v/>
      </c>
      <c r="AP111" s="39" t="str">
        <f t="shared" si="33"/>
        <v/>
      </c>
      <c r="AQ111" s="97" t="str">
        <f t="shared" si="20"/>
        <v/>
      </c>
      <c r="AR111" s="140" t="str">
        <f>_xlfn.IFNA(IF(AND(MATCH(B111,SlNrfürStrecke!A:A,0)&gt;0,MATCH(C111,SlNrfürStrecke!B:B,0)&gt;0)=TRUE,"ja","nein"),"nein")</f>
        <v>nein</v>
      </c>
      <c r="AS111" s="140" t="str">
        <f t="shared" si="34"/>
        <v>nein</v>
      </c>
      <c r="AT111" s="113" t="str">
        <f t="shared" si="35"/>
        <v>Ja</v>
      </c>
      <c r="AU111" s="113"/>
      <c r="AV111" s="141" t="s">
        <v>3607</v>
      </c>
    </row>
    <row r="112" spans="1:48" s="39" customFormat="1" hidden="1" x14ac:dyDescent="0.25">
      <c r="A112" s="23"/>
      <c r="B112" s="77">
        <v>13402</v>
      </c>
      <c r="C112" s="80" t="s">
        <v>3</v>
      </c>
      <c r="D112" s="81" t="s">
        <v>3</v>
      </c>
      <c r="E112" s="37" t="b">
        <f t="shared" si="21"/>
        <v>0</v>
      </c>
      <c r="F112" s="37" t="b">
        <f t="shared" si="22"/>
        <v>0</v>
      </c>
      <c r="G112" s="38" t="str">
        <f t="shared" si="23"/>
        <v xml:space="preserve">13402  </v>
      </c>
      <c r="H112" s="18" t="s">
        <v>177</v>
      </c>
      <c r="I112" s="93" t="s">
        <v>2346</v>
      </c>
      <c r="J112" s="19" t="s">
        <v>3</v>
      </c>
      <c r="K112" s="19" t="s">
        <v>3</v>
      </c>
      <c r="L112" s="51"/>
      <c r="M112" s="51"/>
      <c r="N112" s="19" t="str">
        <f t="shared" si="24"/>
        <v/>
      </c>
      <c r="O112" s="22" t="str">
        <f t="shared" ca="1" si="25"/>
        <v>ja</v>
      </c>
      <c r="P112" s="22" t="str">
        <f t="shared" ca="1" si="26"/>
        <v>ja</v>
      </c>
      <c r="Q112" s="20" t="str">
        <f t="shared" ca="1" si="27"/>
        <v>Ja</v>
      </c>
      <c r="R112" s="53" t="s">
        <v>176</v>
      </c>
      <c r="S112" s="73"/>
      <c r="T112" s="28"/>
      <c r="U112" s="33" t="str">
        <f t="shared" si="28"/>
        <v/>
      </c>
      <c r="V112" s="29"/>
      <c r="W112" s="35"/>
      <c r="X112" s="35"/>
      <c r="Y112" s="35"/>
      <c r="Z112" s="35"/>
      <c r="AA112" s="24" t="str">
        <f>IF(W112&lt;&gt;"",VLOOKUP(W112,'Anlagentypen strukt inkl RD end'!$A$2:$H$40,8),"")</f>
        <v/>
      </c>
      <c r="AB112" s="24" t="str">
        <f>IF(X112&lt;&gt;"",VLOOKUP(X112,'Anlagentypen strukt inkl RD end'!$A$2:$H$40,8),"")</f>
        <v/>
      </c>
      <c r="AC112" s="24" t="str">
        <f>IF(Y112&lt;&gt;"",VLOOKUP(Y112,'Anlagentypen strukt inkl RD end'!$A$2:$H$40,8),"")</f>
        <v/>
      </c>
      <c r="AD112" s="24" t="str">
        <f>IF(Z112&lt;&gt;"",VLOOKUP(Z112,'Anlagentypen strukt inkl RD end'!$A$2:$H$40,8),"")</f>
        <v/>
      </c>
      <c r="AE112" s="33" t="str">
        <f t="shared" si="29"/>
        <v/>
      </c>
      <c r="AF112" s="25"/>
      <c r="AG112" s="25"/>
      <c r="AH112" s="25"/>
      <c r="AI112" s="25"/>
      <c r="AJ112" s="47" t="str">
        <f t="shared" si="30"/>
        <v/>
      </c>
      <c r="AK112" s="48" t="str">
        <f t="shared" si="18"/>
        <v/>
      </c>
      <c r="AL112" s="47" t="str">
        <f t="shared" si="31"/>
        <v/>
      </c>
      <c r="AM112" s="27"/>
      <c r="AN112" s="36" t="str">
        <f t="shared" si="19"/>
        <v/>
      </c>
      <c r="AO112" s="39" t="str">
        <f t="shared" si="32"/>
        <v/>
      </c>
      <c r="AP112" s="39" t="str">
        <f t="shared" si="33"/>
        <v/>
      </c>
      <c r="AQ112" s="97" t="str">
        <f t="shared" si="20"/>
        <v/>
      </c>
      <c r="AR112" s="140" t="str">
        <f>_xlfn.IFNA(IF(AND(MATCH(B112,SlNrfürStrecke!A:A,0)&gt;0,MATCH(C112,SlNrfürStrecke!B:B,0)&gt;0)=TRUE,"ja","nein"),"nein")</f>
        <v>nein</v>
      </c>
      <c r="AS112" s="140" t="str">
        <f t="shared" si="34"/>
        <v>nein</v>
      </c>
      <c r="AT112" s="113" t="str">
        <f t="shared" si="35"/>
        <v>Ja</v>
      </c>
      <c r="AU112" s="113"/>
      <c r="AV112" s="141" t="s">
        <v>3607</v>
      </c>
    </row>
    <row r="113" spans="1:48" s="39" customFormat="1" hidden="1" x14ac:dyDescent="0.25">
      <c r="A113" s="23"/>
      <c r="B113" s="77">
        <v>13402</v>
      </c>
      <c r="C113" s="81" t="s">
        <v>7</v>
      </c>
      <c r="D113" s="81" t="s">
        <v>8</v>
      </c>
      <c r="E113" s="37" t="b">
        <f t="shared" si="21"/>
        <v>0</v>
      </c>
      <c r="F113" s="37" t="b">
        <f t="shared" si="22"/>
        <v>0</v>
      </c>
      <c r="G113" s="38" t="str">
        <f t="shared" si="23"/>
        <v>13402 77 g</v>
      </c>
      <c r="H113" s="18" t="s">
        <v>177</v>
      </c>
      <c r="I113" s="94" t="s">
        <v>9</v>
      </c>
      <c r="J113" s="19" t="s">
        <v>3</v>
      </c>
      <c r="K113" s="19" t="s">
        <v>3</v>
      </c>
      <c r="L113" s="51"/>
      <c r="M113" s="51"/>
      <c r="N113" s="19" t="str">
        <f t="shared" si="24"/>
        <v/>
      </c>
      <c r="O113" s="22" t="str">
        <f t="shared" ca="1" si="25"/>
        <v>ja</v>
      </c>
      <c r="P113" s="22" t="str">
        <f t="shared" ca="1" si="26"/>
        <v>ja</v>
      </c>
      <c r="Q113" s="20" t="str">
        <f t="shared" ca="1" si="27"/>
        <v>Ja</v>
      </c>
      <c r="R113" s="53" t="s">
        <v>178</v>
      </c>
      <c r="S113" s="84"/>
      <c r="T113" s="83"/>
      <c r="U113" s="33" t="str">
        <f t="shared" si="28"/>
        <v/>
      </c>
      <c r="V113" s="29"/>
      <c r="W113" s="35"/>
      <c r="X113" s="35"/>
      <c r="Y113" s="35"/>
      <c r="Z113" s="35"/>
      <c r="AA113" s="24" t="str">
        <f>IF(W113&lt;&gt;"",VLOOKUP(W113,'Anlagentypen strukt inkl RD end'!$A$2:$H$40,8),"")</f>
        <v/>
      </c>
      <c r="AB113" s="24" t="str">
        <f>IF(X113&lt;&gt;"",VLOOKUP(X113,'Anlagentypen strukt inkl RD end'!$A$2:$H$40,8),"")</f>
        <v/>
      </c>
      <c r="AC113" s="24" t="str">
        <f>IF(Y113&lt;&gt;"",VLOOKUP(Y113,'Anlagentypen strukt inkl RD end'!$A$2:$H$40,8),"")</f>
        <v/>
      </c>
      <c r="AD113" s="24" t="str">
        <f>IF(Z113&lt;&gt;"",VLOOKUP(Z113,'Anlagentypen strukt inkl RD end'!$A$2:$H$40,8),"")</f>
        <v/>
      </c>
      <c r="AE113" s="33" t="str">
        <f t="shared" si="29"/>
        <v/>
      </c>
      <c r="AF113" s="25"/>
      <c r="AG113" s="25"/>
      <c r="AH113" s="25"/>
      <c r="AI113" s="25"/>
      <c r="AJ113" s="47" t="str">
        <f t="shared" si="30"/>
        <v/>
      </c>
      <c r="AK113" s="48" t="str">
        <f t="shared" si="18"/>
        <v/>
      </c>
      <c r="AL113" s="47" t="str">
        <f t="shared" si="31"/>
        <v/>
      </c>
      <c r="AM113" s="27"/>
      <c r="AN113" s="36" t="str">
        <f t="shared" si="19"/>
        <v/>
      </c>
      <c r="AO113" s="39" t="str">
        <f t="shared" si="32"/>
        <v/>
      </c>
      <c r="AP113" s="39" t="str">
        <f t="shared" si="33"/>
        <v/>
      </c>
      <c r="AQ113" s="97" t="str">
        <f t="shared" si="20"/>
        <v/>
      </c>
      <c r="AR113" s="113" t="str">
        <f>_xlfn.IFNA(IF(AND(MATCH(B113,SlNrfürStrecke!A:A,0)&gt;0,MATCH(C113,SlNrfürStrecke!B:B,0)&gt;0)=TRUE,"ja","nein"),"nein")</f>
        <v>nein</v>
      </c>
      <c r="AS113" s="140" t="str">
        <f t="shared" si="34"/>
        <v>nein</v>
      </c>
      <c r="AT113" s="113" t="str">
        <f t="shared" si="35"/>
        <v>Ja</v>
      </c>
      <c r="AU113" s="113"/>
      <c r="AV113" s="141" t="s">
        <v>3607</v>
      </c>
    </row>
    <row r="114" spans="1:48" s="39" customFormat="1" hidden="1" x14ac:dyDescent="0.25">
      <c r="A114" s="23"/>
      <c r="B114" s="77">
        <v>13403</v>
      </c>
      <c r="C114" s="80" t="s">
        <v>3</v>
      </c>
      <c r="D114" s="81" t="s">
        <v>3</v>
      </c>
      <c r="E114" s="37" t="b">
        <f t="shared" si="21"/>
        <v>0</v>
      </c>
      <c r="F114" s="37" t="b">
        <f t="shared" si="22"/>
        <v>0</v>
      </c>
      <c r="G114" s="38" t="str">
        <f t="shared" si="23"/>
        <v xml:space="preserve">13403  </v>
      </c>
      <c r="H114" s="18" t="s">
        <v>180</v>
      </c>
      <c r="I114" s="93" t="s">
        <v>2346</v>
      </c>
      <c r="J114" s="19" t="s">
        <v>3</v>
      </c>
      <c r="K114" s="19" t="s">
        <v>3</v>
      </c>
      <c r="L114" s="51"/>
      <c r="M114" s="51"/>
      <c r="N114" s="19" t="str">
        <f t="shared" si="24"/>
        <v/>
      </c>
      <c r="O114" s="22" t="str">
        <f t="shared" ca="1" si="25"/>
        <v>ja</v>
      </c>
      <c r="P114" s="22" t="str">
        <f t="shared" ca="1" si="26"/>
        <v>ja</v>
      </c>
      <c r="Q114" s="20" t="str">
        <f t="shared" ca="1" si="27"/>
        <v>Ja</v>
      </c>
      <c r="R114" s="53" t="s">
        <v>179</v>
      </c>
      <c r="S114" s="73"/>
      <c r="T114" s="28"/>
      <c r="U114" s="33" t="str">
        <f t="shared" si="28"/>
        <v/>
      </c>
      <c r="V114" s="29"/>
      <c r="W114" s="35"/>
      <c r="X114" s="35"/>
      <c r="Y114" s="35"/>
      <c r="Z114" s="35"/>
      <c r="AA114" s="24" t="str">
        <f>IF(W114&lt;&gt;"",VLOOKUP(W114,'Anlagentypen strukt inkl RD end'!$A$2:$H$40,8),"")</f>
        <v/>
      </c>
      <c r="AB114" s="24" t="str">
        <f>IF(X114&lt;&gt;"",VLOOKUP(X114,'Anlagentypen strukt inkl RD end'!$A$2:$H$40,8),"")</f>
        <v/>
      </c>
      <c r="AC114" s="24" t="str">
        <f>IF(Y114&lt;&gt;"",VLOOKUP(Y114,'Anlagentypen strukt inkl RD end'!$A$2:$H$40,8),"")</f>
        <v/>
      </c>
      <c r="AD114" s="24" t="str">
        <f>IF(Z114&lt;&gt;"",VLOOKUP(Z114,'Anlagentypen strukt inkl RD end'!$A$2:$H$40,8),"")</f>
        <v/>
      </c>
      <c r="AE114" s="33" t="str">
        <f t="shared" si="29"/>
        <v/>
      </c>
      <c r="AF114" s="25"/>
      <c r="AG114" s="25"/>
      <c r="AH114" s="25"/>
      <c r="AI114" s="25"/>
      <c r="AJ114" s="47" t="str">
        <f t="shared" si="30"/>
        <v/>
      </c>
      <c r="AK114" s="48" t="str">
        <f t="shared" si="18"/>
        <v/>
      </c>
      <c r="AL114" s="47" t="str">
        <f t="shared" si="31"/>
        <v/>
      </c>
      <c r="AM114" s="27"/>
      <c r="AN114" s="36" t="str">
        <f t="shared" si="19"/>
        <v/>
      </c>
      <c r="AO114" s="39" t="str">
        <f t="shared" si="32"/>
        <v/>
      </c>
      <c r="AP114" s="39" t="str">
        <f t="shared" si="33"/>
        <v/>
      </c>
      <c r="AQ114" s="97" t="str">
        <f t="shared" si="20"/>
        <v/>
      </c>
      <c r="AR114" s="140" t="str">
        <f>_xlfn.IFNA(IF(AND(MATCH(B114,SlNrfürStrecke!A:A,0)&gt;0,MATCH(C114,SlNrfürStrecke!B:B,0)&gt;0)=TRUE,"ja","nein"),"nein")</f>
        <v>nein</v>
      </c>
      <c r="AS114" s="140" t="str">
        <f t="shared" si="34"/>
        <v>nein</v>
      </c>
      <c r="AT114" s="113" t="str">
        <f t="shared" si="35"/>
        <v>Ja</v>
      </c>
      <c r="AU114" s="113"/>
      <c r="AV114" s="141" t="s">
        <v>3607</v>
      </c>
    </row>
    <row r="115" spans="1:48" s="39" customFormat="1" hidden="1" x14ac:dyDescent="0.25">
      <c r="A115" s="23"/>
      <c r="B115" s="77">
        <v>13403</v>
      </c>
      <c r="C115" s="81" t="s">
        <v>7</v>
      </c>
      <c r="D115" s="81" t="s">
        <v>8</v>
      </c>
      <c r="E115" s="37" t="b">
        <f t="shared" si="21"/>
        <v>0</v>
      </c>
      <c r="F115" s="37" t="b">
        <f t="shared" si="22"/>
        <v>0</v>
      </c>
      <c r="G115" s="38" t="str">
        <f t="shared" si="23"/>
        <v>13403 77 g</v>
      </c>
      <c r="H115" s="18" t="s">
        <v>180</v>
      </c>
      <c r="I115" s="94" t="s">
        <v>9</v>
      </c>
      <c r="J115" s="19" t="s">
        <v>3</v>
      </c>
      <c r="K115" s="19" t="s">
        <v>3</v>
      </c>
      <c r="L115" s="51"/>
      <c r="M115" s="51"/>
      <c r="N115" s="19" t="str">
        <f t="shared" si="24"/>
        <v/>
      </c>
      <c r="O115" s="22" t="str">
        <f t="shared" ca="1" si="25"/>
        <v>ja</v>
      </c>
      <c r="P115" s="22" t="str">
        <f t="shared" ca="1" si="26"/>
        <v>ja</v>
      </c>
      <c r="Q115" s="20" t="str">
        <f t="shared" ca="1" si="27"/>
        <v>Ja</v>
      </c>
      <c r="R115" s="53" t="s">
        <v>181</v>
      </c>
      <c r="S115" s="84"/>
      <c r="T115" s="83"/>
      <c r="U115" s="33" t="str">
        <f t="shared" si="28"/>
        <v/>
      </c>
      <c r="V115" s="29"/>
      <c r="W115" s="35"/>
      <c r="X115" s="35"/>
      <c r="Y115" s="35"/>
      <c r="Z115" s="35"/>
      <c r="AA115" s="24" t="str">
        <f>IF(W115&lt;&gt;"",VLOOKUP(W115,'Anlagentypen strukt inkl RD end'!$A$2:$H$40,8),"")</f>
        <v/>
      </c>
      <c r="AB115" s="24" t="str">
        <f>IF(X115&lt;&gt;"",VLOOKUP(X115,'Anlagentypen strukt inkl RD end'!$A$2:$H$40,8),"")</f>
        <v/>
      </c>
      <c r="AC115" s="24" t="str">
        <f>IF(Y115&lt;&gt;"",VLOOKUP(Y115,'Anlagentypen strukt inkl RD end'!$A$2:$H$40,8),"")</f>
        <v/>
      </c>
      <c r="AD115" s="24" t="str">
        <f>IF(Z115&lt;&gt;"",VLOOKUP(Z115,'Anlagentypen strukt inkl RD end'!$A$2:$H$40,8),"")</f>
        <v/>
      </c>
      <c r="AE115" s="33" t="str">
        <f t="shared" si="29"/>
        <v/>
      </c>
      <c r="AF115" s="25"/>
      <c r="AG115" s="25"/>
      <c r="AH115" s="25"/>
      <c r="AI115" s="25"/>
      <c r="AJ115" s="47" t="str">
        <f t="shared" si="30"/>
        <v/>
      </c>
      <c r="AK115" s="48" t="str">
        <f t="shared" si="18"/>
        <v/>
      </c>
      <c r="AL115" s="47" t="str">
        <f t="shared" si="31"/>
        <v/>
      </c>
      <c r="AM115" s="27"/>
      <c r="AN115" s="36" t="str">
        <f t="shared" si="19"/>
        <v/>
      </c>
      <c r="AO115" s="39" t="str">
        <f t="shared" si="32"/>
        <v/>
      </c>
      <c r="AP115" s="39" t="str">
        <f t="shared" si="33"/>
        <v/>
      </c>
      <c r="AQ115" s="97" t="str">
        <f t="shared" si="20"/>
        <v/>
      </c>
      <c r="AR115" s="113" t="str">
        <f>_xlfn.IFNA(IF(AND(MATCH(B115,SlNrfürStrecke!A:A,0)&gt;0,MATCH(C115,SlNrfürStrecke!B:B,0)&gt;0)=TRUE,"ja","nein"),"nein")</f>
        <v>nein</v>
      </c>
      <c r="AS115" s="140" t="str">
        <f t="shared" si="34"/>
        <v>nein</v>
      </c>
      <c r="AT115" s="113" t="str">
        <f t="shared" si="35"/>
        <v>Ja</v>
      </c>
      <c r="AU115" s="113"/>
      <c r="AV115" s="141" t="s">
        <v>3607</v>
      </c>
    </row>
    <row r="116" spans="1:48" s="39" customFormat="1" hidden="1" x14ac:dyDescent="0.25">
      <c r="A116" s="23"/>
      <c r="B116" s="77">
        <v>13404</v>
      </c>
      <c r="C116" s="80" t="s">
        <v>3</v>
      </c>
      <c r="D116" s="81" t="s">
        <v>3</v>
      </c>
      <c r="E116" s="37" t="b">
        <f t="shared" si="21"/>
        <v>0</v>
      </c>
      <c r="F116" s="37" t="b">
        <f t="shared" si="22"/>
        <v>0</v>
      </c>
      <c r="G116" s="38" t="str">
        <f t="shared" si="23"/>
        <v xml:space="preserve">13404  </v>
      </c>
      <c r="H116" s="18" t="s">
        <v>183</v>
      </c>
      <c r="I116" s="93" t="s">
        <v>2346</v>
      </c>
      <c r="J116" s="19" t="s">
        <v>3</v>
      </c>
      <c r="K116" s="19" t="s">
        <v>3</v>
      </c>
      <c r="L116" s="51"/>
      <c r="M116" s="51"/>
      <c r="N116" s="19" t="str">
        <f t="shared" si="24"/>
        <v/>
      </c>
      <c r="O116" s="22" t="str">
        <f t="shared" ca="1" si="25"/>
        <v>ja</v>
      </c>
      <c r="P116" s="22" t="str">
        <f t="shared" ca="1" si="26"/>
        <v>ja</v>
      </c>
      <c r="Q116" s="20" t="str">
        <f t="shared" ca="1" si="27"/>
        <v>Ja</v>
      </c>
      <c r="R116" s="53" t="s">
        <v>182</v>
      </c>
      <c r="S116" s="73"/>
      <c r="T116" s="28"/>
      <c r="U116" s="33" t="str">
        <f t="shared" si="28"/>
        <v/>
      </c>
      <c r="V116" s="29"/>
      <c r="W116" s="35"/>
      <c r="X116" s="35"/>
      <c r="Y116" s="35"/>
      <c r="Z116" s="35"/>
      <c r="AA116" s="24" t="str">
        <f>IF(W116&lt;&gt;"",VLOOKUP(W116,'Anlagentypen strukt inkl RD end'!$A$2:$H$40,8),"")</f>
        <v/>
      </c>
      <c r="AB116" s="24" t="str">
        <f>IF(X116&lt;&gt;"",VLOOKUP(X116,'Anlagentypen strukt inkl RD end'!$A$2:$H$40,8),"")</f>
        <v/>
      </c>
      <c r="AC116" s="24" t="str">
        <f>IF(Y116&lt;&gt;"",VLOOKUP(Y116,'Anlagentypen strukt inkl RD end'!$A$2:$H$40,8),"")</f>
        <v/>
      </c>
      <c r="AD116" s="24" t="str">
        <f>IF(Z116&lt;&gt;"",VLOOKUP(Z116,'Anlagentypen strukt inkl RD end'!$A$2:$H$40,8),"")</f>
        <v/>
      </c>
      <c r="AE116" s="33" t="str">
        <f t="shared" si="29"/>
        <v/>
      </c>
      <c r="AF116" s="25"/>
      <c r="AG116" s="25"/>
      <c r="AH116" s="25"/>
      <c r="AI116" s="25"/>
      <c r="AJ116" s="47" t="str">
        <f t="shared" si="30"/>
        <v/>
      </c>
      <c r="AK116" s="48" t="str">
        <f t="shared" si="18"/>
        <v/>
      </c>
      <c r="AL116" s="47" t="str">
        <f t="shared" si="31"/>
        <v/>
      </c>
      <c r="AM116" s="27"/>
      <c r="AN116" s="36" t="str">
        <f t="shared" si="19"/>
        <v/>
      </c>
      <c r="AO116" s="39" t="str">
        <f t="shared" si="32"/>
        <v/>
      </c>
      <c r="AP116" s="39" t="str">
        <f t="shared" si="33"/>
        <v/>
      </c>
      <c r="AQ116" s="97" t="str">
        <f t="shared" si="20"/>
        <v/>
      </c>
      <c r="AR116" s="140" t="str">
        <f>_xlfn.IFNA(IF(AND(MATCH(B116,SlNrfürStrecke!A:A,0)&gt;0,MATCH(C116,SlNrfürStrecke!B:B,0)&gt;0)=TRUE,"ja","nein"),"nein")</f>
        <v>nein</v>
      </c>
      <c r="AS116" s="140" t="str">
        <f t="shared" si="34"/>
        <v>nein</v>
      </c>
      <c r="AT116" s="113" t="str">
        <f t="shared" si="35"/>
        <v>Ja</v>
      </c>
      <c r="AU116" s="113"/>
      <c r="AV116" s="141" t="s">
        <v>3607</v>
      </c>
    </row>
    <row r="117" spans="1:48" s="39" customFormat="1" hidden="1" x14ac:dyDescent="0.25">
      <c r="A117" s="23"/>
      <c r="B117" s="77">
        <v>13404</v>
      </c>
      <c r="C117" s="81" t="s">
        <v>7</v>
      </c>
      <c r="D117" s="81" t="s">
        <v>8</v>
      </c>
      <c r="E117" s="37" t="b">
        <f t="shared" si="21"/>
        <v>0</v>
      </c>
      <c r="F117" s="37" t="b">
        <f t="shared" si="22"/>
        <v>0</v>
      </c>
      <c r="G117" s="38" t="str">
        <f t="shared" si="23"/>
        <v>13404 77 g</v>
      </c>
      <c r="H117" s="18" t="s">
        <v>183</v>
      </c>
      <c r="I117" s="94" t="s">
        <v>9</v>
      </c>
      <c r="J117" s="19" t="s">
        <v>3</v>
      </c>
      <c r="K117" s="19" t="s">
        <v>3</v>
      </c>
      <c r="L117" s="51"/>
      <c r="M117" s="51"/>
      <c r="N117" s="19" t="str">
        <f t="shared" si="24"/>
        <v/>
      </c>
      <c r="O117" s="22" t="str">
        <f t="shared" ca="1" si="25"/>
        <v>ja</v>
      </c>
      <c r="P117" s="22" t="str">
        <f t="shared" ca="1" si="26"/>
        <v>ja</v>
      </c>
      <c r="Q117" s="20" t="str">
        <f t="shared" ca="1" si="27"/>
        <v>Ja</v>
      </c>
      <c r="R117" s="53" t="s">
        <v>184</v>
      </c>
      <c r="S117" s="84"/>
      <c r="T117" s="83"/>
      <c r="U117" s="33" t="str">
        <f t="shared" si="28"/>
        <v/>
      </c>
      <c r="V117" s="29"/>
      <c r="W117" s="35"/>
      <c r="X117" s="35"/>
      <c r="Y117" s="35"/>
      <c r="Z117" s="35"/>
      <c r="AA117" s="24" t="str">
        <f>IF(W117&lt;&gt;"",VLOOKUP(W117,'Anlagentypen strukt inkl RD end'!$A$2:$H$40,8),"")</f>
        <v/>
      </c>
      <c r="AB117" s="24" t="str">
        <f>IF(X117&lt;&gt;"",VLOOKUP(X117,'Anlagentypen strukt inkl RD end'!$A$2:$H$40,8),"")</f>
        <v/>
      </c>
      <c r="AC117" s="24" t="str">
        <f>IF(Y117&lt;&gt;"",VLOOKUP(Y117,'Anlagentypen strukt inkl RD end'!$A$2:$H$40,8),"")</f>
        <v/>
      </c>
      <c r="AD117" s="24" t="str">
        <f>IF(Z117&lt;&gt;"",VLOOKUP(Z117,'Anlagentypen strukt inkl RD end'!$A$2:$H$40,8),"")</f>
        <v/>
      </c>
      <c r="AE117" s="33" t="str">
        <f t="shared" si="29"/>
        <v/>
      </c>
      <c r="AF117" s="25"/>
      <c r="AG117" s="25"/>
      <c r="AH117" s="25"/>
      <c r="AI117" s="25"/>
      <c r="AJ117" s="47" t="str">
        <f t="shared" si="30"/>
        <v/>
      </c>
      <c r="AK117" s="48" t="str">
        <f t="shared" si="18"/>
        <v/>
      </c>
      <c r="AL117" s="47" t="str">
        <f t="shared" si="31"/>
        <v/>
      </c>
      <c r="AM117" s="27"/>
      <c r="AN117" s="36" t="str">
        <f t="shared" si="19"/>
        <v/>
      </c>
      <c r="AO117" s="39" t="str">
        <f t="shared" si="32"/>
        <v/>
      </c>
      <c r="AP117" s="39" t="str">
        <f t="shared" si="33"/>
        <v/>
      </c>
      <c r="AQ117" s="97" t="str">
        <f t="shared" si="20"/>
        <v/>
      </c>
      <c r="AR117" s="113" t="str">
        <f>_xlfn.IFNA(IF(AND(MATCH(B117,SlNrfürStrecke!A:A,0)&gt;0,MATCH(C117,SlNrfürStrecke!B:B,0)&gt;0)=TRUE,"ja","nein"),"nein")</f>
        <v>nein</v>
      </c>
      <c r="AS117" s="140" t="str">
        <f t="shared" si="34"/>
        <v>nein</v>
      </c>
      <c r="AT117" s="113" t="str">
        <f t="shared" si="35"/>
        <v>Ja</v>
      </c>
      <c r="AU117" s="113"/>
      <c r="AV117" s="141" t="s">
        <v>3607</v>
      </c>
    </row>
    <row r="118" spans="1:48" s="39" customFormat="1" x14ac:dyDescent="0.25">
      <c r="A118" s="23" t="s">
        <v>2345</v>
      </c>
      <c r="B118" s="77">
        <v>13701</v>
      </c>
      <c r="C118" s="80" t="s">
        <v>3</v>
      </c>
      <c r="D118" s="81" t="s">
        <v>3</v>
      </c>
      <c r="E118" s="37" t="b">
        <f t="shared" si="21"/>
        <v>1</v>
      </c>
      <c r="F118" s="37" t="b">
        <f t="shared" si="22"/>
        <v>0</v>
      </c>
      <c r="G118" s="38" t="str">
        <f t="shared" si="23"/>
        <v xml:space="preserve">13701  </v>
      </c>
      <c r="H118" s="18" t="s">
        <v>186</v>
      </c>
      <c r="I118" s="93" t="s">
        <v>2346</v>
      </c>
      <c r="J118" s="19" t="s">
        <v>3</v>
      </c>
      <c r="K118" s="19" t="s">
        <v>3</v>
      </c>
      <c r="L118" s="51"/>
      <c r="M118" s="51"/>
      <c r="N118" s="19" t="str">
        <f t="shared" si="24"/>
        <v/>
      </c>
      <c r="O118" s="22" t="str">
        <f t="shared" ca="1" si="25"/>
        <v>ja</v>
      </c>
      <c r="P118" s="22" t="str">
        <f t="shared" ca="1" si="26"/>
        <v>ja</v>
      </c>
      <c r="Q118" s="20" t="str">
        <f t="shared" ca="1" si="27"/>
        <v>Ja</v>
      </c>
      <c r="R118" s="53" t="s">
        <v>185</v>
      </c>
      <c r="S118" s="73" t="s">
        <v>2345</v>
      </c>
      <c r="T118" s="28"/>
      <c r="U118" s="33" t="str">
        <f t="shared" si="28"/>
        <v/>
      </c>
      <c r="V118" s="29"/>
      <c r="W118" s="35"/>
      <c r="X118" s="35"/>
      <c r="Y118" s="35"/>
      <c r="Z118" s="35"/>
      <c r="AA118" s="24" t="str">
        <f>IF(W118&lt;&gt;"",VLOOKUP(W118,'Anlagentypen strukt inkl RD end'!$A$2:$H$40,8),"")</f>
        <v/>
      </c>
      <c r="AB118" s="24" t="str">
        <f>IF(X118&lt;&gt;"",VLOOKUP(X118,'Anlagentypen strukt inkl RD end'!$A$2:$H$40,8),"")</f>
        <v/>
      </c>
      <c r="AC118" s="24" t="str">
        <f>IF(Y118&lt;&gt;"",VLOOKUP(Y118,'Anlagentypen strukt inkl RD end'!$A$2:$H$40,8),"")</f>
        <v/>
      </c>
      <c r="AD118" s="24" t="str">
        <f>IF(Z118&lt;&gt;"",VLOOKUP(Z118,'Anlagentypen strukt inkl RD end'!$A$2:$H$40,8),"")</f>
        <v/>
      </c>
      <c r="AE118" s="33" t="str">
        <f t="shared" si="29"/>
        <v/>
      </c>
      <c r="AF118" s="25"/>
      <c r="AG118" s="25"/>
      <c r="AH118" s="25"/>
      <c r="AI118" s="25"/>
      <c r="AJ118" s="47" t="str">
        <f t="shared" si="30"/>
        <v/>
      </c>
      <c r="AK118" s="48" t="str">
        <f t="shared" si="18"/>
        <v/>
      </c>
      <c r="AL118" s="47" t="str">
        <f t="shared" si="31"/>
        <v/>
      </c>
      <c r="AM118" s="27"/>
      <c r="AN118" s="36" t="str">
        <f t="shared" si="19"/>
        <v/>
      </c>
      <c r="AO118" s="39" t="str">
        <f t="shared" si="32"/>
        <v/>
      </c>
      <c r="AP118" s="39" t="str">
        <f t="shared" si="33"/>
        <v>X</v>
      </c>
      <c r="AQ118" s="97" t="str">
        <f t="shared" si="20"/>
        <v/>
      </c>
      <c r="AR118" s="140" t="str">
        <f>_xlfn.IFNA(IF(AND(MATCH(B118,SlNrfürStrecke!A:A,0)&gt;0,MATCH(C118,SlNrfürStrecke!B:B,0)&gt;0)=TRUE,"ja","nein"),"nein")</f>
        <v>ja</v>
      </c>
      <c r="AS118" s="140" t="str">
        <f t="shared" si="34"/>
        <v>ja</v>
      </c>
      <c r="AT118" s="113" t="str">
        <f t="shared" si="35"/>
        <v>Nein</v>
      </c>
      <c r="AU118" s="113"/>
      <c r="AV118" s="141" t="s">
        <v>3607</v>
      </c>
    </row>
    <row r="119" spans="1:48" s="39" customFormat="1" hidden="1" x14ac:dyDescent="0.25">
      <c r="A119" s="23"/>
      <c r="B119" s="77">
        <v>13701</v>
      </c>
      <c r="C119" s="81" t="s">
        <v>7</v>
      </c>
      <c r="D119" s="81" t="s">
        <v>8</v>
      </c>
      <c r="E119" s="37" t="b">
        <f t="shared" si="21"/>
        <v>0</v>
      </c>
      <c r="F119" s="37" t="b">
        <f t="shared" si="22"/>
        <v>0</v>
      </c>
      <c r="G119" s="38" t="str">
        <f t="shared" si="23"/>
        <v>13701 77 g</v>
      </c>
      <c r="H119" s="18" t="s">
        <v>186</v>
      </c>
      <c r="I119" s="94" t="s">
        <v>9</v>
      </c>
      <c r="J119" s="19" t="s">
        <v>3</v>
      </c>
      <c r="K119" s="19" t="s">
        <v>3</v>
      </c>
      <c r="L119" s="51"/>
      <c r="M119" s="51"/>
      <c r="N119" s="19" t="str">
        <f t="shared" si="24"/>
        <v/>
      </c>
      <c r="O119" s="22" t="str">
        <f t="shared" ca="1" si="25"/>
        <v>ja</v>
      </c>
      <c r="P119" s="22" t="str">
        <f t="shared" ca="1" si="26"/>
        <v>ja</v>
      </c>
      <c r="Q119" s="20" t="str">
        <f t="shared" ca="1" si="27"/>
        <v>Ja</v>
      </c>
      <c r="R119" s="53" t="s">
        <v>187</v>
      </c>
      <c r="S119" s="84"/>
      <c r="T119" s="83"/>
      <c r="U119" s="33" t="str">
        <f t="shared" si="28"/>
        <v/>
      </c>
      <c r="V119" s="29"/>
      <c r="W119" s="35"/>
      <c r="X119" s="35"/>
      <c r="Y119" s="35"/>
      <c r="Z119" s="35"/>
      <c r="AA119" s="24" t="str">
        <f>IF(W119&lt;&gt;"",VLOOKUP(W119,'Anlagentypen strukt inkl RD end'!$A$2:$H$40,8),"")</f>
        <v/>
      </c>
      <c r="AB119" s="24" t="str">
        <f>IF(X119&lt;&gt;"",VLOOKUP(X119,'Anlagentypen strukt inkl RD end'!$A$2:$H$40,8),"")</f>
        <v/>
      </c>
      <c r="AC119" s="24" t="str">
        <f>IF(Y119&lt;&gt;"",VLOOKUP(Y119,'Anlagentypen strukt inkl RD end'!$A$2:$H$40,8),"")</f>
        <v/>
      </c>
      <c r="AD119" s="24" t="str">
        <f>IF(Z119&lt;&gt;"",VLOOKUP(Z119,'Anlagentypen strukt inkl RD end'!$A$2:$H$40,8),"")</f>
        <v/>
      </c>
      <c r="AE119" s="33" t="str">
        <f t="shared" si="29"/>
        <v/>
      </c>
      <c r="AF119" s="25"/>
      <c r="AG119" s="25"/>
      <c r="AH119" s="25"/>
      <c r="AI119" s="25"/>
      <c r="AJ119" s="47" t="str">
        <f t="shared" si="30"/>
        <v/>
      </c>
      <c r="AK119" s="48" t="str">
        <f t="shared" si="18"/>
        <v/>
      </c>
      <c r="AL119" s="47" t="str">
        <f t="shared" si="31"/>
        <v/>
      </c>
      <c r="AM119" s="27"/>
      <c r="AN119" s="36" t="str">
        <f t="shared" si="19"/>
        <v/>
      </c>
      <c r="AO119" s="39" t="str">
        <f t="shared" si="32"/>
        <v/>
      </c>
      <c r="AP119" s="39" t="str">
        <f t="shared" si="33"/>
        <v/>
      </c>
      <c r="AQ119" s="97" t="str">
        <f t="shared" si="20"/>
        <v/>
      </c>
      <c r="AR119" s="113" t="str">
        <f>_xlfn.IFNA(IF(AND(MATCH(B119,SlNrfürStrecke!A:A,0)&gt;0,MATCH(C119,SlNrfürStrecke!B:B,0)&gt;0)=TRUE,"ja","nein"),"nein")</f>
        <v>nein</v>
      </c>
      <c r="AS119" s="140" t="str">
        <f t="shared" si="34"/>
        <v>nein</v>
      </c>
      <c r="AT119" s="113" t="str">
        <f t="shared" si="35"/>
        <v>Ja</v>
      </c>
      <c r="AU119" s="113"/>
      <c r="AV119" s="141" t="s">
        <v>3607</v>
      </c>
    </row>
    <row r="120" spans="1:48" s="39" customFormat="1" x14ac:dyDescent="0.25">
      <c r="A120" s="23" t="s">
        <v>2345</v>
      </c>
      <c r="B120" s="77">
        <v>13702</v>
      </c>
      <c r="C120" s="80" t="s">
        <v>3</v>
      </c>
      <c r="D120" s="81" t="s">
        <v>3</v>
      </c>
      <c r="E120" s="37" t="b">
        <f t="shared" si="21"/>
        <v>1</v>
      </c>
      <c r="F120" s="37" t="b">
        <f t="shared" si="22"/>
        <v>0</v>
      </c>
      <c r="G120" s="38" t="str">
        <f t="shared" si="23"/>
        <v xml:space="preserve">13702  </v>
      </c>
      <c r="H120" s="18" t="s">
        <v>189</v>
      </c>
      <c r="I120" s="93" t="s">
        <v>2346</v>
      </c>
      <c r="J120" s="19" t="s">
        <v>3</v>
      </c>
      <c r="K120" s="19" t="s">
        <v>3</v>
      </c>
      <c r="L120" s="51"/>
      <c r="M120" s="51"/>
      <c r="N120" s="19" t="str">
        <f t="shared" si="24"/>
        <v/>
      </c>
      <c r="O120" s="22" t="str">
        <f t="shared" ca="1" si="25"/>
        <v>ja</v>
      </c>
      <c r="P120" s="22" t="str">
        <f t="shared" ca="1" si="26"/>
        <v>ja</v>
      </c>
      <c r="Q120" s="20" t="str">
        <f t="shared" ca="1" si="27"/>
        <v>Ja</v>
      </c>
      <c r="R120" s="53" t="s">
        <v>188</v>
      </c>
      <c r="S120" s="73" t="s">
        <v>2345</v>
      </c>
      <c r="T120" s="28"/>
      <c r="U120" s="33" t="str">
        <f t="shared" si="28"/>
        <v/>
      </c>
      <c r="V120" s="29"/>
      <c r="W120" s="35"/>
      <c r="X120" s="35"/>
      <c r="Y120" s="35"/>
      <c r="Z120" s="35"/>
      <c r="AA120" s="24" t="str">
        <f>IF(W120&lt;&gt;"",VLOOKUP(W120,'Anlagentypen strukt inkl RD end'!$A$2:$H$40,8),"")</f>
        <v/>
      </c>
      <c r="AB120" s="24" t="str">
        <f>IF(X120&lt;&gt;"",VLOOKUP(X120,'Anlagentypen strukt inkl RD end'!$A$2:$H$40,8),"")</f>
        <v/>
      </c>
      <c r="AC120" s="24" t="str">
        <f>IF(Y120&lt;&gt;"",VLOOKUP(Y120,'Anlagentypen strukt inkl RD end'!$A$2:$H$40,8),"")</f>
        <v/>
      </c>
      <c r="AD120" s="24" t="str">
        <f>IF(Z120&lt;&gt;"",VLOOKUP(Z120,'Anlagentypen strukt inkl RD end'!$A$2:$H$40,8),"")</f>
        <v/>
      </c>
      <c r="AE120" s="33" t="str">
        <f t="shared" si="29"/>
        <v/>
      </c>
      <c r="AF120" s="25"/>
      <c r="AG120" s="25"/>
      <c r="AH120" s="25"/>
      <c r="AI120" s="25"/>
      <c r="AJ120" s="47" t="str">
        <f t="shared" si="30"/>
        <v/>
      </c>
      <c r="AK120" s="48" t="str">
        <f t="shared" si="18"/>
        <v/>
      </c>
      <c r="AL120" s="47" t="str">
        <f t="shared" si="31"/>
        <v/>
      </c>
      <c r="AM120" s="27"/>
      <c r="AN120" s="36" t="str">
        <f t="shared" si="19"/>
        <v/>
      </c>
      <c r="AO120" s="39" t="str">
        <f t="shared" si="32"/>
        <v/>
      </c>
      <c r="AP120" s="39" t="str">
        <f t="shared" si="33"/>
        <v>X</v>
      </c>
      <c r="AQ120" s="97" t="str">
        <f t="shared" si="20"/>
        <v/>
      </c>
      <c r="AR120" s="140" t="str">
        <f>_xlfn.IFNA(IF(AND(MATCH(B120,SlNrfürStrecke!A:A,0)&gt;0,MATCH(C120,SlNrfürStrecke!B:B,0)&gt;0)=TRUE,"ja","nein"),"nein")</f>
        <v>ja</v>
      </c>
      <c r="AS120" s="140" t="str">
        <f t="shared" si="34"/>
        <v>ja</v>
      </c>
      <c r="AT120" s="113" t="str">
        <f t="shared" si="35"/>
        <v>Nein</v>
      </c>
      <c r="AU120" s="113"/>
      <c r="AV120" s="141" t="s">
        <v>3607</v>
      </c>
    </row>
    <row r="121" spans="1:48" s="39" customFormat="1" hidden="1" x14ac:dyDescent="0.25">
      <c r="A121" s="23"/>
      <c r="B121" s="77">
        <v>13702</v>
      </c>
      <c r="C121" s="81" t="s">
        <v>7</v>
      </c>
      <c r="D121" s="81" t="s">
        <v>8</v>
      </c>
      <c r="E121" s="37" t="b">
        <f t="shared" si="21"/>
        <v>0</v>
      </c>
      <c r="F121" s="37" t="b">
        <f t="shared" si="22"/>
        <v>0</v>
      </c>
      <c r="G121" s="38" t="str">
        <f t="shared" si="23"/>
        <v>13702 77 g</v>
      </c>
      <c r="H121" s="18" t="s">
        <v>189</v>
      </c>
      <c r="I121" s="94" t="s">
        <v>9</v>
      </c>
      <c r="J121" s="19" t="s">
        <v>3</v>
      </c>
      <c r="K121" s="19" t="s">
        <v>3</v>
      </c>
      <c r="L121" s="51"/>
      <c r="M121" s="51"/>
      <c r="N121" s="19" t="str">
        <f t="shared" si="24"/>
        <v/>
      </c>
      <c r="O121" s="22" t="str">
        <f t="shared" ca="1" si="25"/>
        <v>ja</v>
      </c>
      <c r="P121" s="22" t="str">
        <f t="shared" ca="1" si="26"/>
        <v>ja</v>
      </c>
      <c r="Q121" s="20" t="str">
        <f t="shared" ca="1" si="27"/>
        <v>Ja</v>
      </c>
      <c r="R121" s="53" t="s">
        <v>190</v>
      </c>
      <c r="S121" s="84"/>
      <c r="T121" s="83"/>
      <c r="U121" s="33" t="str">
        <f t="shared" si="28"/>
        <v/>
      </c>
      <c r="V121" s="29"/>
      <c r="W121" s="35"/>
      <c r="X121" s="35"/>
      <c r="Y121" s="35"/>
      <c r="Z121" s="35"/>
      <c r="AA121" s="24" t="str">
        <f>IF(W121&lt;&gt;"",VLOOKUP(W121,'Anlagentypen strukt inkl RD end'!$A$2:$H$40,8),"")</f>
        <v/>
      </c>
      <c r="AB121" s="24" t="str">
        <f>IF(X121&lt;&gt;"",VLOOKUP(X121,'Anlagentypen strukt inkl RD end'!$A$2:$H$40,8),"")</f>
        <v/>
      </c>
      <c r="AC121" s="24" t="str">
        <f>IF(Y121&lt;&gt;"",VLOOKUP(Y121,'Anlagentypen strukt inkl RD end'!$A$2:$H$40,8),"")</f>
        <v/>
      </c>
      <c r="AD121" s="24" t="str">
        <f>IF(Z121&lt;&gt;"",VLOOKUP(Z121,'Anlagentypen strukt inkl RD end'!$A$2:$H$40,8),"")</f>
        <v/>
      </c>
      <c r="AE121" s="33" t="str">
        <f t="shared" si="29"/>
        <v/>
      </c>
      <c r="AF121" s="25"/>
      <c r="AG121" s="25"/>
      <c r="AH121" s="25"/>
      <c r="AI121" s="25"/>
      <c r="AJ121" s="47" t="str">
        <f t="shared" si="30"/>
        <v/>
      </c>
      <c r="AK121" s="48" t="str">
        <f t="shared" si="18"/>
        <v/>
      </c>
      <c r="AL121" s="47" t="str">
        <f t="shared" si="31"/>
        <v/>
      </c>
      <c r="AM121" s="27"/>
      <c r="AN121" s="36" t="str">
        <f t="shared" si="19"/>
        <v/>
      </c>
      <c r="AO121" s="39" t="str">
        <f t="shared" si="32"/>
        <v/>
      </c>
      <c r="AP121" s="39" t="str">
        <f t="shared" si="33"/>
        <v/>
      </c>
      <c r="AQ121" s="97" t="str">
        <f t="shared" si="20"/>
        <v/>
      </c>
      <c r="AR121" s="113" t="str">
        <f>_xlfn.IFNA(IF(AND(MATCH(B121,SlNrfürStrecke!A:A,0)&gt;0,MATCH(C121,SlNrfürStrecke!B:B,0)&gt;0)=TRUE,"ja","nein"),"nein")</f>
        <v>nein</v>
      </c>
      <c r="AS121" s="140" t="str">
        <f t="shared" si="34"/>
        <v>nein</v>
      </c>
      <c r="AT121" s="113" t="str">
        <f t="shared" si="35"/>
        <v>Ja</v>
      </c>
      <c r="AU121" s="113"/>
      <c r="AV121" s="141" t="s">
        <v>3607</v>
      </c>
    </row>
    <row r="122" spans="1:48" s="39" customFormat="1" x14ac:dyDescent="0.25">
      <c r="A122" s="23" t="s">
        <v>2345</v>
      </c>
      <c r="B122" s="77">
        <v>13703</v>
      </c>
      <c r="C122" s="80" t="s">
        <v>3</v>
      </c>
      <c r="D122" s="81" t="s">
        <v>3</v>
      </c>
      <c r="E122" s="37" t="b">
        <f t="shared" si="21"/>
        <v>1</v>
      </c>
      <c r="F122" s="37" t="b">
        <f t="shared" si="22"/>
        <v>0</v>
      </c>
      <c r="G122" s="38" t="str">
        <f t="shared" si="23"/>
        <v xml:space="preserve">13703  </v>
      </c>
      <c r="H122" s="18" t="s">
        <v>192</v>
      </c>
      <c r="I122" s="93" t="s">
        <v>2346</v>
      </c>
      <c r="J122" s="19" t="s">
        <v>3</v>
      </c>
      <c r="K122" s="19" t="s">
        <v>3</v>
      </c>
      <c r="L122" s="51"/>
      <c r="M122" s="51"/>
      <c r="N122" s="19" t="str">
        <f t="shared" si="24"/>
        <v/>
      </c>
      <c r="O122" s="22" t="str">
        <f t="shared" ca="1" si="25"/>
        <v>ja</v>
      </c>
      <c r="P122" s="22" t="str">
        <f t="shared" ca="1" si="26"/>
        <v>ja</v>
      </c>
      <c r="Q122" s="20" t="str">
        <f t="shared" ca="1" si="27"/>
        <v>Ja</v>
      </c>
      <c r="R122" s="53" t="s">
        <v>191</v>
      </c>
      <c r="S122" s="73" t="s">
        <v>2345</v>
      </c>
      <c r="T122" s="28"/>
      <c r="U122" s="33" t="str">
        <f t="shared" si="28"/>
        <v/>
      </c>
      <c r="V122" s="29"/>
      <c r="W122" s="35"/>
      <c r="X122" s="35"/>
      <c r="Y122" s="35"/>
      <c r="Z122" s="35"/>
      <c r="AA122" s="24" t="str">
        <f>IF(W122&lt;&gt;"",VLOOKUP(W122,'Anlagentypen strukt inkl RD end'!$A$2:$H$40,8),"")</f>
        <v/>
      </c>
      <c r="AB122" s="24" t="str">
        <f>IF(X122&lt;&gt;"",VLOOKUP(X122,'Anlagentypen strukt inkl RD end'!$A$2:$H$40,8),"")</f>
        <v/>
      </c>
      <c r="AC122" s="24" t="str">
        <f>IF(Y122&lt;&gt;"",VLOOKUP(Y122,'Anlagentypen strukt inkl RD end'!$A$2:$H$40,8),"")</f>
        <v/>
      </c>
      <c r="AD122" s="24" t="str">
        <f>IF(Z122&lt;&gt;"",VLOOKUP(Z122,'Anlagentypen strukt inkl RD end'!$A$2:$H$40,8),"")</f>
        <v/>
      </c>
      <c r="AE122" s="33" t="str">
        <f t="shared" si="29"/>
        <v/>
      </c>
      <c r="AF122" s="25"/>
      <c r="AG122" s="25"/>
      <c r="AH122" s="25"/>
      <c r="AI122" s="25"/>
      <c r="AJ122" s="47" t="str">
        <f t="shared" si="30"/>
        <v/>
      </c>
      <c r="AK122" s="48" t="str">
        <f t="shared" si="18"/>
        <v/>
      </c>
      <c r="AL122" s="47" t="str">
        <f t="shared" si="31"/>
        <v/>
      </c>
      <c r="AM122" s="27"/>
      <c r="AN122" s="36" t="str">
        <f t="shared" si="19"/>
        <v/>
      </c>
      <c r="AO122" s="39" t="str">
        <f t="shared" si="32"/>
        <v/>
      </c>
      <c r="AP122" s="39" t="str">
        <f t="shared" si="33"/>
        <v>X</v>
      </c>
      <c r="AQ122" s="97" t="str">
        <f t="shared" si="20"/>
        <v/>
      </c>
      <c r="AR122" s="140" t="str">
        <f>_xlfn.IFNA(IF(AND(MATCH(B122,SlNrfürStrecke!A:A,0)&gt;0,MATCH(C122,SlNrfürStrecke!B:B,0)&gt;0)=TRUE,"ja","nein"),"nein")</f>
        <v>ja</v>
      </c>
      <c r="AS122" s="140" t="str">
        <f t="shared" si="34"/>
        <v>ja</v>
      </c>
      <c r="AT122" s="113" t="str">
        <f t="shared" si="35"/>
        <v>Nein</v>
      </c>
      <c r="AU122" s="113"/>
      <c r="AV122" s="141" t="s">
        <v>3607</v>
      </c>
    </row>
    <row r="123" spans="1:48" s="39" customFormat="1" hidden="1" x14ac:dyDescent="0.25">
      <c r="A123" s="23"/>
      <c r="B123" s="77">
        <v>13703</v>
      </c>
      <c r="C123" s="81" t="s">
        <v>7</v>
      </c>
      <c r="D123" s="81" t="s">
        <v>8</v>
      </c>
      <c r="E123" s="37" t="b">
        <f t="shared" si="21"/>
        <v>0</v>
      </c>
      <c r="F123" s="37" t="b">
        <f t="shared" si="22"/>
        <v>0</v>
      </c>
      <c r="G123" s="38" t="str">
        <f t="shared" si="23"/>
        <v>13703 77 g</v>
      </c>
      <c r="H123" s="18" t="s">
        <v>192</v>
      </c>
      <c r="I123" s="94" t="s">
        <v>9</v>
      </c>
      <c r="J123" s="19" t="s">
        <v>3</v>
      </c>
      <c r="K123" s="19" t="s">
        <v>3</v>
      </c>
      <c r="L123" s="51"/>
      <c r="M123" s="51"/>
      <c r="N123" s="19" t="str">
        <f t="shared" si="24"/>
        <v/>
      </c>
      <c r="O123" s="22" t="str">
        <f t="shared" ca="1" si="25"/>
        <v>ja</v>
      </c>
      <c r="P123" s="22" t="str">
        <f t="shared" ca="1" si="26"/>
        <v>ja</v>
      </c>
      <c r="Q123" s="20" t="str">
        <f t="shared" ca="1" si="27"/>
        <v>Ja</v>
      </c>
      <c r="R123" s="53" t="s">
        <v>193</v>
      </c>
      <c r="S123" s="84"/>
      <c r="T123" s="83"/>
      <c r="U123" s="33" t="str">
        <f t="shared" si="28"/>
        <v/>
      </c>
      <c r="V123" s="29"/>
      <c r="W123" s="35"/>
      <c r="X123" s="35"/>
      <c r="Y123" s="35"/>
      <c r="Z123" s="35"/>
      <c r="AA123" s="24" t="str">
        <f>IF(W123&lt;&gt;"",VLOOKUP(W123,'Anlagentypen strukt inkl RD end'!$A$2:$H$40,8),"")</f>
        <v/>
      </c>
      <c r="AB123" s="24" t="str">
        <f>IF(X123&lt;&gt;"",VLOOKUP(X123,'Anlagentypen strukt inkl RD end'!$A$2:$H$40,8),"")</f>
        <v/>
      </c>
      <c r="AC123" s="24" t="str">
        <f>IF(Y123&lt;&gt;"",VLOOKUP(Y123,'Anlagentypen strukt inkl RD end'!$A$2:$H$40,8),"")</f>
        <v/>
      </c>
      <c r="AD123" s="24" t="str">
        <f>IF(Z123&lt;&gt;"",VLOOKUP(Z123,'Anlagentypen strukt inkl RD end'!$A$2:$H$40,8),"")</f>
        <v/>
      </c>
      <c r="AE123" s="33" t="str">
        <f t="shared" si="29"/>
        <v/>
      </c>
      <c r="AF123" s="25"/>
      <c r="AG123" s="25"/>
      <c r="AH123" s="25"/>
      <c r="AI123" s="25"/>
      <c r="AJ123" s="47" t="str">
        <f t="shared" si="30"/>
        <v/>
      </c>
      <c r="AK123" s="48" t="str">
        <f t="shared" si="18"/>
        <v/>
      </c>
      <c r="AL123" s="47" t="str">
        <f t="shared" si="31"/>
        <v/>
      </c>
      <c r="AM123" s="27"/>
      <c r="AN123" s="36" t="str">
        <f t="shared" si="19"/>
        <v/>
      </c>
      <c r="AO123" s="39" t="str">
        <f t="shared" si="32"/>
        <v/>
      </c>
      <c r="AP123" s="39" t="str">
        <f t="shared" si="33"/>
        <v/>
      </c>
      <c r="AQ123" s="97" t="str">
        <f t="shared" si="20"/>
        <v/>
      </c>
      <c r="AR123" s="113" t="str">
        <f>_xlfn.IFNA(IF(AND(MATCH(B123,SlNrfürStrecke!A:A,0)&gt;0,MATCH(C123,SlNrfürStrecke!B:B,0)&gt;0)=TRUE,"ja","nein"),"nein")</f>
        <v>nein</v>
      </c>
      <c r="AS123" s="140" t="str">
        <f t="shared" si="34"/>
        <v>nein</v>
      </c>
      <c r="AT123" s="113" t="str">
        <f t="shared" si="35"/>
        <v>Ja</v>
      </c>
      <c r="AU123" s="113"/>
      <c r="AV123" s="141" t="s">
        <v>3607</v>
      </c>
    </row>
    <row r="124" spans="1:48" s="39" customFormat="1" x14ac:dyDescent="0.25">
      <c r="A124" s="23" t="s">
        <v>2345</v>
      </c>
      <c r="B124" s="77">
        <v>13704</v>
      </c>
      <c r="C124" s="80" t="s">
        <v>3</v>
      </c>
      <c r="D124" s="81" t="s">
        <v>3</v>
      </c>
      <c r="E124" s="37" t="b">
        <f t="shared" si="21"/>
        <v>1</v>
      </c>
      <c r="F124" s="37" t="b">
        <f t="shared" si="22"/>
        <v>0</v>
      </c>
      <c r="G124" s="38" t="str">
        <f t="shared" si="23"/>
        <v xml:space="preserve">13704  </v>
      </c>
      <c r="H124" s="18" t="s">
        <v>195</v>
      </c>
      <c r="I124" s="93" t="s">
        <v>2346</v>
      </c>
      <c r="J124" s="19" t="s">
        <v>3</v>
      </c>
      <c r="K124" s="19" t="s">
        <v>3</v>
      </c>
      <c r="L124" s="51"/>
      <c r="M124" s="51"/>
      <c r="N124" s="19" t="str">
        <f t="shared" si="24"/>
        <v/>
      </c>
      <c r="O124" s="22" t="str">
        <f t="shared" ca="1" si="25"/>
        <v>ja</v>
      </c>
      <c r="P124" s="22" t="str">
        <f t="shared" ca="1" si="26"/>
        <v>ja</v>
      </c>
      <c r="Q124" s="20" t="str">
        <f t="shared" ca="1" si="27"/>
        <v>Ja</v>
      </c>
      <c r="R124" s="53" t="s">
        <v>194</v>
      </c>
      <c r="S124" s="73" t="s">
        <v>2345</v>
      </c>
      <c r="T124" s="28"/>
      <c r="U124" s="33" t="str">
        <f t="shared" si="28"/>
        <v/>
      </c>
      <c r="V124" s="29"/>
      <c r="W124" s="35"/>
      <c r="X124" s="35"/>
      <c r="Y124" s="35"/>
      <c r="Z124" s="35"/>
      <c r="AA124" s="24" t="str">
        <f>IF(W124&lt;&gt;"",VLOOKUP(W124,'Anlagentypen strukt inkl RD end'!$A$2:$H$40,8),"")</f>
        <v/>
      </c>
      <c r="AB124" s="24" t="str">
        <f>IF(X124&lt;&gt;"",VLOOKUP(X124,'Anlagentypen strukt inkl RD end'!$A$2:$H$40,8),"")</f>
        <v/>
      </c>
      <c r="AC124" s="24" t="str">
        <f>IF(Y124&lt;&gt;"",VLOOKUP(Y124,'Anlagentypen strukt inkl RD end'!$A$2:$H$40,8),"")</f>
        <v/>
      </c>
      <c r="AD124" s="24" t="str">
        <f>IF(Z124&lt;&gt;"",VLOOKUP(Z124,'Anlagentypen strukt inkl RD end'!$A$2:$H$40,8),"")</f>
        <v/>
      </c>
      <c r="AE124" s="33" t="str">
        <f t="shared" si="29"/>
        <v/>
      </c>
      <c r="AF124" s="25"/>
      <c r="AG124" s="25"/>
      <c r="AH124" s="25"/>
      <c r="AI124" s="25"/>
      <c r="AJ124" s="47" t="str">
        <f t="shared" si="30"/>
        <v/>
      </c>
      <c r="AK124" s="48" t="str">
        <f t="shared" si="18"/>
        <v/>
      </c>
      <c r="AL124" s="47" t="str">
        <f t="shared" si="31"/>
        <v/>
      </c>
      <c r="AM124" s="27"/>
      <c r="AN124" s="36" t="str">
        <f t="shared" si="19"/>
        <v/>
      </c>
      <c r="AO124" s="39" t="str">
        <f t="shared" si="32"/>
        <v/>
      </c>
      <c r="AP124" s="39" t="str">
        <f t="shared" si="33"/>
        <v>X</v>
      </c>
      <c r="AQ124" s="97" t="str">
        <f t="shared" si="20"/>
        <v/>
      </c>
      <c r="AR124" s="140" t="str">
        <f>_xlfn.IFNA(IF(AND(MATCH(B124,SlNrfürStrecke!A:A,0)&gt;0,MATCH(C124,SlNrfürStrecke!B:B,0)&gt;0)=TRUE,"ja","nein"),"nein")</f>
        <v>ja</v>
      </c>
      <c r="AS124" s="140" t="str">
        <f t="shared" si="34"/>
        <v>ja</v>
      </c>
      <c r="AT124" s="113" t="str">
        <f t="shared" si="35"/>
        <v>Nein</v>
      </c>
      <c r="AU124" s="113"/>
      <c r="AV124" s="141" t="s">
        <v>3607</v>
      </c>
    </row>
    <row r="125" spans="1:48" s="39" customFormat="1" hidden="1" x14ac:dyDescent="0.25">
      <c r="A125" s="23"/>
      <c r="B125" s="77">
        <v>13704</v>
      </c>
      <c r="C125" s="81" t="s">
        <v>7</v>
      </c>
      <c r="D125" s="81" t="s">
        <v>8</v>
      </c>
      <c r="E125" s="37" t="b">
        <f t="shared" si="21"/>
        <v>0</v>
      </c>
      <c r="F125" s="37" t="b">
        <f t="shared" si="22"/>
        <v>0</v>
      </c>
      <c r="G125" s="38" t="str">
        <f t="shared" si="23"/>
        <v>13704 77 g</v>
      </c>
      <c r="H125" s="18" t="s">
        <v>195</v>
      </c>
      <c r="I125" s="94" t="s">
        <v>9</v>
      </c>
      <c r="J125" s="19" t="s">
        <v>3</v>
      </c>
      <c r="K125" s="19" t="s">
        <v>3</v>
      </c>
      <c r="L125" s="51"/>
      <c r="M125" s="51"/>
      <c r="N125" s="19" t="str">
        <f t="shared" si="24"/>
        <v/>
      </c>
      <c r="O125" s="22" t="str">
        <f t="shared" ca="1" si="25"/>
        <v>ja</v>
      </c>
      <c r="P125" s="22" t="str">
        <f t="shared" ca="1" si="26"/>
        <v>ja</v>
      </c>
      <c r="Q125" s="20" t="str">
        <f t="shared" ca="1" si="27"/>
        <v>Ja</v>
      </c>
      <c r="R125" s="53" t="s">
        <v>196</v>
      </c>
      <c r="S125" s="84"/>
      <c r="T125" s="83"/>
      <c r="U125" s="33" t="str">
        <f t="shared" si="28"/>
        <v/>
      </c>
      <c r="V125" s="29"/>
      <c r="W125" s="35"/>
      <c r="X125" s="35"/>
      <c r="Y125" s="35"/>
      <c r="Z125" s="35"/>
      <c r="AA125" s="24" t="str">
        <f>IF(W125&lt;&gt;"",VLOOKUP(W125,'Anlagentypen strukt inkl RD end'!$A$2:$H$40,8),"")</f>
        <v/>
      </c>
      <c r="AB125" s="24" t="str">
        <f>IF(X125&lt;&gt;"",VLOOKUP(X125,'Anlagentypen strukt inkl RD end'!$A$2:$H$40,8),"")</f>
        <v/>
      </c>
      <c r="AC125" s="24" t="str">
        <f>IF(Y125&lt;&gt;"",VLOOKUP(Y125,'Anlagentypen strukt inkl RD end'!$A$2:$H$40,8),"")</f>
        <v/>
      </c>
      <c r="AD125" s="24" t="str">
        <f>IF(Z125&lt;&gt;"",VLOOKUP(Z125,'Anlagentypen strukt inkl RD end'!$A$2:$H$40,8),"")</f>
        <v/>
      </c>
      <c r="AE125" s="33" t="str">
        <f t="shared" si="29"/>
        <v/>
      </c>
      <c r="AF125" s="25"/>
      <c r="AG125" s="25"/>
      <c r="AH125" s="25"/>
      <c r="AI125" s="25"/>
      <c r="AJ125" s="47" t="str">
        <f t="shared" si="30"/>
        <v/>
      </c>
      <c r="AK125" s="48" t="str">
        <f t="shared" si="18"/>
        <v/>
      </c>
      <c r="AL125" s="47" t="str">
        <f t="shared" si="31"/>
        <v/>
      </c>
      <c r="AM125" s="27"/>
      <c r="AN125" s="36" t="str">
        <f t="shared" si="19"/>
        <v/>
      </c>
      <c r="AO125" s="39" t="str">
        <f t="shared" si="32"/>
        <v/>
      </c>
      <c r="AP125" s="39" t="str">
        <f t="shared" si="33"/>
        <v/>
      </c>
      <c r="AQ125" s="97" t="str">
        <f t="shared" si="20"/>
        <v/>
      </c>
      <c r="AR125" s="113" t="str">
        <f>_xlfn.IFNA(IF(AND(MATCH(B125,SlNrfürStrecke!A:A,0)&gt;0,MATCH(C125,SlNrfürStrecke!B:B,0)&gt;0)=TRUE,"ja","nein"),"nein")</f>
        <v>nein</v>
      </c>
      <c r="AS125" s="140" t="str">
        <f t="shared" si="34"/>
        <v>nein</v>
      </c>
      <c r="AT125" s="113" t="str">
        <f t="shared" si="35"/>
        <v>Ja</v>
      </c>
      <c r="AU125" s="113"/>
      <c r="AV125" s="141" t="s">
        <v>3607</v>
      </c>
    </row>
    <row r="126" spans="1:48" s="39" customFormat="1" hidden="1" x14ac:dyDescent="0.25">
      <c r="A126" s="23"/>
      <c r="B126" s="77">
        <v>13705</v>
      </c>
      <c r="C126" s="80" t="s">
        <v>3</v>
      </c>
      <c r="D126" s="81" t="s">
        <v>174</v>
      </c>
      <c r="E126" s="37" t="b">
        <f t="shared" si="21"/>
        <v>0</v>
      </c>
      <c r="F126" s="37" t="b">
        <f t="shared" si="22"/>
        <v>0</v>
      </c>
      <c r="G126" s="38" t="str">
        <f t="shared" si="23"/>
        <v>13705  gn</v>
      </c>
      <c r="H126" s="18" t="s">
        <v>198</v>
      </c>
      <c r="I126" s="93" t="s">
        <v>2346</v>
      </c>
      <c r="J126" s="19" t="s">
        <v>3</v>
      </c>
      <c r="K126" s="19" t="s">
        <v>3</v>
      </c>
      <c r="L126" s="51"/>
      <c r="M126" s="51"/>
      <c r="N126" s="19" t="str">
        <f t="shared" si="24"/>
        <v/>
      </c>
      <c r="O126" s="22" t="str">
        <f t="shared" ca="1" si="25"/>
        <v>ja</v>
      </c>
      <c r="P126" s="22" t="str">
        <f t="shared" ca="1" si="26"/>
        <v>ja</v>
      </c>
      <c r="Q126" s="20" t="str">
        <f t="shared" ca="1" si="27"/>
        <v>Ja</v>
      </c>
      <c r="R126" s="53" t="s">
        <v>197</v>
      </c>
      <c r="S126" s="84"/>
      <c r="T126" s="83"/>
      <c r="U126" s="33" t="str">
        <f t="shared" si="28"/>
        <v/>
      </c>
      <c r="V126" s="29"/>
      <c r="W126" s="35"/>
      <c r="X126" s="35"/>
      <c r="Y126" s="35"/>
      <c r="Z126" s="35"/>
      <c r="AA126" s="24" t="str">
        <f>IF(W126&lt;&gt;"",VLOOKUP(W126,'Anlagentypen strukt inkl RD end'!$A$2:$H$40,8),"")</f>
        <v/>
      </c>
      <c r="AB126" s="24" t="str">
        <f>IF(X126&lt;&gt;"",VLOOKUP(X126,'Anlagentypen strukt inkl RD end'!$A$2:$H$40,8),"")</f>
        <v/>
      </c>
      <c r="AC126" s="24" t="str">
        <f>IF(Y126&lt;&gt;"",VLOOKUP(Y126,'Anlagentypen strukt inkl RD end'!$A$2:$H$40,8),"")</f>
        <v/>
      </c>
      <c r="AD126" s="24" t="str">
        <f>IF(Z126&lt;&gt;"",VLOOKUP(Z126,'Anlagentypen strukt inkl RD end'!$A$2:$H$40,8),"")</f>
        <v/>
      </c>
      <c r="AE126" s="33" t="str">
        <f t="shared" si="29"/>
        <v/>
      </c>
      <c r="AF126" s="25"/>
      <c r="AG126" s="25"/>
      <c r="AH126" s="25"/>
      <c r="AI126" s="25"/>
      <c r="AJ126" s="47" t="str">
        <f t="shared" si="30"/>
        <v/>
      </c>
      <c r="AK126" s="48" t="str">
        <f t="shared" si="18"/>
        <v/>
      </c>
      <c r="AL126" s="47" t="str">
        <f t="shared" si="31"/>
        <v/>
      </c>
      <c r="AM126" s="27"/>
      <c r="AN126" s="36" t="str">
        <f t="shared" si="19"/>
        <v/>
      </c>
      <c r="AO126" s="39" t="str">
        <f t="shared" si="32"/>
        <v/>
      </c>
      <c r="AP126" s="39" t="str">
        <f t="shared" si="33"/>
        <v/>
      </c>
      <c r="AQ126" s="97" t="str">
        <f t="shared" si="20"/>
        <v/>
      </c>
      <c r="AR126" s="140" t="str">
        <f>_xlfn.IFNA(IF(AND(MATCH(B126,SlNrfürStrecke!A:A,0)&gt;0,MATCH(C126,SlNrfürStrecke!B:B,0)&gt;0)=TRUE,"ja","nein"),"nein")</f>
        <v>nein</v>
      </c>
      <c r="AS126" s="140" t="str">
        <f t="shared" si="34"/>
        <v>nein</v>
      </c>
      <c r="AT126" s="113" t="str">
        <f t="shared" si="35"/>
        <v>Ja</v>
      </c>
      <c r="AU126" s="113"/>
      <c r="AV126" s="141" t="s">
        <v>3607</v>
      </c>
    </row>
    <row r="127" spans="1:48" s="39" customFormat="1" hidden="1" x14ac:dyDescent="0.25">
      <c r="A127" s="23"/>
      <c r="B127" s="77">
        <v>13706</v>
      </c>
      <c r="C127" s="80" t="s">
        <v>3</v>
      </c>
      <c r="D127" s="81" t="s">
        <v>174</v>
      </c>
      <c r="E127" s="37" t="b">
        <f t="shared" si="21"/>
        <v>0</v>
      </c>
      <c r="F127" s="37" t="b">
        <f t="shared" si="22"/>
        <v>0</v>
      </c>
      <c r="G127" s="38" t="str">
        <f t="shared" si="23"/>
        <v>13706  gn</v>
      </c>
      <c r="H127" s="18" t="s">
        <v>200</v>
      </c>
      <c r="I127" s="93" t="s">
        <v>2346</v>
      </c>
      <c r="J127" s="19" t="s">
        <v>3</v>
      </c>
      <c r="K127" s="19" t="s">
        <v>3</v>
      </c>
      <c r="L127" s="51"/>
      <c r="M127" s="51"/>
      <c r="N127" s="19" t="str">
        <f t="shared" si="24"/>
        <v/>
      </c>
      <c r="O127" s="22" t="str">
        <f t="shared" ca="1" si="25"/>
        <v>ja</v>
      </c>
      <c r="P127" s="22" t="str">
        <f t="shared" ca="1" si="26"/>
        <v>ja</v>
      </c>
      <c r="Q127" s="20" t="str">
        <f t="shared" ca="1" si="27"/>
        <v>Ja</v>
      </c>
      <c r="R127" s="53" t="s">
        <v>199</v>
      </c>
      <c r="S127" s="84"/>
      <c r="T127" s="83"/>
      <c r="U127" s="33" t="str">
        <f t="shared" si="28"/>
        <v/>
      </c>
      <c r="V127" s="29"/>
      <c r="W127" s="35"/>
      <c r="X127" s="35"/>
      <c r="Y127" s="35"/>
      <c r="Z127" s="35"/>
      <c r="AA127" s="24" t="str">
        <f>IF(W127&lt;&gt;"",VLOOKUP(W127,'Anlagentypen strukt inkl RD end'!$A$2:$H$40,8),"")</f>
        <v/>
      </c>
      <c r="AB127" s="24" t="str">
        <f>IF(X127&lt;&gt;"",VLOOKUP(X127,'Anlagentypen strukt inkl RD end'!$A$2:$H$40,8),"")</f>
        <v/>
      </c>
      <c r="AC127" s="24" t="str">
        <f>IF(Y127&lt;&gt;"",VLOOKUP(Y127,'Anlagentypen strukt inkl RD end'!$A$2:$H$40,8),"")</f>
        <v/>
      </c>
      <c r="AD127" s="24" t="str">
        <f>IF(Z127&lt;&gt;"",VLOOKUP(Z127,'Anlagentypen strukt inkl RD end'!$A$2:$H$40,8),"")</f>
        <v/>
      </c>
      <c r="AE127" s="33" t="str">
        <f t="shared" si="29"/>
        <v/>
      </c>
      <c r="AF127" s="25"/>
      <c r="AG127" s="25"/>
      <c r="AH127" s="25"/>
      <c r="AI127" s="25"/>
      <c r="AJ127" s="47" t="str">
        <f t="shared" si="30"/>
        <v/>
      </c>
      <c r="AK127" s="48" t="str">
        <f t="shared" si="18"/>
        <v/>
      </c>
      <c r="AL127" s="47" t="str">
        <f t="shared" si="31"/>
        <v/>
      </c>
      <c r="AM127" s="27"/>
      <c r="AN127" s="36" t="str">
        <f t="shared" si="19"/>
        <v/>
      </c>
      <c r="AO127" s="39" t="str">
        <f t="shared" si="32"/>
        <v/>
      </c>
      <c r="AP127" s="39" t="str">
        <f t="shared" si="33"/>
        <v/>
      </c>
      <c r="AQ127" s="97" t="str">
        <f t="shared" si="20"/>
        <v/>
      </c>
      <c r="AR127" s="140" t="str">
        <f>_xlfn.IFNA(IF(AND(MATCH(B127,SlNrfürStrecke!A:A,0)&gt;0,MATCH(C127,SlNrfürStrecke!B:B,0)&gt;0)=TRUE,"ja","nein"),"nein")</f>
        <v>nein</v>
      </c>
      <c r="AS127" s="140" t="str">
        <f t="shared" si="34"/>
        <v>nein</v>
      </c>
      <c r="AT127" s="113" t="str">
        <f t="shared" si="35"/>
        <v>Ja</v>
      </c>
      <c r="AU127" s="113"/>
      <c r="AV127" s="141" t="s">
        <v>3607</v>
      </c>
    </row>
    <row r="128" spans="1:48" s="39" customFormat="1" hidden="1" x14ac:dyDescent="0.25">
      <c r="A128" s="23"/>
      <c r="B128" s="77">
        <v>13707</v>
      </c>
      <c r="C128" s="80" t="s">
        <v>3</v>
      </c>
      <c r="D128" s="81" t="s">
        <v>174</v>
      </c>
      <c r="E128" s="37" t="b">
        <f t="shared" si="21"/>
        <v>0</v>
      </c>
      <c r="F128" s="37" t="b">
        <f t="shared" si="22"/>
        <v>0</v>
      </c>
      <c r="G128" s="38" t="str">
        <f t="shared" si="23"/>
        <v>13707  gn</v>
      </c>
      <c r="H128" s="18" t="s">
        <v>202</v>
      </c>
      <c r="I128" s="93" t="s">
        <v>2346</v>
      </c>
      <c r="J128" s="19" t="s">
        <v>3</v>
      </c>
      <c r="K128" s="19" t="s">
        <v>3</v>
      </c>
      <c r="L128" s="51"/>
      <c r="M128" s="51"/>
      <c r="N128" s="19" t="str">
        <f t="shared" si="24"/>
        <v/>
      </c>
      <c r="O128" s="22" t="str">
        <f t="shared" ca="1" si="25"/>
        <v>ja</v>
      </c>
      <c r="P128" s="22" t="str">
        <f t="shared" ca="1" si="26"/>
        <v>ja</v>
      </c>
      <c r="Q128" s="20" t="str">
        <f t="shared" ca="1" si="27"/>
        <v>Ja</v>
      </c>
      <c r="R128" s="53" t="s">
        <v>201</v>
      </c>
      <c r="S128" s="84"/>
      <c r="T128" s="83"/>
      <c r="U128" s="33" t="str">
        <f t="shared" si="28"/>
        <v/>
      </c>
      <c r="V128" s="29"/>
      <c r="W128" s="35"/>
      <c r="X128" s="35"/>
      <c r="Y128" s="35"/>
      <c r="Z128" s="35"/>
      <c r="AA128" s="24" t="str">
        <f>IF(W128&lt;&gt;"",VLOOKUP(W128,'Anlagentypen strukt inkl RD end'!$A$2:$H$40,8),"")</f>
        <v/>
      </c>
      <c r="AB128" s="24" t="str">
        <f>IF(X128&lt;&gt;"",VLOOKUP(X128,'Anlagentypen strukt inkl RD end'!$A$2:$H$40,8),"")</f>
        <v/>
      </c>
      <c r="AC128" s="24" t="str">
        <f>IF(Y128&lt;&gt;"",VLOOKUP(Y128,'Anlagentypen strukt inkl RD end'!$A$2:$H$40,8),"")</f>
        <v/>
      </c>
      <c r="AD128" s="24" t="str">
        <f>IF(Z128&lt;&gt;"",VLOOKUP(Z128,'Anlagentypen strukt inkl RD end'!$A$2:$H$40,8),"")</f>
        <v/>
      </c>
      <c r="AE128" s="33" t="str">
        <f t="shared" si="29"/>
        <v/>
      </c>
      <c r="AF128" s="25"/>
      <c r="AG128" s="25"/>
      <c r="AH128" s="25"/>
      <c r="AI128" s="25"/>
      <c r="AJ128" s="47" t="str">
        <f t="shared" si="30"/>
        <v/>
      </c>
      <c r="AK128" s="48" t="str">
        <f t="shared" si="18"/>
        <v/>
      </c>
      <c r="AL128" s="47" t="str">
        <f t="shared" si="31"/>
        <v/>
      </c>
      <c r="AM128" s="27"/>
      <c r="AN128" s="36" t="str">
        <f t="shared" si="19"/>
        <v/>
      </c>
      <c r="AO128" s="39" t="str">
        <f t="shared" si="32"/>
        <v/>
      </c>
      <c r="AP128" s="39" t="str">
        <f t="shared" si="33"/>
        <v/>
      </c>
      <c r="AQ128" s="97" t="str">
        <f t="shared" si="20"/>
        <v/>
      </c>
      <c r="AR128" s="140" t="str">
        <f>_xlfn.IFNA(IF(AND(MATCH(B128,SlNrfürStrecke!A:A,0)&gt;0,MATCH(C128,SlNrfürStrecke!B:B,0)&gt;0)=TRUE,"ja","nein"),"nein")</f>
        <v>nein</v>
      </c>
      <c r="AS128" s="140" t="str">
        <f t="shared" si="34"/>
        <v>nein</v>
      </c>
      <c r="AT128" s="113" t="str">
        <f t="shared" si="35"/>
        <v>Ja</v>
      </c>
      <c r="AU128" s="113"/>
      <c r="AV128" s="141" t="s">
        <v>3607</v>
      </c>
    </row>
    <row r="129" spans="1:48" s="39" customFormat="1" x14ac:dyDescent="0.25">
      <c r="A129" s="23" t="s">
        <v>2345</v>
      </c>
      <c r="B129" s="77">
        <v>14101</v>
      </c>
      <c r="C129" s="80" t="s">
        <v>3</v>
      </c>
      <c r="D129" s="81" t="s">
        <v>3</v>
      </c>
      <c r="E129" s="37" t="b">
        <f t="shared" si="21"/>
        <v>1</v>
      </c>
      <c r="F129" s="37" t="b">
        <f t="shared" si="22"/>
        <v>0</v>
      </c>
      <c r="G129" s="38" t="str">
        <f t="shared" si="23"/>
        <v xml:space="preserve">14101  </v>
      </c>
      <c r="H129" s="18" t="s">
        <v>204</v>
      </c>
      <c r="I129" s="93" t="s">
        <v>2346</v>
      </c>
      <c r="J129" s="19" t="s">
        <v>3</v>
      </c>
      <c r="K129" s="19" t="s">
        <v>3</v>
      </c>
      <c r="L129" s="51"/>
      <c r="M129" s="51"/>
      <c r="N129" s="19" t="str">
        <f t="shared" si="24"/>
        <v/>
      </c>
      <c r="O129" s="22" t="str">
        <f t="shared" ca="1" si="25"/>
        <v>ja</v>
      </c>
      <c r="P129" s="22" t="str">
        <f t="shared" ca="1" si="26"/>
        <v>ja</v>
      </c>
      <c r="Q129" s="20" t="str">
        <f t="shared" ca="1" si="27"/>
        <v>Ja</v>
      </c>
      <c r="R129" s="53" t="s">
        <v>203</v>
      </c>
      <c r="S129" s="73" t="s">
        <v>2345</v>
      </c>
      <c r="T129" s="28"/>
      <c r="U129" s="33" t="str">
        <f t="shared" si="28"/>
        <v/>
      </c>
      <c r="V129" s="29"/>
      <c r="W129" s="35"/>
      <c r="X129" s="35"/>
      <c r="Y129" s="35"/>
      <c r="Z129" s="35"/>
      <c r="AA129" s="24" t="str">
        <f>IF(W129&lt;&gt;"",VLOOKUP(W129,'Anlagentypen strukt inkl RD end'!$A$2:$H$40,8),"")</f>
        <v/>
      </c>
      <c r="AB129" s="24" t="str">
        <f>IF(X129&lt;&gt;"",VLOOKUP(X129,'Anlagentypen strukt inkl RD end'!$A$2:$H$40,8),"")</f>
        <v/>
      </c>
      <c r="AC129" s="24" t="str">
        <f>IF(Y129&lt;&gt;"",VLOOKUP(Y129,'Anlagentypen strukt inkl RD end'!$A$2:$H$40,8),"")</f>
        <v/>
      </c>
      <c r="AD129" s="24" t="str">
        <f>IF(Z129&lt;&gt;"",VLOOKUP(Z129,'Anlagentypen strukt inkl RD end'!$A$2:$H$40,8),"")</f>
        <v/>
      </c>
      <c r="AE129" s="33" t="str">
        <f t="shared" si="29"/>
        <v/>
      </c>
      <c r="AF129" s="25"/>
      <c r="AG129" s="25"/>
      <c r="AH129" s="25"/>
      <c r="AI129" s="25"/>
      <c r="AJ129" s="47" t="str">
        <f t="shared" si="30"/>
        <v/>
      </c>
      <c r="AK129" s="48" t="str">
        <f t="shared" si="18"/>
        <v/>
      </c>
      <c r="AL129" s="47" t="str">
        <f t="shared" si="31"/>
        <v/>
      </c>
      <c r="AM129" s="27"/>
      <c r="AN129" s="36" t="str">
        <f t="shared" si="19"/>
        <v/>
      </c>
      <c r="AO129" s="39" t="str">
        <f t="shared" si="32"/>
        <v/>
      </c>
      <c r="AP129" s="39" t="str">
        <f t="shared" si="33"/>
        <v>X</v>
      </c>
      <c r="AQ129" s="97" t="str">
        <f t="shared" si="20"/>
        <v/>
      </c>
      <c r="AR129" s="140" t="str">
        <f>_xlfn.IFNA(IF(AND(MATCH(B129,SlNrfürStrecke!A:A,0)&gt;0,MATCH(C129,SlNrfürStrecke!B:B,0)&gt;0)=TRUE,"ja","nein"),"nein")</f>
        <v>ja</v>
      </c>
      <c r="AS129" s="140" t="str">
        <f t="shared" si="34"/>
        <v>ja</v>
      </c>
      <c r="AT129" s="113" t="str">
        <f t="shared" si="35"/>
        <v>Nein</v>
      </c>
      <c r="AU129" s="113"/>
      <c r="AV129" s="141" t="s">
        <v>3607</v>
      </c>
    </row>
    <row r="130" spans="1:48" s="39" customFormat="1" hidden="1" x14ac:dyDescent="0.25">
      <c r="A130" s="23"/>
      <c r="B130" s="77">
        <v>14101</v>
      </c>
      <c r="C130" s="81" t="s">
        <v>7</v>
      </c>
      <c r="D130" s="81" t="s">
        <v>8</v>
      </c>
      <c r="E130" s="37" t="b">
        <f t="shared" si="21"/>
        <v>0</v>
      </c>
      <c r="F130" s="37" t="b">
        <f t="shared" si="22"/>
        <v>0</v>
      </c>
      <c r="G130" s="38" t="str">
        <f t="shared" si="23"/>
        <v>14101 77 g</v>
      </c>
      <c r="H130" s="18" t="s">
        <v>204</v>
      </c>
      <c r="I130" s="94" t="s">
        <v>9</v>
      </c>
      <c r="J130" s="19" t="s">
        <v>3</v>
      </c>
      <c r="K130" s="19" t="s">
        <v>3</v>
      </c>
      <c r="L130" s="51"/>
      <c r="M130" s="51"/>
      <c r="N130" s="19" t="str">
        <f t="shared" si="24"/>
        <v/>
      </c>
      <c r="O130" s="22" t="str">
        <f t="shared" ca="1" si="25"/>
        <v>ja</v>
      </c>
      <c r="P130" s="22" t="str">
        <f t="shared" ca="1" si="26"/>
        <v>ja</v>
      </c>
      <c r="Q130" s="20" t="str">
        <f t="shared" ca="1" si="27"/>
        <v>Ja</v>
      </c>
      <c r="R130" s="53" t="s">
        <v>205</v>
      </c>
      <c r="S130" s="84"/>
      <c r="T130" s="83"/>
      <c r="U130" s="33" t="str">
        <f t="shared" si="28"/>
        <v/>
      </c>
      <c r="V130" s="29"/>
      <c r="W130" s="35"/>
      <c r="X130" s="35"/>
      <c r="Y130" s="35"/>
      <c r="Z130" s="35"/>
      <c r="AA130" s="24" t="str">
        <f>IF(W130&lt;&gt;"",VLOOKUP(W130,'Anlagentypen strukt inkl RD end'!$A$2:$H$40,8),"")</f>
        <v/>
      </c>
      <c r="AB130" s="24" t="str">
        <f>IF(X130&lt;&gt;"",VLOOKUP(X130,'Anlagentypen strukt inkl RD end'!$A$2:$H$40,8),"")</f>
        <v/>
      </c>
      <c r="AC130" s="24" t="str">
        <f>IF(Y130&lt;&gt;"",VLOOKUP(Y130,'Anlagentypen strukt inkl RD end'!$A$2:$H$40,8),"")</f>
        <v/>
      </c>
      <c r="AD130" s="24" t="str">
        <f>IF(Z130&lt;&gt;"",VLOOKUP(Z130,'Anlagentypen strukt inkl RD end'!$A$2:$H$40,8),"")</f>
        <v/>
      </c>
      <c r="AE130" s="33" t="str">
        <f t="shared" si="29"/>
        <v/>
      </c>
      <c r="AF130" s="25"/>
      <c r="AG130" s="25"/>
      <c r="AH130" s="25"/>
      <c r="AI130" s="25"/>
      <c r="AJ130" s="47" t="str">
        <f t="shared" si="30"/>
        <v/>
      </c>
      <c r="AK130" s="48" t="str">
        <f t="shared" ref="AK130:AK193" si="36">U130&amp; AE130 &amp; IF(AF130 &lt;&gt;"",AF130&amp;", ","") &amp;IF(AG130 &lt;&gt;"",AG130&amp;", ","") &amp;IF(AH130 &lt;&gt;"",AH130&amp;", ","")&amp; IF(AI130 &lt;&gt;"",AI130&amp;", ","")</f>
        <v/>
      </c>
      <c r="AL130" s="47" t="str">
        <f t="shared" si="31"/>
        <v/>
      </c>
      <c r="AM130" s="27"/>
      <c r="AN130" s="36" t="str">
        <f t="shared" ref="AN130:AN193" si="37">IF(AND(V130="X",AJ130=""),"R/D-Verfahren für die Behandlung fehlen!","")</f>
        <v/>
      </c>
      <c r="AO130" s="39" t="str">
        <f t="shared" si="32"/>
        <v/>
      </c>
      <c r="AP130" s="39" t="str">
        <f t="shared" si="33"/>
        <v/>
      </c>
      <c r="AQ130" s="97" t="str">
        <f t="shared" ref="AQ130:AQ193" si="38">IF(A130="X",(IF(OR(S130="X",T130="X",V130="X")=TRUE,"","Spalten S, T und V nicht befüllt!")),IF(OR(S130="X",T130="X",V130="X"),"Spalte A nicht befüllt!",""))</f>
        <v/>
      </c>
      <c r="AR130" s="113" t="str">
        <f>_xlfn.IFNA(IF(AND(MATCH(B130,SlNrfürStrecke!A:A,0)&gt;0,MATCH(C130,SlNrfürStrecke!B:B,0)&gt;0)=TRUE,"ja","nein"),"nein")</f>
        <v>nein</v>
      </c>
      <c r="AS130" s="140" t="str">
        <f t="shared" si="34"/>
        <v>nein</v>
      </c>
      <c r="AT130" s="113" t="str">
        <f t="shared" si="35"/>
        <v>Ja</v>
      </c>
      <c r="AU130" s="113"/>
      <c r="AV130" s="141" t="s">
        <v>3607</v>
      </c>
    </row>
    <row r="131" spans="1:48" s="39" customFormat="1" x14ac:dyDescent="0.25">
      <c r="A131" s="23" t="s">
        <v>2345</v>
      </c>
      <c r="B131" s="77">
        <v>14102</v>
      </c>
      <c r="C131" s="80" t="s">
        <v>3</v>
      </c>
      <c r="D131" s="81" t="s">
        <v>3</v>
      </c>
      <c r="E131" s="37" t="b">
        <f t="shared" ref="E131:E194" si="39">AND(A131="X",D131="")</f>
        <v>1</v>
      </c>
      <c r="F131" s="37" t="b">
        <f t="shared" ref="F131:F194" si="40">AND(A131="X",D131="g")</f>
        <v>0</v>
      </c>
      <c r="G131" s="38" t="str">
        <f t="shared" ref="G131:G192" si="41">B131&amp; " " &amp;C131&amp; " " &amp; D131</f>
        <v xml:space="preserve">14102  </v>
      </c>
      <c r="H131" s="18" t="s">
        <v>207</v>
      </c>
      <c r="I131" s="93" t="s">
        <v>2346</v>
      </c>
      <c r="J131" s="19" t="s">
        <v>3</v>
      </c>
      <c r="K131" s="19" t="s">
        <v>3</v>
      </c>
      <c r="L131" s="51"/>
      <c r="M131" s="51"/>
      <c r="N131" s="19" t="str">
        <f t="shared" ref="N131:N192" si="42">IF(L131&amp;M131 &lt;&gt;"","Ja","")</f>
        <v/>
      </c>
      <c r="O131" s="22" t="str">
        <f t="shared" ref="O131:O192" ca="1" si="43">IF(OR(L131&lt;TODAY(),L131=""),"ja","nein")</f>
        <v>ja</v>
      </c>
      <c r="P131" s="22" t="str">
        <f t="shared" ref="P131:P192" ca="1" si="44">IF(OR(M131&gt;TODAY(),M131=""),"ja","nein")</f>
        <v>ja</v>
      </c>
      <c r="Q131" s="20" t="str">
        <f t="shared" ref="Q131:Q192" ca="1" si="45">IF(OR(O131="Nein",P131="Nein"),"Nein","Ja")</f>
        <v>Ja</v>
      </c>
      <c r="R131" s="53" t="s">
        <v>206</v>
      </c>
      <c r="S131" s="73" t="s">
        <v>2345</v>
      </c>
      <c r="T131" s="28"/>
      <c r="U131" s="33" t="str">
        <f t="shared" ref="U131:U194" si="46">IF(T131="X","R13, D15 ", "")</f>
        <v/>
      </c>
      <c r="V131" s="29"/>
      <c r="W131" s="35"/>
      <c r="X131" s="35"/>
      <c r="Y131" s="35"/>
      <c r="Z131" s="35"/>
      <c r="AA131" s="24" t="str">
        <f>IF(W131&lt;&gt;"",VLOOKUP(W131,'Anlagentypen strukt inkl RD end'!$A$2:$H$40,8),"")</f>
        <v/>
      </c>
      <c r="AB131" s="24" t="str">
        <f>IF(X131&lt;&gt;"",VLOOKUP(X131,'Anlagentypen strukt inkl RD end'!$A$2:$H$40,8),"")</f>
        <v/>
      </c>
      <c r="AC131" s="24" t="str">
        <f>IF(Y131&lt;&gt;"",VLOOKUP(Y131,'Anlagentypen strukt inkl RD end'!$A$2:$H$40,8),"")</f>
        <v/>
      </c>
      <c r="AD131" s="24" t="str">
        <f>IF(Z131&lt;&gt;"",VLOOKUP(Z131,'Anlagentypen strukt inkl RD end'!$A$2:$H$40,8),"")</f>
        <v/>
      </c>
      <c r="AE131" s="33" t="str">
        <f t="shared" ref="AE131:AE194" si="47">AA131&amp;AB131&amp;AD131&amp;AC131</f>
        <v/>
      </c>
      <c r="AF131" s="25"/>
      <c r="AG131" s="25"/>
      <c r="AH131" s="25"/>
      <c r="AI131" s="25"/>
      <c r="AJ131" s="47" t="str">
        <f t="shared" ref="AJ131:AJ194" si="48">IF(AE131 &lt;&gt;"",AE131&amp;", ","") &amp;IF(AF131 &lt;&gt;"",AF131&amp;", ","") &amp;IF(AG131 &lt;&gt;"",AG131&amp;", ","") &amp;IF(AH131 &lt;&gt;"",AH131&amp;", ","")&amp; IF(AI131 &lt;&gt;"",AI131&amp;", ","")</f>
        <v/>
      </c>
      <c r="AK131" s="48" t="str">
        <f t="shared" si="36"/>
        <v/>
      </c>
      <c r="AL131" s="47" t="str">
        <f t="shared" ref="AL131:AL194" si="49">AE131 &amp; IF(AF131 &lt;&gt;"",AF131&amp;", ","") &amp;IF(AG131 &lt;&gt;"",AG131&amp;", ","") &amp;IF(AH131 &lt;&gt;"",AH131&amp;", ","")&amp; IF(AI131 &lt;&gt;"",AI131&amp;", ","")</f>
        <v/>
      </c>
      <c r="AM131" s="27"/>
      <c r="AN131" s="36" t="str">
        <f t="shared" si="37"/>
        <v/>
      </c>
      <c r="AO131" s="39" t="str">
        <f t="shared" ref="AO131:AO192" si="50">IF(AN131&lt;&gt;"",1,"")</f>
        <v/>
      </c>
      <c r="AP131" s="39" t="str">
        <f t="shared" ref="AP131:AP194" si="51">IF(OR(A131="X",S131="X",T131="X",V131="X"),"X","")</f>
        <v>X</v>
      </c>
      <c r="AQ131" s="97" t="str">
        <f t="shared" si="38"/>
        <v/>
      </c>
      <c r="AR131" s="140" t="str">
        <f>_xlfn.IFNA(IF(AND(MATCH(B131,SlNrfürStrecke!A:A,0)&gt;0,MATCH(C131,SlNrfürStrecke!B:B,0)&gt;0)=TRUE,"ja","nein"),"nein")</f>
        <v>ja</v>
      </c>
      <c r="AS131" s="140" t="str">
        <f t="shared" ref="AS131:AS194" si="52">AR131</f>
        <v>ja</v>
      </c>
      <c r="AT131" s="113" t="str">
        <f t="shared" ref="AT131:AT194" si="53">IF(AS131="ja","Nein","Ja")</f>
        <v>Nein</v>
      </c>
      <c r="AU131" s="113"/>
      <c r="AV131" s="141" t="s">
        <v>3607</v>
      </c>
    </row>
    <row r="132" spans="1:48" s="39" customFormat="1" hidden="1" x14ac:dyDescent="0.25">
      <c r="A132" s="23"/>
      <c r="B132" s="77">
        <v>14102</v>
      </c>
      <c r="C132" s="81" t="s">
        <v>7</v>
      </c>
      <c r="D132" s="81" t="s">
        <v>8</v>
      </c>
      <c r="E132" s="37" t="b">
        <f t="shared" si="39"/>
        <v>0</v>
      </c>
      <c r="F132" s="37" t="b">
        <f t="shared" si="40"/>
        <v>0</v>
      </c>
      <c r="G132" s="38" t="str">
        <f t="shared" si="41"/>
        <v>14102 77 g</v>
      </c>
      <c r="H132" s="18" t="s">
        <v>207</v>
      </c>
      <c r="I132" s="94" t="s">
        <v>9</v>
      </c>
      <c r="J132" s="19" t="s">
        <v>3</v>
      </c>
      <c r="K132" s="19" t="s">
        <v>3</v>
      </c>
      <c r="L132" s="51"/>
      <c r="M132" s="51"/>
      <c r="N132" s="19" t="str">
        <f t="shared" si="42"/>
        <v/>
      </c>
      <c r="O132" s="22" t="str">
        <f t="shared" ca="1" si="43"/>
        <v>ja</v>
      </c>
      <c r="P132" s="22" t="str">
        <f t="shared" ca="1" si="44"/>
        <v>ja</v>
      </c>
      <c r="Q132" s="20" t="str">
        <f t="shared" ca="1" si="45"/>
        <v>Ja</v>
      </c>
      <c r="R132" s="53" t="s">
        <v>208</v>
      </c>
      <c r="S132" s="84"/>
      <c r="T132" s="83"/>
      <c r="U132" s="33" t="str">
        <f t="shared" si="46"/>
        <v/>
      </c>
      <c r="V132" s="29"/>
      <c r="W132" s="35"/>
      <c r="X132" s="35"/>
      <c r="Y132" s="35"/>
      <c r="Z132" s="35"/>
      <c r="AA132" s="24" t="str">
        <f>IF(W132&lt;&gt;"",VLOOKUP(W132,'Anlagentypen strukt inkl RD end'!$A$2:$H$40,8),"")</f>
        <v/>
      </c>
      <c r="AB132" s="24" t="str">
        <f>IF(X132&lt;&gt;"",VLOOKUP(X132,'Anlagentypen strukt inkl RD end'!$A$2:$H$40,8),"")</f>
        <v/>
      </c>
      <c r="AC132" s="24" t="str">
        <f>IF(Y132&lt;&gt;"",VLOOKUP(Y132,'Anlagentypen strukt inkl RD end'!$A$2:$H$40,8),"")</f>
        <v/>
      </c>
      <c r="AD132" s="24" t="str">
        <f>IF(Z132&lt;&gt;"",VLOOKUP(Z132,'Anlagentypen strukt inkl RD end'!$A$2:$H$40,8),"")</f>
        <v/>
      </c>
      <c r="AE132" s="33" t="str">
        <f t="shared" si="47"/>
        <v/>
      </c>
      <c r="AF132" s="25"/>
      <c r="AG132" s="25"/>
      <c r="AH132" s="25"/>
      <c r="AI132" s="25"/>
      <c r="AJ132" s="47" t="str">
        <f t="shared" si="48"/>
        <v/>
      </c>
      <c r="AK132" s="48" t="str">
        <f t="shared" si="36"/>
        <v/>
      </c>
      <c r="AL132" s="47" t="str">
        <f t="shared" si="49"/>
        <v/>
      </c>
      <c r="AM132" s="27"/>
      <c r="AN132" s="36" t="str">
        <f t="shared" si="37"/>
        <v/>
      </c>
      <c r="AO132" s="39" t="str">
        <f t="shared" si="50"/>
        <v/>
      </c>
      <c r="AP132" s="39" t="str">
        <f t="shared" si="51"/>
        <v/>
      </c>
      <c r="AQ132" s="97" t="str">
        <f t="shared" si="38"/>
        <v/>
      </c>
      <c r="AR132" s="113" t="str">
        <f>_xlfn.IFNA(IF(AND(MATCH(B132,SlNrfürStrecke!A:A,0)&gt;0,MATCH(C132,SlNrfürStrecke!B:B,0)&gt;0)=TRUE,"ja","nein"),"nein")</f>
        <v>nein</v>
      </c>
      <c r="AS132" s="140" t="str">
        <f t="shared" si="52"/>
        <v>nein</v>
      </c>
      <c r="AT132" s="113" t="str">
        <f t="shared" si="53"/>
        <v>Ja</v>
      </c>
      <c r="AU132" s="113"/>
      <c r="AV132" s="141" t="s">
        <v>3607</v>
      </c>
    </row>
    <row r="133" spans="1:48" s="39" customFormat="1" x14ac:dyDescent="0.25">
      <c r="A133" s="23" t="s">
        <v>2345</v>
      </c>
      <c r="B133" s="77">
        <v>14103</v>
      </c>
      <c r="C133" s="80" t="s">
        <v>3</v>
      </c>
      <c r="D133" s="81" t="s">
        <v>3</v>
      </c>
      <c r="E133" s="37" t="b">
        <f t="shared" si="39"/>
        <v>1</v>
      </c>
      <c r="F133" s="37" t="b">
        <f t="shared" si="40"/>
        <v>0</v>
      </c>
      <c r="G133" s="38" t="str">
        <f t="shared" si="41"/>
        <v xml:space="preserve">14103  </v>
      </c>
      <c r="H133" s="18" t="s">
        <v>210</v>
      </c>
      <c r="I133" s="93" t="s">
        <v>2346</v>
      </c>
      <c r="J133" s="19" t="s">
        <v>3</v>
      </c>
      <c r="K133" s="19" t="s">
        <v>3</v>
      </c>
      <c r="L133" s="51"/>
      <c r="M133" s="51"/>
      <c r="N133" s="19" t="str">
        <f t="shared" si="42"/>
        <v/>
      </c>
      <c r="O133" s="22" t="str">
        <f t="shared" ca="1" si="43"/>
        <v>ja</v>
      </c>
      <c r="P133" s="22" t="str">
        <f t="shared" ca="1" si="44"/>
        <v>ja</v>
      </c>
      <c r="Q133" s="20" t="str">
        <f t="shared" ca="1" si="45"/>
        <v>Ja</v>
      </c>
      <c r="R133" s="53" t="s">
        <v>209</v>
      </c>
      <c r="S133" s="73" t="s">
        <v>2345</v>
      </c>
      <c r="T133" s="28"/>
      <c r="U133" s="33" t="str">
        <f t="shared" si="46"/>
        <v/>
      </c>
      <c r="V133" s="29"/>
      <c r="W133" s="35"/>
      <c r="X133" s="35"/>
      <c r="Y133" s="35"/>
      <c r="Z133" s="35"/>
      <c r="AA133" s="24" t="str">
        <f>IF(W133&lt;&gt;"",VLOOKUP(W133,'Anlagentypen strukt inkl RD end'!$A$2:$H$40,8),"")</f>
        <v/>
      </c>
      <c r="AB133" s="24" t="str">
        <f>IF(X133&lt;&gt;"",VLOOKUP(X133,'Anlagentypen strukt inkl RD end'!$A$2:$H$40,8),"")</f>
        <v/>
      </c>
      <c r="AC133" s="24" t="str">
        <f>IF(Y133&lt;&gt;"",VLOOKUP(Y133,'Anlagentypen strukt inkl RD end'!$A$2:$H$40,8),"")</f>
        <v/>
      </c>
      <c r="AD133" s="24" t="str">
        <f>IF(Z133&lt;&gt;"",VLOOKUP(Z133,'Anlagentypen strukt inkl RD end'!$A$2:$H$40,8),"")</f>
        <v/>
      </c>
      <c r="AE133" s="33" t="str">
        <f t="shared" si="47"/>
        <v/>
      </c>
      <c r="AF133" s="25"/>
      <c r="AG133" s="25"/>
      <c r="AH133" s="25"/>
      <c r="AI133" s="25"/>
      <c r="AJ133" s="47" t="str">
        <f t="shared" si="48"/>
        <v/>
      </c>
      <c r="AK133" s="48" t="str">
        <f t="shared" si="36"/>
        <v/>
      </c>
      <c r="AL133" s="47" t="str">
        <f t="shared" si="49"/>
        <v/>
      </c>
      <c r="AM133" s="27"/>
      <c r="AN133" s="36" t="str">
        <f t="shared" si="37"/>
        <v/>
      </c>
      <c r="AO133" s="39" t="str">
        <f t="shared" si="50"/>
        <v/>
      </c>
      <c r="AP133" s="39" t="str">
        <f t="shared" si="51"/>
        <v>X</v>
      </c>
      <c r="AQ133" s="97" t="str">
        <f t="shared" si="38"/>
        <v/>
      </c>
      <c r="AR133" s="140" t="str">
        <f>_xlfn.IFNA(IF(AND(MATCH(B133,SlNrfürStrecke!A:A,0)&gt;0,MATCH(C133,SlNrfürStrecke!B:B,0)&gt;0)=TRUE,"ja","nein"),"nein")</f>
        <v>ja</v>
      </c>
      <c r="AS133" s="140" t="str">
        <f t="shared" si="52"/>
        <v>ja</v>
      </c>
      <c r="AT133" s="113" t="str">
        <f t="shared" si="53"/>
        <v>Nein</v>
      </c>
      <c r="AU133" s="113"/>
      <c r="AV133" s="141" t="s">
        <v>3607</v>
      </c>
    </row>
    <row r="134" spans="1:48" s="39" customFormat="1" hidden="1" x14ac:dyDescent="0.25">
      <c r="A134" s="23"/>
      <c r="B134" s="77">
        <v>14103</v>
      </c>
      <c r="C134" s="81" t="s">
        <v>7</v>
      </c>
      <c r="D134" s="81" t="s">
        <v>8</v>
      </c>
      <c r="E134" s="37" t="b">
        <f t="shared" si="39"/>
        <v>0</v>
      </c>
      <c r="F134" s="37" t="b">
        <f t="shared" si="40"/>
        <v>0</v>
      </c>
      <c r="G134" s="38" t="str">
        <f t="shared" si="41"/>
        <v>14103 77 g</v>
      </c>
      <c r="H134" s="18" t="s">
        <v>210</v>
      </c>
      <c r="I134" s="94" t="s">
        <v>9</v>
      </c>
      <c r="J134" s="19" t="s">
        <v>3</v>
      </c>
      <c r="K134" s="19" t="s">
        <v>3</v>
      </c>
      <c r="L134" s="51"/>
      <c r="M134" s="51"/>
      <c r="N134" s="19" t="str">
        <f t="shared" si="42"/>
        <v/>
      </c>
      <c r="O134" s="22" t="str">
        <f t="shared" ca="1" si="43"/>
        <v>ja</v>
      </c>
      <c r="P134" s="22" t="str">
        <f t="shared" ca="1" si="44"/>
        <v>ja</v>
      </c>
      <c r="Q134" s="20" t="str">
        <f t="shared" ca="1" si="45"/>
        <v>Ja</v>
      </c>
      <c r="R134" s="53" t="s">
        <v>211</v>
      </c>
      <c r="S134" s="84"/>
      <c r="T134" s="83"/>
      <c r="U134" s="33" t="str">
        <f t="shared" si="46"/>
        <v/>
      </c>
      <c r="V134" s="29"/>
      <c r="W134" s="35"/>
      <c r="X134" s="35"/>
      <c r="Y134" s="35"/>
      <c r="Z134" s="35"/>
      <c r="AA134" s="24" t="str">
        <f>IF(W134&lt;&gt;"",VLOOKUP(W134,'Anlagentypen strukt inkl RD end'!$A$2:$H$40,8),"")</f>
        <v/>
      </c>
      <c r="AB134" s="24" t="str">
        <f>IF(X134&lt;&gt;"",VLOOKUP(X134,'Anlagentypen strukt inkl RD end'!$A$2:$H$40,8),"")</f>
        <v/>
      </c>
      <c r="AC134" s="24" t="str">
        <f>IF(Y134&lt;&gt;"",VLOOKUP(Y134,'Anlagentypen strukt inkl RD end'!$A$2:$H$40,8),"")</f>
        <v/>
      </c>
      <c r="AD134" s="24" t="str">
        <f>IF(Z134&lt;&gt;"",VLOOKUP(Z134,'Anlagentypen strukt inkl RD end'!$A$2:$H$40,8),"")</f>
        <v/>
      </c>
      <c r="AE134" s="33" t="str">
        <f t="shared" si="47"/>
        <v/>
      </c>
      <c r="AF134" s="25"/>
      <c r="AG134" s="25"/>
      <c r="AH134" s="25"/>
      <c r="AI134" s="25"/>
      <c r="AJ134" s="47" t="str">
        <f t="shared" si="48"/>
        <v/>
      </c>
      <c r="AK134" s="48" t="str">
        <f t="shared" si="36"/>
        <v/>
      </c>
      <c r="AL134" s="47" t="str">
        <f t="shared" si="49"/>
        <v/>
      </c>
      <c r="AM134" s="27"/>
      <c r="AN134" s="36" t="str">
        <f t="shared" si="37"/>
        <v/>
      </c>
      <c r="AO134" s="39" t="str">
        <f t="shared" si="50"/>
        <v/>
      </c>
      <c r="AP134" s="39" t="str">
        <f t="shared" si="51"/>
        <v/>
      </c>
      <c r="AQ134" s="97" t="str">
        <f t="shared" si="38"/>
        <v/>
      </c>
      <c r="AR134" s="113" t="str">
        <f>_xlfn.IFNA(IF(AND(MATCH(B134,SlNrfürStrecke!A:A,0)&gt;0,MATCH(C134,SlNrfürStrecke!B:B,0)&gt;0)=TRUE,"ja","nein"),"nein")</f>
        <v>nein</v>
      </c>
      <c r="AS134" s="140" t="str">
        <f t="shared" si="52"/>
        <v>nein</v>
      </c>
      <c r="AT134" s="113" t="str">
        <f t="shared" si="53"/>
        <v>Ja</v>
      </c>
      <c r="AU134" s="113"/>
      <c r="AV134" s="141" t="s">
        <v>3607</v>
      </c>
    </row>
    <row r="135" spans="1:48" s="39" customFormat="1" x14ac:dyDescent="0.25">
      <c r="A135" s="23" t="s">
        <v>2345</v>
      </c>
      <c r="B135" s="77">
        <v>14104</v>
      </c>
      <c r="C135" s="80" t="s">
        <v>3</v>
      </c>
      <c r="D135" s="81" t="s">
        <v>3</v>
      </c>
      <c r="E135" s="37" t="b">
        <f t="shared" si="39"/>
        <v>1</v>
      </c>
      <c r="F135" s="37" t="b">
        <f t="shared" si="40"/>
        <v>0</v>
      </c>
      <c r="G135" s="38" t="str">
        <f t="shared" si="41"/>
        <v xml:space="preserve">14104  </v>
      </c>
      <c r="H135" s="18" t="s">
        <v>213</v>
      </c>
      <c r="I135" s="93" t="s">
        <v>2346</v>
      </c>
      <c r="J135" s="19" t="s">
        <v>3</v>
      </c>
      <c r="K135" s="19" t="s">
        <v>3</v>
      </c>
      <c r="L135" s="51"/>
      <c r="M135" s="51"/>
      <c r="N135" s="19" t="str">
        <f t="shared" si="42"/>
        <v/>
      </c>
      <c r="O135" s="22" t="str">
        <f t="shared" ca="1" si="43"/>
        <v>ja</v>
      </c>
      <c r="P135" s="22" t="str">
        <f t="shared" ca="1" si="44"/>
        <v>ja</v>
      </c>
      <c r="Q135" s="20" t="str">
        <f t="shared" ca="1" si="45"/>
        <v>Ja</v>
      </c>
      <c r="R135" s="53" t="s">
        <v>212</v>
      </c>
      <c r="S135" s="73" t="s">
        <v>2345</v>
      </c>
      <c r="T135" s="28"/>
      <c r="U135" s="33" t="str">
        <f t="shared" si="46"/>
        <v/>
      </c>
      <c r="V135" s="29"/>
      <c r="W135" s="35"/>
      <c r="X135" s="35"/>
      <c r="Y135" s="35"/>
      <c r="Z135" s="35"/>
      <c r="AA135" s="24" t="str">
        <f>IF(W135&lt;&gt;"",VLOOKUP(W135,'Anlagentypen strukt inkl RD end'!$A$2:$H$40,8),"")</f>
        <v/>
      </c>
      <c r="AB135" s="24" t="str">
        <f>IF(X135&lt;&gt;"",VLOOKUP(X135,'Anlagentypen strukt inkl RD end'!$A$2:$H$40,8),"")</f>
        <v/>
      </c>
      <c r="AC135" s="24" t="str">
        <f>IF(Y135&lt;&gt;"",VLOOKUP(Y135,'Anlagentypen strukt inkl RD end'!$A$2:$H$40,8),"")</f>
        <v/>
      </c>
      <c r="AD135" s="24" t="str">
        <f>IF(Z135&lt;&gt;"",VLOOKUP(Z135,'Anlagentypen strukt inkl RD end'!$A$2:$H$40,8),"")</f>
        <v/>
      </c>
      <c r="AE135" s="33" t="str">
        <f t="shared" si="47"/>
        <v/>
      </c>
      <c r="AF135" s="25"/>
      <c r="AG135" s="25"/>
      <c r="AH135" s="25"/>
      <c r="AI135" s="25"/>
      <c r="AJ135" s="47" t="str">
        <f t="shared" si="48"/>
        <v/>
      </c>
      <c r="AK135" s="48" t="str">
        <f t="shared" si="36"/>
        <v/>
      </c>
      <c r="AL135" s="47" t="str">
        <f t="shared" si="49"/>
        <v/>
      </c>
      <c r="AM135" s="27"/>
      <c r="AN135" s="36" t="str">
        <f t="shared" si="37"/>
        <v/>
      </c>
      <c r="AO135" s="39" t="str">
        <f t="shared" si="50"/>
        <v/>
      </c>
      <c r="AP135" s="39" t="str">
        <f t="shared" si="51"/>
        <v>X</v>
      </c>
      <c r="AQ135" s="97" t="str">
        <f t="shared" si="38"/>
        <v/>
      </c>
      <c r="AR135" s="140" t="str">
        <f>_xlfn.IFNA(IF(AND(MATCH(B135,SlNrfürStrecke!A:A,0)&gt;0,MATCH(C135,SlNrfürStrecke!B:B,0)&gt;0)=TRUE,"ja","nein"),"nein")</f>
        <v>ja</v>
      </c>
      <c r="AS135" s="140" t="str">
        <f t="shared" si="52"/>
        <v>ja</v>
      </c>
      <c r="AT135" s="113" t="str">
        <f t="shared" si="53"/>
        <v>Nein</v>
      </c>
      <c r="AU135" s="113"/>
      <c r="AV135" s="141" t="s">
        <v>3607</v>
      </c>
    </row>
    <row r="136" spans="1:48" s="39" customFormat="1" hidden="1" x14ac:dyDescent="0.25">
      <c r="A136" s="23"/>
      <c r="B136" s="77">
        <v>14104</v>
      </c>
      <c r="C136" s="81" t="s">
        <v>7</v>
      </c>
      <c r="D136" s="81" t="s">
        <v>8</v>
      </c>
      <c r="E136" s="37" t="b">
        <f t="shared" si="39"/>
        <v>0</v>
      </c>
      <c r="F136" s="37" t="b">
        <f t="shared" si="40"/>
        <v>0</v>
      </c>
      <c r="G136" s="38" t="str">
        <f t="shared" si="41"/>
        <v>14104 77 g</v>
      </c>
      <c r="H136" s="18" t="s">
        <v>213</v>
      </c>
      <c r="I136" s="94" t="s">
        <v>9</v>
      </c>
      <c r="J136" s="19" t="s">
        <v>3</v>
      </c>
      <c r="K136" s="19" t="s">
        <v>3</v>
      </c>
      <c r="L136" s="51"/>
      <c r="M136" s="51"/>
      <c r="N136" s="19" t="str">
        <f t="shared" si="42"/>
        <v/>
      </c>
      <c r="O136" s="22" t="str">
        <f t="shared" ca="1" si="43"/>
        <v>ja</v>
      </c>
      <c r="P136" s="22" t="str">
        <f t="shared" ca="1" si="44"/>
        <v>ja</v>
      </c>
      <c r="Q136" s="20" t="str">
        <f t="shared" ca="1" si="45"/>
        <v>Ja</v>
      </c>
      <c r="R136" s="53" t="s">
        <v>214</v>
      </c>
      <c r="S136" s="84"/>
      <c r="T136" s="83"/>
      <c r="U136" s="33" t="str">
        <f t="shared" si="46"/>
        <v/>
      </c>
      <c r="V136" s="29"/>
      <c r="W136" s="35"/>
      <c r="X136" s="35"/>
      <c r="Y136" s="35"/>
      <c r="Z136" s="35"/>
      <c r="AA136" s="24" t="str">
        <f>IF(W136&lt;&gt;"",VLOOKUP(W136,'Anlagentypen strukt inkl RD end'!$A$2:$H$40,8),"")</f>
        <v/>
      </c>
      <c r="AB136" s="24" t="str">
        <f>IF(X136&lt;&gt;"",VLOOKUP(X136,'Anlagentypen strukt inkl RD end'!$A$2:$H$40,8),"")</f>
        <v/>
      </c>
      <c r="AC136" s="24" t="str">
        <f>IF(Y136&lt;&gt;"",VLOOKUP(Y136,'Anlagentypen strukt inkl RD end'!$A$2:$H$40,8),"")</f>
        <v/>
      </c>
      <c r="AD136" s="24" t="str">
        <f>IF(Z136&lt;&gt;"",VLOOKUP(Z136,'Anlagentypen strukt inkl RD end'!$A$2:$H$40,8),"")</f>
        <v/>
      </c>
      <c r="AE136" s="33" t="str">
        <f t="shared" si="47"/>
        <v/>
      </c>
      <c r="AF136" s="25"/>
      <c r="AG136" s="25"/>
      <c r="AH136" s="25"/>
      <c r="AI136" s="25"/>
      <c r="AJ136" s="47" t="str">
        <f t="shared" si="48"/>
        <v/>
      </c>
      <c r="AK136" s="48" t="str">
        <f t="shared" si="36"/>
        <v/>
      </c>
      <c r="AL136" s="47" t="str">
        <f t="shared" si="49"/>
        <v/>
      </c>
      <c r="AM136" s="27"/>
      <c r="AN136" s="36" t="str">
        <f t="shared" si="37"/>
        <v/>
      </c>
      <c r="AO136" s="39" t="str">
        <f t="shared" si="50"/>
        <v/>
      </c>
      <c r="AP136" s="39" t="str">
        <f t="shared" si="51"/>
        <v/>
      </c>
      <c r="AQ136" s="97" t="str">
        <f t="shared" si="38"/>
        <v/>
      </c>
      <c r="AR136" s="113" t="str">
        <f>_xlfn.IFNA(IF(AND(MATCH(B136,SlNrfürStrecke!A:A,0)&gt;0,MATCH(C136,SlNrfürStrecke!B:B,0)&gt;0)=TRUE,"ja","nein"),"nein")</f>
        <v>nein</v>
      </c>
      <c r="AS136" s="140" t="str">
        <f t="shared" si="52"/>
        <v>nein</v>
      </c>
      <c r="AT136" s="113" t="str">
        <f t="shared" si="53"/>
        <v>Ja</v>
      </c>
      <c r="AU136" s="113"/>
      <c r="AV136" s="141" t="s">
        <v>3607</v>
      </c>
    </row>
    <row r="137" spans="1:48" s="39" customFormat="1" x14ac:dyDescent="0.25">
      <c r="A137" s="23" t="s">
        <v>2345</v>
      </c>
      <c r="B137" s="77">
        <v>14401</v>
      </c>
      <c r="C137" s="80" t="s">
        <v>3</v>
      </c>
      <c r="D137" s="81" t="s">
        <v>3</v>
      </c>
      <c r="E137" s="37" t="b">
        <f t="shared" si="39"/>
        <v>1</v>
      </c>
      <c r="F137" s="37" t="b">
        <f t="shared" si="40"/>
        <v>0</v>
      </c>
      <c r="G137" s="38" t="str">
        <f t="shared" si="41"/>
        <v xml:space="preserve">14401  </v>
      </c>
      <c r="H137" s="18" t="s">
        <v>216</v>
      </c>
      <c r="I137" s="93" t="s">
        <v>2346</v>
      </c>
      <c r="J137" s="19" t="s">
        <v>3</v>
      </c>
      <c r="K137" s="19" t="s">
        <v>3</v>
      </c>
      <c r="L137" s="51"/>
      <c r="M137" s="51"/>
      <c r="N137" s="19" t="str">
        <f t="shared" si="42"/>
        <v/>
      </c>
      <c r="O137" s="22" t="str">
        <f t="shared" ca="1" si="43"/>
        <v>ja</v>
      </c>
      <c r="P137" s="22" t="str">
        <f t="shared" ca="1" si="44"/>
        <v>ja</v>
      </c>
      <c r="Q137" s="20" t="str">
        <f t="shared" ca="1" si="45"/>
        <v>Ja</v>
      </c>
      <c r="R137" s="53" t="s">
        <v>215</v>
      </c>
      <c r="S137" s="73" t="s">
        <v>2345</v>
      </c>
      <c r="T137" s="28"/>
      <c r="U137" s="33" t="str">
        <f t="shared" si="46"/>
        <v/>
      </c>
      <c r="V137" s="29"/>
      <c r="W137" s="35"/>
      <c r="X137" s="35"/>
      <c r="Y137" s="35"/>
      <c r="Z137" s="35"/>
      <c r="AA137" s="24" t="str">
        <f>IF(W137&lt;&gt;"",VLOOKUP(W137,'Anlagentypen strukt inkl RD end'!$A$2:$H$40,8),"")</f>
        <v/>
      </c>
      <c r="AB137" s="24" t="str">
        <f>IF(X137&lt;&gt;"",VLOOKUP(X137,'Anlagentypen strukt inkl RD end'!$A$2:$H$40,8),"")</f>
        <v/>
      </c>
      <c r="AC137" s="24" t="str">
        <f>IF(Y137&lt;&gt;"",VLOOKUP(Y137,'Anlagentypen strukt inkl RD end'!$A$2:$H$40,8),"")</f>
        <v/>
      </c>
      <c r="AD137" s="24" t="str">
        <f>IF(Z137&lt;&gt;"",VLOOKUP(Z137,'Anlagentypen strukt inkl RD end'!$A$2:$H$40,8),"")</f>
        <v/>
      </c>
      <c r="AE137" s="33" t="str">
        <f t="shared" si="47"/>
        <v/>
      </c>
      <c r="AF137" s="25"/>
      <c r="AG137" s="25"/>
      <c r="AH137" s="25"/>
      <c r="AI137" s="25"/>
      <c r="AJ137" s="47" t="str">
        <f t="shared" si="48"/>
        <v/>
      </c>
      <c r="AK137" s="48" t="str">
        <f t="shared" si="36"/>
        <v/>
      </c>
      <c r="AL137" s="47" t="str">
        <f t="shared" si="49"/>
        <v/>
      </c>
      <c r="AM137" s="27"/>
      <c r="AN137" s="36" t="str">
        <f t="shared" si="37"/>
        <v/>
      </c>
      <c r="AO137" s="39" t="str">
        <f t="shared" si="50"/>
        <v/>
      </c>
      <c r="AP137" s="39" t="str">
        <f t="shared" si="51"/>
        <v>X</v>
      </c>
      <c r="AQ137" s="97" t="str">
        <f t="shared" si="38"/>
        <v/>
      </c>
      <c r="AR137" s="140" t="str">
        <f>_xlfn.IFNA(IF(AND(MATCH(B137,SlNrfürStrecke!A:A,0)&gt;0,MATCH(C137,SlNrfürStrecke!B:B,0)&gt;0)=TRUE,"ja","nein"),"nein")</f>
        <v>ja</v>
      </c>
      <c r="AS137" s="140" t="str">
        <f t="shared" si="52"/>
        <v>ja</v>
      </c>
      <c r="AT137" s="113" t="str">
        <f t="shared" si="53"/>
        <v>Nein</v>
      </c>
      <c r="AU137" s="113"/>
      <c r="AV137" s="141" t="s">
        <v>3607</v>
      </c>
    </row>
    <row r="138" spans="1:48" s="39" customFormat="1" hidden="1" x14ac:dyDescent="0.25">
      <c r="A138" s="23"/>
      <c r="B138" s="77">
        <v>14401</v>
      </c>
      <c r="C138" s="81" t="s">
        <v>7</v>
      </c>
      <c r="D138" s="81" t="s">
        <v>8</v>
      </c>
      <c r="E138" s="37" t="b">
        <f t="shared" si="39"/>
        <v>0</v>
      </c>
      <c r="F138" s="37" t="b">
        <f t="shared" si="40"/>
        <v>0</v>
      </c>
      <c r="G138" s="38" t="str">
        <f t="shared" si="41"/>
        <v>14401 77 g</v>
      </c>
      <c r="H138" s="18" t="s">
        <v>216</v>
      </c>
      <c r="I138" s="94" t="s">
        <v>9</v>
      </c>
      <c r="J138" s="19" t="s">
        <v>3</v>
      </c>
      <c r="K138" s="19" t="s">
        <v>3</v>
      </c>
      <c r="L138" s="51"/>
      <c r="M138" s="51"/>
      <c r="N138" s="19" t="str">
        <f t="shared" si="42"/>
        <v/>
      </c>
      <c r="O138" s="22" t="str">
        <f t="shared" ca="1" si="43"/>
        <v>ja</v>
      </c>
      <c r="P138" s="22" t="str">
        <f t="shared" ca="1" si="44"/>
        <v>ja</v>
      </c>
      <c r="Q138" s="20" t="str">
        <f t="shared" ca="1" si="45"/>
        <v>Ja</v>
      </c>
      <c r="R138" s="53" t="s">
        <v>217</v>
      </c>
      <c r="S138" s="84"/>
      <c r="T138" s="83"/>
      <c r="U138" s="33" t="str">
        <f t="shared" si="46"/>
        <v/>
      </c>
      <c r="V138" s="29"/>
      <c r="W138" s="35"/>
      <c r="X138" s="35"/>
      <c r="Y138" s="35"/>
      <c r="Z138" s="35"/>
      <c r="AA138" s="24" t="str">
        <f>IF(W138&lt;&gt;"",VLOOKUP(W138,'Anlagentypen strukt inkl RD end'!$A$2:$H$40,8),"")</f>
        <v/>
      </c>
      <c r="AB138" s="24" t="str">
        <f>IF(X138&lt;&gt;"",VLOOKUP(X138,'Anlagentypen strukt inkl RD end'!$A$2:$H$40,8),"")</f>
        <v/>
      </c>
      <c r="AC138" s="24" t="str">
        <f>IF(Y138&lt;&gt;"",VLOOKUP(Y138,'Anlagentypen strukt inkl RD end'!$A$2:$H$40,8),"")</f>
        <v/>
      </c>
      <c r="AD138" s="24" t="str">
        <f>IF(Z138&lt;&gt;"",VLOOKUP(Z138,'Anlagentypen strukt inkl RD end'!$A$2:$H$40,8),"")</f>
        <v/>
      </c>
      <c r="AE138" s="33" t="str">
        <f t="shared" si="47"/>
        <v/>
      </c>
      <c r="AF138" s="25"/>
      <c r="AG138" s="25"/>
      <c r="AH138" s="25"/>
      <c r="AI138" s="25"/>
      <c r="AJ138" s="47" t="str">
        <f t="shared" si="48"/>
        <v/>
      </c>
      <c r="AK138" s="48" t="str">
        <f t="shared" si="36"/>
        <v/>
      </c>
      <c r="AL138" s="47" t="str">
        <f t="shared" si="49"/>
        <v/>
      </c>
      <c r="AM138" s="27"/>
      <c r="AN138" s="36" t="str">
        <f t="shared" si="37"/>
        <v/>
      </c>
      <c r="AO138" s="39" t="str">
        <f t="shared" si="50"/>
        <v/>
      </c>
      <c r="AP138" s="39" t="str">
        <f t="shared" si="51"/>
        <v/>
      </c>
      <c r="AQ138" s="97" t="str">
        <f t="shared" si="38"/>
        <v/>
      </c>
      <c r="AR138" s="113" t="str">
        <f>_xlfn.IFNA(IF(AND(MATCH(B138,SlNrfürStrecke!A:A,0)&gt;0,MATCH(C138,SlNrfürStrecke!B:B,0)&gt;0)=TRUE,"ja","nein"),"nein")</f>
        <v>nein</v>
      </c>
      <c r="AS138" s="140" t="str">
        <f t="shared" si="52"/>
        <v>nein</v>
      </c>
      <c r="AT138" s="113" t="str">
        <f t="shared" si="53"/>
        <v>Ja</v>
      </c>
      <c r="AU138" s="113"/>
      <c r="AV138" s="141" t="s">
        <v>3607</v>
      </c>
    </row>
    <row r="139" spans="1:48" s="39" customFormat="1" ht="26.4" hidden="1" x14ac:dyDescent="0.25">
      <c r="A139" s="23"/>
      <c r="B139" s="77">
        <v>14401</v>
      </c>
      <c r="C139" s="81" t="s">
        <v>142</v>
      </c>
      <c r="D139" s="81" t="s">
        <v>3</v>
      </c>
      <c r="E139" s="37" t="b">
        <f t="shared" si="39"/>
        <v>0</v>
      </c>
      <c r="F139" s="37" t="b">
        <f t="shared" si="40"/>
        <v>0</v>
      </c>
      <c r="G139" s="38" t="str">
        <f t="shared" si="41"/>
        <v xml:space="preserve">14401 91 </v>
      </c>
      <c r="H139" s="18" t="s">
        <v>216</v>
      </c>
      <c r="I139" s="94" t="s">
        <v>3164</v>
      </c>
      <c r="J139" s="19" t="s">
        <v>3</v>
      </c>
      <c r="K139" s="19" t="s">
        <v>3</v>
      </c>
      <c r="L139" s="51"/>
      <c r="M139" s="51"/>
      <c r="N139" s="19" t="str">
        <f t="shared" si="42"/>
        <v/>
      </c>
      <c r="O139" s="22" t="str">
        <f t="shared" ca="1" si="43"/>
        <v>ja</v>
      </c>
      <c r="P139" s="22" t="str">
        <f t="shared" ca="1" si="44"/>
        <v>ja</v>
      </c>
      <c r="Q139" s="20" t="str">
        <f t="shared" ca="1" si="45"/>
        <v>Ja</v>
      </c>
      <c r="R139" s="53" t="s">
        <v>218</v>
      </c>
      <c r="S139" s="73"/>
      <c r="T139" s="28"/>
      <c r="U139" s="33" t="str">
        <f t="shared" si="46"/>
        <v/>
      </c>
      <c r="V139" s="29"/>
      <c r="W139" s="35"/>
      <c r="X139" s="35"/>
      <c r="Y139" s="35"/>
      <c r="Z139" s="35"/>
      <c r="AA139" s="24" t="str">
        <f>IF(W139&lt;&gt;"",VLOOKUP(W139,'Anlagentypen strukt inkl RD end'!$A$2:$H$40,8),"")</f>
        <v/>
      </c>
      <c r="AB139" s="24" t="str">
        <f>IF(X139&lt;&gt;"",VLOOKUP(X139,'Anlagentypen strukt inkl RD end'!$A$2:$H$40,8),"")</f>
        <v/>
      </c>
      <c r="AC139" s="24" t="str">
        <f>IF(Y139&lt;&gt;"",VLOOKUP(Y139,'Anlagentypen strukt inkl RD end'!$A$2:$H$40,8),"")</f>
        <v/>
      </c>
      <c r="AD139" s="24" t="str">
        <f>IF(Z139&lt;&gt;"",VLOOKUP(Z139,'Anlagentypen strukt inkl RD end'!$A$2:$H$40,8),"")</f>
        <v/>
      </c>
      <c r="AE139" s="33" t="str">
        <f t="shared" si="47"/>
        <v/>
      </c>
      <c r="AF139" s="25"/>
      <c r="AG139" s="25"/>
      <c r="AH139" s="25"/>
      <c r="AI139" s="25"/>
      <c r="AJ139" s="47" t="str">
        <f t="shared" si="48"/>
        <v/>
      </c>
      <c r="AK139" s="48" t="str">
        <f t="shared" si="36"/>
        <v/>
      </c>
      <c r="AL139" s="47" t="str">
        <f t="shared" si="49"/>
        <v/>
      </c>
      <c r="AM139" s="27"/>
      <c r="AN139" s="36" t="str">
        <f t="shared" si="37"/>
        <v/>
      </c>
      <c r="AO139" s="39" t="str">
        <f t="shared" si="50"/>
        <v/>
      </c>
      <c r="AP139" s="39" t="str">
        <f t="shared" si="51"/>
        <v/>
      </c>
      <c r="AQ139" s="97" t="str">
        <f t="shared" si="38"/>
        <v/>
      </c>
      <c r="AR139" s="113" t="str">
        <f>_xlfn.IFNA(IF(AND(MATCH(B139,SlNrfürStrecke!A:A,0)&gt;0,MATCH(C139,SlNrfürStrecke!B:B,0)&gt;0)=TRUE,"ja","nein"),"nein")</f>
        <v>nein</v>
      </c>
      <c r="AS139" s="140" t="str">
        <f t="shared" si="52"/>
        <v>nein</v>
      </c>
      <c r="AT139" s="113" t="str">
        <f t="shared" si="53"/>
        <v>Ja</v>
      </c>
      <c r="AU139" s="113"/>
      <c r="AV139" s="141" t="s">
        <v>3607</v>
      </c>
    </row>
    <row r="140" spans="1:48" s="39" customFormat="1" x14ac:dyDescent="0.25">
      <c r="A140" s="23" t="s">
        <v>2345</v>
      </c>
      <c r="B140" s="77">
        <v>14402</v>
      </c>
      <c r="C140" s="80" t="s">
        <v>3</v>
      </c>
      <c r="D140" s="81" t="s">
        <v>3</v>
      </c>
      <c r="E140" s="37" t="b">
        <f t="shared" si="39"/>
        <v>1</v>
      </c>
      <c r="F140" s="37" t="b">
        <f t="shared" si="40"/>
        <v>0</v>
      </c>
      <c r="G140" s="38" t="str">
        <f t="shared" si="41"/>
        <v xml:space="preserve">14402  </v>
      </c>
      <c r="H140" s="18" t="s">
        <v>220</v>
      </c>
      <c r="I140" s="93" t="s">
        <v>2346</v>
      </c>
      <c r="J140" s="19" t="s">
        <v>3</v>
      </c>
      <c r="K140" s="19" t="s">
        <v>3</v>
      </c>
      <c r="L140" s="51"/>
      <c r="M140" s="51"/>
      <c r="N140" s="19" t="str">
        <f t="shared" si="42"/>
        <v/>
      </c>
      <c r="O140" s="22" t="str">
        <f t="shared" ca="1" si="43"/>
        <v>ja</v>
      </c>
      <c r="P140" s="22" t="str">
        <f t="shared" ca="1" si="44"/>
        <v>ja</v>
      </c>
      <c r="Q140" s="20" t="str">
        <f t="shared" ca="1" si="45"/>
        <v>Ja</v>
      </c>
      <c r="R140" s="53" t="s">
        <v>219</v>
      </c>
      <c r="S140" s="73" t="s">
        <v>2345</v>
      </c>
      <c r="T140" s="28"/>
      <c r="U140" s="33" t="str">
        <f t="shared" si="46"/>
        <v/>
      </c>
      <c r="V140" s="29"/>
      <c r="W140" s="35"/>
      <c r="X140" s="35"/>
      <c r="Y140" s="35"/>
      <c r="Z140" s="35"/>
      <c r="AA140" s="24" t="str">
        <f>IF(W140&lt;&gt;"",VLOOKUP(W140,'Anlagentypen strukt inkl RD end'!$A$2:$H$40,8),"")</f>
        <v/>
      </c>
      <c r="AB140" s="24" t="str">
        <f>IF(X140&lt;&gt;"",VLOOKUP(X140,'Anlagentypen strukt inkl RD end'!$A$2:$H$40,8),"")</f>
        <v/>
      </c>
      <c r="AC140" s="24" t="str">
        <f>IF(Y140&lt;&gt;"",VLOOKUP(Y140,'Anlagentypen strukt inkl RD end'!$A$2:$H$40,8),"")</f>
        <v/>
      </c>
      <c r="AD140" s="24" t="str">
        <f>IF(Z140&lt;&gt;"",VLOOKUP(Z140,'Anlagentypen strukt inkl RD end'!$A$2:$H$40,8),"")</f>
        <v/>
      </c>
      <c r="AE140" s="33" t="str">
        <f t="shared" si="47"/>
        <v/>
      </c>
      <c r="AF140" s="25"/>
      <c r="AG140" s="25"/>
      <c r="AH140" s="25"/>
      <c r="AI140" s="25"/>
      <c r="AJ140" s="47" t="str">
        <f t="shared" si="48"/>
        <v/>
      </c>
      <c r="AK140" s="48" t="str">
        <f t="shared" si="36"/>
        <v/>
      </c>
      <c r="AL140" s="47" t="str">
        <f t="shared" si="49"/>
        <v/>
      </c>
      <c r="AM140" s="27"/>
      <c r="AN140" s="36" t="str">
        <f t="shared" si="37"/>
        <v/>
      </c>
      <c r="AO140" s="39" t="str">
        <f t="shared" si="50"/>
        <v/>
      </c>
      <c r="AP140" s="39" t="str">
        <f t="shared" si="51"/>
        <v>X</v>
      </c>
      <c r="AQ140" s="97" t="str">
        <f t="shared" si="38"/>
        <v/>
      </c>
      <c r="AR140" s="140" t="str">
        <f>_xlfn.IFNA(IF(AND(MATCH(B140,SlNrfürStrecke!A:A,0)&gt;0,MATCH(C140,SlNrfürStrecke!B:B,0)&gt;0)=TRUE,"ja","nein"),"nein")</f>
        <v>ja</v>
      </c>
      <c r="AS140" s="140" t="str">
        <f t="shared" si="52"/>
        <v>ja</v>
      </c>
      <c r="AT140" s="113" t="str">
        <f t="shared" si="53"/>
        <v>Nein</v>
      </c>
      <c r="AU140" s="113"/>
      <c r="AV140" s="141" t="s">
        <v>3607</v>
      </c>
    </row>
    <row r="141" spans="1:48" s="39" customFormat="1" hidden="1" x14ac:dyDescent="0.25">
      <c r="A141" s="23"/>
      <c r="B141" s="77">
        <v>14402</v>
      </c>
      <c r="C141" s="81" t="s">
        <v>7</v>
      </c>
      <c r="D141" s="81" t="s">
        <v>8</v>
      </c>
      <c r="E141" s="37" t="b">
        <f t="shared" si="39"/>
        <v>0</v>
      </c>
      <c r="F141" s="37" t="b">
        <f t="shared" si="40"/>
        <v>0</v>
      </c>
      <c r="G141" s="38" t="str">
        <f t="shared" si="41"/>
        <v>14402 77 g</v>
      </c>
      <c r="H141" s="18" t="s">
        <v>220</v>
      </c>
      <c r="I141" s="94" t="s">
        <v>9</v>
      </c>
      <c r="J141" s="19" t="s">
        <v>3</v>
      </c>
      <c r="K141" s="19" t="s">
        <v>3</v>
      </c>
      <c r="L141" s="51"/>
      <c r="M141" s="51"/>
      <c r="N141" s="19" t="str">
        <f t="shared" si="42"/>
        <v/>
      </c>
      <c r="O141" s="22" t="str">
        <f t="shared" ca="1" si="43"/>
        <v>ja</v>
      </c>
      <c r="P141" s="22" t="str">
        <f t="shared" ca="1" si="44"/>
        <v>ja</v>
      </c>
      <c r="Q141" s="20" t="str">
        <f t="shared" ca="1" si="45"/>
        <v>Ja</v>
      </c>
      <c r="R141" s="53" t="s">
        <v>221</v>
      </c>
      <c r="S141" s="84"/>
      <c r="T141" s="83"/>
      <c r="U141" s="33" t="str">
        <f t="shared" si="46"/>
        <v/>
      </c>
      <c r="V141" s="29"/>
      <c r="W141" s="35"/>
      <c r="X141" s="35"/>
      <c r="Y141" s="35"/>
      <c r="Z141" s="35"/>
      <c r="AA141" s="24" t="str">
        <f>IF(W141&lt;&gt;"",VLOOKUP(W141,'Anlagentypen strukt inkl RD end'!$A$2:$H$40,8),"")</f>
        <v/>
      </c>
      <c r="AB141" s="24" t="str">
        <f>IF(X141&lt;&gt;"",VLOOKUP(X141,'Anlagentypen strukt inkl RD end'!$A$2:$H$40,8),"")</f>
        <v/>
      </c>
      <c r="AC141" s="24" t="str">
        <f>IF(Y141&lt;&gt;"",VLOOKUP(Y141,'Anlagentypen strukt inkl RD end'!$A$2:$H$40,8),"")</f>
        <v/>
      </c>
      <c r="AD141" s="24" t="str">
        <f>IF(Z141&lt;&gt;"",VLOOKUP(Z141,'Anlagentypen strukt inkl RD end'!$A$2:$H$40,8),"")</f>
        <v/>
      </c>
      <c r="AE141" s="33" t="str">
        <f t="shared" si="47"/>
        <v/>
      </c>
      <c r="AF141" s="25"/>
      <c r="AG141" s="25"/>
      <c r="AH141" s="25"/>
      <c r="AI141" s="25"/>
      <c r="AJ141" s="47" t="str">
        <f t="shared" si="48"/>
        <v/>
      </c>
      <c r="AK141" s="48" t="str">
        <f t="shared" si="36"/>
        <v/>
      </c>
      <c r="AL141" s="47" t="str">
        <f t="shared" si="49"/>
        <v/>
      </c>
      <c r="AM141" s="27"/>
      <c r="AN141" s="36" t="str">
        <f t="shared" si="37"/>
        <v/>
      </c>
      <c r="AO141" s="39" t="str">
        <f t="shared" si="50"/>
        <v/>
      </c>
      <c r="AP141" s="39" t="str">
        <f t="shared" si="51"/>
        <v/>
      </c>
      <c r="AQ141" s="97" t="str">
        <f t="shared" si="38"/>
        <v/>
      </c>
      <c r="AR141" s="113" t="str">
        <f>_xlfn.IFNA(IF(AND(MATCH(B141,SlNrfürStrecke!A:A,0)&gt;0,MATCH(C141,SlNrfürStrecke!B:B,0)&gt;0)=TRUE,"ja","nein"),"nein")</f>
        <v>nein</v>
      </c>
      <c r="AS141" s="140" t="str">
        <f t="shared" si="52"/>
        <v>nein</v>
      </c>
      <c r="AT141" s="113" t="str">
        <f t="shared" si="53"/>
        <v>Ja</v>
      </c>
      <c r="AU141" s="113"/>
      <c r="AV141" s="141" t="s">
        <v>3607</v>
      </c>
    </row>
    <row r="142" spans="1:48" s="39" customFormat="1" ht="26.4" hidden="1" x14ac:dyDescent="0.25">
      <c r="A142" s="23"/>
      <c r="B142" s="77">
        <v>14402</v>
      </c>
      <c r="C142" s="81" t="s">
        <v>142</v>
      </c>
      <c r="D142" s="81" t="s">
        <v>3</v>
      </c>
      <c r="E142" s="37" t="b">
        <f t="shared" si="39"/>
        <v>0</v>
      </c>
      <c r="F142" s="37" t="b">
        <f t="shared" si="40"/>
        <v>0</v>
      </c>
      <c r="G142" s="38" t="str">
        <f t="shared" si="41"/>
        <v xml:space="preserve">14402 91 </v>
      </c>
      <c r="H142" s="18" t="s">
        <v>220</v>
      </c>
      <c r="I142" s="94" t="s">
        <v>3164</v>
      </c>
      <c r="J142" s="19" t="s">
        <v>3</v>
      </c>
      <c r="K142" s="19" t="s">
        <v>3</v>
      </c>
      <c r="L142" s="51"/>
      <c r="M142" s="51"/>
      <c r="N142" s="19" t="str">
        <f t="shared" si="42"/>
        <v/>
      </c>
      <c r="O142" s="22" t="str">
        <f t="shared" ca="1" si="43"/>
        <v>ja</v>
      </c>
      <c r="P142" s="22" t="str">
        <f t="shared" ca="1" si="44"/>
        <v>ja</v>
      </c>
      <c r="Q142" s="20" t="str">
        <f t="shared" ca="1" si="45"/>
        <v>Ja</v>
      </c>
      <c r="R142" s="53" t="s">
        <v>222</v>
      </c>
      <c r="S142" s="73"/>
      <c r="T142" s="28"/>
      <c r="U142" s="33" t="str">
        <f t="shared" si="46"/>
        <v/>
      </c>
      <c r="V142" s="29"/>
      <c r="W142" s="35"/>
      <c r="X142" s="35"/>
      <c r="Y142" s="35"/>
      <c r="Z142" s="35"/>
      <c r="AA142" s="24" t="str">
        <f>IF(W142&lt;&gt;"",VLOOKUP(W142,'Anlagentypen strukt inkl RD end'!$A$2:$H$40,8),"")</f>
        <v/>
      </c>
      <c r="AB142" s="24" t="str">
        <f>IF(X142&lt;&gt;"",VLOOKUP(X142,'Anlagentypen strukt inkl RD end'!$A$2:$H$40,8),"")</f>
        <v/>
      </c>
      <c r="AC142" s="24" t="str">
        <f>IF(Y142&lt;&gt;"",VLOOKUP(Y142,'Anlagentypen strukt inkl RD end'!$A$2:$H$40,8),"")</f>
        <v/>
      </c>
      <c r="AD142" s="24" t="str">
        <f>IF(Z142&lt;&gt;"",VLOOKUP(Z142,'Anlagentypen strukt inkl RD end'!$A$2:$H$40,8),"")</f>
        <v/>
      </c>
      <c r="AE142" s="33" t="str">
        <f t="shared" si="47"/>
        <v/>
      </c>
      <c r="AF142" s="25"/>
      <c r="AG142" s="25"/>
      <c r="AH142" s="25"/>
      <c r="AI142" s="25"/>
      <c r="AJ142" s="47" t="str">
        <f t="shared" si="48"/>
        <v/>
      </c>
      <c r="AK142" s="48" t="str">
        <f t="shared" si="36"/>
        <v/>
      </c>
      <c r="AL142" s="47" t="str">
        <f t="shared" si="49"/>
        <v/>
      </c>
      <c r="AM142" s="27"/>
      <c r="AN142" s="36" t="str">
        <f t="shared" si="37"/>
        <v/>
      </c>
      <c r="AO142" s="39" t="str">
        <f t="shared" si="50"/>
        <v/>
      </c>
      <c r="AP142" s="39" t="str">
        <f t="shared" si="51"/>
        <v/>
      </c>
      <c r="AQ142" s="97" t="str">
        <f t="shared" si="38"/>
        <v/>
      </c>
      <c r="AR142" s="113" t="str">
        <f>_xlfn.IFNA(IF(AND(MATCH(B142,SlNrfürStrecke!A:A,0)&gt;0,MATCH(C142,SlNrfürStrecke!B:B,0)&gt;0)=TRUE,"ja","nein"),"nein")</f>
        <v>nein</v>
      </c>
      <c r="AS142" s="140" t="str">
        <f t="shared" si="52"/>
        <v>nein</v>
      </c>
      <c r="AT142" s="113" t="str">
        <f t="shared" si="53"/>
        <v>Ja</v>
      </c>
      <c r="AU142" s="113"/>
      <c r="AV142" s="141" t="s">
        <v>3607</v>
      </c>
    </row>
    <row r="143" spans="1:48" s="39" customFormat="1" x14ac:dyDescent="0.25">
      <c r="A143" s="23" t="s">
        <v>2345</v>
      </c>
      <c r="B143" s="77">
        <v>14702</v>
      </c>
      <c r="C143" s="80" t="s">
        <v>3</v>
      </c>
      <c r="D143" s="81" t="s">
        <v>3</v>
      </c>
      <c r="E143" s="37" t="b">
        <f t="shared" si="39"/>
        <v>1</v>
      </c>
      <c r="F143" s="37" t="b">
        <f t="shared" si="40"/>
        <v>0</v>
      </c>
      <c r="G143" s="38" t="str">
        <f t="shared" si="41"/>
        <v xml:space="preserve">14702  </v>
      </c>
      <c r="H143" s="18" t="s">
        <v>224</v>
      </c>
      <c r="I143" s="93" t="s">
        <v>2346</v>
      </c>
      <c r="J143" s="19" t="s">
        <v>3</v>
      </c>
      <c r="K143" s="19" t="s">
        <v>3</v>
      </c>
      <c r="L143" s="51"/>
      <c r="M143" s="51"/>
      <c r="N143" s="19" t="str">
        <f t="shared" si="42"/>
        <v/>
      </c>
      <c r="O143" s="22" t="str">
        <f t="shared" ca="1" si="43"/>
        <v>ja</v>
      </c>
      <c r="P143" s="22" t="str">
        <f t="shared" ca="1" si="44"/>
        <v>ja</v>
      </c>
      <c r="Q143" s="20" t="str">
        <f t="shared" ca="1" si="45"/>
        <v>Ja</v>
      </c>
      <c r="R143" s="53" t="s">
        <v>223</v>
      </c>
      <c r="S143" s="73" t="s">
        <v>2345</v>
      </c>
      <c r="T143" s="28"/>
      <c r="U143" s="33" t="str">
        <f t="shared" si="46"/>
        <v/>
      </c>
      <c r="V143" s="29"/>
      <c r="W143" s="35"/>
      <c r="X143" s="35"/>
      <c r="Y143" s="35"/>
      <c r="Z143" s="35"/>
      <c r="AA143" s="24" t="str">
        <f>IF(W143&lt;&gt;"",VLOOKUP(W143,'Anlagentypen strukt inkl RD end'!$A$2:$H$40,8),"")</f>
        <v/>
      </c>
      <c r="AB143" s="24" t="str">
        <f>IF(X143&lt;&gt;"",VLOOKUP(X143,'Anlagentypen strukt inkl RD end'!$A$2:$H$40,8),"")</f>
        <v/>
      </c>
      <c r="AC143" s="24" t="str">
        <f>IF(Y143&lt;&gt;"",VLOOKUP(Y143,'Anlagentypen strukt inkl RD end'!$A$2:$H$40,8),"")</f>
        <v/>
      </c>
      <c r="AD143" s="24" t="str">
        <f>IF(Z143&lt;&gt;"",VLOOKUP(Z143,'Anlagentypen strukt inkl RD end'!$A$2:$H$40,8),"")</f>
        <v/>
      </c>
      <c r="AE143" s="33" t="str">
        <f t="shared" si="47"/>
        <v/>
      </c>
      <c r="AF143" s="25"/>
      <c r="AG143" s="25"/>
      <c r="AH143" s="25"/>
      <c r="AI143" s="25"/>
      <c r="AJ143" s="47" t="str">
        <f t="shared" si="48"/>
        <v/>
      </c>
      <c r="AK143" s="48" t="str">
        <f t="shared" si="36"/>
        <v/>
      </c>
      <c r="AL143" s="47" t="str">
        <f t="shared" si="49"/>
        <v/>
      </c>
      <c r="AM143" s="27"/>
      <c r="AN143" s="36" t="str">
        <f t="shared" si="37"/>
        <v/>
      </c>
      <c r="AO143" s="39" t="str">
        <f t="shared" si="50"/>
        <v/>
      </c>
      <c r="AP143" s="39" t="str">
        <f t="shared" si="51"/>
        <v>X</v>
      </c>
      <c r="AQ143" s="97" t="str">
        <f t="shared" si="38"/>
        <v/>
      </c>
      <c r="AR143" s="140" t="str">
        <f>_xlfn.IFNA(IF(AND(MATCH(B143,SlNrfürStrecke!A:A,0)&gt;0,MATCH(C143,SlNrfürStrecke!B:B,0)&gt;0)=TRUE,"ja","nein"),"nein")</f>
        <v>ja</v>
      </c>
      <c r="AS143" s="140" t="str">
        <f t="shared" si="52"/>
        <v>ja</v>
      </c>
      <c r="AT143" s="113" t="str">
        <f t="shared" si="53"/>
        <v>Nein</v>
      </c>
      <c r="AU143" s="113"/>
      <c r="AV143" s="141" t="s">
        <v>3607</v>
      </c>
    </row>
    <row r="144" spans="1:48" s="39" customFormat="1" hidden="1" x14ac:dyDescent="0.25">
      <c r="A144" s="23"/>
      <c r="B144" s="77">
        <v>14702</v>
      </c>
      <c r="C144" s="81" t="s">
        <v>7</v>
      </c>
      <c r="D144" s="81" t="s">
        <v>8</v>
      </c>
      <c r="E144" s="37" t="b">
        <f t="shared" si="39"/>
        <v>0</v>
      </c>
      <c r="F144" s="37" t="b">
        <f t="shared" si="40"/>
        <v>0</v>
      </c>
      <c r="G144" s="38" t="str">
        <f t="shared" si="41"/>
        <v>14702 77 g</v>
      </c>
      <c r="H144" s="18" t="s">
        <v>224</v>
      </c>
      <c r="I144" s="94" t="s">
        <v>9</v>
      </c>
      <c r="J144" s="19" t="s">
        <v>3</v>
      </c>
      <c r="K144" s="19" t="s">
        <v>3</v>
      </c>
      <c r="L144" s="51"/>
      <c r="M144" s="51"/>
      <c r="N144" s="19" t="str">
        <f t="shared" si="42"/>
        <v/>
      </c>
      <c r="O144" s="22" t="str">
        <f t="shared" ca="1" si="43"/>
        <v>ja</v>
      </c>
      <c r="P144" s="22" t="str">
        <f t="shared" ca="1" si="44"/>
        <v>ja</v>
      </c>
      <c r="Q144" s="20" t="str">
        <f t="shared" ca="1" si="45"/>
        <v>Ja</v>
      </c>
      <c r="R144" s="53" t="s">
        <v>225</v>
      </c>
      <c r="S144" s="84"/>
      <c r="T144" s="83"/>
      <c r="U144" s="33" t="str">
        <f t="shared" si="46"/>
        <v/>
      </c>
      <c r="V144" s="29"/>
      <c r="W144" s="35"/>
      <c r="X144" s="35"/>
      <c r="Y144" s="35"/>
      <c r="Z144" s="35"/>
      <c r="AA144" s="24" t="str">
        <f>IF(W144&lt;&gt;"",VLOOKUP(W144,'Anlagentypen strukt inkl RD end'!$A$2:$H$40,8),"")</f>
        <v/>
      </c>
      <c r="AB144" s="24" t="str">
        <f>IF(X144&lt;&gt;"",VLOOKUP(X144,'Anlagentypen strukt inkl RD end'!$A$2:$H$40,8),"")</f>
        <v/>
      </c>
      <c r="AC144" s="24" t="str">
        <f>IF(Y144&lt;&gt;"",VLOOKUP(Y144,'Anlagentypen strukt inkl RD end'!$A$2:$H$40,8),"")</f>
        <v/>
      </c>
      <c r="AD144" s="24" t="str">
        <f>IF(Z144&lt;&gt;"",VLOOKUP(Z144,'Anlagentypen strukt inkl RD end'!$A$2:$H$40,8),"")</f>
        <v/>
      </c>
      <c r="AE144" s="33" t="str">
        <f t="shared" si="47"/>
        <v/>
      </c>
      <c r="AF144" s="25"/>
      <c r="AG144" s="25"/>
      <c r="AH144" s="25"/>
      <c r="AI144" s="25"/>
      <c r="AJ144" s="47" t="str">
        <f t="shared" si="48"/>
        <v/>
      </c>
      <c r="AK144" s="48" t="str">
        <f t="shared" si="36"/>
        <v/>
      </c>
      <c r="AL144" s="47" t="str">
        <f t="shared" si="49"/>
        <v/>
      </c>
      <c r="AM144" s="27"/>
      <c r="AN144" s="36" t="str">
        <f t="shared" si="37"/>
        <v/>
      </c>
      <c r="AO144" s="39" t="str">
        <f t="shared" si="50"/>
        <v/>
      </c>
      <c r="AP144" s="39" t="str">
        <f t="shared" si="51"/>
        <v/>
      </c>
      <c r="AQ144" s="97" t="str">
        <f t="shared" si="38"/>
        <v/>
      </c>
      <c r="AR144" s="113" t="str">
        <f>_xlfn.IFNA(IF(AND(MATCH(B144,SlNrfürStrecke!A:A,0)&gt;0,MATCH(C144,SlNrfürStrecke!B:B,0)&gt;0)=TRUE,"ja","nein"),"nein")</f>
        <v>nein</v>
      </c>
      <c r="AS144" s="140" t="str">
        <f t="shared" si="52"/>
        <v>nein</v>
      </c>
      <c r="AT144" s="113" t="str">
        <f t="shared" si="53"/>
        <v>Ja</v>
      </c>
      <c r="AU144" s="113"/>
      <c r="AV144" s="141" t="s">
        <v>3607</v>
      </c>
    </row>
    <row r="145" spans="1:48" s="39" customFormat="1" ht="26.4" x14ac:dyDescent="0.25">
      <c r="A145" s="23" t="s">
        <v>2345</v>
      </c>
      <c r="B145" s="77">
        <v>14703</v>
      </c>
      <c r="C145" s="80" t="s">
        <v>3</v>
      </c>
      <c r="D145" s="81" t="s">
        <v>3</v>
      </c>
      <c r="E145" s="37" t="b">
        <f t="shared" si="39"/>
        <v>1</v>
      </c>
      <c r="F145" s="37" t="b">
        <f t="shared" si="40"/>
        <v>0</v>
      </c>
      <c r="G145" s="38" t="str">
        <f t="shared" si="41"/>
        <v xml:space="preserve">14703  </v>
      </c>
      <c r="H145" s="18" t="s">
        <v>227</v>
      </c>
      <c r="I145" s="93" t="s">
        <v>2346</v>
      </c>
      <c r="J145" s="19" t="s">
        <v>3</v>
      </c>
      <c r="K145" s="19" t="s">
        <v>3</v>
      </c>
      <c r="L145" s="51"/>
      <c r="M145" s="51"/>
      <c r="N145" s="19" t="str">
        <f t="shared" si="42"/>
        <v/>
      </c>
      <c r="O145" s="22" t="str">
        <f t="shared" ca="1" si="43"/>
        <v>ja</v>
      </c>
      <c r="P145" s="22" t="str">
        <f t="shared" ca="1" si="44"/>
        <v>ja</v>
      </c>
      <c r="Q145" s="20" t="str">
        <f t="shared" ca="1" si="45"/>
        <v>Ja</v>
      </c>
      <c r="R145" s="53" t="s">
        <v>226</v>
      </c>
      <c r="S145" s="73" t="s">
        <v>2345</v>
      </c>
      <c r="T145" s="28"/>
      <c r="U145" s="33" t="str">
        <f t="shared" si="46"/>
        <v/>
      </c>
      <c r="V145" s="29"/>
      <c r="W145" s="35"/>
      <c r="X145" s="35"/>
      <c r="Y145" s="35"/>
      <c r="Z145" s="35"/>
      <c r="AA145" s="24" t="str">
        <f>IF(W145&lt;&gt;"",VLOOKUP(W145,'Anlagentypen strukt inkl RD end'!$A$2:$H$40,8),"")</f>
        <v/>
      </c>
      <c r="AB145" s="24" t="str">
        <f>IF(X145&lt;&gt;"",VLOOKUP(X145,'Anlagentypen strukt inkl RD end'!$A$2:$H$40,8),"")</f>
        <v/>
      </c>
      <c r="AC145" s="24" t="str">
        <f>IF(Y145&lt;&gt;"",VLOOKUP(Y145,'Anlagentypen strukt inkl RD end'!$A$2:$H$40,8),"")</f>
        <v/>
      </c>
      <c r="AD145" s="24" t="str">
        <f>IF(Z145&lt;&gt;"",VLOOKUP(Z145,'Anlagentypen strukt inkl RD end'!$A$2:$H$40,8),"")</f>
        <v/>
      </c>
      <c r="AE145" s="33" t="str">
        <f t="shared" si="47"/>
        <v/>
      </c>
      <c r="AF145" s="25"/>
      <c r="AG145" s="25"/>
      <c r="AH145" s="25"/>
      <c r="AI145" s="25"/>
      <c r="AJ145" s="47" t="str">
        <f t="shared" si="48"/>
        <v/>
      </c>
      <c r="AK145" s="48" t="str">
        <f t="shared" si="36"/>
        <v/>
      </c>
      <c r="AL145" s="47" t="str">
        <f t="shared" si="49"/>
        <v/>
      </c>
      <c r="AM145" s="27"/>
      <c r="AN145" s="36" t="str">
        <f t="shared" si="37"/>
        <v/>
      </c>
      <c r="AO145" s="39" t="str">
        <f t="shared" si="50"/>
        <v/>
      </c>
      <c r="AP145" s="39" t="str">
        <f t="shared" si="51"/>
        <v>X</v>
      </c>
      <c r="AQ145" s="97" t="str">
        <f t="shared" si="38"/>
        <v/>
      </c>
      <c r="AR145" s="140" t="str">
        <f>_xlfn.IFNA(IF(AND(MATCH(B145,SlNrfürStrecke!A:A,0)&gt;0,MATCH(C145,SlNrfürStrecke!B:B,0)&gt;0)=TRUE,"ja","nein"),"nein")</f>
        <v>ja</v>
      </c>
      <c r="AS145" s="140" t="str">
        <f t="shared" si="52"/>
        <v>ja</v>
      </c>
      <c r="AT145" s="113" t="str">
        <f t="shared" si="53"/>
        <v>Nein</v>
      </c>
      <c r="AU145" s="113"/>
      <c r="AV145" s="141" t="s">
        <v>3607</v>
      </c>
    </row>
    <row r="146" spans="1:48" s="39" customFormat="1" ht="26.4" hidden="1" x14ac:dyDescent="0.25">
      <c r="A146" s="23"/>
      <c r="B146" s="77">
        <v>14703</v>
      </c>
      <c r="C146" s="81" t="s">
        <v>7</v>
      </c>
      <c r="D146" s="81" t="s">
        <v>8</v>
      </c>
      <c r="E146" s="37" t="b">
        <f t="shared" si="39"/>
        <v>0</v>
      </c>
      <c r="F146" s="37" t="b">
        <f t="shared" si="40"/>
        <v>0</v>
      </c>
      <c r="G146" s="38" t="str">
        <f t="shared" si="41"/>
        <v>14703 77 g</v>
      </c>
      <c r="H146" s="18" t="s">
        <v>227</v>
      </c>
      <c r="I146" s="94" t="s">
        <v>9</v>
      </c>
      <c r="J146" s="19" t="s">
        <v>3</v>
      </c>
      <c r="K146" s="19" t="s">
        <v>3</v>
      </c>
      <c r="L146" s="51"/>
      <c r="M146" s="51"/>
      <c r="N146" s="19" t="str">
        <f t="shared" si="42"/>
        <v/>
      </c>
      <c r="O146" s="22" t="str">
        <f t="shared" ca="1" si="43"/>
        <v>ja</v>
      </c>
      <c r="P146" s="22" t="str">
        <f t="shared" ca="1" si="44"/>
        <v>ja</v>
      </c>
      <c r="Q146" s="20" t="str">
        <f t="shared" ca="1" si="45"/>
        <v>Ja</v>
      </c>
      <c r="R146" s="53" t="s">
        <v>228</v>
      </c>
      <c r="S146" s="84"/>
      <c r="T146" s="83"/>
      <c r="U146" s="33" t="str">
        <f t="shared" si="46"/>
        <v/>
      </c>
      <c r="V146" s="29"/>
      <c r="W146" s="35"/>
      <c r="X146" s="35"/>
      <c r="Y146" s="35"/>
      <c r="Z146" s="35"/>
      <c r="AA146" s="24" t="str">
        <f>IF(W146&lt;&gt;"",VLOOKUP(W146,'Anlagentypen strukt inkl RD end'!$A$2:$H$40,8),"")</f>
        <v/>
      </c>
      <c r="AB146" s="24" t="str">
        <f>IF(X146&lt;&gt;"",VLOOKUP(X146,'Anlagentypen strukt inkl RD end'!$A$2:$H$40,8),"")</f>
        <v/>
      </c>
      <c r="AC146" s="24" t="str">
        <f>IF(Y146&lt;&gt;"",VLOOKUP(Y146,'Anlagentypen strukt inkl RD end'!$A$2:$H$40,8),"")</f>
        <v/>
      </c>
      <c r="AD146" s="24" t="str">
        <f>IF(Z146&lt;&gt;"",VLOOKUP(Z146,'Anlagentypen strukt inkl RD end'!$A$2:$H$40,8),"")</f>
        <v/>
      </c>
      <c r="AE146" s="33" t="str">
        <f t="shared" si="47"/>
        <v/>
      </c>
      <c r="AF146" s="25"/>
      <c r="AG146" s="25"/>
      <c r="AH146" s="25"/>
      <c r="AI146" s="25"/>
      <c r="AJ146" s="47" t="str">
        <f t="shared" si="48"/>
        <v/>
      </c>
      <c r="AK146" s="48" t="str">
        <f t="shared" si="36"/>
        <v/>
      </c>
      <c r="AL146" s="47" t="str">
        <f t="shared" si="49"/>
        <v/>
      </c>
      <c r="AM146" s="27"/>
      <c r="AN146" s="36" t="str">
        <f t="shared" si="37"/>
        <v/>
      </c>
      <c r="AO146" s="39" t="str">
        <f t="shared" si="50"/>
        <v/>
      </c>
      <c r="AP146" s="39" t="str">
        <f t="shared" si="51"/>
        <v/>
      </c>
      <c r="AQ146" s="97" t="str">
        <f t="shared" si="38"/>
        <v/>
      </c>
      <c r="AR146" s="113" t="str">
        <f>_xlfn.IFNA(IF(AND(MATCH(B146,SlNrfürStrecke!A:A,0)&gt;0,MATCH(C146,SlNrfürStrecke!B:B,0)&gt;0)=TRUE,"ja","nein"),"nein")</f>
        <v>nein</v>
      </c>
      <c r="AS146" s="140" t="str">
        <f t="shared" si="52"/>
        <v>nein</v>
      </c>
      <c r="AT146" s="113" t="str">
        <f t="shared" si="53"/>
        <v>Ja</v>
      </c>
      <c r="AU146" s="113"/>
      <c r="AV146" s="141" t="s">
        <v>3607</v>
      </c>
    </row>
    <row r="147" spans="1:48" s="39" customFormat="1" x14ac:dyDescent="0.25">
      <c r="A147" s="23" t="s">
        <v>2345</v>
      </c>
      <c r="B147" s="77">
        <v>14704</v>
      </c>
      <c r="C147" s="80" t="s">
        <v>3</v>
      </c>
      <c r="D147" s="81" t="s">
        <v>3</v>
      </c>
      <c r="E147" s="37" t="b">
        <f t="shared" si="39"/>
        <v>1</v>
      </c>
      <c r="F147" s="37" t="b">
        <f t="shared" si="40"/>
        <v>0</v>
      </c>
      <c r="G147" s="38" t="str">
        <f t="shared" si="41"/>
        <v xml:space="preserve">14704  </v>
      </c>
      <c r="H147" s="18" t="s">
        <v>230</v>
      </c>
      <c r="I147" s="93" t="s">
        <v>2346</v>
      </c>
      <c r="J147" s="19" t="s">
        <v>3</v>
      </c>
      <c r="K147" s="19" t="s">
        <v>3</v>
      </c>
      <c r="L147" s="51"/>
      <c r="M147" s="51"/>
      <c r="N147" s="19" t="str">
        <f t="shared" si="42"/>
        <v/>
      </c>
      <c r="O147" s="22" t="str">
        <f t="shared" ca="1" si="43"/>
        <v>ja</v>
      </c>
      <c r="P147" s="22" t="str">
        <f t="shared" ca="1" si="44"/>
        <v>ja</v>
      </c>
      <c r="Q147" s="20" t="str">
        <f t="shared" ca="1" si="45"/>
        <v>Ja</v>
      </c>
      <c r="R147" s="53" t="s">
        <v>229</v>
      </c>
      <c r="S147" s="73" t="s">
        <v>2345</v>
      </c>
      <c r="T147" s="28"/>
      <c r="U147" s="33" t="str">
        <f t="shared" si="46"/>
        <v/>
      </c>
      <c r="V147" s="29"/>
      <c r="W147" s="35"/>
      <c r="X147" s="35"/>
      <c r="Y147" s="35"/>
      <c r="Z147" s="35"/>
      <c r="AA147" s="24" t="str">
        <f>IF(W147&lt;&gt;"",VLOOKUP(W147,'Anlagentypen strukt inkl RD end'!$A$2:$H$40,8),"")</f>
        <v/>
      </c>
      <c r="AB147" s="24" t="str">
        <f>IF(X147&lt;&gt;"",VLOOKUP(X147,'Anlagentypen strukt inkl RD end'!$A$2:$H$40,8),"")</f>
        <v/>
      </c>
      <c r="AC147" s="24" t="str">
        <f>IF(Y147&lt;&gt;"",VLOOKUP(Y147,'Anlagentypen strukt inkl RD end'!$A$2:$H$40,8),"")</f>
        <v/>
      </c>
      <c r="AD147" s="24" t="str">
        <f>IF(Z147&lt;&gt;"",VLOOKUP(Z147,'Anlagentypen strukt inkl RD end'!$A$2:$H$40,8),"")</f>
        <v/>
      </c>
      <c r="AE147" s="33" t="str">
        <f t="shared" si="47"/>
        <v/>
      </c>
      <c r="AF147" s="25"/>
      <c r="AG147" s="25"/>
      <c r="AH147" s="25"/>
      <c r="AI147" s="25"/>
      <c r="AJ147" s="47" t="str">
        <f t="shared" si="48"/>
        <v/>
      </c>
      <c r="AK147" s="48" t="str">
        <f t="shared" si="36"/>
        <v/>
      </c>
      <c r="AL147" s="47" t="str">
        <f t="shared" si="49"/>
        <v/>
      </c>
      <c r="AM147" s="27"/>
      <c r="AN147" s="36" t="str">
        <f t="shared" si="37"/>
        <v/>
      </c>
      <c r="AO147" s="39" t="str">
        <f t="shared" si="50"/>
        <v/>
      </c>
      <c r="AP147" s="39" t="str">
        <f t="shared" si="51"/>
        <v>X</v>
      </c>
      <c r="AQ147" s="97" t="str">
        <f t="shared" si="38"/>
        <v/>
      </c>
      <c r="AR147" s="140" t="str">
        <f>_xlfn.IFNA(IF(AND(MATCH(B147,SlNrfürStrecke!A:A,0)&gt;0,MATCH(C147,SlNrfürStrecke!B:B,0)&gt;0)=TRUE,"ja","nein"),"nein")</f>
        <v>ja</v>
      </c>
      <c r="AS147" s="140" t="str">
        <f t="shared" si="52"/>
        <v>ja</v>
      </c>
      <c r="AT147" s="113" t="str">
        <f t="shared" si="53"/>
        <v>Nein</v>
      </c>
      <c r="AU147" s="113"/>
      <c r="AV147" s="141" t="s">
        <v>3607</v>
      </c>
    </row>
    <row r="148" spans="1:48" s="39" customFormat="1" hidden="1" x14ac:dyDescent="0.25">
      <c r="A148" s="23"/>
      <c r="B148" s="77">
        <v>14704</v>
      </c>
      <c r="C148" s="81" t="s">
        <v>7</v>
      </c>
      <c r="D148" s="81" t="s">
        <v>8</v>
      </c>
      <c r="E148" s="37" t="b">
        <f t="shared" si="39"/>
        <v>0</v>
      </c>
      <c r="F148" s="37" t="b">
        <f t="shared" si="40"/>
        <v>0</v>
      </c>
      <c r="G148" s="38" t="str">
        <f t="shared" si="41"/>
        <v>14704 77 g</v>
      </c>
      <c r="H148" s="18" t="s">
        <v>230</v>
      </c>
      <c r="I148" s="94" t="s">
        <v>9</v>
      </c>
      <c r="J148" s="19" t="s">
        <v>3</v>
      </c>
      <c r="K148" s="19" t="s">
        <v>3</v>
      </c>
      <c r="L148" s="51"/>
      <c r="M148" s="51"/>
      <c r="N148" s="19" t="str">
        <f t="shared" si="42"/>
        <v/>
      </c>
      <c r="O148" s="22" t="str">
        <f t="shared" ca="1" si="43"/>
        <v>ja</v>
      </c>
      <c r="P148" s="22" t="str">
        <f t="shared" ca="1" si="44"/>
        <v>ja</v>
      </c>
      <c r="Q148" s="20" t="str">
        <f t="shared" ca="1" si="45"/>
        <v>Ja</v>
      </c>
      <c r="R148" s="53" t="s">
        <v>231</v>
      </c>
      <c r="S148" s="84"/>
      <c r="T148" s="83"/>
      <c r="U148" s="33" t="str">
        <f t="shared" si="46"/>
        <v/>
      </c>
      <c r="V148" s="29"/>
      <c r="W148" s="35"/>
      <c r="X148" s="35"/>
      <c r="Y148" s="35"/>
      <c r="Z148" s="35"/>
      <c r="AA148" s="24" t="str">
        <f>IF(W148&lt;&gt;"",VLOOKUP(W148,'Anlagentypen strukt inkl RD end'!$A$2:$H$40,8),"")</f>
        <v/>
      </c>
      <c r="AB148" s="24" t="str">
        <f>IF(X148&lt;&gt;"",VLOOKUP(X148,'Anlagentypen strukt inkl RD end'!$A$2:$H$40,8),"")</f>
        <v/>
      </c>
      <c r="AC148" s="24" t="str">
        <f>IF(Y148&lt;&gt;"",VLOOKUP(Y148,'Anlagentypen strukt inkl RD end'!$A$2:$H$40,8),"")</f>
        <v/>
      </c>
      <c r="AD148" s="24" t="str">
        <f>IF(Z148&lt;&gt;"",VLOOKUP(Z148,'Anlagentypen strukt inkl RD end'!$A$2:$H$40,8),"")</f>
        <v/>
      </c>
      <c r="AE148" s="33" t="str">
        <f t="shared" si="47"/>
        <v/>
      </c>
      <c r="AF148" s="25"/>
      <c r="AG148" s="25"/>
      <c r="AH148" s="25"/>
      <c r="AI148" s="25"/>
      <c r="AJ148" s="47" t="str">
        <f t="shared" si="48"/>
        <v/>
      </c>
      <c r="AK148" s="48" t="str">
        <f t="shared" si="36"/>
        <v/>
      </c>
      <c r="AL148" s="47" t="str">
        <f t="shared" si="49"/>
        <v/>
      </c>
      <c r="AM148" s="27"/>
      <c r="AN148" s="36" t="str">
        <f t="shared" si="37"/>
        <v/>
      </c>
      <c r="AO148" s="39" t="str">
        <f t="shared" si="50"/>
        <v/>
      </c>
      <c r="AP148" s="39" t="str">
        <f t="shared" si="51"/>
        <v/>
      </c>
      <c r="AQ148" s="97" t="str">
        <f t="shared" si="38"/>
        <v/>
      </c>
      <c r="AR148" s="113" t="str">
        <f>_xlfn.IFNA(IF(AND(MATCH(B148,SlNrfürStrecke!A:A,0)&gt;0,MATCH(C148,SlNrfürStrecke!B:B,0)&gt;0)=TRUE,"ja","nein"),"nein")</f>
        <v>nein</v>
      </c>
      <c r="AS148" s="140" t="str">
        <f t="shared" si="52"/>
        <v>nein</v>
      </c>
      <c r="AT148" s="113" t="str">
        <f t="shared" si="53"/>
        <v>Ja</v>
      </c>
      <c r="AU148" s="113"/>
      <c r="AV148" s="141" t="s">
        <v>3607</v>
      </c>
    </row>
    <row r="149" spans="1:48" s="39" customFormat="1" ht="26.4" x14ac:dyDescent="0.25">
      <c r="A149" s="23" t="s">
        <v>2345</v>
      </c>
      <c r="B149" s="77">
        <v>14706</v>
      </c>
      <c r="C149" s="80" t="s">
        <v>3</v>
      </c>
      <c r="D149" s="81" t="s">
        <v>3</v>
      </c>
      <c r="E149" s="37" t="b">
        <f t="shared" si="39"/>
        <v>1</v>
      </c>
      <c r="F149" s="37" t="b">
        <f t="shared" si="40"/>
        <v>0</v>
      </c>
      <c r="G149" s="38" t="str">
        <f t="shared" si="41"/>
        <v xml:space="preserve">14706  </v>
      </c>
      <c r="H149" s="18" t="s">
        <v>233</v>
      </c>
      <c r="I149" s="93" t="s">
        <v>2346</v>
      </c>
      <c r="J149" s="19" t="s">
        <v>3</v>
      </c>
      <c r="K149" s="19" t="s">
        <v>3</v>
      </c>
      <c r="L149" s="51"/>
      <c r="M149" s="51"/>
      <c r="N149" s="19" t="str">
        <f t="shared" si="42"/>
        <v/>
      </c>
      <c r="O149" s="22" t="str">
        <f t="shared" ca="1" si="43"/>
        <v>ja</v>
      </c>
      <c r="P149" s="22" t="str">
        <f t="shared" ca="1" si="44"/>
        <v>ja</v>
      </c>
      <c r="Q149" s="20" t="str">
        <f t="shared" ca="1" si="45"/>
        <v>Ja</v>
      </c>
      <c r="R149" s="53" t="s">
        <v>232</v>
      </c>
      <c r="S149" s="73" t="s">
        <v>2345</v>
      </c>
      <c r="T149" s="28"/>
      <c r="U149" s="33" t="str">
        <f t="shared" si="46"/>
        <v/>
      </c>
      <c r="V149" s="29"/>
      <c r="W149" s="35"/>
      <c r="X149" s="35"/>
      <c r="Y149" s="35"/>
      <c r="Z149" s="35"/>
      <c r="AA149" s="24" t="str">
        <f>IF(W149&lt;&gt;"",VLOOKUP(W149,'Anlagentypen strukt inkl RD end'!$A$2:$H$40,8),"")</f>
        <v/>
      </c>
      <c r="AB149" s="24" t="str">
        <f>IF(X149&lt;&gt;"",VLOOKUP(X149,'Anlagentypen strukt inkl RD end'!$A$2:$H$40,8),"")</f>
        <v/>
      </c>
      <c r="AC149" s="24" t="str">
        <f>IF(Y149&lt;&gt;"",VLOOKUP(Y149,'Anlagentypen strukt inkl RD end'!$A$2:$H$40,8),"")</f>
        <v/>
      </c>
      <c r="AD149" s="24" t="str">
        <f>IF(Z149&lt;&gt;"",VLOOKUP(Z149,'Anlagentypen strukt inkl RD end'!$A$2:$H$40,8),"")</f>
        <v/>
      </c>
      <c r="AE149" s="33" t="str">
        <f t="shared" si="47"/>
        <v/>
      </c>
      <c r="AF149" s="25"/>
      <c r="AG149" s="25"/>
      <c r="AH149" s="25"/>
      <c r="AI149" s="25"/>
      <c r="AJ149" s="47" t="str">
        <f t="shared" si="48"/>
        <v/>
      </c>
      <c r="AK149" s="48" t="str">
        <f t="shared" si="36"/>
        <v/>
      </c>
      <c r="AL149" s="47" t="str">
        <f t="shared" si="49"/>
        <v/>
      </c>
      <c r="AM149" s="27"/>
      <c r="AN149" s="36" t="str">
        <f t="shared" si="37"/>
        <v/>
      </c>
      <c r="AO149" s="39" t="str">
        <f t="shared" si="50"/>
        <v/>
      </c>
      <c r="AP149" s="39" t="str">
        <f t="shared" si="51"/>
        <v>X</v>
      </c>
      <c r="AQ149" s="97" t="str">
        <f t="shared" si="38"/>
        <v/>
      </c>
      <c r="AR149" s="140" t="str">
        <f>_xlfn.IFNA(IF(AND(MATCH(B149,SlNrfürStrecke!A:A,0)&gt;0,MATCH(C149,SlNrfürStrecke!B:B,0)&gt;0)=TRUE,"ja","nein"),"nein")</f>
        <v>ja</v>
      </c>
      <c r="AS149" s="140" t="str">
        <f t="shared" si="52"/>
        <v>ja</v>
      </c>
      <c r="AT149" s="113" t="str">
        <f t="shared" si="53"/>
        <v>Nein</v>
      </c>
      <c r="AU149" s="113"/>
      <c r="AV149" s="141" t="s">
        <v>3607</v>
      </c>
    </row>
    <row r="150" spans="1:48" s="39" customFormat="1" ht="26.4" hidden="1" x14ac:dyDescent="0.25">
      <c r="A150" s="23"/>
      <c r="B150" s="77">
        <v>14706</v>
      </c>
      <c r="C150" s="81" t="s">
        <v>7</v>
      </c>
      <c r="D150" s="81" t="s">
        <v>8</v>
      </c>
      <c r="E150" s="37" t="b">
        <f t="shared" si="39"/>
        <v>0</v>
      </c>
      <c r="F150" s="37" t="b">
        <f t="shared" si="40"/>
        <v>0</v>
      </c>
      <c r="G150" s="38" t="str">
        <f t="shared" si="41"/>
        <v>14706 77 g</v>
      </c>
      <c r="H150" s="18" t="s">
        <v>233</v>
      </c>
      <c r="I150" s="94" t="s">
        <v>9</v>
      </c>
      <c r="J150" s="19" t="s">
        <v>3</v>
      </c>
      <c r="K150" s="19" t="s">
        <v>3</v>
      </c>
      <c r="L150" s="51"/>
      <c r="M150" s="51"/>
      <c r="N150" s="19" t="str">
        <f t="shared" si="42"/>
        <v/>
      </c>
      <c r="O150" s="22" t="str">
        <f t="shared" ca="1" si="43"/>
        <v>ja</v>
      </c>
      <c r="P150" s="22" t="str">
        <f t="shared" ca="1" si="44"/>
        <v>ja</v>
      </c>
      <c r="Q150" s="20" t="str">
        <f t="shared" ca="1" si="45"/>
        <v>Ja</v>
      </c>
      <c r="R150" s="53" t="s">
        <v>234</v>
      </c>
      <c r="S150" s="84"/>
      <c r="T150" s="83"/>
      <c r="U150" s="33" t="str">
        <f t="shared" si="46"/>
        <v/>
      </c>
      <c r="V150" s="29"/>
      <c r="W150" s="35"/>
      <c r="X150" s="35"/>
      <c r="Y150" s="35"/>
      <c r="Z150" s="35"/>
      <c r="AA150" s="24" t="str">
        <f>IF(W150&lt;&gt;"",VLOOKUP(W150,'Anlagentypen strukt inkl RD end'!$A$2:$H$40,8),"")</f>
        <v/>
      </c>
      <c r="AB150" s="24" t="str">
        <f>IF(X150&lt;&gt;"",VLOOKUP(X150,'Anlagentypen strukt inkl RD end'!$A$2:$H$40,8),"")</f>
        <v/>
      </c>
      <c r="AC150" s="24" t="str">
        <f>IF(Y150&lt;&gt;"",VLOOKUP(Y150,'Anlagentypen strukt inkl RD end'!$A$2:$H$40,8),"")</f>
        <v/>
      </c>
      <c r="AD150" s="24" t="str">
        <f>IF(Z150&lt;&gt;"",VLOOKUP(Z150,'Anlagentypen strukt inkl RD end'!$A$2:$H$40,8),"")</f>
        <v/>
      </c>
      <c r="AE150" s="33" t="str">
        <f t="shared" si="47"/>
        <v/>
      </c>
      <c r="AF150" s="25"/>
      <c r="AG150" s="25"/>
      <c r="AH150" s="25"/>
      <c r="AI150" s="25"/>
      <c r="AJ150" s="47" t="str">
        <f t="shared" si="48"/>
        <v/>
      </c>
      <c r="AK150" s="48" t="str">
        <f t="shared" si="36"/>
        <v/>
      </c>
      <c r="AL150" s="47" t="str">
        <f t="shared" si="49"/>
        <v/>
      </c>
      <c r="AM150" s="27"/>
      <c r="AN150" s="36" t="str">
        <f t="shared" si="37"/>
        <v/>
      </c>
      <c r="AO150" s="39" t="str">
        <f t="shared" si="50"/>
        <v/>
      </c>
      <c r="AP150" s="39" t="str">
        <f t="shared" si="51"/>
        <v/>
      </c>
      <c r="AQ150" s="97" t="str">
        <f t="shared" si="38"/>
        <v/>
      </c>
      <c r="AR150" s="113" t="str">
        <f>_xlfn.IFNA(IF(AND(MATCH(B150,SlNrfürStrecke!A:A,0)&gt;0,MATCH(C150,SlNrfürStrecke!B:B,0)&gt;0)=TRUE,"ja","nein"),"nein")</f>
        <v>nein</v>
      </c>
      <c r="AS150" s="140" t="str">
        <f t="shared" si="52"/>
        <v>nein</v>
      </c>
      <c r="AT150" s="113" t="str">
        <f t="shared" si="53"/>
        <v>Ja</v>
      </c>
      <c r="AU150" s="113"/>
      <c r="AV150" s="141" t="s">
        <v>3607</v>
      </c>
    </row>
    <row r="151" spans="1:48" s="39" customFormat="1" x14ac:dyDescent="0.25">
      <c r="A151" s="23" t="s">
        <v>2345</v>
      </c>
      <c r="B151" s="77">
        <v>17101</v>
      </c>
      <c r="C151" s="80" t="s">
        <v>3</v>
      </c>
      <c r="D151" s="81" t="s">
        <v>3</v>
      </c>
      <c r="E151" s="37" t="b">
        <f t="shared" si="39"/>
        <v>1</v>
      </c>
      <c r="F151" s="37" t="b">
        <f t="shared" si="40"/>
        <v>0</v>
      </c>
      <c r="G151" s="38" t="str">
        <f t="shared" si="41"/>
        <v xml:space="preserve">17101  </v>
      </c>
      <c r="H151" s="18" t="s">
        <v>236</v>
      </c>
      <c r="I151" s="93" t="s">
        <v>2346</v>
      </c>
      <c r="J151" s="19" t="s">
        <v>3</v>
      </c>
      <c r="K151" s="19" t="s">
        <v>3</v>
      </c>
      <c r="L151" s="51"/>
      <c r="M151" s="51"/>
      <c r="N151" s="19" t="str">
        <f t="shared" si="42"/>
        <v/>
      </c>
      <c r="O151" s="22" t="str">
        <f t="shared" ca="1" si="43"/>
        <v>ja</v>
      </c>
      <c r="P151" s="22" t="str">
        <f t="shared" ca="1" si="44"/>
        <v>ja</v>
      </c>
      <c r="Q151" s="20" t="str">
        <f t="shared" ca="1" si="45"/>
        <v>Ja</v>
      </c>
      <c r="R151" s="53" t="s">
        <v>235</v>
      </c>
      <c r="S151" s="73" t="s">
        <v>2345</v>
      </c>
      <c r="T151" s="28"/>
      <c r="U151" s="33" t="str">
        <f t="shared" si="46"/>
        <v/>
      </c>
      <c r="V151" s="29"/>
      <c r="W151" s="35"/>
      <c r="X151" s="35"/>
      <c r="Y151" s="35"/>
      <c r="Z151" s="35"/>
      <c r="AA151" s="24" t="str">
        <f>IF(W151&lt;&gt;"",VLOOKUP(W151,'Anlagentypen strukt inkl RD end'!$A$2:$H$40,8),"")</f>
        <v/>
      </c>
      <c r="AB151" s="24" t="str">
        <f>IF(X151&lt;&gt;"",VLOOKUP(X151,'Anlagentypen strukt inkl RD end'!$A$2:$H$40,8),"")</f>
        <v/>
      </c>
      <c r="AC151" s="24" t="str">
        <f>IF(Y151&lt;&gt;"",VLOOKUP(Y151,'Anlagentypen strukt inkl RD end'!$A$2:$H$40,8),"")</f>
        <v/>
      </c>
      <c r="AD151" s="24" t="str">
        <f>IF(Z151&lt;&gt;"",VLOOKUP(Z151,'Anlagentypen strukt inkl RD end'!$A$2:$H$40,8),"")</f>
        <v/>
      </c>
      <c r="AE151" s="33" t="str">
        <f t="shared" si="47"/>
        <v/>
      </c>
      <c r="AF151" s="25"/>
      <c r="AG151" s="25"/>
      <c r="AH151" s="25"/>
      <c r="AI151" s="25"/>
      <c r="AJ151" s="47" t="str">
        <f t="shared" si="48"/>
        <v/>
      </c>
      <c r="AK151" s="48" t="str">
        <f t="shared" si="36"/>
        <v/>
      </c>
      <c r="AL151" s="47" t="str">
        <f t="shared" si="49"/>
        <v/>
      </c>
      <c r="AM151" s="27"/>
      <c r="AN151" s="36" t="str">
        <f t="shared" si="37"/>
        <v/>
      </c>
      <c r="AO151" s="39" t="str">
        <f t="shared" si="50"/>
        <v/>
      </c>
      <c r="AP151" s="39" t="str">
        <f t="shared" si="51"/>
        <v>X</v>
      </c>
      <c r="AQ151" s="97" t="str">
        <f t="shared" si="38"/>
        <v/>
      </c>
      <c r="AR151" s="140" t="str">
        <f>_xlfn.IFNA(IF(AND(MATCH(B151,SlNrfürStrecke!A:A,0)&gt;0,MATCH(C151,SlNrfürStrecke!B:B,0)&gt;0)=TRUE,"ja","nein"),"nein")</f>
        <v>ja</v>
      </c>
      <c r="AS151" s="140" t="str">
        <f t="shared" si="52"/>
        <v>ja</v>
      </c>
      <c r="AT151" s="113" t="str">
        <f t="shared" si="53"/>
        <v>Nein</v>
      </c>
      <c r="AU151" s="113"/>
      <c r="AV151" s="141" t="s">
        <v>3607</v>
      </c>
    </row>
    <row r="152" spans="1:48" s="39" customFormat="1" hidden="1" x14ac:dyDescent="0.25">
      <c r="A152" s="23"/>
      <c r="B152" s="77">
        <v>17101</v>
      </c>
      <c r="C152" s="81" t="s">
        <v>7</v>
      </c>
      <c r="D152" s="81" t="s">
        <v>8</v>
      </c>
      <c r="E152" s="37" t="b">
        <f t="shared" si="39"/>
        <v>0</v>
      </c>
      <c r="F152" s="37" t="b">
        <f t="shared" si="40"/>
        <v>0</v>
      </c>
      <c r="G152" s="38" t="str">
        <f t="shared" si="41"/>
        <v>17101 77 g</v>
      </c>
      <c r="H152" s="18" t="s">
        <v>236</v>
      </c>
      <c r="I152" s="94" t="s">
        <v>9</v>
      </c>
      <c r="J152" s="19" t="s">
        <v>3</v>
      </c>
      <c r="K152" s="19" t="s">
        <v>3</v>
      </c>
      <c r="L152" s="51"/>
      <c r="M152" s="51"/>
      <c r="N152" s="19" t="str">
        <f t="shared" si="42"/>
        <v/>
      </c>
      <c r="O152" s="22" t="str">
        <f t="shared" ca="1" si="43"/>
        <v>ja</v>
      </c>
      <c r="P152" s="22" t="str">
        <f t="shared" ca="1" si="44"/>
        <v>ja</v>
      </c>
      <c r="Q152" s="20" t="str">
        <f t="shared" ca="1" si="45"/>
        <v>Ja</v>
      </c>
      <c r="R152" s="53" t="s">
        <v>237</v>
      </c>
      <c r="S152" s="84"/>
      <c r="T152" s="83"/>
      <c r="U152" s="33" t="str">
        <f t="shared" si="46"/>
        <v/>
      </c>
      <c r="V152" s="29"/>
      <c r="W152" s="35"/>
      <c r="X152" s="35"/>
      <c r="Y152" s="35"/>
      <c r="Z152" s="35"/>
      <c r="AA152" s="24" t="str">
        <f>IF(W152&lt;&gt;"",VLOOKUP(W152,'Anlagentypen strukt inkl RD end'!$A$2:$H$40,8),"")</f>
        <v/>
      </c>
      <c r="AB152" s="24" t="str">
        <f>IF(X152&lt;&gt;"",VLOOKUP(X152,'Anlagentypen strukt inkl RD end'!$A$2:$H$40,8),"")</f>
        <v/>
      </c>
      <c r="AC152" s="24" t="str">
        <f>IF(Y152&lt;&gt;"",VLOOKUP(Y152,'Anlagentypen strukt inkl RD end'!$A$2:$H$40,8),"")</f>
        <v/>
      </c>
      <c r="AD152" s="24" t="str">
        <f>IF(Z152&lt;&gt;"",VLOOKUP(Z152,'Anlagentypen strukt inkl RD end'!$A$2:$H$40,8),"")</f>
        <v/>
      </c>
      <c r="AE152" s="33" t="str">
        <f t="shared" si="47"/>
        <v/>
      </c>
      <c r="AF152" s="25"/>
      <c r="AG152" s="25"/>
      <c r="AH152" s="25"/>
      <c r="AI152" s="25"/>
      <c r="AJ152" s="47" t="str">
        <f t="shared" si="48"/>
        <v/>
      </c>
      <c r="AK152" s="48" t="str">
        <f t="shared" si="36"/>
        <v/>
      </c>
      <c r="AL152" s="47" t="str">
        <f t="shared" si="49"/>
        <v/>
      </c>
      <c r="AM152" s="27"/>
      <c r="AN152" s="36" t="str">
        <f t="shared" si="37"/>
        <v/>
      </c>
      <c r="AO152" s="39" t="str">
        <f t="shared" si="50"/>
        <v/>
      </c>
      <c r="AP152" s="39" t="str">
        <f t="shared" si="51"/>
        <v/>
      </c>
      <c r="AQ152" s="97" t="str">
        <f t="shared" si="38"/>
        <v/>
      </c>
      <c r="AR152" s="113" t="str">
        <f>_xlfn.IFNA(IF(AND(MATCH(B152,SlNrfürStrecke!A:A,0)&gt;0,MATCH(C152,SlNrfürStrecke!B:B,0)&gt;0)=TRUE,"ja","nein"),"nein")</f>
        <v>nein</v>
      </c>
      <c r="AS152" s="140" t="str">
        <f t="shared" si="52"/>
        <v>nein</v>
      </c>
      <c r="AT152" s="113" t="str">
        <f t="shared" si="53"/>
        <v>Ja</v>
      </c>
      <c r="AU152" s="113"/>
      <c r="AV152" s="141" t="s">
        <v>3607</v>
      </c>
    </row>
    <row r="153" spans="1:48" s="39" customFormat="1" ht="39.6" x14ac:dyDescent="0.25">
      <c r="A153" s="23" t="s">
        <v>2345</v>
      </c>
      <c r="B153" s="77">
        <v>17102</v>
      </c>
      <c r="C153" s="80" t="s">
        <v>3</v>
      </c>
      <c r="D153" s="81" t="s">
        <v>3</v>
      </c>
      <c r="E153" s="37" t="b">
        <f t="shared" si="39"/>
        <v>1</v>
      </c>
      <c r="F153" s="37" t="b">
        <f t="shared" si="40"/>
        <v>0</v>
      </c>
      <c r="G153" s="38" t="str">
        <f t="shared" si="41"/>
        <v xml:space="preserve">17102  </v>
      </c>
      <c r="H153" s="18" t="s">
        <v>239</v>
      </c>
      <c r="I153" s="93" t="s">
        <v>2346</v>
      </c>
      <c r="J153" s="19" t="s">
        <v>3</v>
      </c>
      <c r="K153" s="19" t="s">
        <v>3</v>
      </c>
      <c r="L153" s="51"/>
      <c r="M153" s="51"/>
      <c r="N153" s="19" t="str">
        <f t="shared" si="42"/>
        <v/>
      </c>
      <c r="O153" s="22" t="str">
        <f t="shared" ca="1" si="43"/>
        <v>ja</v>
      </c>
      <c r="P153" s="22" t="str">
        <f t="shared" ca="1" si="44"/>
        <v>ja</v>
      </c>
      <c r="Q153" s="20" t="str">
        <f t="shared" ca="1" si="45"/>
        <v>Ja</v>
      </c>
      <c r="R153" s="53" t="s">
        <v>238</v>
      </c>
      <c r="S153" s="73" t="s">
        <v>2345</v>
      </c>
      <c r="T153" s="28"/>
      <c r="U153" s="33" t="str">
        <f t="shared" si="46"/>
        <v/>
      </c>
      <c r="V153" s="29"/>
      <c r="W153" s="35"/>
      <c r="X153" s="35"/>
      <c r="Y153" s="35"/>
      <c r="Z153" s="35"/>
      <c r="AA153" s="24" t="str">
        <f>IF(W153&lt;&gt;"",VLOOKUP(W153,'Anlagentypen strukt inkl RD end'!$A$2:$H$40,8),"")</f>
        <v/>
      </c>
      <c r="AB153" s="24" t="str">
        <f>IF(X153&lt;&gt;"",VLOOKUP(X153,'Anlagentypen strukt inkl RD end'!$A$2:$H$40,8),"")</f>
        <v/>
      </c>
      <c r="AC153" s="24" t="str">
        <f>IF(Y153&lt;&gt;"",VLOOKUP(Y153,'Anlagentypen strukt inkl RD end'!$A$2:$H$40,8),"")</f>
        <v/>
      </c>
      <c r="AD153" s="24" t="str">
        <f>IF(Z153&lt;&gt;"",VLOOKUP(Z153,'Anlagentypen strukt inkl RD end'!$A$2:$H$40,8),"")</f>
        <v/>
      </c>
      <c r="AE153" s="33" t="str">
        <f t="shared" si="47"/>
        <v/>
      </c>
      <c r="AF153" s="25"/>
      <c r="AG153" s="25"/>
      <c r="AH153" s="25"/>
      <c r="AI153" s="25"/>
      <c r="AJ153" s="47" t="str">
        <f t="shared" si="48"/>
        <v/>
      </c>
      <c r="AK153" s="48" t="str">
        <f t="shared" si="36"/>
        <v/>
      </c>
      <c r="AL153" s="47" t="str">
        <f t="shared" si="49"/>
        <v/>
      </c>
      <c r="AM153" s="27"/>
      <c r="AN153" s="36" t="str">
        <f t="shared" si="37"/>
        <v/>
      </c>
      <c r="AO153" s="39" t="str">
        <f t="shared" si="50"/>
        <v/>
      </c>
      <c r="AP153" s="39" t="str">
        <f t="shared" si="51"/>
        <v>X</v>
      </c>
      <c r="AQ153" s="97" t="str">
        <f t="shared" si="38"/>
        <v/>
      </c>
      <c r="AR153" s="140" t="str">
        <f>_xlfn.IFNA(IF(AND(MATCH(B153,SlNrfürStrecke!A:A,0)&gt;0,MATCH(C153,SlNrfürStrecke!B:B,0)&gt;0)=TRUE,"ja","nein"),"nein")</f>
        <v>ja</v>
      </c>
      <c r="AS153" s="140" t="str">
        <f t="shared" si="52"/>
        <v>ja</v>
      </c>
      <c r="AT153" s="113" t="str">
        <f t="shared" si="53"/>
        <v>Nein</v>
      </c>
      <c r="AU153" s="113"/>
      <c r="AV153" s="141" t="s">
        <v>3607</v>
      </c>
    </row>
    <row r="154" spans="1:48" s="39" customFormat="1" ht="39.6" x14ac:dyDescent="0.25">
      <c r="A154" s="23" t="s">
        <v>2345</v>
      </c>
      <c r="B154" s="77">
        <v>17103</v>
      </c>
      <c r="C154" s="80" t="s">
        <v>3</v>
      </c>
      <c r="D154" s="81" t="s">
        <v>3</v>
      </c>
      <c r="E154" s="37" t="b">
        <f t="shared" si="39"/>
        <v>1</v>
      </c>
      <c r="F154" s="37" t="b">
        <f t="shared" si="40"/>
        <v>0</v>
      </c>
      <c r="G154" s="38" t="str">
        <f t="shared" si="41"/>
        <v xml:space="preserve">17103  </v>
      </c>
      <c r="H154" s="18" t="s">
        <v>241</v>
      </c>
      <c r="I154" s="93" t="s">
        <v>2346</v>
      </c>
      <c r="J154" s="19" t="s">
        <v>3</v>
      </c>
      <c r="K154" s="19" t="s">
        <v>3</v>
      </c>
      <c r="L154" s="51"/>
      <c r="M154" s="51"/>
      <c r="N154" s="19" t="str">
        <f t="shared" si="42"/>
        <v/>
      </c>
      <c r="O154" s="22" t="str">
        <f t="shared" ca="1" si="43"/>
        <v>ja</v>
      </c>
      <c r="P154" s="22" t="str">
        <f t="shared" ca="1" si="44"/>
        <v>ja</v>
      </c>
      <c r="Q154" s="20" t="str">
        <f t="shared" ca="1" si="45"/>
        <v>Ja</v>
      </c>
      <c r="R154" s="53" t="s">
        <v>240</v>
      </c>
      <c r="S154" s="73" t="s">
        <v>2345</v>
      </c>
      <c r="T154" s="28"/>
      <c r="U154" s="33" t="str">
        <f t="shared" si="46"/>
        <v/>
      </c>
      <c r="V154" s="29"/>
      <c r="W154" s="35"/>
      <c r="X154" s="35"/>
      <c r="Y154" s="35"/>
      <c r="Z154" s="35"/>
      <c r="AA154" s="24" t="str">
        <f>IF(W154&lt;&gt;"",VLOOKUP(W154,'Anlagentypen strukt inkl RD end'!$A$2:$H$40,8),"")</f>
        <v/>
      </c>
      <c r="AB154" s="24" t="str">
        <f>IF(X154&lt;&gt;"",VLOOKUP(X154,'Anlagentypen strukt inkl RD end'!$A$2:$H$40,8),"")</f>
        <v/>
      </c>
      <c r="AC154" s="24" t="str">
        <f>IF(Y154&lt;&gt;"",VLOOKUP(Y154,'Anlagentypen strukt inkl RD end'!$A$2:$H$40,8),"")</f>
        <v/>
      </c>
      <c r="AD154" s="24" t="str">
        <f>IF(Z154&lt;&gt;"",VLOOKUP(Z154,'Anlagentypen strukt inkl RD end'!$A$2:$H$40,8),"")</f>
        <v/>
      </c>
      <c r="AE154" s="33" t="str">
        <f t="shared" si="47"/>
        <v/>
      </c>
      <c r="AF154" s="25"/>
      <c r="AG154" s="25"/>
      <c r="AH154" s="25"/>
      <c r="AI154" s="25"/>
      <c r="AJ154" s="47" t="str">
        <f t="shared" si="48"/>
        <v/>
      </c>
      <c r="AK154" s="48" t="str">
        <f t="shared" si="36"/>
        <v/>
      </c>
      <c r="AL154" s="47" t="str">
        <f t="shared" si="49"/>
        <v/>
      </c>
      <c r="AM154" s="27"/>
      <c r="AN154" s="36" t="str">
        <f t="shared" si="37"/>
        <v/>
      </c>
      <c r="AO154" s="39" t="str">
        <f t="shared" si="50"/>
        <v/>
      </c>
      <c r="AP154" s="39" t="str">
        <f t="shared" si="51"/>
        <v>X</v>
      </c>
      <c r="AQ154" s="97" t="str">
        <f t="shared" si="38"/>
        <v/>
      </c>
      <c r="AR154" s="140" t="str">
        <f>_xlfn.IFNA(IF(AND(MATCH(B154,SlNrfürStrecke!A:A,0)&gt;0,MATCH(C154,SlNrfürStrecke!B:B,0)&gt;0)=TRUE,"ja","nein"),"nein")</f>
        <v>ja</v>
      </c>
      <c r="AS154" s="140" t="str">
        <f t="shared" si="52"/>
        <v>ja</v>
      </c>
      <c r="AT154" s="113" t="str">
        <f t="shared" si="53"/>
        <v>Nein</v>
      </c>
      <c r="AU154" s="113"/>
      <c r="AV154" s="141" t="s">
        <v>3607</v>
      </c>
    </row>
    <row r="155" spans="1:48" s="39" customFormat="1" ht="26.4" x14ac:dyDescent="0.25">
      <c r="A155" s="23" t="s">
        <v>2345</v>
      </c>
      <c r="B155" s="77">
        <v>17104</v>
      </c>
      <c r="C155" s="80" t="s">
        <v>3</v>
      </c>
      <c r="D155" s="81" t="s">
        <v>3</v>
      </c>
      <c r="E155" s="37" t="b">
        <f t="shared" si="39"/>
        <v>1</v>
      </c>
      <c r="F155" s="37" t="b">
        <f t="shared" si="40"/>
        <v>0</v>
      </c>
      <c r="G155" s="38" t="str">
        <f t="shared" si="41"/>
        <v xml:space="preserve">17104  </v>
      </c>
      <c r="H155" s="18" t="s">
        <v>243</v>
      </c>
      <c r="I155" s="93" t="s">
        <v>2346</v>
      </c>
      <c r="J155" s="19" t="s">
        <v>3165</v>
      </c>
      <c r="K155" s="19" t="s">
        <v>3</v>
      </c>
      <c r="L155" s="51"/>
      <c r="M155" s="51"/>
      <c r="N155" s="19" t="str">
        <f t="shared" si="42"/>
        <v/>
      </c>
      <c r="O155" s="22" t="str">
        <f t="shared" ca="1" si="43"/>
        <v>ja</v>
      </c>
      <c r="P155" s="22" t="str">
        <f t="shared" ca="1" si="44"/>
        <v>ja</v>
      </c>
      <c r="Q155" s="20" t="str">
        <f t="shared" ca="1" si="45"/>
        <v>Ja</v>
      </c>
      <c r="R155" s="53" t="s">
        <v>242</v>
      </c>
      <c r="S155" s="73" t="s">
        <v>2345</v>
      </c>
      <c r="T155" s="28"/>
      <c r="U155" s="33" t="str">
        <f t="shared" si="46"/>
        <v/>
      </c>
      <c r="V155" s="29"/>
      <c r="W155" s="35"/>
      <c r="X155" s="35"/>
      <c r="Y155" s="35"/>
      <c r="Z155" s="35"/>
      <c r="AA155" s="24" t="str">
        <f>IF(W155&lt;&gt;"",VLOOKUP(W155,'Anlagentypen strukt inkl RD end'!$A$2:$H$40,8),"")</f>
        <v/>
      </c>
      <c r="AB155" s="24" t="str">
        <f>IF(X155&lt;&gt;"",VLOOKUP(X155,'Anlagentypen strukt inkl RD end'!$A$2:$H$40,8),"")</f>
        <v/>
      </c>
      <c r="AC155" s="24" t="str">
        <f>IF(Y155&lt;&gt;"",VLOOKUP(Y155,'Anlagentypen strukt inkl RD end'!$A$2:$H$40,8),"")</f>
        <v/>
      </c>
      <c r="AD155" s="24" t="str">
        <f>IF(Z155&lt;&gt;"",VLOOKUP(Z155,'Anlagentypen strukt inkl RD end'!$A$2:$H$40,8),"")</f>
        <v/>
      </c>
      <c r="AE155" s="33" t="str">
        <f t="shared" si="47"/>
        <v/>
      </c>
      <c r="AF155" s="25"/>
      <c r="AG155" s="25"/>
      <c r="AH155" s="25"/>
      <c r="AI155" s="25"/>
      <c r="AJ155" s="47" t="str">
        <f t="shared" si="48"/>
        <v/>
      </c>
      <c r="AK155" s="48" t="str">
        <f t="shared" si="36"/>
        <v/>
      </c>
      <c r="AL155" s="47" t="str">
        <f t="shared" si="49"/>
        <v/>
      </c>
      <c r="AM155" s="27"/>
      <c r="AN155" s="36" t="str">
        <f t="shared" si="37"/>
        <v/>
      </c>
      <c r="AO155" s="39" t="str">
        <f t="shared" si="50"/>
        <v/>
      </c>
      <c r="AP155" s="39" t="str">
        <f t="shared" si="51"/>
        <v>X</v>
      </c>
      <c r="AQ155" s="97" t="str">
        <f t="shared" si="38"/>
        <v/>
      </c>
      <c r="AR155" s="140" t="str">
        <f>_xlfn.IFNA(IF(AND(MATCH(B155,SlNrfürStrecke!A:A,0)&gt;0,MATCH(C155,SlNrfürStrecke!B:B,0)&gt;0)=TRUE,"ja","nein"),"nein")</f>
        <v>ja</v>
      </c>
      <c r="AS155" s="140" t="str">
        <f t="shared" si="52"/>
        <v>ja</v>
      </c>
      <c r="AT155" s="113" t="str">
        <f t="shared" si="53"/>
        <v>Nein</v>
      </c>
      <c r="AU155" s="113"/>
      <c r="AV155" s="141" t="s">
        <v>3607</v>
      </c>
    </row>
    <row r="156" spans="1:48" s="39" customFormat="1" ht="26.4" x14ac:dyDescent="0.25">
      <c r="A156" s="23" t="s">
        <v>2345</v>
      </c>
      <c r="B156" s="77">
        <v>17104</v>
      </c>
      <c r="C156" s="81" t="s">
        <v>245</v>
      </c>
      <c r="D156" s="81" t="s">
        <v>3</v>
      </c>
      <c r="E156" s="37" t="b">
        <f t="shared" si="39"/>
        <v>1</v>
      </c>
      <c r="F156" s="37" t="b">
        <f t="shared" si="40"/>
        <v>0</v>
      </c>
      <c r="G156" s="38" t="str">
        <f t="shared" si="41"/>
        <v xml:space="preserve">17104 1 </v>
      </c>
      <c r="H156" s="18" t="s">
        <v>243</v>
      </c>
      <c r="I156" s="94" t="s">
        <v>246</v>
      </c>
      <c r="J156" s="19" t="s">
        <v>3165</v>
      </c>
      <c r="K156" s="19" t="s">
        <v>3</v>
      </c>
      <c r="L156" s="51"/>
      <c r="M156" s="51"/>
      <c r="N156" s="19" t="str">
        <f t="shared" si="42"/>
        <v/>
      </c>
      <c r="O156" s="22" t="str">
        <f t="shared" ca="1" si="43"/>
        <v>ja</v>
      </c>
      <c r="P156" s="22" t="str">
        <f t="shared" ca="1" si="44"/>
        <v>ja</v>
      </c>
      <c r="Q156" s="20" t="str">
        <f t="shared" ca="1" si="45"/>
        <v>Ja</v>
      </c>
      <c r="R156" s="53" t="s">
        <v>244</v>
      </c>
      <c r="S156" s="73" t="s">
        <v>2345</v>
      </c>
      <c r="T156" s="28"/>
      <c r="U156" s="33" t="str">
        <f t="shared" si="46"/>
        <v/>
      </c>
      <c r="V156" s="29"/>
      <c r="W156" s="35"/>
      <c r="X156" s="35"/>
      <c r="Y156" s="35"/>
      <c r="Z156" s="35"/>
      <c r="AA156" s="24" t="str">
        <f>IF(W156&lt;&gt;"",VLOOKUP(W156,'Anlagentypen strukt inkl RD end'!$A$2:$H$40,8),"")</f>
        <v/>
      </c>
      <c r="AB156" s="24" t="str">
        <f>IF(X156&lt;&gt;"",VLOOKUP(X156,'Anlagentypen strukt inkl RD end'!$A$2:$H$40,8),"")</f>
        <v/>
      </c>
      <c r="AC156" s="24" t="str">
        <f>IF(Y156&lt;&gt;"",VLOOKUP(Y156,'Anlagentypen strukt inkl RD end'!$A$2:$H$40,8),"")</f>
        <v/>
      </c>
      <c r="AD156" s="24" t="str">
        <f>IF(Z156&lt;&gt;"",VLOOKUP(Z156,'Anlagentypen strukt inkl RD end'!$A$2:$H$40,8),"")</f>
        <v/>
      </c>
      <c r="AE156" s="33" t="str">
        <f t="shared" si="47"/>
        <v/>
      </c>
      <c r="AF156" s="25"/>
      <c r="AG156" s="25"/>
      <c r="AH156" s="25"/>
      <c r="AI156" s="25"/>
      <c r="AJ156" s="47" t="str">
        <f t="shared" si="48"/>
        <v/>
      </c>
      <c r="AK156" s="48" t="str">
        <f t="shared" si="36"/>
        <v/>
      </c>
      <c r="AL156" s="47" t="str">
        <f t="shared" si="49"/>
        <v/>
      </c>
      <c r="AM156" s="27"/>
      <c r="AN156" s="36" t="str">
        <f t="shared" si="37"/>
        <v/>
      </c>
      <c r="AO156" s="39" t="str">
        <f t="shared" si="50"/>
        <v/>
      </c>
      <c r="AP156" s="39" t="str">
        <f t="shared" si="51"/>
        <v>X</v>
      </c>
      <c r="AQ156" s="97" t="str">
        <f t="shared" si="38"/>
        <v/>
      </c>
      <c r="AR156" s="113" t="str">
        <f>_xlfn.IFNA(IF(AND(MATCH(B156,SlNrfürStrecke!A:A,0)&gt;0,MATCH(C156,SlNrfürStrecke!B:B,0)&gt;0)=TRUE,"ja","nein"),"nein")</f>
        <v>ja</v>
      </c>
      <c r="AS156" s="140" t="str">
        <f t="shared" si="52"/>
        <v>ja</v>
      </c>
      <c r="AT156" s="113" t="str">
        <f t="shared" si="53"/>
        <v>Nein</v>
      </c>
      <c r="AU156" s="113"/>
      <c r="AV156" s="141" t="s">
        <v>3607</v>
      </c>
    </row>
    <row r="157" spans="1:48" s="39" customFormat="1" ht="39.6" x14ac:dyDescent="0.25">
      <c r="A157" s="23" t="s">
        <v>2345</v>
      </c>
      <c r="B157" s="77">
        <v>17104</v>
      </c>
      <c r="C157" s="81" t="s">
        <v>248</v>
      </c>
      <c r="D157" s="81" t="s">
        <v>3</v>
      </c>
      <c r="E157" s="37" t="b">
        <f t="shared" si="39"/>
        <v>1</v>
      </c>
      <c r="F157" s="37" t="b">
        <f t="shared" si="40"/>
        <v>0</v>
      </c>
      <c r="G157" s="38" t="str">
        <f t="shared" si="41"/>
        <v xml:space="preserve">17104 2 </v>
      </c>
      <c r="H157" s="18" t="s">
        <v>243</v>
      </c>
      <c r="I157" s="94" t="s">
        <v>249</v>
      </c>
      <c r="J157" s="19" t="s">
        <v>3165</v>
      </c>
      <c r="K157" s="19" t="s">
        <v>3</v>
      </c>
      <c r="L157" s="51"/>
      <c r="M157" s="51"/>
      <c r="N157" s="19" t="str">
        <f t="shared" si="42"/>
        <v/>
      </c>
      <c r="O157" s="22" t="str">
        <f t="shared" ca="1" si="43"/>
        <v>ja</v>
      </c>
      <c r="P157" s="22" t="str">
        <f t="shared" ca="1" si="44"/>
        <v>ja</v>
      </c>
      <c r="Q157" s="20" t="str">
        <f t="shared" ca="1" si="45"/>
        <v>Ja</v>
      </c>
      <c r="R157" s="53" t="s">
        <v>247</v>
      </c>
      <c r="S157" s="73" t="s">
        <v>2345</v>
      </c>
      <c r="T157" s="28"/>
      <c r="U157" s="33" t="str">
        <f t="shared" si="46"/>
        <v/>
      </c>
      <c r="V157" s="29"/>
      <c r="W157" s="35"/>
      <c r="X157" s="35"/>
      <c r="Y157" s="35"/>
      <c r="Z157" s="35"/>
      <c r="AA157" s="24" t="str">
        <f>IF(W157&lt;&gt;"",VLOOKUP(W157,'Anlagentypen strukt inkl RD end'!$A$2:$H$40,8),"")</f>
        <v/>
      </c>
      <c r="AB157" s="24" t="str">
        <f>IF(X157&lt;&gt;"",VLOOKUP(X157,'Anlagentypen strukt inkl RD end'!$A$2:$H$40,8),"")</f>
        <v/>
      </c>
      <c r="AC157" s="24" t="str">
        <f>IF(Y157&lt;&gt;"",VLOOKUP(Y157,'Anlagentypen strukt inkl RD end'!$A$2:$H$40,8),"")</f>
        <v/>
      </c>
      <c r="AD157" s="24" t="str">
        <f>IF(Z157&lt;&gt;"",VLOOKUP(Z157,'Anlagentypen strukt inkl RD end'!$A$2:$H$40,8),"")</f>
        <v/>
      </c>
      <c r="AE157" s="33" t="str">
        <f t="shared" si="47"/>
        <v/>
      </c>
      <c r="AF157" s="25"/>
      <c r="AG157" s="25"/>
      <c r="AH157" s="25"/>
      <c r="AI157" s="25"/>
      <c r="AJ157" s="47" t="str">
        <f t="shared" si="48"/>
        <v/>
      </c>
      <c r="AK157" s="48" t="str">
        <f t="shared" si="36"/>
        <v/>
      </c>
      <c r="AL157" s="47" t="str">
        <f t="shared" si="49"/>
        <v/>
      </c>
      <c r="AM157" s="27"/>
      <c r="AN157" s="36" t="str">
        <f t="shared" si="37"/>
        <v/>
      </c>
      <c r="AO157" s="39" t="str">
        <f t="shared" si="50"/>
        <v/>
      </c>
      <c r="AP157" s="39" t="str">
        <f t="shared" si="51"/>
        <v>X</v>
      </c>
      <c r="AQ157" s="97" t="str">
        <f t="shared" si="38"/>
        <v/>
      </c>
      <c r="AR157" s="113" t="str">
        <f>_xlfn.IFNA(IF(AND(MATCH(B157,SlNrfürStrecke!A:A,0)&gt;0,MATCH(C157,SlNrfürStrecke!B:B,0)&gt;0)=TRUE,"ja","nein"),"nein")</f>
        <v>ja</v>
      </c>
      <c r="AS157" s="140" t="str">
        <f t="shared" si="52"/>
        <v>ja</v>
      </c>
      <c r="AT157" s="113" t="str">
        <f t="shared" si="53"/>
        <v>Nein</v>
      </c>
      <c r="AU157" s="113"/>
      <c r="AV157" s="141" t="s">
        <v>3607</v>
      </c>
    </row>
    <row r="158" spans="1:48" s="39" customFormat="1" ht="26.4" x14ac:dyDescent="0.25">
      <c r="A158" s="23" t="s">
        <v>2345</v>
      </c>
      <c r="B158" s="77">
        <v>17104</v>
      </c>
      <c r="C158" s="81" t="s">
        <v>251</v>
      </c>
      <c r="D158" s="81" t="s">
        <v>3</v>
      </c>
      <c r="E158" s="37" t="b">
        <f t="shared" si="39"/>
        <v>1</v>
      </c>
      <c r="F158" s="37" t="b">
        <f t="shared" si="40"/>
        <v>0</v>
      </c>
      <c r="G158" s="38" t="str">
        <f t="shared" si="41"/>
        <v xml:space="preserve">17104 3 </v>
      </c>
      <c r="H158" s="18" t="s">
        <v>243</v>
      </c>
      <c r="I158" s="94" t="s">
        <v>252</v>
      </c>
      <c r="J158" s="19" t="s">
        <v>3165</v>
      </c>
      <c r="K158" s="19" t="s">
        <v>3</v>
      </c>
      <c r="L158" s="51"/>
      <c r="M158" s="51"/>
      <c r="N158" s="19" t="str">
        <f t="shared" si="42"/>
        <v/>
      </c>
      <c r="O158" s="22" t="str">
        <f t="shared" ca="1" si="43"/>
        <v>ja</v>
      </c>
      <c r="P158" s="22" t="str">
        <f t="shared" ca="1" si="44"/>
        <v>ja</v>
      </c>
      <c r="Q158" s="20" t="str">
        <f t="shared" ca="1" si="45"/>
        <v>Ja</v>
      </c>
      <c r="R158" s="53" t="s">
        <v>250</v>
      </c>
      <c r="S158" s="73" t="s">
        <v>2345</v>
      </c>
      <c r="T158" s="28"/>
      <c r="U158" s="33" t="str">
        <f t="shared" si="46"/>
        <v/>
      </c>
      <c r="V158" s="29"/>
      <c r="W158" s="35"/>
      <c r="X158" s="35"/>
      <c r="Y158" s="35"/>
      <c r="Z158" s="35"/>
      <c r="AA158" s="24" t="str">
        <f>IF(W158&lt;&gt;"",VLOOKUP(W158,'Anlagentypen strukt inkl RD end'!$A$2:$H$40,8),"")</f>
        <v/>
      </c>
      <c r="AB158" s="24" t="str">
        <f>IF(X158&lt;&gt;"",VLOOKUP(X158,'Anlagentypen strukt inkl RD end'!$A$2:$H$40,8),"")</f>
        <v/>
      </c>
      <c r="AC158" s="24" t="str">
        <f>IF(Y158&lt;&gt;"",VLOOKUP(Y158,'Anlagentypen strukt inkl RD end'!$A$2:$H$40,8),"")</f>
        <v/>
      </c>
      <c r="AD158" s="24" t="str">
        <f>IF(Z158&lt;&gt;"",VLOOKUP(Z158,'Anlagentypen strukt inkl RD end'!$A$2:$H$40,8),"")</f>
        <v/>
      </c>
      <c r="AE158" s="33" t="str">
        <f t="shared" si="47"/>
        <v/>
      </c>
      <c r="AF158" s="25"/>
      <c r="AG158" s="25"/>
      <c r="AH158" s="25"/>
      <c r="AI158" s="25"/>
      <c r="AJ158" s="47" t="str">
        <f t="shared" si="48"/>
        <v/>
      </c>
      <c r="AK158" s="48" t="str">
        <f t="shared" si="36"/>
        <v/>
      </c>
      <c r="AL158" s="47" t="str">
        <f t="shared" si="49"/>
        <v/>
      </c>
      <c r="AM158" s="27"/>
      <c r="AN158" s="36" t="str">
        <f t="shared" si="37"/>
        <v/>
      </c>
      <c r="AO158" s="39" t="str">
        <f t="shared" si="50"/>
        <v/>
      </c>
      <c r="AP158" s="39" t="str">
        <f t="shared" si="51"/>
        <v>X</v>
      </c>
      <c r="AQ158" s="97" t="str">
        <f t="shared" si="38"/>
        <v/>
      </c>
      <c r="AR158" s="113" t="str">
        <f>_xlfn.IFNA(IF(AND(MATCH(B158,SlNrfürStrecke!A:A,0)&gt;0,MATCH(C158,SlNrfürStrecke!B:B,0)&gt;0)=TRUE,"ja","nein"),"nein")</f>
        <v>ja</v>
      </c>
      <c r="AS158" s="140" t="str">
        <f t="shared" si="52"/>
        <v>ja</v>
      </c>
      <c r="AT158" s="113" t="str">
        <f t="shared" si="53"/>
        <v>Nein</v>
      </c>
      <c r="AU158" s="113"/>
      <c r="AV158" s="141" t="s">
        <v>3607</v>
      </c>
    </row>
    <row r="159" spans="1:48" s="39" customFormat="1" ht="26.4" x14ac:dyDescent="0.25">
      <c r="A159" s="23" t="s">
        <v>2345</v>
      </c>
      <c r="B159" s="77">
        <v>17114</v>
      </c>
      <c r="C159" s="80" t="s">
        <v>3</v>
      </c>
      <c r="D159" s="81" t="s">
        <v>3</v>
      </c>
      <c r="E159" s="37" t="b">
        <f t="shared" si="39"/>
        <v>1</v>
      </c>
      <c r="F159" s="37" t="b">
        <f t="shared" si="40"/>
        <v>0</v>
      </c>
      <c r="G159" s="38" t="str">
        <f t="shared" si="41"/>
        <v xml:space="preserve">17114  </v>
      </c>
      <c r="H159" s="18" t="s">
        <v>254</v>
      </c>
      <c r="I159" s="93" t="s">
        <v>2346</v>
      </c>
      <c r="J159" s="19" t="s">
        <v>3165</v>
      </c>
      <c r="K159" s="19" t="s">
        <v>3</v>
      </c>
      <c r="L159" s="51"/>
      <c r="M159" s="51"/>
      <c r="N159" s="19" t="str">
        <f t="shared" si="42"/>
        <v/>
      </c>
      <c r="O159" s="22" t="str">
        <f t="shared" ca="1" si="43"/>
        <v>ja</v>
      </c>
      <c r="P159" s="22" t="str">
        <f t="shared" ca="1" si="44"/>
        <v>ja</v>
      </c>
      <c r="Q159" s="20" t="str">
        <f t="shared" ca="1" si="45"/>
        <v>Ja</v>
      </c>
      <c r="R159" s="53" t="s">
        <v>253</v>
      </c>
      <c r="S159" s="73" t="s">
        <v>2345</v>
      </c>
      <c r="T159" s="28"/>
      <c r="U159" s="33" t="str">
        <f t="shared" si="46"/>
        <v/>
      </c>
      <c r="V159" s="29"/>
      <c r="W159" s="35"/>
      <c r="X159" s="35"/>
      <c r="Y159" s="35"/>
      <c r="Z159" s="35"/>
      <c r="AA159" s="24" t="str">
        <f>IF(W159&lt;&gt;"",VLOOKUP(W159,'Anlagentypen strukt inkl RD end'!$A$2:$H$40,8),"")</f>
        <v/>
      </c>
      <c r="AB159" s="24" t="str">
        <f>IF(X159&lt;&gt;"",VLOOKUP(X159,'Anlagentypen strukt inkl RD end'!$A$2:$H$40,8),"")</f>
        <v/>
      </c>
      <c r="AC159" s="24" t="str">
        <f>IF(Y159&lt;&gt;"",VLOOKUP(Y159,'Anlagentypen strukt inkl RD end'!$A$2:$H$40,8),"")</f>
        <v/>
      </c>
      <c r="AD159" s="24" t="str">
        <f>IF(Z159&lt;&gt;"",VLOOKUP(Z159,'Anlagentypen strukt inkl RD end'!$A$2:$H$40,8),"")</f>
        <v/>
      </c>
      <c r="AE159" s="33" t="str">
        <f t="shared" si="47"/>
        <v/>
      </c>
      <c r="AF159" s="25"/>
      <c r="AG159" s="25"/>
      <c r="AH159" s="25"/>
      <c r="AI159" s="25"/>
      <c r="AJ159" s="47" t="str">
        <f t="shared" si="48"/>
        <v/>
      </c>
      <c r="AK159" s="48" t="str">
        <f t="shared" si="36"/>
        <v/>
      </c>
      <c r="AL159" s="47" t="str">
        <f t="shared" si="49"/>
        <v/>
      </c>
      <c r="AM159" s="27"/>
      <c r="AN159" s="36" t="str">
        <f t="shared" si="37"/>
        <v/>
      </c>
      <c r="AO159" s="39" t="str">
        <f t="shared" si="50"/>
        <v/>
      </c>
      <c r="AP159" s="39" t="str">
        <f t="shared" si="51"/>
        <v>X</v>
      </c>
      <c r="AQ159" s="97" t="str">
        <f t="shared" si="38"/>
        <v/>
      </c>
      <c r="AR159" s="140" t="str">
        <f>_xlfn.IFNA(IF(AND(MATCH(B159,SlNrfürStrecke!A:A,0)&gt;0,MATCH(C159,SlNrfürStrecke!B:B,0)&gt;0)=TRUE,"ja","nein"),"nein")</f>
        <v>ja</v>
      </c>
      <c r="AS159" s="140" t="str">
        <f t="shared" si="52"/>
        <v>ja</v>
      </c>
      <c r="AT159" s="113" t="str">
        <f t="shared" si="53"/>
        <v>Nein</v>
      </c>
      <c r="AU159" s="113"/>
      <c r="AV159" s="141" t="s">
        <v>3607</v>
      </c>
    </row>
    <row r="160" spans="1:48" s="39" customFormat="1" ht="26.4" x14ac:dyDescent="0.25">
      <c r="A160" s="23" t="s">
        <v>2345</v>
      </c>
      <c r="B160" s="77">
        <v>17115</v>
      </c>
      <c r="C160" s="80" t="s">
        <v>3</v>
      </c>
      <c r="D160" s="81" t="s">
        <v>3</v>
      </c>
      <c r="E160" s="37" t="b">
        <f t="shared" si="39"/>
        <v>1</v>
      </c>
      <c r="F160" s="37" t="b">
        <f t="shared" si="40"/>
        <v>0</v>
      </c>
      <c r="G160" s="38" t="str">
        <f t="shared" si="41"/>
        <v xml:space="preserve">17115  </v>
      </c>
      <c r="H160" s="18" t="s">
        <v>256</v>
      </c>
      <c r="I160" s="93" t="s">
        <v>2346</v>
      </c>
      <c r="J160" s="19" t="s">
        <v>3165</v>
      </c>
      <c r="K160" s="19" t="s">
        <v>3</v>
      </c>
      <c r="L160" s="51"/>
      <c r="M160" s="51"/>
      <c r="N160" s="19" t="str">
        <f t="shared" si="42"/>
        <v/>
      </c>
      <c r="O160" s="22" t="str">
        <f t="shared" ca="1" si="43"/>
        <v>ja</v>
      </c>
      <c r="P160" s="22" t="str">
        <f t="shared" ca="1" si="44"/>
        <v>ja</v>
      </c>
      <c r="Q160" s="20" t="str">
        <f t="shared" ca="1" si="45"/>
        <v>Ja</v>
      </c>
      <c r="R160" s="53" t="s">
        <v>255</v>
      </c>
      <c r="S160" s="73" t="s">
        <v>2345</v>
      </c>
      <c r="T160" s="28"/>
      <c r="U160" s="33" t="str">
        <f t="shared" si="46"/>
        <v/>
      </c>
      <c r="V160" s="29"/>
      <c r="W160" s="35"/>
      <c r="X160" s="35"/>
      <c r="Y160" s="35"/>
      <c r="Z160" s="35"/>
      <c r="AA160" s="24" t="str">
        <f>IF(W160&lt;&gt;"",VLOOKUP(W160,'Anlagentypen strukt inkl RD end'!$A$2:$H$40,8),"")</f>
        <v/>
      </c>
      <c r="AB160" s="24" t="str">
        <f>IF(X160&lt;&gt;"",VLOOKUP(X160,'Anlagentypen strukt inkl RD end'!$A$2:$H$40,8),"")</f>
        <v/>
      </c>
      <c r="AC160" s="24" t="str">
        <f>IF(Y160&lt;&gt;"",VLOOKUP(Y160,'Anlagentypen strukt inkl RD end'!$A$2:$H$40,8),"")</f>
        <v/>
      </c>
      <c r="AD160" s="24" t="str">
        <f>IF(Z160&lt;&gt;"",VLOOKUP(Z160,'Anlagentypen strukt inkl RD end'!$A$2:$H$40,8),"")</f>
        <v/>
      </c>
      <c r="AE160" s="33" t="str">
        <f t="shared" si="47"/>
        <v/>
      </c>
      <c r="AF160" s="25"/>
      <c r="AG160" s="25"/>
      <c r="AH160" s="25"/>
      <c r="AI160" s="25"/>
      <c r="AJ160" s="47" t="str">
        <f t="shared" si="48"/>
        <v/>
      </c>
      <c r="AK160" s="48" t="str">
        <f t="shared" si="36"/>
        <v/>
      </c>
      <c r="AL160" s="47" t="str">
        <f t="shared" si="49"/>
        <v/>
      </c>
      <c r="AM160" s="27"/>
      <c r="AN160" s="36" t="str">
        <f t="shared" si="37"/>
        <v/>
      </c>
      <c r="AO160" s="39" t="str">
        <f t="shared" si="50"/>
        <v/>
      </c>
      <c r="AP160" s="39" t="str">
        <f t="shared" si="51"/>
        <v>X</v>
      </c>
      <c r="AQ160" s="97" t="str">
        <f t="shared" si="38"/>
        <v/>
      </c>
      <c r="AR160" s="140" t="str">
        <f>_xlfn.IFNA(IF(AND(MATCH(B160,SlNrfürStrecke!A:A,0)&gt;0,MATCH(C160,SlNrfürStrecke!B:B,0)&gt;0)=TRUE,"ja","nein"),"nein")</f>
        <v>ja</v>
      </c>
      <c r="AS160" s="140" t="str">
        <f t="shared" si="52"/>
        <v>ja</v>
      </c>
      <c r="AT160" s="113" t="str">
        <f t="shared" si="53"/>
        <v>Nein</v>
      </c>
      <c r="AU160" s="113"/>
      <c r="AV160" s="141" t="s">
        <v>3607</v>
      </c>
    </row>
    <row r="161" spans="1:48" s="39" customFormat="1" ht="26.4" x14ac:dyDescent="0.25">
      <c r="A161" s="23" t="s">
        <v>2345</v>
      </c>
      <c r="B161" s="77">
        <v>17201</v>
      </c>
      <c r="C161" s="80" t="s">
        <v>3</v>
      </c>
      <c r="D161" s="81" t="s">
        <v>3</v>
      </c>
      <c r="E161" s="37" t="b">
        <f t="shared" si="39"/>
        <v>1</v>
      </c>
      <c r="F161" s="37" t="b">
        <f t="shared" si="40"/>
        <v>0</v>
      </c>
      <c r="G161" s="38" t="str">
        <f t="shared" si="41"/>
        <v xml:space="preserve">17201  </v>
      </c>
      <c r="H161" s="18" t="s">
        <v>258</v>
      </c>
      <c r="I161" s="93" t="s">
        <v>2346</v>
      </c>
      <c r="J161" s="19" t="s">
        <v>3166</v>
      </c>
      <c r="K161" s="19" t="s">
        <v>3</v>
      </c>
      <c r="L161" s="51"/>
      <c r="M161" s="51"/>
      <c r="N161" s="19" t="str">
        <f t="shared" si="42"/>
        <v/>
      </c>
      <c r="O161" s="22" t="str">
        <f t="shared" ca="1" si="43"/>
        <v>ja</v>
      </c>
      <c r="P161" s="22" t="str">
        <f t="shared" ca="1" si="44"/>
        <v>ja</v>
      </c>
      <c r="Q161" s="20" t="str">
        <f t="shared" ca="1" si="45"/>
        <v>Ja</v>
      </c>
      <c r="R161" s="53" t="s">
        <v>257</v>
      </c>
      <c r="S161" s="73" t="s">
        <v>2345</v>
      </c>
      <c r="T161" s="28"/>
      <c r="U161" s="33" t="str">
        <f t="shared" si="46"/>
        <v/>
      </c>
      <c r="V161" s="29"/>
      <c r="W161" s="35"/>
      <c r="X161" s="35"/>
      <c r="Y161" s="35"/>
      <c r="Z161" s="35"/>
      <c r="AA161" s="24" t="str">
        <f>IF(W161&lt;&gt;"",VLOOKUP(W161,'Anlagentypen strukt inkl RD end'!$A$2:$H$40,8),"")</f>
        <v/>
      </c>
      <c r="AB161" s="24" t="str">
        <f>IF(X161&lt;&gt;"",VLOOKUP(X161,'Anlagentypen strukt inkl RD end'!$A$2:$H$40,8),"")</f>
        <v/>
      </c>
      <c r="AC161" s="24" t="str">
        <f>IF(Y161&lt;&gt;"",VLOOKUP(Y161,'Anlagentypen strukt inkl RD end'!$A$2:$H$40,8),"")</f>
        <v/>
      </c>
      <c r="AD161" s="24" t="str">
        <f>IF(Z161&lt;&gt;"",VLOOKUP(Z161,'Anlagentypen strukt inkl RD end'!$A$2:$H$40,8),"")</f>
        <v/>
      </c>
      <c r="AE161" s="33" t="str">
        <f t="shared" si="47"/>
        <v/>
      </c>
      <c r="AF161" s="25"/>
      <c r="AG161" s="25"/>
      <c r="AH161" s="25"/>
      <c r="AI161" s="25"/>
      <c r="AJ161" s="47" t="str">
        <f t="shared" si="48"/>
        <v/>
      </c>
      <c r="AK161" s="48" t="str">
        <f t="shared" si="36"/>
        <v/>
      </c>
      <c r="AL161" s="47" t="str">
        <f t="shared" si="49"/>
        <v/>
      </c>
      <c r="AM161" s="27"/>
      <c r="AN161" s="36" t="str">
        <f t="shared" si="37"/>
        <v/>
      </c>
      <c r="AO161" s="39" t="str">
        <f t="shared" si="50"/>
        <v/>
      </c>
      <c r="AP161" s="39" t="str">
        <f t="shared" si="51"/>
        <v>X</v>
      </c>
      <c r="AQ161" s="97" t="str">
        <f t="shared" si="38"/>
        <v/>
      </c>
      <c r="AR161" s="140" t="str">
        <f>_xlfn.IFNA(IF(AND(MATCH(B161,SlNrfürStrecke!A:A,0)&gt;0,MATCH(C161,SlNrfürStrecke!B:B,0)&gt;0)=TRUE,"ja","nein"),"nein")</f>
        <v>ja</v>
      </c>
      <c r="AS161" s="140" t="str">
        <f t="shared" si="52"/>
        <v>ja</v>
      </c>
      <c r="AT161" s="113" t="str">
        <f t="shared" si="53"/>
        <v>Nein</v>
      </c>
      <c r="AU161" s="113"/>
      <c r="AV161" s="141" t="s">
        <v>3607</v>
      </c>
    </row>
    <row r="162" spans="1:48" s="39" customFormat="1" ht="26.4" x14ac:dyDescent="0.25">
      <c r="A162" s="23" t="s">
        <v>2345</v>
      </c>
      <c r="B162" s="77">
        <v>17201</v>
      </c>
      <c r="C162" s="81" t="s">
        <v>245</v>
      </c>
      <c r="D162" s="81" t="s">
        <v>3</v>
      </c>
      <c r="E162" s="37" t="b">
        <f t="shared" si="39"/>
        <v>1</v>
      </c>
      <c r="F162" s="37" t="b">
        <f t="shared" si="40"/>
        <v>0</v>
      </c>
      <c r="G162" s="38" t="str">
        <f t="shared" si="41"/>
        <v xml:space="preserve">17201 1 </v>
      </c>
      <c r="H162" s="18" t="s">
        <v>258</v>
      </c>
      <c r="I162" s="94" t="s">
        <v>246</v>
      </c>
      <c r="J162" s="19" t="s">
        <v>3166</v>
      </c>
      <c r="K162" s="19" t="s">
        <v>3</v>
      </c>
      <c r="L162" s="51"/>
      <c r="M162" s="51"/>
      <c r="N162" s="19" t="str">
        <f t="shared" si="42"/>
        <v/>
      </c>
      <c r="O162" s="22" t="str">
        <f t="shared" ca="1" si="43"/>
        <v>ja</v>
      </c>
      <c r="P162" s="22" t="str">
        <f t="shared" ca="1" si="44"/>
        <v>ja</v>
      </c>
      <c r="Q162" s="20" t="str">
        <f t="shared" ca="1" si="45"/>
        <v>Ja</v>
      </c>
      <c r="R162" s="53" t="s">
        <v>259</v>
      </c>
      <c r="S162" s="73" t="s">
        <v>2345</v>
      </c>
      <c r="T162" s="28"/>
      <c r="U162" s="33" t="str">
        <f t="shared" si="46"/>
        <v/>
      </c>
      <c r="V162" s="29"/>
      <c r="W162" s="35"/>
      <c r="X162" s="35"/>
      <c r="Y162" s="35"/>
      <c r="Z162" s="35"/>
      <c r="AA162" s="24" t="str">
        <f>IF(W162&lt;&gt;"",VLOOKUP(W162,'Anlagentypen strukt inkl RD end'!$A$2:$H$40,8),"")</f>
        <v/>
      </c>
      <c r="AB162" s="24" t="str">
        <f>IF(X162&lt;&gt;"",VLOOKUP(X162,'Anlagentypen strukt inkl RD end'!$A$2:$H$40,8),"")</f>
        <v/>
      </c>
      <c r="AC162" s="24" t="str">
        <f>IF(Y162&lt;&gt;"",VLOOKUP(Y162,'Anlagentypen strukt inkl RD end'!$A$2:$H$40,8),"")</f>
        <v/>
      </c>
      <c r="AD162" s="24" t="str">
        <f>IF(Z162&lt;&gt;"",VLOOKUP(Z162,'Anlagentypen strukt inkl RD end'!$A$2:$H$40,8),"")</f>
        <v/>
      </c>
      <c r="AE162" s="33" t="str">
        <f t="shared" si="47"/>
        <v/>
      </c>
      <c r="AF162" s="25"/>
      <c r="AG162" s="25"/>
      <c r="AH162" s="25"/>
      <c r="AI162" s="25"/>
      <c r="AJ162" s="47" t="str">
        <f t="shared" si="48"/>
        <v/>
      </c>
      <c r="AK162" s="48" t="str">
        <f t="shared" si="36"/>
        <v/>
      </c>
      <c r="AL162" s="47" t="str">
        <f t="shared" si="49"/>
        <v/>
      </c>
      <c r="AM162" s="27"/>
      <c r="AN162" s="36" t="str">
        <f t="shared" si="37"/>
        <v/>
      </c>
      <c r="AO162" s="39" t="str">
        <f t="shared" si="50"/>
        <v/>
      </c>
      <c r="AP162" s="39" t="str">
        <f t="shared" si="51"/>
        <v>X</v>
      </c>
      <c r="AQ162" s="97" t="str">
        <f t="shared" si="38"/>
        <v/>
      </c>
      <c r="AR162" s="113" t="str">
        <f>_xlfn.IFNA(IF(AND(MATCH(B162,SlNrfürStrecke!A:A,0)&gt;0,MATCH(C162,SlNrfürStrecke!B:B,0)&gt;0)=TRUE,"ja","nein"),"nein")</f>
        <v>ja</v>
      </c>
      <c r="AS162" s="140" t="str">
        <f t="shared" si="52"/>
        <v>ja</v>
      </c>
      <c r="AT162" s="113" t="str">
        <f t="shared" si="53"/>
        <v>Nein</v>
      </c>
      <c r="AU162" s="113"/>
      <c r="AV162" s="141" t="s">
        <v>3607</v>
      </c>
    </row>
    <row r="163" spans="1:48" s="39" customFormat="1" ht="39.6" x14ac:dyDescent="0.25">
      <c r="A163" s="23" t="s">
        <v>2345</v>
      </c>
      <c r="B163" s="77">
        <v>17201</v>
      </c>
      <c r="C163" s="81" t="s">
        <v>248</v>
      </c>
      <c r="D163" s="81" t="s">
        <v>3</v>
      </c>
      <c r="E163" s="37" t="b">
        <f t="shared" si="39"/>
        <v>1</v>
      </c>
      <c r="F163" s="37" t="b">
        <f t="shared" si="40"/>
        <v>0</v>
      </c>
      <c r="G163" s="38" t="str">
        <f t="shared" si="41"/>
        <v xml:space="preserve">17201 2 </v>
      </c>
      <c r="H163" s="18" t="s">
        <v>258</v>
      </c>
      <c r="I163" s="94" t="s">
        <v>249</v>
      </c>
      <c r="J163" s="19" t="s">
        <v>3166</v>
      </c>
      <c r="K163" s="19" t="s">
        <v>3</v>
      </c>
      <c r="L163" s="51"/>
      <c r="M163" s="51"/>
      <c r="N163" s="19" t="str">
        <f t="shared" si="42"/>
        <v/>
      </c>
      <c r="O163" s="22" t="str">
        <f t="shared" ca="1" si="43"/>
        <v>ja</v>
      </c>
      <c r="P163" s="22" t="str">
        <f t="shared" ca="1" si="44"/>
        <v>ja</v>
      </c>
      <c r="Q163" s="20" t="str">
        <f t="shared" ca="1" si="45"/>
        <v>Ja</v>
      </c>
      <c r="R163" s="53" t="s">
        <v>260</v>
      </c>
      <c r="S163" s="73" t="s">
        <v>2345</v>
      </c>
      <c r="T163" s="28"/>
      <c r="U163" s="33" t="str">
        <f t="shared" si="46"/>
        <v/>
      </c>
      <c r="V163" s="29"/>
      <c r="W163" s="35"/>
      <c r="X163" s="35"/>
      <c r="Y163" s="35"/>
      <c r="Z163" s="35"/>
      <c r="AA163" s="24" t="str">
        <f>IF(W163&lt;&gt;"",VLOOKUP(W163,'Anlagentypen strukt inkl RD end'!$A$2:$H$40,8),"")</f>
        <v/>
      </c>
      <c r="AB163" s="24" t="str">
        <f>IF(X163&lt;&gt;"",VLOOKUP(X163,'Anlagentypen strukt inkl RD end'!$A$2:$H$40,8),"")</f>
        <v/>
      </c>
      <c r="AC163" s="24" t="str">
        <f>IF(Y163&lt;&gt;"",VLOOKUP(Y163,'Anlagentypen strukt inkl RD end'!$A$2:$H$40,8),"")</f>
        <v/>
      </c>
      <c r="AD163" s="24" t="str">
        <f>IF(Z163&lt;&gt;"",VLOOKUP(Z163,'Anlagentypen strukt inkl RD end'!$A$2:$H$40,8),"")</f>
        <v/>
      </c>
      <c r="AE163" s="33" t="str">
        <f t="shared" si="47"/>
        <v/>
      </c>
      <c r="AF163" s="25"/>
      <c r="AG163" s="25"/>
      <c r="AH163" s="25"/>
      <c r="AI163" s="25"/>
      <c r="AJ163" s="47" t="str">
        <f t="shared" si="48"/>
        <v/>
      </c>
      <c r="AK163" s="48" t="str">
        <f t="shared" si="36"/>
        <v/>
      </c>
      <c r="AL163" s="47" t="str">
        <f t="shared" si="49"/>
        <v/>
      </c>
      <c r="AM163" s="27"/>
      <c r="AN163" s="36" t="str">
        <f t="shared" si="37"/>
        <v/>
      </c>
      <c r="AO163" s="39" t="str">
        <f t="shared" si="50"/>
        <v/>
      </c>
      <c r="AP163" s="39" t="str">
        <f t="shared" si="51"/>
        <v>X</v>
      </c>
      <c r="AQ163" s="97" t="str">
        <f t="shared" si="38"/>
        <v/>
      </c>
      <c r="AR163" s="113" t="str">
        <f>_xlfn.IFNA(IF(AND(MATCH(B163,SlNrfürStrecke!A:A,0)&gt;0,MATCH(C163,SlNrfürStrecke!B:B,0)&gt;0)=TRUE,"ja","nein"),"nein")</f>
        <v>ja</v>
      </c>
      <c r="AS163" s="140" t="str">
        <f t="shared" si="52"/>
        <v>ja</v>
      </c>
      <c r="AT163" s="113" t="str">
        <f t="shared" si="53"/>
        <v>Nein</v>
      </c>
      <c r="AU163" s="113"/>
      <c r="AV163" s="141" t="s">
        <v>3607</v>
      </c>
    </row>
    <row r="164" spans="1:48" s="39" customFormat="1" ht="26.4" x14ac:dyDescent="0.25">
      <c r="A164" s="23" t="s">
        <v>2345</v>
      </c>
      <c r="B164" s="77">
        <v>17201</v>
      </c>
      <c r="C164" s="81" t="s">
        <v>251</v>
      </c>
      <c r="D164" s="81" t="s">
        <v>3</v>
      </c>
      <c r="E164" s="37" t="b">
        <f t="shared" si="39"/>
        <v>1</v>
      </c>
      <c r="F164" s="37" t="b">
        <f t="shared" si="40"/>
        <v>0</v>
      </c>
      <c r="G164" s="38" t="str">
        <f t="shared" si="41"/>
        <v xml:space="preserve">17201 3 </v>
      </c>
      <c r="H164" s="18" t="s">
        <v>258</v>
      </c>
      <c r="I164" s="94" t="s">
        <v>252</v>
      </c>
      <c r="J164" s="19" t="s">
        <v>3166</v>
      </c>
      <c r="K164" s="19" t="s">
        <v>3</v>
      </c>
      <c r="L164" s="51"/>
      <c r="M164" s="51"/>
      <c r="N164" s="19" t="str">
        <f t="shared" si="42"/>
        <v/>
      </c>
      <c r="O164" s="22" t="str">
        <f t="shared" ca="1" si="43"/>
        <v>ja</v>
      </c>
      <c r="P164" s="22" t="str">
        <f t="shared" ca="1" si="44"/>
        <v>ja</v>
      </c>
      <c r="Q164" s="20" t="str">
        <f t="shared" ca="1" si="45"/>
        <v>Ja</v>
      </c>
      <c r="R164" s="53" t="s">
        <v>261</v>
      </c>
      <c r="S164" s="73" t="s">
        <v>2345</v>
      </c>
      <c r="T164" s="28"/>
      <c r="U164" s="33" t="str">
        <f t="shared" si="46"/>
        <v/>
      </c>
      <c r="V164" s="29"/>
      <c r="W164" s="35"/>
      <c r="X164" s="35"/>
      <c r="Y164" s="35"/>
      <c r="Z164" s="35"/>
      <c r="AA164" s="24" t="str">
        <f>IF(W164&lt;&gt;"",VLOOKUP(W164,'Anlagentypen strukt inkl RD end'!$A$2:$H$40,8),"")</f>
        <v/>
      </c>
      <c r="AB164" s="24" t="str">
        <f>IF(X164&lt;&gt;"",VLOOKUP(X164,'Anlagentypen strukt inkl RD end'!$A$2:$H$40,8),"")</f>
        <v/>
      </c>
      <c r="AC164" s="24" t="str">
        <f>IF(Y164&lt;&gt;"",VLOOKUP(Y164,'Anlagentypen strukt inkl RD end'!$A$2:$H$40,8),"")</f>
        <v/>
      </c>
      <c r="AD164" s="24" t="str">
        <f>IF(Z164&lt;&gt;"",VLOOKUP(Z164,'Anlagentypen strukt inkl RD end'!$A$2:$H$40,8),"")</f>
        <v/>
      </c>
      <c r="AE164" s="33" t="str">
        <f t="shared" si="47"/>
        <v/>
      </c>
      <c r="AF164" s="25"/>
      <c r="AG164" s="25"/>
      <c r="AH164" s="25"/>
      <c r="AI164" s="25"/>
      <c r="AJ164" s="47" t="str">
        <f t="shared" si="48"/>
        <v/>
      </c>
      <c r="AK164" s="48" t="str">
        <f t="shared" si="36"/>
        <v/>
      </c>
      <c r="AL164" s="47" t="str">
        <f t="shared" si="49"/>
        <v/>
      </c>
      <c r="AM164" s="27"/>
      <c r="AN164" s="36" t="str">
        <f t="shared" si="37"/>
        <v/>
      </c>
      <c r="AO164" s="39" t="str">
        <f t="shared" si="50"/>
        <v/>
      </c>
      <c r="AP164" s="39" t="str">
        <f t="shared" si="51"/>
        <v>X</v>
      </c>
      <c r="AQ164" s="97" t="str">
        <f t="shared" si="38"/>
        <v/>
      </c>
      <c r="AR164" s="113" t="str">
        <f>_xlfn.IFNA(IF(AND(MATCH(B164,SlNrfürStrecke!A:A,0)&gt;0,MATCH(C164,SlNrfürStrecke!B:B,0)&gt;0)=TRUE,"ja","nein"),"nein")</f>
        <v>ja</v>
      </c>
      <c r="AS164" s="140" t="str">
        <f t="shared" si="52"/>
        <v>ja</v>
      </c>
      <c r="AT164" s="113" t="str">
        <f t="shared" si="53"/>
        <v>Nein</v>
      </c>
      <c r="AU164" s="113"/>
      <c r="AV164" s="141" t="s">
        <v>3607</v>
      </c>
    </row>
    <row r="165" spans="1:48" s="39" customFormat="1" ht="26.4" x14ac:dyDescent="0.25">
      <c r="A165" s="23" t="s">
        <v>2345</v>
      </c>
      <c r="B165" s="77">
        <v>17201</v>
      </c>
      <c r="C165" s="81" t="s">
        <v>3115</v>
      </c>
      <c r="D165" s="81" t="s">
        <v>3</v>
      </c>
      <c r="E165" s="37" t="b">
        <f t="shared" si="39"/>
        <v>1</v>
      </c>
      <c r="F165" s="37" t="b">
        <f t="shared" si="40"/>
        <v>0</v>
      </c>
      <c r="G165" s="38" t="str">
        <f t="shared" si="41"/>
        <v xml:space="preserve">17201 4 </v>
      </c>
      <c r="H165" s="18" t="s">
        <v>258</v>
      </c>
      <c r="I165" s="94" t="s">
        <v>3124</v>
      </c>
      <c r="J165" s="19" t="s">
        <v>3</v>
      </c>
      <c r="K165" s="19" t="s">
        <v>3</v>
      </c>
      <c r="L165" s="55">
        <v>44156</v>
      </c>
      <c r="M165" s="51"/>
      <c r="N165" s="19" t="str">
        <f t="shared" si="42"/>
        <v>Ja</v>
      </c>
      <c r="O165" s="22" t="str">
        <f t="shared" ca="1" si="43"/>
        <v>ja</v>
      </c>
      <c r="P165" s="22" t="str">
        <f t="shared" ca="1" si="44"/>
        <v>ja</v>
      </c>
      <c r="Q165" s="20" t="str">
        <f t="shared" ca="1" si="45"/>
        <v>Ja</v>
      </c>
      <c r="R165" s="53" t="s">
        <v>3114</v>
      </c>
      <c r="S165" s="73" t="s">
        <v>2345</v>
      </c>
      <c r="T165" s="28"/>
      <c r="U165" s="33" t="str">
        <f t="shared" si="46"/>
        <v/>
      </c>
      <c r="V165" s="29"/>
      <c r="W165" s="35"/>
      <c r="X165" s="35"/>
      <c r="Y165" s="35"/>
      <c r="Z165" s="35"/>
      <c r="AA165" s="24" t="str">
        <f>IF(W165&lt;&gt;"",VLOOKUP(W165,'Anlagentypen strukt inkl RD end'!$A$2:$H$40,8),"")</f>
        <v/>
      </c>
      <c r="AB165" s="24" t="str">
        <f>IF(X165&lt;&gt;"",VLOOKUP(X165,'Anlagentypen strukt inkl RD end'!$A$2:$H$40,8),"")</f>
        <v/>
      </c>
      <c r="AC165" s="24" t="str">
        <f>IF(Y165&lt;&gt;"",VLOOKUP(Y165,'Anlagentypen strukt inkl RD end'!$A$2:$H$40,8),"")</f>
        <v/>
      </c>
      <c r="AD165" s="24" t="str">
        <f>IF(Z165&lt;&gt;"",VLOOKUP(Z165,'Anlagentypen strukt inkl RD end'!$A$2:$H$40,8),"")</f>
        <v/>
      </c>
      <c r="AE165" s="33" t="str">
        <f t="shared" si="47"/>
        <v/>
      </c>
      <c r="AF165" s="25"/>
      <c r="AG165" s="25"/>
      <c r="AH165" s="25"/>
      <c r="AI165" s="25"/>
      <c r="AJ165" s="47" t="str">
        <f t="shared" si="48"/>
        <v/>
      </c>
      <c r="AK165" s="48" t="str">
        <f t="shared" si="36"/>
        <v/>
      </c>
      <c r="AL165" s="47" t="str">
        <f t="shared" si="49"/>
        <v/>
      </c>
      <c r="AM165" s="27"/>
      <c r="AN165" s="36" t="str">
        <f t="shared" si="37"/>
        <v/>
      </c>
      <c r="AO165" s="39" t="str">
        <f t="shared" si="50"/>
        <v/>
      </c>
      <c r="AP165" s="39" t="str">
        <f t="shared" si="51"/>
        <v>X</v>
      </c>
      <c r="AQ165" s="97" t="str">
        <f t="shared" si="38"/>
        <v/>
      </c>
      <c r="AR165" s="113" t="str">
        <f>_xlfn.IFNA(IF(AND(MATCH(B165,SlNrfürStrecke!A:A,0)&gt;0,MATCH(C165,SlNrfürStrecke!B:B,0)&gt;0)=TRUE,"ja","nein"),"nein")</f>
        <v>ja</v>
      </c>
      <c r="AS165" s="140" t="str">
        <f t="shared" si="52"/>
        <v>ja</v>
      </c>
      <c r="AT165" s="113" t="str">
        <f t="shared" si="53"/>
        <v>Nein</v>
      </c>
      <c r="AU165" s="113"/>
      <c r="AV165" s="141" t="s">
        <v>3607</v>
      </c>
    </row>
    <row r="166" spans="1:48" s="39" customFormat="1" ht="39.6" x14ac:dyDescent="0.25">
      <c r="A166" s="23" t="s">
        <v>2345</v>
      </c>
      <c r="B166" s="77">
        <v>17202</v>
      </c>
      <c r="C166" s="80" t="s">
        <v>3</v>
      </c>
      <c r="D166" s="81" t="s">
        <v>3</v>
      </c>
      <c r="E166" s="37" t="b">
        <f t="shared" si="39"/>
        <v>1</v>
      </c>
      <c r="F166" s="37" t="b">
        <f t="shared" si="40"/>
        <v>0</v>
      </c>
      <c r="G166" s="38" t="str">
        <f t="shared" si="41"/>
        <v xml:space="preserve">17202  </v>
      </c>
      <c r="H166" s="18" t="s">
        <v>263</v>
      </c>
      <c r="I166" s="93" t="s">
        <v>2346</v>
      </c>
      <c r="J166" s="19" t="s">
        <v>3167</v>
      </c>
      <c r="K166" s="19" t="s">
        <v>3</v>
      </c>
      <c r="L166" s="51"/>
      <c r="M166" s="51"/>
      <c r="N166" s="19" t="str">
        <f t="shared" si="42"/>
        <v/>
      </c>
      <c r="O166" s="22" t="str">
        <f t="shared" ca="1" si="43"/>
        <v>ja</v>
      </c>
      <c r="P166" s="22" t="str">
        <f t="shared" ca="1" si="44"/>
        <v>ja</v>
      </c>
      <c r="Q166" s="20" t="str">
        <f t="shared" ca="1" si="45"/>
        <v>Ja</v>
      </c>
      <c r="R166" s="53" t="s">
        <v>262</v>
      </c>
      <c r="S166" s="73" t="s">
        <v>2345</v>
      </c>
      <c r="T166" s="28"/>
      <c r="U166" s="33" t="str">
        <f t="shared" si="46"/>
        <v/>
      </c>
      <c r="V166" s="29"/>
      <c r="W166" s="35"/>
      <c r="X166" s="35"/>
      <c r="Y166" s="35"/>
      <c r="Z166" s="35"/>
      <c r="AA166" s="24" t="str">
        <f>IF(W166&lt;&gt;"",VLOOKUP(W166,'Anlagentypen strukt inkl RD end'!$A$2:$H$40,8),"")</f>
        <v/>
      </c>
      <c r="AB166" s="24" t="str">
        <f>IF(X166&lt;&gt;"",VLOOKUP(X166,'Anlagentypen strukt inkl RD end'!$A$2:$H$40,8),"")</f>
        <v/>
      </c>
      <c r="AC166" s="24" t="str">
        <f>IF(Y166&lt;&gt;"",VLOOKUP(Y166,'Anlagentypen strukt inkl RD end'!$A$2:$H$40,8),"")</f>
        <v/>
      </c>
      <c r="AD166" s="24" t="str">
        <f>IF(Z166&lt;&gt;"",VLOOKUP(Z166,'Anlagentypen strukt inkl RD end'!$A$2:$H$40,8),"")</f>
        <v/>
      </c>
      <c r="AE166" s="33" t="str">
        <f t="shared" si="47"/>
        <v/>
      </c>
      <c r="AF166" s="25"/>
      <c r="AG166" s="25"/>
      <c r="AH166" s="25"/>
      <c r="AI166" s="25"/>
      <c r="AJ166" s="47" t="str">
        <f t="shared" si="48"/>
        <v/>
      </c>
      <c r="AK166" s="48" t="str">
        <f t="shared" si="36"/>
        <v/>
      </c>
      <c r="AL166" s="47" t="str">
        <f t="shared" si="49"/>
        <v/>
      </c>
      <c r="AM166" s="27"/>
      <c r="AN166" s="36" t="str">
        <f t="shared" si="37"/>
        <v/>
      </c>
      <c r="AO166" s="39" t="str">
        <f t="shared" si="50"/>
        <v/>
      </c>
      <c r="AP166" s="39" t="str">
        <f t="shared" si="51"/>
        <v>X</v>
      </c>
      <c r="AQ166" s="97" t="str">
        <f t="shared" si="38"/>
        <v/>
      </c>
      <c r="AR166" s="140" t="str">
        <f>_xlfn.IFNA(IF(AND(MATCH(B166,SlNrfürStrecke!A:A,0)&gt;0,MATCH(C166,SlNrfürStrecke!B:B,0)&gt;0)=TRUE,"ja","nein"),"nein")</f>
        <v>ja</v>
      </c>
      <c r="AS166" s="140" t="str">
        <f t="shared" si="52"/>
        <v>ja</v>
      </c>
      <c r="AT166" s="113" t="str">
        <f t="shared" si="53"/>
        <v>Nein</v>
      </c>
      <c r="AU166" s="113"/>
      <c r="AV166" s="141" t="s">
        <v>3607</v>
      </c>
    </row>
    <row r="167" spans="1:48" s="39" customFormat="1" ht="26.4" x14ac:dyDescent="0.25">
      <c r="A167" s="23" t="s">
        <v>2345</v>
      </c>
      <c r="B167" s="77">
        <v>17202</v>
      </c>
      <c r="C167" s="81" t="s">
        <v>245</v>
      </c>
      <c r="D167" s="81" t="s">
        <v>3</v>
      </c>
      <c r="E167" s="37" t="b">
        <f t="shared" si="39"/>
        <v>1</v>
      </c>
      <c r="F167" s="37" t="b">
        <f t="shared" si="40"/>
        <v>0</v>
      </c>
      <c r="G167" s="38" t="str">
        <f t="shared" si="41"/>
        <v xml:space="preserve">17202 1 </v>
      </c>
      <c r="H167" s="18" t="s">
        <v>263</v>
      </c>
      <c r="I167" s="94" t="s">
        <v>246</v>
      </c>
      <c r="J167" s="19" t="s">
        <v>3166</v>
      </c>
      <c r="K167" s="19" t="s">
        <v>3</v>
      </c>
      <c r="L167" s="51"/>
      <c r="M167" s="51"/>
      <c r="N167" s="19" t="str">
        <f t="shared" si="42"/>
        <v/>
      </c>
      <c r="O167" s="22" t="str">
        <f t="shared" ca="1" si="43"/>
        <v>ja</v>
      </c>
      <c r="P167" s="22" t="str">
        <f t="shared" ca="1" si="44"/>
        <v>ja</v>
      </c>
      <c r="Q167" s="20" t="str">
        <f t="shared" ca="1" si="45"/>
        <v>Ja</v>
      </c>
      <c r="R167" s="53" t="s">
        <v>264</v>
      </c>
      <c r="S167" s="73" t="s">
        <v>2345</v>
      </c>
      <c r="T167" s="28"/>
      <c r="U167" s="33" t="str">
        <f t="shared" si="46"/>
        <v/>
      </c>
      <c r="V167" s="29"/>
      <c r="W167" s="35"/>
      <c r="X167" s="35"/>
      <c r="Y167" s="35"/>
      <c r="Z167" s="35"/>
      <c r="AA167" s="24" t="str">
        <f>IF(W167&lt;&gt;"",VLOOKUP(W167,'Anlagentypen strukt inkl RD end'!$A$2:$H$40,8),"")</f>
        <v/>
      </c>
      <c r="AB167" s="24" t="str">
        <f>IF(X167&lt;&gt;"",VLOOKUP(X167,'Anlagentypen strukt inkl RD end'!$A$2:$H$40,8),"")</f>
        <v/>
      </c>
      <c r="AC167" s="24" t="str">
        <f>IF(Y167&lt;&gt;"",VLOOKUP(Y167,'Anlagentypen strukt inkl RD end'!$A$2:$H$40,8),"")</f>
        <v/>
      </c>
      <c r="AD167" s="24" t="str">
        <f>IF(Z167&lt;&gt;"",VLOOKUP(Z167,'Anlagentypen strukt inkl RD end'!$A$2:$H$40,8),"")</f>
        <v/>
      </c>
      <c r="AE167" s="33" t="str">
        <f t="shared" si="47"/>
        <v/>
      </c>
      <c r="AF167" s="25"/>
      <c r="AG167" s="25"/>
      <c r="AH167" s="25"/>
      <c r="AI167" s="25"/>
      <c r="AJ167" s="47" t="str">
        <f t="shared" si="48"/>
        <v/>
      </c>
      <c r="AK167" s="48" t="str">
        <f t="shared" si="36"/>
        <v/>
      </c>
      <c r="AL167" s="47" t="str">
        <f t="shared" si="49"/>
        <v/>
      </c>
      <c r="AM167" s="27"/>
      <c r="AN167" s="36" t="str">
        <f t="shared" si="37"/>
        <v/>
      </c>
      <c r="AO167" s="39" t="str">
        <f t="shared" si="50"/>
        <v/>
      </c>
      <c r="AP167" s="39" t="str">
        <f t="shared" si="51"/>
        <v>X</v>
      </c>
      <c r="AQ167" s="97" t="str">
        <f t="shared" si="38"/>
        <v/>
      </c>
      <c r="AR167" s="113" t="str">
        <f>_xlfn.IFNA(IF(AND(MATCH(B167,SlNrfürStrecke!A:A,0)&gt;0,MATCH(C167,SlNrfürStrecke!B:B,0)&gt;0)=TRUE,"ja","nein"),"nein")</f>
        <v>ja</v>
      </c>
      <c r="AS167" s="140" t="str">
        <f t="shared" si="52"/>
        <v>ja</v>
      </c>
      <c r="AT167" s="113" t="str">
        <f t="shared" si="53"/>
        <v>Nein</v>
      </c>
      <c r="AU167" s="113"/>
      <c r="AV167" s="141" t="s">
        <v>3607</v>
      </c>
    </row>
    <row r="168" spans="1:48" s="39" customFormat="1" ht="39.6" x14ac:dyDescent="0.25">
      <c r="A168" s="23" t="s">
        <v>2345</v>
      </c>
      <c r="B168" s="77">
        <v>17202</v>
      </c>
      <c r="C168" s="81" t="s">
        <v>248</v>
      </c>
      <c r="D168" s="81" t="s">
        <v>3</v>
      </c>
      <c r="E168" s="37" t="b">
        <f t="shared" si="39"/>
        <v>1</v>
      </c>
      <c r="F168" s="37" t="b">
        <f t="shared" si="40"/>
        <v>0</v>
      </c>
      <c r="G168" s="38" t="str">
        <f t="shared" si="41"/>
        <v xml:space="preserve">17202 2 </v>
      </c>
      <c r="H168" s="18" t="s">
        <v>263</v>
      </c>
      <c r="I168" s="94" t="s">
        <v>249</v>
      </c>
      <c r="J168" s="19" t="s">
        <v>3166</v>
      </c>
      <c r="K168" s="19" t="s">
        <v>3</v>
      </c>
      <c r="L168" s="51"/>
      <c r="M168" s="51"/>
      <c r="N168" s="19" t="str">
        <f t="shared" si="42"/>
        <v/>
      </c>
      <c r="O168" s="22" t="str">
        <f t="shared" ca="1" si="43"/>
        <v>ja</v>
      </c>
      <c r="P168" s="22" t="str">
        <f t="shared" ca="1" si="44"/>
        <v>ja</v>
      </c>
      <c r="Q168" s="20" t="str">
        <f t="shared" ca="1" si="45"/>
        <v>Ja</v>
      </c>
      <c r="R168" s="53" t="s">
        <v>265</v>
      </c>
      <c r="S168" s="73" t="s">
        <v>2345</v>
      </c>
      <c r="T168" s="28"/>
      <c r="U168" s="33" t="str">
        <f t="shared" si="46"/>
        <v/>
      </c>
      <c r="V168" s="29"/>
      <c r="W168" s="35"/>
      <c r="X168" s="35"/>
      <c r="Y168" s="35"/>
      <c r="Z168" s="35"/>
      <c r="AA168" s="24" t="str">
        <f>IF(W168&lt;&gt;"",VLOOKUP(W168,'Anlagentypen strukt inkl RD end'!$A$2:$H$40,8),"")</f>
        <v/>
      </c>
      <c r="AB168" s="24" t="str">
        <f>IF(X168&lt;&gt;"",VLOOKUP(X168,'Anlagentypen strukt inkl RD end'!$A$2:$H$40,8),"")</f>
        <v/>
      </c>
      <c r="AC168" s="24" t="str">
        <f>IF(Y168&lt;&gt;"",VLOOKUP(Y168,'Anlagentypen strukt inkl RD end'!$A$2:$H$40,8),"")</f>
        <v/>
      </c>
      <c r="AD168" s="24" t="str">
        <f>IF(Z168&lt;&gt;"",VLOOKUP(Z168,'Anlagentypen strukt inkl RD end'!$A$2:$H$40,8),"")</f>
        <v/>
      </c>
      <c r="AE168" s="33" t="str">
        <f t="shared" si="47"/>
        <v/>
      </c>
      <c r="AF168" s="25"/>
      <c r="AG168" s="25"/>
      <c r="AH168" s="25"/>
      <c r="AI168" s="25"/>
      <c r="AJ168" s="47" t="str">
        <f t="shared" si="48"/>
        <v/>
      </c>
      <c r="AK168" s="48" t="str">
        <f t="shared" si="36"/>
        <v/>
      </c>
      <c r="AL168" s="47" t="str">
        <f t="shared" si="49"/>
        <v/>
      </c>
      <c r="AM168" s="27"/>
      <c r="AN168" s="36" t="str">
        <f t="shared" si="37"/>
        <v/>
      </c>
      <c r="AO168" s="39" t="str">
        <f t="shared" si="50"/>
        <v/>
      </c>
      <c r="AP168" s="39" t="str">
        <f t="shared" si="51"/>
        <v>X</v>
      </c>
      <c r="AQ168" s="97" t="str">
        <f t="shared" si="38"/>
        <v/>
      </c>
      <c r="AR168" s="113" t="str">
        <f>_xlfn.IFNA(IF(AND(MATCH(B168,SlNrfürStrecke!A:A,0)&gt;0,MATCH(C168,SlNrfürStrecke!B:B,0)&gt;0)=TRUE,"ja","nein"),"nein")</f>
        <v>ja</v>
      </c>
      <c r="AS168" s="140" t="str">
        <f t="shared" si="52"/>
        <v>ja</v>
      </c>
      <c r="AT168" s="113" t="str">
        <f t="shared" si="53"/>
        <v>Nein</v>
      </c>
      <c r="AU168" s="113"/>
      <c r="AV168" s="141" t="s">
        <v>3607</v>
      </c>
    </row>
    <row r="169" spans="1:48" s="39" customFormat="1" ht="26.4" x14ac:dyDescent="0.25">
      <c r="A169" s="23" t="s">
        <v>2345</v>
      </c>
      <c r="B169" s="77">
        <v>17202</v>
      </c>
      <c r="C169" s="81" t="s">
        <v>251</v>
      </c>
      <c r="D169" s="81" t="s">
        <v>3</v>
      </c>
      <c r="E169" s="37" t="b">
        <f t="shared" si="39"/>
        <v>1</v>
      </c>
      <c r="F169" s="37" t="b">
        <f t="shared" si="40"/>
        <v>0</v>
      </c>
      <c r="G169" s="38" t="str">
        <f t="shared" si="41"/>
        <v xml:space="preserve">17202 3 </v>
      </c>
      <c r="H169" s="18" t="s">
        <v>263</v>
      </c>
      <c r="I169" s="94" t="s">
        <v>252</v>
      </c>
      <c r="J169" s="19" t="s">
        <v>3166</v>
      </c>
      <c r="K169" s="19" t="s">
        <v>3</v>
      </c>
      <c r="L169" s="51"/>
      <c r="M169" s="51"/>
      <c r="N169" s="19" t="str">
        <f t="shared" si="42"/>
        <v/>
      </c>
      <c r="O169" s="22" t="str">
        <f t="shared" ca="1" si="43"/>
        <v>ja</v>
      </c>
      <c r="P169" s="22" t="str">
        <f t="shared" ca="1" si="44"/>
        <v>ja</v>
      </c>
      <c r="Q169" s="20" t="str">
        <f t="shared" ca="1" si="45"/>
        <v>Ja</v>
      </c>
      <c r="R169" s="53" t="s">
        <v>266</v>
      </c>
      <c r="S169" s="73" t="s">
        <v>2345</v>
      </c>
      <c r="T169" s="28"/>
      <c r="U169" s="33" t="str">
        <f t="shared" si="46"/>
        <v/>
      </c>
      <c r="V169" s="29"/>
      <c r="W169" s="35"/>
      <c r="X169" s="35"/>
      <c r="Y169" s="35"/>
      <c r="Z169" s="35"/>
      <c r="AA169" s="24" t="str">
        <f>IF(W169&lt;&gt;"",VLOOKUP(W169,'Anlagentypen strukt inkl RD end'!$A$2:$H$40,8),"")</f>
        <v/>
      </c>
      <c r="AB169" s="24" t="str">
        <f>IF(X169&lt;&gt;"",VLOOKUP(X169,'Anlagentypen strukt inkl RD end'!$A$2:$H$40,8),"")</f>
        <v/>
      </c>
      <c r="AC169" s="24" t="str">
        <f>IF(Y169&lt;&gt;"",VLOOKUP(Y169,'Anlagentypen strukt inkl RD end'!$A$2:$H$40,8),"")</f>
        <v/>
      </c>
      <c r="AD169" s="24" t="str">
        <f>IF(Z169&lt;&gt;"",VLOOKUP(Z169,'Anlagentypen strukt inkl RD end'!$A$2:$H$40,8),"")</f>
        <v/>
      </c>
      <c r="AE169" s="33" t="str">
        <f t="shared" si="47"/>
        <v/>
      </c>
      <c r="AF169" s="25"/>
      <c r="AG169" s="25"/>
      <c r="AH169" s="25"/>
      <c r="AI169" s="25"/>
      <c r="AJ169" s="47" t="str">
        <f t="shared" si="48"/>
        <v/>
      </c>
      <c r="AK169" s="48" t="str">
        <f t="shared" si="36"/>
        <v/>
      </c>
      <c r="AL169" s="47" t="str">
        <f t="shared" si="49"/>
        <v/>
      </c>
      <c r="AM169" s="27"/>
      <c r="AN169" s="36" t="str">
        <f t="shared" si="37"/>
        <v/>
      </c>
      <c r="AO169" s="39" t="str">
        <f t="shared" si="50"/>
        <v/>
      </c>
      <c r="AP169" s="39" t="str">
        <f t="shared" si="51"/>
        <v>X</v>
      </c>
      <c r="AQ169" s="97" t="str">
        <f t="shared" si="38"/>
        <v/>
      </c>
      <c r="AR169" s="113" t="str">
        <f>_xlfn.IFNA(IF(AND(MATCH(B169,SlNrfürStrecke!A:A,0)&gt;0,MATCH(C169,SlNrfürStrecke!B:B,0)&gt;0)=TRUE,"ja","nein"),"nein")</f>
        <v>ja</v>
      </c>
      <c r="AS169" s="140" t="str">
        <f t="shared" si="52"/>
        <v>ja</v>
      </c>
      <c r="AT169" s="113" t="str">
        <f t="shared" si="53"/>
        <v>Nein</v>
      </c>
      <c r="AU169" s="113"/>
      <c r="AV169" s="141" t="s">
        <v>3607</v>
      </c>
    </row>
    <row r="170" spans="1:48" s="39" customFormat="1" x14ac:dyDescent="0.25">
      <c r="A170" s="23" t="s">
        <v>2345</v>
      </c>
      <c r="B170" s="77">
        <v>17202</v>
      </c>
      <c r="C170" s="81" t="s">
        <v>3115</v>
      </c>
      <c r="D170" s="81" t="s">
        <v>3</v>
      </c>
      <c r="E170" s="37" t="b">
        <f t="shared" si="39"/>
        <v>1</v>
      </c>
      <c r="F170" s="37" t="b">
        <f t="shared" si="40"/>
        <v>0</v>
      </c>
      <c r="G170" s="38" t="str">
        <f t="shared" si="41"/>
        <v xml:space="preserve">17202 4 </v>
      </c>
      <c r="H170" s="18" t="s">
        <v>263</v>
      </c>
      <c r="I170" s="94" t="s">
        <v>3124</v>
      </c>
      <c r="J170" s="19" t="s">
        <v>3</v>
      </c>
      <c r="K170" s="19" t="s">
        <v>3</v>
      </c>
      <c r="L170" s="55">
        <v>44156</v>
      </c>
      <c r="M170" s="51"/>
      <c r="N170" s="19" t="str">
        <f t="shared" si="42"/>
        <v>Ja</v>
      </c>
      <c r="O170" s="22" t="str">
        <f t="shared" ca="1" si="43"/>
        <v>ja</v>
      </c>
      <c r="P170" s="22" t="str">
        <f t="shared" ca="1" si="44"/>
        <v>ja</v>
      </c>
      <c r="Q170" s="20" t="str">
        <f t="shared" ca="1" si="45"/>
        <v>Ja</v>
      </c>
      <c r="R170" s="53" t="s">
        <v>3116</v>
      </c>
      <c r="S170" s="73" t="s">
        <v>2345</v>
      </c>
      <c r="T170" s="28"/>
      <c r="U170" s="33" t="str">
        <f t="shared" si="46"/>
        <v/>
      </c>
      <c r="V170" s="29"/>
      <c r="W170" s="35"/>
      <c r="X170" s="35"/>
      <c r="Y170" s="35"/>
      <c r="Z170" s="35"/>
      <c r="AA170" s="24" t="str">
        <f>IF(W170&lt;&gt;"",VLOOKUP(W170,'Anlagentypen strukt inkl RD end'!$A$2:$H$40,8),"")</f>
        <v/>
      </c>
      <c r="AB170" s="24" t="str">
        <f>IF(X170&lt;&gt;"",VLOOKUP(X170,'Anlagentypen strukt inkl RD end'!$A$2:$H$40,8),"")</f>
        <v/>
      </c>
      <c r="AC170" s="24" t="str">
        <f>IF(Y170&lt;&gt;"",VLOOKUP(Y170,'Anlagentypen strukt inkl RD end'!$A$2:$H$40,8),"")</f>
        <v/>
      </c>
      <c r="AD170" s="24" t="str">
        <f>IF(Z170&lt;&gt;"",VLOOKUP(Z170,'Anlagentypen strukt inkl RD end'!$A$2:$H$40,8),"")</f>
        <v/>
      </c>
      <c r="AE170" s="33" t="str">
        <f t="shared" si="47"/>
        <v/>
      </c>
      <c r="AF170" s="25"/>
      <c r="AG170" s="25"/>
      <c r="AH170" s="25"/>
      <c r="AI170" s="25"/>
      <c r="AJ170" s="47" t="str">
        <f t="shared" si="48"/>
        <v/>
      </c>
      <c r="AK170" s="48" t="str">
        <f t="shared" si="36"/>
        <v/>
      </c>
      <c r="AL170" s="47" t="str">
        <f t="shared" si="49"/>
        <v/>
      </c>
      <c r="AM170" s="27"/>
      <c r="AN170" s="36" t="str">
        <f t="shared" si="37"/>
        <v/>
      </c>
      <c r="AO170" s="39" t="str">
        <f t="shared" si="50"/>
        <v/>
      </c>
      <c r="AP170" s="39" t="str">
        <f t="shared" si="51"/>
        <v>X</v>
      </c>
      <c r="AQ170" s="97" t="str">
        <f t="shared" si="38"/>
        <v/>
      </c>
      <c r="AR170" s="113" t="str">
        <f>_xlfn.IFNA(IF(AND(MATCH(B170,SlNrfürStrecke!A:A,0)&gt;0,MATCH(C170,SlNrfürStrecke!B:B,0)&gt;0)=TRUE,"ja","nein"),"nein")</f>
        <v>ja</v>
      </c>
      <c r="AS170" s="140" t="str">
        <f t="shared" si="52"/>
        <v>ja</v>
      </c>
      <c r="AT170" s="113" t="str">
        <f t="shared" si="53"/>
        <v>Nein</v>
      </c>
      <c r="AU170" s="113"/>
      <c r="AV170" s="141" t="s">
        <v>3607</v>
      </c>
    </row>
    <row r="171" spans="1:48" s="39" customFormat="1" ht="26.4" x14ac:dyDescent="0.25">
      <c r="A171" s="23" t="s">
        <v>2345</v>
      </c>
      <c r="B171" s="77">
        <v>17203</v>
      </c>
      <c r="C171" s="80" t="s">
        <v>3</v>
      </c>
      <c r="D171" s="81" t="s">
        <v>3</v>
      </c>
      <c r="E171" s="37" t="b">
        <f t="shared" si="39"/>
        <v>1</v>
      </c>
      <c r="F171" s="37" t="b">
        <f t="shared" si="40"/>
        <v>0</v>
      </c>
      <c r="G171" s="38" t="str">
        <f t="shared" si="41"/>
        <v xml:space="preserve">17203  </v>
      </c>
      <c r="H171" s="18" t="s">
        <v>3168</v>
      </c>
      <c r="I171" s="93" t="s">
        <v>2346</v>
      </c>
      <c r="J171" s="19" t="s">
        <v>3166</v>
      </c>
      <c r="K171" s="19" t="s">
        <v>3</v>
      </c>
      <c r="L171" s="51"/>
      <c r="M171" s="51"/>
      <c r="N171" s="19" t="str">
        <f t="shared" si="42"/>
        <v/>
      </c>
      <c r="O171" s="22" t="str">
        <f t="shared" ca="1" si="43"/>
        <v>ja</v>
      </c>
      <c r="P171" s="22" t="str">
        <f t="shared" ca="1" si="44"/>
        <v>ja</v>
      </c>
      <c r="Q171" s="20" t="str">
        <f t="shared" ca="1" si="45"/>
        <v>Ja</v>
      </c>
      <c r="R171" s="53" t="s">
        <v>267</v>
      </c>
      <c r="S171" s="73" t="s">
        <v>2345</v>
      </c>
      <c r="T171" s="28"/>
      <c r="U171" s="33" t="str">
        <f t="shared" si="46"/>
        <v/>
      </c>
      <c r="V171" s="29"/>
      <c r="W171" s="35"/>
      <c r="X171" s="35"/>
      <c r="Y171" s="35"/>
      <c r="Z171" s="35"/>
      <c r="AA171" s="24" t="str">
        <f>IF(W171&lt;&gt;"",VLOOKUP(W171,'Anlagentypen strukt inkl RD end'!$A$2:$H$40,8),"")</f>
        <v/>
      </c>
      <c r="AB171" s="24" t="str">
        <f>IF(X171&lt;&gt;"",VLOOKUP(X171,'Anlagentypen strukt inkl RD end'!$A$2:$H$40,8),"")</f>
        <v/>
      </c>
      <c r="AC171" s="24" t="str">
        <f>IF(Y171&lt;&gt;"",VLOOKUP(Y171,'Anlagentypen strukt inkl RD end'!$A$2:$H$40,8),"")</f>
        <v/>
      </c>
      <c r="AD171" s="24" t="str">
        <f>IF(Z171&lt;&gt;"",VLOOKUP(Z171,'Anlagentypen strukt inkl RD end'!$A$2:$H$40,8),"")</f>
        <v/>
      </c>
      <c r="AE171" s="33" t="str">
        <f t="shared" si="47"/>
        <v/>
      </c>
      <c r="AF171" s="25"/>
      <c r="AG171" s="25"/>
      <c r="AH171" s="25"/>
      <c r="AI171" s="25"/>
      <c r="AJ171" s="47" t="str">
        <f t="shared" si="48"/>
        <v/>
      </c>
      <c r="AK171" s="48" t="str">
        <f t="shared" si="36"/>
        <v/>
      </c>
      <c r="AL171" s="47" t="str">
        <f t="shared" si="49"/>
        <v/>
      </c>
      <c r="AM171" s="27"/>
      <c r="AN171" s="36" t="str">
        <f t="shared" si="37"/>
        <v/>
      </c>
      <c r="AO171" s="39" t="str">
        <f t="shared" si="50"/>
        <v/>
      </c>
      <c r="AP171" s="39" t="str">
        <f t="shared" si="51"/>
        <v>X</v>
      </c>
      <c r="AQ171" s="97" t="str">
        <f t="shared" si="38"/>
        <v/>
      </c>
      <c r="AR171" s="140" t="str">
        <f>_xlfn.IFNA(IF(AND(MATCH(B171,SlNrfürStrecke!A:A,0)&gt;0,MATCH(C171,SlNrfürStrecke!B:B,0)&gt;0)=TRUE,"ja","nein"),"nein")</f>
        <v>ja</v>
      </c>
      <c r="AS171" s="140" t="str">
        <f t="shared" si="52"/>
        <v>ja</v>
      </c>
      <c r="AT171" s="113" t="str">
        <f t="shared" si="53"/>
        <v>Nein</v>
      </c>
      <c r="AU171" s="113"/>
      <c r="AV171" s="141" t="s">
        <v>3607</v>
      </c>
    </row>
    <row r="172" spans="1:48" s="39" customFormat="1" hidden="1" x14ac:dyDescent="0.25">
      <c r="A172" s="23"/>
      <c r="B172" s="77">
        <v>17207</v>
      </c>
      <c r="C172" s="80" t="s">
        <v>3</v>
      </c>
      <c r="D172" s="81" t="s">
        <v>8</v>
      </c>
      <c r="E172" s="37" t="b">
        <f t="shared" si="39"/>
        <v>0</v>
      </c>
      <c r="F172" s="37" t="b">
        <f t="shared" si="40"/>
        <v>0</v>
      </c>
      <c r="G172" s="38" t="str">
        <f t="shared" si="41"/>
        <v>17207  g</v>
      </c>
      <c r="H172" s="18" t="s">
        <v>269</v>
      </c>
      <c r="I172" s="93" t="s">
        <v>2346</v>
      </c>
      <c r="J172" s="19" t="s">
        <v>3</v>
      </c>
      <c r="K172" s="19" t="s">
        <v>3</v>
      </c>
      <c r="L172" s="51"/>
      <c r="M172" s="51"/>
      <c r="N172" s="19" t="str">
        <f t="shared" si="42"/>
        <v/>
      </c>
      <c r="O172" s="22" t="str">
        <f t="shared" ca="1" si="43"/>
        <v>ja</v>
      </c>
      <c r="P172" s="22" t="str">
        <f t="shared" ca="1" si="44"/>
        <v>ja</v>
      </c>
      <c r="Q172" s="20" t="str">
        <f t="shared" ca="1" si="45"/>
        <v>Ja</v>
      </c>
      <c r="R172" s="53" t="s">
        <v>268</v>
      </c>
      <c r="S172" s="84"/>
      <c r="T172" s="83"/>
      <c r="U172" s="33" t="str">
        <f t="shared" si="46"/>
        <v/>
      </c>
      <c r="V172" s="29"/>
      <c r="W172" s="35"/>
      <c r="X172" s="35"/>
      <c r="Y172" s="35"/>
      <c r="Z172" s="35"/>
      <c r="AA172" s="24" t="str">
        <f>IF(W172&lt;&gt;"",VLOOKUP(W172,'Anlagentypen strukt inkl RD end'!$A$2:$H$40,8),"")</f>
        <v/>
      </c>
      <c r="AB172" s="24" t="str">
        <f>IF(X172&lt;&gt;"",VLOOKUP(X172,'Anlagentypen strukt inkl RD end'!$A$2:$H$40,8),"")</f>
        <v/>
      </c>
      <c r="AC172" s="24" t="str">
        <f>IF(Y172&lt;&gt;"",VLOOKUP(Y172,'Anlagentypen strukt inkl RD end'!$A$2:$H$40,8),"")</f>
        <v/>
      </c>
      <c r="AD172" s="24" t="str">
        <f>IF(Z172&lt;&gt;"",VLOOKUP(Z172,'Anlagentypen strukt inkl RD end'!$A$2:$H$40,8),"")</f>
        <v/>
      </c>
      <c r="AE172" s="33" t="str">
        <f t="shared" si="47"/>
        <v/>
      </c>
      <c r="AF172" s="25"/>
      <c r="AG172" s="25"/>
      <c r="AH172" s="25"/>
      <c r="AI172" s="25"/>
      <c r="AJ172" s="47" t="str">
        <f t="shared" si="48"/>
        <v/>
      </c>
      <c r="AK172" s="48" t="str">
        <f t="shared" si="36"/>
        <v/>
      </c>
      <c r="AL172" s="47" t="str">
        <f t="shared" si="49"/>
        <v/>
      </c>
      <c r="AM172" s="27"/>
      <c r="AN172" s="36" t="str">
        <f t="shared" si="37"/>
        <v/>
      </c>
      <c r="AO172" s="39" t="str">
        <f t="shared" si="50"/>
        <v/>
      </c>
      <c r="AP172" s="39" t="str">
        <f t="shared" si="51"/>
        <v/>
      </c>
      <c r="AQ172" s="97" t="str">
        <f t="shared" si="38"/>
        <v/>
      </c>
      <c r="AR172" s="140" t="str">
        <f>_xlfn.IFNA(IF(AND(MATCH(B172,SlNrfürStrecke!A:A,0)&gt;0,MATCH(C172,SlNrfürStrecke!B:B,0)&gt;0)=TRUE,"ja","nein"),"nein")</f>
        <v>nein</v>
      </c>
      <c r="AS172" s="140" t="str">
        <f t="shared" si="52"/>
        <v>nein</v>
      </c>
      <c r="AT172" s="113" t="str">
        <f t="shared" si="53"/>
        <v>Ja</v>
      </c>
      <c r="AU172" s="113"/>
      <c r="AV172" s="141" t="s">
        <v>3607</v>
      </c>
    </row>
    <row r="173" spans="1:48" s="39" customFormat="1" hidden="1" x14ac:dyDescent="0.25">
      <c r="A173" s="23"/>
      <c r="B173" s="77">
        <v>17207</v>
      </c>
      <c r="C173" s="81" t="s">
        <v>112</v>
      </c>
      <c r="D173" s="81" t="s">
        <v>3</v>
      </c>
      <c r="E173" s="37" t="b">
        <f t="shared" si="39"/>
        <v>0</v>
      </c>
      <c r="F173" s="37" t="b">
        <f t="shared" si="40"/>
        <v>0</v>
      </c>
      <c r="G173" s="38" t="str">
        <f t="shared" si="41"/>
        <v xml:space="preserve">17207 88 </v>
      </c>
      <c r="H173" s="18" t="s">
        <v>269</v>
      </c>
      <c r="I173" s="94" t="s">
        <v>113</v>
      </c>
      <c r="J173" s="19" t="s">
        <v>3</v>
      </c>
      <c r="K173" s="19" t="s">
        <v>3</v>
      </c>
      <c r="L173" s="51"/>
      <c r="M173" s="51"/>
      <c r="N173" s="19" t="str">
        <f t="shared" si="42"/>
        <v/>
      </c>
      <c r="O173" s="22" t="str">
        <f t="shared" ca="1" si="43"/>
        <v>ja</v>
      </c>
      <c r="P173" s="22" t="str">
        <f t="shared" ca="1" si="44"/>
        <v>ja</v>
      </c>
      <c r="Q173" s="20" t="str">
        <f t="shared" ca="1" si="45"/>
        <v>Ja</v>
      </c>
      <c r="R173" s="53" t="s">
        <v>270</v>
      </c>
      <c r="S173" s="73"/>
      <c r="T173" s="28"/>
      <c r="U173" s="33" t="str">
        <f t="shared" si="46"/>
        <v/>
      </c>
      <c r="V173" s="29"/>
      <c r="W173" s="35"/>
      <c r="X173" s="35"/>
      <c r="Y173" s="35"/>
      <c r="Z173" s="35"/>
      <c r="AA173" s="24" t="str">
        <f>IF(W173&lt;&gt;"",VLOOKUP(W173,'Anlagentypen strukt inkl RD end'!$A$2:$H$40,8),"")</f>
        <v/>
      </c>
      <c r="AB173" s="24" t="str">
        <f>IF(X173&lt;&gt;"",VLOOKUP(X173,'Anlagentypen strukt inkl RD end'!$A$2:$H$40,8),"")</f>
        <v/>
      </c>
      <c r="AC173" s="24" t="str">
        <f>IF(Y173&lt;&gt;"",VLOOKUP(Y173,'Anlagentypen strukt inkl RD end'!$A$2:$H$40,8),"")</f>
        <v/>
      </c>
      <c r="AD173" s="24" t="str">
        <f>IF(Z173&lt;&gt;"",VLOOKUP(Z173,'Anlagentypen strukt inkl RD end'!$A$2:$H$40,8),"")</f>
        <v/>
      </c>
      <c r="AE173" s="33" t="str">
        <f t="shared" si="47"/>
        <v/>
      </c>
      <c r="AF173" s="25"/>
      <c r="AG173" s="25"/>
      <c r="AH173" s="25"/>
      <c r="AI173" s="25"/>
      <c r="AJ173" s="47" t="str">
        <f t="shared" si="48"/>
        <v/>
      </c>
      <c r="AK173" s="48" t="str">
        <f t="shared" si="36"/>
        <v/>
      </c>
      <c r="AL173" s="47" t="str">
        <f t="shared" si="49"/>
        <v/>
      </c>
      <c r="AM173" s="27"/>
      <c r="AN173" s="36" t="str">
        <f t="shared" si="37"/>
        <v/>
      </c>
      <c r="AO173" s="39" t="str">
        <f t="shared" si="50"/>
        <v/>
      </c>
      <c r="AP173" s="39" t="str">
        <f t="shared" si="51"/>
        <v/>
      </c>
      <c r="AQ173" s="97" t="str">
        <f t="shared" si="38"/>
        <v/>
      </c>
      <c r="AR173" s="113" t="str">
        <f>_xlfn.IFNA(IF(AND(MATCH(B173,SlNrfürStrecke!A:A,0)&gt;0,MATCH(C173,SlNrfürStrecke!B:B,0)&gt;0)=TRUE,"ja","nein"),"nein")</f>
        <v>nein</v>
      </c>
      <c r="AS173" s="140" t="str">
        <f t="shared" si="52"/>
        <v>nein</v>
      </c>
      <c r="AT173" s="113" t="str">
        <f t="shared" si="53"/>
        <v>Ja</v>
      </c>
      <c r="AU173" s="113"/>
      <c r="AV173" s="141" t="s">
        <v>3607</v>
      </c>
    </row>
    <row r="174" spans="1:48" s="39" customFormat="1" ht="39.6" hidden="1" x14ac:dyDescent="0.25">
      <c r="A174" s="23"/>
      <c r="B174" s="77">
        <v>17208</v>
      </c>
      <c r="C174" s="80" t="s">
        <v>3</v>
      </c>
      <c r="D174" s="81" t="s">
        <v>8</v>
      </c>
      <c r="E174" s="37" t="b">
        <f t="shared" si="39"/>
        <v>0</v>
      </c>
      <c r="F174" s="37" t="b">
        <f t="shared" si="40"/>
        <v>0</v>
      </c>
      <c r="G174" s="38" t="str">
        <f t="shared" si="41"/>
        <v>17208  g</v>
      </c>
      <c r="H174" s="18" t="s">
        <v>272</v>
      </c>
      <c r="I174" s="93" t="s">
        <v>2346</v>
      </c>
      <c r="J174" s="19" t="s">
        <v>3</v>
      </c>
      <c r="K174" s="19" t="s">
        <v>273</v>
      </c>
      <c r="L174" s="51"/>
      <c r="M174" s="51"/>
      <c r="N174" s="19" t="str">
        <f t="shared" si="42"/>
        <v/>
      </c>
      <c r="O174" s="22" t="str">
        <f t="shared" ca="1" si="43"/>
        <v>ja</v>
      </c>
      <c r="P174" s="22" t="str">
        <f t="shared" ca="1" si="44"/>
        <v>ja</v>
      </c>
      <c r="Q174" s="20" t="str">
        <f t="shared" ca="1" si="45"/>
        <v>Ja</v>
      </c>
      <c r="R174" s="53" t="s">
        <v>271</v>
      </c>
      <c r="S174" s="84"/>
      <c r="T174" s="83"/>
      <c r="U174" s="33" t="str">
        <f t="shared" si="46"/>
        <v/>
      </c>
      <c r="V174" s="29"/>
      <c r="W174" s="35"/>
      <c r="X174" s="35"/>
      <c r="Y174" s="35"/>
      <c r="Z174" s="35"/>
      <c r="AA174" s="24" t="str">
        <f>IF(W174&lt;&gt;"",VLOOKUP(W174,'Anlagentypen strukt inkl RD end'!$A$2:$H$40,8),"")</f>
        <v/>
      </c>
      <c r="AB174" s="24" t="str">
        <f>IF(X174&lt;&gt;"",VLOOKUP(X174,'Anlagentypen strukt inkl RD end'!$A$2:$H$40,8),"")</f>
        <v/>
      </c>
      <c r="AC174" s="24" t="str">
        <f>IF(Y174&lt;&gt;"",VLOOKUP(Y174,'Anlagentypen strukt inkl RD end'!$A$2:$H$40,8),"")</f>
        <v/>
      </c>
      <c r="AD174" s="24" t="str">
        <f>IF(Z174&lt;&gt;"",VLOOKUP(Z174,'Anlagentypen strukt inkl RD end'!$A$2:$H$40,8),"")</f>
        <v/>
      </c>
      <c r="AE174" s="33" t="str">
        <f t="shared" si="47"/>
        <v/>
      </c>
      <c r="AF174" s="25"/>
      <c r="AG174" s="25"/>
      <c r="AH174" s="25"/>
      <c r="AI174" s="25"/>
      <c r="AJ174" s="47" t="str">
        <f t="shared" si="48"/>
        <v/>
      </c>
      <c r="AK174" s="48" t="str">
        <f t="shared" si="36"/>
        <v/>
      </c>
      <c r="AL174" s="47" t="str">
        <f t="shared" si="49"/>
        <v/>
      </c>
      <c r="AM174" s="27"/>
      <c r="AN174" s="36" t="str">
        <f t="shared" si="37"/>
        <v/>
      </c>
      <c r="AO174" s="39" t="str">
        <f t="shared" si="50"/>
        <v/>
      </c>
      <c r="AP174" s="39" t="str">
        <f t="shared" si="51"/>
        <v/>
      </c>
      <c r="AQ174" s="97" t="str">
        <f t="shared" si="38"/>
        <v/>
      </c>
      <c r="AR174" s="140" t="str">
        <f>_xlfn.IFNA(IF(AND(MATCH(B174,SlNrfürStrecke!A:A,0)&gt;0,MATCH(C174,SlNrfürStrecke!B:B,0)&gt;0)=TRUE,"ja","nein"),"nein")</f>
        <v>nein</v>
      </c>
      <c r="AS174" s="140" t="str">
        <f t="shared" si="52"/>
        <v>nein</v>
      </c>
      <c r="AT174" s="113" t="str">
        <f t="shared" si="53"/>
        <v>Ja</v>
      </c>
      <c r="AU174" s="113"/>
      <c r="AV174" s="141" t="s">
        <v>3607</v>
      </c>
    </row>
    <row r="175" spans="1:48" s="39" customFormat="1" ht="26.4" hidden="1" x14ac:dyDescent="0.25">
      <c r="A175" s="23"/>
      <c r="B175" s="77">
        <v>17209</v>
      </c>
      <c r="C175" s="80" t="s">
        <v>3</v>
      </c>
      <c r="D175" s="81" t="s">
        <v>8</v>
      </c>
      <c r="E175" s="37" t="b">
        <f t="shared" si="39"/>
        <v>0</v>
      </c>
      <c r="F175" s="37" t="b">
        <f t="shared" si="40"/>
        <v>0</v>
      </c>
      <c r="G175" s="38" t="str">
        <f t="shared" si="41"/>
        <v>17209  g</v>
      </c>
      <c r="H175" s="18" t="s">
        <v>275</v>
      </c>
      <c r="I175" s="93" t="s">
        <v>2346</v>
      </c>
      <c r="J175" s="19" t="s">
        <v>3</v>
      </c>
      <c r="K175" s="19" t="s">
        <v>3</v>
      </c>
      <c r="L175" s="51"/>
      <c r="M175" s="51"/>
      <c r="N175" s="19" t="str">
        <f t="shared" si="42"/>
        <v/>
      </c>
      <c r="O175" s="22" t="str">
        <f t="shared" ca="1" si="43"/>
        <v>ja</v>
      </c>
      <c r="P175" s="22" t="str">
        <f t="shared" ca="1" si="44"/>
        <v>ja</v>
      </c>
      <c r="Q175" s="20" t="str">
        <f t="shared" ca="1" si="45"/>
        <v>Ja</v>
      </c>
      <c r="R175" s="53" t="s">
        <v>274</v>
      </c>
      <c r="S175" s="84"/>
      <c r="T175" s="83"/>
      <c r="U175" s="33" t="str">
        <f t="shared" si="46"/>
        <v/>
      </c>
      <c r="V175" s="29"/>
      <c r="W175" s="35"/>
      <c r="X175" s="35"/>
      <c r="Y175" s="35"/>
      <c r="Z175" s="35"/>
      <c r="AA175" s="24" t="str">
        <f>IF(W175&lt;&gt;"",VLOOKUP(W175,'Anlagentypen strukt inkl RD end'!$A$2:$H$40,8),"")</f>
        <v/>
      </c>
      <c r="AB175" s="24" t="str">
        <f>IF(X175&lt;&gt;"",VLOOKUP(X175,'Anlagentypen strukt inkl RD end'!$A$2:$H$40,8),"")</f>
        <v/>
      </c>
      <c r="AC175" s="24" t="str">
        <f>IF(Y175&lt;&gt;"",VLOOKUP(Y175,'Anlagentypen strukt inkl RD end'!$A$2:$H$40,8),"")</f>
        <v/>
      </c>
      <c r="AD175" s="24" t="str">
        <f>IF(Z175&lt;&gt;"",VLOOKUP(Z175,'Anlagentypen strukt inkl RD end'!$A$2:$H$40,8),"")</f>
        <v/>
      </c>
      <c r="AE175" s="33" t="str">
        <f t="shared" si="47"/>
        <v/>
      </c>
      <c r="AF175" s="25"/>
      <c r="AG175" s="25"/>
      <c r="AH175" s="25"/>
      <c r="AI175" s="25"/>
      <c r="AJ175" s="47" t="str">
        <f t="shared" si="48"/>
        <v/>
      </c>
      <c r="AK175" s="48" t="str">
        <f t="shared" si="36"/>
        <v/>
      </c>
      <c r="AL175" s="47" t="str">
        <f t="shared" si="49"/>
        <v/>
      </c>
      <c r="AM175" s="27"/>
      <c r="AN175" s="36" t="str">
        <f t="shared" si="37"/>
        <v/>
      </c>
      <c r="AO175" s="39" t="str">
        <f t="shared" si="50"/>
        <v/>
      </c>
      <c r="AP175" s="39" t="str">
        <f t="shared" si="51"/>
        <v/>
      </c>
      <c r="AQ175" s="97" t="str">
        <f t="shared" si="38"/>
        <v/>
      </c>
      <c r="AR175" s="140" t="str">
        <f>_xlfn.IFNA(IF(AND(MATCH(B175,SlNrfürStrecke!A:A,0)&gt;0,MATCH(C175,SlNrfürStrecke!B:B,0)&gt;0)=TRUE,"ja","nein"),"nein")</f>
        <v>nein</v>
      </c>
      <c r="AS175" s="140" t="str">
        <f t="shared" si="52"/>
        <v>nein</v>
      </c>
      <c r="AT175" s="113" t="str">
        <f t="shared" si="53"/>
        <v>Ja</v>
      </c>
      <c r="AU175" s="113"/>
      <c r="AV175" s="141" t="s">
        <v>3607</v>
      </c>
    </row>
    <row r="176" spans="1:48" s="39" customFormat="1" ht="26.4" hidden="1" x14ac:dyDescent="0.25">
      <c r="A176" s="23"/>
      <c r="B176" s="77">
        <v>17209</v>
      </c>
      <c r="C176" s="81" t="s">
        <v>112</v>
      </c>
      <c r="D176" s="81" t="s">
        <v>3</v>
      </c>
      <c r="E176" s="37" t="b">
        <f t="shared" si="39"/>
        <v>0</v>
      </c>
      <c r="F176" s="37" t="b">
        <f t="shared" si="40"/>
        <v>0</v>
      </c>
      <c r="G176" s="38" t="str">
        <f t="shared" si="41"/>
        <v xml:space="preserve">17209 88 </v>
      </c>
      <c r="H176" s="18" t="s">
        <v>275</v>
      </c>
      <c r="I176" s="94" t="s">
        <v>113</v>
      </c>
      <c r="J176" s="19" t="s">
        <v>3</v>
      </c>
      <c r="K176" s="19" t="s">
        <v>3</v>
      </c>
      <c r="L176" s="51"/>
      <c r="M176" s="51"/>
      <c r="N176" s="19" t="str">
        <f t="shared" si="42"/>
        <v/>
      </c>
      <c r="O176" s="22" t="str">
        <f t="shared" ca="1" si="43"/>
        <v>ja</v>
      </c>
      <c r="P176" s="22" t="str">
        <f t="shared" ca="1" si="44"/>
        <v>ja</v>
      </c>
      <c r="Q176" s="20" t="str">
        <f t="shared" ca="1" si="45"/>
        <v>Ja</v>
      </c>
      <c r="R176" s="53" t="s">
        <v>276</v>
      </c>
      <c r="S176" s="73"/>
      <c r="T176" s="28"/>
      <c r="U176" s="33" t="str">
        <f t="shared" si="46"/>
        <v/>
      </c>
      <c r="V176" s="29"/>
      <c r="W176" s="35"/>
      <c r="X176" s="35"/>
      <c r="Y176" s="35"/>
      <c r="Z176" s="35"/>
      <c r="AA176" s="24" t="str">
        <f>IF(W176&lt;&gt;"",VLOOKUP(W176,'Anlagentypen strukt inkl RD end'!$A$2:$H$40,8),"")</f>
        <v/>
      </c>
      <c r="AB176" s="24" t="str">
        <f>IF(X176&lt;&gt;"",VLOOKUP(X176,'Anlagentypen strukt inkl RD end'!$A$2:$H$40,8),"")</f>
        <v/>
      </c>
      <c r="AC176" s="24" t="str">
        <f>IF(Y176&lt;&gt;"",VLOOKUP(Y176,'Anlagentypen strukt inkl RD end'!$A$2:$H$40,8),"")</f>
        <v/>
      </c>
      <c r="AD176" s="24" t="str">
        <f>IF(Z176&lt;&gt;"",VLOOKUP(Z176,'Anlagentypen strukt inkl RD end'!$A$2:$H$40,8),"")</f>
        <v/>
      </c>
      <c r="AE176" s="33" t="str">
        <f t="shared" si="47"/>
        <v/>
      </c>
      <c r="AF176" s="25"/>
      <c r="AG176" s="25"/>
      <c r="AH176" s="25"/>
      <c r="AI176" s="25"/>
      <c r="AJ176" s="47" t="str">
        <f t="shared" si="48"/>
        <v/>
      </c>
      <c r="AK176" s="48" t="str">
        <f t="shared" si="36"/>
        <v/>
      </c>
      <c r="AL176" s="47" t="str">
        <f t="shared" si="49"/>
        <v/>
      </c>
      <c r="AM176" s="27"/>
      <c r="AN176" s="36" t="str">
        <f t="shared" si="37"/>
        <v/>
      </c>
      <c r="AO176" s="39" t="str">
        <f t="shared" si="50"/>
        <v/>
      </c>
      <c r="AP176" s="39" t="str">
        <f t="shared" si="51"/>
        <v/>
      </c>
      <c r="AQ176" s="97" t="str">
        <f t="shared" si="38"/>
        <v/>
      </c>
      <c r="AR176" s="113" t="str">
        <f>_xlfn.IFNA(IF(AND(MATCH(B176,SlNrfürStrecke!A:A,0)&gt;0,MATCH(C176,SlNrfürStrecke!B:B,0)&gt;0)=TRUE,"ja","nein"),"nein")</f>
        <v>nein</v>
      </c>
      <c r="AS176" s="140" t="str">
        <f t="shared" si="52"/>
        <v>nein</v>
      </c>
      <c r="AT176" s="113" t="str">
        <f t="shared" si="53"/>
        <v>Ja</v>
      </c>
      <c r="AU176" s="113"/>
      <c r="AV176" s="141" t="s">
        <v>3607</v>
      </c>
    </row>
    <row r="177" spans="1:48" s="39" customFormat="1" ht="66" x14ac:dyDescent="0.25">
      <c r="A177" s="23" t="s">
        <v>2345</v>
      </c>
      <c r="B177" s="77">
        <v>17211</v>
      </c>
      <c r="C177" s="80" t="s">
        <v>3</v>
      </c>
      <c r="D177" s="81" t="s">
        <v>3</v>
      </c>
      <c r="E177" s="37" t="b">
        <f t="shared" si="39"/>
        <v>1</v>
      </c>
      <c r="F177" s="37" t="b">
        <f t="shared" si="40"/>
        <v>0</v>
      </c>
      <c r="G177" s="38" t="str">
        <f t="shared" si="41"/>
        <v xml:space="preserve">17211  </v>
      </c>
      <c r="H177" s="18" t="s">
        <v>279</v>
      </c>
      <c r="I177" s="93" t="s">
        <v>2346</v>
      </c>
      <c r="J177" s="19" t="s">
        <v>3169</v>
      </c>
      <c r="K177" s="19" t="s">
        <v>3</v>
      </c>
      <c r="L177" s="51"/>
      <c r="M177" s="51"/>
      <c r="N177" s="19" t="str">
        <f t="shared" si="42"/>
        <v/>
      </c>
      <c r="O177" s="22" t="str">
        <f t="shared" ca="1" si="43"/>
        <v>ja</v>
      </c>
      <c r="P177" s="22" t="str">
        <f t="shared" ca="1" si="44"/>
        <v>ja</v>
      </c>
      <c r="Q177" s="20" t="str">
        <f t="shared" ca="1" si="45"/>
        <v>Ja</v>
      </c>
      <c r="R177" s="53" t="s">
        <v>277</v>
      </c>
      <c r="S177" s="73" t="s">
        <v>2345</v>
      </c>
      <c r="T177" s="28"/>
      <c r="U177" s="33" t="str">
        <f t="shared" si="46"/>
        <v/>
      </c>
      <c r="V177" s="29"/>
      <c r="W177" s="35"/>
      <c r="X177" s="35"/>
      <c r="Y177" s="35"/>
      <c r="Z177" s="35"/>
      <c r="AA177" s="24" t="str">
        <f>IF(W177&lt;&gt;"",VLOOKUP(W177,'Anlagentypen strukt inkl RD end'!$A$2:$H$40,8),"")</f>
        <v/>
      </c>
      <c r="AB177" s="24" t="str">
        <f>IF(X177&lt;&gt;"",VLOOKUP(X177,'Anlagentypen strukt inkl RD end'!$A$2:$H$40,8),"")</f>
        <v/>
      </c>
      <c r="AC177" s="24" t="str">
        <f>IF(Y177&lt;&gt;"",VLOOKUP(Y177,'Anlagentypen strukt inkl RD end'!$A$2:$H$40,8),"")</f>
        <v/>
      </c>
      <c r="AD177" s="24" t="str">
        <f>IF(Z177&lt;&gt;"",VLOOKUP(Z177,'Anlagentypen strukt inkl RD end'!$A$2:$H$40,8),"")</f>
        <v/>
      </c>
      <c r="AE177" s="33" t="str">
        <f t="shared" si="47"/>
        <v/>
      </c>
      <c r="AF177" s="25"/>
      <c r="AG177" s="25"/>
      <c r="AH177" s="25"/>
      <c r="AI177" s="25"/>
      <c r="AJ177" s="47" t="str">
        <f t="shared" si="48"/>
        <v/>
      </c>
      <c r="AK177" s="48" t="str">
        <f t="shared" si="36"/>
        <v/>
      </c>
      <c r="AL177" s="47" t="str">
        <f t="shared" si="49"/>
        <v/>
      </c>
      <c r="AM177" s="27"/>
      <c r="AN177" s="36" t="str">
        <f t="shared" si="37"/>
        <v/>
      </c>
      <c r="AO177" s="39" t="str">
        <f t="shared" si="50"/>
        <v/>
      </c>
      <c r="AP177" s="39" t="str">
        <f t="shared" si="51"/>
        <v>X</v>
      </c>
      <c r="AQ177" s="97" t="str">
        <f t="shared" si="38"/>
        <v/>
      </c>
      <c r="AR177" s="140" t="str">
        <f>_xlfn.IFNA(IF(AND(MATCH(B177,SlNrfürStrecke!A:A,0)&gt;0,MATCH(C177,SlNrfürStrecke!B:B,0)&gt;0)=TRUE,"ja","nein"),"nein")</f>
        <v>ja</v>
      </c>
      <c r="AS177" s="140" t="str">
        <f t="shared" si="52"/>
        <v>ja</v>
      </c>
      <c r="AT177" s="113" t="str">
        <f t="shared" si="53"/>
        <v>Nein</v>
      </c>
      <c r="AU177" s="113"/>
      <c r="AV177" s="141" t="s">
        <v>3607</v>
      </c>
    </row>
    <row r="178" spans="1:48" s="39" customFormat="1" ht="52.8" x14ac:dyDescent="0.25">
      <c r="A178" s="23" t="s">
        <v>2345</v>
      </c>
      <c r="B178" s="77">
        <v>17212</v>
      </c>
      <c r="C178" s="80" t="s">
        <v>3</v>
      </c>
      <c r="D178" s="81" t="s">
        <v>3</v>
      </c>
      <c r="E178" s="37" t="b">
        <f t="shared" si="39"/>
        <v>1</v>
      </c>
      <c r="F178" s="37" t="b">
        <f t="shared" si="40"/>
        <v>0</v>
      </c>
      <c r="G178" s="38" t="str">
        <f t="shared" si="41"/>
        <v xml:space="preserve">17212  </v>
      </c>
      <c r="H178" s="18" t="s">
        <v>282</v>
      </c>
      <c r="I178" s="93" t="s">
        <v>2346</v>
      </c>
      <c r="J178" s="19" t="s">
        <v>3170</v>
      </c>
      <c r="K178" s="19" t="s">
        <v>3</v>
      </c>
      <c r="L178" s="51"/>
      <c r="M178" s="51"/>
      <c r="N178" s="19" t="str">
        <f t="shared" si="42"/>
        <v/>
      </c>
      <c r="O178" s="22" t="str">
        <f t="shared" ca="1" si="43"/>
        <v>ja</v>
      </c>
      <c r="P178" s="22" t="str">
        <f t="shared" ca="1" si="44"/>
        <v>ja</v>
      </c>
      <c r="Q178" s="20" t="str">
        <f t="shared" ca="1" si="45"/>
        <v>Ja</v>
      </c>
      <c r="R178" s="53" t="s">
        <v>280</v>
      </c>
      <c r="S178" s="73" t="s">
        <v>2345</v>
      </c>
      <c r="T178" s="28"/>
      <c r="U178" s="33" t="str">
        <f t="shared" si="46"/>
        <v/>
      </c>
      <c r="V178" s="29"/>
      <c r="W178" s="35"/>
      <c r="X178" s="35"/>
      <c r="Y178" s="35"/>
      <c r="Z178" s="35"/>
      <c r="AA178" s="24" t="str">
        <f>IF(W178&lt;&gt;"",VLOOKUP(W178,'Anlagentypen strukt inkl RD end'!$A$2:$H$40,8),"")</f>
        <v/>
      </c>
      <c r="AB178" s="24" t="str">
        <f>IF(X178&lt;&gt;"",VLOOKUP(X178,'Anlagentypen strukt inkl RD end'!$A$2:$H$40,8),"")</f>
        <v/>
      </c>
      <c r="AC178" s="24" t="str">
        <f>IF(Y178&lt;&gt;"",VLOOKUP(Y178,'Anlagentypen strukt inkl RD end'!$A$2:$H$40,8),"")</f>
        <v/>
      </c>
      <c r="AD178" s="24" t="str">
        <f>IF(Z178&lt;&gt;"",VLOOKUP(Z178,'Anlagentypen strukt inkl RD end'!$A$2:$H$40,8),"")</f>
        <v/>
      </c>
      <c r="AE178" s="33" t="str">
        <f t="shared" si="47"/>
        <v/>
      </c>
      <c r="AF178" s="25"/>
      <c r="AG178" s="25"/>
      <c r="AH178" s="25"/>
      <c r="AI178" s="25"/>
      <c r="AJ178" s="47" t="str">
        <f t="shared" si="48"/>
        <v/>
      </c>
      <c r="AK178" s="48" t="str">
        <f t="shared" si="36"/>
        <v/>
      </c>
      <c r="AL178" s="47" t="str">
        <f t="shared" si="49"/>
        <v/>
      </c>
      <c r="AM178" s="27"/>
      <c r="AN178" s="36" t="str">
        <f t="shared" si="37"/>
        <v/>
      </c>
      <c r="AO178" s="39" t="str">
        <f t="shared" si="50"/>
        <v/>
      </c>
      <c r="AP178" s="39" t="str">
        <f t="shared" si="51"/>
        <v>X</v>
      </c>
      <c r="AQ178" s="97" t="str">
        <f t="shared" si="38"/>
        <v/>
      </c>
      <c r="AR178" s="140" t="str">
        <f>_xlfn.IFNA(IF(AND(MATCH(B178,SlNrfürStrecke!A:A,0)&gt;0,MATCH(C178,SlNrfürStrecke!B:B,0)&gt;0)=TRUE,"ja","nein"),"nein")</f>
        <v>ja</v>
      </c>
      <c r="AS178" s="140" t="str">
        <f t="shared" si="52"/>
        <v>ja</v>
      </c>
      <c r="AT178" s="113" t="str">
        <f t="shared" si="53"/>
        <v>Nein</v>
      </c>
      <c r="AU178" s="113"/>
      <c r="AV178" s="141" t="s">
        <v>3607</v>
      </c>
    </row>
    <row r="179" spans="1:48" s="39" customFormat="1" ht="66" hidden="1" x14ac:dyDescent="0.25">
      <c r="A179" s="23"/>
      <c r="B179" s="77">
        <v>17213</v>
      </c>
      <c r="C179" s="80" t="s">
        <v>3</v>
      </c>
      <c r="D179" s="81" t="s">
        <v>8</v>
      </c>
      <c r="E179" s="37" t="b">
        <f t="shared" si="39"/>
        <v>0</v>
      </c>
      <c r="F179" s="37" t="b">
        <f t="shared" si="40"/>
        <v>0</v>
      </c>
      <c r="G179" s="38" t="str">
        <f t="shared" si="41"/>
        <v>17213  g</v>
      </c>
      <c r="H179" s="18" t="s">
        <v>284</v>
      </c>
      <c r="I179" s="93" t="s">
        <v>2346</v>
      </c>
      <c r="J179" s="19" t="s">
        <v>3</v>
      </c>
      <c r="K179" s="19" t="s">
        <v>294</v>
      </c>
      <c r="L179" s="51"/>
      <c r="M179" s="51"/>
      <c r="N179" s="19" t="str">
        <f t="shared" si="42"/>
        <v/>
      </c>
      <c r="O179" s="22" t="str">
        <f t="shared" ca="1" si="43"/>
        <v>ja</v>
      </c>
      <c r="P179" s="22" t="str">
        <f t="shared" ca="1" si="44"/>
        <v>ja</v>
      </c>
      <c r="Q179" s="20" t="str">
        <f t="shared" ca="1" si="45"/>
        <v>Ja</v>
      </c>
      <c r="R179" s="53" t="s">
        <v>283</v>
      </c>
      <c r="S179" s="84"/>
      <c r="T179" s="83"/>
      <c r="U179" s="33" t="str">
        <f t="shared" si="46"/>
        <v/>
      </c>
      <c r="V179" s="29"/>
      <c r="W179" s="35"/>
      <c r="X179" s="35"/>
      <c r="Y179" s="35"/>
      <c r="Z179" s="35"/>
      <c r="AA179" s="24" t="str">
        <f>IF(W179&lt;&gt;"",VLOOKUP(W179,'Anlagentypen strukt inkl RD end'!$A$2:$H$40,8),"")</f>
        <v/>
      </c>
      <c r="AB179" s="24" t="str">
        <f>IF(X179&lt;&gt;"",VLOOKUP(X179,'Anlagentypen strukt inkl RD end'!$A$2:$H$40,8),"")</f>
        <v/>
      </c>
      <c r="AC179" s="24" t="str">
        <f>IF(Y179&lt;&gt;"",VLOOKUP(Y179,'Anlagentypen strukt inkl RD end'!$A$2:$H$40,8),"")</f>
        <v/>
      </c>
      <c r="AD179" s="24" t="str">
        <f>IF(Z179&lt;&gt;"",VLOOKUP(Z179,'Anlagentypen strukt inkl RD end'!$A$2:$H$40,8),"")</f>
        <v/>
      </c>
      <c r="AE179" s="33" t="str">
        <f t="shared" si="47"/>
        <v/>
      </c>
      <c r="AF179" s="25"/>
      <c r="AG179" s="25"/>
      <c r="AH179" s="25"/>
      <c r="AI179" s="25"/>
      <c r="AJ179" s="47" t="str">
        <f t="shared" si="48"/>
        <v/>
      </c>
      <c r="AK179" s="48" t="str">
        <f t="shared" si="36"/>
        <v/>
      </c>
      <c r="AL179" s="47" t="str">
        <f t="shared" si="49"/>
        <v/>
      </c>
      <c r="AM179" s="27"/>
      <c r="AN179" s="36" t="str">
        <f t="shared" si="37"/>
        <v/>
      </c>
      <c r="AO179" s="39" t="str">
        <f t="shared" si="50"/>
        <v/>
      </c>
      <c r="AP179" s="39" t="str">
        <f t="shared" si="51"/>
        <v/>
      </c>
      <c r="AQ179" s="97" t="str">
        <f t="shared" si="38"/>
        <v/>
      </c>
      <c r="AR179" s="140" t="str">
        <f>_xlfn.IFNA(IF(AND(MATCH(B179,SlNrfürStrecke!A:A,0)&gt;0,MATCH(C179,SlNrfürStrecke!B:B,0)&gt;0)=TRUE,"ja","nein"),"nein")</f>
        <v>nein</v>
      </c>
      <c r="AS179" s="140" t="str">
        <f t="shared" si="52"/>
        <v>nein</v>
      </c>
      <c r="AT179" s="113" t="str">
        <f t="shared" si="53"/>
        <v>Ja</v>
      </c>
      <c r="AU179" s="113"/>
      <c r="AV179" s="141" t="s">
        <v>3607</v>
      </c>
    </row>
    <row r="180" spans="1:48" s="39" customFormat="1" ht="52.8" hidden="1" x14ac:dyDescent="0.25">
      <c r="A180" s="23"/>
      <c r="B180" s="77">
        <v>17214</v>
      </c>
      <c r="C180" s="80" t="s">
        <v>3</v>
      </c>
      <c r="D180" s="81" t="s">
        <v>8</v>
      </c>
      <c r="E180" s="37" t="b">
        <f t="shared" si="39"/>
        <v>0</v>
      </c>
      <c r="F180" s="37" t="b">
        <f t="shared" si="40"/>
        <v>0</v>
      </c>
      <c r="G180" s="38" t="str">
        <f t="shared" si="41"/>
        <v>17214  g</v>
      </c>
      <c r="H180" s="18" t="s">
        <v>286</v>
      </c>
      <c r="I180" s="93" t="s">
        <v>2346</v>
      </c>
      <c r="J180" s="19" t="s">
        <v>3</v>
      </c>
      <c r="K180" s="19" t="s">
        <v>273</v>
      </c>
      <c r="L180" s="51"/>
      <c r="M180" s="51"/>
      <c r="N180" s="19" t="str">
        <f t="shared" si="42"/>
        <v/>
      </c>
      <c r="O180" s="22" t="str">
        <f t="shared" ca="1" si="43"/>
        <v>ja</v>
      </c>
      <c r="P180" s="22" t="str">
        <f t="shared" ca="1" si="44"/>
        <v>ja</v>
      </c>
      <c r="Q180" s="20" t="str">
        <f t="shared" ca="1" si="45"/>
        <v>Ja</v>
      </c>
      <c r="R180" s="53" t="s">
        <v>285</v>
      </c>
      <c r="S180" s="84"/>
      <c r="T180" s="83"/>
      <c r="U180" s="33" t="str">
        <f t="shared" si="46"/>
        <v/>
      </c>
      <c r="V180" s="29"/>
      <c r="W180" s="35"/>
      <c r="X180" s="35"/>
      <c r="Y180" s="35"/>
      <c r="Z180" s="35"/>
      <c r="AA180" s="24" t="str">
        <f>IF(W180&lt;&gt;"",VLOOKUP(W180,'Anlagentypen strukt inkl RD end'!$A$2:$H$40,8),"")</f>
        <v/>
      </c>
      <c r="AB180" s="24" t="str">
        <f>IF(X180&lt;&gt;"",VLOOKUP(X180,'Anlagentypen strukt inkl RD end'!$A$2:$H$40,8),"")</f>
        <v/>
      </c>
      <c r="AC180" s="24" t="str">
        <f>IF(Y180&lt;&gt;"",VLOOKUP(Y180,'Anlagentypen strukt inkl RD end'!$A$2:$H$40,8),"")</f>
        <v/>
      </c>
      <c r="AD180" s="24" t="str">
        <f>IF(Z180&lt;&gt;"",VLOOKUP(Z180,'Anlagentypen strukt inkl RD end'!$A$2:$H$40,8),"")</f>
        <v/>
      </c>
      <c r="AE180" s="33" t="str">
        <f t="shared" si="47"/>
        <v/>
      </c>
      <c r="AF180" s="25"/>
      <c r="AG180" s="25"/>
      <c r="AH180" s="25"/>
      <c r="AI180" s="25"/>
      <c r="AJ180" s="47" t="str">
        <f t="shared" si="48"/>
        <v/>
      </c>
      <c r="AK180" s="48" t="str">
        <f t="shared" si="36"/>
        <v/>
      </c>
      <c r="AL180" s="47" t="str">
        <f t="shared" si="49"/>
        <v/>
      </c>
      <c r="AM180" s="27"/>
      <c r="AN180" s="36" t="str">
        <f t="shared" si="37"/>
        <v/>
      </c>
      <c r="AO180" s="39" t="str">
        <f t="shared" si="50"/>
        <v/>
      </c>
      <c r="AP180" s="39" t="str">
        <f t="shared" si="51"/>
        <v/>
      </c>
      <c r="AQ180" s="97" t="str">
        <f t="shared" si="38"/>
        <v/>
      </c>
      <c r="AR180" s="140" t="str">
        <f>_xlfn.IFNA(IF(AND(MATCH(B180,SlNrfürStrecke!A:A,0)&gt;0,MATCH(C180,SlNrfürStrecke!B:B,0)&gt;0)=TRUE,"ja","nein"),"nein")</f>
        <v>nein</v>
      </c>
      <c r="AS180" s="140" t="str">
        <f t="shared" si="52"/>
        <v>nein</v>
      </c>
      <c r="AT180" s="113" t="str">
        <f t="shared" si="53"/>
        <v>Ja</v>
      </c>
      <c r="AU180" s="113"/>
      <c r="AV180" s="141" t="s">
        <v>3607</v>
      </c>
    </row>
    <row r="181" spans="1:48" s="39" customFormat="1" ht="39.6" x14ac:dyDescent="0.25">
      <c r="A181" s="23" t="s">
        <v>2345</v>
      </c>
      <c r="B181" s="77">
        <v>17215</v>
      </c>
      <c r="C181" s="80" t="s">
        <v>3</v>
      </c>
      <c r="D181" s="81" t="s">
        <v>3</v>
      </c>
      <c r="E181" s="37" t="b">
        <f t="shared" si="39"/>
        <v>1</v>
      </c>
      <c r="F181" s="37" t="b">
        <f t="shared" si="40"/>
        <v>0</v>
      </c>
      <c r="G181" s="38" t="str">
        <f t="shared" si="41"/>
        <v xml:space="preserve">17215  </v>
      </c>
      <c r="H181" s="18" t="s">
        <v>288</v>
      </c>
      <c r="I181" s="93" t="s">
        <v>2346</v>
      </c>
      <c r="J181" s="19" t="s">
        <v>3171</v>
      </c>
      <c r="K181" s="19" t="s">
        <v>3</v>
      </c>
      <c r="L181" s="51"/>
      <c r="M181" s="51"/>
      <c r="N181" s="19" t="str">
        <f t="shared" si="42"/>
        <v/>
      </c>
      <c r="O181" s="22" t="str">
        <f t="shared" ca="1" si="43"/>
        <v>ja</v>
      </c>
      <c r="P181" s="22" t="str">
        <f t="shared" ca="1" si="44"/>
        <v>ja</v>
      </c>
      <c r="Q181" s="20" t="str">
        <f t="shared" ca="1" si="45"/>
        <v>Ja</v>
      </c>
      <c r="R181" s="53" t="s">
        <v>287</v>
      </c>
      <c r="S181" s="73" t="s">
        <v>2345</v>
      </c>
      <c r="T181" s="28"/>
      <c r="U181" s="33" t="str">
        <f t="shared" si="46"/>
        <v/>
      </c>
      <c r="V181" s="29"/>
      <c r="W181" s="35"/>
      <c r="X181" s="35"/>
      <c r="Y181" s="35"/>
      <c r="Z181" s="35"/>
      <c r="AA181" s="24" t="str">
        <f>IF(W181&lt;&gt;"",VLOOKUP(W181,'Anlagentypen strukt inkl RD end'!$A$2:$H$40,8),"")</f>
        <v/>
      </c>
      <c r="AB181" s="24" t="str">
        <f>IF(X181&lt;&gt;"",VLOOKUP(X181,'Anlagentypen strukt inkl RD end'!$A$2:$H$40,8),"")</f>
        <v/>
      </c>
      <c r="AC181" s="24" t="str">
        <f>IF(Y181&lt;&gt;"",VLOOKUP(Y181,'Anlagentypen strukt inkl RD end'!$A$2:$H$40,8),"")</f>
        <v/>
      </c>
      <c r="AD181" s="24" t="str">
        <f>IF(Z181&lt;&gt;"",VLOOKUP(Z181,'Anlagentypen strukt inkl RD end'!$A$2:$H$40,8),"")</f>
        <v/>
      </c>
      <c r="AE181" s="33" t="str">
        <f t="shared" si="47"/>
        <v/>
      </c>
      <c r="AF181" s="25"/>
      <c r="AG181" s="25"/>
      <c r="AH181" s="25"/>
      <c r="AI181" s="25"/>
      <c r="AJ181" s="47" t="str">
        <f t="shared" si="48"/>
        <v/>
      </c>
      <c r="AK181" s="48" t="str">
        <f t="shared" si="36"/>
        <v/>
      </c>
      <c r="AL181" s="47" t="str">
        <f t="shared" si="49"/>
        <v/>
      </c>
      <c r="AM181" s="27"/>
      <c r="AN181" s="36" t="str">
        <f t="shared" si="37"/>
        <v/>
      </c>
      <c r="AO181" s="39" t="str">
        <f t="shared" si="50"/>
        <v/>
      </c>
      <c r="AP181" s="39" t="str">
        <f t="shared" si="51"/>
        <v>X</v>
      </c>
      <c r="AQ181" s="97" t="str">
        <f t="shared" si="38"/>
        <v/>
      </c>
      <c r="AR181" s="140" t="str">
        <f>_xlfn.IFNA(IF(AND(MATCH(B181,SlNrfürStrecke!A:A,0)&gt;0,MATCH(C181,SlNrfürStrecke!B:B,0)&gt;0)=TRUE,"ja","nein"),"nein")</f>
        <v>ja</v>
      </c>
      <c r="AS181" s="140" t="str">
        <f t="shared" si="52"/>
        <v>ja</v>
      </c>
      <c r="AT181" s="113" t="str">
        <f t="shared" si="53"/>
        <v>Nein</v>
      </c>
      <c r="AU181" s="113"/>
      <c r="AV181" s="141" t="s">
        <v>3607</v>
      </c>
    </row>
    <row r="182" spans="1:48" s="39" customFormat="1" ht="66" hidden="1" x14ac:dyDescent="0.25">
      <c r="A182" s="23"/>
      <c r="B182" s="77">
        <v>17216</v>
      </c>
      <c r="C182" s="80" t="s">
        <v>3</v>
      </c>
      <c r="D182" s="81" t="s">
        <v>8</v>
      </c>
      <c r="E182" s="37" t="b">
        <f t="shared" si="39"/>
        <v>0</v>
      </c>
      <c r="F182" s="37" t="b">
        <f t="shared" si="40"/>
        <v>0</v>
      </c>
      <c r="G182" s="38" t="str">
        <f t="shared" si="41"/>
        <v>17216  g</v>
      </c>
      <c r="H182" s="18" t="s">
        <v>290</v>
      </c>
      <c r="I182" s="93" t="s">
        <v>2346</v>
      </c>
      <c r="J182" s="19" t="s">
        <v>3</v>
      </c>
      <c r="K182" s="19" t="s">
        <v>278</v>
      </c>
      <c r="L182" s="51"/>
      <c r="M182" s="51"/>
      <c r="N182" s="19" t="str">
        <f t="shared" si="42"/>
        <v/>
      </c>
      <c r="O182" s="22" t="str">
        <f t="shared" ca="1" si="43"/>
        <v>ja</v>
      </c>
      <c r="P182" s="22" t="str">
        <f t="shared" ca="1" si="44"/>
        <v>ja</v>
      </c>
      <c r="Q182" s="20" t="str">
        <f t="shared" ca="1" si="45"/>
        <v>Ja</v>
      </c>
      <c r="R182" s="53" t="s">
        <v>289</v>
      </c>
      <c r="S182" s="84"/>
      <c r="T182" s="83"/>
      <c r="U182" s="33" t="str">
        <f t="shared" si="46"/>
        <v/>
      </c>
      <c r="V182" s="29"/>
      <c r="W182" s="35"/>
      <c r="X182" s="35"/>
      <c r="Y182" s="35"/>
      <c r="Z182" s="35"/>
      <c r="AA182" s="24" t="str">
        <f>IF(W182&lt;&gt;"",VLOOKUP(W182,'Anlagentypen strukt inkl RD end'!$A$2:$H$40,8),"")</f>
        <v/>
      </c>
      <c r="AB182" s="24" t="str">
        <f>IF(X182&lt;&gt;"",VLOOKUP(X182,'Anlagentypen strukt inkl RD end'!$A$2:$H$40,8),"")</f>
        <v/>
      </c>
      <c r="AC182" s="24" t="str">
        <f>IF(Y182&lt;&gt;"",VLOOKUP(Y182,'Anlagentypen strukt inkl RD end'!$A$2:$H$40,8),"")</f>
        <v/>
      </c>
      <c r="AD182" s="24" t="str">
        <f>IF(Z182&lt;&gt;"",VLOOKUP(Z182,'Anlagentypen strukt inkl RD end'!$A$2:$H$40,8),"")</f>
        <v/>
      </c>
      <c r="AE182" s="33" t="str">
        <f t="shared" si="47"/>
        <v/>
      </c>
      <c r="AF182" s="25"/>
      <c r="AG182" s="25"/>
      <c r="AH182" s="25"/>
      <c r="AI182" s="25"/>
      <c r="AJ182" s="47" t="str">
        <f t="shared" si="48"/>
        <v/>
      </c>
      <c r="AK182" s="48" t="str">
        <f t="shared" si="36"/>
        <v/>
      </c>
      <c r="AL182" s="47" t="str">
        <f t="shared" si="49"/>
        <v/>
      </c>
      <c r="AM182" s="27"/>
      <c r="AN182" s="36" t="str">
        <f t="shared" si="37"/>
        <v/>
      </c>
      <c r="AO182" s="39" t="str">
        <f t="shared" si="50"/>
        <v/>
      </c>
      <c r="AP182" s="39" t="str">
        <f t="shared" si="51"/>
        <v/>
      </c>
      <c r="AQ182" s="97" t="str">
        <f t="shared" si="38"/>
        <v/>
      </c>
      <c r="AR182" s="140" t="str">
        <f>_xlfn.IFNA(IF(AND(MATCH(B182,SlNrfürStrecke!A:A,0)&gt;0,MATCH(C182,SlNrfürStrecke!B:B,0)&gt;0)=TRUE,"ja","nein"),"nein")</f>
        <v>nein</v>
      </c>
      <c r="AS182" s="140" t="str">
        <f t="shared" si="52"/>
        <v>nein</v>
      </c>
      <c r="AT182" s="113" t="str">
        <f t="shared" si="53"/>
        <v>Ja</v>
      </c>
      <c r="AU182" s="113"/>
      <c r="AV182" s="141" t="s">
        <v>3607</v>
      </c>
    </row>
    <row r="183" spans="1:48" s="39" customFormat="1" ht="52.8" hidden="1" x14ac:dyDescent="0.25">
      <c r="A183" s="23"/>
      <c r="B183" s="77">
        <v>17217</v>
      </c>
      <c r="C183" s="80" t="s">
        <v>3</v>
      </c>
      <c r="D183" s="81" t="s">
        <v>8</v>
      </c>
      <c r="E183" s="37" t="b">
        <f t="shared" si="39"/>
        <v>0</v>
      </c>
      <c r="F183" s="37" t="b">
        <f t="shared" si="40"/>
        <v>0</v>
      </c>
      <c r="G183" s="38" t="str">
        <f t="shared" si="41"/>
        <v>17217  g</v>
      </c>
      <c r="H183" s="18" t="s">
        <v>292</v>
      </c>
      <c r="I183" s="93" t="s">
        <v>2346</v>
      </c>
      <c r="J183" s="19" t="s">
        <v>3</v>
      </c>
      <c r="K183" s="19" t="s">
        <v>281</v>
      </c>
      <c r="L183" s="51"/>
      <c r="M183" s="51"/>
      <c r="N183" s="19" t="str">
        <f t="shared" si="42"/>
        <v/>
      </c>
      <c r="O183" s="22" t="str">
        <f t="shared" ca="1" si="43"/>
        <v>ja</v>
      </c>
      <c r="P183" s="22" t="str">
        <f t="shared" ca="1" si="44"/>
        <v>ja</v>
      </c>
      <c r="Q183" s="20" t="str">
        <f t="shared" ca="1" si="45"/>
        <v>Ja</v>
      </c>
      <c r="R183" s="53" t="s">
        <v>291</v>
      </c>
      <c r="S183" s="84"/>
      <c r="T183" s="83"/>
      <c r="U183" s="33" t="str">
        <f t="shared" si="46"/>
        <v/>
      </c>
      <c r="V183" s="29"/>
      <c r="W183" s="35"/>
      <c r="X183" s="35"/>
      <c r="Y183" s="35"/>
      <c r="Z183" s="35"/>
      <c r="AA183" s="24" t="str">
        <f>IF(W183&lt;&gt;"",VLOOKUP(W183,'Anlagentypen strukt inkl RD end'!$A$2:$H$40,8),"")</f>
        <v/>
      </c>
      <c r="AB183" s="24" t="str">
        <f>IF(X183&lt;&gt;"",VLOOKUP(X183,'Anlagentypen strukt inkl RD end'!$A$2:$H$40,8),"")</f>
        <v/>
      </c>
      <c r="AC183" s="24" t="str">
        <f>IF(Y183&lt;&gt;"",VLOOKUP(Y183,'Anlagentypen strukt inkl RD end'!$A$2:$H$40,8),"")</f>
        <v/>
      </c>
      <c r="AD183" s="24" t="str">
        <f>IF(Z183&lt;&gt;"",VLOOKUP(Z183,'Anlagentypen strukt inkl RD end'!$A$2:$H$40,8),"")</f>
        <v/>
      </c>
      <c r="AE183" s="33" t="str">
        <f t="shared" si="47"/>
        <v/>
      </c>
      <c r="AF183" s="25"/>
      <c r="AG183" s="25"/>
      <c r="AH183" s="25"/>
      <c r="AI183" s="25"/>
      <c r="AJ183" s="47" t="str">
        <f t="shared" si="48"/>
        <v/>
      </c>
      <c r="AK183" s="48" t="str">
        <f t="shared" si="36"/>
        <v/>
      </c>
      <c r="AL183" s="47" t="str">
        <f t="shared" si="49"/>
        <v/>
      </c>
      <c r="AM183" s="27"/>
      <c r="AN183" s="36" t="str">
        <f t="shared" si="37"/>
        <v/>
      </c>
      <c r="AO183" s="39" t="str">
        <f t="shared" si="50"/>
        <v/>
      </c>
      <c r="AP183" s="39" t="str">
        <f t="shared" si="51"/>
        <v/>
      </c>
      <c r="AQ183" s="97" t="str">
        <f t="shared" si="38"/>
        <v/>
      </c>
      <c r="AR183" s="140" t="str">
        <f>_xlfn.IFNA(IF(AND(MATCH(B183,SlNrfürStrecke!A:A,0)&gt;0,MATCH(C183,SlNrfürStrecke!B:B,0)&gt;0)=TRUE,"ja","nein"),"nein")</f>
        <v>nein</v>
      </c>
      <c r="AS183" s="140" t="str">
        <f t="shared" si="52"/>
        <v>nein</v>
      </c>
      <c r="AT183" s="113" t="str">
        <f t="shared" si="53"/>
        <v>Ja</v>
      </c>
      <c r="AU183" s="113"/>
      <c r="AV183" s="141" t="s">
        <v>3607</v>
      </c>
    </row>
    <row r="184" spans="1:48" s="39" customFormat="1" ht="39.6" x14ac:dyDescent="0.25">
      <c r="A184" s="23" t="s">
        <v>2345</v>
      </c>
      <c r="B184" s="77">
        <v>17218</v>
      </c>
      <c r="C184" s="80" t="s">
        <v>3</v>
      </c>
      <c r="D184" s="81" t="s">
        <v>3</v>
      </c>
      <c r="E184" s="37" t="b">
        <f t="shared" si="39"/>
        <v>1</v>
      </c>
      <c r="F184" s="37" t="b">
        <f t="shared" si="40"/>
        <v>0</v>
      </c>
      <c r="G184" s="38" t="str">
        <f t="shared" si="41"/>
        <v xml:space="preserve">17218  </v>
      </c>
      <c r="H184" s="18" t="s">
        <v>295</v>
      </c>
      <c r="I184" s="93" t="s">
        <v>2346</v>
      </c>
      <c r="J184" s="19" t="s">
        <v>3172</v>
      </c>
      <c r="K184" s="19" t="s">
        <v>3</v>
      </c>
      <c r="L184" s="51"/>
      <c r="M184" s="51"/>
      <c r="N184" s="19" t="str">
        <f t="shared" si="42"/>
        <v/>
      </c>
      <c r="O184" s="22" t="str">
        <f t="shared" ca="1" si="43"/>
        <v>ja</v>
      </c>
      <c r="P184" s="22" t="str">
        <f t="shared" ca="1" si="44"/>
        <v>ja</v>
      </c>
      <c r="Q184" s="20" t="str">
        <f t="shared" ca="1" si="45"/>
        <v>Ja</v>
      </c>
      <c r="R184" s="53" t="s">
        <v>293</v>
      </c>
      <c r="S184" s="73" t="s">
        <v>2345</v>
      </c>
      <c r="T184" s="28"/>
      <c r="U184" s="33" t="str">
        <f t="shared" si="46"/>
        <v/>
      </c>
      <c r="V184" s="29"/>
      <c r="W184" s="35"/>
      <c r="X184" s="35"/>
      <c r="Y184" s="35"/>
      <c r="Z184" s="35"/>
      <c r="AA184" s="24" t="str">
        <f>IF(W184&lt;&gt;"",VLOOKUP(W184,'Anlagentypen strukt inkl RD end'!$A$2:$H$40,8),"")</f>
        <v/>
      </c>
      <c r="AB184" s="24" t="str">
        <f>IF(X184&lt;&gt;"",VLOOKUP(X184,'Anlagentypen strukt inkl RD end'!$A$2:$H$40,8),"")</f>
        <v/>
      </c>
      <c r="AC184" s="24" t="str">
        <f>IF(Y184&lt;&gt;"",VLOOKUP(Y184,'Anlagentypen strukt inkl RD end'!$A$2:$H$40,8),"")</f>
        <v/>
      </c>
      <c r="AD184" s="24" t="str">
        <f>IF(Z184&lt;&gt;"",VLOOKUP(Z184,'Anlagentypen strukt inkl RD end'!$A$2:$H$40,8),"")</f>
        <v/>
      </c>
      <c r="AE184" s="33" t="str">
        <f t="shared" si="47"/>
        <v/>
      </c>
      <c r="AF184" s="25"/>
      <c r="AG184" s="25"/>
      <c r="AH184" s="25"/>
      <c r="AI184" s="25"/>
      <c r="AJ184" s="47" t="str">
        <f t="shared" si="48"/>
        <v/>
      </c>
      <c r="AK184" s="48" t="str">
        <f t="shared" si="36"/>
        <v/>
      </c>
      <c r="AL184" s="47" t="str">
        <f t="shared" si="49"/>
        <v/>
      </c>
      <c r="AM184" s="27"/>
      <c r="AN184" s="36" t="str">
        <f t="shared" si="37"/>
        <v/>
      </c>
      <c r="AO184" s="39" t="str">
        <f t="shared" si="50"/>
        <v/>
      </c>
      <c r="AP184" s="39" t="str">
        <f t="shared" si="51"/>
        <v>X</v>
      </c>
      <c r="AQ184" s="97" t="str">
        <f t="shared" si="38"/>
        <v/>
      </c>
      <c r="AR184" s="140" t="str">
        <f>_xlfn.IFNA(IF(AND(MATCH(B184,SlNrfürStrecke!A:A,0)&gt;0,MATCH(C184,SlNrfürStrecke!B:B,0)&gt;0)=TRUE,"ja","nein"),"nein")</f>
        <v>ja</v>
      </c>
      <c r="AS184" s="140" t="str">
        <f t="shared" si="52"/>
        <v>ja</v>
      </c>
      <c r="AT184" s="113" t="str">
        <f t="shared" si="53"/>
        <v>Nein</v>
      </c>
      <c r="AU184" s="113"/>
      <c r="AV184" s="141" t="s">
        <v>3607</v>
      </c>
    </row>
    <row r="185" spans="1:48" s="39" customFormat="1" x14ac:dyDescent="0.25">
      <c r="A185" s="23" t="s">
        <v>2345</v>
      </c>
      <c r="B185" s="77">
        <v>17219</v>
      </c>
      <c r="C185" s="80" t="s">
        <v>3</v>
      </c>
      <c r="D185" s="81" t="s">
        <v>3</v>
      </c>
      <c r="E185" s="37" t="b">
        <f t="shared" si="39"/>
        <v>1</v>
      </c>
      <c r="F185" s="37" t="b">
        <f t="shared" si="40"/>
        <v>0</v>
      </c>
      <c r="G185" s="38" t="str">
        <f t="shared" si="41"/>
        <v xml:space="preserve">17219  </v>
      </c>
      <c r="H185" s="18" t="s">
        <v>297</v>
      </c>
      <c r="I185" s="93" t="s">
        <v>2346</v>
      </c>
      <c r="J185" s="19" t="s">
        <v>3</v>
      </c>
      <c r="K185" s="19" t="s">
        <v>3</v>
      </c>
      <c r="L185" s="55">
        <v>41044</v>
      </c>
      <c r="M185" s="51"/>
      <c r="N185" s="19" t="str">
        <f t="shared" si="42"/>
        <v>Ja</v>
      </c>
      <c r="O185" s="22" t="str">
        <f t="shared" ca="1" si="43"/>
        <v>ja</v>
      </c>
      <c r="P185" s="22" t="str">
        <f t="shared" ca="1" si="44"/>
        <v>ja</v>
      </c>
      <c r="Q185" s="20" t="str">
        <f t="shared" ca="1" si="45"/>
        <v>Ja</v>
      </c>
      <c r="R185" s="53" t="s">
        <v>296</v>
      </c>
      <c r="S185" s="73" t="s">
        <v>2345</v>
      </c>
      <c r="T185" s="28"/>
      <c r="U185" s="33" t="str">
        <f t="shared" si="46"/>
        <v/>
      </c>
      <c r="V185" s="29"/>
      <c r="W185" s="35"/>
      <c r="X185" s="35"/>
      <c r="Y185" s="35"/>
      <c r="Z185" s="35"/>
      <c r="AA185" s="24" t="str">
        <f>IF(W185&lt;&gt;"",VLOOKUP(W185,'Anlagentypen strukt inkl RD end'!$A$2:$H$40,8),"")</f>
        <v/>
      </c>
      <c r="AB185" s="24" t="str">
        <f>IF(X185&lt;&gt;"",VLOOKUP(X185,'Anlagentypen strukt inkl RD end'!$A$2:$H$40,8),"")</f>
        <v/>
      </c>
      <c r="AC185" s="24" t="str">
        <f>IF(Y185&lt;&gt;"",VLOOKUP(Y185,'Anlagentypen strukt inkl RD end'!$A$2:$H$40,8),"")</f>
        <v/>
      </c>
      <c r="AD185" s="24" t="str">
        <f>IF(Z185&lt;&gt;"",VLOOKUP(Z185,'Anlagentypen strukt inkl RD end'!$A$2:$H$40,8),"")</f>
        <v/>
      </c>
      <c r="AE185" s="33" t="str">
        <f t="shared" si="47"/>
        <v/>
      </c>
      <c r="AF185" s="25"/>
      <c r="AG185" s="25"/>
      <c r="AH185" s="25"/>
      <c r="AI185" s="25"/>
      <c r="AJ185" s="47" t="str">
        <f t="shared" si="48"/>
        <v/>
      </c>
      <c r="AK185" s="48" t="str">
        <f t="shared" si="36"/>
        <v/>
      </c>
      <c r="AL185" s="47" t="str">
        <f t="shared" si="49"/>
        <v/>
      </c>
      <c r="AM185" s="27"/>
      <c r="AN185" s="36" t="str">
        <f t="shared" si="37"/>
        <v/>
      </c>
      <c r="AO185" s="39" t="str">
        <f t="shared" si="50"/>
        <v/>
      </c>
      <c r="AP185" s="39" t="str">
        <f t="shared" si="51"/>
        <v>X</v>
      </c>
      <c r="AQ185" s="97" t="str">
        <f t="shared" si="38"/>
        <v/>
      </c>
      <c r="AR185" s="140" t="str">
        <f>_xlfn.IFNA(IF(AND(MATCH(B185,SlNrfürStrecke!A:A,0)&gt;0,MATCH(C185,SlNrfürStrecke!B:B,0)&gt;0)=TRUE,"ja","nein"),"nein")</f>
        <v>ja</v>
      </c>
      <c r="AS185" s="140" t="str">
        <f t="shared" si="52"/>
        <v>ja</v>
      </c>
      <c r="AT185" s="113" t="str">
        <f t="shared" si="53"/>
        <v>Nein</v>
      </c>
      <c r="AU185" s="113"/>
      <c r="AV185" s="141" t="s">
        <v>3607</v>
      </c>
    </row>
    <row r="186" spans="1:48" s="39" customFormat="1" ht="26.4" x14ac:dyDescent="0.25">
      <c r="A186" s="23" t="s">
        <v>2345</v>
      </c>
      <c r="B186" s="77">
        <v>18101</v>
      </c>
      <c r="C186" s="80" t="s">
        <v>3</v>
      </c>
      <c r="D186" s="81" t="s">
        <v>3</v>
      </c>
      <c r="E186" s="37" t="b">
        <f t="shared" si="39"/>
        <v>1</v>
      </c>
      <c r="F186" s="37" t="b">
        <f t="shared" si="40"/>
        <v>0</v>
      </c>
      <c r="G186" s="38" t="str">
        <f t="shared" si="41"/>
        <v xml:space="preserve">18101  </v>
      </c>
      <c r="H186" s="18" t="s">
        <v>3173</v>
      </c>
      <c r="I186" s="93" t="s">
        <v>2346</v>
      </c>
      <c r="J186" s="19" t="s">
        <v>3</v>
      </c>
      <c r="K186" s="19" t="s">
        <v>3</v>
      </c>
      <c r="L186" s="51"/>
      <c r="M186" s="51"/>
      <c r="N186" s="19" t="str">
        <f t="shared" si="42"/>
        <v/>
      </c>
      <c r="O186" s="22" t="str">
        <f t="shared" ca="1" si="43"/>
        <v>ja</v>
      </c>
      <c r="P186" s="22" t="str">
        <f t="shared" ca="1" si="44"/>
        <v>ja</v>
      </c>
      <c r="Q186" s="20" t="str">
        <f t="shared" ca="1" si="45"/>
        <v>Ja</v>
      </c>
      <c r="R186" s="53" t="s">
        <v>298</v>
      </c>
      <c r="S186" s="73" t="s">
        <v>2345</v>
      </c>
      <c r="T186" s="28"/>
      <c r="U186" s="33" t="str">
        <f t="shared" si="46"/>
        <v/>
      </c>
      <c r="V186" s="29"/>
      <c r="W186" s="35"/>
      <c r="X186" s="35"/>
      <c r="Y186" s="35"/>
      <c r="Z186" s="35"/>
      <c r="AA186" s="24" t="str">
        <f>IF(W186&lt;&gt;"",VLOOKUP(W186,'Anlagentypen strukt inkl RD end'!$A$2:$H$40,8),"")</f>
        <v/>
      </c>
      <c r="AB186" s="24" t="str">
        <f>IF(X186&lt;&gt;"",VLOOKUP(X186,'Anlagentypen strukt inkl RD end'!$A$2:$H$40,8),"")</f>
        <v/>
      </c>
      <c r="AC186" s="24" t="str">
        <f>IF(Y186&lt;&gt;"",VLOOKUP(Y186,'Anlagentypen strukt inkl RD end'!$A$2:$H$40,8),"")</f>
        <v/>
      </c>
      <c r="AD186" s="24" t="str">
        <f>IF(Z186&lt;&gt;"",VLOOKUP(Z186,'Anlagentypen strukt inkl RD end'!$A$2:$H$40,8),"")</f>
        <v/>
      </c>
      <c r="AE186" s="33" t="str">
        <f t="shared" si="47"/>
        <v/>
      </c>
      <c r="AF186" s="25"/>
      <c r="AG186" s="25"/>
      <c r="AH186" s="25"/>
      <c r="AI186" s="25"/>
      <c r="AJ186" s="47" t="str">
        <f t="shared" si="48"/>
        <v/>
      </c>
      <c r="AK186" s="48" t="str">
        <f t="shared" si="36"/>
        <v/>
      </c>
      <c r="AL186" s="47" t="str">
        <f t="shared" si="49"/>
        <v/>
      </c>
      <c r="AM186" s="27"/>
      <c r="AN186" s="36" t="str">
        <f t="shared" si="37"/>
        <v/>
      </c>
      <c r="AO186" s="39" t="str">
        <f t="shared" si="50"/>
        <v/>
      </c>
      <c r="AP186" s="39" t="str">
        <f t="shared" si="51"/>
        <v>X</v>
      </c>
      <c r="AQ186" s="97" t="str">
        <f t="shared" si="38"/>
        <v/>
      </c>
      <c r="AR186" s="140" t="str">
        <f>_xlfn.IFNA(IF(AND(MATCH(B186,SlNrfürStrecke!A:A,0)&gt;0,MATCH(C186,SlNrfürStrecke!B:B,0)&gt;0)=TRUE,"ja","nein"),"nein")</f>
        <v>ja</v>
      </c>
      <c r="AS186" s="140" t="str">
        <f t="shared" si="52"/>
        <v>ja</v>
      </c>
      <c r="AT186" s="113" t="str">
        <f t="shared" si="53"/>
        <v>Nein</v>
      </c>
      <c r="AU186" s="113"/>
      <c r="AV186" s="141" t="s">
        <v>3607</v>
      </c>
    </row>
    <row r="187" spans="1:48" s="39" customFormat="1" ht="26.4" hidden="1" x14ac:dyDescent="0.25">
      <c r="A187" s="23"/>
      <c r="B187" s="77">
        <v>18101</v>
      </c>
      <c r="C187" s="81" t="s">
        <v>7</v>
      </c>
      <c r="D187" s="81" t="s">
        <v>8</v>
      </c>
      <c r="E187" s="37" t="b">
        <f t="shared" si="39"/>
        <v>0</v>
      </c>
      <c r="F187" s="37" t="b">
        <f t="shared" si="40"/>
        <v>0</v>
      </c>
      <c r="G187" s="38" t="str">
        <f t="shared" si="41"/>
        <v>18101 77 g</v>
      </c>
      <c r="H187" s="18" t="s">
        <v>3173</v>
      </c>
      <c r="I187" s="94" t="s">
        <v>9</v>
      </c>
      <c r="J187" s="19" t="s">
        <v>3</v>
      </c>
      <c r="K187" s="19" t="s">
        <v>3</v>
      </c>
      <c r="L187" s="51"/>
      <c r="M187" s="51"/>
      <c r="N187" s="19" t="str">
        <f t="shared" si="42"/>
        <v/>
      </c>
      <c r="O187" s="22" t="str">
        <f t="shared" ca="1" si="43"/>
        <v>ja</v>
      </c>
      <c r="P187" s="22" t="str">
        <f t="shared" ca="1" si="44"/>
        <v>ja</v>
      </c>
      <c r="Q187" s="20" t="str">
        <f t="shared" ca="1" si="45"/>
        <v>Ja</v>
      </c>
      <c r="R187" s="53" t="s">
        <v>299</v>
      </c>
      <c r="S187" s="84"/>
      <c r="T187" s="83"/>
      <c r="U187" s="33" t="str">
        <f t="shared" si="46"/>
        <v/>
      </c>
      <c r="V187" s="29"/>
      <c r="W187" s="35"/>
      <c r="X187" s="35"/>
      <c r="Y187" s="35"/>
      <c r="Z187" s="35"/>
      <c r="AA187" s="24" t="str">
        <f>IF(W187&lt;&gt;"",VLOOKUP(W187,'Anlagentypen strukt inkl RD end'!$A$2:$H$40,8),"")</f>
        <v/>
      </c>
      <c r="AB187" s="24" t="str">
        <f>IF(X187&lt;&gt;"",VLOOKUP(X187,'Anlagentypen strukt inkl RD end'!$A$2:$H$40,8),"")</f>
        <v/>
      </c>
      <c r="AC187" s="24" t="str">
        <f>IF(Y187&lt;&gt;"",VLOOKUP(Y187,'Anlagentypen strukt inkl RD end'!$A$2:$H$40,8),"")</f>
        <v/>
      </c>
      <c r="AD187" s="24" t="str">
        <f>IF(Z187&lt;&gt;"",VLOOKUP(Z187,'Anlagentypen strukt inkl RD end'!$A$2:$H$40,8),"")</f>
        <v/>
      </c>
      <c r="AE187" s="33" t="str">
        <f t="shared" si="47"/>
        <v/>
      </c>
      <c r="AF187" s="25"/>
      <c r="AG187" s="25"/>
      <c r="AH187" s="25"/>
      <c r="AI187" s="25"/>
      <c r="AJ187" s="47" t="str">
        <f t="shared" si="48"/>
        <v/>
      </c>
      <c r="AK187" s="48" t="str">
        <f t="shared" si="36"/>
        <v/>
      </c>
      <c r="AL187" s="47" t="str">
        <f t="shared" si="49"/>
        <v/>
      </c>
      <c r="AM187" s="27"/>
      <c r="AN187" s="36" t="str">
        <f t="shared" si="37"/>
        <v/>
      </c>
      <c r="AO187" s="39" t="str">
        <f t="shared" si="50"/>
        <v/>
      </c>
      <c r="AP187" s="39" t="str">
        <f t="shared" si="51"/>
        <v/>
      </c>
      <c r="AQ187" s="97" t="str">
        <f t="shared" si="38"/>
        <v/>
      </c>
      <c r="AR187" s="113" t="str">
        <f>_xlfn.IFNA(IF(AND(MATCH(B187,SlNrfürStrecke!A:A,0)&gt;0,MATCH(C187,SlNrfürStrecke!B:B,0)&gt;0)=TRUE,"ja","nein"),"nein")</f>
        <v>nein</v>
      </c>
      <c r="AS187" s="140" t="str">
        <f t="shared" si="52"/>
        <v>nein</v>
      </c>
      <c r="AT187" s="113" t="str">
        <f t="shared" si="53"/>
        <v>Ja</v>
      </c>
      <c r="AU187" s="113"/>
      <c r="AV187" s="141" t="s">
        <v>3607</v>
      </c>
    </row>
    <row r="188" spans="1:48" s="39" customFormat="1" ht="39.6" hidden="1" x14ac:dyDescent="0.25">
      <c r="A188" s="23"/>
      <c r="B188" s="77">
        <v>18102</v>
      </c>
      <c r="C188" s="80" t="s">
        <v>3</v>
      </c>
      <c r="D188" s="81" t="s">
        <v>3</v>
      </c>
      <c r="E188" s="37" t="b">
        <f t="shared" si="39"/>
        <v>0</v>
      </c>
      <c r="F188" s="37" t="b">
        <f t="shared" si="40"/>
        <v>0</v>
      </c>
      <c r="G188" s="38" t="str">
        <f t="shared" si="41"/>
        <v xml:space="preserve">18102  </v>
      </c>
      <c r="H188" s="18" t="s">
        <v>301</v>
      </c>
      <c r="I188" s="93" t="s">
        <v>2346</v>
      </c>
      <c r="J188" s="19" t="s">
        <v>3</v>
      </c>
      <c r="K188" s="19" t="s">
        <v>3</v>
      </c>
      <c r="L188" s="51"/>
      <c r="M188" s="51"/>
      <c r="N188" s="19" t="str">
        <f t="shared" si="42"/>
        <v/>
      </c>
      <c r="O188" s="22" t="str">
        <f t="shared" ca="1" si="43"/>
        <v>ja</v>
      </c>
      <c r="P188" s="22" t="str">
        <f t="shared" ca="1" si="44"/>
        <v>ja</v>
      </c>
      <c r="Q188" s="20" t="str">
        <f t="shared" ca="1" si="45"/>
        <v>Ja</v>
      </c>
      <c r="R188" s="53" t="s">
        <v>300</v>
      </c>
      <c r="S188" s="73"/>
      <c r="T188" s="28"/>
      <c r="U188" s="33" t="str">
        <f t="shared" si="46"/>
        <v/>
      </c>
      <c r="V188" s="29"/>
      <c r="W188" s="35"/>
      <c r="X188" s="35"/>
      <c r="Y188" s="35"/>
      <c r="Z188" s="35"/>
      <c r="AA188" s="24" t="str">
        <f>IF(W188&lt;&gt;"",VLOOKUP(W188,'Anlagentypen strukt inkl RD end'!$A$2:$H$40,8),"")</f>
        <v/>
      </c>
      <c r="AB188" s="24" t="str">
        <f>IF(X188&lt;&gt;"",VLOOKUP(X188,'Anlagentypen strukt inkl RD end'!$A$2:$H$40,8),"")</f>
        <v/>
      </c>
      <c r="AC188" s="24" t="str">
        <f>IF(Y188&lt;&gt;"",VLOOKUP(Y188,'Anlagentypen strukt inkl RD end'!$A$2:$H$40,8),"")</f>
        <v/>
      </c>
      <c r="AD188" s="24" t="str">
        <f>IF(Z188&lt;&gt;"",VLOOKUP(Z188,'Anlagentypen strukt inkl RD end'!$A$2:$H$40,8),"")</f>
        <v/>
      </c>
      <c r="AE188" s="33" t="str">
        <f t="shared" si="47"/>
        <v/>
      </c>
      <c r="AF188" s="25"/>
      <c r="AG188" s="25"/>
      <c r="AH188" s="25"/>
      <c r="AI188" s="25"/>
      <c r="AJ188" s="47" t="str">
        <f t="shared" si="48"/>
        <v/>
      </c>
      <c r="AK188" s="48" t="str">
        <f t="shared" si="36"/>
        <v/>
      </c>
      <c r="AL188" s="47" t="str">
        <f t="shared" si="49"/>
        <v/>
      </c>
      <c r="AM188" s="27"/>
      <c r="AN188" s="36" t="str">
        <f t="shared" si="37"/>
        <v/>
      </c>
      <c r="AO188" s="39" t="str">
        <f t="shared" si="50"/>
        <v/>
      </c>
      <c r="AP188" s="39" t="str">
        <f t="shared" si="51"/>
        <v/>
      </c>
      <c r="AQ188" s="97" t="str">
        <f t="shared" si="38"/>
        <v/>
      </c>
      <c r="AR188" s="140" t="str">
        <f>_xlfn.IFNA(IF(AND(MATCH(B188,SlNrfürStrecke!A:A,0)&gt;0,MATCH(C188,SlNrfürStrecke!B:B,0)&gt;0)=TRUE,"ja","nein"),"nein")</f>
        <v>nein</v>
      </c>
      <c r="AS188" s="140" t="str">
        <f t="shared" si="52"/>
        <v>nein</v>
      </c>
      <c r="AT188" s="113" t="str">
        <f t="shared" si="53"/>
        <v>Ja</v>
      </c>
      <c r="AU188" s="113"/>
      <c r="AV188" s="141" t="s">
        <v>3607</v>
      </c>
    </row>
    <row r="189" spans="1:48" s="39" customFormat="1" ht="39.6" hidden="1" x14ac:dyDescent="0.25">
      <c r="A189" s="23"/>
      <c r="B189" s="77">
        <v>18102</v>
      </c>
      <c r="C189" s="81" t="s">
        <v>7</v>
      </c>
      <c r="D189" s="81" t="s">
        <v>8</v>
      </c>
      <c r="E189" s="37" t="b">
        <f t="shared" si="39"/>
        <v>0</v>
      </c>
      <c r="F189" s="37" t="b">
        <f t="shared" si="40"/>
        <v>0</v>
      </c>
      <c r="G189" s="38" t="str">
        <f t="shared" si="41"/>
        <v>18102 77 g</v>
      </c>
      <c r="H189" s="18" t="s">
        <v>301</v>
      </c>
      <c r="I189" s="94" t="s">
        <v>9</v>
      </c>
      <c r="J189" s="19" t="s">
        <v>3</v>
      </c>
      <c r="K189" s="19" t="s">
        <v>3</v>
      </c>
      <c r="L189" s="51"/>
      <c r="M189" s="51"/>
      <c r="N189" s="19" t="str">
        <f t="shared" si="42"/>
        <v/>
      </c>
      <c r="O189" s="22" t="str">
        <f t="shared" ca="1" si="43"/>
        <v>ja</v>
      </c>
      <c r="P189" s="22" t="str">
        <f t="shared" ca="1" si="44"/>
        <v>ja</v>
      </c>
      <c r="Q189" s="20" t="str">
        <f t="shared" ca="1" si="45"/>
        <v>Ja</v>
      </c>
      <c r="R189" s="53" t="s">
        <v>302</v>
      </c>
      <c r="S189" s="84"/>
      <c r="T189" s="83"/>
      <c r="U189" s="33" t="str">
        <f t="shared" si="46"/>
        <v/>
      </c>
      <c r="V189" s="29"/>
      <c r="W189" s="35"/>
      <c r="X189" s="35"/>
      <c r="Y189" s="35"/>
      <c r="Z189" s="35"/>
      <c r="AA189" s="24" t="str">
        <f>IF(W189&lt;&gt;"",VLOOKUP(W189,'Anlagentypen strukt inkl RD end'!$A$2:$H$40,8),"")</f>
        <v/>
      </c>
      <c r="AB189" s="24" t="str">
        <f>IF(X189&lt;&gt;"",VLOOKUP(X189,'Anlagentypen strukt inkl RD end'!$A$2:$H$40,8),"")</f>
        <v/>
      </c>
      <c r="AC189" s="24" t="str">
        <f>IF(Y189&lt;&gt;"",VLOOKUP(Y189,'Anlagentypen strukt inkl RD end'!$A$2:$H$40,8),"")</f>
        <v/>
      </c>
      <c r="AD189" s="24" t="str">
        <f>IF(Z189&lt;&gt;"",VLOOKUP(Z189,'Anlagentypen strukt inkl RD end'!$A$2:$H$40,8),"")</f>
        <v/>
      </c>
      <c r="AE189" s="33" t="str">
        <f t="shared" si="47"/>
        <v/>
      </c>
      <c r="AF189" s="25"/>
      <c r="AG189" s="25"/>
      <c r="AH189" s="25"/>
      <c r="AI189" s="25"/>
      <c r="AJ189" s="47" t="str">
        <f t="shared" si="48"/>
        <v/>
      </c>
      <c r="AK189" s="48" t="str">
        <f t="shared" si="36"/>
        <v/>
      </c>
      <c r="AL189" s="47" t="str">
        <f t="shared" si="49"/>
        <v/>
      </c>
      <c r="AM189" s="27"/>
      <c r="AN189" s="36" t="str">
        <f t="shared" si="37"/>
        <v/>
      </c>
      <c r="AO189" s="39" t="str">
        <f t="shared" si="50"/>
        <v/>
      </c>
      <c r="AP189" s="39" t="str">
        <f t="shared" si="51"/>
        <v/>
      </c>
      <c r="AQ189" s="97" t="str">
        <f t="shared" si="38"/>
        <v/>
      </c>
      <c r="AR189" s="113" t="str">
        <f>_xlfn.IFNA(IF(AND(MATCH(B189,SlNrfürStrecke!A:A,0)&gt;0,MATCH(C189,SlNrfürStrecke!B:B,0)&gt;0)=TRUE,"ja","nein"),"nein")</f>
        <v>nein</v>
      </c>
      <c r="AS189" s="140" t="str">
        <f t="shared" si="52"/>
        <v>nein</v>
      </c>
      <c r="AT189" s="113" t="str">
        <f t="shared" si="53"/>
        <v>Ja</v>
      </c>
      <c r="AU189" s="113"/>
      <c r="AV189" s="141" t="s">
        <v>3607</v>
      </c>
    </row>
    <row r="190" spans="1:48" s="39" customFormat="1" ht="26.4" x14ac:dyDescent="0.25">
      <c r="A190" s="23" t="s">
        <v>2345</v>
      </c>
      <c r="B190" s="77">
        <v>18401</v>
      </c>
      <c r="C190" s="80" t="s">
        <v>3</v>
      </c>
      <c r="D190" s="81" t="s">
        <v>3</v>
      </c>
      <c r="E190" s="37" t="b">
        <f t="shared" si="39"/>
        <v>1</v>
      </c>
      <c r="F190" s="37" t="b">
        <f t="shared" si="40"/>
        <v>0</v>
      </c>
      <c r="G190" s="38" t="str">
        <f t="shared" si="41"/>
        <v xml:space="preserve">18401  </v>
      </c>
      <c r="H190" s="18" t="s">
        <v>3174</v>
      </c>
      <c r="I190" s="93" t="s">
        <v>2346</v>
      </c>
      <c r="J190" s="19" t="s">
        <v>3</v>
      </c>
      <c r="K190" s="19" t="s">
        <v>3</v>
      </c>
      <c r="L190" s="51"/>
      <c r="M190" s="51"/>
      <c r="N190" s="19" t="str">
        <f t="shared" si="42"/>
        <v/>
      </c>
      <c r="O190" s="22" t="str">
        <f t="shared" ca="1" si="43"/>
        <v>ja</v>
      </c>
      <c r="P190" s="22" t="str">
        <f t="shared" ca="1" si="44"/>
        <v>ja</v>
      </c>
      <c r="Q190" s="20" t="str">
        <f t="shared" ca="1" si="45"/>
        <v>Ja</v>
      </c>
      <c r="R190" s="53" t="s">
        <v>303</v>
      </c>
      <c r="S190" s="73" t="s">
        <v>2345</v>
      </c>
      <c r="T190" s="28"/>
      <c r="U190" s="33" t="str">
        <f t="shared" si="46"/>
        <v/>
      </c>
      <c r="V190" s="29"/>
      <c r="W190" s="35"/>
      <c r="X190" s="35"/>
      <c r="Y190" s="35"/>
      <c r="Z190" s="35"/>
      <c r="AA190" s="24" t="str">
        <f>IF(W190&lt;&gt;"",VLOOKUP(W190,'Anlagentypen strukt inkl RD end'!$A$2:$H$40,8),"")</f>
        <v/>
      </c>
      <c r="AB190" s="24" t="str">
        <f>IF(X190&lt;&gt;"",VLOOKUP(X190,'Anlagentypen strukt inkl RD end'!$A$2:$H$40,8),"")</f>
        <v/>
      </c>
      <c r="AC190" s="24" t="str">
        <f>IF(Y190&lt;&gt;"",VLOOKUP(Y190,'Anlagentypen strukt inkl RD end'!$A$2:$H$40,8),"")</f>
        <v/>
      </c>
      <c r="AD190" s="24" t="str">
        <f>IF(Z190&lt;&gt;"",VLOOKUP(Z190,'Anlagentypen strukt inkl RD end'!$A$2:$H$40,8),"")</f>
        <v/>
      </c>
      <c r="AE190" s="33" t="str">
        <f t="shared" si="47"/>
        <v/>
      </c>
      <c r="AF190" s="25"/>
      <c r="AG190" s="25"/>
      <c r="AH190" s="25"/>
      <c r="AI190" s="25"/>
      <c r="AJ190" s="47" t="str">
        <f t="shared" si="48"/>
        <v/>
      </c>
      <c r="AK190" s="48" t="str">
        <f t="shared" si="36"/>
        <v/>
      </c>
      <c r="AL190" s="47" t="str">
        <f t="shared" si="49"/>
        <v/>
      </c>
      <c r="AM190" s="27"/>
      <c r="AN190" s="36" t="str">
        <f t="shared" si="37"/>
        <v/>
      </c>
      <c r="AO190" s="39" t="str">
        <f t="shared" si="50"/>
        <v/>
      </c>
      <c r="AP190" s="39" t="str">
        <f t="shared" si="51"/>
        <v>X</v>
      </c>
      <c r="AQ190" s="97" t="str">
        <f t="shared" si="38"/>
        <v/>
      </c>
      <c r="AR190" s="140" t="str">
        <f>_xlfn.IFNA(IF(AND(MATCH(B190,SlNrfürStrecke!A:A,0)&gt;0,MATCH(C190,SlNrfürStrecke!B:B,0)&gt;0)=TRUE,"ja","nein"),"nein")</f>
        <v>ja</v>
      </c>
      <c r="AS190" s="140" t="str">
        <f t="shared" si="52"/>
        <v>ja</v>
      </c>
      <c r="AT190" s="113" t="str">
        <f t="shared" si="53"/>
        <v>Nein</v>
      </c>
      <c r="AU190" s="113"/>
      <c r="AV190" s="141" t="s">
        <v>3607</v>
      </c>
    </row>
    <row r="191" spans="1:48" s="39" customFormat="1" ht="26.4" hidden="1" x14ac:dyDescent="0.25">
      <c r="A191" s="23"/>
      <c r="B191" s="77">
        <v>18401</v>
      </c>
      <c r="C191" s="81" t="s">
        <v>7</v>
      </c>
      <c r="D191" s="81" t="s">
        <v>8</v>
      </c>
      <c r="E191" s="37" t="b">
        <f t="shared" si="39"/>
        <v>0</v>
      </c>
      <c r="F191" s="37" t="b">
        <f t="shared" si="40"/>
        <v>0</v>
      </c>
      <c r="G191" s="38" t="str">
        <f t="shared" si="41"/>
        <v>18401 77 g</v>
      </c>
      <c r="H191" s="18" t="s">
        <v>3174</v>
      </c>
      <c r="I191" s="94" t="s">
        <v>9</v>
      </c>
      <c r="J191" s="19" t="s">
        <v>3</v>
      </c>
      <c r="K191" s="19" t="s">
        <v>3</v>
      </c>
      <c r="L191" s="51"/>
      <c r="M191" s="51"/>
      <c r="N191" s="19" t="str">
        <f t="shared" si="42"/>
        <v/>
      </c>
      <c r="O191" s="22" t="str">
        <f t="shared" ca="1" si="43"/>
        <v>ja</v>
      </c>
      <c r="P191" s="22" t="str">
        <f t="shared" ca="1" si="44"/>
        <v>ja</v>
      </c>
      <c r="Q191" s="20" t="str">
        <f t="shared" ca="1" si="45"/>
        <v>Ja</v>
      </c>
      <c r="R191" s="53" t="s">
        <v>304</v>
      </c>
      <c r="S191" s="84"/>
      <c r="T191" s="83"/>
      <c r="U191" s="33" t="str">
        <f t="shared" si="46"/>
        <v/>
      </c>
      <c r="V191" s="29"/>
      <c r="W191" s="35"/>
      <c r="X191" s="35"/>
      <c r="Y191" s="35"/>
      <c r="Z191" s="35"/>
      <c r="AA191" s="24" t="str">
        <f>IF(W191&lt;&gt;"",VLOOKUP(W191,'Anlagentypen strukt inkl RD end'!$A$2:$H$40,8),"")</f>
        <v/>
      </c>
      <c r="AB191" s="24" t="str">
        <f>IF(X191&lt;&gt;"",VLOOKUP(X191,'Anlagentypen strukt inkl RD end'!$A$2:$H$40,8),"")</f>
        <v/>
      </c>
      <c r="AC191" s="24" t="str">
        <f>IF(Y191&lt;&gt;"",VLOOKUP(Y191,'Anlagentypen strukt inkl RD end'!$A$2:$H$40,8),"")</f>
        <v/>
      </c>
      <c r="AD191" s="24" t="str">
        <f>IF(Z191&lt;&gt;"",VLOOKUP(Z191,'Anlagentypen strukt inkl RD end'!$A$2:$H$40,8),"")</f>
        <v/>
      </c>
      <c r="AE191" s="33" t="str">
        <f t="shared" si="47"/>
        <v/>
      </c>
      <c r="AF191" s="25"/>
      <c r="AG191" s="25"/>
      <c r="AH191" s="25"/>
      <c r="AI191" s="25"/>
      <c r="AJ191" s="47" t="str">
        <f t="shared" si="48"/>
        <v/>
      </c>
      <c r="AK191" s="48" t="str">
        <f t="shared" si="36"/>
        <v/>
      </c>
      <c r="AL191" s="47" t="str">
        <f t="shared" si="49"/>
        <v/>
      </c>
      <c r="AM191" s="27"/>
      <c r="AN191" s="36" t="str">
        <f t="shared" si="37"/>
        <v/>
      </c>
      <c r="AO191" s="39" t="str">
        <f t="shared" si="50"/>
        <v/>
      </c>
      <c r="AP191" s="39" t="str">
        <f t="shared" si="51"/>
        <v/>
      </c>
      <c r="AQ191" s="97" t="str">
        <f t="shared" si="38"/>
        <v/>
      </c>
      <c r="AR191" s="113" t="str">
        <f>_xlfn.IFNA(IF(AND(MATCH(B191,SlNrfürStrecke!A:A,0)&gt;0,MATCH(C191,SlNrfürStrecke!B:B,0)&gt;0)=TRUE,"ja","nein"),"nein")</f>
        <v>nein</v>
      </c>
      <c r="AS191" s="140" t="str">
        <f t="shared" si="52"/>
        <v>nein</v>
      </c>
      <c r="AT191" s="113" t="str">
        <f t="shared" si="53"/>
        <v>Ja</v>
      </c>
      <c r="AU191" s="113"/>
      <c r="AV191" s="141" t="s">
        <v>3607</v>
      </c>
    </row>
    <row r="192" spans="1:48" s="39" customFormat="1" ht="39.6" x14ac:dyDescent="0.25">
      <c r="A192" s="23" t="s">
        <v>2345</v>
      </c>
      <c r="B192" s="77">
        <v>18407</v>
      </c>
      <c r="C192" s="80" t="s">
        <v>3</v>
      </c>
      <c r="D192" s="81" t="s">
        <v>3</v>
      </c>
      <c r="E192" s="37" t="b">
        <f t="shared" si="39"/>
        <v>1</v>
      </c>
      <c r="F192" s="37" t="b">
        <f t="shared" si="40"/>
        <v>0</v>
      </c>
      <c r="G192" s="38" t="str">
        <f t="shared" si="41"/>
        <v xml:space="preserve">18407  </v>
      </c>
      <c r="H192" s="18" t="s">
        <v>3175</v>
      </c>
      <c r="I192" s="93" t="s">
        <v>2346</v>
      </c>
      <c r="J192" s="19" t="s">
        <v>3</v>
      </c>
      <c r="K192" s="19" t="s">
        <v>3</v>
      </c>
      <c r="L192" s="51"/>
      <c r="M192" s="51"/>
      <c r="N192" s="19" t="str">
        <f t="shared" si="42"/>
        <v/>
      </c>
      <c r="O192" s="22" t="str">
        <f t="shared" ca="1" si="43"/>
        <v>ja</v>
      </c>
      <c r="P192" s="22" t="str">
        <f t="shared" ca="1" si="44"/>
        <v>ja</v>
      </c>
      <c r="Q192" s="20" t="str">
        <f t="shared" ca="1" si="45"/>
        <v>Ja</v>
      </c>
      <c r="R192" s="53" t="s">
        <v>305</v>
      </c>
      <c r="S192" s="73" t="s">
        <v>2345</v>
      </c>
      <c r="T192" s="28"/>
      <c r="U192" s="33" t="str">
        <f t="shared" si="46"/>
        <v/>
      </c>
      <c r="V192" s="29"/>
      <c r="W192" s="35"/>
      <c r="X192" s="35"/>
      <c r="Y192" s="35"/>
      <c r="Z192" s="35"/>
      <c r="AA192" s="24" t="str">
        <f>IF(W192&lt;&gt;"",VLOOKUP(W192,'Anlagentypen strukt inkl RD end'!$A$2:$H$40,8),"")</f>
        <v/>
      </c>
      <c r="AB192" s="24" t="str">
        <f>IF(X192&lt;&gt;"",VLOOKUP(X192,'Anlagentypen strukt inkl RD end'!$A$2:$H$40,8),"")</f>
        <v/>
      </c>
      <c r="AC192" s="24" t="str">
        <f>IF(Y192&lt;&gt;"",VLOOKUP(Y192,'Anlagentypen strukt inkl RD end'!$A$2:$H$40,8),"")</f>
        <v/>
      </c>
      <c r="AD192" s="24" t="str">
        <f>IF(Z192&lt;&gt;"",VLOOKUP(Z192,'Anlagentypen strukt inkl RD end'!$A$2:$H$40,8),"")</f>
        <v/>
      </c>
      <c r="AE192" s="33" t="str">
        <f t="shared" si="47"/>
        <v/>
      </c>
      <c r="AF192" s="25"/>
      <c r="AG192" s="25"/>
      <c r="AH192" s="25"/>
      <c r="AI192" s="25"/>
      <c r="AJ192" s="47" t="str">
        <f t="shared" si="48"/>
        <v/>
      </c>
      <c r="AK192" s="48" t="str">
        <f t="shared" si="36"/>
        <v/>
      </c>
      <c r="AL192" s="47" t="str">
        <f t="shared" si="49"/>
        <v/>
      </c>
      <c r="AM192" s="27"/>
      <c r="AN192" s="36" t="str">
        <f t="shared" si="37"/>
        <v/>
      </c>
      <c r="AO192" s="39" t="str">
        <f t="shared" si="50"/>
        <v/>
      </c>
      <c r="AP192" s="39" t="str">
        <f t="shared" si="51"/>
        <v>X</v>
      </c>
      <c r="AQ192" s="97" t="str">
        <f t="shared" si="38"/>
        <v/>
      </c>
      <c r="AR192" s="140" t="str">
        <f>_xlfn.IFNA(IF(AND(MATCH(B192,SlNrfürStrecke!A:A,0)&gt;0,MATCH(C192,SlNrfürStrecke!B:B,0)&gt;0)=TRUE,"ja","nein"),"nein")</f>
        <v>ja</v>
      </c>
      <c r="AS192" s="140" t="str">
        <f t="shared" si="52"/>
        <v>ja</v>
      </c>
      <c r="AT192" s="113" t="str">
        <f t="shared" si="53"/>
        <v>Nein</v>
      </c>
      <c r="AU192" s="113"/>
      <c r="AV192" s="141" t="s">
        <v>3607</v>
      </c>
    </row>
    <row r="193" spans="1:48" s="39" customFormat="1" ht="39.6" hidden="1" x14ac:dyDescent="0.25">
      <c r="A193" s="23"/>
      <c r="B193" s="77">
        <v>18407</v>
      </c>
      <c r="C193" s="81" t="s">
        <v>7</v>
      </c>
      <c r="D193" s="81" t="s">
        <v>8</v>
      </c>
      <c r="E193" s="37" t="b">
        <f t="shared" si="39"/>
        <v>0</v>
      </c>
      <c r="F193" s="37" t="b">
        <f t="shared" si="40"/>
        <v>0</v>
      </c>
      <c r="G193" s="38" t="str">
        <f t="shared" ref="G193:G250" si="54">B193&amp; " " &amp;C193&amp; " " &amp; D193</f>
        <v>18407 77 g</v>
      </c>
      <c r="H193" s="18" t="s">
        <v>3175</v>
      </c>
      <c r="I193" s="94" t="s">
        <v>9</v>
      </c>
      <c r="J193" s="19" t="s">
        <v>3</v>
      </c>
      <c r="K193" s="19" t="s">
        <v>3</v>
      </c>
      <c r="L193" s="51"/>
      <c r="M193" s="51"/>
      <c r="N193" s="19" t="str">
        <f t="shared" ref="N193:N250" si="55">IF(L193&amp;M193 &lt;&gt;"","Ja","")</f>
        <v/>
      </c>
      <c r="O193" s="22" t="str">
        <f t="shared" ref="O193:O250" ca="1" si="56">IF(OR(L193&lt;TODAY(),L193=""),"ja","nein")</f>
        <v>ja</v>
      </c>
      <c r="P193" s="22" t="str">
        <f t="shared" ref="P193:P250" ca="1" si="57">IF(OR(M193&gt;TODAY(),M193=""),"ja","nein")</f>
        <v>ja</v>
      </c>
      <c r="Q193" s="20" t="str">
        <f t="shared" ref="Q193:Q250" ca="1" si="58">IF(OR(O193="Nein",P193="Nein"),"Nein","Ja")</f>
        <v>Ja</v>
      </c>
      <c r="R193" s="53" t="s">
        <v>306</v>
      </c>
      <c r="S193" s="84"/>
      <c r="T193" s="83"/>
      <c r="U193" s="33" t="str">
        <f t="shared" si="46"/>
        <v/>
      </c>
      <c r="V193" s="29"/>
      <c r="W193" s="35"/>
      <c r="X193" s="35"/>
      <c r="Y193" s="35"/>
      <c r="Z193" s="35"/>
      <c r="AA193" s="24" t="str">
        <f>IF(W193&lt;&gt;"",VLOOKUP(W193,'Anlagentypen strukt inkl RD end'!$A$2:$H$40,8),"")</f>
        <v/>
      </c>
      <c r="AB193" s="24" t="str">
        <f>IF(X193&lt;&gt;"",VLOOKUP(X193,'Anlagentypen strukt inkl RD end'!$A$2:$H$40,8),"")</f>
        <v/>
      </c>
      <c r="AC193" s="24" t="str">
        <f>IF(Y193&lt;&gt;"",VLOOKUP(Y193,'Anlagentypen strukt inkl RD end'!$A$2:$H$40,8),"")</f>
        <v/>
      </c>
      <c r="AD193" s="24" t="str">
        <f>IF(Z193&lt;&gt;"",VLOOKUP(Z193,'Anlagentypen strukt inkl RD end'!$A$2:$H$40,8),"")</f>
        <v/>
      </c>
      <c r="AE193" s="33" t="str">
        <f t="shared" si="47"/>
        <v/>
      </c>
      <c r="AF193" s="25"/>
      <c r="AG193" s="25"/>
      <c r="AH193" s="25"/>
      <c r="AI193" s="25"/>
      <c r="AJ193" s="47" t="str">
        <f t="shared" si="48"/>
        <v/>
      </c>
      <c r="AK193" s="48" t="str">
        <f t="shared" si="36"/>
        <v/>
      </c>
      <c r="AL193" s="47" t="str">
        <f t="shared" si="49"/>
        <v/>
      </c>
      <c r="AM193" s="27"/>
      <c r="AN193" s="36" t="str">
        <f t="shared" si="37"/>
        <v/>
      </c>
      <c r="AO193" s="39" t="str">
        <f t="shared" ref="AO193:AO250" si="59">IF(AN193&lt;&gt;"",1,"")</f>
        <v/>
      </c>
      <c r="AP193" s="39" t="str">
        <f t="shared" si="51"/>
        <v/>
      </c>
      <c r="AQ193" s="97" t="str">
        <f t="shared" si="38"/>
        <v/>
      </c>
      <c r="AR193" s="113" t="str">
        <f>_xlfn.IFNA(IF(AND(MATCH(B193,SlNrfürStrecke!A:A,0)&gt;0,MATCH(C193,SlNrfürStrecke!B:B,0)&gt;0)=TRUE,"ja","nein"),"nein")</f>
        <v>nein</v>
      </c>
      <c r="AS193" s="140" t="str">
        <f t="shared" si="52"/>
        <v>nein</v>
      </c>
      <c r="AT193" s="113" t="str">
        <f t="shared" si="53"/>
        <v>Ja</v>
      </c>
      <c r="AU193" s="113"/>
      <c r="AV193" s="141" t="s">
        <v>3607</v>
      </c>
    </row>
    <row r="194" spans="1:48" s="39" customFormat="1" ht="26.4" x14ac:dyDescent="0.25">
      <c r="A194" s="23" t="s">
        <v>2345</v>
      </c>
      <c r="B194" s="77">
        <v>18408</v>
      </c>
      <c r="C194" s="80" t="s">
        <v>3</v>
      </c>
      <c r="D194" s="81" t="s">
        <v>3</v>
      </c>
      <c r="E194" s="37" t="b">
        <f t="shared" si="39"/>
        <v>1</v>
      </c>
      <c r="F194" s="37" t="b">
        <f t="shared" si="40"/>
        <v>0</v>
      </c>
      <c r="G194" s="38" t="str">
        <f t="shared" si="54"/>
        <v xml:space="preserve">18408  </v>
      </c>
      <c r="H194" s="18" t="s">
        <v>308</v>
      </c>
      <c r="I194" s="93" t="s">
        <v>2346</v>
      </c>
      <c r="J194" s="19" t="s">
        <v>3</v>
      </c>
      <c r="K194" s="19" t="s">
        <v>3</v>
      </c>
      <c r="L194" s="51"/>
      <c r="M194" s="51"/>
      <c r="N194" s="19" t="str">
        <f t="shared" si="55"/>
        <v/>
      </c>
      <c r="O194" s="22" t="str">
        <f t="shared" ca="1" si="56"/>
        <v>ja</v>
      </c>
      <c r="P194" s="22" t="str">
        <f t="shared" ca="1" si="57"/>
        <v>ja</v>
      </c>
      <c r="Q194" s="20" t="str">
        <f t="shared" ca="1" si="58"/>
        <v>Ja</v>
      </c>
      <c r="R194" s="53" t="s">
        <v>307</v>
      </c>
      <c r="S194" s="73" t="s">
        <v>2345</v>
      </c>
      <c r="T194" s="28"/>
      <c r="U194" s="33" t="str">
        <f t="shared" si="46"/>
        <v/>
      </c>
      <c r="V194" s="29"/>
      <c r="W194" s="35"/>
      <c r="X194" s="35"/>
      <c r="Y194" s="35"/>
      <c r="Z194" s="35"/>
      <c r="AA194" s="24" t="str">
        <f>IF(W194&lt;&gt;"",VLOOKUP(W194,'Anlagentypen strukt inkl RD end'!$A$2:$H$40,8),"")</f>
        <v/>
      </c>
      <c r="AB194" s="24" t="str">
        <f>IF(X194&lt;&gt;"",VLOOKUP(X194,'Anlagentypen strukt inkl RD end'!$A$2:$H$40,8),"")</f>
        <v/>
      </c>
      <c r="AC194" s="24" t="str">
        <f>IF(Y194&lt;&gt;"",VLOOKUP(Y194,'Anlagentypen strukt inkl RD end'!$A$2:$H$40,8),"")</f>
        <v/>
      </c>
      <c r="AD194" s="24" t="str">
        <f>IF(Z194&lt;&gt;"",VLOOKUP(Z194,'Anlagentypen strukt inkl RD end'!$A$2:$H$40,8),"")</f>
        <v/>
      </c>
      <c r="AE194" s="33" t="str">
        <f t="shared" si="47"/>
        <v/>
      </c>
      <c r="AF194" s="25"/>
      <c r="AG194" s="25"/>
      <c r="AH194" s="25"/>
      <c r="AI194" s="25"/>
      <c r="AJ194" s="47" t="str">
        <f t="shared" si="48"/>
        <v/>
      </c>
      <c r="AK194" s="48" t="str">
        <f t="shared" ref="AK194:AK257" si="60">U194&amp; AE194 &amp; IF(AF194 &lt;&gt;"",AF194&amp;", ","") &amp;IF(AG194 &lt;&gt;"",AG194&amp;", ","") &amp;IF(AH194 &lt;&gt;"",AH194&amp;", ","")&amp; IF(AI194 &lt;&gt;"",AI194&amp;", ","")</f>
        <v/>
      </c>
      <c r="AL194" s="47" t="str">
        <f t="shared" si="49"/>
        <v/>
      </c>
      <c r="AM194" s="27"/>
      <c r="AN194" s="36" t="str">
        <f t="shared" ref="AN194:AN257" si="61">IF(AND(V194="X",AJ194=""),"R/D-Verfahren für die Behandlung fehlen!","")</f>
        <v/>
      </c>
      <c r="AO194" s="39" t="str">
        <f t="shared" si="59"/>
        <v/>
      </c>
      <c r="AP194" s="39" t="str">
        <f t="shared" si="51"/>
        <v>X</v>
      </c>
      <c r="AQ194" s="97" t="str">
        <f t="shared" ref="AQ194:AQ257" si="62">IF(A194="X",(IF(OR(S194="X",T194="X",V194="X")=TRUE,"","Spalten S, T und V nicht befüllt!")),IF(OR(S194="X",T194="X",V194="X"),"Spalte A nicht befüllt!",""))</f>
        <v/>
      </c>
      <c r="AR194" s="140" t="str">
        <f>_xlfn.IFNA(IF(AND(MATCH(B194,SlNrfürStrecke!A:A,0)&gt;0,MATCH(C194,SlNrfürStrecke!B:B,0)&gt;0)=TRUE,"ja","nein"),"nein")</f>
        <v>ja</v>
      </c>
      <c r="AS194" s="140" t="str">
        <f t="shared" si="52"/>
        <v>ja</v>
      </c>
      <c r="AT194" s="113" t="str">
        <f t="shared" si="53"/>
        <v>Nein</v>
      </c>
      <c r="AU194" s="113"/>
      <c r="AV194" s="141" t="s">
        <v>3607</v>
      </c>
    </row>
    <row r="195" spans="1:48" s="39" customFormat="1" ht="26.4" hidden="1" x14ac:dyDescent="0.25">
      <c r="A195" s="23"/>
      <c r="B195" s="77">
        <v>18408</v>
      </c>
      <c r="C195" s="81" t="s">
        <v>7</v>
      </c>
      <c r="D195" s="81" t="s">
        <v>8</v>
      </c>
      <c r="E195" s="37" t="b">
        <f t="shared" ref="E195:E258" si="63">AND(A195="X",D195="")</f>
        <v>0</v>
      </c>
      <c r="F195" s="37" t="b">
        <f t="shared" ref="F195:F258" si="64">AND(A195="X",D195="g")</f>
        <v>0</v>
      </c>
      <c r="G195" s="38" t="str">
        <f t="shared" si="54"/>
        <v>18408 77 g</v>
      </c>
      <c r="H195" s="18" t="s">
        <v>308</v>
      </c>
      <c r="I195" s="94" t="s">
        <v>9</v>
      </c>
      <c r="J195" s="19" t="s">
        <v>3</v>
      </c>
      <c r="K195" s="19" t="s">
        <v>3</v>
      </c>
      <c r="L195" s="51"/>
      <c r="M195" s="51"/>
      <c r="N195" s="19" t="str">
        <f t="shared" si="55"/>
        <v/>
      </c>
      <c r="O195" s="22" t="str">
        <f t="shared" ca="1" si="56"/>
        <v>ja</v>
      </c>
      <c r="P195" s="22" t="str">
        <f t="shared" ca="1" si="57"/>
        <v>ja</v>
      </c>
      <c r="Q195" s="20" t="str">
        <f t="shared" ca="1" si="58"/>
        <v>Ja</v>
      </c>
      <c r="R195" s="53" t="s">
        <v>309</v>
      </c>
      <c r="S195" s="84"/>
      <c r="T195" s="83"/>
      <c r="U195" s="33" t="str">
        <f t="shared" ref="U195:U259" si="65">IF(T195="X","R13, D15 ", "")</f>
        <v/>
      </c>
      <c r="V195" s="29"/>
      <c r="W195" s="35"/>
      <c r="X195" s="35"/>
      <c r="Y195" s="35"/>
      <c r="Z195" s="35"/>
      <c r="AA195" s="24" t="str">
        <f>IF(W195&lt;&gt;"",VLOOKUP(W195,'Anlagentypen strukt inkl RD end'!$A$2:$H$40,8),"")</f>
        <v/>
      </c>
      <c r="AB195" s="24" t="str">
        <f>IF(X195&lt;&gt;"",VLOOKUP(X195,'Anlagentypen strukt inkl RD end'!$A$2:$H$40,8),"")</f>
        <v/>
      </c>
      <c r="AC195" s="24" t="str">
        <f>IF(Y195&lt;&gt;"",VLOOKUP(Y195,'Anlagentypen strukt inkl RD end'!$A$2:$H$40,8),"")</f>
        <v/>
      </c>
      <c r="AD195" s="24" t="str">
        <f>IF(Z195&lt;&gt;"",VLOOKUP(Z195,'Anlagentypen strukt inkl RD end'!$A$2:$H$40,8),"")</f>
        <v/>
      </c>
      <c r="AE195" s="33" t="str">
        <f t="shared" ref="AE195:AE258" si="66">AA195&amp;AB195&amp;AD195&amp;AC195</f>
        <v/>
      </c>
      <c r="AF195" s="25"/>
      <c r="AG195" s="25"/>
      <c r="AH195" s="25"/>
      <c r="AI195" s="25"/>
      <c r="AJ195" s="47" t="str">
        <f t="shared" ref="AJ195:AJ259" si="67">IF(AE195 &lt;&gt;"",AE195&amp;", ","") &amp;IF(AF195 &lt;&gt;"",AF195&amp;", ","") &amp;IF(AG195 &lt;&gt;"",AG195&amp;", ","") &amp;IF(AH195 &lt;&gt;"",AH195&amp;", ","")&amp; IF(AI195 &lt;&gt;"",AI195&amp;", ","")</f>
        <v/>
      </c>
      <c r="AK195" s="48" t="str">
        <f t="shared" si="60"/>
        <v/>
      </c>
      <c r="AL195" s="47" t="str">
        <f t="shared" ref="AL195:AL259" si="68">AE195 &amp; IF(AF195 &lt;&gt;"",AF195&amp;", ","") &amp;IF(AG195 &lt;&gt;"",AG195&amp;", ","") &amp;IF(AH195 &lt;&gt;"",AH195&amp;", ","")&amp; IF(AI195 &lt;&gt;"",AI195&amp;", ","")</f>
        <v/>
      </c>
      <c r="AM195" s="27"/>
      <c r="AN195" s="36" t="str">
        <f t="shared" si="61"/>
        <v/>
      </c>
      <c r="AO195" s="39" t="str">
        <f t="shared" si="59"/>
        <v/>
      </c>
      <c r="AP195" s="39" t="str">
        <f t="shared" ref="AP195:AP258" si="69">IF(OR(A195="X",S195="X",T195="X",V195="X"),"X","")</f>
        <v/>
      </c>
      <c r="AQ195" s="97" t="str">
        <f t="shared" si="62"/>
        <v/>
      </c>
      <c r="AR195" s="113" t="str">
        <f>_xlfn.IFNA(IF(AND(MATCH(B195,SlNrfürStrecke!A:A,0)&gt;0,MATCH(C195,SlNrfürStrecke!B:B,0)&gt;0)=TRUE,"ja","nein"),"nein")</f>
        <v>nein</v>
      </c>
      <c r="AS195" s="140" t="str">
        <f t="shared" ref="AS195:AS258" si="70">AR195</f>
        <v>nein</v>
      </c>
      <c r="AT195" s="113" t="str">
        <f t="shared" ref="AT195:AT258" si="71">IF(AS195="ja","Nein","Ja")</f>
        <v>Ja</v>
      </c>
      <c r="AU195" s="113"/>
      <c r="AV195" s="141" t="s">
        <v>3607</v>
      </c>
    </row>
    <row r="196" spans="1:48" s="39" customFormat="1" x14ac:dyDescent="0.25">
      <c r="A196" s="23" t="s">
        <v>2345</v>
      </c>
      <c r="B196" s="77">
        <v>18701</v>
      </c>
      <c r="C196" s="80" t="s">
        <v>3</v>
      </c>
      <c r="D196" s="81" t="s">
        <v>3</v>
      </c>
      <c r="E196" s="37" t="b">
        <f t="shared" si="63"/>
        <v>1</v>
      </c>
      <c r="F196" s="37" t="b">
        <f t="shared" si="64"/>
        <v>0</v>
      </c>
      <c r="G196" s="38" t="str">
        <f t="shared" si="54"/>
        <v xml:space="preserve">18701  </v>
      </c>
      <c r="H196" s="18" t="s">
        <v>311</v>
      </c>
      <c r="I196" s="93" t="s">
        <v>2346</v>
      </c>
      <c r="J196" s="19" t="s">
        <v>3</v>
      </c>
      <c r="K196" s="19" t="s">
        <v>3</v>
      </c>
      <c r="L196" s="51"/>
      <c r="M196" s="51"/>
      <c r="N196" s="19" t="str">
        <f t="shared" si="55"/>
        <v/>
      </c>
      <c r="O196" s="22" t="str">
        <f t="shared" ca="1" si="56"/>
        <v>ja</v>
      </c>
      <c r="P196" s="22" t="str">
        <f t="shared" ca="1" si="57"/>
        <v>ja</v>
      </c>
      <c r="Q196" s="20" t="str">
        <f t="shared" ca="1" si="58"/>
        <v>Ja</v>
      </c>
      <c r="R196" s="53" t="s">
        <v>310</v>
      </c>
      <c r="S196" s="73" t="s">
        <v>2345</v>
      </c>
      <c r="T196" s="28"/>
      <c r="U196" s="33" t="str">
        <f t="shared" si="65"/>
        <v/>
      </c>
      <c r="V196" s="29"/>
      <c r="W196" s="35"/>
      <c r="X196" s="35"/>
      <c r="Y196" s="35"/>
      <c r="Z196" s="35"/>
      <c r="AA196" s="24" t="str">
        <f>IF(W196&lt;&gt;"",VLOOKUP(W196,'Anlagentypen strukt inkl RD end'!$A$2:$H$40,8),"")</f>
        <v/>
      </c>
      <c r="AB196" s="24" t="str">
        <f>IF(X196&lt;&gt;"",VLOOKUP(X196,'Anlagentypen strukt inkl RD end'!$A$2:$H$40,8),"")</f>
        <v/>
      </c>
      <c r="AC196" s="24" t="str">
        <f>IF(Y196&lt;&gt;"",VLOOKUP(Y196,'Anlagentypen strukt inkl RD end'!$A$2:$H$40,8),"")</f>
        <v/>
      </c>
      <c r="AD196" s="24" t="str">
        <f>IF(Z196&lt;&gt;"",VLOOKUP(Z196,'Anlagentypen strukt inkl RD end'!$A$2:$H$40,8),"")</f>
        <v/>
      </c>
      <c r="AE196" s="33" t="str">
        <f t="shared" si="66"/>
        <v/>
      </c>
      <c r="AF196" s="25"/>
      <c r="AG196" s="25"/>
      <c r="AH196" s="25"/>
      <c r="AI196" s="25"/>
      <c r="AJ196" s="47" t="str">
        <f t="shared" si="67"/>
        <v/>
      </c>
      <c r="AK196" s="48" t="str">
        <f t="shared" si="60"/>
        <v/>
      </c>
      <c r="AL196" s="47" t="str">
        <f t="shared" si="68"/>
        <v/>
      </c>
      <c r="AM196" s="27"/>
      <c r="AN196" s="36" t="str">
        <f t="shared" si="61"/>
        <v/>
      </c>
      <c r="AO196" s="39" t="str">
        <f t="shared" si="59"/>
        <v/>
      </c>
      <c r="AP196" s="39" t="str">
        <f t="shared" si="69"/>
        <v>X</v>
      </c>
      <c r="AQ196" s="97" t="str">
        <f t="shared" si="62"/>
        <v/>
      </c>
      <c r="AR196" s="140" t="str">
        <f>_xlfn.IFNA(IF(AND(MATCH(B196,SlNrfürStrecke!A:A,0)&gt;0,MATCH(C196,SlNrfürStrecke!B:B,0)&gt;0)=TRUE,"ja","nein"),"nein")</f>
        <v>ja</v>
      </c>
      <c r="AS196" s="140" t="str">
        <f t="shared" si="70"/>
        <v>ja</v>
      </c>
      <c r="AT196" s="113" t="str">
        <f t="shared" si="71"/>
        <v>Nein</v>
      </c>
      <c r="AU196" s="113"/>
      <c r="AV196" s="141" t="s">
        <v>3607</v>
      </c>
    </row>
    <row r="197" spans="1:48" s="39" customFormat="1" hidden="1" x14ac:dyDescent="0.25">
      <c r="A197" s="23"/>
      <c r="B197" s="77">
        <v>18701</v>
      </c>
      <c r="C197" s="81" t="s">
        <v>7</v>
      </c>
      <c r="D197" s="81" t="s">
        <v>8</v>
      </c>
      <c r="E197" s="37" t="b">
        <f t="shared" si="63"/>
        <v>0</v>
      </c>
      <c r="F197" s="37" t="b">
        <f t="shared" si="64"/>
        <v>0</v>
      </c>
      <c r="G197" s="38" t="str">
        <f t="shared" si="54"/>
        <v>18701 77 g</v>
      </c>
      <c r="H197" s="18" t="s">
        <v>311</v>
      </c>
      <c r="I197" s="94" t="s">
        <v>9</v>
      </c>
      <c r="J197" s="19" t="s">
        <v>3</v>
      </c>
      <c r="K197" s="19" t="s">
        <v>3</v>
      </c>
      <c r="L197" s="51"/>
      <c r="M197" s="51"/>
      <c r="N197" s="19" t="str">
        <f t="shared" si="55"/>
        <v/>
      </c>
      <c r="O197" s="22" t="str">
        <f t="shared" ca="1" si="56"/>
        <v>ja</v>
      </c>
      <c r="P197" s="22" t="str">
        <f t="shared" ca="1" si="57"/>
        <v>ja</v>
      </c>
      <c r="Q197" s="20" t="str">
        <f t="shared" ca="1" si="58"/>
        <v>Ja</v>
      </c>
      <c r="R197" s="53" t="s">
        <v>312</v>
      </c>
      <c r="S197" s="84"/>
      <c r="T197" s="83"/>
      <c r="U197" s="33" t="str">
        <f t="shared" si="65"/>
        <v/>
      </c>
      <c r="V197" s="29"/>
      <c r="W197" s="35"/>
      <c r="X197" s="35"/>
      <c r="Y197" s="35"/>
      <c r="Z197" s="35"/>
      <c r="AA197" s="24" t="str">
        <f>IF(W197&lt;&gt;"",VLOOKUP(W197,'Anlagentypen strukt inkl RD end'!$A$2:$H$40,8),"")</f>
        <v/>
      </c>
      <c r="AB197" s="24" t="str">
        <f>IF(X197&lt;&gt;"",VLOOKUP(X197,'Anlagentypen strukt inkl RD end'!$A$2:$H$40,8),"")</f>
        <v/>
      </c>
      <c r="AC197" s="24" t="str">
        <f>IF(Y197&lt;&gt;"",VLOOKUP(Y197,'Anlagentypen strukt inkl RD end'!$A$2:$H$40,8),"")</f>
        <v/>
      </c>
      <c r="AD197" s="24" t="str">
        <f>IF(Z197&lt;&gt;"",VLOOKUP(Z197,'Anlagentypen strukt inkl RD end'!$A$2:$H$40,8),"")</f>
        <v/>
      </c>
      <c r="AE197" s="33" t="str">
        <f t="shared" si="66"/>
        <v/>
      </c>
      <c r="AF197" s="25"/>
      <c r="AG197" s="25"/>
      <c r="AH197" s="25"/>
      <c r="AI197" s="25"/>
      <c r="AJ197" s="47" t="str">
        <f t="shared" si="67"/>
        <v/>
      </c>
      <c r="AK197" s="48" t="str">
        <f t="shared" si="60"/>
        <v/>
      </c>
      <c r="AL197" s="47" t="str">
        <f t="shared" si="68"/>
        <v/>
      </c>
      <c r="AM197" s="27"/>
      <c r="AN197" s="36" t="str">
        <f t="shared" si="61"/>
        <v/>
      </c>
      <c r="AO197" s="39" t="str">
        <f t="shared" si="59"/>
        <v/>
      </c>
      <c r="AP197" s="39" t="str">
        <f t="shared" si="69"/>
        <v/>
      </c>
      <c r="AQ197" s="97" t="str">
        <f t="shared" si="62"/>
        <v/>
      </c>
      <c r="AR197" s="113" t="str">
        <f>_xlfn.IFNA(IF(AND(MATCH(B197,SlNrfürStrecke!A:A,0)&gt;0,MATCH(C197,SlNrfürStrecke!B:B,0)&gt;0)=TRUE,"ja","nein"),"nein")</f>
        <v>nein</v>
      </c>
      <c r="AS197" s="140" t="str">
        <f t="shared" si="70"/>
        <v>nein</v>
      </c>
      <c r="AT197" s="113" t="str">
        <f t="shared" si="71"/>
        <v>Ja</v>
      </c>
      <c r="AU197" s="113"/>
      <c r="AV197" s="141" t="s">
        <v>3607</v>
      </c>
    </row>
    <row r="198" spans="1:48" s="39" customFormat="1" x14ac:dyDescent="0.25">
      <c r="A198" s="23" t="s">
        <v>2345</v>
      </c>
      <c r="B198" s="77">
        <v>18702</v>
      </c>
      <c r="C198" s="80" t="s">
        <v>3</v>
      </c>
      <c r="D198" s="81" t="s">
        <v>3</v>
      </c>
      <c r="E198" s="37" t="b">
        <f t="shared" si="63"/>
        <v>1</v>
      </c>
      <c r="F198" s="37" t="b">
        <f t="shared" si="64"/>
        <v>0</v>
      </c>
      <c r="G198" s="38" t="str">
        <f t="shared" si="54"/>
        <v xml:space="preserve">18702  </v>
      </c>
      <c r="H198" s="18" t="s">
        <v>314</v>
      </c>
      <c r="I198" s="93" t="s">
        <v>2346</v>
      </c>
      <c r="J198" s="19" t="s">
        <v>3</v>
      </c>
      <c r="K198" s="19" t="s">
        <v>3</v>
      </c>
      <c r="L198" s="51"/>
      <c r="M198" s="51"/>
      <c r="N198" s="19" t="str">
        <f t="shared" si="55"/>
        <v/>
      </c>
      <c r="O198" s="22" t="str">
        <f t="shared" ca="1" si="56"/>
        <v>ja</v>
      </c>
      <c r="P198" s="22" t="str">
        <f t="shared" ca="1" si="57"/>
        <v>ja</v>
      </c>
      <c r="Q198" s="20" t="str">
        <f t="shared" ca="1" si="58"/>
        <v>Ja</v>
      </c>
      <c r="R198" s="53" t="s">
        <v>313</v>
      </c>
      <c r="S198" s="73" t="s">
        <v>2345</v>
      </c>
      <c r="T198" s="28"/>
      <c r="U198" s="33" t="str">
        <f t="shared" si="65"/>
        <v/>
      </c>
      <c r="V198" s="29"/>
      <c r="W198" s="35"/>
      <c r="X198" s="35"/>
      <c r="Y198" s="35"/>
      <c r="Z198" s="35"/>
      <c r="AA198" s="24" t="str">
        <f>IF(W198&lt;&gt;"",VLOOKUP(W198,'Anlagentypen strukt inkl RD end'!$A$2:$H$40,8),"")</f>
        <v/>
      </c>
      <c r="AB198" s="24" t="str">
        <f>IF(X198&lt;&gt;"",VLOOKUP(X198,'Anlagentypen strukt inkl RD end'!$A$2:$H$40,8),"")</f>
        <v/>
      </c>
      <c r="AC198" s="24" t="str">
        <f>IF(Y198&lt;&gt;"",VLOOKUP(Y198,'Anlagentypen strukt inkl RD end'!$A$2:$H$40,8),"")</f>
        <v/>
      </c>
      <c r="AD198" s="24" t="str">
        <f>IF(Z198&lt;&gt;"",VLOOKUP(Z198,'Anlagentypen strukt inkl RD end'!$A$2:$H$40,8),"")</f>
        <v/>
      </c>
      <c r="AE198" s="33" t="str">
        <f t="shared" si="66"/>
        <v/>
      </c>
      <c r="AF198" s="25"/>
      <c r="AG198" s="25"/>
      <c r="AH198" s="25"/>
      <c r="AI198" s="25"/>
      <c r="AJ198" s="47" t="str">
        <f t="shared" si="67"/>
        <v/>
      </c>
      <c r="AK198" s="48" t="str">
        <f t="shared" si="60"/>
        <v/>
      </c>
      <c r="AL198" s="47" t="str">
        <f t="shared" si="68"/>
        <v/>
      </c>
      <c r="AM198" s="27"/>
      <c r="AN198" s="36" t="str">
        <f t="shared" si="61"/>
        <v/>
      </c>
      <c r="AO198" s="39" t="str">
        <f t="shared" si="59"/>
        <v/>
      </c>
      <c r="AP198" s="39" t="str">
        <f t="shared" si="69"/>
        <v>X</v>
      </c>
      <c r="AQ198" s="97" t="str">
        <f t="shared" si="62"/>
        <v/>
      </c>
      <c r="AR198" s="140" t="str">
        <f>_xlfn.IFNA(IF(AND(MATCH(B198,SlNrfürStrecke!A:A,0)&gt;0,MATCH(C198,SlNrfürStrecke!B:B,0)&gt;0)=TRUE,"ja","nein"),"nein")</f>
        <v>ja</v>
      </c>
      <c r="AS198" s="140" t="str">
        <f t="shared" si="70"/>
        <v>ja</v>
      </c>
      <c r="AT198" s="113" t="str">
        <f t="shared" si="71"/>
        <v>Nein</v>
      </c>
      <c r="AU198" s="113"/>
      <c r="AV198" s="141" t="s">
        <v>3607</v>
      </c>
    </row>
    <row r="199" spans="1:48" s="39" customFormat="1" hidden="1" x14ac:dyDescent="0.25">
      <c r="A199" s="23"/>
      <c r="B199" s="77">
        <v>18702</v>
      </c>
      <c r="C199" s="81" t="s">
        <v>7</v>
      </c>
      <c r="D199" s="81" t="s">
        <v>8</v>
      </c>
      <c r="E199" s="37" t="b">
        <f t="shared" si="63"/>
        <v>0</v>
      </c>
      <c r="F199" s="37" t="b">
        <f t="shared" si="64"/>
        <v>0</v>
      </c>
      <c r="G199" s="38" t="str">
        <f t="shared" si="54"/>
        <v>18702 77 g</v>
      </c>
      <c r="H199" s="18" t="s">
        <v>314</v>
      </c>
      <c r="I199" s="94" t="s">
        <v>9</v>
      </c>
      <c r="J199" s="19" t="s">
        <v>3</v>
      </c>
      <c r="K199" s="19" t="s">
        <v>3</v>
      </c>
      <c r="L199" s="51"/>
      <c r="M199" s="51"/>
      <c r="N199" s="19" t="str">
        <f t="shared" si="55"/>
        <v/>
      </c>
      <c r="O199" s="22" t="str">
        <f t="shared" ca="1" si="56"/>
        <v>ja</v>
      </c>
      <c r="P199" s="22" t="str">
        <f t="shared" ca="1" si="57"/>
        <v>ja</v>
      </c>
      <c r="Q199" s="20" t="str">
        <f t="shared" ca="1" si="58"/>
        <v>Ja</v>
      </c>
      <c r="R199" s="53" t="s">
        <v>315</v>
      </c>
      <c r="S199" s="84"/>
      <c r="T199" s="83"/>
      <c r="U199" s="33" t="str">
        <f t="shared" si="65"/>
        <v/>
      </c>
      <c r="V199" s="29"/>
      <c r="W199" s="35"/>
      <c r="X199" s="35"/>
      <c r="Y199" s="35"/>
      <c r="Z199" s="35"/>
      <c r="AA199" s="24" t="str">
        <f>IF(W199&lt;&gt;"",VLOOKUP(W199,'Anlagentypen strukt inkl RD end'!$A$2:$H$40,8),"")</f>
        <v/>
      </c>
      <c r="AB199" s="24" t="str">
        <f>IF(X199&lt;&gt;"",VLOOKUP(X199,'Anlagentypen strukt inkl RD end'!$A$2:$H$40,8),"")</f>
        <v/>
      </c>
      <c r="AC199" s="24" t="str">
        <f>IF(Y199&lt;&gt;"",VLOOKUP(Y199,'Anlagentypen strukt inkl RD end'!$A$2:$H$40,8),"")</f>
        <v/>
      </c>
      <c r="AD199" s="24" t="str">
        <f>IF(Z199&lt;&gt;"",VLOOKUP(Z199,'Anlagentypen strukt inkl RD end'!$A$2:$H$40,8),"")</f>
        <v/>
      </c>
      <c r="AE199" s="33" t="str">
        <f t="shared" si="66"/>
        <v/>
      </c>
      <c r="AF199" s="25"/>
      <c r="AG199" s="25"/>
      <c r="AH199" s="25"/>
      <c r="AI199" s="25"/>
      <c r="AJ199" s="47" t="str">
        <f t="shared" si="67"/>
        <v/>
      </c>
      <c r="AK199" s="48" t="str">
        <f t="shared" si="60"/>
        <v/>
      </c>
      <c r="AL199" s="47" t="str">
        <f t="shared" si="68"/>
        <v/>
      </c>
      <c r="AM199" s="27"/>
      <c r="AN199" s="36" t="str">
        <f t="shared" si="61"/>
        <v/>
      </c>
      <c r="AO199" s="39" t="str">
        <f t="shared" si="59"/>
        <v/>
      </c>
      <c r="AP199" s="39" t="str">
        <f t="shared" si="69"/>
        <v/>
      </c>
      <c r="AQ199" s="97" t="str">
        <f t="shared" si="62"/>
        <v/>
      </c>
      <c r="AR199" s="113" t="str">
        <f>_xlfn.IFNA(IF(AND(MATCH(B199,SlNrfürStrecke!A:A,0)&gt;0,MATCH(C199,SlNrfürStrecke!B:B,0)&gt;0)=TRUE,"ja","nein"),"nein")</f>
        <v>nein</v>
      </c>
      <c r="AS199" s="140" t="str">
        <f t="shared" si="70"/>
        <v>nein</v>
      </c>
      <c r="AT199" s="113" t="str">
        <f t="shared" si="71"/>
        <v>Ja</v>
      </c>
      <c r="AU199" s="113"/>
      <c r="AV199" s="141" t="s">
        <v>3607</v>
      </c>
    </row>
    <row r="200" spans="1:48" s="39" customFormat="1" x14ac:dyDescent="0.25">
      <c r="A200" s="23" t="s">
        <v>2345</v>
      </c>
      <c r="B200" s="77">
        <v>18703</v>
      </c>
      <c r="C200" s="80" t="s">
        <v>3</v>
      </c>
      <c r="D200" s="81" t="s">
        <v>3</v>
      </c>
      <c r="E200" s="37" t="b">
        <f t="shared" si="63"/>
        <v>1</v>
      </c>
      <c r="F200" s="37" t="b">
        <f t="shared" si="64"/>
        <v>0</v>
      </c>
      <c r="G200" s="38" t="str">
        <f t="shared" si="54"/>
        <v xml:space="preserve">18703  </v>
      </c>
      <c r="H200" s="18" t="s">
        <v>317</v>
      </c>
      <c r="I200" s="93" t="s">
        <v>2346</v>
      </c>
      <c r="J200" s="19" t="s">
        <v>3</v>
      </c>
      <c r="K200" s="19" t="s">
        <v>3</v>
      </c>
      <c r="L200" s="51"/>
      <c r="M200" s="51"/>
      <c r="N200" s="19" t="str">
        <f t="shared" si="55"/>
        <v/>
      </c>
      <c r="O200" s="22" t="str">
        <f t="shared" ca="1" si="56"/>
        <v>ja</v>
      </c>
      <c r="P200" s="22" t="str">
        <f t="shared" ca="1" si="57"/>
        <v>ja</v>
      </c>
      <c r="Q200" s="20" t="str">
        <f t="shared" ca="1" si="58"/>
        <v>Ja</v>
      </c>
      <c r="R200" s="53" t="s">
        <v>316</v>
      </c>
      <c r="S200" s="73" t="s">
        <v>2345</v>
      </c>
      <c r="T200" s="28"/>
      <c r="U200" s="33" t="str">
        <f t="shared" si="65"/>
        <v/>
      </c>
      <c r="V200" s="29"/>
      <c r="W200" s="35"/>
      <c r="X200" s="35"/>
      <c r="Y200" s="35"/>
      <c r="Z200" s="35"/>
      <c r="AA200" s="24" t="str">
        <f>IF(W200&lt;&gt;"",VLOOKUP(W200,'Anlagentypen strukt inkl RD end'!$A$2:$H$40,8),"")</f>
        <v/>
      </c>
      <c r="AB200" s="24" t="str">
        <f>IF(X200&lt;&gt;"",VLOOKUP(X200,'Anlagentypen strukt inkl RD end'!$A$2:$H$40,8),"")</f>
        <v/>
      </c>
      <c r="AC200" s="24" t="str">
        <f>IF(Y200&lt;&gt;"",VLOOKUP(Y200,'Anlagentypen strukt inkl RD end'!$A$2:$H$40,8),"")</f>
        <v/>
      </c>
      <c r="AD200" s="24" t="str">
        <f>IF(Z200&lt;&gt;"",VLOOKUP(Z200,'Anlagentypen strukt inkl RD end'!$A$2:$H$40,8),"")</f>
        <v/>
      </c>
      <c r="AE200" s="33" t="str">
        <f t="shared" si="66"/>
        <v/>
      </c>
      <c r="AF200" s="25"/>
      <c r="AG200" s="25"/>
      <c r="AH200" s="25"/>
      <c r="AI200" s="25"/>
      <c r="AJ200" s="47" t="str">
        <f t="shared" si="67"/>
        <v/>
      </c>
      <c r="AK200" s="48" t="str">
        <f t="shared" si="60"/>
        <v/>
      </c>
      <c r="AL200" s="47" t="str">
        <f t="shared" si="68"/>
        <v/>
      </c>
      <c r="AM200" s="27"/>
      <c r="AN200" s="36" t="str">
        <f t="shared" si="61"/>
        <v/>
      </c>
      <c r="AO200" s="39" t="str">
        <f t="shared" si="59"/>
        <v/>
      </c>
      <c r="AP200" s="39" t="str">
        <f t="shared" si="69"/>
        <v>X</v>
      </c>
      <c r="AQ200" s="97" t="str">
        <f t="shared" si="62"/>
        <v/>
      </c>
      <c r="AR200" s="140" t="str">
        <f>_xlfn.IFNA(IF(AND(MATCH(B200,SlNrfürStrecke!A:A,0)&gt;0,MATCH(C200,SlNrfürStrecke!B:B,0)&gt;0)=TRUE,"ja","nein"),"nein")</f>
        <v>ja</v>
      </c>
      <c r="AS200" s="140" t="str">
        <f t="shared" si="70"/>
        <v>ja</v>
      </c>
      <c r="AT200" s="113" t="str">
        <f t="shared" si="71"/>
        <v>Nein</v>
      </c>
      <c r="AU200" s="113"/>
      <c r="AV200" s="141" t="s">
        <v>3607</v>
      </c>
    </row>
    <row r="201" spans="1:48" s="39" customFormat="1" hidden="1" x14ac:dyDescent="0.25">
      <c r="A201" s="23"/>
      <c r="B201" s="77">
        <v>18703</v>
      </c>
      <c r="C201" s="81" t="s">
        <v>7</v>
      </c>
      <c r="D201" s="81" t="s">
        <v>8</v>
      </c>
      <c r="E201" s="37" t="b">
        <f t="shared" si="63"/>
        <v>0</v>
      </c>
      <c r="F201" s="37" t="b">
        <f t="shared" si="64"/>
        <v>0</v>
      </c>
      <c r="G201" s="38" t="str">
        <f t="shared" si="54"/>
        <v>18703 77 g</v>
      </c>
      <c r="H201" s="18" t="s">
        <v>317</v>
      </c>
      <c r="I201" s="94" t="s">
        <v>9</v>
      </c>
      <c r="J201" s="19" t="s">
        <v>3</v>
      </c>
      <c r="K201" s="19" t="s">
        <v>3</v>
      </c>
      <c r="L201" s="51"/>
      <c r="M201" s="51"/>
      <c r="N201" s="19" t="str">
        <f t="shared" si="55"/>
        <v/>
      </c>
      <c r="O201" s="22" t="str">
        <f t="shared" ca="1" si="56"/>
        <v>ja</v>
      </c>
      <c r="P201" s="22" t="str">
        <f t="shared" ca="1" si="57"/>
        <v>ja</v>
      </c>
      <c r="Q201" s="20" t="str">
        <f t="shared" ca="1" si="58"/>
        <v>Ja</v>
      </c>
      <c r="R201" s="53" t="s">
        <v>318</v>
      </c>
      <c r="S201" s="84"/>
      <c r="T201" s="83"/>
      <c r="U201" s="33" t="str">
        <f t="shared" si="65"/>
        <v/>
      </c>
      <c r="V201" s="29"/>
      <c r="W201" s="35"/>
      <c r="X201" s="35"/>
      <c r="Y201" s="35"/>
      <c r="Z201" s="35"/>
      <c r="AA201" s="24" t="str">
        <f>IF(W201&lt;&gt;"",VLOOKUP(W201,'Anlagentypen strukt inkl RD end'!$A$2:$H$40,8),"")</f>
        <v/>
      </c>
      <c r="AB201" s="24" t="str">
        <f>IF(X201&lt;&gt;"",VLOOKUP(X201,'Anlagentypen strukt inkl RD end'!$A$2:$H$40,8),"")</f>
        <v/>
      </c>
      <c r="AC201" s="24" t="str">
        <f>IF(Y201&lt;&gt;"",VLOOKUP(Y201,'Anlagentypen strukt inkl RD end'!$A$2:$H$40,8),"")</f>
        <v/>
      </c>
      <c r="AD201" s="24" t="str">
        <f>IF(Z201&lt;&gt;"",VLOOKUP(Z201,'Anlagentypen strukt inkl RD end'!$A$2:$H$40,8),"")</f>
        <v/>
      </c>
      <c r="AE201" s="33" t="str">
        <f t="shared" si="66"/>
        <v/>
      </c>
      <c r="AF201" s="25"/>
      <c r="AG201" s="25"/>
      <c r="AH201" s="25"/>
      <c r="AI201" s="25"/>
      <c r="AJ201" s="47" t="str">
        <f t="shared" si="67"/>
        <v/>
      </c>
      <c r="AK201" s="48" t="str">
        <f t="shared" si="60"/>
        <v/>
      </c>
      <c r="AL201" s="47" t="str">
        <f t="shared" si="68"/>
        <v/>
      </c>
      <c r="AM201" s="27"/>
      <c r="AN201" s="36" t="str">
        <f t="shared" si="61"/>
        <v/>
      </c>
      <c r="AO201" s="39" t="str">
        <f t="shared" si="59"/>
        <v/>
      </c>
      <c r="AP201" s="39" t="str">
        <f t="shared" si="69"/>
        <v/>
      </c>
      <c r="AQ201" s="97" t="str">
        <f t="shared" si="62"/>
        <v/>
      </c>
      <c r="AR201" s="113" t="str">
        <f>_xlfn.IFNA(IF(AND(MATCH(B201,SlNrfürStrecke!A:A,0)&gt;0,MATCH(C201,SlNrfürStrecke!B:B,0)&gt;0)=TRUE,"ja","nein"),"nein")</f>
        <v>nein</v>
      </c>
      <c r="AS201" s="140" t="str">
        <f t="shared" si="70"/>
        <v>nein</v>
      </c>
      <c r="AT201" s="113" t="str">
        <f t="shared" si="71"/>
        <v>Ja</v>
      </c>
      <c r="AU201" s="113"/>
      <c r="AV201" s="141" t="s">
        <v>3607</v>
      </c>
    </row>
    <row r="202" spans="1:48" s="39" customFormat="1" x14ac:dyDescent="0.25">
      <c r="A202" s="23" t="s">
        <v>2345</v>
      </c>
      <c r="B202" s="77">
        <v>18704</v>
      </c>
      <c r="C202" s="80" t="s">
        <v>3</v>
      </c>
      <c r="D202" s="81" t="s">
        <v>3</v>
      </c>
      <c r="E202" s="37" t="b">
        <f t="shared" si="63"/>
        <v>1</v>
      </c>
      <c r="F202" s="37" t="b">
        <f t="shared" si="64"/>
        <v>0</v>
      </c>
      <c r="G202" s="38" t="str">
        <f t="shared" si="54"/>
        <v xml:space="preserve">18704  </v>
      </c>
      <c r="H202" s="18" t="s">
        <v>320</v>
      </c>
      <c r="I202" s="93" t="s">
        <v>2346</v>
      </c>
      <c r="J202" s="19" t="s">
        <v>3</v>
      </c>
      <c r="K202" s="19" t="s">
        <v>3</v>
      </c>
      <c r="L202" s="51"/>
      <c r="M202" s="51"/>
      <c r="N202" s="19" t="str">
        <f t="shared" si="55"/>
        <v/>
      </c>
      <c r="O202" s="22" t="str">
        <f t="shared" ca="1" si="56"/>
        <v>ja</v>
      </c>
      <c r="P202" s="22" t="str">
        <f t="shared" ca="1" si="57"/>
        <v>ja</v>
      </c>
      <c r="Q202" s="20" t="str">
        <f t="shared" ca="1" si="58"/>
        <v>Ja</v>
      </c>
      <c r="R202" s="53" t="s">
        <v>319</v>
      </c>
      <c r="S202" s="73" t="s">
        <v>2345</v>
      </c>
      <c r="T202" s="28"/>
      <c r="U202" s="33" t="str">
        <f t="shared" si="65"/>
        <v/>
      </c>
      <c r="V202" s="29"/>
      <c r="W202" s="35"/>
      <c r="X202" s="35"/>
      <c r="Y202" s="35"/>
      <c r="Z202" s="35"/>
      <c r="AA202" s="24" t="str">
        <f>IF(W202&lt;&gt;"",VLOOKUP(W202,'Anlagentypen strukt inkl RD end'!$A$2:$H$40,8),"")</f>
        <v/>
      </c>
      <c r="AB202" s="24" t="str">
        <f>IF(X202&lt;&gt;"",VLOOKUP(X202,'Anlagentypen strukt inkl RD end'!$A$2:$H$40,8),"")</f>
        <v/>
      </c>
      <c r="AC202" s="24" t="str">
        <f>IF(Y202&lt;&gt;"",VLOOKUP(Y202,'Anlagentypen strukt inkl RD end'!$A$2:$H$40,8),"")</f>
        <v/>
      </c>
      <c r="AD202" s="24" t="str">
        <f>IF(Z202&lt;&gt;"",VLOOKUP(Z202,'Anlagentypen strukt inkl RD end'!$A$2:$H$40,8),"")</f>
        <v/>
      </c>
      <c r="AE202" s="33" t="str">
        <f t="shared" si="66"/>
        <v/>
      </c>
      <c r="AF202" s="25"/>
      <c r="AG202" s="25"/>
      <c r="AH202" s="25"/>
      <c r="AI202" s="25"/>
      <c r="AJ202" s="47" t="str">
        <f t="shared" si="67"/>
        <v/>
      </c>
      <c r="AK202" s="48" t="str">
        <f t="shared" si="60"/>
        <v/>
      </c>
      <c r="AL202" s="47" t="str">
        <f t="shared" si="68"/>
        <v/>
      </c>
      <c r="AM202" s="27"/>
      <c r="AN202" s="36" t="str">
        <f t="shared" si="61"/>
        <v/>
      </c>
      <c r="AO202" s="39" t="str">
        <f t="shared" si="59"/>
        <v/>
      </c>
      <c r="AP202" s="39" t="str">
        <f t="shared" si="69"/>
        <v>X</v>
      </c>
      <c r="AQ202" s="97" t="str">
        <f t="shared" si="62"/>
        <v/>
      </c>
      <c r="AR202" s="140" t="str">
        <f>_xlfn.IFNA(IF(AND(MATCH(B202,SlNrfürStrecke!A:A,0)&gt;0,MATCH(C202,SlNrfürStrecke!B:B,0)&gt;0)=TRUE,"ja","nein"),"nein")</f>
        <v>ja</v>
      </c>
      <c r="AS202" s="140" t="str">
        <f t="shared" si="70"/>
        <v>ja</v>
      </c>
      <c r="AT202" s="113" t="str">
        <f t="shared" si="71"/>
        <v>Nein</v>
      </c>
      <c r="AU202" s="113"/>
      <c r="AV202" s="141" t="s">
        <v>3607</v>
      </c>
    </row>
    <row r="203" spans="1:48" s="39" customFormat="1" hidden="1" x14ac:dyDescent="0.25">
      <c r="A203" s="23"/>
      <c r="B203" s="77">
        <v>18704</v>
      </c>
      <c r="C203" s="81" t="s">
        <v>7</v>
      </c>
      <c r="D203" s="81" t="s">
        <v>8</v>
      </c>
      <c r="E203" s="37" t="b">
        <f t="shared" si="63"/>
        <v>0</v>
      </c>
      <c r="F203" s="37" t="b">
        <f t="shared" si="64"/>
        <v>0</v>
      </c>
      <c r="G203" s="38" t="str">
        <f t="shared" si="54"/>
        <v>18704 77 g</v>
      </c>
      <c r="H203" s="18" t="s">
        <v>320</v>
      </c>
      <c r="I203" s="94" t="s">
        <v>9</v>
      </c>
      <c r="J203" s="19" t="s">
        <v>3</v>
      </c>
      <c r="K203" s="19" t="s">
        <v>3</v>
      </c>
      <c r="L203" s="51"/>
      <c r="M203" s="51"/>
      <c r="N203" s="19" t="str">
        <f t="shared" si="55"/>
        <v/>
      </c>
      <c r="O203" s="22" t="str">
        <f t="shared" ca="1" si="56"/>
        <v>ja</v>
      </c>
      <c r="P203" s="22" t="str">
        <f t="shared" ca="1" si="57"/>
        <v>ja</v>
      </c>
      <c r="Q203" s="20" t="str">
        <f t="shared" ca="1" si="58"/>
        <v>Ja</v>
      </c>
      <c r="R203" s="53" t="s">
        <v>321</v>
      </c>
      <c r="S203" s="84"/>
      <c r="T203" s="83"/>
      <c r="U203" s="33" t="str">
        <f t="shared" si="65"/>
        <v/>
      </c>
      <c r="V203" s="29"/>
      <c r="W203" s="35"/>
      <c r="X203" s="35"/>
      <c r="Y203" s="35"/>
      <c r="Z203" s="35"/>
      <c r="AA203" s="24" t="str">
        <f>IF(W203&lt;&gt;"",VLOOKUP(W203,'Anlagentypen strukt inkl RD end'!$A$2:$H$40,8),"")</f>
        <v/>
      </c>
      <c r="AB203" s="24" t="str">
        <f>IF(X203&lt;&gt;"",VLOOKUP(X203,'Anlagentypen strukt inkl RD end'!$A$2:$H$40,8),"")</f>
        <v/>
      </c>
      <c r="AC203" s="24" t="str">
        <f>IF(Y203&lt;&gt;"",VLOOKUP(Y203,'Anlagentypen strukt inkl RD end'!$A$2:$H$40,8),"")</f>
        <v/>
      </c>
      <c r="AD203" s="24" t="str">
        <f>IF(Z203&lt;&gt;"",VLOOKUP(Z203,'Anlagentypen strukt inkl RD end'!$A$2:$H$40,8),"")</f>
        <v/>
      </c>
      <c r="AE203" s="33" t="str">
        <f t="shared" si="66"/>
        <v/>
      </c>
      <c r="AF203" s="25"/>
      <c r="AG203" s="25"/>
      <c r="AH203" s="25"/>
      <c r="AI203" s="25"/>
      <c r="AJ203" s="47" t="str">
        <f t="shared" si="67"/>
        <v/>
      </c>
      <c r="AK203" s="48" t="str">
        <f t="shared" si="60"/>
        <v/>
      </c>
      <c r="AL203" s="47" t="str">
        <f t="shared" si="68"/>
        <v/>
      </c>
      <c r="AM203" s="27"/>
      <c r="AN203" s="36" t="str">
        <f t="shared" si="61"/>
        <v/>
      </c>
      <c r="AO203" s="39" t="str">
        <f t="shared" si="59"/>
        <v/>
      </c>
      <c r="AP203" s="39" t="str">
        <f t="shared" si="69"/>
        <v/>
      </c>
      <c r="AQ203" s="97" t="str">
        <f t="shared" si="62"/>
        <v/>
      </c>
      <c r="AR203" s="113" t="str">
        <f>_xlfn.IFNA(IF(AND(MATCH(B203,SlNrfürStrecke!A:A,0)&gt;0,MATCH(C203,SlNrfürStrecke!B:B,0)&gt;0)=TRUE,"ja","nein"),"nein")</f>
        <v>nein</v>
      </c>
      <c r="AS203" s="140" t="str">
        <f t="shared" si="70"/>
        <v>nein</v>
      </c>
      <c r="AT203" s="113" t="str">
        <f t="shared" si="71"/>
        <v>Ja</v>
      </c>
      <c r="AU203" s="113"/>
      <c r="AV203" s="141" t="s">
        <v>3607</v>
      </c>
    </row>
    <row r="204" spans="1:48" s="39" customFormat="1" ht="26.4" x14ac:dyDescent="0.25">
      <c r="A204" s="23" t="s">
        <v>2345</v>
      </c>
      <c r="B204" s="77">
        <v>18705</v>
      </c>
      <c r="C204" s="80" t="s">
        <v>3</v>
      </c>
      <c r="D204" s="81" t="s">
        <v>3</v>
      </c>
      <c r="E204" s="37" t="b">
        <f t="shared" si="63"/>
        <v>1</v>
      </c>
      <c r="F204" s="37" t="b">
        <f t="shared" si="64"/>
        <v>0</v>
      </c>
      <c r="G204" s="38" t="str">
        <f t="shared" si="54"/>
        <v xml:space="preserve">18705  </v>
      </c>
      <c r="H204" s="18" t="s">
        <v>3176</v>
      </c>
      <c r="I204" s="93" t="s">
        <v>2346</v>
      </c>
      <c r="J204" s="19" t="s">
        <v>3177</v>
      </c>
      <c r="K204" s="19" t="s">
        <v>3</v>
      </c>
      <c r="L204" s="51"/>
      <c r="M204" s="51"/>
      <c r="N204" s="19" t="str">
        <f t="shared" si="55"/>
        <v/>
      </c>
      <c r="O204" s="22" t="str">
        <f t="shared" ca="1" si="56"/>
        <v>ja</v>
      </c>
      <c r="P204" s="22" t="str">
        <f t="shared" ca="1" si="57"/>
        <v>ja</v>
      </c>
      <c r="Q204" s="20" t="str">
        <f t="shared" ca="1" si="58"/>
        <v>Ja</v>
      </c>
      <c r="R204" s="53" t="s">
        <v>322</v>
      </c>
      <c r="S204" s="73" t="s">
        <v>2345</v>
      </c>
      <c r="T204" s="28"/>
      <c r="U204" s="33" t="str">
        <f t="shared" si="65"/>
        <v/>
      </c>
      <c r="V204" s="29"/>
      <c r="W204" s="35"/>
      <c r="X204" s="35"/>
      <c r="Y204" s="35"/>
      <c r="Z204" s="35"/>
      <c r="AA204" s="24" t="str">
        <f>IF(W204&lt;&gt;"",VLOOKUP(W204,'Anlagentypen strukt inkl RD end'!$A$2:$H$40,8),"")</f>
        <v/>
      </c>
      <c r="AB204" s="24" t="str">
        <f>IF(X204&lt;&gt;"",VLOOKUP(X204,'Anlagentypen strukt inkl RD end'!$A$2:$H$40,8),"")</f>
        <v/>
      </c>
      <c r="AC204" s="24" t="str">
        <f>IF(Y204&lt;&gt;"",VLOOKUP(Y204,'Anlagentypen strukt inkl RD end'!$A$2:$H$40,8),"")</f>
        <v/>
      </c>
      <c r="AD204" s="24" t="str">
        <f>IF(Z204&lt;&gt;"",VLOOKUP(Z204,'Anlagentypen strukt inkl RD end'!$A$2:$H$40,8),"")</f>
        <v/>
      </c>
      <c r="AE204" s="33" t="str">
        <f t="shared" si="66"/>
        <v/>
      </c>
      <c r="AF204" s="25"/>
      <c r="AG204" s="25"/>
      <c r="AH204" s="25"/>
      <c r="AI204" s="25"/>
      <c r="AJ204" s="47" t="str">
        <f t="shared" si="67"/>
        <v/>
      </c>
      <c r="AK204" s="48" t="str">
        <f t="shared" si="60"/>
        <v/>
      </c>
      <c r="AL204" s="47" t="str">
        <f t="shared" si="68"/>
        <v/>
      </c>
      <c r="AM204" s="27"/>
      <c r="AN204" s="36" t="str">
        <f t="shared" si="61"/>
        <v/>
      </c>
      <c r="AO204" s="39" t="str">
        <f t="shared" si="59"/>
        <v/>
      </c>
      <c r="AP204" s="39" t="str">
        <f t="shared" si="69"/>
        <v>X</v>
      </c>
      <c r="AQ204" s="97" t="str">
        <f t="shared" si="62"/>
        <v/>
      </c>
      <c r="AR204" s="140" t="str">
        <f>_xlfn.IFNA(IF(AND(MATCH(B204,SlNrfürStrecke!A:A,0)&gt;0,MATCH(C204,SlNrfürStrecke!B:B,0)&gt;0)=TRUE,"ja","nein"),"nein")</f>
        <v>ja</v>
      </c>
      <c r="AS204" s="140" t="str">
        <f t="shared" si="70"/>
        <v>ja</v>
      </c>
      <c r="AT204" s="113" t="str">
        <f t="shared" si="71"/>
        <v>Nein</v>
      </c>
      <c r="AU204" s="113"/>
      <c r="AV204" s="141" t="s">
        <v>3607</v>
      </c>
    </row>
    <row r="205" spans="1:48" s="39" customFormat="1" x14ac:dyDescent="0.25">
      <c r="A205" s="23" t="s">
        <v>2345</v>
      </c>
      <c r="B205" s="77">
        <v>18706</v>
      </c>
      <c r="C205" s="80" t="s">
        <v>3</v>
      </c>
      <c r="D205" s="81" t="s">
        <v>3</v>
      </c>
      <c r="E205" s="37" t="b">
        <f t="shared" si="63"/>
        <v>1</v>
      </c>
      <c r="F205" s="37" t="b">
        <f t="shared" si="64"/>
        <v>0</v>
      </c>
      <c r="G205" s="38" t="str">
        <f t="shared" si="54"/>
        <v xml:space="preserve">18706  </v>
      </c>
      <c r="H205" s="18" t="s">
        <v>324</v>
      </c>
      <c r="I205" s="93" t="s">
        <v>2346</v>
      </c>
      <c r="J205" s="19" t="s">
        <v>3</v>
      </c>
      <c r="K205" s="19" t="s">
        <v>3</v>
      </c>
      <c r="L205" s="51"/>
      <c r="M205" s="51"/>
      <c r="N205" s="19" t="str">
        <f t="shared" si="55"/>
        <v/>
      </c>
      <c r="O205" s="22" t="str">
        <f t="shared" ca="1" si="56"/>
        <v>ja</v>
      </c>
      <c r="P205" s="22" t="str">
        <f t="shared" ca="1" si="57"/>
        <v>ja</v>
      </c>
      <c r="Q205" s="20" t="str">
        <f t="shared" ca="1" si="58"/>
        <v>Ja</v>
      </c>
      <c r="R205" s="53" t="s">
        <v>323</v>
      </c>
      <c r="S205" s="73" t="s">
        <v>2345</v>
      </c>
      <c r="T205" s="28"/>
      <c r="U205" s="33" t="str">
        <f t="shared" si="65"/>
        <v/>
      </c>
      <c r="V205" s="29"/>
      <c r="W205" s="35"/>
      <c r="X205" s="35"/>
      <c r="Y205" s="35"/>
      <c r="Z205" s="35"/>
      <c r="AA205" s="24" t="str">
        <f>IF(W205&lt;&gt;"",VLOOKUP(W205,'Anlagentypen strukt inkl RD end'!$A$2:$H$40,8),"")</f>
        <v/>
      </c>
      <c r="AB205" s="24" t="str">
        <f>IF(X205&lt;&gt;"",VLOOKUP(X205,'Anlagentypen strukt inkl RD end'!$A$2:$H$40,8),"")</f>
        <v/>
      </c>
      <c r="AC205" s="24" t="str">
        <f>IF(Y205&lt;&gt;"",VLOOKUP(Y205,'Anlagentypen strukt inkl RD end'!$A$2:$H$40,8),"")</f>
        <v/>
      </c>
      <c r="AD205" s="24" t="str">
        <f>IF(Z205&lt;&gt;"",VLOOKUP(Z205,'Anlagentypen strukt inkl RD end'!$A$2:$H$40,8),"")</f>
        <v/>
      </c>
      <c r="AE205" s="33" t="str">
        <f t="shared" si="66"/>
        <v/>
      </c>
      <c r="AF205" s="25"/>
      <c r="AG205" s="25"/>
      <c r="AH205" s="25"/>
      <c r="AI205" s="25"/>
      <c r="AJ205" s="47" t="str">
        <f t="shared" si="67"/>
        <v/>
      </c>
      <c r="AK205" s="48" t="str">
        <f t="shared" si="60"/>
        <v/>
      </c>
      <c r="AL205" s="47" t="str">
        <f t="shared" si="68"/>
        <v/>
      </c>
      <c r="AM205" s="27"/>
      <c r="AN205" s="36" t="str">
        <f t="shared" si="61"/>
        <v/>
      </c>
      <c r="AO205" s="39" t="str">
        <f t="shared" si="59"/>
        <v/>
      </c>
      <c r="AP205" s="39" t="str">
        <f t="shared" si="69"/>
        <v>X</v>
      </c>
      <c r="AQ205" s="97" t="str">
        <f t="shared" si="62"/>
        <v/>
      </c>
      <c r="AR205" s="140" t="str">
        <f>_xlfn.IFNA(IF(AND(MATCH(B205,SlNrfürStrecke!A:A,0)&gt;0,MATCH(C205,SlNrfürStrecke!B:B,0)&gt;0)=TRUE,"ja","nein"),"nein")</f>
        <v>ja</v>
      </c>
      <c r="AS205" s="140" t="str">
        <f t="shared" si="70"/>
        <v>ja</v>
      </c>
      <c r="AT205" s="113" t="str">
        <f t="shared" si="71"/>
        <v>Nein</v>
      </c>
      <c r="AU205" s="113"/>
      <c r="AV205" s="141" t="s">
        <v>3607</v>
      </c>
    </row>
    <row r="206" spans="1:48" s="39" customFormat="1" hidden="1" x14ac:dyDescent="0.25">
      <c r="A206" s="23"/>
      <c r="B206" s="77">
        <v>18706</v>
      </c>
      <c r="C206" s="81" t="s">
        <v>7</v>
      </c>
      <c r="D206" s="81" t="s">
        <v>8</v>
      </c>
      <c r="E206" s="37" t="b">
        <f t="shared" si="63"/>
        <v>0</v>
      </c>
      <c r="F206" s="37" t="b">
        <f t="shared" si="64"/>
        <v>0</v>
      </c>
      <c r="G206" s="38" t="str">
        <f t="shared" si="54"/>
        <v>18706 77 g</v>
      </c>
      <c r="H206" s="18" t="s">
        <v>324</v>
      </c>
      <c r="I206" s="94" t="s">
        <v>9</v>
      </c>
      <c r="J206" s="19" t="s">
        <v>3</v>
      </c>
      <c r="K206" s="19" t="s">
        <v>3</v>
      </c>
      <c r="L206" s="51"/>
      <c r="M206" s="51"/>
      <c r="N206" s="19" t="str">
        <f t="shared" si="55"/>
        <v/>
      </c>
      <c r="O206" s="22" t="str">
        <f t="shared" ca="1" si="56"/>
        <v>ja</v>
      </c>
      <c r="P206" s="22" t="str">
        <f t="shared" ca="1" si="57"/>
        <v>ja</v>
      </c>
      <c r="Q206" s="20" t="str">
        <f t="shared" ca="1" si="58"/>
        <v>Ja</v>
      </c>
      <c r="R206" s="53" t="s">
        <v>325</v>
      </c>
      <c r="S206" s="84"/>
      <c r="T206" s="83"/>
      <c r="U206" s="33" t="str">
        <f t="shared" si="65"/>
        <v/>
      </c>
      <c r="V206" s="29"/>
      <c r="W206" s="35"/>
      <c r="X206" s="35"/>
      <c r="Y206" s="35"/>
      <c r="Z206" s="35"/>
      <c r="AA206" s="24" t="str">
        <f>IF(W206&lt;&gt;"",VLOOKUP(W206,'Anlagentypen strukt inkl RD end'!$A$2:$H$40,8),"")</f>
        <v/>
      </c>
      <c r="AB206" s="24" t="str">
        <f>IF(X206&lt;&gt;"",VLOOKUP(X206,'Anlagentypen strukt inkl RD end'!$A$2:$H$40,8),"")</f>
        <v/>
      </c>
      <c r="AC206" s="24" t="str">
        <f>IF(Y206&lt;&gt;"",VLOOKUP(Y206,'Anlagentypen strukt inkl RD end'!$A$2:$H$40,8),"")</f>
        <v/>
      </c>
      <c r="AD206" s="24" t="str">
        <f>IF(Z206&lt;&gt;"",VLOOKUP(Z206,'Anlagentypen strukt inkl RD end'!$A$2:$H$40,8),"")</f>
        <v/>
      </c>
      <c r="AE206" s="33" t="str">
        <f t="shared" si="66"/>
        <v/>
      </c>
      <c r="AF206" s="25"/>
      <c r="AG206" s="25"/>
      <c r="AH206" s="25"/>
      <c r="AI206" s="25"/>
      <c r="AJ206" s="47" t="str">
        <f t="shared" si="67"/>
        <v/>
      </c>
      <c r="AK206" s="48" t="str">
        <f t="shared" si="60"/>
        <v/>
      </c>
      <c r="AL206" s="47" t="str">
        <f t="shared" si="68"/>
        <v/>
      </c>
      <c r="AM206" s="27"/>
      <c r="AN206" s="36" t="str">
        <f t="shared" si="61"/>
        <v/>
      </c>
      <c r="AO206" s="39" t="str">
        <f t="shared" si="59"/>
        <v/>
      </c>
      <c r="AP206" s="39" t="str">
        <f t="shared" si="69"/>
        <v/>
      </c>
      <c r="AQ206" s="97" t="str">
        <f t="shared" si="62"/>
        <v/>
      </c>
      <c r="AR206" s="113" t="str">
        <f>_xlfn.IFNA(IF(AND(MATCH(B206,SlNrfürStrecke!A:A,0)&gt;0,MATCH(C206,SlNrfürStrecke!B:B,0)&gt;0)=TRUE,"ja","nein"),"nein")</f>
        <v>nein</v>
      </c>
      <c r="AS206" s="140" t="str">
        <f t="shared" si="70"/>
        <v>nein</v>
      </c>
      <c r="AT206" s="113" t="str">
        <f t="shared" si="71"/>
        <v>Ja</v>
      </c>
      <c r="AU206" s="113"/>
      <c r="AV206" s="141" t="s">
        <v>3607</v>
      </c>
    </row>
    <row r="207" spans="1:48" s="39" customFormat="1" hidden="1" x14ac:dyDescent="0.25">
      <c r="A207" s="23"/>
      <c r="B207" s="77">
        <v>18709</v>
      </c>
      <c r="C207" s="80" t="s">
        <v>3</v>
      </c>
      <c r="D207" s="81" t="s">
        <v>8</v>
      </c>
      <c r="E207" s="37" t="b">
        <f t="shared" si="63"/>
        <v>0</v>
      </c>
      <c r="F207" s="37" t="b">
        <f t="shared" si="64"/>
        <v>0</v>
      </c>
      <c r="G207" s="38" t="str">
        <f t="shared" si="54"/>
        <v>18709  g</v>
      </c>
      <c r="H207" s="18" t="s">
        <v>327</v>
      </c>
      <c r="I207" s="93" t="s">
        <v>2346</v>
      </c>
      <c r="J207" s="19" t="s">
        <v>3</v>
      </c>
      <c r="K207" s="19" t="s">
        <v>3</v>
      </c>
      <c r="L207" s="51"/>
      <c r="M207" s="51"/>
      <c r="N207" s="19" t="str">
        <f t="shared" si="55"/>
        <v/>
      </c>
      <c r="O207" s="22" t="str">
        <f t="shared" ca="1" si="56"/>
        <v>ja</v>
      </c>
      <c r="P207" s="22" t="str">
        <f t="shared" ca="1" si="57"/>
        <v>ja</v>
      </c>
      <c r="Q207" s="20" t="str">
        <f t="shared" ca="1" si="58"/>
        <v>Ja</v>
      </c>
      <c r="R207" s="53" t="s">
        <v>326</v>
      </c>
      <c r="S207" s="84"/>
      <c r="T207" s="83"/>
      <c r="U207" s="33" t="str">
        <f t="shared" si="65"/>
        <v/>
      </c>
      <c r="V207" s="29"/>
      <c r="W207" s="35"/>
      <c r="X207" s="35"/>
      <c r="Y207" s="35"/>
      <c r="Z207" s="35"/>
      <c r="AA207" s="24" t="str">
        <f>IF(W207&lt;&gt;"",VLOOKUP(W207,'Anlagentypen strukt inkl RD end'!$A$2:$H$40,8),"")</f>
        <v/>
      </c>
      <c r="AB207" s="24" t="str">
        <f>IF(X207&lt;&gt;"",VLOOKUP(X207,'Anlagentypen strukt inkl RD end'!$A$2:$H$40,8),"")</f>
        <v/>
      </c>
      <c r="AC207" s="24" t="str">
        <f>IF(Y207&lt;&gt;"",VLOOKUP(Y207,'Anlagentypen strukt inkl RD end'!$A$2:$H$40,8),"")</f>
        <v/>
      </c>
      <c r="AD207" s="24" t="str">
        <f>IF(Z207&lt;&gt;"",VLOOKUP(Z207,'Anlagentypen strukt inkl RD end'!$A$2:$H$40,8),"")</f>
        <v/>
      </c>
      <c r="AE207" s="33" t="str">
        <f t="shared" si="66"/>
        <v/>
      </c>
      <c r="AF207" s="25"/>
      <c r="AG207" s="25"/>
      <c r="AH207" s="25"/>
      <c r="AI207" s="25"/>
      <c r="AJ207" s="47" t="str">
        <f t="shared" si="67"/>
        <v/>
      </c>
      <c r="AK207" s="48" t="str">
        <f t="shared" si="60"/>
        <v/>
      </c>
      <c r="AL207" s="47" t="str">
        <f t="shared" si="68"/>
        <v/>
      </c>
      <c r="AM207" s="27"/>
      <c r="AN207" s="36" t="str">
        <f t="shared" si="61"/>
        <v/>
      </c>
      <c r="AO207" s="39" t="str">
        <f t="shared" si="59"/>
        <v/>
      </c>
      <c r="AP207" s="39" t="str">
        <f t="shared" si="69"/>
        <v/>
      </c>
      <c r="AQ207" s="97" t="str">
        <f t="shared" si="62"/>
        <v/>
      </c>
      <c r="AR207" s="140" t="str">
        <f>_xlfn.IFNA(IF(AND(MATCH(B207,SlNrfürStrecke!A:A,0)&gt;0,MATCH(C207,SlNrfürStrecke!B:B,0)&gt;0)=TRUE,"ja","nein"),"nein")</f>
        <v>nein</v>
      </c>
      <c r="AS207" s="140" t="str">
        <f t="shared" si="70"/>
        <v>nein</v>
      </c>
      <c r="AT207" s="113" t="str">
        <f t="shared" si="71"/>
        <v>Ja</v>
      </c>
      <c r="AU207" s="113"/>
      <c r="AV207" s="141" t="s">
        <v>3607</v>
      </c>
    </row>
    <row r="208" spans="1:48" s="39" customFormat="1" hidden="1" x14ac:dyDescent="0.25">
      <c r="A208" s="23"/>
      <c r="B208" s="77">
        <v>18709</v>
      </c>
      <c r="C208" s="81" t="s">
        <v>112</v>
      </c>
      <c r="D208" s="81" t="s">
        <v>3</v>
      </c>
      <c r="E208" s="37" t="b">
        <f t="shared" si="63"/>
        <v>0</v>
      </c>
      <c r="F208" s="37" t="b">
        <f t="shared" si="64"/>
        <v>0</v>
      </c>
      <c r="G208" s="38" t="str">
        <f t="shared" si="54"/>
        <v xml:space="preserve">18709 88 </v>
      </c>
      <c r="H208" s="18" t="s">
        <v>327</v>
      </c>
      <c r="I208" s="94" t="s">
        <v>113</v>
      </c>
      <c r="J208" s="19" t="s">
        <v>3</v>
      </c>
      <c r="K208" s="19" t="s">
        <v>3</v>
      </c>
      <c r="L208" s="51"/>
      <c r="M208" s="51"/>
      <c r="N208" s="19" t="str">
        <f t="shared" si="55"/>
        <v/>
      </c>
      <c r="O208" s="22" t="str">
        <f t="shared" ca="1" si="56"/>
        <v>ja</v>
      </c>
      <c r="P208" s="22" t="str">
        <f t="shared" ca="1" si="57"/>
        <v>ja</v>
      </c>
      <c r="Q208" s="20" t="str">
        <f t="shared" ca="1" si="58"/>
        <v>Ja</v>
      </c>
      <c r="R208" s="53" t="s">
        <v>328</v>
      </c>
      <c r="S208" s="73"/>
      <c r="T208" s="28"/>
      <c r="U208" s="33" t="str">
        <f t="shared" si="65"/>
        <v/>
      </c>
      <c r="V208" s="29"/>
      <c r="W208" s="35"/>
      <c r="X208" s="35"/>
      <c r="Y208" s="35"/>
      <c r="Z208" s="35"/>
      <c r="AA208" s="24" t="str">
        <f>IF(W208&lt;&gt;"",VLOOKUP(W208,'Anlagentypen strukt inkl RD end'!$A$2:$H$40,8),"")</f>
        <v/>
      </c>
      <c r="AB208" s="24" t="str">
        <f>IF(X208&lt;&gt;"",VLOOKUP(X208,'Anlagentypen strukt inkl RD end'!$A$2:$H$40,8),"")</f>
        <v/>
      </c>
      <c r="AC208" s="24" t="str">
        <f>IF(Y208&lt;&gt;"",VLOOKUP(Y208,'Anlagentypen strukt inkl RD end'!$A$2:$H$40,8),"")</f>
        <v/>
      </c>
      <c r="AD208" s="24" t="str">
        <f>IF(Z208&lt;&gt;"",VLOOKUP(Z208,'Anlagentypen strukt inkl RD end'!$A$2:$H$40,8),"")</f>
        <v/>
      </c>
      <c r="AE208" s="33" t="str">
        <f t="shared" si="66"/>
        <v/>
      </c>
      <c r="AF208" s="25"/>
      <c r="AG208" s="25"/>
      <c r="AH208" s="25"/>
      <c r="AI208" s="25"/>
      <c r="AJ208" s="47" t="str">
        <f t="shared" si="67"/>
        <v/>
      </c>
      <c r="AK208" s="48" t="str">
        <f t="shared" si="60"/>
        <v/>
      </c>
      <c r="AL208" s="47" t="str">
        <f t="shared" si="68"/>
        <v/>
      </c>
      <c r="AM208" s="27"/>
      <c r="AN208" s="36" t="str">
        <f t="shared" si="61"/>
        <v/>
      </c>
      <c r="AO208" s="39" t="str">
        <f t="shared" si="59"/>
        <v/>
      </c>
      <c r="AP208" s="39" t="str">
        <f t="shared" si="69"/>
        <v/>
      </c>
      <c r="AQ208" s="97" t="str">
        <f t="shared" si="62"/>
        <v/>
      </c>
      <c r="AR208" s="113" t="str">
        <f>_xlfn.IFNA(IF(AND(MATCH(B208,SlNrfürStrecke!A:A,0)&gt;0,MATCH(C208,SlNrfürStrecke!B:B,0)&gt;0)=TRUE,"ja","nein"),"nein")</f>
        <v>nein</v>
      </c>
      <c r="AS208" s="140" t="str">
        <f t="shared" si="70"/>
        <v>nein</v>
      </c>
      <c r="AT208" s="113" t="str">
        <f t="shared" si="71"/>
        <v>Ja</v>
      </c>
      <c r="AU208" s="113"/>
      <c r="AV208" s="141" t="s">
        <v>3607</v>
      </c>
    </row>
    <row r="209" spans="1:48" s="39" customFormat="1" ht="39.6" hidden="1" x14ac:dyDescent="0.25">
      <c r="A209" s="23"/>
      <c r="B209" s="77">
        <v>18710</v>
      </c>
      <c r="C209" s="80" t="s">
        <v>3</v>
      </c>
      <c r="D209" s="81" t="s">
        <v>8</v>
      </c>
      <c r="E209" s="37" t="b">
        <f t="shared" si="63"/>
        <v>0</v>
      </c>
      <c r="F209" s="37" t="b">
        <f t="shared" si="64"/>
        <v>0</v>
      </c>
      <c r="G209" s="38" t="str">
        <f t="shared" si="54"/>
        <v>18710  g</v>
      </c>
      <c r="H209" s="18" t="s">
        <v>330</v>
      </c>
      <c r="I209" s="93" t="s">
        <v>2346</v>
      </c>
      <c r="J209" s="19" t="s">
        <v>3</v>
      </c>
      <c r="K209" s="19" t="s">
        <v>3</v>
      </c>
      <c r="L209" s="51"/>
      <c r="M209" s="51"/>
      <c r="N209" s="19" t="str">
        <f t="shared" si="55"/>
        <v/>
      </c>
      <c r="O209" s="22" t="str">
        <f t="shared" ca="1" si="56"/>
        <v>ja</v>
      </c>
      <c r="P209" s="22" t="str">
        <f t="shared" ca="1" si="57"/>
        <v>ja</v>
      </c>
      <c r="Q209" s="20" t="str">
        <f t="shared" ca="1" si="58"/>
        <v>Ja</v>
      </c>
      <c r="R209" s="53" t="s">
        <v>329</v>
      </c>
      <c r="S209" s="84"/>
      <c r="T209" s="83"/>
      <c r="U209" s="33" t="str">
        <f t="shared" si="65"/>
        <v/>
      </c>
      <c r="V209" s="29"/>
      <c r="W209" s="35"/>
      <c r="X209" s="35"/>
      <c r="Y209" s="35"/>
      <c r="Z209" s="35"/>
      <c r="AA209" s="24" t="str">
        <f>IF(W209&lt;&gt;"",VLOOKUP(W209,'Anlagentypen strukt inkl RD end'!$A$2:$H$40,8),"")</f>
        <v/>
      </c>
      <c r="AB209" s="24" t="str">
        <f>IF(X209&lt;&gt;"",VLOOKUP(X209,'Anlagentypen strukt inkl RD end'!$A$2:$H$40,8),"")</f>
        <v/>
      </c>
      <c r="AC209" s="24" t="str">
        <f>IF(Y209&lt;&gt;"",VLOOKUP(Y209,'Anlagentypen strukt inkl RD end'!$A$2:$H$40,8),"")</f>
        <v/>
      </c>
      <c r="AD209" s="24" t="str">
        <f>IF(Z209&lt;&gt;"",VLOOKUP(Z209,'Anlagentypen strukt inkl RD end'!$A$2:$H$40,8),"")</f>
        <v/>
      </c>
      <c r="AE209" s="33" t="str">
        <f t="shared" si="66"/>
        <v/>
      </c>
      <c r="AF209" s="25"/>
      <c r="AG209" s="25"/>
      <c r="AH209" s="25"/>
      <c r="AI209" s="25"/>
      <c r="AJ209" s="47" t="str">
        <f t="shared" si="67"/>
        <v/>
      </c>
      <c r="AK209" s="48" t="str">
        <f t="shared" si="60"/>
        <v/>
      </c>
      <c r="AL209" s="47" t="str">
        <f t="shared" si="68"/>
        <v/>
      </c>
      <c r="AM209" s="27"/>
      <c r="AN209" s="36" t="str">
        <f t="shared" si="61"/>
        <v/>
      </c>
      <c r="AO209" s="39" t="str">
        <f t="shared" si="59"/>
        <v/>
      </c>
      <c r="AP209" s="39" t="str">
        <f t="shared" si="69"/>
        <v/>
      </c>
      <c r="AQ209" s="97" t="str">
        <f t="shared" si="62"/>
        <v/>
      </c>
      <c r="AR209" s="140" t="str">
        <f>_xlfn.IFNA(IF(AND(MATCH(B209,SlNrfürStrecke!A:A,0)&gt;0,MATCH(C209,SlNrfürStrecke!B:B,0)&gt;0)=TRUE,"ja","nein"),"nein")</f>
        <v>nein</v>
      </c>
      <c r="AS209" s="140" t="str">
        <f t="shared" si="70"/>
        <v>nein</v>
      </c>
      <c r="AT209" s="113" t="str">
        <f t="shared" si="71"/>
        <v>Ja</v>
      </c>
      <c r="AU209" s="113"/>
      <c r="AV209" s="141" t="s">
        <v>3607</v>
      </c>
    </row>
    <row r="210" spans="1:48" s="39" customFormat="1" ht="39.6" hidden="1" x14ac:dyDescent="0.25">
      <c r="A210" s="23"/>
      <c r="B210" s="77">
        <v>18710</v>
      </c>
      <c r="C210" s="81" t="s">
        <v>112</v>
      </c>
      <c r="D210" s="81" t="s">
        <v>3</v>
      </c>
      <c r="E210" s="37" t="b">
        <f t="shared" si="63"/>
        <v>0</v>
      </c>
      <c r="F210" s="37" t="b">
        <f t="shared" si="64"/>
        <v>0</v>
      </c>
      <c r="G210" s="38" t="str">
        <f t="shared" si="54"/>
        <v xml:space="preserve">18710 88 </v>
      </c>
      <c r="H210" s="18" t="s">
        <v>330</v>
      </c>
      <c r="I210" s="94" t="s">
        <v>113</v>
      </c>
      <c r="J210" s="19" t="s">
        <v>3</v>
      </c>
      <c r="K210" s="19" t="s">
        <v>3</v>
      </c>
      <c r="L210" s="51"/>
      <c r="M210" s="51"/>
      <c r="N210" s="19" t="str">
        <f t="shared" si="55"/>
        <v/>
      </c>
      <c r="O210" s="22" t="str">
        <f t="shared" ca="1" si="56"/>
        <v>ja</v>
      </c>
      <c r="P210" s="22" t="str">
        <f t="shared" ca="1" si="57"/>
        <v>ja</v>
      </c>
      <c r="Q210" s="20" t="str">
        <f t="shared" ca="1" si="58"/>
        <v>Ja</v>
      </c>
      <c r="R210" s="53" t="s">
        <v>331</v>
      </c>
      <c r="S210" s="73"/>
      <c r="T210" s="28"/>
      <c r="U210" s="33" t="str">
        <f t="shared" si="65"/>
        <v/>
      </c>
      <c r="V210" s="29"/>
      <c r="W210" s="35"/>
      <c r="X210" s="35"/>
      <c r="Y210" s="35"/>
      <c r="Z210" s="35"/>
      <c r="AA210" s="24" t="str">
        <f>IF(W210&lt;&gt;"",VLOOKUP(W210,'Anlagentypen strukt inkl RD end'!$A$2:$H$40,8),"")</f>
        <v/>
      </c>
      <c r="AB210" s="24" t="str">
        <f>IF(X210&lt;&gt;"",VLOOKUP(X210,'Anlagentypen strukt inkl RD end'!$A$2:$H$40,8),"")</f>
        <v/>
      </c>
      <c r="AC210" s="24" t="str">
        <f>IF(Y210&lt;&gt;"",VLOOKUP(Y210,'Anlagentypen strukt inkl RD end'!$A$2:$H$40,8),"")</f>
        <v/>
      </c>
      <c r="AD210" s="24" t="str">
        <f>IF(Z210&lt;&gt;"",VLOOKUP(Z210,'Anlagentypen strukt inkl RD end'!$A$2:$H$40,8),"")</f>
        <v/>
      </c>
      <c r="AE210" s="33" t="str">
        <f t="shared" si="66"/>
        <v/>
      </c>
      <c r="AF210" s="25"/>
      <c r="AG210" s="25"/>
      <c r="AH210" s="25"/>
      <c r="AI210" s="25"/>
      <c r="AJ210" s="47" t="str">
        <f t="shared" si="67"/>
        <v/>
      </c>
      <c r="AK210" s="48" t="str">
        <f t="shared" si="60"/>
        <v/>
      </c>
      <c r="AL210" s="47" t="str">
        <f t="shared" si="68"/>
        <v/>
      </c>
      <c r="AM210" s="27"/>
      <c r="AN210" s="36" t="str">
        <f t="shared" si="61"/>
        <v/>
      </c>
      <c r="AO210" s="39" t="str">
        <f t="shared" si="59"/>
        <v/>
      </c>
      <c r="AP210" s="39" t="str">
        <f t="shared" si="69"/>
        <v/>
      </c>
      <c r="AQ210" s="97" t="str">
        <f t="shared" si="62"/>
        <v/>
      </c>
      <c r="AR210" s="113" t="str">
        <f>_xlfn.IFNA(IF(AND(MATCH(B210,SlNrfürStrecke!A:A,0)&gt;0,MATCH(C210,SlNrfürStrecke!B:B,0)&gt;0)=TRUE,"ja","nein"),"nein")</f>
        <v>nein</v>
      </c>
      <c r="AS210" s="140" t="str">
        <f t="shared" si="70"/>
        <v>nein</v>
      </c>
      <c r="AT210" s="113" t="str">
        <f t="shared" si="71"/>
        <v>Ja</v>
      </c>
      <c r="AU210" s="113"/>
      <c r="AV210" s="141" t="s">
        <v>3607</v>
      </c>
    </row>
    <row r="211" spans="1:48" s="39" customFormat="1" ht="39.6" hidden="1" x14ac:dyDescent="0.25">
      <c r="A211" s="23"/>
      <c r="B211" s="77">
        <v>18711</v>
      </c>
      <c r="C211" s="80" t="s">
        <v>3</v>
      </c>
      <c r="D211" s="81" t="s">
        <v>8</v>
      </c>
      <c r="E211" s="37" t="b">
        <f t="shared" si="63"/>
        <v>0</v>
      </c>
      <c r="F211" s="37" t="b">
        <f t="shared" si="64"/>
        <v>0</v>
      </c>
      <c r="G211" s="38" t="str">
        <f t="shared" si="54"/>
        <v>18711  g</v>
      </c>
      <c r="H211" s="18" t="s">
        <v>333</v>
      </c>
      <c r="I211" s="93" t="s">
        <v>2346</v>
      </c>
      <c r="J211" s="19" t="s">
        <v>3</v>
      </c>
      <c r="K211" s="19" t="s">
        <v>3</v>
      </c>
      <c r="L211" s="51"/>
      <c r="M211" s="51"/>
      <c r="N211" s="19" t="str">
        <f t="shared" si="55"/>
        <v/>
      </c>
      <c r="O211" s="22" t="str">
        <f t="shared" ca="1" si="56"/>
        <v>ja</v>
      </c>
      <c r="P211" s="22" t="str">
        <f t="shared" ca="1" si="57"/>
        <v>ja</v>
      </c>
      <c r="Q211" s="20" t="str">
        <f t="shared" ca="1" si="58"/>
        <v>Ja</v>
      </c>
      <c r="R211" s="53" t="s">
        <v>332</v>
      </c>
      <c r="S211" s="84"/>
      <c r="T211" s="83"/>
      <c r="U211" s="33" t="str">
        <f t="shared" si="65"/>
        <v/>
      </c>
      <c r="V211" s="29"/>
      <c r="W211" s="35"/>
      <c r="X211" s="35"/>
      <c r="Y211" s="35"/>
      <c r="Z211" s="35"/>
      <c r="AA211" s="24" t="str">
        <f>IF(W211&lt;&gt;"",VLOOKUP(W211,'Anlagentypen strukt inkl RD end'!$A$2:$H$40,8),"")</f>
        <v/>
      </c>
      <c r="AB211" s="24" t="str">
        <f>IF(X211&lt;&gt;"",VLOOKUP(X211,'Anlagentypen strukt inkl RD end'!$A$2:$H$40,8),"")</f>
        <v/>
      </c>
      <c r="AC211" s="24" t="str">
        <f>IF(Y211&lt;&gt;"",VLOOKUP(Y211,'Anlagentypen strukt inkl RD end'!$A$2:$H$40,8),"")</f>
        <v/>
      </c>
      <c r="AD211" s="24" t="str">
        <f>IF(Z211&lt;&gt;"",VLOOKUP(Z211,'Anlagentypen strukt inkl RD end'!$A$2:$H$40,8),"")</f>
        <v/>
      </c>
      <c r="AE211" s="33" t="str">
        <f t="shared" si="66"/>
        <v/>
      </c>
      <c r="AF211" s="25"/>
      <c r="AG211" s="25"/>
      <c r="AH211" s="25"/>
      <c r="AI211" s="25"/>
      <c r="AJ211" s="47" t="str">
        <f t="shared" si="67"/>
        <v/>
      </c>
      <c r="AK211" s="48" t="str">
        <f t="shared" si="60"/>
        <v/>
      </c>
      <c r="AL211" s="47" t="str">
        <f t="shared" si="68"/>
        <v/>
      </c>
      <c r="AM211" s="27"/>
      <c r="AN211" s="36" t="str">
        <f t="shared" si="61"/>
        <v/>
      </c>
      <c r="AO211" s="39" t="str">
        <f t="shared" si="59"/>
        <v/>
      </c>
      <c r="AP211" s="39" t="str">
        <f t="shared" si="69"/>
        <v/>
      </c>
      <c r="AQ211" s="97" t="str">
        <f t="shared" si="62"/>
        <v/>
      </c>
      <c r="AR211" s="140" t="str">
        <f>_xlfn.IFNA(IF(AND(MATCH(B211,SlNrfürStrecke!A:A,0)&gt;0,MATCH(C211,SlNrfürStrecke!B:B,0)&gt;0)=TRUE,"ja","nein"),"nein")</f>
        <v>nein</v>
      </c>
      <c r="AS211" s="140" t="str">
        <f t="shared" si="70"/>
        <v>nein</v>
      </c>
      <c r="AT211" s="113" t="str">
        <f t="shared" si="71"/>
        <v>Ja</v>
      </c>
      <c r="AU211" s="113"/>
      <c r="AV211" s="141" t="s">
        <v>3607</v>
      </c>
    </row>
    <row r="212" spans="1:48" s="39" customFormat="1" ht="39.6" hidden="1" x14ac:dyDescent="0.25">
      <c r="A212" s="23"/>
      <c r="B212" s="77">
        <v>18711</v>
      </c>
      <c r="C212" s="81" t="s">
        <v>112</v>
      </c>
      <c r="D212" s="81" t="s">
        <v>3</v>
      </c>
      <c r="E212" s="37" t="b">
        <f t="shared" si="63"/>
        <v>0</v>
      </c>
      <c r="F212" s="37" t="b">
        <f t="shared" si="64"/>
        <v>0</v>
      </c>
      <c r="G212" s="38" t="str">
        <f t="shared" si="54"/>
        <v xml:space="preserve">18711 88 </v>
      </c>
      <c r="H212" s="18" t="s">
        <v>333</v>
      </c>
      <c r="I212" s="94" t="s">
        <v>113</v>
      </c>
      <c r="J212" s="19" t="s">
        <v>3</v>
      </c>
      <c r="K212" s="19" t="s">
        <v>3</v>
      </c>
      <c r="L212" s="51"/>
      <c r="M212" s="51"/>
      <c r="N212" s="19" t="str">
        <f t="shared" si="55"/>
        <v/>
      </c>
      <c r="O212" s="22" t="str">
        <f t="shared" ca="1" si="56"/>
        <v>ja</v>
      </c>
      <c r="P212" s="22" t="str">
        <f t="shared" ca="1" si="57"/>
        <v>ja</v>
      </c>
      <c r="Q212" s="20" t="str">
        <f t="shared" ca="1" si="58"/>
        <v>Ja</v>
      </c>
      <c r="R212" s="53" t="s">
        <v>334</v>
      </c>
      <c r="S212" s="73"/>
      <c r="T212" s="28"/>
      <c r="U212" s="33" t="str">
        <f t="shared" si="65"/>
        <v/>
      </c>
      <c r="V212" s="29"/>
      <c r="W212" s="35"/>
      <c r="X212" s="35"/>
      <c r="Y212" s="35"/>
      <c r="Z212" s="35"/>
      <c r="AA212" s="24" t="str">
        <f>IF(W212&lt;&gt;"",VLOOKUP(W212,'Anlagentypen strukt inkl RD end'!$A$2:$H$40,8),"")</f>
        <v/>
      </c>
      <c r="AB212" s="24" t="str">
        <f>IF(X212&lt;&gt;"",VLOOKUP(X212,'Anlagentypen strukt inkl RD end'!$A$2:$H$40,8),"")</f>
        <v/>
      </c>
      <c r="AC212" s="24" t="str">
        <f>IF(Y212&lt;&gt;"",VLOOKUP(Y212,'Anlagentypen strukt inkl RD end'!$A$2:$H$40,8),"")</f>
        <v/>
      </c>
      <c r="AD212" s="24" t="str">
        <f>IF(Z212&lt;&gt;"",VLOOKUP(Z212,'Anlagentypen strukt inkl RD end'!$A$2:$H$40,8),"")</f>
        <v/>
      </c>
      <c r="AE212" s="33" t="str">
        <f t="shared" si="66"/>
        <v/>
      </c>
      <c r="AF212" s="25"/>
      <c r="AG212" s="25"/>
      <c r="AH212" s="25"/>
      <c r="AI212" s="25"/>
      <c r="AJ212" s="47" t="str">
        <f t="shared" si="67"/>
        <v/>
      </c>
      <c r="AK212" s="48" t="str">
        <f t="shared" si="60"/>
        <v/>
      </c>
      <c r="AL212" s="47" t="str">
        <f t="shared" si="68"/>
        <v/>
      </c>
      <c r="AM212" s="27"/>
      <c r="AN212" s="36" t="str">
        <f t="shared" si="61"/>
        <v/>
      </c>
      <c r="AO212" s="39" t="str">
        <f t="shared" si="59"/>
        <v/>
      </c>
      <c r="AP212" s="39" t="str">
        <f t="shared" si="69"/>
        <v/>
      </c>
      <c r="AQ212" s="97" t="str">
        <f t="shared" si="62"/>
        <v/>
      </c>
      <c r="AR212" s="113" t="str">
        <f>_xlfn.IFNA(IF(AND(MATCH(B212,SlNrfürStrecke!A:A,0)&gt;0,MATCH(C212,SlNrfürStrecke!B:B,0)&gt;0)=TRUE,"ja","nein"),"nein")</f>
        <v>nein</v>
      </c>
      <c r="AS212" s="140" t="str">
        <f t="shared" si="70"/>
        <v>nein</v>
      </c>
      <c r="AT212" s="113" t="str">
        <f t="shared" si="71"/>
        <v>Ja</v>
      </c>
      <c r="AU212" s="113"/>
      <c r="AV212" s="141" t="s">
        <v>3607</v>
      </c>
    </row>
    <row r="213" spans="1:48" s="39" customFormat="1" ht="39.6" hidden="1" x14ac:dyDescent="0.25">
      <c r="A213" s="23"/>
      <c r="B213" s="77">
        <v>18712</v>
      </c>
      <c r="C213" s="80" t="s">
        <v>3</v>
      </c>
      <c r="D213" s="81" t="s">
        <v>8</v>
      </c>
      <c r="E213" s="37" t="b">
        <f t="shared" si="63"/>
        <v>0</v>
      </c>
      <c r="F213" s="37" t="b">
        <f t="shared" si="64"/>
        <v>0</v>
      </c>
      <c r="G213" s="38" t="str">
        <f t="shared" si="54"/>
        <v>18712  g</v>
      </c>
      <c r="H213" s="18" t="s">
        <v>336</v>
      </c>
      <c r="I213" s="93" t="s">
        <v>2346</v>
      </c>
      <c r="J213" s="19" t="s">
        <v>3</v>
      </c>
      <c r="K213" s="19" t="s">
        <v>3</v>
      </c>
      <c r="L213" s="51"/>
      <c r="M213" s="51"/>
      <c r="N213" s="19" t="str">
        <f t="shared" si="55"/>
        <v/>
      </c>
      <c r="O213" s="22" t="str">
        <f t="shared" ca="1" si="56"/>
        <v>ja</v>
      </c>
      <c r="P213" s="22" t="str">
        <f t="shared" ca="1" si="57"/>
        <v>ja</v>
      </c>
      <c r="Q213" s="20" t="str">
        <f t="shared" ca="1" si="58"/>
        <v>Ja</v>
      </c>
      <c r="R213" s="53" t="s">
        <v>335</v>
      </c>
      <c r="S213" s="84"/>
      <c r="T213" s="83"/>
      <c r="U213" s="33" t="str">
        <f t="shared" si="65"/>
        <v/>
      </c>
      <c r="V213" s="29"/>
      <c r="W213" s="35"/>
      <c r="X213" s="35"/>
      <c r="Y213" s="35"/>
      <c r="Z213" s="35"/>
      <c r="AA213" s="24" t="str">
        <f>IF(W213&lt;&gt;"",VLOOKUP(W213,'Anlagentypen strukt inkl RD end'!$A$2:$H$40,8),"")</f>
        <v/>
      </c>
      <c r="AB213" s="24" t="str">
        <f>IF(X213&lt;&gt;"",VLOOKUP(X213,'Anlagentypen strukt inkl RD end'!$A$2:$H$40,8),"")</f>
        <v/>
      </c>
      <c r="AC213" s="24" t="str">
        <f>IF(Y213&lt;&gt;"",VLOOKUP(Y213,'Anlagentypen strukt inkl RD end'!$A$2:$H$40,8),"")</f>
        <v/>
      </c>
      <c r="AD213" s="24" t="str">
        <f>IF(Z213&lt;&gt;"",VLOOKUP(Z213,'Anlagentypen strukt inkl RD end'!$A$2:$H$40,8),"")</f>
        <v/>
      </c>
      <c r="AE213" s="33" t="str">
        <f t="shared" si="66"/>
        <v/>
      </c>
      <c r="AF213" s="25"/>
      <c r="AG213" s="25"/>
      <c r="AH213" s="25"/>
      <c r="AI213" s="25"/>
      <c r="AJ213" s="47" t="str">
        <f t="shared" si="67"/>
        <v/>
      </c>
      <c r="AK213" s="48" t="str">
        <f t="shared" si="60"/>
        <v/>
      </c>
      <c r="AL213" s="47" t="str">
        <f t="shared" si="68"/>
        <v/>
      </c>
      <c r="AM213" s="27"/>
      <c r="AN213" s="36" t="str">
        <f t="shared" si="61"/>
        <v/>
      </c>
      <c r="AO213" s="39" t="str">
        <f t="shared" si="59"/>
        <v/>
      </c>
      <c r="AP213" s="39" t="str">
        <f t="shared" si="69"/>
        <v/>
      </c>
      <c r="AQ213" s="97" t="str">
        <f t="shared" si="62"/>
        <v/>
      </c>
      <c r="AR213" s="140" t="str">
        <f>_xlfn.IFNA(IF(AND(MATCH(B213,SlNrfürStrecke!A:A,0)&gt;0,MATCH(C213,SlNrfürStrecke!B:B,0)&gt;0)=TRUE,"ja","nein"),"nein")</f>
        <v>nein</v>
      </c>
      <c r="AS213" s="140" t="str">
        <f t="shared" si="70"/>
        <v>nein</v>
      </c>
      <c r="AT213" s="113" t="str">
        <f t="shared" si="71"/>
        <v>Ja</v>
      </c>
      <c r="AU213" s="113"/>
      <c r="AV213" s="141" t="s">
        <v>3607</v>
      </c>
    </row>
    <row r="214" spans="1:48" s="39" customFormat="1" ht="39.6" hidden="1" x14ac:dyDescent="0.25">
      <c r="A214" s="23"/>
      <c r="B214" s="77">
        <v>18712</v>
      </c>
      <c r="C214" s="81" t="s">
        <v>112</v>
      </c>
      <c r="D214" s="81" t="s">
        <v>3</v>
      </c>
      <c r="E214" s="37" t="b">
        <f t="shared" si="63"/>
        <v>0</v>
      </c>
      <c r="F214" s="37" t="b">
        <f t="shared" si="64"/>
        <v>0</v>
      </c>
      <c r="G214" s="38" t="str">
        <f t="shared" si="54"/>
        <v xml:space="preserve">18712 88 </v>
      </c>
      <c r="H214" s="18" t="s">
        <v>336</v>
      </c>
      <c r="I214" s="94" t="s">
        <v>113</v>
      </c>
      <c r="J214" s="19" t="s">
        <v>3</v>
      </c>
      <c r="K214" s="19" t="s">
        <v>3</v>
      </c>
      <c r="L214" s="51"/>
      <c r="M214" s="51"/>
      <c r="N214" s="19" t="str">
        <f t="shared" si="55"/>
        <v/>
      </c>
      <c r="O214" s="22" t="str">
        <f t="shared" ca="1" si="56"/>
        <v>ja</v>
      </c>
      <c r="P214" s="22" t="str">
        <f t="shared" ca="1" si="57"/>
        <v>ja</v>
      </c>
      <c r="Q214" s="20" t="str">
        <f t="shared" ca="1" si="58"/>
        <v>Ja</v>
      </c>
      <c r="R214" s="53" t="s">
        <v>337</v>
      </c>
      <c r="S214" s="73"/>
      <c r="T214" s="28"/>
      <c r="U214" s="33" t="str">
        <f t="shared" si="65"/>
        <v/>
      </c>
      <c r="V214" s="29"/>
      <c r="W214" s="35"/>
      <c r="X214" s="35"/>
      <c r="Y214" s="35"/>
      <c r="Z214" s="35"/>
      <c r="AA214" s="24" t="str">
        <f>IF(W214&lt;&gt;"",VLOOKUP(W214,'Anlagentypen strukt inkl RD end'!$A$2:$H$40,8),"")</f>
        <v/>
      </c>
      <c r="AB214" s="24" t="str">
        <f>IF(X214&lt;&gt;"",VLOOKUP(X214,'Anlagentypen strukt inkl RD end'!$A$2:$H$40,8),"")</f>
        <v/>
      </c>
      <c r="AC214" s="24" t="str">
        <f>IF(Y214&lt;&gt;"",VLOOKUP(Y214,'Anlagentypen strukt inkl RD end'!$A$2:$H$40,8),"")</f>
        <v/>
      </c>
      <c r="AD214" s="24" t="str">
        <f>IF(Z214&lt;&gt;"",VLOOKUP(Z214,'Anlagentypen strukt inkl RD end'!$A$2:$H$40,8),"")</f>
        <v/>
      </c>
      <c r="AE214" s="33" t="str">
        <f t="shared" si="66"/>
        <v/>
      </c>
      <c r="AF214" s="25"/>
      <c r="AG214" s="25"/>
      <c r="AH214" s="25"/>
      <c r="AI214" s="25"/>
      <c r="AJ214" s="47" t="str">
        <f t="shared" si="67"/>
        <v/>
      </c>
      <c r="AK214" s="48" t="str">
        <f t="shared" si="60"/>
        <v/>
      </c>
      <c r="AL214" s="47" t="str">
        <f t="shared" si="68"/>
        <v/>
      </c>
      <c r="AM214" s="27"/>
      <c r="AN214" s="36" t="str">
        <f t="shared" si="61"/>
        <v/>
      </c>
      <c r="AO214" s="39" t="str">
        <f t="shared" si="59"/>
        <v/>
      </c>
      <c r="AP214" s="39" t="str">
        <f t="shared" si="69"/>
        <v/>
      </c>
      <c r="AQ214" s="97" t="str">
        <f t="shared" si="62"/>
        <v/>
      </c>
      <c r="AR214" s="113" t="str">
        <f>_xlfn.IFNA(IF(AND(MATCH(B214,SlNrfürStrecke!A:A,0)&gt;0,MATCH(C214,SlNrfürStrecke!B:B,0)&gt;0)=TRUE,"ja","nein"),"nein")</f>
        <v>nein</v>
      </c>
      <c r="AS214" s="140" t="str">
        <f t="shared" si="70"/>
        <v>nein</v>
      </c>
      <c r="AT214" s="113" t="str">
        <f t="shared" si="71"/>
        <v>Ja</v>
      </c>
      <c r="AU214" s="113"/>
      <c r="AV214" s="141" t="s">
        <v>3607</v>
      </c>
    </row>
    <row r="215" spans="1:48" s="39" customFormat="1" ht="39.6" hidden="1" x14ac:dyDescent="0.25">
      <c r="A215" s="23"/>
      <c r="B215" s="77">
        <v>18713</v>
      </c>
      <c r="C215" s="80" t="s">
        <v>3</v>
      </c>
      <c r="D215" s="81" t="s">
        <v>8</v>
      </c>
      <c r="E215" s="37" t="b">
        <f t="shared" si="63"/>
        <v>0</v>
      </c>
      <c r="F215" s="37" t="b">
        <f t="shared" si="64"/>
        <v>0</v>
      </c>
      <c r="G215" s="38" t="str">
        <f t="shared" si="54"/>
        <v>18713  g</v>
      </c>
      <c r="H215" s="18" t="s">
        <v>339</v>
      </c>
      <c r="I215" s="93" t="s">
        <v>2346</v>
      </c>
      <c r="J215" s="19" t="s">
        <v>3</v>
      </c>
      <c r="K215" s="19" t="s">
        <v>3</v>
      </c>
      <c r="L215" s="51"/>
      <c r="M215" s="51"/>
      <c r="N215" s="19" t="str">
        <f t="shared" si="55"/>
        <v/>
      </c>
      <c r="O215" s="22" t="str">
        <f t="shared" ca="1" si="56"/>
        <v>ja</v>
      </c>
      <c r="P215" s="22" t="str">
        <f t="shared" ca="1" si="57"/>
        <v>ja</v>
      </c>
      <c r="Q215" s="20" t="str">
        <f t="shared" ca="1" si="58"/>
        <v>Ja</v>
      </c>
      <c r="R215" s="53" t="s">
        <v>338</v>
      </c>
      <c r="S215" s="84"/>
      <c r="T215" s="83"/>
      <c r="U215" s="33" t="str">
        <f t="shared" si="65"/>
        <v/>
      </c>
      <c r="V215" s="29"/>
      <c r="W215" s="35"/>
      <c r="X215" s="35"/>
      <c r="Y215" s="35"/>
      <c r="Z215" s="35"/>
      <c r="AA215" s="24" t="str">
        <f>IF(W215&lt;&gt;"",VLOOKUP(W215,'Anlagentypen strukt inkl RD end'!$A$2:$H$40,8),"")</f>
        <v/>
      </c>
      <c r="AB215" s="24" t="str">
        <f>IF(X215&lt;&gt;"",VLOOKUP(X215,'Anlagentypen strukt inkl RD end'!$A$2:$H$40,8),"")</f>
        <v/>
      </c>
      <c r="AC215" s="24" t="str">
        <f>IF(Y215&lt;&gt;"",VLOOKUP(Y215,'Anlagentypen strukt inkl RD end'!$A$2:$H$40,8),"")</f>
        <v/>
      </c>
      <c r="AD215" s="24" t="str">
        <f>IF(Z215&lt;&gt;"",VLOOKUP(Z215,'Anlagentypen strukt inkl RD end'!$A$2:$H$40,8),"")</f>
        <v/>
      </c>
      <c r="AE215" s="33" t="str">
        <f t="shared" si="66"/>
        <v/>
      </c>
      <c r="AF215" s="25"/>
      <c r="AG215" s="25"/>
      <c r="AH215" s="25"/>
      <c r="AI215" s="25"/>
      <c r="AJ215" s="47" t="str">
        <f t="shared" si="67"/>
        <v/>
      </c>
      <c r="AK215" s="48" t="str">
        <f t="shared" si="60"/>
        <v/>
      </c>
      <c r="AL215" s="47" t="str">
        <f t="shared" si="68"/>
        <v/>
      </c>
      <c r="AM215" s="27"/>
      <c r="AN215" s="36" t="str">
        <f t="shared" si="61"/>
        <v/>
      </c>
      <c r="AO215" s="39" t="str">
        <f t="shared" si="59"/>
        <v/>
      </c>
      <c r="AP215" s="39" t="str">
        <f t="shared" si="69"/>
        <v/>
      </c>
      <c r="AQ215" s="97" t="str">
        <f t="shared" si="62"/>
        <v/>
      </c>
      <c r="AR215" s="140" t="str">
        <f>_xlfn.IFNA(IF(AND(MATCH(B215,SlNrfürStrecke!A:A,0)&gt;0,MATCH(C215,SlNrfürStrecke!B:B,0)&gt;0)=TRUE,"ja","nein"),"nein")</f>
        <v>nein</v>
      </c>
      <c r="AS215" s="140" t="str">
        <f t="shared" si="70"/>
        <v>nein</v>
      </c>
      <c r="AT215" s="113" t="str">
        <f t="shared" si="71"/>
        <v>Ja</v>
      </c>
      <c r="AU215" s="113"/>
      <c r="AV215" s="141" t="s">
        <v>3607</v>
      </c>
    </row>
    <row r="216" spans="1:48" s="39" customFormat="1" ht="39.6" hidden="1" x14ac:dyDescent="0.25">
      <c r="A216" s="23"/>
      <c r="B216" s="77">
        <v>18713</v>
      </c>
      <c r="C216" s="81" t="s">
        <v>112</v>
      </c>
      <c r="D216" s="81" t="s">
        <v>3</v>
      </c>
      <c r="E216" s="37" t="b">
        <f t="shared" si="63"/>
        <v>0</v>
      </c>
      <c r="F216" s="37" t="b">
        <f t="shared" si="64"/>
        <v>0</v>
      </c>
      <c r="G216" s="38" t="str">
        <f t="shared" si="54"/>
        <v xml:space="preserve">18713 88 </v>
      </c>
      <c r="H216" s="18" t="s">
        <v>339</v>
      </c>
      <c r="I216" s="94" t="s">
        <v>113</v>
      </c>
      <c r="J216" s="19" t="s">
        <v>3</v>
      </c>
      <c r="K216" s="19" t="s">
        <v>3</v>
      </c>
      <c r="L216" s="51"/>
      <c r="M216" s="51"/>
      <c r="N216" s="19" t="str">
        <f t="shared" si="55"/>
        <v/>
      </c>
      <c r="O216" s="22" t="str">
        <f t="shared" ca="1" si="56"/>
        <v>ja</v>
      </c>
      <c r="P216" s="22" t="str">
        <f t="shared" ca="1" si="57"/>
        <v>ja</v>
      </c>
      <c r="Q216" s="20" t="str">
        <f t="shared" ca="1" si="58"/>
        <v>Ja</v>
      </c>
      <c r="R216" s="53" t="s">
        <v>340</v>
      </c>
      <c r="S216" s="73"/>
      <c r="T216" s="28"/>
      <c r="U216" s="33" t="str">
        <f t="shared" si="65"/>
        <v/>
      </c>
      <c r="V216" s="29"/>
      <c r="W216" s="35"/>
      <c r="X216" s="35"/>
      <c r="Y216" s="35"/>
      <c r="Z216" s="35"/>
      <c r="AA216" s="24" t="str">
        <f>IF(W216&lt;&gt;"",VLOOKUP(W216,'Anlagentypen strukt inkl RD end'!$A$2:$H$40,8),"")</f>
        <v/>
      </c>
      <c r="AB216" s="24" t="str">
        <f>IF(X216&lt;&gt;"",VLOOKUP(X216,'Anlagentypen strukt inkl RD end'!$A$2:$H$40,8),"")</f>
        <v/>
      </c>
      <c r="AC216" s="24" t="str">
        <f>IF(Y216&lt;&gt;"",VLOOKUP(Y216,'Anlagentypen strukt inkl RD end'!$A$2:$H$40,8),"")</f>
        <v/>
      </c>
      <c r="AD216" s="24" t="str">
        <f>IF(Z216&lt;&gt;"",VLOOKUP(Z216,'Anlagentypen strukt inkl RD end'!$A$2:$H$40,8),"")</f>
        <v/>
      </c>
      <c r="AE216" s="33" t="str">
        <f t="shared" si="66"/>
        <v/>
      </c>
      <c r="AF216" s="25"/>
      <c r="AG216" s="25"/>
      <c r="AH216" s="25"/>
      <c r="AI216" s="25"/>
      <c r="AJ216" s="47" t="str">
        <f t="shared" si="67"/>
        <v/>
      </c>
      <c r="AK216" s="48" t="str">
        <f t="shared" si="60"/>
        <v/>
      </c>
      <c r="AL216" s="47" t="str">
        <f t="shared" si="68"/>
        <v/>
      </c>
      <c r="AM216" s="27"/>
      <c r="AN216" s="36" t="str">
        <f t="shared" si="61"/>
        <v/>
      </c>
      <c r="AO216" s="39" t="str">
        <f t="shared" si="59"/>
        <v/>
      </c>
      <c r="AP216" s="39" t="str">
        <f t="shared" si="69"/>
        <v/>
      </c>
      <c r="AQ216" s="97" t="str">
        <f t="shared" si="62"/>
        <v/>
      </c>
      <c r="AR216" s="113" t="str">
        <f>_xlfn.IFNA(IF(AND(MATCH(B216,SlNrfürStrecke!A:A,0)&gt;0,MATCH(C216,SlNrfürStrecke!B:B,0)&gt;0)=TRUE,"ja","nein"),"nein")</f>
        <v>nein</v>
      </c>
      <c r="AS216" s="140" t="str">
        <f t="shared" si="70"/>
        <v>nein</v>
      </c>
      <c r="AT216" s="113" t="str">
        <f t="shared" si="71"/>
        <v>Ja</v>
      </c>
      <c r="AU216" s="113"/>
      <c r="AV216" s="141" t="s">
        <v>3607</v>
      </c>
    </row>
    <row r="217" spans="1:48" s="39" customFormat="1" ht="39.6" hidden="1" x14ac:dyDescent="0.25">
      <c r="A217" s="23"/>
      <c r="B217" s="77">
        <v>18714</v>
      </c>
      <c r="C217" s="80" t="s">
        <v>3</v>
      </c>
      <c r="D217" s="81" t="s">
        <v>8</v>
      </c>
      <c r="E217" s="37" t="b">
        <f t="shared" si="63"/>
        <v>0</v>
      </c>
      <c r="F217" s="37" t="b">
        <f t="shared" si="64"/>
        <v>0</v>
      </c>
      <c r="G217" s="38" t="str">
        <f t="shared" si="54"/>
        <v>18714  g</v>
      </c>
      <c r="H217" s="18" t="s">
        <v>342</v>
      </c>
      <c r="I217" s="93" t="s">
        <v>2346</v>
      </c>
      <c r="J217" s="19" t="s">
        <v>3</v>
      </c>
      <c r="K217" s="19" t="s">
        <v>3</v>
      </c>
      <c r="L217" s="51"/>
      <c r="M217" s="51"/>
      <c r="N217" s="19" t="str">
        <f t="shared" si="55"/>
        <v/>
      </c>
      <c r="O217" s="22" t="str">
        <f t="shared" ca="1" si="56"/>
        <v>ja</v>
      </c>
      <c r="P217" s="22" t="str">
        <f t="shared" ca="1" si="57"/>
        <v>ja</v>
      </c>
      <c r="Q217" s="20" t="str">
        <f t="shared" ca="1" si="58"/>
        <v>Ja</v>
      </c>
      <c r="R217" s="53" t="s">
        <v>341</v>
      </c>
      <c r="S217" s="84"/>
      <c r="T217" s="83"/>
      <c r="U217" s="33" t="str">
        <f t="shared" si="65"/>
        <v/>
      </c>
      <c r="V217" s="29"/>
      <c r="W217" s="35"/>
      <c r="X217" s="35"/>
      <c r="Y217" s="35"/>
      <c r="Z217" s="35"/>
      <c r="AA217" s="24" t="str">
        <f>IF(W217&lt;&gt;"",VLOOKUP(W217,'Anlagentypen strukt inkl RD end'!$A$2:$H$40,8),"")</f>
        <v/>
      </c>
      <c r="AB217" s="24" t="str">
        <f>IF(X217&lt;&gt;"",VLOOKUP(X217,'Anlagentypen strukt inkl RD end'!$A$2:$H$40,8),"")</f>
        <v/>
      </c>
      <c r="AC217" s="24" t="str">
        <f>IF(Y217&lt;&gt;"",VLOOKUP(Y217,'Anlagentypen strukt inkl RD end'!$A$2:$H$40,8),"")</f>
        <v/>
      </c>
      <c r="AD217" s="24" t="str">
        <f>IF(Z217&lt;&gt;"",VLOOKUP(Z217,'Anlagentypen strukt inkl RD end'!$A$2:$H$40,8),"")</f>
        <v/>
      </c>
      <c r="AE217" s="33" t="str">
        <f t="shared" si="66"/>
        <v/>
      </c>
      <c r="AF217" s="25"/>
      <c r="AG217" s="25"/>
      <c r="AH217" s="25"/>
      <c r="AI217" s="25"/>
      <c r="AJ217" s="47" t="str">
        <f t="shared" si="67"/>
        <v/>
      </c>
      <c r="AK217" s="48" t="str">
        <f t="shared" si="60"/>
        <v/>
      </c>
      <c r="AL217" s="47" t="str">
        <f t="shared" si="68"/>
        <v/>
      </c>
      <c r="AM217" s="27"/>
      <c r="AN217" s="36" t="str">
        <f t="shared" si="61"/>
        <v/>
      </c>
      <c r="AO217" s="39" t="str">
        <f t="shared" si="59"/>
        <v/>
      </c>
      <c r="AP217" s="39" t="str">
        <f t="shared" si="69"/>
        <v/>
      </c>
      <c r="AQ217" s="97" t="str">
        <f t="shared" si="62"/>
        <v/>
      </c>
      <c r="AR217" s="140" t="str">
        <f>_xlfn.IFNA(IF(AND(MATCH(B217,SlNrfürStrecke!A:A,0)&gt;0,MATCH(C217,SlNrfürStrecke!B:B,0)&gt;0)=TRUE,"ja","nein"),"nein")</f>
        <v>nein</v>
      </c>
      <c r="AS217" s="140" t="str">
        <f t="shared" si="70"/>
        <v>nein</v>
      </c>
      <c r="AT217" s="113" t="str">
        <f t="shared" si="71"/>
        <v>Ja</v>
      </c>
      <c r="AU217" s="113"/>
      <c r="AV217" s="141" t="s">
        <v>3607</v>
      </c>
    </row>
    <row r="218" spans="1:48" s="39" customFormat="1" ht="39.6" hidden="1" x14ac:dyDescent="0.25">
      <c r="A218" s="23"/>
      <c r="B218" s="77">
        <v>18714</v>
      </c>
      <c r="C218" s="81" t="s">
        <v>112</v>
      </c>
      <c r="D218" s="81" t="s">
        <v>3</v>
      </c>
      <c r="E218" s="37" t="b">
        <f t="shared" si="63"/>
        <v>0</v>
      </c>
      <c r="F218" s="37" t="b">
        <f t="shared" si="64"/>
        <v>0</v>
      </c>
      <c r="G218" s="38" t="str">
        <f t="shared" si="54"/>
        <v xml:space="preserve">18714 88 </v>
      </c>
      <c r="H218" s="18" t="s">
        <v>342</v>
      </c>
      <c r="I218" s="94" t="s">
        <v>113</v>
      </c>
      <c r="J218" s="19" t="s">
        <v>3</v>
      </c>
      <c r="K218" s="19" t="s">
        <v>3</v>
      </c>
      <c r="L218" s="51"/>
      <c r="M218" s="51"/>
      <c r="N218" s="19" t="str">
        <f t="shared" si="55"/>
        <v/>
      </c>
      <c r="O218" s="22" t="str">
        <f t="shared" ca="1" si="56"/>
        <v>ja</v>
      </c>
      <c r="P218" s="22" t="str">
        <f t="shared" ca="1" si="57"/>
        <v>ja</v>
      </c>
      <c r="Q218" s="20" t="str">
        <f t="shared" ca="1" si="58"/>
        <v>Ja</v>
      </c>
      <c r="R218" s="53" t="s">
        <v>343</v>
      </c>
      <c r="S218" s="73"/>
      <c r="T218" s="28"/>
      <c r="U218" s="33" t="str">
        <f t="shared" si="65"/>
        <v/>
      </c>
      <c r="V218" s="29"/>
      <c r="W218" s="35"/>
      <c r="X218" s="35"/>
      <c r="Y218" s="35"/>
      <c r="Z218" s="35"/>
      <c r="AA218" s="24" t="str">
        <f>IF(W218&lt;&gt;"",VLOOKUP(W218,'Anlagentypen strukt inkl RD end'!$A$2:$H$40,8),"")</f>
        <v/>
      </c>
      <c r="AB218" s="24" t="str">
        <f>IF(X218&lt;&gt;"",VLOOKUP(X218,'Anlagentypen strukt inkl RD end'!$A$2:$H$40,8),"")</f>
        <v/>
      </c>
      <c r="AC218" s="24" t="str">
        <f>IF(Y218&lt;&gt;"",VLOOKUP(Y218,'Anlagentypen strukt inkl RD end'!$A$2:$H$40,8),"")</f>
        <v/>
      </c>
      <c r="AD218" s="24" t="str">
        <f>IF(Z218&lt;&gt;"",VLOOKUP(Z218,'Anlagentypen strukt inkl RD end'!$A$2:$H$40,8),"")</f>
        <v/>
      </c>
      <c r="AE218" s="33" t="str">
        <f t="shared" si="66"/>
        <v/>
      </c>
      <c r="AF218" s="25"/>
      <c r="AG218" s="25"/>
      <c r="AH218" s="25"/>
      <c r="AI218" s="25"/>
      <c r="AJ218" s="47" t="str">
        <f t="shared" si="67"/>
        <v/>
      </c>
      <c r="AK218" s="48" t="str">
        <f t="shared" si="60"/>
        <v/>
      </c>
      <c r="AL218" s="47" t="str">
        <f t="shared" si="68"/>
        <v/>
      </c>
      <c r="AM218" s="27"/>
      <c r="AN218" s="36" t="str">
        <f t="shared" si="61"/>
        <v/>
      </c>
      <c r="AO218" s="39" t="str">
        <f t="shared" si="59"/>
        <v/>
      </c>
      <c r="AP218" s="39" t="str">
        <f t="shared" si="69"/>
        <v/>
      </c>
      <c r="AQ218" s="97" t="str">
        <f t="shared" si="62"/>
        <v/>
      </c>
      <c r="AR218" s="113" t="str">
        <f>_xlfn.IFNA(IF(AND(MATCH(B218,SlNrfürStrecke!A:A,0)&gt;0,MATCH(C218,SlNrfürStrecke!B:B,0)&gt;0)=TRUE,"ja","nein"),"nein")</f>
        <v>nein</v>
      </c>
      <c r="AS218" s="140" t="str">
        <f t="shared" si="70"/>
        <v>nein</v>
      </c>
      <c r="AT218" s="113" t="str">
        <f t="shared" si="71"/>
        <v>Ja</v>
      </c>
      <c r="AU218" s="113"/>
      <c r="AV218" s="141" t="s">
        <v>3607</v>
      </c>
    </row>
    <row r="219" spans="1:48" s="39" customFormat="1" ht="39.6" hidden="1" x14ac:dyDescent="0.25">
      <c r="A219" s="23"/>
      <c r="B219" s="77">
        <v>18715</v>
      </c>
      <c r="C219" s="80" t="s">
        <v>3</v>
      </c>
      <c r="D219" s="81" t="s">
        <v>8</v>
      </c>
      <c r="E219" s="37" t="b">
        <f t="shared" si="63"/>
        <v>0</v>
      </c>
      <c r="F219" s="37" t="b">
        <f t="shared" si="64"/>
        <v>0</v>
      </c>
      <c r="G219" s="38" t="str">
        <f t="shared" si="54"/>
        <v>18715  g</v>
      </c>
      <c r="H219" s="18" t="s">
        <v>345</v>
      </c>
      <c r="I219" s="93" t="s">
        <v>2346</v>
      </c>
      <c r="J219" s="19" t="s">
        <v>3</v>
      </c>
      <c r="K219" s="19" t="s">
        <v>3</v>
      </c>
      <c r="L219" s="51"/>
      <c r="M219" s="51"/>
      <c r="N219" s="19" t="str">
        <f t="shared" si="55"/>
        <v/>
      </c>
      <c r="O219" s="22" t="str">
        <f t="shared" ca="1" si="56"/>
        <v>ja</v>
      </c>
      <c r="P219" s="22" t="str">
        <f t="shared" ca="1" si="57"/>
        <v>ja</v>
      </c>
      <c r="Q219" s="20" t="str">
        <f t="shared" ca="1" si="58"/>
        <v>Ja</v>
      </c>
      <c r="R219" s="53" t="s">
        <v>344</v>
      </c>
      <c r="S219" s="84"/>
      <c r="T219" s="83"/>
      <c r="U219" s="33" t="str">
        <f t="shared" si="65"/>
        <v/>
      </c>
      <c r="V219" s="29"/>
      <c r="W219" s="35"/>
      <c r="X219" s="35"/>
      <c r="Y219" s="35"/>
      <c r="Z219" s="35"/>
      <c r="AA219" s="24" t="str">
        <f>IF(W219&lt;&gt;"",VLOOKUP(W219,'Anlagentypen strukt inkl RD end'!$A$2:$H$40,8),"")</f>
        <v/>
      </c>
      <c r="AB219" s="24" t="str">
        <f>IF(X219&lt;&gt;"",VLOOKUP(X219,'Anlagentypen strukt inkl RD end'!$A$2:$H$40,8),"")</f>
        <v/>
      </c>
      <c r="AC219" s="24" t="str">
        <f>IF(Y219&lt;&gt;"",VLOOKUP(Y219,'Anlagentypen strukt inkl RD end'!$A$2:$H$40,8),"")</f>
        <v/>
      </c>
      <c r="AD219" s="24" t="str">
        <f>IF(Z219&lt;&gt;"",VLOOKUP(Z219,'Anlagentypen strukt inkl RD end'!$A$2:$H$40,8),"")</f>
        <v/>
      </c>
      <c r="AE219" s="33" t="str">
        <f t="shared" si="66"/>
        <v/>
      </c>
      <c r="AF219" s="25"/>
      <c r="AG219" s="25"/>
      <c r="AH219" s="25"/>
      <c r="AI219" s="25"/>
      <c r="AJ219" s="47" t="str">
        <f t="shared" si="67"/>
        <v/>
      </c>
      <c r="AK219" s="48" t="str">
        <f t="shared" si="60"/>
        <v/>
      </c>
      <c r="AL219" s="47" t="str">
        <f t="shared" si="68"/>
        <v/>
      </c>
      <c r="AM219" s="27"/>
      <c r="AN219" s="36" t="str">
        <f t="shared" si="61"/>
        <v/>
      </c>
      <c r="AO219" s="39" t="str">
        <f t="shared" si="59"/>
        <v/>
      </c>
      <c r="AP219" s="39" t="str">
        <f t="shared" si="69"/>
        <v/>
      </c>
      <c r="AQ219" s="97" t="str">
        <f t="shared" si="62"/>
        <v/>
      </c>
      <c r="AR219" s="140" t="str">
        <f>_xlfn.IFNA(IF(AND(MATCH(B219,SlNrfürStrecke!A:A,0)&gt;0,MATCH(C219,SlNrfürStrecke!B:B,0)&gt;0)=TRUE,"ja","nein"),"nein")</f>
        <v>nein</v>
      </c>
      <c r="AS219" s="140" t="str">
        <f t="shared" si="70"/>
        <v>nein</v>
      </c>
      <c r="AT219" s="113" t="str">
        <f t="shared" si="71"/>
        <v>Ja</v>
      </c>
      <c r="AU219" s="113"/>
      <c r="AV219" s="141" t="s">
        <v>3607</v>
      </c>
    </row>
    <row r="220" spans="1:48" s="39" customFormat="1" ht="39.6" hidden="1" x14ac:dyDescent="0.25">
      <c r="A220" s="23"/>
      <c r="B220" s="77">
        <v>18715</v>
      </c>
      <c r="C220" s="81" t="s">
        <v>112</v>
      </c>
      <c r="D220" s="81" t="s">
        <v>3</v>
      </c>
      <c r="E220" s="37" t="b">
        <f t="shared" si="63"/>
        <v>0</v>
      </c>
      <c r="F220" s="37" t="b">
        <f t="shared" si="64"/>
        <v>0</v>
      </c>
      <c r="G220" s="38" t="str">
        <f t="shared" si="54"/>
        <v xml:space="preserve">18715 88 </v>
      </c>
      <c r="H220" s="18" t="s">
        <v>345</v>
      </c>
      <c r="I220" s="94" t="s">
        <v>113</v>
      </c>
      <c r="J220" s="19" t="s">
        <v>3</v>
      </c>
      <c r="K220" s="19" t="s">
        <v>3</v>
      </c>
      <c r="L220" s="51"/>
      <c r="M220" s="51"/>
      <c r="N220" s="19" t="str">
        <f t="shared" si="55"/>
        <v/>
      </c>
      <c r="O220" s="22" t="str">
        <f t="shared" ca="1" si="56"/>
        <v>ja</v>
      </c>
      <c r="P220" s="22" t="str">
        <f t="shared" ca="1" si="57"/>
        <v>ja</v>
      </c>
      <c r="Q220" s="20" t="str">
        <f t="shared" ca="1" si="58"/>
        <v>Ja</v>
      </c>
      <c r="R220" s="53" t="s">
        <v>346</v>
      </c>
      <c r="S220" s="73"/>
      <c r="T220" s="28"/>
      <c r="U220" s="33" t="str">
        <f t="shared" si="65"/>
        <v/>
      </c>
      <c r="V220" s="29"/>
      <c r="W220" s="35"/>
      <c r="X220" s="35"/>
      <c r="Y220" s="35"/>
      <c r="Z220" s="35"/>
      <c r="AA220" s="24" t="str">
        <f>IF(W220&lt;&gt;"",VLOOKUP(W220,'Anlagentypen strukt inkl RD end'!$A$2:$H$40,8),"")</f>
        <v/>
      </c>
      <c r="AB220" s="24" t="str">
        <f>IF(X220&lt;&gt;"",VLOOKUP(X220,'Anlagentypen strukt inkl RD end'!$A$2:$H$40,8),"")</f>
        <v/>
      </c>
      <c r="AC220" s="24" t="str">
        <f>IF(Y220&lt;&gt;"",VLOOKUP(Y220,'Anlagentypen strukt inkl RD end'!$A$2:$H$40,8),"")</f>
        <v/>
      </c>
      <c r="AD220" s="24" t="str">
        <f>IF(Z220&lt;&gt;"",VLOOKUP(Z220,'Anlagentypen strukt inkl RD end'!$A$2:$H$40,8),"")</f>
        <v/>
      </c>
      <c r="AE220" s="33" t="str">
        <f t="shared" si="66"/>
        <v/>
      </c>
      <c r="AF220" s="25"/>
      <c r="AG220" s="25"/>
      <c r="AH220" s="25"/>
      <c r="AI220" s="25"/>
      <c r="AJ220" s="47" t="str">
        <f t="shared" si="67"/>
        <v/>
      </c>
      <c r="AK220" s="48" t="str">
        <f t="shared" si="60"/>
        <v/>
      </c>
      <c r="AL220" s="47" t="str">
        <f t="shared" si="68"/>
        <v/>
      </c>
      <c r="AM220" s="27"/>
      <c r="AN220" s="36" t="str">
        <f t="shared" si="61"/>
        <v/>
      </c>
      <c r="AO220" s="39" t="str">
        <f t="shared" si="59"/>
        <v/>
      </c>
      <c r="AP220" s="39" t="str">
        <f t="shared" si="69"/>
        <v/>
      </c>
      <c r="AQ220" s="97" t="str">
        <f t="shared" si="62"/>
        <v/>
      </c>
      <c r="AR220" s="113" t="str">
        <f>_xlfn.IFNA(IF(AND(MATCH(B220,SlNrfürStrecke!A:A,0)&gt;0,MATCH(C220,SlNrfürStrecke!B:B,0)&gt;0)=TRUE,"ja","nein"),"nein")</f>
        <v>nein</v>
      </c>
      <c r="AS220" s="140" t="str">
        <f t="shared" si="70"/>
        <v>nein</v>
      </c>
      <c r="AT220" s="113" t="str">
        <f t="shared" si="71"/>
        <v>Ja</v>
      </c>
      <c r="AU220" s="113"/>
      <c r="AV220" s="141" t="s">
        <v>3607</v>
      </c>
    </row>
    <row r="221" spans="1:48" s="39" customFormat="1" ht="26.4" x14ac:dyDescent="0.25">
      <c r="A221" s="23" t="s">
        <v>2345</v>
      </c>
      <c r="B221" s="77">
        <v>18718</v>
      </c>
      <c r="C221" s="80" t="s">
        <v>3</v>
      </c>
      <c r="D221" s="81" t="s">
        <v>3</v>
      </c>
      <c r="E221" s="37" t="b">
        <f t="shared" si="63"/>
        <v>1</v>
      </c>
      <c r="F221" s="37" t="b">
        <f t="shared" si="64"/>
        <v>0</v>
      </c>
      <c r="G221" s="38" t="str">
        <f t="shared" si="54"/>
        <v xml:space="preserve">18718  </v>
      </c>
      <c r="H221" s="18" t="s">
        <v>348</v>
      </c>
      <c r="I221" s="93" t="s">
        <v>2346</v>
      </c>
      <c r="J221" s="19" t="s">
        <v>3</v>
      </c>
      <c r="K221" s="19" t="s">
        <v>3</v>
      </c>
      <c r="L221" s="51"/>
      <c r="M221" s="51"/>
      <c r="N221" s="19" t="str">
        <f t="shared" si="55"/>
        <v/>
      </c>
      <c r="O221" s="22" t="str">
        <f t="shared" ca="1" si="56"/>
        <v>ja</v>
      </c>
      <c r="P221" s="22" t="str">
        <f t="shared" ca="1" si="57"/>
        <v>ja</v>
      </c>
      <c r="Q221" s="20" t="str">
        <f t="shared" ca="1" si="58"/>
        <v>Ja</v>
      </c>
      <c r="R221" s="53" t="s">
        <v>347</v>
      </c>
      <c r="S221" s="73" t="s">
        <v>2345</v>
      </c>
      <c r="T221" s="28"/>
      <c r="U221" s="33" t="str">
        <f t="shared" si="65"/>
        <v/>
      </c>
      <c r="V221" s="29"/>
      <c r="W221" s="35"/>
      <c r="X221" s="35"/>
      <c r="Y221" s="35"/>
      <c r="Z221" s="35"/>
      <c r="AA221" s="24" t="str">
        <f>IF(W221&lt;&gt;"",VLOOKUP(W221,'Anlagentypen strukt inkl RD end'!$A$2:$H$40,8),"")</f>
        <v/>
      </c>
      <c r="AB221" s="24" t="str">
        <f>IF(X221&lt;&gt;"",VLOOKUP(X221,'Anlagentypen strukt inkl RD end'!$A$2:$H$40,8),"")</f>
        <v/>
      </c>
      <c r="AC221" s="24" t="str">
        <f>IF(Y221&lt;&gt;"",VLOOKUP(Y221,'Anlagentypen strukt inkl RD end'!$A$2:$H$40,8),"")</f>
        <v/>
      </c>
      <c r="AD221" s="24" t="str">
        <f>IF(Z221&lt;&gt;"",VLOOKUP(Z221,'Anlagentypen strukt inkl RD end'!$A$2:$H$40,8),"")</f>
        <v/>
      </c>
      <c r="AE221" s="33" t="str">
        <f t="shared" si="66"/>
        <v/>
      </c>
      <c r="AF221" s="25"/>
      <c r="AG221" s="25"/>
      <c r="AH221" s="25"/>
      <c r="AI221" s="25"/>
      <c r="AJ221" s="47" t="str">
        <f t="shared" si="67"/>
        <v/>
      </c>
      <c r="AK221" s="48" t="str">
        <f t="shared" si="60"/>
        <v/>
      </c>
      <c r="AL221" s="47" t="str">
        <f t="shared" si="68"/>
        <v/>
      </c>
      <c r="AM221" s="27"/>
      <c r="AN221" s="36" t="str">
        <f t="shared" si="61"/>
        <v/>
      </c>
      <c r="AO221" s="39" t="str">
        <f t="shared" si="59"/>
        <v/>
      </c>
      <c r="AP221" s="39" t="str">
        <f t="shared" si="69"/>
        <v>X</v>
      </c>
      <c r="AQ221" s="97" t="str">
        <f t="shared" si="62"/>
        <v/>
      </c>
      <c r="AR221" s="140" t="str">
        <f>_xlfn.IFNA(IF(AND(MATCH(B221,SlNrfürStrecke!A:A,0)&gt;0,MATCH(C221,SlNrfürStrecke!B:B,0)&gt;0)=TRUE,"ja","nein"),"nein")</f>
        <v>ja</v>
      </c>
      <c r="AS221" s="140" t="str">
        <f t="shared" si="70"/>
        <v>ja</v>
      </c>
      <c r="AT221" s="113" t="str">
        <f t="shared" si="71"/>
        <v>Nein</v>
      </c>
      <c r="AU221" s="113"/>
      <c r="AV221" s="141" t="s">
        <v>3607</v>
      </c>
    </row>
    <row r="222" spans="1:48" s="39" customFormat="1" ht="26.4" hidden="1" x14ac:dyDescent="0.25">
      <c r="A222" s="23"/>
      <c r="B222" s="77">
        <v>18718</v>
      </c>
      <c r="C222" s="81" t="s">
        <v>7</v>
      </c>
      <c r="D222" s="81" t="s">
        <v>8</v>
      </c>
      <c r="E222" s="37" t="b">
        <f t="shared" si="63"/>
        <v>0</v>
      </c>
      <c r="F222" s="37" t="b">
        <f t="shared" si="64"/>
        <v>0</v>
      </c>
      <c r="G222" s="38" t="str">
        <f t="shared" si="54"/>
        <v>18718 77 g</v>
      </c>
      <c r="H222" s="18" t="s">
        <v>348</v>
      </c>
      <c r="I222" s="94" t="s">
        <v>9</v>
      </c>
      <c r="J222" s="19" t="s">
        <v>3</v>
      </c>
      <c r="K222" s="19" t="s">
        <v>3</v>
      </c>
      <c r="L222" s="51"/>
      <c r="M222" s="51"/>
      <c r="N222" s="19" t="str">
        <f t="shared" si="55"/>
        <v/>
      </c>
      <c r="O222" s="22" t="str">
        <f t="shared" ca="1" si="56"/>
        <v>ja</v>
      </c>
      <c r="P222" s="22" t="str">
        <f t="shared" ca="1" si="57"/>
        <v>ja</v>
      </c>
      <c r="Q222" s="20" t="str">
        <f t="shared" ca="1" si="58"/>
        <v>Ja</v>
      </c>
      <c r="R222" s="53" t="s">
        <v>349</v>
      </c>
      <c r="S222" s="84"/>
      <c r="T222" s="83"/>
      <c r="U222" s="33" t="str">
        <f t="shared" si="65"/>
        <v/>
      </c>
      <c r="V222" s="29"/>
      <c r="W222" s="35"/>
      <c r="X222" s="35"/>
      <c r="Y222" s="35"/>
      <c r="Z222" s="35"/>
      <c r="AA222" s="24" t="str">
        <f>IF(W222&lt;&gt;"",VLOOKUP(W222,'Anlagentypen strukt inkl RD end'!$A$2:$H$40,8),"")</f>
        <v/>
      </c>
      <c r="AB222" s="24" t="str">
        <f>IF(X222&lt;&gt;"",VLOOKUP(X222,'Anlagentypen strukt inkl RD end'!$A$2:$H$40,8),"")</f>
        <v/>
      </c>
      <c r="AC222" s="24" t="str">
        <f>IF(Y222&lt;&gt;"",VLOOKUP(Y222,'Anlagentypen strukt inkl RD end'!$A$2:$H$40,8),"")</f>
        <v/>
      </c>
      <c r="AD222" s="24" t="str">
        <f>IF(Z222&lt;&gt;"",VLOOKUP(Z222,'Anlagentypen strukt inkl RD end'!$A$2:$H$40,8),"")</f>
        <v/>
      </c>
      <c r="AE222" s="33" t="str">
        <f t="shared" si="66"/>
        <v/>
      </c>
      <c r="AF222" s="25"/>
      <c r="AG222" s="25"/>
      <c r="AH222" s="25"/>
      <c r="AI222" s="25"/>
      <c r="AJ222" s="47" t="str">
        <f t="shared" si="67"/>
        <v/>
      </c>
      <c r="AK222" s="48" t="str">
        <f t="shared" si="60"/>
        <v/>
      </c>
      <c r="AL222" s="47" t="str">
        <f t="shared" si="68"/>
        <v/>
      </c>
      <c r="AM222" s="27"/>
      <c r="AN222" s="36" t="str">
        <f t="shared" si="61"/>
        <v/>
      </c>
      <c r="AO222" s="39" t="str">
        <f t="shared" si="59"/>
        <v/>
      </c>
      <c r="AP222" s="39" t="str">
        <f t="shared" si="69"/>
        <v/>
      </c>
      <c r="AQ222" s="97" t="str">
        <f t="shared" si="62"/>
        <v/>
      </c>
      <c r="AR222" s="113" t="str">
        <f>_xlfn.IFNA(IF(AND(MATCH(B222,SlNrfürStrecke!A:A,0)&gt;0,MATCH(C222,SlNrfürStrecke!B:B,0)&gt;0)=TRUE,"ja","nein"),"nein")</f>
        <v>nein</v>
      </c>
      <c r="AS222" s="140" t="str">
        <f t="shared" si="70"/>
        <v>nein</v>
      </c>
      <c r="AT222" s="113" t="str">
        <f t="shared" si="71"/>
        <v>Ja</v>
      </c>
      <c r="AU222" s="113"/>
      <c r="AV222" s="141" t="s">
        <v>3607</v>
      </c>
    </row>
    <row r="223" spans="1:48" s="39" customFormat="1" x14ac:dyDescent="0.25">
      <c r="A223" s="23" t="s">
        <v>2345</v>
      </c>
      <c r="B223" s="77">
        <v>19901</v>
      </c>
      <c r="C223" s="80" t="s">
        <v>3</v>
      </c>
      <c r="D223" s="81" t="s">
        <v>3</v>
      </c>
      <c r="E223" s="37" t="b">
        <f t="shared" si="63"/>
        <v>1</v>
      </c>
      <c r="F223" s="37" t="b">
        <f t="shared" si="64"/>
        <v>0</v>
      </c>
      <c r="G223" s="38" t="str">
        <f t="shared" si="54"/>
        <v xml:space="preserve">19901  </v>
      </c>
      <c r="H223" s="18" t="s">
        <v>351</v>
      </c>
      <c r="I223" s="93" t="s">
        <v>2346</v>
      </c>
      <c r="J223" s="19" t="s">
        <v>3</v>
      </c>
      <c r="K223" s="19" t="s">
        <v>3</v>
      </c>
      <c r="L223" s="51"/>
      <c r="M223" s="51"/>
      <c r="N223" s="19" t="str">
        <f t="shared" si="55"/>
        <v/>
      </c>
      <c r="O223" s="22" t="str">
        <f t="shared" ca="1" si="56"/>
        <v>ja</v>
      </c>
      <c r="P223" s="22" t="str">
        <f t="shared" ca="1" si="57"/>
        <v>ja</v>
      </c>
      <c r="Q223" s="20" t="str">
        <f t="shared" ca="1" si="58"/>
        <v>Ja</v>
      </c>
      <c r="R223" s="53" t="s">
        <v>350</v>
      </c>
      <c r="S223" s="73" t="s">
        <v>2345</v>
      </c>
      <c r="T223" s="28"/>
      <c r="U223" s="33" t="str">
        <f t="shared" si="65"/>
        <v/>
      </c>
      <c r="V223" s="29"/>
      <c r="W223" s="35"/>
      <c r="X223" s="35"/>
      <c r="Y223" s="35"/>
      <c r="Z223" s="35"/>
      <c r="AA223" s="24" t="str">
        <f>IF(W223&lt;&gt;"",VLOOKUP(W223,'Anlagentypen strukt inkl RD end'!$A$2:$H$40,8),"")</f>
        <v/>
      </c>
      <c r="AB223" s="24" t="str">
        <f>IF(X223&lt;&gt;"",VLOOKUP(X223,'Anlagentypen strukt inkl RD end'!$A$2:$H$40,8),"")</f>
        <v/>
      </c>
      <c r="AC223" s="24" t="str">
        <f>IF(Y223&lt;&gt;"",VLOOKUP(Y223,'Anlagentypen strukt inkl RD end'!$A$2:$H$40,8),"")</f>
        <v/>
      </c>
      <c r="AD223" s="24" t="str">
        <f>IF(Z223&lt;&gt;"",VLOOKUP(Z223,'Anlagentypen strukt inkl RD end'!$A$2:$H$40,8),"")</f>
        <v/>
      </c>
      <c r="AE223" s="33" t="str">
        <f t="shared" si="66"/>
        <v/>
      </c>
      <c r="AF223" s="25"/>
      <c r="AG223" s="25"/>
      <c r="AH223" s="25"/>
      <c r="AI223" s="25"/>
      <c r="AJ223" s="47" t="str">
        <f t="shared" si="67"/>
        <v/>
      </c>
      <c r="AK223" s="48" t="str">
        <f t="shared" si="60"/>
        <v/>
      </c>
      <c r="AL223" s="47" t="str">
        <f t="shared" si="68"/>
        <v/>
      </c>
      <c r="AM223" s="27"/>
      <c r="AN223" s="36" t="str">
        <f t="shared" si="61"/>
        <v/>
      </c>
      <c r="AO223" s="39" t="str">
        <f t="shared" si="59"/>
        <v/>
      </c>
      <c r="AP223" s="39" t="str">
        <f t="shared" si="69"/>
        <v>X</v>
      </c>
      <c r="AQ223" s="97" t="str">
        <f t="shared" si="62"/>
        <v/>
      </c>
      <c r="AR223" s="140" t="str">
        <f>_xlfn.IFNA(IF(AND(MATCH(B223,SlNrfürStrecke!A:A,0)&gt;0,MATCH(C223,SlNrfürStrecke!B:B,0)&gt;0)=TRUE,"ja","nein"),"nein")</f>
        <v>ja</v>
      </c>
      <c r="AS223" s="140" t="str">
        <f t="shared" si="70"/>
        <v>ja</v>
      </c>
      <c r="AT223" s="113" t="str">
        <f t="shared" si="71"/>
        <v>Nein</v>
      </c>
      <c r="AU223" s="113"/>
      <c r="AV223" s="141" t="s">
        <v>3607</v>
      </c>
    </row>
    <row r="224" spans="1:48" s="39" customFormat="1" hidden="1" x14ac:dyDescent="0.25">
      <c r="A224" s="23"/>
      <c r="B224" s="77">
        <v>19901</v>
      </c>
      <c r="C224" s="81" t="s">
        <v>7</v>
      </c>
      <c r="D224" s="81" t="s">
        <v>8</v>
      </c>
      <c r="E224" s="37" t="b">
        <f t="shared" si="63"/>
        <v>0</v>
      </c>
      <c r="F224" s="37" t="b">
        <f t="shared" si="64"/>
        <v>0</v>
      </c>
      <c r="G224" s="38" t="str">
        <f t="shared" si="54"/>
        <v>19901 77 g</v>
      </c>
      <c r="H224" s="18" t="s">
        <v>351</v>
      </c>
      <c r="I224" s="94" t="s">
        <v>9</v>
      </c>
      <c r="J224" s="19" t="s">
        <v>3</v>
      </c>
      <c r="K224" s="19" t="s">
        <v>3</v>
      </c>
      <c r="L224" s="51"/>
      <c r="M224" s="51"/>
      <c r="N224" s="19" t="str">
        <f t="shared" si="55"/>
        <v/>
      </c>
      <c r="O224" s="22" t="str">
        <f t="shared" ca="1" si="56"/>
        <v>ja</v>
      </c>
      <c r="P224" s="22" t="str">
        <f t="shared" ca="1" si="57"/>
        <v>ja</v>
      </c>
      <c r="Q224" s="20" t="str">
        <f t="shared" ca="1" si="58"/>
        <v>Ja</v>
      </c>
      <c r="R224" s="53" t="s">
        <v>352</v>
      </c>
      <c r="S224" s="84"/>
      <c r="T224" s="83"/>
      <c r="U224" s="33" t="str">
        <f t="shared" si="65"/>
        <v/>
      </c>
      <c r="V224" s="29"/>
      <c r="W224" s="35"/>
      <c r="X224" s="35"/>
      <c r="Y224" s="35"/>
      <c r="Z224" s="35"/>
      <c r="AA224" s="24" t="str">
        <f>IF(W224&lt;&gt;"",VLOOKUP(W224,'Anlagentypen strukt inkl RD end'!$A$2:$H$40,8),"")</f>
        <v/>
      </c>
      <c r="AB224" s="24" t="str">
        <f>IF(X224&lt;&gt;"",VLOOKUP(X224,'Anlagentypen strukt inkl RD end'!$A$2:$H$40,8),"")</f>
        <v/>
      </c>
      <c r="AC224" s="24" t="str">
        <f>IF(Y224&lt;&gt;"",VLOOKUP(Y224,'Anlagentypen strukt inkl RD end'!$A$2:$H$40,8),"")</f>
        <v/>
      </c>
      <c r="AD224" s="24" t="str">
        <f>IF(Z224&lt;&gt;"",VLOOKUP(Z224,'Anlagentypen strukt inkl RD end'!$A$2:$H$40,8),"")</f>
        <v/>
      </c>
      <c r="AE224" s="33" t="str">
        <f t="shared" si="66"/>
        <v/>
      </c>
      <c r="AF224" s="25"/>
      <c r="AG224" s="25"/>
      <c r="AH224" s="25"/>
      <c r="AI224" s="25"/>
      <c r="AJ224" s="47" t="str">
        <f t="shared" si="67"/>
        <v/>
      </c>
      <c r="AK224" s="48" t="str">
        <f t="shared" si="60"/>
        <v/>
      </c>
      <c r="AL224" s="47" t="str">
        <f t="shared" si="68"/>
        <v/>
      </c>
      <c r="AM224" s="27"/>
      <c r="AN224" s="36" t="str">
        <f t="shared" si="61"/>
        <v/>
      </c>
      <c r="AO224" s="39" t="str">
        <f t="shared" si="59"/>
        <v/>
      </c>
      <c r="AP224" s="39" t="str">
        <f t="shared" si="69"/>
        <v/>
      </c>
      <c r="AQ224" s="97" t="str">
        <f t="shared" si="62"/>
        <v/>
      </c>
      <c r="AR224" s="113" t="str">
        <f>_xlfn.IFNA(IF(AND(MATCH(B224,SlNrfürStrecke!A:A,0)&gt;0,MATCH(C224,SlNrfürStrecke!B:B,0)&gt;0)=TRUE,"ja","nein"),"nein")</f>
        <v>nein</v>
      </c>
      <c r="AS224" s="140" t="str">
        <f t="shared" si="70"/>
        <v>nein</v>
      </c>
      <c r="AT224" s="113" t="str">
        <f t="shared" si="71"/>
        <v>Ja</v>
      </c>
      <c r="AU224" s="113"/>
      <c r="AV224" s="141" t="s">
        <v>3607</v>
      </c>
    </row>
    <row r="225" spans="1:48" s="39" customFormat="1" x14ac:dyDescent="0.25">
      <c r="A225" s="23" t="s">
        <v>2345</v>
      </c>
      <c r="B225" s="77">
        <v>19903</v>
      </c>
      <c r="C225" s="80" t="s">
        <v>3</v>
      </c>
      <c r="D225" s="81" t="s">
        <v>3</v>
      </c>
      <c r="E225" s="37" t="b">
        <f t="shared" si="63"/>
        <v>1</v>
      </c>
      <c r="F225" s="37" t="b">
        <f t="shared" si="64"/>
        <v>0</v>
      </c>
      <c r="G225" s="38" t="str">
        <f t="shared" si="54"/>
        <v xml:space="preserve">19903  </v>
      </c>
      <c r="H225" s="18" t="s">
        <v>354</v>
      </c>
      <c r="I225" s="93" t="s">
        <v>2346</v>
      </c>
      <c r="J225" s="19" t="s">
        <v>3</v>
      </c>
      <c r="K225" s="19" t="s">
        <v>3</v>
      </c>
      <c r="L225" s="51"/>
      <c r="M225" s="51"/>
      <c r="N225" s="19" t="str">
        <f t="shared" si="55"/>
        <v/>
      </c>
      <c r="O225" s="22" t="str">
        <f t="shared" ca="1" si="56"/>
        <v>ja</v>
      </c>
      <c r="P225" s="22" t="str">
        <f t="shared" ca="1" si="57"/>
        <v>ja</v>
      </c>
      <c r="Q225" s="20" t="str">
        <f t="shared" ca="1" si="58"/>
        <v>Ja</v>
      </c>
      <c r="R225" s="53" t="s">
        <v>353</v>
      </c>
      <c r="S225" s="73" t="s">
        <v>2345</v>
      </c>
      <c r="T225" s="28"/>
      <c r="U225" s="33" t="str">
        <f t="shared" si="65"/>
        <v/>
      </c>
      <c r="V225" s="29"/>
      <c r="W225" s="35"/>
      <c r="X225" s="35"/>
      <c r="Y225" s="35"/>
      <c r="Z225" s="35"/>
      <c r="AA225" s="24" t="str">
        <f>IF(W225&lt;&gt;"",VLOOKUP(W225,'Anlagentypen strukt inkl RD end'!$A$2:$H$40,8),"")</f>
        <v/>
      </c>
      <c r="AB225" s="24" t="str">
        <f>IF(X225&lt;&gt;"",VLOOKUP(X225,'Anlagentypen strukt inkl RD end'!$A$2:$H$40,8),"")</f>
        <v/>
      </c>
      <c r="AC225" s="24" t="str">
        <f>IF(Y225&lt;&gt;"",VLOOKUP(Y225,'Anlagentypen strukt inkl RD end'!$A$2:$H$40,8),"")</f>
        <v/>
      </c>
      <c r="AD225" s="24" t="str">
        <f>IF(Z225&lt;&gt;"",VLOOKUP(Z225,'Anlagentypen strukt inkl RD end'!$A$2:$H$40,8),"")</f>
        <v/>
      </c>
      <c r="AE225" s="33" t="str">
        <f t="shared" si="66"/>
        <v/>
      </c>
      <c r="AF225" s="25"/>
      <c r="AG225" s="25"/>
      <c r="AH225" s="25"/>
      <c r="AI225" s="25"/>
      <c r="AJ225" s="47" t="str">
        <f t="shared" si="67"/>
        <v/>
      </c>
      <c r="AK225" s="48" t="str">
        <f t="shared" si="60"/>
        <v/>
      </c>
      <c r="AL225" s="47" t="str">
        <f t="shared" si="68"/>
        <v/>
      </c>
      <c r="AM225" s="27"/>
      <c r="AN225" s="36" t="str">
        <f t="shared" si="61"/>
        <v/>
      </c>
      <c r="AO225" s="39" t="str">
        <f t="shared" si="59"/>
        <v/>
      </c>
      <c r="AP225" s="39" t="str">
        <f t="shared" si="69"/>
        <v>X</v>
      </c>
      <c r="AQ225" s="97" t="str">
        <f t="shared" si="62"/>
        <v/>
      </c>
      <c r="AR225" s="140" t="str">
        <f>_xlfn.IFNA(IF(AND(MATCH(B225,SlNrfürStrecke!A:A,0)&gt;0,MATCH(C225,SlNrfürStrecke!B:B,0)&gt;0)=TRUE,"ja","nein"),"nein")</f>
        <v>ja</v>
      </c>
      <c r="AS225" s="140" t="str">
        <f t="shared" si="70"/>
        <v>ja</v>
      </c>
      <c r="AT225" s="113" t="str">
        <f t="shared" si="71"/>
        <v>Nein</v>
      </c>
      <c r="AU225" s="113"/>
      <c r="AV225" s="141" t="s">
        <v>3607</v>
      </c>
    </row>
    <row r="226" spans="1:48" s="39" customFormat="1" hidden="1" x14ac:dyDescent="0.25">
      <c r="A226" s="23"/>
      <c r="B226" s="77">
        <v>19903</v>
      </c>
      <c r="C226" s="81" t="s">
        <v>7</v>
      </c>
      <c r="D226" s="81" t="s">
        <v>8</v>
      </c>
      <c r="E226" s="37" t="b">
        <f t="shared" si="63"/>
        <v>0</v>
      </c>
      <c r="F226" s="37" t="b">
        <f t="shared" si="64"/>
        <v>0</v>
      </c>
      <c r="G226" s="38" t="str">
        <f t="shared" si="54"/>
        <v>19903 77 g</v>
      </c>
      <c r="H226" s="18" t="s">
        <v>354</v>
      </c>
      <c r="I226" s="94" t="s">
        <v>9</v>
      </c>
      <c r="J226" s="19" t="s">
        <v>3</v>
      </c>
      <c r="K226" s="19" t="s">
        <v>3</v>
      </c>
      <c r="L226" s="51"/>
      <c r="M226" s="51"/>
      <c r="N226" s="19" t="str">
        <f t="shared" si="55"/>
        <v/>
      </c>
      <c r="O226" s="22" t="str">
        <f t="shared" ca="1" si="56"/>
        <v>ja</v>
      </c>
      <c r="P226" s="22" t="str">
        <f t="shared" ca="1" si="57"/>
        <v>ja</v>
      </c>
      <c r="Q226" s="20" t="str">
        <f t="shared" ca="1" si="58"/>
        <v>Ja</v>
      </c>
      <c r="R226" s="53" t="s">
        <v>355</v>
      </c>
      <c r="S226" s="84"/>
      <c r="T226" s="83"/>
      <c r="U226" s="33" t="str">
        <f t="shared" si="65"/>
        <v/>
      </c>
      <c r="V226" s="29"/>
      <c r="W226" s="35"/>
      <c r="X226" s="35"/>
      <c r="Y226" s="35"/>
      <c r="Z226" s="35"/>
      <c r="AA226" s="24" t="str">
        <f>IF(W226&lt;&gt;"",VLOOKUP(W226,'Anlagentypen strukt inkl RD end'!$A$2:$H$40,8),"")</f>
        <v/>
      </c>
      <c r="AB226" s="24" t="str">
        <f>IF(X226&lt;&gt;"",VLOOKUP(X226,'Anlagentypen strukt inkl RD end'!$A$2:$H$40,8),"")</f>
        <v/>
      </c>
      <c r="AC226" s="24" t="str">
        <f>IF(Y226&lt;&gt;"",VLOOKUP(Y226,'Anlagentypen strukt inkl RD end'!$A$2:$H$40,8),"")</f>
        <v/>
      </c>
      <c r="AD226" s="24" t="str">
        <f>IF(Z226&lt;&gt;"",VLOOKUP(Z226,'Anlagentypen strukt inkl RD end'!$A$2:$H$40,8),"")</f>
        <v/>
      </c>
      <c r="AE226" s="33" t="str">
        <f t="shared" si="66"/>
        <v/>
      </c>
      <c r="AF226" s="25"/>
      <c r="AG226" s="25"/>
      <c r="AH226" s="25"/>
      <c r="AI226" s="25"/>
      <c r="AJ226" s="47" t="str">
        <f t="shared" si="67"/>
        <v/>
      </c>
      <c r="AK226" s="48" t="str">
        <f t="shared" si="60"/>
        <v/>
      </c>
      <c r="AL226" s="47" t="str">
        <f t="shared" si="68"/>
        <v/>
      </c>
      <c r="AM226" s="27"/>
      <c r="AN226" s="36" t="str">
        <f t="shared" si="61"/>
        <v/>
      </c>
      <c r="AO226" s="39" t="str">
        <f t="shared" si="59"/>
        <v/>
      </c>
      <c r="AP226" s="39" t="str">
        <f t="shared" si="69"/>
        <v/>
      </c>
      <c r="AQ226" s="97" t="str">
        <f t="shared" si="62"/>
        <v/>
      </c>
      <c r="AR226" s="113" t="str">
        <f>_xlfn.IFNA(IF(AND(MATCH(B226,SlNrfürStrecke!A:A,0)&gt;0,MATCH(C226,SlNrfürStrecke!B:B,0)&gt;0)=TRUE,"ja","nein"),"nein")</f>
        <v>nein</v>
      </c>
      <c r="AS226" s="140" t="str">
        <f t="shared" si="70"/>
        <v>nein</v>
      </c>
      <c r="AT226" s="113" t="str">
        <f t="shared" si="71"/>
        <v>Ja</v>
      </c>
      <c r="AU226" s="113"/>
      <c r="AV226" s="141" t="s">
        <v>3607</v>
      </c>
    </row>
    <row r="227" spans="1:48" s="39" customFormat="1" ht="26.4" x14ac:dyDescent="0.25">
      <c r="A227" s="23" t="s">
        <v>2345</v>
      </c>
      <c r="B227" s="77">
        <v>19904</v>
      </c>
      <c r="C227" s="80" t="s">
        <v>3</v>
      </c>
      <c r="D227" s="81" t="s">
        <v>3</v>
      </c>
      <c r="E227" s="37" t="b">
        <f t="shared" si="63"/>
        <v>1</v>
      </c>
      <c r="F227" s="37" t="b">
        <f t="shared" si="64"/>
        <v>0</v>
      </c>
      <c r="G227" s="38" t="str">
        <f t="shared" si="54"/>
        <v xml:space="preserve">19904  </v>
      </c>
      <c r="H227" s="18" t="s">
        <v>357</v>
      </c>
      <c r="I227" s="93" t="s">
        <v>2346</v>
      </c>
      <c r="J227" s="19" t="s">
        <v>3</v>
      </c>
      <c r="K227" s="19" t="s">
        <v>3</v>
      </c>
      <c r="L227" s="51"/>
      <c r="M227" s="51"/>
      <c r="N227" s="19" t="str">
        <f t="shared" si="55"/>
        <v/>
      </c>
      <c r="O227" s="22" t="str">
        <f t="shared" ca="1" si="56"/>
        <v>ja</v>
      </c>
      <c r="P227" s="22" t="str">
        <f t="shared" ca="1" si="57"/>
        <v>ja</v>
      </c>
      <c r="Q227" s="20" t="str">
        <f t="shared" ca="1" si="58"/>
        <v>Ja</v>
      </c>
      <c r="R227" s="53" t="s">
        <v>356</v>
      </c>
      <c r="S227" s="73" t="s">
        <v>2345</v>
      </c>
      <c r="T227" s="28"/>
      <c r="U227" s="33" t="str">
        <f t="shared" si="65"/>
        <v/>
      </c>
      <c r="V227" s="29"/>
      <c r="W227" s="35"/>
      <c r="X227" s="35"/>
      <c r="Y227" s="35"/>
      <c r="Z227" s="35"/>
      <c r="AA227" s="24" t="str">
        <f>IF(W227&lt;&gt;"",VLOOKUP(W227,'Anlagentypen strukt inkl RD end'!$A$2:$H$40,8),"")</f>
        <v/>
      </c>
      <c r="AB227" s="24" t="str">
        <f>IF(X227&lt;&gt;"",VLOOKUP(X227,'Anlagentypen strukt inkl RD end'!$A$2:$H$40,8),"")</f>
        <v/>
      </c>
      <c r="AC227" s="24" t="str">
        <f>IF(Y227&lt;&gt;"",VLOOKUP(Y227,'Anlagentypen strukt inkl RD end'!$A$2:$H$40,8),"")</f>
        <v/>
      </c>
      <c r="AD227" s="24" t="str">
        <f>IF(Z227&lt;&gt;"",VLOOKUP(Z227,'Anlagentypen strukt inkl RD end'!$A$2:$H$40,8),"")</f>
        <v/>
      </c>
      <c r="AE227" s="33" t="str">
        <f t="shared" si="66"/>
        <v/>
      </c>
      <c r="AF227" s="25"/>
      <c r="AG227" s="25"/>
      <c r="AH227" s="25"/>
      <c r="AI227" s="25"/>
      <c r="AJ227" s="47" t="str">
        <f t="shared" si="67"/>
        <v/>
      </c>
      <c r="AK227" s="48" t="str">
        <f t="shared" si="60"/>
        <v/>
      </c>
      <c r="AL227" s="47" t="str">
        <f t="shared" si="68"/>
        <v/>
      </c>
      <c r="AM227" s="27"/>
      <c r="AN227" s="36" t="str">
        <f t="shared" si="61"/>
        <v/>
      </c>
      <c r="AO227" s="39" t="str">
        <f t="shared" si="59"/>
        <v/>
      </c>
      <c r="AP227" s="39" t="str">
        <f t="shared" si="69"/>
        <v>X</v>
      </c>
      <c r="AQ227" s="97" t="str">
        <f t="shared" si="62"/>
        <v/>
      </c>
      <c r="AR227" s="140" t="str">
        <f>_xlfn.IFNA(IF(AND(MATCH(B227,SlNrfürStrecke!A:A,0)&gt;0,MATCH(C227,SlNrfürStrecke!B:B,0)&gt;0)=TRUE,"ja","nein"),"nein")</f>
        <v>ja</v>
      </c>
      <c r="AS227" s="140" t="str">
        <f t="shared" si="70"/>
        <v>ja</v>
      </c>
      <c r="AT227" s="113" t="str">
        <f t="shared" si="71"/>
        <v>Nein</v>
      </c>
      <c r="AU227" s="113"/>
      <c r="AV227" s="141" t="s">
        <v>3607</v>
      </c>
    </row>
    <row r="228" spans="1:48" s="39" customFormat="1" ht="26.4" hidden="1" x14ac:dyDescent="0.25">
      <c r="A228" s="23"/>
      <c r="B228" s="77">
        <v>19904</v>
      </c>
      <c r="C228" s="81" t="s">
        <v>7</v>
      </c>
      <c r="D228" s="81" t="s">
        <v>8</v>
      </c>
      <c r="E228" s="37" t="b">
        <f t="shared" si="63"/>
        <v>0</v>
      </c>
      <c r="F228" s="37" t="b">
        <f t="shared" si="64"/>
        <v>0</v>
      </c>
      <c r="G228" s="38" t="str">
        <f t="shared" si="54"/>
        <v>19904 77 g</v>
      </c>
      <c r="H228" s="18" t="s">
        <v>357</v>
      </c>
      <c r="I228" s="94" t="s">
        <v>9</v>
      </c>
      <c r="J228" s="19" t="s">
        <v>3</v>
      </c>
      <c r="K228" s="19" t="s">
        <v>3</v>
      </c>
      <c r="L228" s="51"/>
      <c r="M228" s="51"/>
      <c r="N228" s="19" t="str">
        <f t="shared" si="55"/>
        <v/>
      </c>
      <c r="O228" s="22" t="str">
        <f t="shared" ca="1" si="56"/>
        <v>ja</v>
      </c>
      <c r="P228" s="22" t="str">
        <f t="shared" ca="1" si="57"/>
        <v>ja</v>
      </c>
      <c r="Q228" s="20" t="str">
        <f t="shared" ca="1" si="58"/>
        <v>Ja</v>
      </c>
      <c r="R228" s="53" t="s">
        <v>358</v>
      </c>
      <c r="S228" s="84"/>
      <c r="T228" s="83"/>
      <c r="U228" s="33" t="str">
        <f t="shared" si="65"/>
        <v/>
      </c>
      <c r="V228" s="29"/>
      <c r="W228" s="35"/>
      <c r="X228" s="35"/>
      <c r="Y228" s="35"/>
      <c r="Z228" s="35"/>
      <c r="AA228" s="24" t="str">
        <f>IF(W228&lt;&gt;"",VLOOKUP(W228,'Anlagentypen strukt inkl RD end'!$A$2:$H$40,8),"")</f>
        <v/>
      </c>
      <c r="AB228" s="24" t="str">
        <f>IF(X228&lt;&gt;"",VLOOKUP(X228,'Anlagentypen strukt inkl RD end'!$A$2:$H$40,8),"")</f>
        <v/>
      </c>
      <c r="AC228" s="24" t="str">
        <f>IF(Y228&lt;&gt;"",VLOOKUP(Y228,'Anlagentypen strukt inkl RD end'!$A$2:$H$40,8),"")</f>
        <v/>
      </c>
      <c r="AD228" s="24" t="str">
        <f>IF(Z228&lt;&gt;"",VLOOKUP(Z228,'Anlagentypen strukt inkl RD end'!$A$2:$H$40,8),"")</f>
        <v/>
      </c>
      <c r="AE228" s="33" t="str">
        <f t="shared" si="66"/>
        <v/>
      </c>
      <c r="AF228" s="25"/>
      <c r="AG228" s="25"/>
      <c r="AH228" s="25"/>
      <c r="AI228" s="25"/>
      <c r="AJ228" s="47" t="str">
        <f t="shared" si="67"/>
        <v/>
      </c>
      <c r="AK228" s="48" t="str">
        <f t="shared" si="60"/>
        <v/>
      </c>
      <c r="AL228" s="47" t="str">
        <f t="shared" si="68"/>
        <v/>
      </c>
      <c r="AM228" s="27"/>
      <c r="AN228" s="36" t="str">
        <f t="shared" si="61"/>
        <v/>
      </c>
      <c r="AO228" s="39" t="str">
        <f t="shared" si="59"/>
        <v/>
      </c>
      <c r="AP228" s="39" t="str">
        <f t="shared" si="69"/>
        <v/>
      </c>
      <c r="AQ228" s="97" t="str">
        <f t="shared" si="62"/>
        <v/>
      </c>
      <c r="AR228" s="113" t="str">
        <f>_xlfn.IFNA(IF(AND(MATCH(B228,SlNrfürStrecke!A:A,0)&gt;0,MATCH(C228,SlNrfürStrecke!B:B,0)&gt;0)=TRUE,"ja","nein"),"nein")</f>
        <v>nein</v>
      </c>
      <c r="AS228" s="140" t="str">
        <f t="shared" si="70"/>
        <v>nein</v>
      </c>
      <c r="AT228" s="113" t="str">
        <f t="shared" si="71"/>
        <v>Ja</v>
      </c>
      <c r="AU228" s="113"/>
      <c r="AV228" s="141" t="s">
        <v>3607</v>
      </c>
    </row>
    <row r="229" spans="1:48" s="39" customFormat="1" ht="26.4" x14ac:dyDescent="0.25">
      <c r="A229" s="23" t="s">
        <v>2345</v>
      </c>
      <c r="B229" s="77">
        <v>19905</v>
      </c>
      <c r="C229" s="80" t="s">
        <v>3</v>
      </c>
      <c r="D229" s="81" t="s">
        <v>3</v>
      </c>
      <c r="E229" s="37" t="b">
        <f t="shared" si="63"/>
        <v>1</v>
      </c>
      <c r="F229" s="37" t="b">
        <f t="shared" si="64"/>
        <v>0</v>
      </c>
      <c r="G229" s="38" t="str">
        <f t="shared" si="54"/>
        <v xml:space="preserve">19905  </v>
      </c>
      <c r="H229" s="18" t="s">
        <v>360</v>
      </c>
      <c r="I229" s="93" t="s">
        <v>2346</v>
      </c>
      <c r="J229" s="19" t="s">
        <v>3</v>
      </c>
      <c r="K229" s="19" t="s">
        <v>3</v>
      </c>
      <c r="L229" s="51"/>
      <c r="M229" s="51"/>
      <c r="N229" s="19" t="str">
        <f t="shared" si="55"/>
        <v/>
      </c>
      <c r="O229" s="22" t="str">
        <f t="shared" ca="1" si="56"/>
        <v>ja</v>
      </c>
      <c r="P229" s="22" t="str">
        <f t="shared" ca="1" si="57"/>
        <v>ja</v>
      </c>
      <c r="Q229" s="20" t="str">
        <f t="shared" ca="1" si="58"/>
        <v>Ja</v>
      </c>
      <c r="R229" s="53" t="s">
        <v>359</v>
      </c>
      <c r="S229" s="73" t="s">
        <v>2345</v>
      </c>
      <c r="T229" s="28"/>
      <c r="U229" s="33" t="str">
        <f t="shared" si="65"/>
        <v/>
      </c>
      <c r="V229" s="29"/>
      <c r="W229" s="35"/>
      <c r="X229" s="35"/>
      <c r="Y229" s="35"/>
      <c r="Z229" s="35"/>
      <c r="AA229" s="24" t="str">
        <f>IF(W229&lt;&gt;"",VLOOKUP(W229,'Anlagentypen strukt inkl RD end'!$A$2:$H$40,8),"")</f>
        <v/>
      </c>
      <c r="AB229" s="24" t="str">
        <f>IF(X229&lt;&gt;"",VLOOKUP(X229,'Anlagentypen strukt inkl RD end'!$A$2:$H$40,8),"")</f>
        <v/>
      </c>
      <c r="AC229" s="24" t="str">
        <f>IF(Y229&lt;&gt;"",VLOOKUP(Y229,'Anlagentypen strukt inkl RD end'!$A$2:$H$40,8),"")</f>
        <v/>
      </c>
      <c r="AD229" s="24" t="str">
        <f>IF(Z229&lt;&gt;"",VLOOKUP(Z229,'Anlagentypen strukt inkl RD end'!$A$2:$H$40,8),"")</f>
        <v/>
      </c>
      <c r="AE229" s="33" t="str">
        <f t="shared" si="66"/>
        <v/>
      </c>
      <c r="AF229" s="25"/>
      <c r="AG229" s="25"/>
      <c r="AH229" s="25"/>
      <c r="AI229" s="25"/>
      <c r="AJ229" s="47" t="str">
        <f t="shared" si="67"/>
        <v/>
      </c>
      <c r="AK229" s="48" t="str">
        <f t="shared" si="60"/>
        <v/>
      </c>
      <c r="AL229" s="47" t="str">
        <f t="shared" si="68"/>
        <v/>
      </c>
      <c r="AM229" s="27"/>
      <c r="AN229" s="36" t="str">
        <f t="shared" si="61"/>
        <v/>
      </c>
      <c r="AO229" s="39" t="str">
        <f t="shared" si="59"/>
        <v/>
      </c>
      <c r="AP229" s="39" t="str">
        <f t="shared" si="69"/>
        <v>X</v>
      </c>
      <c r="AQ229" s="97" t="str">
        <f t="shared" si="62"/>
        <v/>
      </c>
      <c r="AR229" s="140" t="str">
        <f>_xlfn.IFNA(IF(AND(MATCH(B229,SlNrfürStrecke!A:A,0)&gt;0,MATCH(C229,SlNrfürStrecke!B:B,0)&gt;0)=TRUE,"ja","nein"),"nein")</f>
        <v>ja</v>
      </c>
      <c r="AS229" s="140" t="str">
        <f t="shared" si="70"/>
        <v>ja</v>
      </c>
      <c r="AT229" s="113" t="str">
        <f t="shared" si="71"/>
        <v>Nein</v>
      </c>
      <c r="AU229" s="113"/>
      <c r="AV229" s="141" t="s">
        <v>3607</v>
      </c>
    </row>
    <row r="230" spans="1:48" s="39" customFormat="1" ht="26.4" hidden="1" x14ac:dyDescent="0.25">
      <c r="A230" s="23"/>
      <c r="B230" s="77">
        <v>19905</v>
      </c>
      <c r="C230" s="81" t="s">
        <v>7</v>
      </c>
      <c r="D230" s="81" t="s">
        <v>8</v>
      </c>
      <c r="E230" s="37" t="b">
        <f t="shared" si="63"/>
        <v>0</v>
      </c>
      <c r="F230" s="37" t="b">
        <f t="shared" si="64"/>
        <v>0</v>
      </c>
      <c r="G230" s="38" t="str">
        <f t="shared" si="54"/>
        <v>19905 77 g</v>
      </c>
      <c r="H230" s="18" t="s">
        <v>360</v>
      </c>
      <c r="I230" s="94" t="s">
        <v>9</v>
      </c>
      <c r="J230" s="19" t="s">
        <v>3</v>
      </c>
      <c r="K230" s="19" t="s">
        <v>3</v>
      </c>
      <c r="L230" s="51"/>
      <c r="M230" s="51"/>
      <c r="N230" s="19" t="str">
        <f t="shared" si="55"/>
        <v/>
      </c>
      <c r="O230" s="22" t="str">
        <f t="shared" ca="1" si="56"/>
        <v>ja</v>
      </c>
      <c r="P230" s="22" t="str">
        <f t="shared" ca="1" si="57"/>
        <v>ja</v>
      </c>
      <c r="Q230" s="20" t="str">
        <f t="shared" ca="1" si="58"/>
        <v>Ja</v>
      </c>
      <c r="R230" s="53" t="s">
        <v>361</v>
      </c>
      <c r="S230" s="84"/>
      <c r="T230" s="83"/>
      <c r="U230" s="33" t="str">
        <f t="shared" si="65"/>
        <v/>
      </c>
      <c r="V230" s="29"/>
      <c r="W230" s="35"/>
      <c r="X230" s="35"/>
      <c r="Y230" s="35"/>
      <c r="Z230" s="35"/>
      <c r="AA230" s="24" t="str">
        <f>IF(W230&lt;&gt;"",VLOOKUP(W230,'Anlagentypen strukt inkl RD end'!$A$2:$H$40,8),"")</f>
        <v/>
      </c>
      <c r="AB230" s="24" t="str">
        <f>IF(X230&lt;&gt;"",VLOOKUP(X230,'Anlagentypen strukt inkl RD end'!$A$2:$H$40,8),"")</f>
        <v/>
      </c>
      <c r="AC230" s="24" t="str">
        <f>IF(Y230&lt;&gt;"",VLOOKUP(Y230,'Anlagentypen strukt inkl RD end'!$A$2:$H$40,8),"")</f>
        <v/>
      </c>
      <c r="AD230" s="24" t="str">
        <f>IF(Z230&lt;&gt;"",VLOOKUP(Z230,'Anlagentypen strukt inkl RD end'!$A$2:$H$40,8),"")</f>
        <v/>
      </c>
      <c r="AE230" s="33" t="str">
        <f t="shared" si="66"/>
        <v/>
      </c>
      <c r="AF230" s="25"/>
      <c r="AG230" s="25"/>
      <c r="AH230" s="25"/>
      <c r="AI230" s="25"/>
      <c r="AJ230" s="47" t="str">
        <f t="shared" si="67"/>
        <v/>
      </c>
      <c r="AK230" s="48" t="str">
        <f t="shared" si="60"/>
        <v/>
      </c>
      <c r="AL230" s="47" t="str">
        <f t="shared" si="68"/>
        <v/>
      </c>
      <c r="AM230" s="27"/>
      <c r="AN230" s="36" t="str">
        <f t="shared" si="61"/>
        <v/>
      </c>
      <c r="AO230" s="39" t="str">
        <f t="shared" si="59"/>
        <v/>
      </c>
      <c r="AP230" s="39" t="str">
        <f t="shared" si="69"/>
        <v/>
      </c>
      <c r="AQ230" s="97" t="str">
        <f t="shared" si="62"/>
        <v/>
      </c>
      <c r="AR230" s="113" t="str">
        <f>_xlfn.IFNA(IF(AND(MATCH(B230,SlNrfürStrecke!A:A,0)&gt;0,MATCH(C230,SlNrfürStrecke!B:B,0)&gt;0)=TRUE,"ja","nein"),"nein")</f>
        <v>nein</v>
      </c>
      <c r="AS230" s="140" t="str">
        <f t="shared" si="70"/>
        <v>nein</v>
      </c>
      <c r="AT230" s="113" t="str">
        <f t="shared" si="71"/>
        <v>Ja</v>
      </c>
      <c r="AU230" s="113"/>
      <c r="AV230" s="141" t="s">
        <v>3607</v>
      </c>
    </row>
    <row r="231" spans="1:48" s="39" customFormat="1" ht="26.4" x14ac:dyDescent="0.25">
      <c r="A231" s="23" t="s">
        <v>2345</v>
      </c>
      <c r="B231" s="77">
        <v>19906</v>
      </c>
      <c r="C231" s="80" t="s">
        <v>3</v>
      </c>
      <c r="D231" s="81" t="s">
        <v>3</v>
      </c>
      <c r="E231" s="37" t="b">
        <f t="shared" si="63"/>
        <v>1</v>
      </c>
      <c r="F231" s="37" t="b">
        <f t="shared" si="64"/>
        <v>0</v>
      </c>
      <c r="G231" s="38" t="str">
        <f t="shared" si="54"/>
        <v xml:space="preserve">19906  </v>
      </c>
      <c r="H231" s="18" t="s">
        <v>363</v>
      </c>
      <c r="I231" s="93" t="s">
        <v>2346</v>
      </c>
      <c r="J231" s="19" t="s">
        <v>3</v>
      </c>
      <c r="K231" s="19" t="s">
        <v>3</v>
      </c>
      <c r="L231" s="51"/>
      <c r="M231" s="51"/>
      <c r="N231" s="19" t="str">
        <f t="shared" si="55"/>
        <v/>
      </c>
      <c r="O231" s="22" t="str">
        <f t="shared" ca="1" si="56"/>
        <v>ja</v>
      </c>
      <c r="P231" s="22" t="str">
        <f t="shared" ca="1" si="57"/>
        <v>ja</v>
      </c>
      <c r="Q231" s="20" t="str">
        <f t="shared" ca="1" si="58"/>
        <v>Ja</v>
      </c>
      <c r="R231" s="53" t="s">
        <v>362</v>
      </c>
      <c r="S231" s="73" t="s">
        <v>2345</v>
      </c>
      <c r="T231" s="28"/>
      <c r="U231" s="33" t="str">
        <f t="shared" si="65"/>
        <v/>
      </c>
      <c r="V231" s="29"/>
      <c r="W231" s="35"/>
      <c r="X231" s="35"/>
      <c r="Y231" s="35"/>
      <c r="Z231" s="35"/>
      <c r="AA231" s="24" t="str">
        <f>IF(W231&lt;&gt;"",VLOOKUP(W231,'Anlagentypen strukt inkl RD end'!$A$2:$H$40,8),"")</f>
        <v/>
      </c>
      <c r="AB231" s="24" t="str">
        <f>IF(X231&lt;&gt;"",VLOOKUP(X231,'Anlagentypen strukt inkl RD end'!$A$2:$H$40,8),"")</f>
        <v/>
      </c>
      <c r="AC231" s="24" t="str">
        <f>IF(Y231&lt;&gt;"",VLOOKUP(Y231,'Anlagentypen strukt inkl RD end'!$A$2:$H$40,8),"")</f>
        <v/>
      </c>
      <c r="AD231" s="24" t="str">
        <f>IF(Z231&lt;&gt;"",VLOOKUP(Z231,'Anlagentypen strukt inkl RD end'!$A$2:$H$40,8),"")</f>
        <v/>
      </c>
      <c r="AE231" s="33" t="str">
        <f t="shared" si="66"/>
        <v/>
      </c>
      <c r="AF231" s="25"/>
      <c r="AG231" s="25"/>
      <c r="AH231" s="25"/>
      <c r="AI231" s="25"/>
      <c r="AJ231" s="47" t="str">
        <f t="shared" si="67"/>
        <v/>
      </c>
      <c r="AK231" s="48" t="str">
        <f t="shared" si="60"/>
        <v/>
      </c>
      <c r="AL231" s="47" t="str">
        <f t="shared" si="68"/>
        <v/>
      </c>
      <c r="AM231" s="27"/>
      <c r="AN231" s="36" t="str">
        <f t="shared" si="61"/>
        <v/>
      </c>
      <c r="AO231" s="39" t="str">
        <f t="shared" si="59"/>
        <v/>
      </c>
      <c r="AP231" s="39" t="str">
        <f t="shared" si="69"/>
        <v>X</v>
      </c>
      <c r="AQ231" s="97" t="str">
        <f t="shared" si="62"/>
        <v/>
      </c>
      <c r="AR231" s="140" t="str">
        <f>_xlfn.IFNA(IF(AND(MATCH(B231,SlNrfürStrecke!A:A,0)&gt;0,MATCH(C231,SlNrfürStrecke!B:B,0)&gt;0)=TRUE,"ja","nein"),"nein")</f>
        <v>ja</v>
      </c>
      <c r="AS231" s="140" t="str">
        <f t="shared" si="70"/>
        <v>ja</v>
      </c>
      <c r="AT231" s="113" t="str">
        <f t="shared" si="71"/>
        <v>Nein</v>
      </c>
      <c r="AU231" s="113"/>
      <c r="AV231" s="141" t="s">
        <v>3607</v>
      </c>
    </row>
    <row r="232" spans="1:48" s="39" customFormat="1" ht="26.4" hidden="1" x14ac:dyDescent="0.25">
      <c r="A232" s="23"/>
      <c r="B232" s="77">
        <v>19906</v>
      </c>
      <c r="C232" s="81" t="s">
        <v>7</v>
      </c>
      <c r="D232" s="81" t="s">
        <v>8</v>
      </c>
      <c r="E232" s="37" t="b">
        <f t="shared" si="63"/>
        <v>0</v>
      </c>
      <c r="F232" s="37" t="b">
        <f t="shared" si="64"/>
        <v>0</v>
      </c>
      <c r="G232" s="38" t="str">
        <f t="shared" si="54"/>
        <v>19906 77 g</v>
      </c>
      <c r="H232" s="18" t="s">
        <v>363</v>
      </c>
      <c r="I232" s="94" t="s">
        <v>9</v>
      </c>
      <c r="J232" s="19" t="s">
        <v>3</v>
      </c>
      <c r="K232" s="19" t="s">
        <v>3</v>
      </c>
      <c r="L232" s="51"/>
      <c r="M232" s="51"/>
      <c r="N232" s="19" t="str">
        <f t="shared" si="55"/>
        <v/>
      </c>
      <c r="O232" s="22" t="str">
        <f t="shared" ca="1" si="56"/>
        <v>ja</v>
      </c>
      <c r="P232" s="22" t="str">
        <f t="shared" ca="1" si="57"/>
        <v>ja</v>
      </c>
      <c r="Q232" s="20" t="str">
        <f t="shared" ca="1" si="58"/>
        <v>Ja</v>
      </c>
      <c r="R232" s="53" t="s">
        <v>364</v>
      </c>
      <c r="S232" s="84"/>
      <c r="T232" s="83"/>
      <c r="U232" s="33" t="str">
        <f t="shared" si="65"/>
        <v/>
      </c>
      <c r="V232" s="29"/>
      <c r="W232" s="35"/>
      <c r="X232" s="35"/>
      <c r="Y232" s="35"/>
      <c r="Z232" s="35"/>
      <c r="AA232" s="24" t="str">
        <f>IF(W232&lt;&gt;"",VLOOKUP(W232,'Anlagentypen strukt inkl RD end'!$A$2:$H$40,8),"")</f>
        <v/>
      </c>
      <c r="AB232" s="24" t="str">
        <f>IF(X232&lt;&gt;"",VLOOKUP(X232,'Anlagentypen strukt inkl RD end'!$A$2:$H$40,8),"")</f>
        <v/>
      </c>
      <c r="AC232" s="24" t="str">
        <f>IF(Y232&lt;&gt;"",VLOOKUP(Y232,'Anlagentypen strukt inkl RD end'!$A$2:$H$40,8),"")</f>
        <v/>
      </c>
      <c r="AD232" s="24" t="str">
        <f>IF(Z232&lt;&gt;"",VLOOKUP(Z232,'Anlagentypen strukt inkl RD end'!$A$2:$H$40,8),"")</f>
        <v/>
      </c>
      <c r="AE232" s="33" t="str">
        <f t="shared" si="66"/>
        <v/>
      </c>
      <c r="AF232" s="25"/>
      <c r="AG232" s="25"/>
      <c r="AH232" s="25"/>
      <c r="AI232" s="25"/>
      <c r="AJ232" s="47" t="str">
        <f t="shared" si="67"/>
        <v/>
      </c>
      <c r="AK232" s="48" t="str">
        <f t="shared" si="60"/>
        <v/>
      </c>
      <c r="AL232" s="47" t="str">
        <f t="shared" si="68"/>
        <v/>
      </c>
      <c r="AM232" s="27"/>
      <c r="AN232" s="36" t="str">
        <f t="shared" si="61"/>
        <v/>
      </c>
      <c r="AO232" s="39" t="str">
        <f t="shared" si="59"/>
        <v/>
      </c>
      <c r="AP232" s="39" t="str">
        <f t="shared" si="69"/>
        <v/>
      </c>
      <c r="AQ232" s="97" t="str">
        <f t="shared" si="62"/>
        <v/>
      </c>
      <c r="AR232" s="113" t="str">
        <f>_xlfn.IFNA(IF(AND(MATCH(B232,SlNrfürStrecke!A:A,0)&gt;0,MATCH(C232,SlNrfürStrecke!B:B,0)&gt;0)=TRUE,"ja","nein"),"nein")</f>
        <v>nein</v>
      </c>
      <c r="AS232" s="140" t="str">
        <f t="shared" si="70"/>
        <v>nein</v>
      </c>
      <c r="AT232" s="113" t="str">
        <f t="shared" si="71"/>
        <v>Ja</v>
      </c>
      <c r="AU232" s="113"/>
      <c r="AV232" s="141" t="s">
        <v>3607</v>
      </c>
    </row>
    <row r="233" spans="1:48" s="39" customFormat="1" hidden="1" x14ac:dyDescent="0.25">
      <c r="A233" s="23"/>
      <c r="B233" s="77">
        <v>19908</v>
      </c>
      <c r="C233" s="80" t="s">
        <v>3</v>
      </c>
      <c r="D233" s="81" t="s">
        <v>8</v>
      </c>
      <c r="E233" s="37" t="b">
        <f t="shared" si="63"/>
        <v>0</v>
      </c>
      <c r="F233" s="37" t="b">
        <f t="shared" si="64"/>
        <v>0</v>
      </c>
      <c r="G233" s="38" t="str">
        <f t="shared" si="54"/>
        <v>19908  g</v>
      </c>
      <c r="H233" s="18" t="s">
        <v>366</v>
      </c>
      <c r="I233" s="93" t="s">
        <v>2346</v>
      </c>
      <c r="J233" s="19" t="s">
        <v>3</v>
      </c>
      <c r="K233" s="19" t="s">
        <v>3</v>
      </c>
      <c r="L233" s="51"/>
      <c r="M233" s="51"/>
      <c r="N233" s="19" t="str">
        <f t="shared" si="55"/>
        <v/>
      </c>
      <c r="O233" s="22" t="str">
        <f t="shared" ca="1" si="56"/>
        <v>ja</v>
      </c>
      <c r="P233" s="22" t="str">
        <f t="shared" ca="1" si="57"/>
        <v>ja</v>
      </c>
      <c r="Q233" s="20" t="str">
        <f t="shared" ca="1" si="58"/>
        <v>Ja</v>
      </c>
      <c r="R233" s="53" t="s">
        <v>365</v>
      </c>
      <c r="S233" s="84"/>
      <c r="T233" s="83"/>
      <c r="U233" s="33" t="str">
        <f t="shared" si="65"/>
        <v/>
      </c>
      <c r="V233" s="29"/>
      <c r="W233" s="35"/>
      <c r="X233" s="35"/>
      <c r="Y233" s="35"/>
      <c r="Z233" s="35"/>
      <c r="AA233" s="24" t="str">
        <f>IF(W233&lt;&gt;"",VLOOKUP(W233,'Anlagentypen strukt inkl RD end'!$A$2:$H$40,8),"")</f>
        <v/>
      </c>
      <c r="AB233" s="24" t="str">
        <f>IF(X233&lt;&gt;"",VLOOKUP(X233,'Anlagentypen strukt inkl RD end'!$A$2:$H$40,8),"")</f>
        <v/>
      </c>
      <c r="AC233" s="24" t="str">
        <f>IF(Y233&lt;&gt;"",VLOOKUP(Y233,'Anlagentypen strukt inkl RD end'!$A$2:$H$40,8),"")</f>
        <v/>
      </c>
      <c r="AD233" s="24" t="str">
        <f>IF(Z233&lt;&gt;"",VLOOKUP(Z233,'Anlagentypen strukt inkl RD end'!$A$2:$H$40,8),"")</f>
        <v/>
      </c>
      <c r="AE233" s="33" t="str">
        <f t="shared" si="66"/>
        <v/>
      </c>
      <c r="AF233" s="25"/>
      <c r="AG233" s="25"/>
      <c r="AH233" s="25"/>
      <c r="AI233" s="25"/>
      <c r="AJ233" s="47" t="str">
        <f t="shared" si="67"/>
        <v/>
      </c>
      <c r="AK233" s="48" t="str">
        <f t="shared" si="60"/>
        <v/>
      </c>
      <c r="AL233" s="47" t="str">
        <f t="shared" si="68"/>
        <v/>
      </c>
      <c r="AM233" s="27"/>
      <c r="AN233" s="36" t="str">
        <f t="shared" si="61"/>
        <v/>
      </c>
      <c r="AO233" s="39" t="str">
        <f t="shared" si="59"/>
        <v/>
      </c>
      <c r="AP233" s="39" t="str">
        <f t="shared" si="69"/>
        <v/>
      </c>
      <c r="AQ233" s="97" t="str">
        <f t="shared" si="62"/>
        <v/>
      </c>
      <c r="AR233" s="140" t="str">
        <f>_xlfn.IFNA(IF(AND(MATCH(B233,SlNrfürStrecke!A:A,0)&gt;0,MATCH(C233,SlNrfürStrecke!B:B,0)&gt;0)=TRUE,"ja","nein"),"nein")</f>
        <v>nein</v>
      </c>
      <c r="AS233" s="140" t="str">
        <f t="shared" si="70"/>
        <v>nein</v>
      </c>
      <c r="AT233" s="113" t="str">
        <f t="shared" si="71"/>
        <v>Ja</v>
      </c>
      <c r="AU233" s="113"/>
      <c r="AV233" s="141" t="s">
        <v>3607</v>
      </c>
    </row>
    <row r="234" spans="1:48" s="39" customFormat="1" hidden="1" x14ac:dyDescent="0.25">
      <c r="A234" s="23"/>
      <c r="B234" s="77">
        <v>19908</v>
      </c>
      <c r="C234" s="81" t="s">
        <v>112</v>
      </c>
      <c r="D234" s="81" t="s">
        <v>3</v>
      </c>
      <c r="E234" s="37" t="b">
        <f t="shared" si="63"/>
        <v>0</v>
      </c>
      <c r="F234" s="37" t="b">
        <f t="shared" si="64"/>
        <v>0</v>
      </c>
      <c r="G234" s="38" t="str">
        <f t="shared" si="54"/>
        <v xml:space="preserve">19908 88 </v>
      </c>
      <c r="H234" s="18" t="s">
        <v>366</v>
      </c>
      <c r="I234" s="94" t="s">
        <v>113</v>
      </c>
      <c r="J234" s="19" t="s">
        <v>3</v>
      </c>
      <c r="K234" s="19" t="s">
        <v>3</v>
      </c>
      <c r="L234" s="51"/>
      <c r="M234" s="51"/>
      <c r="N234" s="19" t="str">
        <f t="shared" si="55"/>
        <v/>
      </c>
      <c r="O234" s="22" t="str">
        <f t="shared" ca="1" si="56"/>
        <v>ja</v>
      </c>
      <c r="P234" s="22" t="str">
        <f t="shared" ca="1" si="57"/>
        <v>ja</v>
      </c>
      <c r="Q234" s="20" t="str">
        <f t="shared" ca="1" si="58"/>
        <v>Ja</v>
      </c>
      <c r="R234" s="53" t="s">
        <v>367</v>
      </c>
      <c r="S234" s="73"/>
      <c r="T234" s="28"/>
      <c r="U234" s="33" t="str">
        <f t="shared" si="65"/>
        <v/>
      </c>
      <c r="V234" s="29"/>
      <c r="W234" s="35"/>
      <c r="X234" s="35"/>
      <c r="Y234" s="35"/>
      <c r="Z234" s="35"/>
      <c r="AA234" s="24" t="str">
        <f>IF(W234&lt;&gt;"",VLOOKUP(W234,'Anlagentypen strukt inkl RD end'!$A$2:$H$40,8),"")</f>
        <v/>
      </c>
      <c r="AB234" s="24" t="str">
        <f>IF(X234&lt;&gt;"",VLOOKUP(X234,'Anlagentypen strukt inkl RD end'!$A$2:$H$40,8),"")</f>
        <v/>
      </c>
      <c r="AC234" s="24" t="str">
        <f>IF(Y234&lt;&gt;"",VLOOKUP(Y234,'Anlagentypen strukt inkl RD end'!$A$2:$H$40,8),"")</f>
        <v/>
      </c>
      <c r="AD234" s="24" t="str">
        <f>IF(Z234&lt;&gt;"",VLOOKUP(Z234,'Anlagentypen strukt inkl RD end'!$A$2:$H$40,8),"")</f>
        <v/>
      </c>
      <c r="AE234" s="33" t="str">
        <f t="shared" si="66"/>
        <v/>
      </c>
      <c r="AF234" s="25"/>
      <c r="AG234" s="25"/>
      <c r="AH234" s="25"/>
      <c r="AI234" s="25"/>
      <c r="AJ234" s="47" t="str">
        <f t="shared" si="67"/>
        <v/>
      </c>
      <c r="AK234" s="48" t="str">
        <f t="shared" si="60"/>
        <v/>
      </c>
      <c r="AL234" s="47" t="str">
        <f t="shared" si="68"/>
        <v/>
      </c>
      <c r="AM234" s="27"/>
      <c r="AN234" s="36" t="str">
        <f t="shared" si="61"/>
        <v/>
      </c>
      <c r="AO234" s="39" t="str">
        <f t="shared" si="59"/>
        <v/>
      </c>
      <c r="AP234" s="39" t="str">
        <f t="shared" si="69"/>
        <v/>
      </c>
      <c r="AQ234" s="97" t="str">
        <f t="shared" si="62"/>
        <v/>
      </c>
      <c r="AR234" s="113" t="str">
        <f>_xlfn.IFNA(IF(AND(MATCH(B234,SlNrfürStrecke!A:A,0)&gt;0,MATCH(C234,SlNrfürStrecke!B:B,0)&gt;0)=TRUE,"ja","nein"),"nein")</f>
        <v>nein</v>
      </c>
      <c r="AS234" s="140" t="str">
        <f t="shared" si="70"/>
        <v>nein</v>
      </c>
      <c r="AT234" s="113" t="str">
        <f t="shared" si="71"/>
        <v>Ja</v>
      </c>
      <c r="AU234" s="113"/>
      <c r="AV234" s="141" t="s">
        <v>3607</v>
      </c>
    </row>
    <row r="235" spans="1:48" s="39" customFormat="1" ht="26.4" x14ac:dyDescent="0.25">
      <c r="A235" s="23" t="s">
        <v>2345</v>
      </c>
      <c r="B235" s="77">
        <v>19909</v>
      </c>
      <c r="C235" s="80" t="s">
        <v>3</v>
      </c>
      <c r="D235" s="81" t="s">
        <v>3</v>
      </c>
      <c r="E235" s="37" t="b">
        <f t="shared" si="63"/>
        <v>1</v>
      </c>
      <c r="F235" s="37" t="b">
        <f t="shared" si="64"/>
        <v>0</v>
      </c>
      <c r="G235" s="38" t="str">
        <f t="shared" si="54"/>
        <v xml:space="preserve">19909  </v>
      </c>
      <c r="H235" s="18" t="s">
        <v>369</v>
      </c>
      <c r="I235" s="93" t="s">
        <v>2346</v>
      </c>
      <c r="J235" s="19" t="s">
        <v>3</v>
      </c>
      <c r="K235" s="19" t="s">
        <v>3</v>
      </c>
      <c r="L235" s="51"/>
      <c r="M235" s="51"/>
      <c r="N235" s="19" t="str">
        <f t="shared" si="55"/>
        <v/>
      </c>
      <c r="O235" s="22" t="str">
        <f t="shared" ca="1" si="56"/>
        <v>ja</v>
      </c>
      <c r="P235" s="22" t="str">
        <f t="shared" ca="1" si="57"/>
        <v>ja</v>
      </c>
      <c r="Q235" s="20" t="str">
        <f t="shared" ca="1" si="58"/>
        <v>Ja</v>
      </c>
      <c r="R235" s="53" t="s">
        <v>368</v>
      </c>
      <c r="S235" s="73" t="s">
        <v>2345</v>
      </c>
      <c r="T235" s="28"/>
      <c r="U235" s="33" t="str">
        <f t="shared" si="65"/>
        <v/>
      </c>
      <c r="V235" s="29"/>
      <c r="W235" s="35"/>
      <c r="X235" s="35"/>
      <c r="Y235" s="35"/>
      <c r="Z235" s="35"/>
      <c r="AA235" s="24" t="str">
        <f>IF(W235&lt;&gt;"",VLOOKUP(W235,'Anlagentypen strukt inkl RD end'!$A$2:$H$40,8),"")</f>
        <v/>
      </c>
      <c r="AB235" s="24" t="str">
        <f>IF(X235&lt;&gt;"",VLOOKUP(X235,'Anlagentypen strukt inkl RD end'!$A$2:$H$40,8),"")</f>
        <v/>
      </c>
      <c r="AC235" s="24" t="str">
        <f>IF(Y235&lt;&gt;"",VLOOKUP(Y235,'Anlagentypen strukt inkl RD end'!$A$2:$H$40,8),"")</f>
        <v/>
      </c>
      <c r="AD235" s="24" t="str">
        <f>IF(Z235&lt;&gt;"",VLOOKUP(Z235,'Anlagentypen strukt inkl RD end'!$A$2:$H$40,8),"")</f>
        <v/>
      </c>
      <c r="AE235" s="33" t="str">
        <f t="shared" si="66"/>
        <v/>
      </c>
      <c r="AF235" s="25"/>
      <c r="AG235" s="25"/>
      <c r="AH235" s="25"/>
      <c r="AI235" s="25"/>
      <c r="AJ235" s="47" t="str">
        <f t="shared" si="67"/>
        <v/>
      </c>
      <c r="AK235" s="48" t="str">
        <f t="shared" si="60"/>
        <v/>
      </c>
      <c r="AL235" s="47" t="str">
        <f t="shared" si="68"/>
        <v/>
      </c>
      <c r="AM235" s="27"/>
      <c r="AN235" s="36" t="str">
        <f t="shared" si="61"/>
        <v/>
      </c>
      <c r="AO235" s="39" t="str">
        <f t="shared" si="59"/>
        <v/>
      </c>
      <c r="AP235" s="39" t="str">
        <f t="shared" si="69"/>
        <v>X</v>
      </c>
      <c r="AQ235" s="97" t="str">
        <f t="shared" si="62"/>
        <v/>
      </c>
      <c r="AR235" s="140" t="str">
        <f>_xlfn.IFNA(IF(AND(MATCH(B235,SlNrfürStrecke!A:A,0)&gt;0,MATCH(C235,SlNrfürStrecke!B:B,0)&gt;0)=TRUE,"ja","nein"),"nein")</f>
        <v>ja</v>
      </c>
      <c r="AS235" s="140" t="str">
        <f t="shared" si="70"/>
        <v>ja</v>
      </c>
      <c r="AT235" s="113" t="str">
        <f t="shared" si="71"/>
        <v>Nein</v>
      </c>
      <c r="AU235" s="113"/>
      <c r="AV235" s="141" t="s">
        <v>3607</v>
      </c>
    </row>
    <row r="236" spans="1:48" s="39" customFormat="1" ht="26.4" hidden="1" x14ac:dyDescent="0.25">
      <c r="A236" s="23"/>
      <c r="B236" s="77">
        <v>19909</v>
      </c>
      <c r="C236" s="81" t="s">
        <v>7</v>
      </c>
      <c r="D236" s="81" t="s">
        <v>8</v>
      </c>
      <c r="E236" s="37" t="b">
        <f t="shared" si="63"/>
        <v>0</v>
      </c>
      <c r="F236" s="37" t="b">
        <f t="shared" si="64"/>
        <v>0</v>
      </c>
      <c r="G236" s="38" t="str">
        <f t="shared" si="54"/>
        <v>19909 77 g</v>
      </c>
      <c r="H236" s="18" t="s">
        <v>369</v>
      </c>
      <c r="I236" s="94" t="s">
        <v>9</v>
      </c>
      <c r="J236" s="19" t="s">
        <v>3</v>
      </c>
      <c r="K236" s="19" t="s">
        <v>3</v>
      </c>
      <c r="L236" s="51"/>
      <c r="M236" s="51"/>
      <c r="N236" s="19" t="str">
        <f t="shared" si="55"/>
        <v/>
      </c>
      <c r="O236" s="22" t="str">
        <f t="shared" ca="1" si="56"/>
        <v>ja</v>
      </c>
      <c r="P236" s="22" t="str">
        <f t="shared" ca="1" si="57"/>
        <v>ja</v>
      </c>
      <c r="Q236" s="20" t="str">
        <f t="shared" ca="1" si="58"/>
        <v>Ja</v>
      </c>
      <c r="R236" s="53" t="s">
        <v>370</v>
      </c>
      <c r="S236" s="84"/>
      <c r="T236" s="83"/>
      <c r="U236" s="33" t="str">
        <f t="shared" si="65"/>
        <v/>
      </c>
      <c r="V236" s="29"/>
      <c r="W236" s="35"/>
      <c r="X236" s="35"/>
      <c r="Y236" s="35"/>
      <c r="Z236" s="35"/>
      <c r="AA236" s="24" t="str">
        <f>IF(W236&lt;&gt;"",VLOOKUP(W236,'Anlagentypen strukt inkl RD end'!$A$2:$H$40,8),"")</f>
        <v/>
      </c>
      <c r="AB236" s="24" t="str">
        <f>IF(X236&lt;&gt;"",VLOOKUP(X236,'Anlagentypen strukt inkl RD end'!$A$2:$H$40,8),"")</f>
        <v/>
      </c>
      <c r="AC236" s="24" t="str">
        <f>IF(Y236&lt;&gt;"",VLOOKUP(Y236,'Anlagentypen strukt inkl RD end'!$A$2:$H$40,8),"")</f>
        <v/>
      </c>
      <c r="AD236" s="24" t="str">
        <f>IF(Z236&lt;&gt;"",VLOOKUP(Z236,'Anlagentypen strukt inkl RD end'!$A$2:$H$40,8),"")</f>
        <v/>
      </c>
      <c r="AE236" s="33" t="str">
        <f t="shared" si="66"/>
        <v/>
      </c>
      <c r="AF236" s="25"/>
      <c r="AG236" s="25"/>
      <c r="AH236" s="25"/>
      <c r="AI236" s="25"/>
      <c r="AJ236" s="47" t="str">
        <f t="shared" si="67"/>
        <v/>
      </c>
      <c r="AK236" s="48" t="str">
        <f t="shared" si="60"/>
        <v/>
      </c>
      <c r="AL236" s="47" t="str">
        <f t="shared" si="68"/>
        <v/>
      </c>
      <c r="AM236" s="27"/>
      <c r="AN236" s="36" t="str">
        <f t="shared" si="61"/>
        <v/>
      </c>
      <c r="AO236" s="39" t="str">
        <f t="shared" si="59"/>
        <v/>
      </c>
      <c r="AP236" s="39" t="str">
        <f t="shared" si="69"/>
        <v/>
      </c>
      <c r="AQ236" s="97" t="str">
        <f t="shared" si="62"/>
        <v/>
      </c>
      <c r="AR236" s="113" t="str">
        <f>_xlfn.IFNA(IF(AND(MATCH(B236,SlNrfürStrecke!A:A,0)&gt;0,MATCH(C236,SlNrfürStrecke!B:B,0)&gt;0)=TRUE,"ja","nein"),"nein")</f>
        <v>nein</v>
      </c>
      <c r="AS236" s="140" t="str">
        <f t="shared" si="70"/>
        <v>nein</v>
      </c>
      <c r="AT236" s="113" t="str">
        <f t="shared" si="71"/>
        <v>Ja</v>
      </c>
      <c r="AU236" s="113"/>
      <c r="AV236" s="141" t="s">
        <v>3607</v>
      </c>
    </row>
    <row r="237" spans="1:48" s="39" customFormat="1" x14ac:dyDescent="0.25">
      <c r="A237" s="23" t="s">
        <v>2345</v>
      </c>
      <c r="B237" s="77">
        <v>19910</v>
      </c>
      <c r="C237" s="80" t="s">
        <v>3</v>
      </c>
      <c r="D237" s="81" t="s">
        <v>3</v>
      </c>
      <c r="E237" s="37" t="b">
        <f t="shared" si="63"/>
        <v>1</v>
      </c>
      <c r="F237" s="37" t="b">
        <f t="shared" si="64"/>
        <v>0</v>
      </c>
      <c r="G237" s="38" t="str">
        <f t="shared" si="54"/>
        <v xml:space="preserve">19910  </v>
      </c>
      <c r="H237" s="18" t="s">
        <v>372</v>
      </c>
      <c r="I237" s="93" t="s">
        <v>2346</v>
      </c>
      <c r="J237" s="19" t="s">
        <v>3</v>
      </c>
      <c r="K237" s="19" t="s">
        <v>3</v>
      </c>
      <c r="L237" s="51"/>
      <c r="M237" s="51"/>
      <c r="N237" s="19" t="str">
        <f t="shared" si="55"/>
        <v/>
      </c>
      <c r="O237" s="22" t="str">
        <f t="shared" ca="1" si="56"/>
        <v>ja</v>
      </c>
      <c r="P237" s="22" t="str">
        <f t="shared" ca="1" si="57"/>
        <v>ja</v>
      </c>
      <c r="Q237" s="20" t="str">
        <f t="shared" ca="1" si="58"/>
        <v>Ja</v>
      </c>
      <c r="R237" s="53" t="s">
        <v>371</v>
      </c>
      <c r="S237" s="73" t="s">
        <v>2345</v>
      </c>
      <c r="T237" s="28"/>
      <c r="U237" s="33" t="str">
        <f t="shared" si="65"/>
        <v/>
      </c>
      <c r="V237" s="29"/>
      <c r="W237" s="35"/>
      <c r="X237" s="35"/>
      <c r="Y237" s="35"/>
      <c r="Z237" s="35"/>
      <c r="AA237" s="24" t="str">
        <f>IF(W237&lt;&gt;"",VLOOKUP(W237,'Anlagentypen strukt inkl RD end'!$A$2:$H$40,8),"")</f>
        <v/>
      </c>
      <c r="AB237" s="24" t="str">
        <f>IF(X237&lt;&gt;"",VLOOKUP(X237,'Anlagentypen strukt inkl RD end'!$A$2:$H$40,8),"")</f>
        <v/>
      </c>
      <c r="AC237" s="24" t="str">
        <f>IF(Y237&lt;&gt;"",VLOOKUP(Y237,'Anlagentypen strukt inkl RD end'!$A$2:$H$40,8),"")</f>
        <v/>
      </c>
      <c r="AD237" s="24" t="str">
        <f>IF(Z237&lt;&gt;"",VLOOKUP(Z237,'Anlagentypen strukt inkl RD end'!$A$2:$H$40,8),"")</f>
        <v/>
      </c>
      <c r="AE237" s="33" t="str">
        <f t="shared" si="66"/>
        <v/>
      </c>
      <c r="AF237" s="25"/>
      <c r="AG237" s="25"/>
      <c r="AH237" s="25"/>
      <c r="AI237" s="25"/>
      <c r="AJ237" s="47" t="str">
        <f t="shared" si="67"/>
        <v/>
      </c>
      <c r="AK237" s="48" t="str">
        <f t="shared" si="60"/>
        <v/>
      </c>
      <c r="AL237" s="47" t="str">
        <f t="shared" si="68"/>
        <v/>
      </c>
      <c r="AM237" s="27"/>
      <c r="AN237" s="36" t="str">
        <f t="shared" si="61"/>
        <v/>
      </c>
      <c r="AO237" s="39" t="str">
        <f t="shared" si="59"/>
        <v/>
      </c>
      <c r="AP237" s="39" t="str">
        <f t="shared" si="69"/>
        <v>X</v>
      </c>
      <c r="AQ237" s="97" t="str">
        <f t="shared" si="62"/>
        <v/>
      </c>
      <c r="AR237" s="140" t="str">
        <f>_xlfn.IFNA(IF(AND(MATCH(B237,SlNrfürStrecke!A:A,0)&gt;0,MATCH(C237,SlNrfürStrecke!B:B,0)&gt;0)=TRUE,"ja","nein"),"nein")</f>
        <v>ja</v>
      </c>
      <c r="AS237" s="140" t="str">
        <f t="shared" si="70"/>
        <v>ja</v>
      </c>
      <c r="AT237" s="113" t="str">
        <f t="shared" si="71"/>
        <v>Nein</v>
      </c>
      <c r="AU237" s="113"/>
      <c r="AV237" s="141" t="s">
        <v>3607</v>
      </c>
    </row>
    <row r="238" spans="1:48" s="39" customFormat="1" hidden="1" x14ac:dyDescent="0.25">
      <c r="A238" s="23"/>
      <c r="B238" s="77">
        <v>19910</v>
      </c>
      <c r="C238" s="81" t="s">
        <v>7</v>
      </c>
      <c r="D238" s="81" t="s">
        <v>8</v>
      </c>
      <c r="E238" s="37" t="b">
        <f t="shared" si="63"/>
        <v>0</v>
      </c>
      <c r="F238" s="37" t="b">
        <f t="shared" si="64"/>
        <v>0</v>
      </c>
      <c r="G238" s="38" t="str">
        <f t="shared" si="54"/>
        <v>19910 77 g</v>
      </c>
      <c r="H238" s="18" t="s">
        <v>372</v>
      </c>
      <c r="I238" s="94" t="s">
        <v>9</v>
      </c>
      <c r="J238" s="19" t="s">
        <v>3</v>
      </c>
      <c r="K238" s="19" t="s">
        <v>3</v>
      </c>
      <c r="L238" s="51"/>
      <c r="M238" s="51"/>
      <c r="N238" s="19" t="str">
        <f t="shared" si="55"/>
        <v/>
      </c>
      <c r="O238" s="22" t="str">
        <f t="shared" ca="1" si="56"/>
        <v>ja</v>
      </c>
      <c r="P238" s="22" t="str">
        <f t="shared" ca="1" si="57"/>
        <v>ja</v>
      </c>
      <c r="Q238" s="20" t="str">
        <f t="shared" ca="1" si="58"/>
        <v>Ja</v>
      </c>
      <c r="R238" s="53" t="s">
        <v>373</v>
      </c>
      <c r="S238" s="84"/>
      <c r="T238" s="83"/>
      <c r="U238" s="33" t="str">
        <f t="shared" si="65"/>
        <v/>
      </c>
      <c r="V238" s="29"/>
      <c r="W238" s="35"/>
      <c r="X238" s="35"/>
      <c r="Y238" s="35"/>
      <c r="Z238" s="35"/>
      <c r="AA238" s="24" t="str">
        <f>IF(W238&lt;&gt;"",VLOOKUP(W238,'Anlagentypen strukt inkl RD end'!$A$2:$H$40,8),"")</f>
        <v/>
      </c>
      <c r="AB238" s="24" t="str">
        <f>IF(X238&lt;&gt;"",VLOOKUP(X238,'Anlagentypen strukt inkl RD end'!$A$2:$H$40,8),"")</f>
        <v/>
      </c>
      <c r="AC238" s="24" t="str">
        <f>IF(Y238&lt;&gt;"",VLOOKUP(Y238,'Anlagentypen strukt inkl RD end'!$A$2:$H$40,8),"")</f>
        <v/>
      </c>
      <c r="AD238" s="24" t="str">
        <f>IF(Z238&lt;&gt;"",VLOOKUP(Z238,'Anlagentypen strukt inkl RD end'!$A$2:$H$40,8),"")</f>
        <v/>
      </c>
      <c r="AE238" s="33" t="str">
        <f t="shared" si="66"/>
        <v/>
      </c>
      <c r="AF238" s="25"/>
      <c r="AG238" s="25"/>
      <c r="AH238" s="25"/>
      <c r="AI238" s="25"/>
      <c r="AJ238" s="47" t="str">
        <f t="shared" si="67"/>
        <v/>
      </c>
      <c r="AK238" s="48" t="str">
        <f t="shared" si="60"/>
        <v/>
      </c>
      <c r="AL238" s="47" t="str">
        <f t="shared" si="68"/>
        <v/>
      </c>
      <c r="AM238" s="27"/>
      <c r="AN238" s="36" t="str">
        <f t="shared" si="61"/>
        <v/>
      </c>
      <c r="AO238" s="39" t="str">
        <f t="shared" si="59"/>
        <v/>
      </c>
      <c r="AP238" s="39" t="str">
        <f t="shared" si="69"/>
        <v/>
      </c>
      <c r="AQ238" s="97" t="str">
        <f t="shared" si="62"/>
        <v/>
      </c>
      <c r="AR238" s="113" t="str">
        <f>_xlfn.IFNA(IF(AND(MATCH(B238,SlNrfürStrecke!A:A,0)&gt;0,MATCH(C238,SlNrfürStrecke!B:B,0)&gt;0)=TRUE,"ja","nein"),"nein")</f>
        <v>nein</v>
      </c>
      <c r="AS238" s="140" t="str">
        <f t="shared" si="70"/>
        <v>nein</v>
      </c>
      <c r="AT238" s="113" t="str">
        <f t="shared" si="71"/>
        <v>Ja</v>
      </c>
      <c r="AU238" s="113"/>
      <c r="AV238" s="141" t="s">
        <v>3607</v>
      </c>
    </row>
    <row r="239" spans="1:48" s="39" customFormat="1" hidden="1" x14ac:dyDescent="0.25">
      <c r="A239" s="23"/>
      <c r="B239" s="77">
        <v>19911</v>
      </c>
      <c r="C239" s="80" t="s">
        <v>3</v>
      </c>
      <c r="D239" s="81" t="s">
        <v>3</v>
      </c>
      <c r="E239" s="37" t="b">
        <f t="shared" si="63"/>
        <v>0</v>
      </c>
      <c r="F239" s="37" t="b">
        <f t="shared" si="64"/>
        <v>0</v>
      </c>
      <c r="G239" s="38" t="str">
        <f t="shared" si="54"/>
        <v xml:space="preserve">19911  </v>
      </c>
      <c r="H239" s="18" t="s">
        <v>375</v>
      </c>
      <c r="I239" s="93" t="s">
        <v>2346</v>
      </c>
      <c r="J239" s="19" t="s">
        <v>3</v>
      </c>
      <c r="K239" s="19" t="s">
        <v>3</v>
      </c>
      <c r="L239" s="51"/>
      <c r="M239" s="51"/>
      <c r="N239" s="19" t="str">
        <f t="shared" si="55"/>
        <v/>
      </c>
      <c r="O239" s="22" t="str">
        <f t="shared" ca="1" si="56"/>
        <v>ja</v>
      </c>
      <c r="P239" s="22" t="str">
        <f t="shared" ca="1" si="57"/>
        <v>ja</v>
      </c>
      <c r="Q239" s="20" t="str">
        <f t="shared" ca="1" si="58"/>
        <v>Ja</v>
      </c>
      <c r="R239" s="53" t="s">
        <v>374</v>
      </c>
      <c r="S239" s="73"/>
      <c r="T239" s="28"/>
      <c r="U239" s="33" t="str">
        <f t="shared" si="65"/>
        <v/>
      </c>
      <c r="V239" s="29"/>
      <c r="W239" s="35"/>
      <c r="X239" s="35"/>
      <c r="Y239" s="35"/>
      <c r="Z239" s="35"/>
      <c r="AA239" s="24" t="str">
        <f>IF(W239&lt;&gt;"",VLOOKUP(W239,'Anlagentypen strukt inkl RD end'!$A$2:$H$40,8),"")</f>
        <v/>
      </c>
      <c r="AB239" s="24" t="str">
        <f>IF(X239&lt;&gt;"",VLOOKUP(X239,'Anlagentypen strukt inkl RD end'!$A$2:$H$40,8),"")</f>
        <v/>
      </c>
      <c r="AC239" s="24" t="str">
        <f>IF(Y239&lt;&gt;"",VLOOKUP(Y239,'Anlagentypen strukt inkl RD end'!$A$2:$H$40,8),"")</f>
        <v/>
      </c>
      <c r="AD239" s="24" t="str">
        <f>IF(Z239&lt;&gt;"",VLOOKUP(Z239,'Anlagentypen strukt inkl RD end'!$A$2:$H$40,8),"")</f>
        <v/>
      </c>
      <c r="AE239" s="33" t="str">
        <f t="shared" si="66"/>
        <v/>
      </c>
      <c r="AF239" s="25"/>
      <c r="AG239" s="25"/>
      <c r="AH239" s="25"/>
      <c r="AI239" s="25"/>
      <c r="AJ239" s="47" t="str">
        <f t="shared" si="67"/>
        <v/>
      </c>
      <c r="AK239" s="48" t="str">
        <f t="shared" si="60"/>
        <v/>
      </c>
      <c r="AL239" s="47" t="str">
        <f t="shared" si="68"/>
        <v/>
      </c>
      <c r="AM239" s="27"/>
      <c r="AN239" s="36" t="str">
        <f t="shared" si="61"/>
        <v/>
      </c>
      <c r="AO239" s="39" t="str">
        <f t="shared" si="59"/>
        <v/>
      </c>
      <c r="AP239" s="39" t="str">
        <f t="shared" si="69"/>
        <v/>
      </c>
      <c r="AQ239" s="97" t="str">
        <f t="shared" si="62"/>
        <v/>
      </c>
      <c r="AR239" s="140" t="str">
        <f>_xlfn.IFNA(IF(AND(MATCH(B239,SlNrfürStrecke!A:A,0)&gt;0,MATCH(C239,SlNrfürStrecke!B:B,0)&gt;0)=TRUE,"ja","nein"),"nein")</f>
        <v>nein</v>
      </c>
      <c r="AS239" s="140" t="str">
        <f t="shared" si="70"/>
        <v>nein</v>
      </c>
      <c r="AT239" s="113" t="str">
        <f t="shared" si="71"/>
        <v>Ja</v>
      </c>
      <c r="AU239" s="113"/>
      <c r="AV239" s="141" t="s">
        <v>3607</v>
      </c>
    </row>
    <row r="240" spans="1:48" s="39" customFormat="1" hidden="1" x14ac:dyDescent="0.25">
      <c r="A240" s="23"/>
      <c r="B240" s="77">
        <v>19911</v>
      </c>
      <c r="C240" s="81" t="s">
        <v>7</v>
      </c>
      <c r="D240" s="81" t="s">
        <v>8</v>
      </c>
      <c r="E240" s="37" t="b">
        <f t="shared" si="63"/>
        <v>0</v>
      </c>
      <c r="F240" s="37" t="b">
        <f t="shared" si="64"/>
        <v>0</v>
      </c>
      <c r="G240" s="38" t="str">
        <f t="shared" si="54"/>
        <v>19911 77 g</v>
      </c>
      <c r="H240" s="18" t="s">
        <v>375</v>
      </c>
      <c r="I240" s="94" t="s">
        <v>9</v>
      </c>
      <c r="J240" s="19" t="s">
        <v>3</v>
      </c>
      <c r="K240" s="19" t="s">
        <v>3</v>
      </c>
      <c r="L240" s="51"/>
      <c r="M240" s="51"/>
      <c r="N240" s="19" t="str">
        <f t="shared" si="55"/>
        <v/>
      </c>
      <c r="O240" s="22" t="str">
        <f t="shared" ca="1" si="56"/>
        <v>ja</v>
      </c>
      <c r="P240" s="22" t="str">
        <f t="shared" ca="1" si="57"/>
        <v>ja</v>
      </c>
      <c r="Q240" s="20" t="str">
        <f t="shared" ca="1" si="58"/>
        <v>Ja</v>
      </c>
      <c r="R240" s="53" t="s">
        <v>376</v>
      </c>
      <c r="S240" s="84"/>
      <c r="T240" s="83"/>
      <c r="U240" s="33" t="str">
        <f t="shared" si="65"/>
        <v/>
      </c>
      <c r="V240" s="29"/>
      <c r="W240" s="35"/>
      <c r="X240" s="35"/>
      <c r="Y240" s="35"/>
      <c r="Z240" s="35"/>
      <c r="AA240" s="24" t="str">
        <f>IF(W240&lt;&gt;"",VLOOKUP(W240,'Anlagentypen strukt inkl RD end'!$A$2:$H$40,8),"")</f>
        <v/>
      </c>
      <c r="AB240" s="24" t="str">
        <f>IF(X240&lt;&gt;"",VLOOKUP(X240,'Anlagentypen strukt inkl RD end'!$A$2:$H$40,8),"")</f>
        <v/>
      </c>
      <c r="AC240" s="24" t="str">
        <f>IF(Y240&lt;&gt;"",VLOOKUP(Y240,'Anlagentypen strukt inkl RD end'!$A$2:$H$40,8),"")</f>
        <v/>
      </c>
      <c r="AD240" s="24" t="str">
        <f>IF(Z240&lt;&gt;"",VLOOKUP(Z240,'Anlagentypen strukt inkl RD end'!$A$2:$H$40,8),"")</f>
        <v/>
      </c>
      <c r="AE240" s="33" t="str">
        <f t="shared" si="66"/>
        <v/>
      </c>
      <c r="AF240" s="25"/>
      <c r="AG240" s="25"/>
      <c r="AH240" s="25"/>
      <c r="AI240" s="25"/>
      <c r="AJ240" s="47" t="str">
        <f t="shared" si="67"/>
        <v/>
      </c>
      <c r="AK240" s="48" t="str">
        <f t="shared" si="60"/>
        <v/>
      </c>
      <c r="AL240" s="47" t="str">
        <f t="shared" si="68"/>
        <v/>
      </c>
      <c r="AM240" s="27"/>
      <c r="AN240" s="36" t="str">
        <f t="shared" si="61"/>
        <v/>
      </c>
      <c r="AO240" s="39" t="str">
        <f t="shared" si="59"/>
        <v/>
      </c>
      <c r="AP240" s="39" t="str">
        <f t="shared" si="69"/>
        <v/>
      </c>
      <c r="AQ240" s="97" t="str">
        <f t="shared" si="62"/>
        <v/>
      </c>
      <c r="AR240" s="113" t="str">
        <f>_xlfn.IFNA(IF(AND(MATCH(B240,SlNrfürStrecke!A:A,0)&gt;0,MATCH(C240,SlNrfürStrecke!B:B,0)&gt;0)=TRUE,"ja","nein"),"nein")</f>
        <v>nein</v>
      </c>
      <c r="AS240" s="140" t="str">
        <f t="shared" si="70"/>
        <v>nein</v>
      </c>
      <c r="AT240" s="113" t="str">
        <f t="shared" si="71"/>
        <v>Ja</v>
      </c>
      <c r="AU240" s="113"/>
      <c r="AV240" s="141" t="s">
        <v>3607</v>
      </c>
    </row>
    <row r="241" spans="1:48" s="39" customFormat="1" ht="26.4" x14ac:dyDescent="0.25">
      <c r="A241" s="23" t="s">
        <v>2345</v>
      </c>
      <c r="B241" s="77">
        <v>31103</v>
      </c>
      <c r="C241" s="80" t="s">
        <v>3</v>
      </c>
      <c r="D241" s="81" t="s">
        <v>3</v>
      </c>
      <c r="E241" s="37" t="b">
        <f t="shared" si="63"/>
        <v>1</v>
      </c>
      <c r="F241" s="37" t="b">
        <f t="shared" si="64"/>
        <v>0</v>
      </c>
      <c r="G241" s="38" t="str">
        <f t="shared" si="54"/>
        <v xml:space="preserve">31103  </v>
      </c>
      <c r="H241" s="18" t="s">
        <v>379</v>
      </c>
      <c r="I241" s="93" t="s">
        <v>2346</v>
      </c>
      <c r="J241" s="19" t="s">
        <v>3178</v>
      </c>
      <c r="K241" s="19" t="s">
        <v>3</v>
      </c>
      <c r="L241" s="51"/>
      <c r="M241" s="51"/>
      <c r="N241" s="19" t="str">
        <f t="shared" si="55"/>
        <v/>
      </c>
      <c r="O241" s="22" t="str">
        <f t="shared" ca="1" si="56"/>
        <v>ja</v>
      </c>
      <c r="P241" s="22" t="str">
        <f t="shared" ca="1" si="57"/>
        <v>ja</v>
      </c>
      <c r="Q241" s="20" t="str">
        <f t="shared" ca="1" si="58"/>
        <v>Ja</v>
      </c>
      <c r="R241" s="53" t="s">
        <v>377</v>
      </c>
      <c r="S241" s="73" t="s">
        <v>2345</v>
      </c>
      <c r="T241" s="28"/>
      <c r="U241" s="33" t="str">
        <f t="shared" si="65"/>
        <v/>
      </c>
      <c r="V241" s="29"/>
      <c r="W241" s="35"/>
      <c r="X241" s="35"/>
      <c r="Y241" s="35"/>
      <c r="Z241" s="35"/>
      <c r="AA241" s="24" t="str">
        <f>IF(W241&lt;&gt;"",VLOOKUP(W241,'Anlagentypen strukt inkl RD end'!$A$2:$H$40,8),"")</f>
        <v/>
      </c>
      <c r="AB241" s="24" t="str">
        <f>IF(X241&lt;&gt;"",VLOOKUP(X241,'Anlagentypen strukt inkl RD end'!$A$2:$H$40,8),"")</f>
        <v/>
      </c>
      <c r="AC241" s="24" t="str">
        <f>IF(Y241&lt;&gt;"",VLOOKUP(Y241,'Anlagentypen strukt inkl RD end'!$A$2:$H$40,8),"")</f>
        <v/>
      </c>
      <c r="AD241" s="24" t="str">
        <f>IF(Z241&lt;&gt;"",VLOOKUP(Z241,'Anlagentypen strukt inkl RD end'!$A$2:$H$40,8),"")</f>
        <v/>
      </c>
      <c r="AE241" s="33" t="str">
        <f t="shared" si="66"/>
        <v/>
      </c>
      <c r="AF241" s="25"/>
      <c r="AG241" s="25"/>
      <c r="AH241" s="25"/>
      <c r="AI241" s="25"/>
      <c r="AJ241" s="47" t="str">
        <f t="shared" si="67"/>
        <v/>
      </c>
      <c r="AK241" s="48" t="str">
        <f t="shared" si="60"/>
        <v/>
      </c>
      <c r="AL241" s="47" t="str">
        <f t="shared" si="68"/>
        <v/>
      </c>
      <c r="AM241" s="27"/>
      <c r="AN241" s="36" t="str">
        <f t="shared" si="61"/>
        <v/>
      </c>
      <c r="AO241" s="39" t="str">
        <f t="shared" si="59"/>
        <v/>
      </c>
      <c r="AP241" s="39" t="str">
        <f t="shared" si="69"/>
        <v>X</v>
      </c>
      <c r="AQ241" s="97" t="str">
        <f t="shared" si="62"/>
        <v/>
      </c>
      <c r="AR241" s="140" t="str">
        <f>_xlfn.IFNA(IF(AND(MATCH(B241,SlNrfürStrecke!A:A,0)&gt;0,MATCH(C241,SlNrfürStrecke!B:B,0)&gt;0)=TRUE,"ja","nein"),"nein")</f>
        <v>ja</v>
      </c>
      <c r="AS241" s="140" t="str">
        <f t="shared" si="70"/>
        <v>ja</v>
      </c>
      <c r="AT241" s="113" t="str">
        <f t="shared" si="71"/>
        <v>Nein</v>
      </c>
      <c r="AU241" s="113"/>
      <c r="AV241" s="141" t="s">
        <v>3607</v>
      </c>
    </row>
    <row r="242" spans="1:48" s="39" customFormat="1" ht="26.4" hidden="1" x14ac:dyDescent="0.25">
      <c r="A242" s="23"/>
      <c r="B242" s="77">
        <v>31103</v>
      </c>
      <c r="C242" s="81" t="s">
        <v>142</v>
      </c>
      <c r="D242" s="81" t="s">
        <v>3</v>
      </c>
      <c r="E242" s="37" t="b">
        <f t="shared" si="63"/>
        <v>0</v>
      </c>
      <c r="F242" s="37" t="b">
        <f t="shared" si="64"/>
        <v>0</v>
      </c>
      <c r="G242" s="38" t="str">
        <f t="shared" si="54"/>
        <v xml:space="preserve">31103 91 </v>
      </c>
      <c r="H242" s="18" t="s">
        <v>379</v>
      </c>
      <c r="I242" s="94" t="s">
        <v>3164</v>
      </c>
      <c r="J242" s="19" t="s">
        <v>3179</v>
      </c>
      <c r="K242" s="19" t="s">
        <v>3</v>
      </c>
      <c r="L242" s="51"/>
      <c r="M242" s="51"/>
      <c r="N242" s="19" t="str">
        <f t="shared" si="55"/>
        <v/>
      </c>
      <c r="O242" s="22" t="str">
        <f t="shared" ca="1" si="56"/>
        <v>ja</v>
      </c>
      <c r="P242" s="22" t="str">
        <f t="shared" ca="1" si="57"/>
        <v>ja</v>
      </c>
      <c r="Q242" s="20" t="str">
        <f t="shared" ca="1" si="58"/>
        <v>Ja</v>
      </c>
      <c r="R242" s="53" t="s">
        <v>380</v>
      </c>
      <c r="S242" s="73"/>
      <c r="T242" s="28"/>
      <c r="U242" s="33" t="str">
        <f t="shared" si="65"/>
        <v/>
      </c>
      <c r="V242" s="29"/>
      <c r="W242" s="35"/>
      <c r="X242" s="35"/>
      <c r="Y242" s="35"/>
      <c r="Z242" s="35"/>
      <c r="AA242" s="24" t="str">
        <f>IF(W242&lt;&gt;"",VLOOKUP(W242,'Anlagentypen strukt inkl RD end'!$A$2:$H$40,8),"")</f>
        <v/>
      </c>
      <c r="AB242" s="24" t="str">
        <f>IF(X242&lt;&gt;"",VLOOKUP(X242,'Anlagentypen strukt inkl RD end'!$A$2:$H$40,8),"")</f>
        <v/>
      </c>
      <c r="AC242" s="24" t="str">
        <f>IF(Y242&lt;&gt;"",VLOOKUP(Y242,'Anlagentypen strukt inkl RD end'!$A$2:$H$40,8),"")</f>
        <v/>
      </c>
      <c r="AD242" s="24" t="str">
        <f>IF(Z242&lt;&gt;"",VLOOKUP(Z242,'Anlagentypen strukt inkl RD end'!$A$2:$H$40,8),"")</f>
        <v/>
      </c>
      <c r="AE242" s="33" t="str">
        <f t="shared" si="66"/>
        <v/>
      </c>
      <c r="AF242" s="25"/>
      <c r="AG242" s="25"/>
      <c r="AH242" s="25"/>
      <c r="AI242" s="25"/>
      <c r="AJ242" s="47" t="str">
        <f t="shared" si="67"/>
        <v/>
      </c>
      <c r="AK242" s="48" t="str">
        <f t="shared" si="60"/>
        <v/>
      </c>
      <c r="AL242" s="47" t="str">
        <f t="shared" si="68"/>
        <v/>
      </c>
      <c r="AM242" s="27"/>
      <c r="AN242" s="36" t="str">
        <f t="shared" si="61"/>
        <v/>
      </c>
      <c r="AO242" s="39" t="str">
        <f t="shared" si="59"/>
        <v/>
      </c>
      <c r="AP242" s="39" t="str">
        <f t="shared" si="69"/>
        <v/>
      </c>
      <c r="AQ242" s="97" t="str">
        <f t="shared" si="62"/>
        <v/>
      </c>
      <c r="AR242" s="113" t="str">
        <f>_xlfn.IFNA(IF(AND(MATCH(B242,SlNrfürStrecke!A:A,0)&gt;0,MATCH(C242,SlNrfürStrecke!B:B,0)&gt;0)=TRUE,"ja","nein"),"nein")</f>
        <v>nein</v>
      </c>
      <c r="AS242" s="140" t="str">
        <f t="shared" si="70"/>
        <v>nein</v>
      </c>
      <c r="AT242" s="113" t="str">
        <f t="shared" si="71"/>
        <v>Ja</v>
      </c>
      <c r="AU242" s="113"/>
      <c r="AV242" s="141" t="s">
        <v>3607</v>
      </c>
    </row>
    <row r="243" spans="1:48" s="39" customFormat="1" ht="26.4" x14ac:dyDescent="0.25">
      <c r="A243" s="23" t="s">
        <v>2345</v>
      </c>
      <c r="B243" s="77">
        <v>31104</v>
      </c>
      <c r="C243" s="80" t="s">
        <v>3</v>
      </c>
      <c r="D243" s="81" t="s">
        <v>3</v>
      </c>
      <c r="E243" s="37" t="b">
        <f t="shared" si="63"/>
        <v>1</v>
      </c>
      <c r="F243" s="37" t="b">
        <f t="shared" si="64"/>
        <v>0</v>
      </c>
      <c r="G243" s="38" t="str">
        <f t="shared" si="54"/>
        <v xml:space="preserve">31104  </v>
      </c>
      <c r="H243" s="18" t="s">
        <v>382</v>
      </c>
      <c r="I243" s="93" t="s">
        <v>2346</v>
      </c>
      <c r="J243" s="19" t="s">
        <v>3180</v>
      </c>
      <c r="K243" s="19" t="s">
        <v>3</v>
      </c>
      <c r="L243" s="51"/>
      <c r="M243" s="51"/>
      <c r="N243" s="19" t="str">
        <f t="shared" si="55"/>
        <v/>
      </c>
      <c r="O243" s="22" t="str">
        <f t="shared" ca="1" si="56"/>
        <v>ja</v>
      </c>
      <c r="P243" s="22" t="str">
        <f t="shared" ca="1" si="57"/>
        <v>ja</v>
      </c>
      <c r="Q243" s="20" t="str">
        <f t="shared" ca="1" si="58"/>
        <v>Ja</v>
      </c>
      <c r="R243" s="53" t="s">
        <v>381</v>
      </c>
      <c r="S243" s="73" t="s">
        <v>2345</v>
      </c>
      <c r="T243" s="28"/>
      <c r="U243" s="33" t="str">
        <f t="shared" si="65"/>
        <v/>
      </c>
      <c r="V243" s="29"/>
      <c r="W243" s="35"/>
      <c r="X243" s="35"/>
      <c r="Y243" s="35"/>
      <c r="Z243" s="35"/>
      <c r="AA243" s="24" t="str">
        <f>IF(W243&lt;&gt;"",VLOOKUP(W243,'Anlagentypen strukt inkl RD end'!$A$2:$H$40,8),"")</f>
        <v/>
      </c>
      <c r="AB243" s="24" t="str">
        <f>IF(X243&lt;&gt;"",VLOOKUP(X243,'Anlagentypen strukt inkl RD end'!$A$2:$H$40,8),"")</f>
        <v/>
      </c>
      <c r="AC243" s="24" t="str">
        <f>IF(Y243&lt;&gt;"",VLOOKUP(Y243,'Anlagentypen strukt inkl RD end'!$A$2:$H$40,8),"")</f>
        <v/>
      </c>
      <c r="AD243" s="24" t="str">
        <f>IF(Z243&lt;&gt;"",VLOOKUP(Z243,'Anlagentypen strukt inkl RD end'!$A$2:$H$40,8),"")</f>
        <v/>
      </c>
      <c r="AE243" s="33" t="str">
        <f t="shared" si="66"/>
        <v/>
      </c>
      <c r="AF243" s="25"/>
      <c r="AG243" s="25"/>
      <c r="AH243" s="25"/>
      <c r="AI243" s="25"/>
      <c r="AJ243" s="47" t="str">
        <f t="shared" si="67"/>
        <v/>
      </c>
      <c r="AK243" s="48" t="str">
        <f t="shared" si="60"/>
        <v/>
      </c>
      <c r="AL243" s="47" t="str">
        <f t="shared" si="68"/>
        <v/>
      </c>
      <c r="AM243" s="27"/>
      <c r="AN243" s="36" t="str">
        <f t="shared" si="61"/>
        <v/>
      </c>
      <c r="AO243" s="39" t="str">
        <f t="shared" si="59"/>
        <v/>
      </c>
      <c r="AP243" s="39" t="str">
        <f t="shared" si="69"/>
        <v>X</v>
      </c>
      <c r="AQ243" s="97" t="str">
        <f t="shared" si="62"/>
        <v/>
      </c>
      <c r="AR243" s="140" t="str">
        <f>_xlfn.IFNA(IF(AND(MATCH(B243,SlNrfürStrecke!A:A,0)&gt;0,MATCH(C243,SlNrfürStrecke!B:B,0)&gt;0)=TRUE,"ja","nein"),"nein")</f>
        <v>ja</v>
      </c>
      <c r="AS243" s="140" t="str">
        <f t="shared" si="70"/>
        <v>ja</v>
      </c>
      <c r="AT243" s="113" t="str">
        <f t="shared" si="71"/>
        <v>Nein</v>
      </c>
      <c r="AU243" s="113"/>
      <c r="AV243" s="141" t="s">
        <v>3607</v>
      </c>
    </row>
    <row r="244" spans="1:48" s="39" customFormat="1" ht="26.4" hidden="1" x14ac:dyDescent="0.25">
      <c r="A244" s="23"/>
      <c r="B244" s="77">
        <v>31104</v>
      </c>
      <c r="C244" s="81" t="s">
        <v>142</v>
      </c>
      <c r="D244" s="81" t="s">
        <v>3</v>
      </c>
      <c r="E244" s="37" t="b">
        <f t="shared" si="63"/>
        <v>0</v>
      </c>
      <c r="F244" s="37" t="b">
        <f t="shared" si="64"/>
        <v>0</v>
      </c>
      <c r="G244" s="38" t="str">
        <f t="shared" si="54"/>
        <v xml:space="preserve">31104 91 </v>
      </c>
      <c r="H244" s="18" t="s">
        <v>382</v>
      </c>
      <c r="I244" s="94" t="s">
        <v>3164</v>
      </c>
      <c r="J244" s="19" t="s">
        <v>3181</v>
      </c>
      <c r="K244" s="19" t="s">
        <v>3</v>
      </c>
      <c r="L244" s="51"/>
      <c r="M244" s="51"/>
      <c r="N244" s="19" t="str">
        <f t="shared" si="55"/>
        <v/>
      </c>
      <c r="O244" s="22" t="str">
        <f t="shared" ca="1" si="56"/>
        <v>ja</v>
      </c>
      <c r="P244" s="22" t="str">
        <f t="shared" ca="1" si="57"/>
        <v>ja</v>
      </c>
      <c r="Q244" s="20" t="str">
        <f t="shared" ca="1" si="58"/>
        <v>Ja</v>
      </c>
      <c r="R244" s="53" t="s">
        <v>383</v>
      </c>
      <c r="S244" s="73"/>
      <c r="T244" s="28"/>
      <c r="U244" s="33" t="str">
        <f t="shared" si="65"/>
        <v/>
      </c>
      <c r="V244" s="29"/>
      <c r="W244" s="35"/>
      <c r="X244" s="35"/>
      <c r="Y244" s="35"/>
      <c r="Z244" s="35"/>
      <c r="AA244" s="24" t="str">
        <f>IF(W244&lt;&gt;"",VLOOKUP(W244,'Anlagentypen strukt inkl RD end'!$A$2:$H$40,8),"")</f>
        <v/>
      </c>
      <c r="AB244" s="24" t="str">
        <f>IF(X244&lt;&gt;"",VLOOKUP(X244,'Anlagentypen strukt inkl RD end'!$A$2:$H$40,8),"")</f>
        <v/>
      </c>
      <c r="AC244" s="24" t="str">
        <f>IF(Y244&lt;&gt;"",VLOOKUP(Y244,'Anlagentypen strukt inkl RD end'!$A$2:$H$40,8),"")</f>
        <v/>
      </c>
      <c r="AD244" s="24" t="str">
        <f>IF(Z244&lt;&gt;"",VLOOKUP(Z244,'Anlagentypen strukt inkl RD end'!$A$2:$H$40,8),"")</f>
        <v/>
      </c>
      <c r="AE244" s="33" t="str">
        <f t="shared" si="66"/>
        <v/>
      </c>
      <c r="AF244" s="25"/>
      <c r="AG244" s="25"/>
      <c r="AH244" s="25"/>
      <c r="AI244" s="25"/>
      <c r="AJ244" s="47" t="str">
        <f t="shared" si="67"/>
        <v/>
      </c>
      <c r="AK244" s="48" t="str">
        <f t="shared" si="60"/>
        <v/>
      </c>
      <c r="AL244" s="47" t="str">
        <f t="shared" si="68"/>
        <v/>
      </c>
      <c r="AM244" s="27"/>
      <c r="AN244" s="36" t="str">
        <f t="shared" si="61"/>
        <v/>
      </c>
      <c r="AO244" s="39" t="str">
        <f t="shared" si="59"/>
        <v/>
      </c>
      <c r="AP244" s="39" t="str">
        <f t="shared" si="69"/>
        <v/>
      </c>
      <c r="AQ244" s="97" t="str">
        <f t="shared" si="62"/>
        <v/>
      </c>
      <c r="AR244" s="113" t="str">
        <f>_xlfn.IFNA(IF(AND(MATCH(B244,SlNrfürStrecke!A:A,0)&gt;0,MATCH(C244,SlNrfürStrecke!B:B,0)&gt;0)=TRUE,"ja","nein"),"nein")</f>
        <v>nein</v>
      </c>
      <c r="AS244" s="140" t="str">
        <f t="shared" si="70"/>
        <v>nein</v>
      </c>
      <c r="AT244" s="113" t="str">
        <f t="shared" si="71"/>
        <v>Ja</v>
      </c>
      <c r="AU244" s="113"/>
      <c r="AV244" s="141" t="s">
        <v>3607</v>
      </c>
    </row>
    <row r="245" spans="1:48" s="39" customFormat="1" ht="26.4" x14ac:dyDescent="0.25">
      <c r="A245" s="23" t="s">
        <v>2345</v>
      </c>
      <c r="B245" s="77">
        <v>31105</v>
      </c>
      <c r="C245" s="80" t="s">
        <v>3</v>
      </c>
      <c r="D245" s="81" t="s">
        <v>3</v>
      </c>
      <c r="E245" s="37" t="b">
        <f t="shared" si="63"/>
        <v>1</v>
      </c>
      <c r="F245" s="37" t="b">
        <f t="shared" si="64"/>
        <v>0</v>
      </c>
      <c r="G245" s="38" t="str">
        <f t="shared" si="54"/>
        <v xml:space="preserve">31105  </v>
      </c>
      <c r="H245" s="18" t="s">
        <v>385</v>
      </c>
      <c r="I245" s="93" t="s">
        <v>2346</v>
      </c>
      <c r="J245" s="19" t="s">
        <v>3180</v>
      </c>
      <c r="K245" s="19" t="s">
        <v>3</v>
      </c>
      <c r="L245" s="51"/>
      <c r="M245" s="51"/>
      <c r="N245" s="19" t="str">
        <f t="shared" si="55"/>
        <v/>
      </c>
      <c r="O245" s="22" t="str">
        <f t="shared" ca="1" si="56"/>
        <v>ja</v>
      </c>
      <c r="P245" s="22" t="str">
        <f t="shared" ca="1" si="57"/>
        <v>ja</v>
      </c>
      <c r="Q245" s="20" t="str">
        <f t="shared" ca="1" si="58"/>
        <v>Ja</v>
      </c>
      <c r="R245" s="53" t="s">
        <v>384</v>
      </c>
      <c r="S245" s="73" t="s">
        <v>2345</v>
      </c>
      <c r="T245" s="28"/>
      <c r="U245" s="33" t="str">
        <f t="shared" si="65"/>
        <v/>
      </c>
      <c r="V245" s="29"/>
      <c r="W245" s="35"/>
      <c r="X245" s="35"/>
      <c r="Y245" s="35"/>
      <c r="Z245" s="35"/>
      <c r="AA245" s="24" t="str">
        <f>IF(W245&lt;&gt;"",VLOOKUP(W245,'Anlagentypen strukt inkl RD end'!$A$2:$H$40,8),"")</f>
        <v/>
      </c>
      <c r="AB245" s="24" t="str">
        <f>IF(X245&lt;&gt;"",VLOOKUP(X245,'Anlagentypen strukt inkl RD end'!$A$2:$H$40,8),"")</f>
        <v/>
      </c>
      <c r="AC245" s="24" t="str">
        <f>IF(Y245&lt;&gt;"",VLOOKUP(Y245,'Anlagentypen strukt inkl RD end'!$A$2:$H$40,8),"")</f>
        <v/>
      </c>
      <c r="AD245" s="24" t="str">
        <f>IF(Z245&lt;&gt;"",VLOOKUP(Z245,'Anlagentypen strukt inkl RD end'!$A$2:$H$40,8),"")</f>
        <v/>
      </c>
      <c r="AE245" s="33" t="str">
        <f t="shared" si="66"/>
        <v/>
      </c>
      <c r="AF245" s="25"/>
      <c r="AG245" s="25"/>
      <c r="AH245" s="25"/>
      <c r="AI245" s="25"/>
      <c r="AJ245" s="47" t="str">
        <f t="shared" si="67"/>
        <v/>
      </c>
      <c r="AK245" s="48" t="str">
        <f t="shared" si="60"/>
        <v/>
      </c>
      <c r="AL245" s="47" t="str">
        <f t="shared" si="68"/>
        <v/>
      </c>
      <c r="AM245" s="27"/>
      <c r="AN245" s="36" t="str">
        <f t="shared" si="61"/>
        <v/>
      </c>
      <c r="AO245" s="39" t="str">
        <f t="shared" si="59"/>
        <v/>
      </c>
      <c r="AP245" s="39" t="str">
        <f t="shared" si="69"/>
        <v>X</v>
      </c>
      <c r="AQ245" s="97" t="str">
        <f t="shared" si="62"/>
        <v/>
      </c>
      <c r="AR245" s="140" t="str">
        <f>_xlfn.IFNA(IF(AND(MATCH(B245,SlNrfürStrecke!A:A,0)&gt;0,MATCH(C245,SlNrfürStrecke!B:B,0)&gt;0)=TRUE,"ja","nein"),"nein")</f>
        <v>ja</v>
      </c>
      <c r="AS245" s="140" t="str">
        <f t="shared" si="70"/>
        <v>ja</v>
      </c>
      <c r="AT245" s="113" t="str">
        <f t="shared" si="71"/>
        <v>Nein</v>
      </c>
      <c r="AU245" s="113"/>
      <c r="AV245" s="141" t="s">
        <v>3607</v>
      </c>
    </row>
    <row r="246" spans="1:48" s="39" customFormat="1" ht="26.4" hidden="1" x14ac:dyDescent="0.25">
      <c r="A246" s="23"/>
      <c r="B246" s="77">
        <v>31105</v>
      </c>
      <c r="C246" s="81" t="s">
        <v>142</v>
      </c>
      <c r="D246" s="81" t="s">
        <v>3</v>
      </c>
      <c r="E246" s="37" t="b">
        <f t="shared" si="63"/>
        <v>0</v>
      </c>
      <c r="F246" s="37" t="b">
        <f t="shared" si="64"/>
        <v>0</v>
      </c>
      <c r="G246" s="38" t="str">
        <f t="shared" si="54"/>
        <v xml:space="preserve">31105 91 </v>
      </c>
      <c r="H246" s="18" t="s">
        <v>385</v>
      </c>
      <c r="I246" s="94" t="s">
        <v>3164</v>
      </c>
      <c r="J246" s="19" t="s">
        <v>3181</v>
      </c>
      <c r="K246" s="19" t="s">
        <v>3</v>
      </c>
      <c r="L246" s="51"/>
      <c r="M246" s="51"/>
      <c r="N246" s="19" t="str">
        <f t="shared" si="55"/>
        <v/>
      </c>
      <c r="O246" s="22" t="str">
        <f t="shared" ca="1" si="56"/>
        <v>ja</v>
      </c>
      <c r="P246" s="22" t="str">
        <f t="shared" ca="1" si="57"/>
        <v>ja</v>
      </c>
      <c r="Q246" s="20" t="str">
        <f t="shared" ca="1" si="58"/>
        <v>Ja</v>
      </c>
      <c r="R246" s="53" t="s">
        <v>386</v>
      </c>
      <c r="S246" s="73"/>
      <c r="T246" s="28"/>
      <c r="U246" s="33" t="str">
        <f t="shared" si="65"/>
        <v/>
      </c>
      <c r="V246" s="29"/>
      <c r="W246" s="35"/>
      <c r="X246" s="35"/>
      <c r="Y246" s="35"/>
      <c r="Z246" s="35"/>
      <c r="AA246" s="24" t="str">
        <f>IF(W246&lt;&gt;"",VLOOKUP(W246,'Anlagentypen strukt inkl RD end'!$A$2:$H$40,8),"")</f>
        <v/>
      </c>
      <c r="AB246" s="24" t="str">
        <f>IF(X246&lt;&gt;"",VLOOKUP(X246,'Anlagentypen strukt inkl RD end'!$A$2:$H$40,8),"")</f>
        <v/>
      </c>
      <c r="AC246" s="24" t="str">
        <f>IF(Y246&lt;&gt;"",VLOOKUP(Y246,'Anlagentypen strukt inkl RD end'!$A$2:$H$40,8),"")</f>
        <v/>
      </c>
      <c r="AD246" s="24" t="str">
        <f>IF(Z246&lt;&gt;"",VLOOKUP(Z246,'Anlagentypen strukt inkl RD end'!$A$2:$H$40,8),"")</f>
        <v/>
      </c>
      <c r="AE246" s="33" t="str">
        <f t="shared" si="66"/>
        <v/>
      </c>
      <c r="AF246" s="25"/>
      <c r="AG246" s="25"/>
      <c r="AH246" s="25"/>
      <c r="AI246" s="25"/>
      <c r="AJ246" s="47" t="str">
        <f t="shared" si="67"/>
        <v/>
      </c>
      <c r="AK246" s="48" t="str">
        <f t="shared" si="60"/>
        <v/>
      </c>
      <c r="AL246" s="47" t="str">
        <f t="shared" si="68"/>
        <v/>
      </c>
      <c r="AM246" s="27"/>
      <c r="AN246" s="36" t="str">
        <f t="shared" si="61"/>
        <v/>
      </c>
      <c r="AO246" s="39" t="str">
        <f t="shared" si="59"/>
        <v/>
      </c>
      <c r="AP246" s="39" t="str">
        <f t="shared" si="69"/>
        <v/>
      </c>
      <c r="AQ246" s="97" t="str">
        <f t="shared" si="62"/>
        <v/>
      </c>
      <c r="AR246" s="113" t="str">
        <f>_xlfn.IFNA(IF(AND(MATCH(B246,SlNrfürStrecke!A:A,0)&gt;0,MATCH(C246,SlNrfürStrecke!B:B,0)&gt;0)=TRUE,"ja","nein"),"nein")</f>
        <v>nein</v>
      </c>
      <c r="AS246" s="140" t="str">
        <f t="shared" si="70"/>
        <v>nein</v>
      </c>
      <c r="AT246" s="113" t="str">
        <f t="shared" si="71"/>
        <v>Ja</v>
      </c>
      <c r="AU246" s="113"/>
      <c r="AV246" s="141" t="s">
        <v>3607</v>
      </c>
    </row>
    <row r="247" spans="1:48" s="39" customFormat="1" ht="39.6" hidden="1" x14ac:dyDescent="0.25">
      <c r="A247" s="23"/>
      <c r="B247" s="77">
        <v>31108</v>
      </c>
      <c r="C247" s="80" t="s">
        <v>3</v>
      </c>
      <c r="D247" s="81" t="s">
        <v>8</v>
      </c>
      <c r="E247" s="37" t="b">
        <f t="shared" si="63"/>
        <v>0</v>
      </c>
      <c r="F247" s="37" t="b">
        <f t="shared" si="64"/>
        <v>0</v>
      </c>
      <c r="G247" s="38" t="str">
        <f t="shared" si="54"/>
        <v>31108  g</v>
      </c>
      <c r="H247" s="18" t="s">
        <v>388</v>
      </c>
      <c r="I247" s="93" t="s">
        <v>2346</v>
      </c>
      <c r="J247" s="19" t="s">
        <v>3</v>
      </c>
      <c r="K247" s="19" t="s">
        <v>378</v>
      </c>
      <c r="L247" s="51"/>
      <c r="M247" s="51"/>
      <c r="N247" s="19" t="str">
        <f t="shared" si="55"/>
        <v/>
      </c>
      <c r="O247" s="22" t="str">
        <f t="shared" ca="1" si="56"/>
        <v>ja</v>
      </c>
      <c r="P247" s="22" t="str">
        <f t="shared" ca="1" si="57"/>
        <v>ja</v>
      </c>
      <c r="Q247" s="20" t="str">
        <f t="shared" ca="1" si="58"/>
        <v>Ja</v>
      </c>
      <c r="R247" s="53" t="s">
        <v>387</v>
      </c>
      <c r="S247" s="84"/>
      <c r="T247" s="83"/>
      <c r="U247" s="33" t="str">
        <f t="shared" si="65"/>
        <v/>
      </c>
      <c r="V247" s="29"/>
      <c r="W247" s="35"/>
      <c r="X247" s="35"/>
      <c r="Y247" s="35"/>
      <c r="Z247" s="35"/>
      <c r="AA247" s="24" t="str">
        <f>IF(W247&lt;&gt;"",VLOOKUP(W247,'Anlagentypen strukt inkl RD end'!$A$2:$H$40,8),"")</f>
        <v/>
      </c>
      <c r="AB247" s="24" t="str">
        <f>IF(X247&lt;&gt;"",VLOOKUP(X247,'Anlagentypen strukt inkl RD end'!$A$2:$H$40,8),"")</f>
        <v/>
      </c>
      <c r="AC247" s="24" t="str">
        <f>IF(Y247&lt;&gt;"",VLOOKUP(Y247,'Anlagentypen strukt inkl RD end'!$A$2:$H$40,8),"")</f>
        <v/>
      </c>
      <c r="AD247" s="24" t="str">
        <f>IF(Z247&lt;&gt;"",VLOOKUP(Z247,'Anlagentypen strukt inkl RD end'!$A$2:$H$40,8),"")</f>
        <v/>
      </c>
      <c r="AE247" s="33" t="str">
        <f t="shared" si="66"/>
        <v/>
      </c>
      <c r="AF247" s="25"/>
      <c r="AG247" s="25"/>
      <c r="AH247" s="25"/>
      <c r="AI247" s="25"/>
      <c r="AJ247" s="47" t="str">
        <f t="shared" si="67"/>
        <v/>
      </c>
      <c r="AK247" s="48" t="str">
        <f t="shared" si="60"/>
        <v/>
      </c>
      <c r="AL247" s="47" t="str">
        <f t="shared" si="68"/>
        <v/>
      </c>
      <c r="AM247" s="27"/>
      <c r="AN247" s="36" t="str">
        <f t="shared" si="61"/>
        <v/>
      </c>
      <c r="AO247" s="39" t="str">
        <f t="shared" si="59"/>
        <v/>
      </c>
      <c r="AP247" s="39" t="str">
        <f t="shared" si="69"/>
        <v/>
      </c>
      <c r="AQ247" s="97" t="str">
        <f t="shared" si="62"/>
        <v/>
      </c>
      <c r="AR247" s="140" t="str">
        <f>_xlfn.IFNA(IF(AND(MATCH(B247,SlNrfürStrecke!A:A,0)&gt;0,MATCH(C247,SlNrfürStrecke!B:B,0)&gt;0)=TRUE,"ja","nein"),"nein")</f>
        <v>nein</v>
      </c>
      <c r="AS247" s="140" t="str">
        <f t="shared" si="70"/>
        <v>nein</v>
      </c>
      <c r="AT247" s="113" t="str">
        <f t="shared" si="71"/>
        <v>Ja</v>
      </c>
      <c r="AU247" s="113"/>
      <c r="AV247" s="141" t="s">
        <v>3607</v>
      </c>
    </row>
    <row r="248" spans="1:48" s="39" customFormat="1" ht="39.6" hidden="1" x14ac:dyDescent="0.25">
      <c r="A248" s="23"/>
      <c r="B248" s="77">
        <v>31108</v>
      </c>
      <c r="C248" s="81" t="s">
        <v>142</v>
      </c>
      <c r="D248" s="81" t="s">
        <v>8</v>
      </c>
      <c r="E248" s="37" t="b">
        <f t="shared" si="63"/>
        <v>0</v>
      </c>
      <c r="F248" s="37" t="b">
        <f t="shared" si="64"/>
        <v>0</v>
      </c>
      <c r="G248" s="38" t="str">
        <f t="shared" si="54"/>
        <v>31108 91 g</v>
      </c>
      <c r="H248" s="18" t="s">
        <v>388</v>
      </c>
      <c r="I248" s="94" t="s">
        <v>3164</v>
      </c>
      <c r="J248" s="19" t="s">
        <v>3</v>
      </c>
      <c r="K248" s="19" t="s">
        <v>3182</v>
      </c>
      <c r="L248" s="51"/>
      <c r="M248" s="51"/>
      <c r="N248" s="19" t="str">
        <f t="shared" si="55"/>
        <v/>
      </c>
      <c r="O248" s="22" t="str">
        <f t="shared" ca="1" si="56"/>
        <v>ja</v>
      </c>
      <c r="P248" s="22" t="str">
        <f t="shared" ca="1" si="57"/>
        <v>ja</v>
      </c>
      <c r="Q248" s="20" t="str">
        <f t="shared" ca="1" si="58"/>
        <v>Ja</v>
      </c>
      <c r="R248" s="53" t="s">
        <v>389</v>
      </c>
      <c r="S248" s="84"/>
      <c r="T248" s="83"/>
      <c r="U248" s="33" t="str">
        <f t="shared" si="65"/>
        <v/>
      </c>
      <c r="V248" s="29"/>
      <c r="W248" s="35"/>
      <c r="X248" s="35"/>
      <c r="Y248" s="35"/>
      <c r="Z248" s="35"/>
      <c r="AA248" s="24" t="str">
        <f>IF(W248&lt;&gt;"",VLOOKUP(W248,'Anlagentypen strukt inkl RD end'!$A$2:$H$40,8),"")</f>
        <v/>
      </c>
      <c r="AB248" s="24" t="str">
        <f>IF(X248&lt;&gt;"",VLOOKUP(X248,'Anlagentypen strukt inkl RD end'!$A$2:$H$40,8),"")</f>
        <v/>
      </c>
      <c r="AC248" s="24" t="str">
        <f>IF(Y248&lt;&gt;"",VLOOKUP(Y248,'Anlagentypen strukt inkl RD end'!$A$2:$H$40,8),"")</f>
        <v/>
      </c>
      <c r="AD248" s="24" t="str">
        <f>IF(Z248&lt;&gt;"",VLOOKUP(Z248,'Anlagentypen strukt inkl RD end'!$A$2:$H$40,8),"")</f>
        <v/>
      </c>
      <c r="AE248" s="33" t="str">
        <f t="shared" si="66"/>
        <v/>
      </c>
      <c r="AF248" s="25"/>
      <c r="AG248" s="25"/>
      <c r="AH248" s="25"/>
      <c r="AI248" s="25"/>
      <c r="AJ248" s="47" t="str">
        <f t="shared" si="67"/>
        <v/>
      </c>
      <c r="AK248" s="48" t="str">
        <f t="shared" si="60"/>
        <v/>
      </c>
      <c r="AL248" s="47" t="str">
        <f t="shared" si="68"/>
        <v/>
      </c>
      <c r="AM248" s="27"/>
      <c r="AN248" s="36" t="str">
        <f t="shared" si="61"/>
        <v/>
      </c>
      <c r="AO248" s="39" t="str">
        <f t="shared" si="59"/>
        <v/>
      </c>
      <c r="AP248" s="39" t="str">
        <f t="shared" si="69"/>
        <v/>
      </c>
      <c r="AQ248" s="97" t="str">
        <f t="shared" si="62"/>
        <v/>
      </c>
      <c r="AR248" s="113" t="str">
        <f>_xlfn.IFNA(IF(AND(MATCH(B248,SlNrfürStrecke!A:A,0)&gt;0,MATCH(C248,SlNrfürStrecke!B:B,0)&gt;0)=TRUE,"ja","nein"),"nein")</f>
        <v>nein</v>
      </c>
      <c r="AS248" s="140" t="str">
        <f t="shared" si="70"/>
        <v>nein</v>
      </c>
      <c r="AT248" s="113" t="str">
        <f t="shared" si="71"/>
        <v>Ja</v>
      </c>
      <c r="AU248" s="113"/>
      <c r="AV248" s="141" t="s">
        <v>3607</v>
      </c>
    </row>
    <row r="249" spans="1:48" s="39" customFormat="1" ht="52.8" hidden="1" x14ac:dyDescent="0.25">
      <c r="A249" s="23"/>
      <c r="B249" s="77">
        <v>31109</v>
      </c>
      <c r="C249" s="80" t="s">
        <v>3</v>
      </c>
      <c r="D249" s="81" t="s">
        <v>8</v>
      </c>
      <c r="E249" s="37" t="b">
        <f t="shared" si="63"/>
        <v>0</v>
      </c>
      <c r="F249" s="37" t="b">
        <f t="shared" si="64"/>
        <v>0</v>
      </c>
      <c r="G249" s="38" t="str">
        <f t="shared" si="54"/>
        <v>31109  g</v>
      </c>
      <c r="H249" s="18" t="s">
        <v>391</v>
      </c>
      <c r="I249" s="93" t="s">
        <v>2346</v>
      </c>
      <c r="J249" s="19" t="s">
        <v>3</v>
      </c>
      <c r="K249" s="19" t="s">
        <v>3183</v>
      </c>
      <c r="L249" s="51"/>
      <c r="M249" s="51"/>
      <c r="N249" s="19" t="str">
        <f t="shared" si="55"/>
        <v/>
      </c>
      <c r="O249" s="22" t="str">
        <f t="shared" ca="1" si="56"/>
        <v>ja</v>
      </c>
      <c r="P249" s="22" t="str">
        <f t="shared" ca="1" si="57"/>
        <v>ja</v>
      </c>
      <c r="Q249" s="20" t="str">
        <f t="shared" ca="1" si="58"/>
        <v>Ja</v>
      </c>
      <c r="R249" s="53" t="s">
        <v>390</v>
      </c>
      <c r="S249" s="84"/>
      <c r="T249" s="83"/>
      <c r="U249" s="33" t="str">
        <f t="shared" si="65"/>
        <v/>
      </c>
      <c r="V249" s="29"/>
      <c r="W249" s="35"/>
      <c r="X249" s="35"/>
      <c r="Y249" s="35"/>
      <c r="Z249" s="35"/>
      <c r="AA249" s="24" t="str">
        <f>IF(W249&lt;&gt;"",VLOOKUP(W249,'Anlagentypen strukt inkl RD end'!$A$2:$H$40,8),"")</f>
        <v/>
      </c>
      <c r="AB249" s="24" t="str">
        <f>IF(X249&lt;&gt;"",VLOOKUP(X249,'Anlagentypen strukt inkl RD end'!$A$2:$H$40,8),"")</f>
        <v/>
      </c>
      <c r="AC249" s="24" t="str">
        <f>IF(Y249&lt;&gt;"",VLOOKUP(Y249,'Anlagentypen strukt inkl RD end'!$A$2:$H$40,8),"")</f>
        <v/>
      </c>
      <c r="AD249" s="24" t="str">
        <f>IF(Z249&lt;&gt;"",VLOOKUP(Z249,'Anlagentypen strukt inkl RD end'!$A$2:$H$40,8),"")</f>
        <v/>
      </c>
      <c r="AE249" s="33" t="str">
        <f t="shared" si="66"/>
        <v/>
      </c>
      <c r="AF249" s="25"/>
      <c r="AG249" s="25"/>
      <c r="AH249" s="25"/>
      <c r="AI249" s="25"/>
      <c r="AJ249" s="47" t="str">
        <f t="shared" si="67"/>
        <v/>
      </c>
      <c r="AK249" s="48" t="str">
        <f t="shared" si="60"/>
        <v/>
      </c>
      <c r="AL249" s="47" t="str">
        <f t="shared" si="68"/>
        <v/>
      </c>
      <c r="AM249" s="27"/>
      <c r="AN249" s="36" t="str">
        <f t="shared" si="61"/>
        <v/>
      </c>
      <c r="AO249" s="39" t="str">
        <f t="shared" si="59"/>
        <v/>
      </c>
      <c r="AP249" s="39" t="str">
        <f t="shared" si="69"/>
        <v/>
      </c>
      <c r="AQ249" s="97" t="str">
        <f t="shared" si="62"/>
        <v/>
      </c>
      <c r="AR249" s="140" t="str">
        <f>_xlfn.IFNA(IF(AND(MATCH(B249,SlNrfürStrecke!A:A,0)&gt;0,MATCH(C249,SlNrfürStrecke!B:B,0)&gt;0)=TRUE,"ja","nein"),"nein")</f>
        <v>nein</v>
      </c>
      <c r="AS249" s="140" t="str">
        <f t="shared" si="70"/>
        <v>nein</v>
      </c>
      <c r="AT249" s="113" t="str">
        <f t="shared" si="71"/>
        <v>Ja</v>
      </c>
      <c r="AU249" s="113"/>
      <c r="AV249" s="141" t="s">
        <v>3607</v>
      </c>
    </row>
    <row r="250" spans="1:48" s="39" customFormat="1" ht="52.8" hidden="1" x14ac:dyDescent="0.25">
      <c r="A250" s="23"/>
      <c r="B250" s="77">
        <v>31109</v>
      </c>
      <c r="C250" s="81" t="s">
        <v>142</v>
      </c>
      <c r="D250" s="81" t="s">
        <v>8</v>
      </c>
      <c r="E250" s="37" t="b">
        <f t="shared" si="63"/>
        <v>0</v>
      </c>
      <c r="F250" s="37" t="b">
        <f t="shared" si="64"/>
        <v>0</v>
      </c>
      <c r="G250" s="38" t="str">
        <f t="shared" si="54"/>
        <v>31109 91 g</v>
      </c>
      <c r="H250" s="18" t="s">
        <v>391</v>
      </c>
      <c r="I250" s="94" t="s">
        <v>3164</v>
      </c>
      <c r="J250" s="19" t="s">
        <v>3</v>
      </c>
      <c r="K250" s="19" t="s">
        <v>3182</v>
      </c>
      <c r="L250" s="51"/>
      <c r="M250" s="51"/>
      <c r="N250" s="19" t="str">
        <f t="shared" si="55"/>
        <v/>
      </c>
      <c r="O250" s="22" t="str">
        <f t="shared" ca="1" si="56"/>
        <v>ja</v>
      </c>
      <c r="P250" s="22" t="str">
        <f t="shared" ca="1" si="57"/>
        <v>ja</v>
      </c>
      <c r="Q250" s="20" t="str">
        <f t="shared" ca="1" si="58"/>
        <v>Ja</v>
      </c>
      <c r="R250" s="53" t="s">
        <v>392</v>
      </c>
      <c r="S250" s="84"/>
      <c r="T250" s="83"/>
      <c r="U250" s="33" t="str">
        <f t="shared" si="65"/>
        <v/>
      </c>
      <c r="V250" s="29"/>
      <c r="W250" s="35"/>
      <c r="X250" s="35"/>
      <c r="Y250" s="35"/>
      <c r="Z250" s="35"/>
      <c r="AA250" s="24" t="str">
        <f>IF(W250&lt;&gt;"",VLOOKUP(W250,'Anlagentypen strukt inkl RD end'!$A$2:$H$40,8),"")</f>
        <v/>
      </c>
      <c r="AB250" s="24" t="str">
        <f>IF(X250&lt;&gt;"",VLOOKUP(X250,'Anlagentypen strukt inkl RD end'!$A$2:$H$40,8),"")</f>
        <v/>
      </c>
      <c r="AC250" s="24" t="str">
        <f>IF(Y250&lt;&gt;"",VLOOKUP(Y250,'Anlagentypen strukt inkl RD end'!$A$2:$H$40,8),"")</f>
        <v/>
      </c>
      <c r="AD250" s="24" t="str">
        <f>IF(Z250&lt;&gt;"",VLOOKUP(Z250,'Anlagentypen strukt inkl RD end'!$A$2:$H$40,8),"")</f>
        <v/>
      </c>
      <c r="AE250" s="33" t="str">
        <f t="shared" si="66"/>
        <v/>
      </c>
      <c r="AF250" s="25"/>
      <c r="AG250" s="25"/>
      <c r="AH250" s="25"/>
      <c r="AI250" s="25"/>
      <c r="AJ250" s="47" t="str">
        <f t="shared" si="67"/>
        <v/>
      </c>
      <c r="AK250" s="48" t="str">
        <f t="shared" si="60"/>
        <v/>
      </c>
      <c r="AL250" s="47" t="str">
        <f t="shared" si="68"/>
        <v/>
      </c>
      <c r="AM250" s="27"/>
      <c r="AN250" s="36" t="str">
        <f t="shared" si="61"/>
        <v/>
      </c>
      <c r="AO250" s="39" t="str">
        <f t="shared" si="59"/>
        <v/>
      </c>
      <c r="AP250" s="39" t="str">
        <f t="shared" si="69"/>
        <v/>
      </c>
      <c r="AQ250" s="97" t="str">
        <f t="shared" si="62"/>
        <v/>
      </c>
      <c r="AR250" s="113" t="str">
        <f>_xlfn.IFNA(IF(AND(MATCH(B250,SlNrfürStrecke!A:A,0)&gt;0,MATCH(C250,SlNrfürStrecke!B:B,0)&gt;0)=TRUE,"ja","nein"),"nein")</f>
        <v>nein</v>
      </c>
      <c r="AS250" s="140" t="str">
        <f t="shared" si="70"/>
        <v>nein</v>
      </c>
      <c r="AT250" s="113" t="str">
        <f t="shared" si="71"/>
        <v>Ja</v>
      </c>
      <c r="AU250" s="113"/>
      <c r="AV250" s="141" t="s">
        <v>3607</v>
      </c>
    </row>
    <row r="251" spans="1:48" s="39" customFormat="1" x14ac:dyDescent="0.25">
      <c r="A251" s="23" t="s">
        <v>2345</v>
      </c>
      <c r="B251" s="77">
        <v>31111</v>
      </c>
      <c r="C251" s="80" t="s">
        <v>3</v>
      </c>
      <c r="D251" s="81" t="s">
        <v>3</v>
      </c>
      <c r="E251" s="37" t="b">
        <f t="shared" si="63"/>
        <v>1</v>
      </c>
      <c r="F251" s="37" t="b">
        <f t="shared" si="64"/>
        <v>0</v>
      </c>
      <c r="G251" s="38" t="str">
        <f t="shared" ref="G251:G311" si="72">B251&amp; " " &amp;C251&amp; " " &amp; D251</f>
        <v xml:space="preserve">31111  </v>
      </c>
      <c r="H251" s="18" t="s">
        <v>394</v>
      </c>
      <c r="I251" s="93" t="s">
        <v>2346</v>
      </c>
      <c r="J251" s="19" t="s">
        <v>3</v>
      </c>
      <c r="K251" s="19" t="s">
        <v>3</v>
      </c>
      <c r="L251" s="51"/>
      <c r="M251" s="51"/>
      <c r="N251" s="19" t="str">
        <f t="shared" ref="N251:N311" si="73">IF(L251&amp;M251 &lt;&gt;"","Ja","")</f>
        <v/>
      </c>
      <c r="O251" s="22" t="str">
        <f t="shared" ref="O251:O311" ca="1" si="74">IF(OR(L251&lt;TODAY(),L251=""),"ja","nein")</f>
        <v>ja</v>
      </c>
      <c r="P251" s="22" t="str">
        <f t="shared" ref="P251:P311" ca="1" si="75">IF(OR(M251&gt;TODAY(),M251=""),"ja","nein")</f>
        <v>ja</v>
      </c>
      <c r="Q251" s="20" t="str">
        <f t="shared" ref="Q251:Q311" ca="1" si="76">IF(OR(O251="Nein",P251="Nein"),"Nein","Ja")</f>
        <v>Ja</v>
      </c>
      <c r="R251" s="53" t="s">
        <v>393</v>
      </c>
      <c r="S251" s="73" t="s">
        <v>2345</v>
      </c>
      <c r="T251" s="28"/>
      <c r="U251" s="33" t="str">
        <f t="shared" si="65"/>
        <v/>
      </c>
      <c r="V251" s="29"/>
      <c r="W251" s="35"/>
      <c r="X251" s="35"/>
      <c r="Y251" s="35"/>
      <c r="Z251" s="35"/>
      <c r="AA251" s="24" t="str">
        <f>IF(W251&lt;&gt;"",VLOOKUP(W251,'Anlagentypen strukt inkl RD end'!$A$2:$H$40,8),"")</f>
        <v/>
      </c>
      <c r="AB251" s="24" t="str">
        <f>IF(X251&lt;&gt;"",VLOOKUP(X251,'Anlagentypen strukt inkl RD end'!$A$2:$H$40,8),"")</f>
        <v/>
      </c>
      <c r="AC251" s="24" t="str">
        <f>IF(Y251&lt;&gt;"",VLOOKUP(Y251,'Anlagentypen strukt inkl RD end'!$A$2:$H$40,8),"")</f>
        <v/>
      </c>
      <c r="AD251" s="24" t="str">
        <f>IF(Z251&lt;&gt;"",VLOOKUP(Z251,'Anlagentypen strukt inkl RD end'!$A$2:$H$40,8),"")</f>
        <v/>
      </c>
      <c r="AE251" s="33" t="str">
        <f t="shared" si="66"/>
        <v/>
      </c>
      <c r="AF251" s="25"/>
      <c r="AG251" s="25"/>
      <c r="AH251" s="25"/>
      <c r="AI251" s="25"/>
      <c r="AJ251" s="47" t="str">
        <f t="shared" si="67"/>
        <v/>
      </c>
      <c r="AK251" s="48" t="str">
        <f t="shared" si="60"/>
        <v/>
      </c>
      <c r="AL251" s="47" t="str">
        <f t="shared" si="68"/>
        <v/>
      </c>
      <c r="AM251" s="27"/>
      <c r="AN251" s="36" t="str">
        <f t="shared" si="61"/>
        <v/>
      </c>
      <c r="AO251" s="39" t="str">
        <f t="shared" ref="AO251:AO311" si="77">IF(AN251&lt;&gt;"",1,"")</f>
        <v/>
      </c>
      <c r="AP251" s="39" t="str">
        <f t="shared" si="69"/>
        <v>X</v>
      </c>
      <c r="AQ251" s="97" t="str">
        <f t="shared" si="62"/>
        <v/>
      </c>
      <c r="AR251" s="140" t="str">
        <f>_xlfn.IFNA(IF(AND(MATCH(B251,SlNrfürStrecke!A:A,0)&gt;0,MATCH(C251,SlNrfürStrecke!B:B,0)&gt;0)=TRUE,"ja","nein"),"nein")</f>
        <v>ja</v>
      </c>
      <c r="AS251" s="140" t="str">
        <f t="shared" si="70"/>
        <v>ja</v>
      </c>
      <c r="AT251" s="113" t="str">
        <f t="shared" si="71"/>
        <v>Nein</v>
      </c>
      <c r="AU251" s="113"/>
      <c r="AV251" s="141" t="s">
        <v>3607</v>
      </c>
    </row>
    <row r="252" spans="1:48" s="39" customFormat="1" hidden="1" x14ac:dyDescent="0.25">
      <c r="A252" s="23"/>
      <c r="B252" s="77">
        <v>31111</v>
      </c>
      <c r="C252" s="81" t="s">
        <v>7</v>
      </c>
      <c r="D252" s="81" t="s">
        <v>8</v>
      </c>
      <c r="E252" s="37" t="b">
        <f t="shared" si="63"/>
        <v>0</v>
      </c>
      <c r="F252" s="37" t="b">
        <f t="shared" si="64"/>
        <v>0</v>
      </c>
      <c r="G252" s="38" t="str">
        <f t="shared" si="72"/>
        <v>31111 77 g</v>
      </c>
      <c r="H252" s="18" t="s">
        <v>394</v>
      </c>
      <c r="I252" s="94" t="s">
        <v>9</v>
      </c>
      <c r="J252" s="19" t="s">
        <v>3</v>
      </c>
      <c r="K252" s="19" t="s">
        <v>3</v>
      </c>
      <c r="L252" s="51"/>
      <c r="M252" s="51"/>
      <c r="N252" s="19" t="str">
        <f t="shared" si="73"/>
        <v/>
      </c>
      <c r="O252" s="22" t="str">
        <f t="shared" ca="1" si="74"/>
        <v>ja</v>
      </c>
      <c r="P252" s="22" t="str">
        <f t="shared" ca="1" si="75"/>
        <v>ja</v>
      </c>
      <c r="Q252" s="20" t="str">
        <f t="shared" ca="1" si="76"/>
        <v>Ja</v>
      </c>
      <c r="R252" s="53" t="s">
        <v>395</v>
      </c>
      <c r="S252" s="84"/>
      <c r="T252" s="83"/>
      <c r="U252" s="33" t="str">
        <f t="shared" si="65"/>
        <v/>
      </c>
      <c r="V252" s="29"/>
      <c r="W252" s="35"/>
      <c r="X252" s="35"/>
      <c r="Y252" s="35"/>
      <c r="Z252" s="35"/>
      <c r="AA252" s="24" t="str">
        <f>IF(W252&lt;&gt;"",VLOOKUP(W252,'Anlagentypen strukt inkl RD end'!$A$2:$H$40,8),"")</f>
        <v/>
      </c>
      <c r="AB252" s="24" t="str">
        <f>IF(X252&lt;&gt;"",VLOOKUP(X252,'Anlagentypen strukt inkl RD end'!$A$2:$H$40,8),"")</f>
        <v/>
      </c>
      <c r="AC252" s="24" t="str">
        <f>IF(Y252&lt;&gt;"",VLOOKUP(Y252,'Anlagentypen strukt inkl RD end'!$A$2:$H$40,8),"")</f>
        <v/>
      </c>
      <c r="AD252" s="24" t="str">
        <f>IF(Z252&lt;&gt;"",VLOOKUP(Z252,'Anlagentypen strukt inkl RD end'!$A$2:$H$40,8),"")</f>
        <v/>
      </c>
      <c r="AE252" s="33" t="str">
        <f t="shared" si="66"/>
        <v/>
      </c>
      <c r="AF252" s="25"/>
      <c r="AG252" s="25"/>
      <c r="AH252" s="25"/>
      <c r="AI252" s="25"/>
      <c r="AJ252" s="47" t="str">
        <f t="shared" si="67"/>
        <v/>
      </c>
      <c r="AK252" s="48" t="str">
        <f t="shared" si="60"/>
        <v/>
      </c>
      <c r="AL252" s="47" t="str">
        <f t="shared" si="68"/>
        <v/>
      </c>
      <c r="AM252" s="27"/>
      <c r="AN252" s="36" t="str">
        <f t="shared" si="61"/>
        <v/>
      </c>
      <c r="AO252" s="39" t="str">
        <f t="shared" si="77"/>
        <v/>
      </c>
      <c r="AP252" s="39" t="str">
        <f t="shared" si="69"/>
        <v/>
      </c>
      <c r="AQ252" s="97" t="str">
        <f t="shared" si="62"/>
        <v/>
      </c>
      <c r="AR252" s="113" t="str">
        <f>_xlfn.IFNA(IF(AND(MATCH(B252,SlNrfürStrecke!A:A,0)&gt;0,MATCH(C252,SlNrfürStrecke!B:B,0)&gt;0)=TRUE,"ja","nein"),"nein")</f>
        <v>nein</v>
      </c>
      <c r="AS252" s="140" t="str">
        <f t="shared" si="70"/>
        <v>nein</v>
      </c>
      <c r="AT252" s="113" t="str">
        <f t="shared" si="71"/>
        <v>Ja</v>
      </c>
      <c r="AU252" s="113"/>
      <c r="AV252" s="141" t="s">
        <v>3607</v>
      </c>
    </row>
    <row r="253" spans="1:48" s="39" customFormat="1" ht="26.4" hidden="1" x14ac:dyDescent="0.25">
      <c r="A253" s="23"/>
      <c r="B253" s="77">
        <v>31111</v>
      </c>
      <c r="C253" s="81" t="s">
        <v>142</v>
      </c>
      <c r="D253" s="81" t="s">
        <v>3</v>
      </c>
      <c r="E253" s="37" t="b">
        <f t="shared" si="63"/>
        <v>0</v>
      </c>
      <c r="F253" s="37" t="b">
        <f t="shared" si="64"/>
        <v>0</v>
      </c>
      <c r="G253" s="38" t="str">
        <f t="shared" si="72"/>
        <v xml:space="preserve">31111 91 </v>
      </c>
      <c r="H253" s="18" t="s">
        <v>394</v>
      </c>
      <c r="I253" s="94" t="s">
        <v>3164</v>
      </c>
      <c r="J253" s="19" t="s">
        <v>3</v>
      </c>
      <c r="K253" s="19" t="s">
        <v>3</v>
      </c>
      <c r="L253" s="51"/>
      <c r="M253" s="51"/>
      <c r="N253" s="19" t="str">
        <f t="shared" si="73"/>
        <v/>
      </c>
      <c r="O253" s="22" t="str">
        <f t="shared" ca="1" si="74"/>
        <v>ja</v>
      </c>
      <c r="P253" s="22" t="str">
        <f t="shared" ca="1" si="75"/>
        <v>ja</v>
      </c>
      <c r="Q253" s="20" t="str">
        <f t="shared" ca="1" si="76"/>
        <v>Ja</v>
      </c>
      <c r="R253" s="53" t="s">
        <v>396</v>
      </c>
      <c r="S253" s="73"/>
      <c r="T253" s="28"/>
      <c r="U253" s="33" t="str">
        <f t="shared" si="65"/>
        <v/>
      </c>
      <c r="V253" s="29"/>
      <c r="W253" s="35"/>
      <c r="X253" s="35"/>
      <c r="Y253" s="35"/>
      <c r="Z253" s="35"/>
      <c r="AA253" s="24" t="str">
        <f>IF(W253&lt;&gt;"",VLOOKUP(W253,'Anlagentypen strukt inkl RD end'!$A$2:$H$40,8),"")</f>
        <v/>
      </c>
      <c r="AB253" s="24" t="str">
        <f>IF(X253&lt;&gt;"",VLOOKUP(X253,'Anlagentypen strukt inkl RD end'!$A$2:$H$40,8),"")</f>
        <v/>
      </c>
      <c r="AC253" s="24" t="str">
        <f>IF(Y253&lt;&gt;"",VLOOKUP(Y253,'Anlagentypen strukt inkl RD end'!$A$2:$H$40,8),"")</f>
        <v/>
      </c>
      <c r="AD253" s="24" t="str">
        <f>IF(Z253&lt;&gt;"",VLOOKUP(Z253,'Anlagentypen strukt inkl RD end'!$A$2:$H$40,8),"")</f>
        <v/>
      </c>
      <c r="AE253" s="33" t="str">
        <f t="shared" si="66"/>
        <v/>
      </c>
      <c r="AF253" s="25"/>
      <c r="AG253" s="25"/>
      <c r="AH253" s="25"/>
      <c r="AI253" s="25"/>
      <c r="AJ253" s="47" t="str">
        <f t="shared" si="67"/>
        <v/>
      </c>
      <c r="AK253" s="48" t="str">
        <f t="shared" si="60"/>
        <v/>
      </c>
      <c r="AL253" s="47" t="str">
        <f t="shared" si="68"/>
        <v/>
      </c>
      <c r="AM253" s="27"/>
      <c r="AN253" s="36" t="str">
        <f t="shared" si="61"/>
        <v/>
      </c>
      <c r="AO253" s="39" t="str">
        <f t="shared" si="77"/>
        <v/>
      </c>
      <c r="AP253" s="39" t="str">
        <f t="shared" si="69"/>
        <v/>
      </c>
      <c r="AQ253" s="97" t="str">
        <f t="shared" si="62"/>
        <v/>
      </c>
      <c r="AR253" s="113" t="str">
        <f>_xlfn.IFNA(IF(AND(MATCH(B253,SlNrfürStrecke!A:A,0)&gt;0,MATCH(C253,SlNrfürStrecke!B:B,0)&gt;0)=TRUE,"ja","nein"),"nein")</f>
        <v>nein</v>
      </c>
      <c r="AS253" s="140" t="str">
        <f t="shared" si="70"/>
        <v>nein</v>
      </c>
      <c r="AT253" s="113" t="str">
        <f t="shared" si="71"/>
        <v>Ja</v>
      </c>
      <c r="AU253" s="113"/>
      <c r="AV253" s="141" t="s">
        <v>3607</v>
      </c>
    </row>
    <row r="254" spans="1:48" s="39" customFormat="1" x14ac:dyDescent="0.25">
      <c r="A254" s="23" t="s">
        <v>2345</v>
      </c>
      <c r="B254" s="77">
        <v>31202</v>
      </c>
      <c r="C254" s="80" t="s">
        <v>3</v>
      </c>
      <c r="D254" s="81" t="s">
        <v>3</v>
      </c>
      <c r="E254" s="37" t="b">
        <f t="shared" si="63"/>
        <v>1</v>
      </c>
      <c r="F254" s="37" t="b">
        <f t="shared" si="64"/>
        <v>0</v>
      </c>
      <c r="G254" s="38" t="str">
        <f t="shared" si="72"/>
        <v xml:space="preserve">31202  </v>
      </c>
      <c r="H254" s="18" t="s">
        <v>398</v>
      </c>
      <c r="I254" s="93" t="s">
        <v>2346</v>
      </c>
      <c r="J254" s="19" t="s">
        <v>3</v>
      </c>
      <c r="K254" s="19" t="s">
        <v>3</v>
      </c>
      <c r="L254" s="51"/>
      <c r="M254" s="51"/>
      <c r="N254" s="19" t="str">
        <f t="shared" si="73"/>
        <v/>
      </c>
      <c r="O254" s="22" t="str">
        <f t="shared" ca="1" si="74"/>
        <v>ja</v>
      </c>
      <c r="P254" s="22" t="str">
        <f t="shared" ca="1" si="75"/>
        <v>ja</v>
      </c>
      <c r="Q254" s="20" t="str">
        <f t="shared" ca="1" si="76"/>
        <v>Ja</v>
      </c>
      <c r="R254" s="53" t="s">
        <v>397</v>
      </c>
      <c r="S254" s="73" t="s">
        <v>2345</v>
      </c>
      <c r="T254" s="28"/>
      <c r="U254" s="33" t="str">
        <f t="shared" si="65"/>
        <v/>
      </c>
      <c r="V254" s="29"/>
      <c r="W254" s="35"/>
      <c r="X254" s="35"/>
      <c r="Y254" s="35"/>
      <c r="Z254" s="35"/>
      <c r="AA254" s="24" t="str">
        <f>IF(W254&lt;&gt;"",VLOOKUP(W254,'Anlagentypen strukt inkl RD end'!$A$2:$H$40,8),"")</f>
        <v/>
      </c>
      <c r="AB254" s="24" t="str">
        <f>IF(X254&lt;&gt;"",VLOOKUP(X254,'Anlagentypen strukt inkl RD end'!$A$2:$H$40,8),"")</f>
        <v/>
      </c>
      <c r="AC254" s="24" t="str">
        <f>IF(Y254&lt;&gt;"",VLOOKUP(Y254,'Anlagentypen strukt inkl RD end'!$A$2:$H$40,8),"")</f>
        <v/>
      </c>
      <c r="AD254" s="24" t="str">
        <f>IF(Z254&lt;&gt;"",VLOOKUP(Z254,'Anlagentypen strukt inkl RD end'!$A$2:$H$40,8),"")</f>
        <v/>
      </c>
      <c r="AE254" s="33" t="str">
        <f t="shared" si="66"/>
        <v/>
      </c>
      <c r="AF254" s="25"/>
      <c r="AG254" s="25"/>
      <c r="AH254" s="25"/>
      <c r="AI254" s="25"/>
      <c r="AJ254" s="47" t="str">
        <f t="shared" si="67"/>
        <v/>
      </c>
      <c r="AK254" s="48" t="str">
        <f t="shared" si="60"/>
        <v/>
      </c>
      <c r="AL254" s="47" t="str">
        <f t="shared" si="68"/>
        <v/>
      </c>
      <c r="AM254" s="27"/>
      <c r="AN254" s="36" t="str">
        <f t="shared" si="61"/>
        <v/>
      </c>
      <c r="AO254" s="39" t="str">
        <f t="shared" si="77"/>
        <v/>
      </c>
      <c r="AP254" s="39" t="str">
        <f t="shared" si="69"/>
        <v>X</v>
      </c>
      <c r="AQ254" s="97" t="str">
        <f t="shared" si="62"/>
        <v/>
      </c>
      <c r="AR254" s="140" t="str">
        <f>_xlfn.IFNA(IF(AND(MATCH(B254,SlNrfürStrecke!A:A,0)&gt;0,MATCH(C254,SlNrfürStrecke!B:B,0)&gt;0)=TRUE,"ja","nein"),"nein")</f>
        <v>ja</v>
      </c>
      <c r="AS254" s="140" t="str">
        <f t="shared" si="70"/>
        <v>ja</v>
      </c>
      <c r="AT254" s="113" t="str">
        <f t="shared" si="71"/>
        <v>Nein</v>
      </c>
      <c r="AU254" s="113"/>
      <c r="AV254" s="141" t="s">
        <v>3607</v>
      </c>
    </row>
    <row r="255" spans="1:48" s="39" customFormat="1" hidden="1" x14ac:dyDescent="0.25">
      <c r="A255" s="23"/>
      <c r="B255" s="77">
        <v>31202</v>
      </c>
      <c r="C255" s="81" t="s">
        <v>7</v>
      </c>
      <c r="D255" s="81" t="s">
        <v>8</v>
      </c>
      <c r="E255" s="37" t="b">
        <f t="shared" si="63"/>
        <v>0</v>
      </c>
      <c r="F255" s="37" t="b">
        <f t="shared" si="64"/>
        <v>0</v>
      </c>
      <c r="G255" s="38" t="str">
        <f t="shared" si="72"/>
        <v>31202 77 g</v>
      </c>
      <c r="H255" s="18" t="s">
        <v>398</v>
      </c>
      <c r="I255" s="94" t="s">
        <v>9</v>
      </c>
      <c r="J255" s="19" t="s">
        <v>3</v>
      </c>
      <c r="K255" s="19" t="s">
        <v>3</v>
      </c>
      <c r="L255" s="51"/>
      <c r="M255" s="51"/>
      <c r="N255" s="19" t="str">
        <f t="shared" si="73"/>
        <v/>
      </c>
      <c r="O255" s="22" t="str">
        <f t="shared" ca="1" si="74"/>
        <v>ja</v>
      </c>
      <c r="P255" s="22" t="str">
        <f t="shared" ca="1" si="75"/>
        <v>ja</v>
      </c>
      <c r="Q255" s="20" t="str">
        <f t="shared" ca="1" si="76"/>
        <v>Ja</v>
      </c>
      <c r="R255" s="53" t="s">
        <v>399</v>
      </c>
      <c r="S255" s="84"/>
      <c r="T255" s="83"/>
      <c r="U255" s="33" t="str">
        <f t="shared" si="65"/>
        <v/>
      </c>
      <c r="V255" s="29"/>
      <c r="W255" s="35"/>
      <c r="X255" s="35"/>
      <c r="Y255" s="35"/>
      <c r="Z255" s="35"/>
      <c r="AA255" s="24" t="str">
        <f>IF(W255&lt;&gt;"",VLOOKUP(W255,'Anlagentypen strukt inkl RD end'!$A$2:$H$40,8),"")</f>
        <v/>
      </c>
      <c r="AB255" s="24" t="str">
        <f>IF(X255&lt;&gt;"",VLOOKUP(X255,'Anlagentypen strukt inkl RD end'!$A$2:$H$40,8),"")</f>
        <v/>
      </c>
      <c r="AC255" s="24" t="str">
        <f>IF(Y255&lt;&gt;"",VLOOKUP(Y255,'Anlagentypen strukt inkl RD end'!$A$2:$H$40,8),"")</f>
        <v/>
      </c>
      <c r="AD255" s="24" t="str">
        <f>IF(Z255&lt;&gt;"",VLOOKUP(Z255,'Anlagentypen strukt inkl RD end'!$A$2:$H$40,8),"")</f>
        <v/>
      </c>
      <c r="AE255" s="33" t="str">
        <f t="shared" si="66"/>
        <v/>
      </c>
      <c r="AF255" s="25"/>
      <c r="AG255" s="25"/>
      <c r="AH255" s="25"/>
      <c r="AI255" s="25"/>
      <c r="AJ255" s="47" t="str">
        <f t="shared" si="67"/>
        <v/>
      </c>
      <c r="AK255" s="48" t="str">
        <f t="shared" si="60"/>
        <v/>
      </c>
      <c r="AL255" s="47" t="str">
        <f t="shared" si="68"/>
        <v/>
      </c>
      <c r="AM255" s="27"/>
      <c r="AN255" s="36" t="str">
        <f t="shared" si="61"/>
        <v/>
      </c>
      <c r="AO255" s="39" t="str">
        <f t="shared" si="77"/>
        <v/>
      </c>
      <c r="AP255" s="39" t="str">
        <f t="shared" si="69"/>
        <v/>
      </c>
      <c r="AQ255" s="97" t="str">
        <f t="shared" si="62"/>
        <v/>
      </c>
      <c r="AR255" s="113" t="str">
        <f>_xlfn.IFNA(IF(AND(MATCH(B255,SlNrfürStrecke!A:A,0)&gt;0,MATCH(C255,SlNrfürStrecke!B:B,0)&gt;0)=TRUE,"ja","nein"),"nein")</f>
        <v>nein</v>
      </c>
      <c r="AS255" s="140" t="str">
        <f t="shared" si="70"/>
        <v>nein</v>
      </c>
      <c r="AT255" s="113" t="str">
        <f t="shared" si="71"/>
        <v>Ja</v>
      </c>
      <c r="AU255" s="113"/>
      <c r="AV255" s="141" t="s">
        <v>3607</v>
      </c>
    </row>
    <row r="256" spans="1:48" s="39" customFormat="1" ht="26.4" hidden="1" x14ac:dyDescent="0.25">
      <c r="A256" s="23"/>
      <c r="B256" s="77">
        <v>31202</v>
      </c>
      <c r="C256" s="81" t="s">
        <v>142</v>
      </c>
      <c r="D256" s="81" t="s">
        <v>3</v>
      </c>
      <c r="E256" s="37" t="b">
        <f t="shared" si="63"/>
        <v>0</v>
      </c>
      <c r="F256" s="37" t="b">
        <f t="shared" si="64"/>
        <v>0</v>
      </c>
      <c r="G256" s="38" t="str">
        <f t="shared" si="72"/>
        <v xml:space="preserve">31202 91 </v>
      </c>
      <c r="H256" s="18" t="s">
        <v>398</v>
      </c>
      <c r="I256" s="94" t="s">
        <v>3164</v>
      </c>
      <c r="J256" s="19" t="s">
        <v>3</v>
      </c>
      <c r="K256" s="19" t="s">
        <v>3</v>
      </c>
      <c r="L256" s="51"/>
      <c r="M256" s="51"/>
      <c r="N256" s="19" t="str">
        <f t="shared" si="73"/>
        <v/>
      </c>
      <c r="O256" s="22" t="str">
        <f t="shared" ca="1" si="74"/>
        <v>ja</v>
      </c>
      <c r="P256" s="22" t="str">
        <f t="shared" ca="1" si="75"/>
        <v>ja</v>
      </c>
      <c r="Q256" s="20" t="str">
        <f t="shared" ca="1" si="76"/>
        <v>Ja</v>
      </c>
      <c r="R256" s="53" t="s">
        <v>400</v>
      </c>
      <c r="S256" s="73"/>
      <c r="T256" s="28"/>
      <c r="U256" s="33" t="str">
        <f t="shared" si="65"/>
        <v/>
      </c>
      <c r="V256" s="29"/>
      <c r="W256" s="35"/>
      <c r="X256" s="35"/>
      <c r="Y256" s="35"/>
      <c r="Z256" s="35"/>
      <c r="AA256" s="24" t="str">
        <f>IF(W256&lt;&gt;"",VLOOKUP(W256,'Anlagentypen strukt inkl RD end'!$A$2:$H$40,8),"")</f>
        <v/>
      </c>
      <c r="AB256" s="24" t="str">
        <f>IF(X256&lt;&gt;"",VLOOKUP(X256,'Anlagentypen strukt inkl RD end'!$A$2:$H$40,8),"")</f>
        <v/>
      </c>
      <c r="AC256" s="24" t="str">
        <f>IF(Y256&lt;&gt;"",VLOOKUP(Y256,'Anlagentypen strukt inkl RD end'!$A$2:$H$40,8),"")</f>
        <v/>
      </c>
      <c r="AD256" s="24" t="str">
        <f>IF(Z256&lt;&gt;"",VLOOKUP(Z256,'Anlagentypen strukt inkl RD end'!$A$2:$H$40,8),"")</f>
        <v/>
      </c>
      <c r="AE256" s="33" t="str">
        <f t="shared" si="66"/>
        <v/>
      </c>
      <c r="AF256" s="25"/>
      <c r="AG256" s="25"/>
      <c r="AH256" s="25"/>
      <c r="AI256" s="25"/>
      <c r="AJ256" s="47" t="str">
        <f t="shared" si="67"/>
        <v/>
      </c>
      <c r="AK256" s="48" t="str">
        <f t="shared" si="60"/>
        <v/>
      </c>
      <c r="AL256" s="47" t="str">
        <f t="shared" si="68"/>
        <v/>
      </c>
      <c r="AM256" s="27"/>
      <c r="AN256" s="36" t="str">
        <f t="shared" si="61"/>
        <v/>
      </c>
      <c r="AO256" s="39" t="str">
        <f t="shared" si="77"/>
        <v/>
      </c>
      <c r="AP256" s="39" t="str">
        <f t="shared" si="69"/>
        <v/>
      </c>
      <c r="AQ256" s="97" t="str">
        <f t="shared" si="62"/>
        <v/>
      </c>
      <c r="AR256" s="113" t="str">
        <f>_xlfn.IFNA(IF(AND(MATCH(B256,SlNrfürStrecke!A:A,0)&gt;0,MATCH(C256,SlNrfürStrecke!B:B,0)&gt;0)=TRUE,"ja","nein"),"nein")</f>
        <v>nein</v>
      </c>
      <c r="AS256" s="140" t="str">
        <f t="shared" si="70"/>
        <v>nein</v>
      </c>
      <c r="AT256" s="113" t="str">
        <f t="shared" si="71"/>
        <v>Ja</v>
      </c>
      <c r="AU256" s="113"/>
      <c r="AV256" s="141" t="s">
        <v>3607</v>
      </c>
    </row>
    <row r="257" spans="1:48" s="39" customFormat="1" hidden="1" x14ac:dyDescent="0.25">
      <c r="A257" s="23"/>
      <c r="B257" s="77">
        <v>31203</v>
      </c>
      <c r="C257" s="80" t="s">
        <v>3</v>
      </c>
      <c r="D257" s="81" t="s">
        <v>8</v>
      </c>
      <c r="E257" s="37" t="b">
        <f t="shared" si="63"/>
        <v>0</v>
      </c>
      <c r="F257" s="37" t="b">
        <f t="shared" si="64"/>
        <v>0</v>
      </c>
      <c r="G257" s="38" t="str">
        <f t="shared" si="72"/>
        <v>31203  g</v>
      </c>
      <c r="H257" s="18" t="s">
        <v>402</v>
      </c>
      <c r="I257" s="93" t="s">
        <v>2346</v>
      </c>
      <c r="J257" s="19" t="s">
        <v>3</v>
      </c>
      <c r="K257" s="19" t="s">
        <v>3</v>
      </c>
      <c r="L257" s="51"/>
      <c r="M257" s="51"/>
      <c r="N257" s="19" t="str">
        <f t="shared" si="73"/>
        <v/>
      </c>
      <c r="O257" s="22" t="str">
        <f t="shared" ca="1" si="74"/>
        <v>ja</v>
      </c>
      <c r="P257" s="22" t="str">
        <f t="shared" ca="1" si="75"/>
        <v>ja</v>
      </c>
      <c r="Q257" s="20" t="str">
        <f t="shared" ca="1" si="76"/>
        <v>Ja</v>
      </c>
      <c r="R257" s="53" t="s">
        <v>401</v>
      </c>
      <c r="S257" s="84"/>
      <c r="T257" s="83"/>
      <c r="U257" s="33" t="str">
        <f t="shared" si="65"/>
        <v/>
      </c>
      <c r="V257" s="29"/>
      <c r="W257" s="35"/>
      <c r="X257" s="35"/>
      <c r="Y257" s="35"/>
      <c r="Z257" s="35"/>
      <c r="AA257" s="24" t="str">
        <f>IF(W257&lt;&gt;"",VLOOKUP(W257,'Anlagentypen strukt inkl RD end'!$A$2:$H$40,8),"")</f>
        <v/>
      </c>
      <c r="AB257" s="24" t="str">
        <f>IF(X257&lt;&gt;"",VLOOKUP(X257,'Anlagentypen strukt inkl RD end'!$A$2:$H$40,8),"")</f>
        <v/>
      </c>
      <c r="AC257" s="24" t="str">
        <f>IF(Y257&lt;&gt;"",VLOOKUP(Y257,'Anlagentypen strukt inkl RD end'!$A$2:$H$40,8),"")</f>
        <v/>
      </c>
      <c r="AD257" s="24" t="str">
        <f>IF(Z257&lt;&gt;"",VLOOKUP(Z257,'Anlagentypen strukt inkl RD end'!$A$2:$H$40,8),"")</f>
        <v/>
      </c>
      <c r="AE257" s="33" t="str">
        <f t="shared" si="66"/>
        <v/>
      </c>
      <c r="AF257" s="25"/>
      <c r="AG257" s="25"/>
      <c r="AH257" s="25"/>
      <c r="AI257" s="25"/>
      <c r="AJ257" s="47" t="str">
        <f t="shared" si="67"/>
        <v/>
      </c>
      <c r="AK257" s="48" t="str">
        <f t="shared" si="60"/>
        <v/>
      </c>
      <c r="AL257" s="47" t="str">
        <f t="shared" si="68"/>
        <v/>
      </c>
      <c r="AM257" s="27"/>
      <c r="AN257" s="36" t="str">
        <f t="shared" si="61"/>
        <v/>
      </c>
      <c r="AO257" s="39" t="str">
        <f t="shared" si="77"/>
        <v/>
      </c>
      <c r="AP257" s="39" t="str">
        <f t="shared" si="69"/>
        <v/>
      </c>
      <c r="AQ257" s="97" t="str">
        <f t="shared" si="62"/>
        <v/>
      </c>
      <c r="AR257" s="140" t="s">
        <v>3606</v>
      </c>
      <c r="AS257" s="140" t="str">
        <f t="shared" si="70"/>
        <v>nein</v>
      </c>
      <c r="AT257" s="113" t="str">
        <f t="shared" si="71"/>
        <v>Ja</v>
      </c>
      <c r="AU257" s="113"/>
      <c r="AV257" s="141" t="s">
        <v>3607</v>
      </c>
    </row>
    <row r="258" spans="1:48" s="39" customFormat="1" ht="39.6" x14ac:dyDescent="0.25">
      <c r="A258" s="23" t="s">
        <v>2345</v>
      </c>
      <c r="B258" s="77">
        <v>31203</v>
      </c>
      <c r="C258" s="81" t="s">
        <v>3184</v>
      </c>
      <c r="D258" s="81" t="s">
        <v>3</v>
      </c>
      <c r="E258" s="37" t="b">
        <f t="shared" si="63"/>
        <v>1</v>
      </c>
      <c r="F258" s="37" t="b">
        <f t="shared" si="64"/>
        <v>0</v>
      </c>
      <c r="G258" s="38" t="str">
        <f>B258&amp; " " &amp;C258&amp; " " &amp; D258</f>
        <v xml:space="preserve">31203 50 </v>
      </c>
      <c r="H258" s="18" t="s">
        <v>402</v>
      </c>
      <c r="I258" s="94" t="s">
        <v>3185</v>
      </c>
      <c r="J258" s="19" t="s">
        <v>3</v>
      </c>
      <c r="K258" s="19" t="s">
        <v>3</v>
      </c>
      <c r="L258" s="55">
        <v>44562</v>
      </c>
      <c r="M258" s="51"/>
      <c r="N258" s="19" t="str">
        <f>IF(L258&amp;M258 &lt;&gt;"","Ja","")</f>
        <v>Ja</v>
      </c>
      <c r="O258" s="22" t="str">
        <f ca="1">IF(OR(L258&lt;TODAY(),L258=""),"ja","nein")</f>
        <v>ja</v>
      </c>
      <c r="P258" s="22" t="str">
        <f ca="1">IF(OR(M258&gt;TODAY(),M258=""),"ja","nein")</f>
        <v>ja</v>
      </c>
      <c r="Q258" s="21" t="str">
        <f ca="1">IF(OR(O258="Nein",P258="Nein"),"Nein","Ja")</f>
        <v>Ja</v>
      </c>
      <c r="R258" s="53" t="s">
        <v>3186</v>
      </c>
      <c r="S258" s="73" t="s">
        <v>2345</v>
      </c>
      <c r="T258" s="28"/>
      <c r="U258" s="33" t="str">
        <f>IF(T258="X","R13, D15 ", "")</f>
        <v/>
      </c>
      <c r="V258" s="29"/>
      <c r="W258" s="35"/>
      <c r="X258" s="35"/>
      <c r="Y258" s="35"/>
      <c r="Z258" s="35"/>
      <c r="AA258" s="24" t="str">
        <f>IF(W258&lt;&gt;"",VLOOKUP(W258,'Anlagentypen strukt inkl RD end'!$A$2:$H$40,8),"")</f>
        <v/>
      </c>
      <c r="AB258" s="24" t="str">
        <f>IF(X258&lt;&gt;"",VLOOKUP(X258,'Anlagentypen strukt inkl RD end'!$A$2:$H$40,8),"")</f>
        <v/>
      </c>
      <c r="AC258" s="24" t="str">
        <f>IF(Y258&lt;&gt;"",VLOOKUP(Y258,'Anlagentypen strukt inkl RD end'!$A$2:$H$40,8),"")</f>
        <v/>
      </c>
      <c r="AD258" s="24" t="str">
        <f>IF(Z258&lt;&gt;"",VLOOKUP(Z258,'Anlagentypen strukt inkl RD end'!$A$2:$H$40,8),"")</f>
        <v/>
      </c>
      <c r="AE258" s="33" t="str">
        <f t="shared" si="66"/>
        <v/>
      </c>
      <c r="AF258" s="25"/>
      <c r="AG258" s="25"/>
      <c r="AH258" s="25"/>
      <c r="AI258" s="25"/>
      <c r="AJ258" s="47" t="str">
        <f>IF(AE258 &lt;&gt;"",AE258&amp;", ","") &amp;IF(AF258 &lt;&gt;"",AF258&amp;", ","") &amp;IF(AG258 &lt;&gt;"",AG258&amp;", ","") &amp;IF(AH258 &lt;&gt;"",AH258&amp;", ","")&amp; IF(AI258 &lt;&gt;"",AI258&amp;", ","")</f>
        <v/>
      </c>
      <c r="AK258" s="48" t="str">
        <f>U258&amp; AE258 &amp; IF(AF258 &lt;&gt;"",AF258&amp;", ","") &amp;IF(AG258 &lt;&gt;"",AG258&amp;", ","") &amp;IF(AH258 &lt;&gt;"",AH258&amp;", ","")&amp; IF(AI258 &lt;&gt;"",AI258&amp;", ","")</f>
        <v/>
      </c>
      <c r="AL258" s="47" t="str">
        <f>AE258 &amp; IF(AF258 &lt;&gt;"",AF258&amp;", ","") &amp;IF(AG258 &lt;&gt;"",AG258&amp;", ","") &amp;IF(AH258 &lt;&gt;"",AH258&amp;", ","")&amp; IF(AI258 &lt;&gt;"",AI258&amp;", ","")</f>
        <v/>
      </c>
      <c r="AM258" s="27"/>
      <c r="AN258" s="36" t="str">
        <f>IF(AND(V258="X",AJ258=""),"R/D-Verfahren für die Behandlung fehlen!","")</f>
        <v/>
      </c>
      <c r="AO258" s="39" t="str">
        <f>IF(AN258&lt;&gt;"",1,"")</f>
        <v/>
      </c>
      <c r="AP258" s="39" t="str">
        <f t="shared" si="69"/>
        <v>X</v>
      </c>
      <c r="AQ258" s="97" t="str">
        <f t="shared" ref="AQ258:AQ321" si="78">IF(A258="X",(IF(OR(S258="X",T258="X",V258="X")=TRUE,"","Spalten S, T und V nicht befüllt!")),IF(OR(S258="X",T258="X",V258="X"),"Spalte A nicht befüllt!",""))</f>
        <v/>
      </c>
      <c r="AR258" s="113" t="str">
        <f>_xlfn.IFNA(IF(AND(MATCH(B258,SlNrfürStrecke!A:A,0)&gt;0,MATCH(C258,SlNrfürStrecke!B:B,0)&gt;0)=TRUE,"ja","nein"),"nein")</f>
        <v>ja</v>
      </c>
      <c r="AS258" s="140" t="str">
        <f t="shared" si="70"/>
        <v>ja</v>
      </c>
      <c r="AT258" s="113" t="str">
        <f t="shared" si="71"/>
        <v>Nein</v>
      </c>
      <c r="AU258" s="113"/>
      <c r="AV258" s="141" t="s">
        <v>3607</v>
      </c>
    </row>
    <row r="259" spans="1:48" s="39" customFormat="1" hidden="1" x14ac:dyDescent="0.25">
      <c r="A259" s="23"/>
      <c r="B259" s="77">
        <v>31203</v>
      </c>
      <c r="C259" s="81" t="s">
        <v>112</v>
      </c>
      <c r="D259" s="81" t="s">
        <v>3</v>
      </c>
      <c r="E259" s="37" t="b">
        <f t="shared" ref="E259:E322" si="79">AND(A259="X",D259="")</f>
        <v>0</v>
      </c>
      <c r="F259" s="37" t="b">
        <f t="shared" ref="F259:F322" si="80">AND(A259="X",D259="g")</f>
        <v>0</v>
      </c>
      <c r="G259" s="38" t="str">
        <f t="shared" si="72"/>
        <v xml:space="preserve">31203 88 </v>
      </c>
      <c r="H259" s="18" t="s">
        <v>402</v>
      </c>
      <c r="I259" s="94" t="s">
        <v>113</v>
      </c>
      <c r="J259" s="19" t="s">
        <v>3</v>
      </c>
      <c r="K259" s="19" t="s">
        <v>3</v>
      </c>
      <c r="L259" s="51"/>
      <c r="M259" s="51"/>
      <c r="N259" s="19" t="str">
        <f t="shared" si="73"/>
        <v/>
      </c>
      <c r="O259" s="22" t="str">
        <f t="shared" ca="1" si="74"/>
        <v>ja</v>
      </c>
      <c r="P259" s="22" t="str">
        <f t="shared" ca="1" si="75"/>
        <v>ja</v>
      </c>
      <c r="Q259" s="20" t="str">
        <f t="shared" ca="1" si="76"/>
        <v>Ja</v>
      </c>
      <c r="R259" s="53" t="s">
        <v>403</v>
      </c>
      <c r="S259" s="73"/>
      <c r="T259" s="28"/>
      <c r="U259" s="33" t="str">
        <f t="shared" si="65"/>
        <v/>
      </c>
      <c r="V259" s="29"/>
      <c r="W259" s="35"/>
      <c r="X259" s="35"/>
      <c r="Y259" s="35"/>
      <c r="Z259" s="35"/>
      <c r="AA259" s="24" t="str">
        <f>IF(W259&lt;&gt;"",VLOOKUP(W259,'Anlagentypen strukt inkl RD end'!$A$2:$H$40,8),"")</f>
        <v/>
      </c>
      <c r="AB259" s="24" t="str">
        <f>IF(X259&lt;&gt;"",VLOOKUP(X259,'Anlagentypen strukt inkl RD end'!$A$2:$H$40,8),"")</f>
        <v/>
      </c>
      <c r="AC259" s="24" t="str">
        <f>IF(Y259&lt;&gt;"",VLOOKUP(Y259,'Anlagentypen strukt inkl RD end'!$A$2:$H$40,8),"")</f>
        <v/>
      </c>
      <c r="AD259" s="24" t="str">
        <f>IF(Z259&lt;&gt;"",VLOOKUP(Z259,'Anlagentypen strukt inkl RD end'!$A$2:$H$40,8),"")</f>
        <v/>
      </c>
      <c r="AE259" s="33" t="str">
        <f t="shared" ref="AE259:AE322" si="81">AA259&amp;AB259&amp;AD259&amp;AC259</f>
        <v/>
      </c>
      <c r="AF259" s="25"/>
      <c r="AG259" s="25"/>
      <c r="AH259" s="25"/>
      <c r="AI259" s="25"/>
      <c r="AJ259" s="47" t="str">
        <f t="shared" si="67"/>
        <v/>
      </c>
      <c r="AK259" s="48" t="str">
        <f t="shared" ref="AK259:AK321" si="82">U259&amp; AE259 &amp; IF(AF259 &lt;&gt;"",AF259&amp;", ","") &amp;IF(AG259 &lt;&gt;"",AG259&amp;", ","") &amp;IF(AH259 &lt;&gt;"",AH259&amp;", ","")&amp; IF(AI259 &lt;&gt;"",AI259&amp;", ","")</f>
        <v/>
      </c>
      <c r="AL259" s="47" t="str">
        <f t="shared" si="68"/>
        <v/>
      </c>
      <c r="AM259" s="27"/>
      <c r="AN259" s="36" t="str">
        <f t="shared" ref="AN259:AN321" si="83">IF(AND(V259="X",AJ259=""),"R/D-Verfahren für die Behandlung fehlen!","")</f>
        <v/>
      </c>
      <c r="AO259" s="39" t="str">
        <f t="shared" si="77"/>
        <v/>
      </c>
      <c r="AP259" s="39" t="str">
        <f t="shared" ref="AP259:AP322" si="84">IF(OR(A259="X",S259="X",T259="X",V259="X"),"X","")</f>
        <v/>
      </c>
      <c r="AQ259" s="97" t="str">
        <f t="shared" si="78"/>
        <v/>
      </c>
      <c r="AR259" s="113" t="str">
        <f>_xlfn.IFNA(IF(AND(MATCH(B259,SlNrfürStrecke!A:A,0)&gt;0,MATCH(C259,SlNrfürStrecke!B:B,0)&gt;0)=TRUE,"ja","nein"),"nein")</f>
        <v>nein</v>
      </c>
      <c r="AS259" s="140" t="str">
        <f t="shared" ref="AS259:AS322" si="85">AR259</f>
        <v>nein</v>
      </c>
      <c r="AT259" s="113" t="str">
        <f t="shared" ref="AT259:AT322" si="86">IF(AS259="ja","Nein","Ja")</f>
        <v>Ja</v>
      </c>
      <c r="AU259" s="113"/>
      <c r="AV259" s="141" t="s">
        <v>3607</v>
      </c>
    </row>
    <row r="260" spans="1:48" s="39" customFormat="1" ht="26.4" hidden="1" x14ac:dyDescent="0.25">
      <c r="A260" s="23"/>
      <c r="B260" s="77">
        <v>31203</v>
      </c>
      <c r="C260" s="81" t="s">
        <v>142</v>
      </c>
      <c r="D260" s="81" t="s">
        <v>8</v>
      </c>
      <c r="E260" s="37" t="b">
        <f t="shared" si="79"/>
        <v>0</v>
      </c>
      <c r="F260" s="37" t="b">
        <f t="shared" si="80"/>
        <v>0</v>
      </c>
      <c r="G260" s="38" t="str">
        <f t="shared" si="72"/>
        <v>31203 91 g</v>
      </c>
      <c r="H260" s="18" t="s">
        <v>402</v>
      </c>
      <c r="I260" s="94" t="s">
        <v>3164</v>
      </c>
      <c r="J260" s="19" t="s">
        <v>3</v>
      </c>
      <c r="K260" s="19" t="s">
        <v>3182</v>
      </c>
      <c r="L260" s="51"/>
      <c r="M260" s="51"/>
      <c r="N260" s="19" t="str">
        <f t="shared" si="73"/>
        <v/>
      </c>
      <c r="O260" s="22" t="str">
        <f t="shared" ca="1" si="74"/>
        <v>ja</v>
      </c>
      <c r="P260" s="22" t="str">
        <f t="shared" ca="1" si="75"/>
        <v>ja</v>
      </c>
      <c r="Q260" s="20" t="str">
        <f t="shared" ca="1" si="76"/>
        <v>Ja</v>
      </c>
      <c r="R260" s="53" t="s">
        <v>404</v>
      </c>
      <c r="S260" s="84"/>
      <c r="T260" s="83"/>
      <c r="U260" s="33" t="str">
        <f t="shared" ref="U260:U322" si="87">IF(T260="X","R13, D15 ", "")</f>
        <v/>
      </c>
      <c r="V260" s="29"/>
      <c r="W260" s="35"/>
      <c r="X260" s="35"/>
      <c r="Y260" s="35"/>
      <c r="Z260" s="35"/>
      <c r="AA260" s="24" t="str">
        <f>IF(W260&lt;&gt;"",VLOOKUP(W260,'Anlagentypen strukt inkl RD end'!$A$2:$H$40,8),"")</f>
        <v/>
      </c>
      <c r="AB260" s="24" t="str">
        <f>IF(X260&lt;&gt;"",VLOOKUP(X260,'Anlagentypen strukt inkl RD end'!$A$2:$H$40,8),"")</f>
        <v/>
      </c>
      <c r="AC260" s="24" t="str">
        <f>IF(Y260&lt;&gt;"",VLOOKUP(Y260,'Anlagentypen strukt inkl RD end'!$A$2:$H$40,8),"")</f>
        <v/>
      </c>
      <c r="AD260" s="24" t="str">
        <f>IF(Z260&lt;&gt;"",VLOOKUP(Z260,'Anlagentypen strukt inkl RD end'!$A$2:$H$40,8),"")</f>
        <v/>
      </c>
      <c r="AE260" s="33" t="str">
        <f t="shared" si="81"/>
        <v/>
      </c>
      <c r="AF260" s="25"/>
      <c r="AG260" s="25"/>
      <c r="AH260" s="25"/>
      <c r="AI260" s="25"/>
      <c r="AJ260" s="47" t="str">
        <f t="shared" ref="AJ260:AJ322" si="88">IF(AE260 &lt;&gt;"",AE260&amp;", ","") &amp;IF(AF260 &lt;&gt;"",AF260&amp;", ","") &amp;IF(AG260 &lt;&gt;"",AG260&amp;", ","") &amp;IF(AH260 &lt;&gt;"",AH260&amp;", ","")&amp; IF(AI260 &lt;&gt;"",AI260&amp;", ","")</f>
        <v/>
      </c>
      <c r="AK260" s="48" t="str">
        <f t="shared" si="82"/>
        <v/>
      </c>
      <c r="AL260" s="47" t="str">
        <f t="shared" ref="AL260:AL323" si="89">AE260 &amp; IF(AF260 &lt;&gt;"",AF260&amp;", ","") &amp;IF(AG260 &lt;&gt;"",AG260&amp;", ","") &amp;IF(AH260 &lt;&gt;"",AH260&amp;", ","")&amp; IF(AI260 &lt;&gt;"",AI260&amp;", ","")</f>
        <v/>
      </c>
      <c r="AM260" s="27"/>
      <c r="AN260" s="36" t="str">
        <f t="shared" si="83"/>
        <v/>
      </c>
      <c r="AO260" s="39" t="str">
        <f t="shared" si="77"/>
        <v/>
      </c>
      <c r="AP260" s="39" t="str">
        <f t="shared" si="84"/>
        <v/>
      </c>
      <c r="AQ260" s="97" t="str">
        <f t="shared" si="78"/>
        <v/>
      </c>
      <c r="AR260" s="113" t="str">
        <f>_xlfn.IFNA(IF(AND(MATCH(B260,SlNrfürStrecke!A:A,0)&gt;0,MATCH(C260,SlNrfürStrecke!B:B,0)&gt;0)=TRUE,"ja","nein"),"nein")</f>
        <v>nein</v>
      </c>
      <c r="AS260" s="140" t="str">
        <f t="shared" si="85"/>
        <v>nein</v>
      </c>
      <c r="AT260" s="113" t="str">
        <f t="shared" si="86"/>
        <v>Ja</v>
      </c>
      <c r="AU260" s="113"/>
      <c r="AV260" s="141" t="s">
        <v>3607</v>
      </c>
    </row>
    <row r="261" spans="1:48" s="39" customFormat="1" hidden="1" x14ac:dyDescent="0.25">
      <c r="A261" s="23"/>
      <c r="B261" s="77">
        <v>31204</v>
      </c>
      <c r="C261" s="80" t="s">
        <v>3</v>
      </c>
      <c r="D261" s="81" t="s">
        <v>8</v>
      </c>
      <c r="E261" s="37" t="b">
        <f t="shared" si="79"/>
        <v>0</v>
      </c>
      <c r="F261" s="37" t="b">
        <f t="shared" si="80"/>
        <v>0</v>
      </c>
      <c r="G261" s="38" t="str">
        <f t="shared" si="72"/>
        <v>31204  g</v>
      </c>
      <c r="H261" s="18" t="s">
        <v>406</v>
      </c>
      <c r="I261" s="93" t="s">
        <v>2346</v>
      </c>
      <c r="J261" s="19" t="s">
        <v>3</v>
      </c>
      <c r="K261" s="19" t="s">
        <v>3</v>
      </c>
      <c r="L261" s="51"/>
      <c r="M261" s="51"/>
      <c r="N261" s="19" t="str">
        <f t="shared" si="73"/>
        <v/>
      </c>
      <c r="O261" s="22" t="str">
        <f t="shared" ca="1" si="74"/>
        <v>ja</v>
      </c>
      <c r="P261" s="22" t="str">
        <f t="shared" ca="1" si="75"/>
        <v>ja</v>
      </c>
      <c r="Q261" s="20" t="str">
        <f t="shared" ca="1" si="76"/>
        <v>Ja</v>
      </c>
      <c r="R261" s="53" t="s">
        <v>405</v>
      </c>
      <c r="S261" s="84"/>
      <c r="T261" s="83"/>
      <c r="U261" s="33" t="str">
        <f t="shared" si="87"/>
        <v/>
      </c>
      <c r="V261" s="29"/>
      <c r="W261" s="35"/>
      <c r="X261" s="35"/>
      <c r="Y261" s="35"/>
      <c r="Z261" s="35"/>
      <c r="AA261" s="24" t="str">
        <f>IF(W261&lt;&gt;"",VLOOKUP(W261,'Anlagentypen strukt inkl RD end'!$A$2:$H$40,8),"")</f>
        <v/>
      </c>
      <c r="AB261" s="24" t="str">
        <f>IF(X261&lt;&gt;"",VLOOKUP(X261,'Anlagentypen strukt inkl RD end'!$A$2:$H$40,8),"")</f>
        <v/>
      </c>
      <c r="AC261" s="24" t="str">
        <f>IF(Y261&lt;&gt;"",VLOOKUP(Y261,'Anlagentypen strukt inkl RD end'!$A$2:$H$40,8),"")</f>
        <v/>
      </c>
      <c r="AD261" s="24" t="str">
        <f>IF(Z261&lt;&gt;"",VLOOKUP(Z261,'Anlagentypen strukt inkl RD end'!$A$2:$H$40,8),"")</f>
        <v/>
      </c>
      <c r="AE261" s="33" t="str">
        <f t="shared" si="81"/>
        <v/>
      </c>
      <c r="AF261" s="25"/>
      <c r="AG261" s="25"/>
      <c r="AH261" s="25"/>
      <c r="AI261" s="25"/>
      <c r="AJ261" s="47" t="str">
        <f t="shared" si="88"/>
        <v/>
      </c>
      <c r="AK261" s="48" t="str">
        <f t="shared" si="82"/>
        <v/>
      </c>
      <c r="AL261" s="47" t="str">
        <f t="shared" si="89"/>
        <v/>
      </c>
      <c r="AM261" s="27"/>
      <c r="AN261" s="36" t="str">
        <f t="shared" si="83"/>
        <v/>
      </c>
      <c r="AO261" s="39" t="str">
        <f t="shared" si="77"/>
        <v/>
      </c>
      <c r="AP261" s="39" t="str">
        <f t="shared" si="84"/>
        <v/>
      </c>
      <c r="AQ261" s="97" t="str">
        <f t="shared" si="78"/>
        <v/>
      </c>
      <c r="AR261" s="140" t="str">
        <f>_xlfn.IFNA(IF(AND(MATCH(B261,SlNrfürStrecke!A:A,0)&gt;0,MATCH(C261,SlNrfürStrecke!B:B,0)&gt;0)=TRUE,"ja","nein"),"nein")</f>
        <v>nein</v>
      </c>
      <c r="AS261" s="140" t="str">
        <f t="shared" si="85"/>
        <v>nein</v>
      </c>
      <c r="AT261" s="113" t="str">
        <f t="shared" si="86"/>
        <v>Ja</v>
      </c>
      <c r="AU261" s="113"/>
      <c r="AV261" s="141" t="s">
        <v>3607</v>
      </c>
    </row>
    <row r="262" spans="1:48" s="39" customFormat="1" hidden="1" x14ac:dyDescent="0.25">
      <c r="A262" s="23"/>
      <c r="B262" s="77">
        <v>31204</v>
      </c>
      <c r="C262" s="81" t="s">
        <v>112</v>
      </c>
      <c r="D262" s="81" t="s">
        <v>3</v>
      </c>
      <c r="E262" s="37" t="b">
        <f t="shared" si="79"/>
        <v>0</v>
      </c>
      <c r="F262" s="37" t="b">
        <f t="shared" si="80"/>
        <v>0</v>
      </c>
      <c r="G262" s="38" t="str">
        <f t="shared" si="72"/>
        <v xml:space="preserve">31204 88 </v>
      </c>
      <c r="H262" s="18" t="s">
        <v>406</v>
      </c>
      <c r="I262" s="94" t="s">
        <v>113</v>
      </c>
      <c r="J262" s="19" t="s">
        <v>3</v>
      </c>
      <c r="K262" s="19" t="s">
        <v>3</v>
      </c>
      <c r="L262" s="51"/>
      <c r="M262" s="51"/>
      <c r="N262" s="19" t="str">
        <f t="shared" si="73"/>
        <v/>
      </c>
      <c r="O262" s="22" t="str">
        <f t="shared" ca="1" si="74"/>
        <v>ja</v>
      </c>
      <c r="P262" s="22" t="str">
        <f t="shared" ca="1" si="75"/>
        <v>ja</v>
      </c>
      <c r="Q262" s="20" t="str">
        <f t="shared" ca="1" si="76"/>
        <v>Ja</v>
      </c>
      <c r="R262" s="53" t="s">
        <v>407</v>
      </c>
      <c r="S262" s="73"/>
      <c r="T262" s="28"/>
      <c r="U262" s="33" t="str">
        <f t="shared" si="87"/>
        <v/>
      </c>
      <c r="V262" s="29"/>
      <c r="W262" s="35"/>
      <c r="X262" s="35"/>
      <c r="Y262" s="35"/>
      <c r="Z262" s="35"/>
      <c r="AA262" s="24" t="str">
        <f>IF(W262&lt;&gt;"",VLOOKUP(W262,'Anlagentypen strukt inkl RD end'!$A$2:$H$40,8),"")</f>
        <v/>
      </c>
      <c r="AB262" s="24" t="str">
        <f>IF(X262&lt;&gt;"",VLOOKUP(X262,'Anlagentypen strukt inkl RD end'!$A$2:$H$40,8),"")</f>
        <v/>
      </c>
      <c r="AC262" s="24" t="str">
        <f>IF(Y262&lt;&gt;"",VLOOKUP(Y262,'Anlagentypen strukt inkl RD end'!$A$2:$H$40,8),"")</f>
        <v/>
      </c>
      <c r="AD262" s="24" t="str">
        <f>IF(Z262&lt;&gt;"",VLOOKUP(Z262,'Anlagentypen strukt inkl RD end'!$A$2:$H$40,8),"")</f>
        <v/>
      </c>
      <c r="AE262" s="33" t="str">
        <f t="shared" si="81"/>
        <v/>
      </c>
      <c r="AF262" s="25"/>
      <c r="AG262" s="25"/>
      <c r="AH262" s="25"/>
      <c r="AI262" s="25"/>
      <c r="AJ262" s="47" t="str">
        <f t="shared" si="88"/>
        <v/>
      </c>
      <c r="AK262" s="48" t="str">
        <f t="shared" si="82"/>
        <v/>
      </c>
      <c r="AL262" s="47" t="str">
        <f t="shared" si="89"/>
        <v/>
      </c>
      <c r="AM262" s="27"/>
      <c r="AN262" s="36" t="str">
        <f t="shared" si="83"/>
        <v/>
      </c>
      <c r="AO262" s="39" t="str">
        <f t="shared" si="77"/>
        <v/>
      </c>
      <c r="AP262" s="39" t="str">
        <f t="shared" si="84"/>
        <v/>
      </c>
      <c r="AQ262" s="97" t="str">
        <f t="shared" si="78"/>
        <v/>
      </c>
      <c r="AR262" s="113" t="str">
        <f>_xlfn.IFNA(IF(AND(MATCH(B262,SlNrfürStrecke!A:A,0)&gt;0,MATCH(C262,SlNrfürStrecke!B:B,0)&gt;0)=TRUE,"ja","nein"),"nein")</f>
        <v>nein</v>
      </c>
      <c r="AS262" s="140" t="str">
        <f t="shared" si="85"/>
        <v>nein</v>
      </c>
      <c r="AT262" s="113" t="str">
        <f t="shared" si="86"/>
        <v>Ja</v>
      </c>
      <c r="AU262" s="113"/>
      <c r="AV262" s="141" t="s">
        <v>3607</v>
      </c>
    </row>
    <row r="263" spans="1:48" s="39" customFormat="1" ht="26.4" hidden="1" x14ac:dyDescent="0.25">
      <c r="A263" s="23"/>
      <c r="B263" s="77">
        <v>31204</v>
      </c>
      <c r="C263" s="81" t="s">
        <v>142</v>
      </c>
      <c r="D263" s="81" t="s">
        <v>8</v>
      </c>
      <c r="E263" s="37" t="b">
        <f t="shared" si="79"/>
        <v>0</v>
      </c>
      <c r="F263" s="37" t="b">
        <f t="shared" si="80"/>
        <v>0</v>
      </c>
      <c r="G263" s="38" t="str">
        <f t="shared" si="72"/>
        <v>31204 91 g</v>
      </c>
      <c r="H263" s="18" t="s">
        <v>406</v>
      </c>
      <c r="I263" s="94" t="s">
        <v>3164</v>
      </c>
      <c r="J263" s="19" t="s">
        <v>3</v>
      </c>
      <c r="K263" s="19" t="s">
        <v>3182</v>
      </c>
      <c r="L263" s="51"/>
      <c r="M263" s="51"/>
      <c r="N263" s="19" t="str">
        <f t="shared" si="73"/>
        <v/>
      </c>
      <c r="O263" s="22" t="str">
        <f t="shared" ca="1" si="74"/>
        <v>ja</v>
      </c>
      <c r="P263" s="22" t="str">
        <f t="shared" ca="1" si="75"/>
        <v>ja</v>
      </c>
      <c r="Q263" s="20" t="str">
        <f t="shared" ca="1" si="76"/>
        <v>Ja</v>
      </c>
      <c r="R263" s="53" t="s">
        <v>408</v>
      </c>
      <c r="S263" s="84"/>
      <c r="T263" s="83"/>
      <c r="U263" s="33" t="str">
        <f t="shared" si="87"/>
        <v/>
      </c>
      <c r="V263" s="29"/>
      <c r="W263" s="35"/>
      <c r="X263" s="35"/>
      <c r="Y263" s="35"/>
      <c r="Z263" s="35"/>
      <c r="AA263" s="24" t="str">
        <f>IF(W263&lt;&gt;"",VLOOKUP(W263,'Anlagentypen strukt inkl RD end'!$A$2:$H$40,8),"")</f>
        <v/>
      </c>
      <c r="AB263" s="24" t="str">
        <f>IF(X263&lt;&gt;"",VLOOKUP(X263,'Anlagentypen strukt inkl RD end'!$A$2:$H$40,8),"")</f>
        <v/>
      </c>
      <c r="AC263" s="24" t="str">
        <f>IF(Y263&lt;&gt;"",VLOOKUP(Y263,'Anlagentypen strukt inkl RD end'!$A$2:$H$40,8),"")</f>
        <v/>
      </c>
      <c r="AD263" s="24" t="str">
        <f>IF(Z263&lt;&gt;"",VLOOKUP(Z263,'Anlagentypen strukt inkl RD end'!$A$2:$H$40,8),"")</f>
        <v/>
      </c>
      <c r="AE263" s="33" t="str">
        <f t="shared" si="81"/>
        <v/>
      </c>
      <c r="AF263" s="25"/>
      <c r="AG263" s="25"/>
      <c r="AH263" s="25"/>
      <c r="AI263" s="25"/>
      <c r="AJ263" s="47" t="str">
        <f t="shared" si="88"/>
        <v/>
      </c>
      <c r="AK263" s="48" t="str">
        <f t="shared" si="82"/>
        <v/>
      </c>
      <c r="AL263" s="47" t="str">
        <f t="shared" si="89"/>
        <v/>
      </c>
      <c r="AM263" s="27"/>
      <c r="AN263" s="36" t="str">
        <f t="shared" si="83"/>
        <v/>
      </c>
      <c r="AO263" s="39" t="str">
        <f t="shared" si="77"/>
        <v/>
      </c>
      <c r="AP263" s="39" t="str">
        <f t="shared" si="84"/>
        <v/>
      </c>
      <c r="AQ263" s="97" t="str">
        <f t="shared" si="78"/>
        <v/>
      </c>
      <c r="AR263" s="113" t="str">
        <f>_xlfn.IFNA(IF(AND(MATCH(B263,SlNrfürStrecke!A:A,0)&gt;0,MATCH(C263,SlNrfürStrecke!B:B,0)&gt;0)=TRUE,"ja","nein"),"nein")</f>
        <v>nein</v>
      </c>
      <c r="AS263" s="140" t="str">
        <f t="shared" si="85"/>
        <v>nein</v>
      </c>
      <c r="AT263" s="113" t="str">
        <f t="shared" si="86"/>
        <v>Ja</v>
      </c>
      <c r="AU263" s="113"/>
      <c r="AV263" s="141" t="s">
        <v>3607</v>
      </c>
    </row>
    <row r="264" spans="1:48" s="39" customFormat="1" hidden="1" x14ac:dyDescent="0.25">
      <c r="A264" s="23"/>
      <c r="B264" s="77">
        <v>31205</v>
      </c>
      <c r="C264" s="80" t="s">
        <v>3</v>
      </c>
      <c r="D264" s="81" t="s">
        <v>3</v>
      </c>
      <c r="E264" s="37" t="b">
        <f t="shared" si="79"/>
        <v>0</v>
      </c>
      <c r="F264" s="37" t="b">
        <f t="shared" si="80"/>
        <v>0</v>
      </c>
      <c r="G264" s="38" t="str">
        <f t="shared" si="72"/>
        <v xml:space="preserve">31205  </v>
      </c>
      <c r="H264" s="18" t="s">
        <v>410</v>
      </c>
      <c r="I264" s="93" t="s">
        <v>2346</v>
      </c>
      <c r="J264" s="19" t="s">
        <v>3187</v>
      </c>
      <c r="K264" s="19" t="s">
        <v>3</v>
      </c>
      <c r="L264" s="51"/>
      <c r="M264" s="51"/>
      <c r="N264" s="19" t="str">
        <f t="shared" si="73"/>
        <v/>
      </c>
      <c r="O264" s="22" t="str">
        <f t="shared" ca="1" si="74"/>
        <v>ja</v>
      </c>
      <c r="P264" s="22" t="str">
        <f t="shared" ca="1" si="75"/>
        <v>ja</v>
      </c>
      <c r="Q264" s="20" t="str">
        <f t="shared" ca="1" si="76"/>
        <v>Ja</v>
      </c>
      <c r="R264" s="53" t="s">
        <v>409</v>
      </c>
      <c r="S264" s="73"/>
      <c r="T264" s="28"/>
      <c r="U264" s="33" t="str">
        <f t="shared" si="87"/>
        <v/>
      </c>
      <c r="V264" s="29"/>
      <c r="W264" s="35"/>
      <c r="X264" s="35"/>
      <c r="Y264" s="35"/>
      <c r="Z264" s="35"/>
      <c r="AA264" s="24" t="str">
        <f>IF(W264&lt;&gt;"",VLOOKUP(W264,'Anlagentypen strukt inkl RD end'!$A$2:$H$40,8),"")</f>
        <v/>
      </c>
      <c r="AB264" s="24" t="str">
        <f>IF(X264&lt;&gt;"",VLOOKUP(X264,'Anlagentypen strukt inkl RD end'!$A$2:$H$40,8),"")</f>
        <v/>
      </c>
      <c r="AC264" s="24" t="str">
        <f>IF(Y264&lt;&gt;"",VLOOKUP(Y264,'Anlagentypen strukt inkl RD end'!$A$2:$H$40,8),"")</f>
        <v/>
      </c>
      <c r="AD264" s="24" t="str">
        <f>IF(Z264&lt;&gt;"",VLOOKUP(Z264,'Anlagentypen strukt inkl RD end'!$A$2:$H$40,8),"")</f>
        <v/>
      </c>
      <c r="AE264" s="33" t="str">
        <f t="shared" si="81"/>
        <v/>
      </c>
      <c r="AF264" s="25"/>
      <c r="AG264" s="25"/>
      <c r="AH264" s="25"/>
      <c r="AI264" s="25"/>
      <c r="AJ264" s="47" t="str">
        <f t="shared" si="88"/>
        <v/>
      </c>
      <c r="AK264" s="48" t="str">
        <f t="shared" si="82"/>
        <v/>
      </c>
      <c r="AL264" s="47" t="str">
        <f t="shared" si="89"/>
        <v/>
      </c>
      <c r="AM264" s="27"/>
      <c r="AN264" s="36" t="str">
        <f t="shared" si="83"/>
        <v/>
      </c>
      <c r="AO264" s="39" t="str">
        <f t="shared" si="77"/>
        <v/>
      </c>
      <c r="AP264" s="39" t="str">
        <f t="shared" si="84"/>
        <v/>
      </c>
      <c r="AQ264" s="97" t="str">
        <f t="shared" si="78"/>
        <v/>
      </c>
      <c r="AR264" s="140" t="str">
        <f>_xlfn.IFNA(IF(AND(MATCH(B264,SlNrfürStrecke!A:A,0)&gt;0,MATCH(C264,SlNrfürStrecke!B:B,0)&gt;0)=TRUE,"ja","nein"),"nein")</f>
        <v>nein</v>
      </c>
      <c r="AS264" s="140" t="str">
        <f t="shared" si="85"/>
        <v>nein</v>
      </c>
      <c r="AT264" s="113" t="str">
        <f t="shared" si="86"/>
        <v>Ja</v>
      </c>
      <c r="AU264" s="113"/>
      <c r="AV264" s="141" t="s">
        <v>3607</v>
      </c>
    </row>
    <row r="265" spans="1:48" s="39" customFormat="1" ht="26.4" hidden="1" x14ac:dyDescent="0.25">
      <c r="A265" s="23"/>
      <c r="B265" s="77">
        <v>31205</v>
      </c>
      <c r="C265" s="81" t="s">
        <v>142</v>
      </c>
      <c r="D265" s="81" t="s">
        <v>3</v>
      </c>
      <c r="E265" s="37" t="b">
        <f t="shared" si="79"/>
        <v>0</v>
      </c>
      <c r="F265" s="37" t="b">
        <f t="shared" si="80"/>
        <v>0</v>
      </c>
      <c r="G265" s="38" t="str">
        <f t="shared" si="72"/>
        <v xml:space="preserve">31205 91 </v>
      </c>
      <c r="H265" s="18" t="s">
        <v>410</v>
      </c>
      <c r="I265" s="94" t="s">
        <v>3164</v>
      </c>
      <c r="J265" s="19" t="s">
        <v>3188</v>
      </c>
      <c r="K265" s="19" t="s">
        <v>3</v>
      </c>
      <c r="L265" s="51"/>
      <c r="M265" s="51"/>
      <c r="N265" s="19" t="str">
        <f t="shared" si="73"/>
        <v/>
      </c>
      <c r="O265" s="22" t="str">
        <f t="shared" ca="1" si="74"/>
        <v>ja</v>
      </c>
      <c r="P265" s="22" t="str">
        <f t="shared" ca="1" si="75"/>
        <v>ja</v>
      </c>
      <c r="Q265" s="20" t="str">
        <f t="shared" ca="1" si="76"/>
        <v>Ja</v>
      </c>
      <c r="R265" s="53" t="s">
        <v>411</v>
      </c>
      <c r="S265" s="73"/>
      <c r="T265" s="28"/>
      <c r="U265" s="33" t="str">
        <f t="shared" si="87"/>
        <v/>
      </c>
      <c r="V265" s="29"/>
      <c r="W265" s="35"/>
      <c r="X265" s="35"/>
      <c r="Y265" s="35"/>
      <c r="Z265" s="35"/>
      <c r="AA265" s="24" t="str">
        <f>IF(W265&lt;&gt;"",VLOOKUP(W265,'Anlagentypen strukt inkl RD end'!$A$2:$H$40,8),"")</f>
        <v/>
      </c>
      <c r="AB265" s="24" t="str">
        <f>IF(X265&lt;&gt;"",VLOOKUP(X265,'Anlagentypen strukt inkl RD end'!$A$2:$H$40,8),"")</f>
        <v/>
      </c>
      <c r="AC265" s="24" t="str">
        <f>IF(Y265&lt;&gt;"",VLOOKUP(Y265,'Anlagentypen strukt inkl RD end'!$A$2:$H$40,8),"")</f>
        <v/>
      </c>
      <c r="AD265" s="24" t="str">
        <f>IF(Z265&lt;&gt;"",VLOOKUP(Z265,'Anlagentypen strukt inkl RD end'!$A$2:$H$40,8),"")</f>
        <v/>
      </c>
      <c r="AE265" s="33" t="str">
        <f t="shared" si="81"/>
        <v/>
      </c>
      <c r="AF265" s="25"/>
      <c r="AG265" s="25"/>
      <c r="AH265" s="25"/>
      <c r="AI265" s="25"/>
      <c r="AJ265" s="47" t="str">
        <f t="shared" si="88"/>
        <v/>
      </c>
      <c r="AK265" s="48" t="str">
        <f t="shared" si="82"/>
        <v/>
      </c>
      <c r="AL265" s="47" t="str">
        <f t="shared" si="89"/>
        <v/>
      </c>
      <c r="AM265" s="27"/>
      <c r="AN265" s="36" t="str">
        <f t="shared" si="83"/>
        <v/>
      </c>
      <c r="AO265" s="39" t="str">
        <f t="shared" si="77"/>
        <v/>
      </c>
      <c r="AP265" s="39" t="str">
        <f t="shared" si="84"/>
        <v/>
      </c>
      <c r="AQ265" s="97" t="str">
        <f t="shared" si="78"/>
        <v/>
      </c>
      <c r="AR265" s="113" t="str">
        <f>_xlfn.IFNA(IF(AND(MATCH(B265,SlNrfürStrecke!A:A,0)&gt;0,MATCH(C265,SlNrfürStrecke!B:B,0)&gt;0)=TRUE,"ja","nein"),"nein")</f>
        <v>nein</v>
      </c>
      <c r="AS265" s="140" t="str">
        <f t="shared" si="85"/>
        <v>nein</v>
      </c>
      <c r="AT265" s="113" t="str">
        <f t="shared" si="86"/>
        <v>Ja</v>
      </c>
      <c r="AU265" s="113"/>
      <c r="AV265" s="141" t="s">
        <v>3607</v>
      </c>
    </row>
    <row r="266" spans="1:48" s="39" customFormat="1" hidden="1" x14ac:dyDescent="0.25">
      <c r="A266" s="23"/>
      <c r="B266" s="77">
        <v>31206</v>
      </c>
      <c r="C266" s="80" t="s">
        <v>3</v>
      </c>
      <c r="D266" s="81" t="s">
        <v>3</v>
      </c>
      <c r="E266" s="37" t="b">
        <f t="shared" si="79"/>
        <v>0</v>
      </c>
      <c r="F266" s="37" t="b">
        <f t="shared" si="80"/>
        <v>0</v>
      </c>
      <c r="G266" s="38" t="str">
        <f t="shared" si="72"/>
        <v xml:space="preserve">31206  </v>
      </c>
      <c r="H266" s="18" t="s">
        <v>413</v>
      </c>
      <c r="I266" s="93" t="s">
        <v>2346</v>
      </c>
      <c r="J266" s="19" t="s">
        <v>3187</v>
      </c>
      <c r="K266" s="19" t="s">
        <v>3</v>
      </c>
      <c r="L266" s="51"/>
      <c r="M266" s="51"/>
      <c r="N266" s="19" t="str">
        <f t="shared" si="73"/>
        <v/>
      </c>
      <c r="O266" s="22" t="str">
        <f t="shared" ca="1" si="74"/>
        <v>ja</v>
      </c>
      <c r="P266" s="22" t="str">
        <f t="shared" ca="1" si="75"/>
        <v>ja</v>
      </c>
      <c r="Q266" s="20" t="str">
        <f t="shared" ca="1" si="76"/>
        <v>Ja</v>
      </c>
      <c r="R266" s="53" t="s">
        <v>412</v>
      </c>
      <c r="S266" s="73"/>
      <c r="T266" s="28"/>
      <c r="U266" s="33" t="str">
        <f t="shared" si="87"/>
        <v/>
      </c>
      <c r="V266" s="29"/>
      <c r="W266" s="35"/>
      <c r="X266" s="35"/>
      <c r="Y266" s="35"/>
      <c r="Z266" s="35"/>
      <c r="AA266" s="24" t="str">
        <f>IF(W266&lt;&gt;"",VLOOKUP(W266,'Anlagentypen strukt inkl RD end'!$A$2:$H$40,8),"")</f>
        <v/>
      </c>
      <c r="AB266" s="24" t="str">
        <f>IF(X266&lt;&gt;"",VLOOKUP(X266,'Anlagentypen strukt inkl RD end'!$A$2:$H$40,8),"")</f>
        <v/>
      </c>
      <c r="AC266" s="24" t="str">
        <f>IF(Y266&lt;&gt;"",VLOOKUP(Y266,'Anlagentypen strukt inkl RD end'!$A$2:$H$40,8),"")</f>
        <v/>
      </c>
      <c r="AD266" s="24" t="str">
        <f>IF(Z266&lt;&gt;"",VLOOKUP(Z266,'Anlagentypen strukt inkl RD end'!$A$2:$H$40,8),"")</f>
        <v/>
      </c>
      <c r="AE266" s="33" t="str">
        <f t="shared" si="81"/>
        <v/>
      </c>
      <c r="AF266" s="25"/>
      <c r="AG266" s="25"/>
      <c r="AH266" s="25"/>
      <c r="AI266" s="25"/>
      <c r="AJ266" s="47" t="str">
        <f t="shared" si="88"/>
        <v/>
      </c>
      <c r="AK266" s="48" t="str">
        <f t="shared" si="82"/>
        <v/>
      </c>
      <c r="AL266" s="47" t="str">
        <f t="shared" si="89"/>
        <v/>
      </c>
      <c r="AM266" s="27"/>
      <c r="AN266" s="36" t="str">
        <f t="shared" si="83"/>
        <v/>
      </c>
      <c r="AO266" s="39" t="str">
        <f t="shared" si="77"/>
        <v/>
      </c>
      <c r="AP266" s="39" t="str">
        <f t="shared" si="84"/>
        <v/>
      </c>
      <c r="AQ266" s="97" t="str">
        <f t="shared" si="78"/>
        <v/>
      </c>
      <c r="AR266" s="140" t="str">
        <f>_xlfn.IFNA(IF(AND(MATCH(B266,SlNrfürStrecke!A:A,0)&gt;0,MATCH(C266,SlNrfürStrecke!B:B,0)&gt;0)=TRUE,"ja","nein"),"nein")</f>
        <v>nein</v>
      </c>
      <c r="AS266" s="140" t="str">
        <f t="shared" si="85"/>
        <v>nein</v>
      </c>
      <c r="AT266" s="113" t="str">
        <f t="shared" si="86"/>
        <v>Ja</v>
      </c>
      <c r="AU266" s="113"/>
      <c r="AV266" s="141" t="s">
        <v>3607</v>
      </c>
    </row>
    <row r="267" spans="1:48" s="39" customFormat="1" ht="26.4" hidden="1" x14ac:dyDescent="0.25">
      <c r="A267" s="23"/>
      <c r="B267" s="77">
        <v>31206</v>
      </c>
      <c r="C267" s="81" t="s">
        <v>142</v>
      </c>
      <c r="D267" s="81" t="s">
        <v>3</v>
      </c>
      <c r="E267" s="37" t="b">
        <f t="shared" si="79"/>
        <v>0</v>
      </c>
      <c r="F267" s="37" t="b">
        <f t="shared" si="80"/>
        <v>0</v>
      </c>
      <c r="G267" s="38" t="str">
        <f t="shared" si="72"/>
        <v xml:space="preserve">31206 91 </v>
      </c>
      <c r="H267" s="18" t="s">
        <v>413</v>
      </c>
      <c r="I267" s="94" t="s">
        <v>3164</v>
      </c>
      <c r="J267" s="19" t="s">
        <v>3188</v>
      </c>
      <c r="K267" s="19" t="s">
        <v>3</v>
      </c>
      <c r="L267" s="51"/>
      <c r="M267" s="51"/>
      <c r="N267" s="19" t="str">
        <f t="shared" si="73"/>
        <v/>
      </c>
      <c r="O267" s="22" t="str">
        <f t="shared" ca="1" si="74"/>
        <v>ja</v>
      </c>
      <c r="P267" s="22" t="str">
        <f t="shared" ca="1" si="75"/>
        <v>ja</v>
      </c>
      <c r="Q267" s="20" t="str">
        <f t="shared" ca="1" si="76"/>
        <v>Ja</v>
      </c>
      <c r="R267" s="53" t="s">
        <v>414</v>
      </c>
      <c r="S267" s="73"/>
      <c r="T267" s="28"/>
      <c r="U267" s="33" t="str">
        <f t="shared" si="87"/>
        <v/>
      </c>
      <c r="V267" s="29"/>
      <c r="W267" s="35"/>
      <c r="X267" s="35"/>
      <c r="Y267" s="35"/>
      <c r="Z267" s="35"/>
      <c r="AA267" s="24" t="str">
        <f>IF(W267&lt;&gt;"",VLOOKUP(W267,'Anlagentypen strukt inkl RD end'!$A$2:$H$40,8),"")</f>
        <v/>
      </c>
      <c r="AB267" s="24" t="str">
        <f>IF(X267&lt;&gt;"",VLOOKUP(X267,'Anlagentypen strukt inkl RD end'!$A$2:$H$40,8),"")</f>
        <v/>
      </c>
      <c r="AC267" s="24" t="str">
        <f>IF(Y267&lt;&gt;"",VLOOKUP(Y267,'Anlagentypen strukt inkl RD end'!$A$2:$H$40,8),"")</f>
        <v/>
      </c>
      <c r="AD267" s="24" t="str">
        <f>IF(Z267&lt;&gt;"",VLOOKUP(Z267,'Anlagentypen strukt inkl RD end'!$A$2:$H$40,8),"")</f>
        <v/>
      </c>
      <c r="AE267" s="33" t="str">
        <f t="shared" si="81"/>
        <v/>
      </c>
      <c r="AF267" s="25"/>
      <c r="AG267" s="25"/>
      <c r="AH267" s="25"/>
      <c r="AI267" s="25"/>
      <c r="AJ267" s="47" t="str">
        <f t="shared" si="88"/>
        <v/>
      </c>
      <c r="AK267" s="48" t="str">
        <f t="shared" si="82"/>
        <v/>
      </c>
      <c r="AL267" s="47" t="str">
        <f t="shared" si="89"/>
        <v/>
      </c>
      <c r="AM267" s="27"/>
      <c r="AN267" s="36" t="str">
        <f t="shared" si="83"/>
        <v/>
      </c>
      <c r="AO267" s="39" t="str">
        <f t="shared" si="77"/>
        <v/>
      </c>
      <c r="AP267" s="39" t="str">
        <f t="shared" si="84"/>
        <v/>
      </c>
      <c r="AQ267" s="97" t="str">
        <f t="shared" si="78"/>
        <v/>
      </c>
      <c r="AR267" s="113" t="str">
        <f>_xlfn.IFNA(IF(AND(MATCH(B267,SlNrfürStrecke!A:A,0)&gt;0,MATCH(C267,SlNrfürStrecke!B:B,0)&gt;0)=TRUE,"ja","nein"),"nein")</f>
        <v>nein</v>
      </c>
      <c r="AS267" s="140" t="str">
        <f t="shared" si="85"/>
        <v>nein</v>
      </c>
      <c r="AT267" s="113" t="str">
        <f t="shared" si="86"/>
        <v>Ja</v>
      </c>
      <c r="AU267" s="113"/>
      <c r="AV267" s="141" t="s">
        <v>3607</v>
      </c>
    </row>
    <row r="268" spans="1:48" s="39" customFormat="1" hidden="1" x14ac:dyDescent="0.25">
      <c r="A268" s="23"/>
      <c r="B268" s="77">
        <v>31207</v>
      </c>
      <c r="C268" s="80" t="s">
        <v>3</v>
      </c>
      <c r="D268" s="81" t="s">
        <v>8</v>
      </c>
      <c r="E268" s="37" t="b">
        <f t="shared" si="79"/>
        <v>0</v>
      </c>
      <c r="F268" s="37" t="b">
        <f t="shared" si="80"/>
        <v>0</v>
      </c>
      <c r="G268" s="38" t="str">
        <f t="shared" si="72"/>
        <v>31207  g</v>
      </c>
      <c r="H268" s="18" t="s">
        <v>416</v>
      </c>
      <c r="I268" s="93" t="s">
        <v>2346</v>
      </c>
      <c r="J268" s="19" t="s">
        <v>3</v>
      </c>
      <c r="K268" s="19" t="s">
        <v>3</v>
      </c>
      <c r="L268" s="51"/>
      <c r="M268" s="51"/>
      <c r="N268" s="19" t="str">
        <f t="shared" si="73"/>
        <v/>
      </c>
      <c r="O268" s="22" t="str">
        <f t="shared" ca="1" si="74"/>
        <v>ja</v>
      </c>
      <c r="P268" s="22" t="str">
        <f t="shared" ca="1" si="75"/>
        <v>ja</v>
      </c>
      <c r="Q268" s="20" t="str">
        <f t="shared" ca="1" si="76"/>
        <v>Ja</v>
      </c>
      <c r="R268" s="53" t="s">
        <v>415</v>
      </c>
      <c r="S268" s="84"/>
      <c r="T268" s="83"/>
      <c r="U268" s="33" t="str">
        <f t="shared" si="87"/>
        <v/>
      </c>
      <c r="V268" s="29"/>
      <c r="W268" s="35"/>
      <c r="X268" s="35"/>
      <c r="Y268" s="35"/>
      <c r="Z268" s="35"/>
      <c r="AA268" s="24" t="str">
        <f>IF(W268&lt;&gt;"",VLOOKUP(W268,'Anlagentypen strukt inkl RD end'!$A$2:$H$40,8),"")</f>
        <v/>
      </c>
      <c r="AB268" s="24" t="str">
        <f>IF(X268&lt;&gt;"",VLOOKUP(X268,'Anlagentypen strukt inkl RD end'!$A$2:$H$40,8),"")</f>
        <v/>
      </c>
      <c r="AC268" s="24" t="str">
        <f>IF(Y268&lt;&gt;"",VLOOKUP(Y268,'Anlagentypen strukt inkl RD end'!$A$2:$H$40,8),"")</f>
        <v/>
      </c>
      <c r="AD268" s="24" t="str">
        <f>IF(Z268&lt;&gt;"",VLOOKUP(Z268,'Anlagentypen strukt inkl RD end'!$A$2:$H$40,8),"")</f>
        <v/>
      </c>
      <c r="AE268" s="33" t="str">
        <f t="shared" si="81"/>
        <v/>
      </c>
      <c r="AF268" s="25"/>
      <c r="AG268" s="25"/>
      <c r="AH268" s="25"/>
      <c r="AI268" s="25"/>
      <c r="AJ268" s="47" t="str">
        <f t="shared" si="88"/>
        <v/>
      </c>
      <c r="AK268" s="48" t="str">
        <f t="shared" si="82"/>
        <v/>
      </c>
      <c r="AL268" s="47" t="str">
        <f t="shared" si="89"/>
        <v/>
      </c>
      <c r="AM268" s="27"/>
      <c r="AN268" s="36" t="str">
        <f t="shared" si="83"/>
        <v/>
      </c>
      <c r="AO268" s="39" t="str">
        <f t="shared" si="77"/>
        <v/>
      </c>
      <c r="AP268" s="39" t="str">
        <f t="shared" si="84"/>
        <v/>
      </c>
      <c r="AQ268" s="97" t="str">
        <f t="shared" si="78"/>
        <v/>
      </c>
      <c r="AR268" s="140" t="str">
        <f>_xlfn.IFNA(IF(AND(MATCH(B268,SlNrfürStrecke!A:A,0)&gt;0,MATCH(C268,SlNrfürStrecke!B:B,0)&gt;0)=TRUE,"ja","nein"),"nein")</f>
        <v>nein</v>
      </c>
      <c r="AS268" s="140" t="str">
        <f t="shared" si="85"/>
        <v>nein</v>
      </c>
      <c r="AT268" s="113" t="str">
        <f t="shared" si="86"/>
        <v>Ja</v>
      </c>
      <c r="AU268" s="113"/>
      <c r="AV268" s="141" t="s">
        <v>3607</v>
      </c>
    </row>
    <row r="269" spans="1:48" s="39" customFormat="1" hidden="1" x14ac:dyDescent="0.25">
      <c r="A269" s="23"/>
      <c r="B269" s="77">
        <v>31207</v>
      </c>
      <c r="C269" s="81" t="s">
        <v>112</v>
      </c>
      <c r="D269" s="81" t="s">
        <v>3</v>
      </c>
      <c r="E269" s="37" t="b">
        <f t="shared" si="79"/>
        <v>0</v>
      </c>
      <c r="F269" s="37" t="b">
        <f t="shared" si="80"/>
        <v>0</v>
      </c>
      <c r="G269" s="38" t="str">
        <f t="shared" si="72"/>
        <v xml:space="preserve">31207 88 </v>
      </c>
      <c r="H269" s="18" t="s">
        <v>416</v>
      </c>
      <c r="I269" s="94" t="s">
        <v>113</v>
      </c>
      <c r="J269" s="19" t="s">
        <v>3</v>
      </c>
      <c r="K269" s="19" t="s">
        <v>3</v>
      </c>
      <c r="L269" s="51"/>
      <c r="M269" s="51"/>
      <c r="N269" s="19" t="str">
        <f t="shared" si="73"/>
        <v/>
      </c>
      <c r="O269" s="22" t="str">
        <f t="shared" ca="1" si="74"/>
        <v>ja</v>
      </c>
      <c r="P269" s="22" t="str">
        <f t="shared" ca="1" si="75"/>
        <v>ja</v>
      </c>
      <c r="Q269" s="20" t="str">
        <f t="shared" ca="1" si="76"/>
        <v>Ja</v>
      </c>
      <c r="R269" s="53" t="s">
        <v>417</v>
      </c>
      <c r="S269" s="73"/>
      <c r="T269" s="28"/>
      <c r="U269" s="33" t="str">
        <f t="shared" si="87"/>
        <v/>
      </c>
      <c r="V269" s="29"/>
      <c r="W269" s="35"/>
      <c r="X269" s="35"/>
      <c r="Y269" s="35"/>
      <c r="Z269" s="35"/>
      <c r="AA269" s="24" t="str">
        <f>IF(W269&lt;&gt;"",VLOOKUP(W269,'Anlagentypen strukt inkl RD end'!$A$2:$H$40,8),"")</f>
        <v/>
      </c>
      <c r="AB269" s="24" t="str">
        <f>IF(X269&lt;&gt;"",VLOOKUP(X269,'Anlagentypen strukt inkl RD end'!$A$2:$H$40,8),"")</f>
        <v/>
      </c>
      <c r="AC269" s="24" t="str">
        <f>IF(Y269&lt;&gt;"",VLOOKUP(Y269,'Anlagentypen strukt inkl RD end'!$A$2:$H$40,8),"")</f>
        <v/>
      </c>
      <c r="AD269" s="24" t="str">
        <f>IF(Z269&lt;&gt;"",VLOOKUP(Z269,'Anlagentypen strukt inkl RD end'!$A$2:$H$40,8),"")</f>
        <v/>
      </c>
      <c r="AE269" s="33" t="str">
        <f t="shared" si="81"/>
        <v/>
      </c>
      <c r="AF269" s="25"/>
      <c r="AG269" s="25"/>
      <c r="AH269" s="25"/>
      <c r="AI269" s="25"/>
      <c r="AJ269" s="47" t="str">
        <f t="shared" si="88"/>
        <v/>
      </c>
      <c r="AK269" s="48" t="str">
        <f t="shared" si="82"/>
        <v/>
      </c>
      <c r="AL269" s="47" t="str">
        <f t="shared" si="89"/>
        <v/>
      </c>
      <c r="AM269" s="27"/>
      <c r="AN269" s="36" t="str">
        <f t="shared" si="83"/>
        <v/>
      </c>
      <c r="AO269" s="39" t="str">
        <f t="shared" si="77"/>
        <v/>
      </c>
      <c r="AP269" s="39" t="str">
        <f t="shared" si="84"/>
        <v/>
      </c>
      <c r="AQ269" s="97" t="str">
        <f t="shared" si="78"/>
        <v/>
      </c>
      <c r="AR269" s="113" t="str">
        <f>_xlfn.IFNA(IF(AND(MATCH(B269,SlNrfürStrecke!A:A,0)&gt;0,MATCH(C269,SlNrfürStrecke!B:B,0)&gt;0)=TRUE,"ja","nein"),"nein")</f>
        <v>nein</v>
      </c>
      <c r="AS269" s="140" t="str">
        <f t="shared" si="85"/>
        <v>nein</v>
      </c>
      <c r="AT269" s="113" t="str">
        <f t="shared" si="86"/>
        <v>Ja</v>
      </c>
      <c r="AU269" s="113"/>
      <c r="AV269" s="141" t="s">
        <v>3607</v>
      </c>
    </row>
    <row r="270" spans="1:48" s="39" customFormat="1" ht="26.4" hidden="1" x14ac:dyDescent="0.25">
      <c r="A270" s="23"/>
      <c r="B270" s="77">
        <v>31207</v>
      </c>
      <c r="C270" s="81" t="s">
        <v>142</v>
      </c>
      <c r="D270" s="81" t="s">
        <v>8</v>
      </c>
      <c r="E270" s="37" t="b">
        <f t="shared" si="79"/>
        <v>0</v>
      </c>
      <c r="F270" s="37" t="b">
        <f t="shared" si="80"/>
        <v>0</v>
      </c>
      <c r="G270" s="38" t="str">
        <f t="shared" si="72"/>
        <v>31207 91 g</v>
      </c>
      <c r="H270" s="18" t="s">
        <v>416</v>
      </c>
      <c r="I270" s="94" t="s">
        <v>3164</v>
      </c>
      <c r="J270" s="19" t="s">
        <v>3</v>
      </c>
      <c r="K270" s="19" t="s">
        <v>3182</v>
      </c>
      <c r="L270" s="51"/>
      <c r="M270" s="51"/>
      <c r="N270" s="19" t="str">
        <f t="shared" si="73"/>
        <v/>
      </c>
      <c r="O270" s="22" t="str">
        <f t="shared" ca="1" si="74"/>
        <v>ja</v>
      </c>
      <c r="P270" s="22" t="str">
        <f t="shared" ca="1" si="75"/>
        <v>ja</v>
      </c>
      <c r="Q270" s="20" t="str">
        <f t="shared" ca="1" si="76"/>
        <v>Ja</v>
      </c>
      <c r="R270" s="53" t="s">
        <v>418</v>
      </c>
      <c r="S270" s="84"/>
      <c r="T270" s="83"/>
      <c r="U270" s="33" t="str">
        <f t="shared" si="87"/>
        <v/>
      </c>
      <c r="V270" s="29"/>
      <c r="W270" s="35"/>
      <c r="X270" s="35"/>
      <c r="Y270" s="35"/>
      <c r="Z270" s="35"/>
      <c r="AA270" s="24" t="str">
        <f>IF(W270&lt;&gt;"",VLOOKUP(W270,'Anlagentypen strukt inkl RD end'!$A$2:$H$40,8),"")</f>
        <v/>
      </c>
      <c r="AB270" s="24" t="str">
        <f>IF(X270&lt;&gt;"",VLOOKUP(X270,'Anlagentypen strukt inkl RD end'!$A$2:$H$40,8),"")</f>
        <v/>
      </c>
      <c r="AC270" s="24" t="str">
        <f>IF(Y270&lt;&gt;"",VLOOKUP(Y270,'Anlagentypen strukt inkl RD end'!$A$2:$H$40,8),"")</f>
        <v/>
      </c>
      <c r="AD270" s="24" t="str">
        <f>IF(Z270&lt;&gt;"",VLOOKUP(Z270,'Anlagentypen strukt inkl RD end'!$A$2:$H$40,8),"")</f>
        <v/>
      </c>
      <c r="AE270" s="33" t="str">
        <f t="shared" si="81"/>
        <v/>
      </c>
      <c r="AF270" s="25"/>
      <c r="AG270" s="25"/>
      <c r="AH270" s="25"/>
      <c r="AI270" s="25"/>
      <c r="AJ270" s="47" t="str">
        <f t="shared" si="88"/>
        <v/>
      </c>
      <c r="AK270" s="48" t="str">
        <f t="shared" si="82"/>
        <v/>
      </c>
      <c r="AL270" s="47" t="str">
        <f t="shared" si="89"/>
        <v/>
      </c>
      <c r="AM270" s="27"/>
      <c r="AN270" s="36" t="str">
        <f t="shared" si="83"/>
        <v/>
      </c>
      <c r="AO270" s="39" t="str">
        <f t="shared" si="77"/>
        <v/>
      </c>
      <c r="AP270" s="39" t="str">
        <f t="shared" si="84"/>
        <v/>
      </c>
      <c r="AQ270" s="97" t="str">
        <f t="shared" si="78"/>
        <v/>
      </c>
      <c r="AR270" s="113" t="str">
        <f>_xlfn.IFNA(IF(AND(MATCH(B270,SlNrfürStrecke!A:A,0)&gt;0,MATCH(C270,SlNrfürStrecke!B:B,0)&gt;0)=TRUE,"ja","nein"),"nein")</f>
        <v>nein</v>
      </c>
      <c r="AS270" s="140" t="str">
        <f t="shared" si="85"/>
        <v>nein</v>
      </c>
      <c r="AT270" s="113" t="str">
        <f t="shared" si="86"/>
        <v>Ja</v>
      </c>
      <c r="AU270" s="113"/>
      <c r="AV270" s="141" t="s">
        <v>3607</v>
      </c>
    </row>
    <row r="271" spans="1:48" s="39" customFormat="1" x14ac:dyDescent="0.25">
      <c r="A271" s="23" t="s">
        <v>2345</v>
      </c>
      <c r="B271" s="77">
        <v>31208</v>
      </c>
      <c r="C271" s="80" t="s">
        <v>3</v>
      </c>
      <c r="D271" s="81" t="s">
        <v>3</v>
      </c>
      <c r="E271" s="37" t="b">
        <f t="shared" si="79"/>
        <v>1</v>
      </c>
      <c r="F271" s="37" t="b">
        <f t="shared" si="80"/>
        <v>0</v>
      </c>
      <c r="G271" s="38" t="str">
        <f t="shared" si="72"/>
        <v xml:space="preserve">31208  </v>
      </c>
      <c r="H271" s="18" t="s">
        <v>420</v>
      </c>
      <c r="I271" s="93" t="s">
        <v>2346</v>
      </c>
      <c r="J271" s="19" t="s">
        <v>3</v>
      </c>
      <c r="K271" s="19" t="s">
        <v>3</v>
      </c>
      <c r="L271" s="51"/>
      <c r="M271" s="51"/>
      <c r="N271" s="19" t="str">
        <f t="shared" si="73"/>
        <v/>
      </c>
      <c r="O271" s="22" t="str">
        <f t="shared" ca="1" si="74"/>
        <v>ja</v>
      </c>
      <c r="P271" s="22" t="str">
        <f t="shared" ca="1" si="75"/>
        <v>ja</v>
      </c>
      <c r="Q271" s="20" t="str">
        <f t="shared" ca="1" si="76"/>
        <v>Ja</v>
      </c>
      <c r="R271" s="53" t="s">
        <v>419</v>
      </c>
      <c r="S271" s="73" t="s">
        <v>2345</v>
      </c>
      <c r="T271" s="28"/>
      <c r="U271" s="33" t="str">
        <f t="shared" si="87"/>
        <v/>
      </c>
      <c r="V271" s="29"/>
      <c r="W271" s="35"/>
      <c r="X271" s="35"/>
      <c r="Y271" s="35"/>
      <c r="Z271" s="35"/>
      <c r="AA271" s="24" t="str">
        <f>IF(W271&lt;&gt;"",VLOOKUP(W271,'Anlagentypen strukt inkl RD end'!$A$2:$H$40,8),"")</f>
        <v/>
      </c>
      <c r="AB271" s="24" t="str">
        <f>IF(X271&lt;&gt;"",VLOOKUP(X271,'Anlagentypen strukt inkl RD end'!$A$2:$H$40,8),"")</f>
        <v/>
      </c>
      <c r="AC271" s="24" t="str">
        <f>IF(Y271&lt;&gt;"",VLOOKUP(Y271,'Anlagentypen strukt inkl RD end'!$A$2:$H$40,8),"")</f>
        <v/>
      </c>
      <c r="AD271" s="24" t="str">
        <f>IF(Z271&lt;&gt;"",VLOOKUP(Z271,'Anlagentypen strukt inkl RD end'!$A$2:$H$40,8),"")</f>
        <v/>
      </c>
      <c r="AE271" s="33" t="str">
        <f t="shared" si="81"/>
        <v/>
      </c>
      <c r="AF271" s="25"/>
      <c r="AG271" s="25"/>
      <c r="AH271" s="25"/>
      <c r="AI271" s="25"/>
      <c r="AJ271" s="47" t="str">
        <f t="shared" si="88"/>
        <v/>
      </c>
      <c r="AK271" s="48" t="str">
        <f t="shared" si="82"/>
        <v/>
      </c>
      <c r="AL271" s="47" t="str">
        <f t="shared" si="89"/>
        <v/>
      </c>
      <c r="AM271" s="27"/>
      <c r="AN271" s="36" t="str">
        <f t="shared" si="83"/>
        <v/>
      </c>
      <c r="AO271" s="39" t="str">
        <f t="shared" si="77"/>
        <v/>
      </c>
      <c r="AP271" s="39" t="str">
        <f t="shared" si="84"/>
        <v>X</v>
      </c>
      <c r="AQ271" s="97" t="str">
        <f t="shared" si="78"/>
        <v/>
      </c>
      <c r="AR271" s="140" t="str">
        <f>_xlfn.IFNA(IF(AND(MATCH(B271,SlNrfürStrecke!A:A,0)&gt;0,MATCH(C271,SlNrfürStrecke!B:B,0)&gt;0)=TRUE,"ja","nein"),"nein")</f>
        <v>ja</v>
      </c>
      <c r="AS271" s="140" t="str">
        <f t="shared" si="85"/>
        <v>ja</v>
      </c>
      <c r="AT271" s="113" t="str">
        <f t="shared" si="86"/>
        <v>Nein</v>
      </c>
      <c r="AU271" s="113"/>
      <c r="AV271" s="141" t="s">
        <v>3607</v>
      </c>
    </row>
    <row r="272" spans="1:48" s="39" customFormat="1" hidden="1" x14ac:dyDescent="0.25">
      <c r="A272" s="23"/>
      <c r="B272" s="77">
        <v>31208</v>
      </c>
      <c r="C272" s="81" t="s">
        <v>7</v>
      </c>
      <c r="D272" s="81" t="s">
        <v>8</v>
      </c>
      <c r="E272" s="37" t="b">
        <f t="shared" si="79"/>
        <v>0</v>
      </c>
      <c r="F272" s="37" t="b">
        <f t="shared" si="80"/>
        <v>0</v>
      </c>
      <c r="G272" s="38" t="str">
        <f t="shared" si="72"/>
        <v>31208 77 g</v>
      </c>
      <c r="H272" s="18" t="s">
        <v>420</v>
      </c>
      <c r="I272" s="94" t="s">
        <v>9</v>
      </c>
      <c r="J272" s="19" t="s">
        <v>3</v>
      </c>
      <c r="K272" s="19" t="s">
        <v>3</v>
      </c>
      <c r="L272" s="51"/>
      <c r="M272" s="51"/>
      <c r="N272" s="19" t="str">
        <f t="shared" si="73"/>
        <v/>
      </c>
      <c r="O272" s="22" t="str">
        <f t="shared" ca="1" si="74"/>
        <v>ja</v>
      </c>
      <c r="P272" s="22" t="str">
        <f t="shared" ca="1" si="75"/>
        <v>ja</v>
      </c>
      <c r="Q272" s="20" t="str">
        <f t="shared" ca="1" si="76"/>
        <v>Ja</v>
      </c>
      <c r="R272" s="53" t="s">
        <v>421</v>
      </c>
      <c r="S272" s="84"/>
      <c r="T272" s="83"/>
      <c r="U272" s="33" t="str">
        <f t="shared" si="87"/>
        <v/>
      </c>
      <c r="V272" s="29"/>
      <c r="W272" s="35"/>
      <c r="X272" s="35"/>
      <c r="Y272" s="35"/>
      <c r="Z272" s="35"/>
      <c r="AA272" s="24" t="str">
        <f>IF(W272&lt;&gt;"",VLOOKUP(W272,'Anlagentypen strukt inkl RD end'!$A$2:$H$40,8),"")</f>
        <v/>
      </c>
      <c r="AB272" s="24" t="str">
        <f>IF(X272&lt;&gt;"",VLOOKUP(X272,'Anlagentypen strukt inkl RD end'!$A$2:$H$40,8),"")</f>
        <v/>
      </c>
      <c r="AC272" s="24" t="str">
        <f>IF(Y272&lt;&gt;"",VLOOKUP(Y272,'Anlagentypen strukt inkl RD end'!$A$2:$H$40,8),"")</f>
        <v/>
      </c>
      <c r="AD272" s="24" t="str">
        <f>IF(Z272&lt;&gt;"",VLOOKUP(Z272,'Anlagentypen strukt inkl RD end'!$A$2:$H$40,8),"")</f>
        <v/>
      </c>
      <c r="AE272" s="33" t="str">
        <f t="shared" si="81"/>
        <v/>
      </c>
      <c r="AF272" s="25"/>
      <c r="AG272" s="25"/>
      <c r="AH272" s="25"/>
      <c r="AI272" s="25"/>
      <c r="AJ272" s="47" t="str">
        <f t="shared" si="88"/>
        <v/>
      </c>
      <c r="AK272" s="48" t="str">
        <f t="shared" si="82"/>
        <v/>
      </c>
      <c r="AL272" s="47" t="str">
        <f t="shared" si="89"/>
        <v/>
      </c>
      <c r="AM272" s="27"/>
      <c r="AN272" s="36" t="str">
        <f t="shared" si="83"/>
        <v/>
      </c>
      <c r="AO272" s="39" t="str">
        <f t="shared" si="77"/>
        <v/>
      </c>
      <c r="AP272" s="39" t="str">
        <f t="shared" si="84"/>
        <v/>
      </c>
      <c r="AQ272" s="97" t="str">
        <f t="shared" si="78"/>
        <v/>
      </c>
      <c r="AR272" s="113" t="str">
        <f>_xlfn.IFNA(IF(AND(MATCH(B272,SlNrfürStrecke!A:A,0)&gt;0,MATCH(C272,SlNrfürStrecke!B:B,0)&gt;0)=TRUE,"ja","nein"),"nein")</f>
        <v>nein</v>
      </c>
      <c r="AS272" s="140" t="str">
        <f t="shared" si="85"/>
        <v>nein</v>
      </c>
      <c r="AT272" s="113" t="str">
        <f t="shared" si="86"/>
        <v>Ja</v>
      </c>
      <c r="AU272" s="113"/>
      <c r="AV272" s="141" t="s">
        <v>3607</v>
      </c>
    </row>
    <row r="273" spans="1:48" s="39" customFormat="1" ht="26.4" hidden="1" x14ac:dyDescent="0.25">
      <c r="A273" s="23"/>
      <c r="B273" s="77">
        <v>31208</v>
      </c>
      <c r="C273" s="81" t="s">
        <v>142</v>
      </c>
      <c r="D273" s="81" t="s">
        <v>3</v>
      </c>
      <c r="E273" s="37" t="b">
        <f t="shared" si="79"/>
        <v>0</v>
      </c>
      <c r="F273" s="37" t="b">
        <f t="shared" si="80"/>
        <v>0</v>
      </c>
      <c r="G273" s="38" t="str">
        <f t="shared" si="72"/>
        <v xml:space="preserve">31208 91 </v>
      </c>
      <c r="H273" s="18" t="s">
        <v>420</v>
      </c>
      <c r="I273" s="94" t="s">
        <v>3164</v>
      </c>
      <c r="J273" s="19" t="s">
        <v>3</v>
      </c>
      <c r="K273" s="19" t="s">
        <v>3</v>
      </c>
      <c r="L273" s="51"/>
      <c r="M273" s="51"/>
      <c r="N273" s="19" t="str">
        <f t="shared" si="73"/>
        <v/>
      </c>
      <c r="O273" s="22" t="str">
        <f t="shared" ca="1" si="74"/>
        <v>ja</v>
      </c>
      <c r="P273" s="22" t="str">
        <f t="shared" ca="1" si="75"/>
        <v>ja</v>
      </c>
      <c r="Q273" s="20" t="str">
        <f t="shared" ca="1" si="76"/>
        <v>Ja</v>
      </c>
      <c r="R273" s="53" t="s">
        <v>422</v>
      </c>
      <c r="S273" s="73"/>
      <c r="T273" s="28"/>
      <c r="U273" s="33" t="str">
        <f t="shared" si="87"/>
        <v/>
      </c>
      <c r="V273" s="29"/>
      <c r="W273" s="35"/>
      <c r="X273" s="35"/>
      <c r="Y273" s="35"/>
      <c r="Z273" s="35"/>
      <c r="AA273" s="24" t="str">
        <f>IF(W273&lt;&gt;"",VLOOKUP(W273,'Anlagentypen strukt inkl RD end'!$A$2:$H$40,8),"")</f>
        <v/>
      </c>
      <c r="AB273" s="24" t="str">
        <f>IF(X273&lt;&gt;"",VLOOKUP(X273,'Anlagentypen strukt inkl RD end'!$A$2:$H$40,8),"")</f>
        <v/>
      </c>
      <c r="AC273" s="24" t="str">
        <f>IF(Y273&lt;&gt;"",VLOOKUP(Y273,'Anlagentypen strukt inkl RD end'!$A$2:$H$40,8),"")</f>
        <v/>
      </c>
      <c r="AD273" s="24" t="str">
        <f>IF(Z273&lt;&gt;"",VLOOKUP(Z273,'Anlagentypen strukt inkl RD end'!$A$2:$H$40,8),"")</f>
        <v/>
      </c>
      <c r="AE273" s="33" t="str">
        <f t="shared" si="81"/>
        <v/>
      </c>
      <c r="AF273" s="25"/>
      <c r="AG273" s="25"/>
      <c r="AH273" s="25"/>
      <c r="AI273" s="25"/>
      <c r="AJ273" s="47" t="str">
        <f t="shared" si="88"/>
        <v/>
      </c>
      <c r="AK273" s="48" t="str">
        <f t="shared" si="82"/>
        <v/>
      </c>
      <c r="AL273" s="47" t="str">
        <f t="shared" si="89"/>
        <v/>
      </c>
      <c r="AM273" s="27"/>
      <c r="AN273" s="36" t="str">
        <f t="shared" si="83"/>
        <v/>
      </c>
      <c r="AO273" s="39" t="str">
        <f t="shared" si="77"/>
        <v/>
      </c>
      <c r="AP273" s="39" t="str">
        <f t="shared" si="84"/>
        <v/>
      </c>
      <c r="AQ273" s="97" t="str">
        <f t="shared" si="78"/>
        <v/>
      </c>
      <c r="AR273" s="113" t="str">
        <f>_xlfn.IFNA(IF(AND(MATCH(B273,SlNrfürStrecke!A:A,0)&gt;0,MATCH(C273,SlNrfürStrecke!B:B,0)&gt;0)=TRUE,"ja","nein"),"nein")</f>
        <v>nein</v>
      </c>
      <c r="AS273" s="140" t="str">
        <f t="shared" si="85"/>
        <v>nein</v>
      </c>
      <c r="AT273" s="113" t="str">
        <f t="shared" si="86"/>
        <v>Ja</v>
      </c>
      <c r="AU273" s="113"/>
      <c r="AV273" s="141" t="s">
        <v>3607</v>
      </c>
    </row>
    <row r="274" spans="1:48" s="39" customFormat="1" x14ac:dyDescent="0.25">
      <c r="A274" s="23" t="s">
        <v>2345</v>
      </c>
      <c r="B274" s="77">
        <v>31210</v>
      </c>
      <c r="C274" s="80" t="s">
        <v>3</v>
      </c>
      <c r="D274" s="81" t="s">
        <v>3</v>
      </c>
      <c r="E274" s="37" t="b">
        <f t="shared" si="79"/>
        <v>1</v>
      </c>
      <c r="F274" s="37" t="b">
        <f t="shared" si="80"/>
        <v>0</v>
      </c>
      <c r="G274" s="38" t="str">
        <f t="shared" si="72"/>
        <v xml:space="preserve">31210  </v>
      </c>
      <c r="H274" s="18" t="s">
        <v>423</v>
      </c>
      <c r="I274" s="93" t="s">
        <v>2346</v>
      </c>
      <c r="J274" s="19" t="s">
        <v>3</v>
      </c>
      <c r="K274" s="19" t="s">
        <v>3</v>
      </c>
      <c r="L274" s="55">
        <v>44562</v>
      </c>
      <c r="M274" s="51"/>
      <c r="N274" s="19" t="str">
        <f t="shared" si="73"/>
        <v>Ja</v>
      </c>
      <c r="O274" s="22" t="str">
        <f t="shared" ca="1" si="74"/>
        <v>ja</v>
      </c>
      <c r="P274" s="22" t="str">
        <f t="shared" ca="1" si="75"/>
        <v>ja</v>
      </c>
      <c r="Q274" s="21" t="str">
        <f t="shared" ca="1" si="76"/>
        <v>Ja</v>
      </c>
      <c r="R274" s="53" t="s">
        <v>3189</v>
      </c>
      <c r="S274" s="73" t="s">
        <v>2345</v>
      </c>
      <c r="T274" s="28"/>
      <c r="U274" s="33" t="str">
        <f t="shared" si="87"/>
        <v/>
      </c>
      <c r="V274" s="29"/>
      <c r="W274" s="35"/>
      <c r="X274" s="35"/>
      <c r="Y274" s="35"/>
      <c r="Z274" s="35"/>
      <c r="AA274" s="24" t="str">
        <f>IF(W274&lt;&gt;"",VLOOKUP(W274,'Anlagentypen strukt inkl RD end'!$A$2:$H$40,8),"")</f>
        <v/>
      </c>
      <c r="AB274" s="24" t="str">
        <f>IF(X274&lt;&gt;"",VLOOKUP(X274,'Anlagentypen strukt inkl RD end'!$A$2:$H$40,8),"")</f>
        <v/>
      </c>
      <c r="AC274" s="24" t="str">
        <f>IF(Y274&lt;&gt;"",VLOOKUP(Y274,'Anlagentypen strukt inkl RD end'!$A$2:$H$40,8),"")</f>
        <v/>
      </c>
      <c r="AD274" s="24" t="str">
        <f>IF(Z274&lt;&gt;"",VLOOKUP(Z274,'Anlagentypen strukt inkl RD end'!$A$2:$H$40,8),"")</f>
        <v/>
      </c>
      <c r="AE274" s="33" t="str">
        <f t="shared" si="81"/>
        <v/>
      </c>
      <c r="AF274" s="25"/>
      <c r="AG274" s="25"/>
      <c r="AH274" s="25"/>
      <c r="AI274" s="25"/>
      <c r="AJ274" s="47" t="str">
        <f t="shared" si="88"/>
        <v/>
      </c>
      <c r="AK274" s="48" t="str">
        <f t="shared" si="82"/>
        <v/>
      </c>
      <c r="AL274" s="47" t="str">
        <f t="shared" si="89"/>
        <v/>
      </c>
      <c r="AM274" s="27"/>
      <c r="AN274" s="36" t="str">
        <f t="shared" si="83"/>
        <v/>
      </c>
      <c r="AO274" s="39" t="str">
        <f t="shared" si="77"/>
        <v/>
      </c>
      <c r="AP274" s="39" t="str">
        <f t="shared" si="84"/>
        <v>X</v>
      </c>
      <c r="AQ274" s="97" t="str">
        <f t="shared" si="78"/>
        <v/>
      </c>
      <c r="AR274" s="140" t="str">
        <f>_xlfn.IFNA(IF(AND(MATCH(B274,SlNrfürStrecke!A:A,0)&gt;0,MATCH(C274,SlNrfürStrecke!B:B,0)&gt;0)=TRUE,"ja","nein"),"nein")</f>
        <v>ja</v>
      </c>
      <c r="AS274" s="140" t="str">
        <f t="shared" si="85"/>
        <v>ja</v>
      </c>
      <c r="AT274" s="113" t="str">
        <f t="shared" si="86"/>
        <v>Nein</v>
      </c>
      <c r="AU274" s="113"/>
      <c r="AV274" s="141" t="s">
        <v>3607</v>
      </c>
    </row>
    <row r="275" spans="1:48" s="39" customFormat="1" hidden="1" x14ac:dyDescent="0.25">
      <c r="A275" s="23"/>
      <c r="B275" s="77">
        <v>31210</v>
      </c>
      <c r="C275" s="81" t="s">
        <v>7</v>
      </c>
      <c r="D275" s="81" t="s">
        <v>8</v>
      </c>
      <c r="E275" s="37" t="b">
        <f t="shared" si="79"/>
        <v>0</v>
      </c>
      <c r="F275" s="37" t="b">
        <f t="shared" si="80"/>
        <v>0</v>
      </c>
      <c r="G275" s="38" t="str">
        <f t="shared" si="72"/>
        <v>31210 77 g</v>
      </c>
      <c r="H275" s="18" t="s">
        <v>423</v>
      </c>
      <c r="I275" s="94" t="s">
        <v>9</v>
      </c>
      <c r="J275" s="19" t="s">
        <v>3</v>
      </c>
      <c r="K275" s="19" t="s">
        <v>3</v>
      </c>
      <c r="L275" s="55">
        <v>44562</v>
      </c>
      <c r="M275" s="51"/>
      <c r="N275" s="19" t="str">
        <f t="shared" si="73"/>
        <v>Ja</v>
      </c>
      <c r="O275" s="22" t="str">
        <f t="shared" ca="1" si="74"/>
        <v>ja</v>
      </c>
      <c r="P275" s="22" t="str">
        <f t="shared" ca="1" si="75"/>
        <v>ja</v>
      </c>
      <c r="Q275" s="21" t="str">
        <f t="shared" ca="1" si="76"/>
        <v>Ja</v>
      </c>
      <c r="R275" s="53" t="s">
        <v>3190</v>
      </c>
      <c r="S275" s="84"/>
      <c r="T275" s="83"/>
      <c r="U275" s="33" t="str">
        <f t="shared" si="87"/>
        <v/>
      </c>
      <c r="V275" s="29"/>
      <c r="W275" s="35"/>
      <c r="X275" s="35"/>
      <c r="Y275" s="35"/>
      <c r="Z275" s="35"/>
      <c r="AA275" s="24" t="str">
        <f>IF(W275&lt;&gt;"",VLOOKUP(W275,'Anlagentypen strukt inkl RD end'!$A$2:$H$40,8),"")</f>
        <v/>
      </c>
      <c r="AB275" s="24" t="str">
        <f>IF(X275&lt;&gt;"",VLOOKUP(X275,'Anlagentypen strukt inkl RD end'!$A$2:$H$40,8),"")</f>
        <v/>
      </c>
      <c r="AC275" s="24" t="str">
        <f>IF(Y275&lt;&gt;"",VLOOKUP(Y275,'Anlagentypen strukt inkl RD end'!$A$2:$H$40,8),"")</f>
        <v/>
      </c>
      <c r="AD275" s="24" t="str">
        <f>IF(Z275&lt;&gt;"",VLOOKUP(Z275,'Anlagentypen strukt inkl RD end'!$A$2:$H$40,8),"")</f>
        <v/>
      </c>
      <c r="AE275" s="33" t="str">
        <f t="shared" si="81"/>
        <v/>
      </c>
      <c r="AF275" s="25"/>
      <c r="AG275" s="25"/>
      <c r="AH275" s="25"/>
      <c r="AI275" s="25"/>
      <c r="AJ275" s="47" t="str">
        <f t="shared" si="88"/>
        <v/>
      </c>
      <c r="AK275" s="48" t="str">
        <f t="shared" si="82"/>
        <v/>
      </c>
      <c r="AL275" s="47" t="str">
        <f t="shared" si="89"/>
        <v/>
      </c>
      <c r="AM275" s="27"/>
      <c r="AN275" s="36" t="str">
        <f t="shared" si="83"/>
        <v/>
      </c>
      <c r="AO275" s="39" t="str">
        <f t="shared" si="77"/>
        <v/>
      </c>
      <c r="AP275" s="39" t="str">
        <f t="shared" si="84"/>
        <v/>
      </c>
      <c r="AQ275" s="97" t="str">
        <f t="shared" si="78"/>
        <v/>
      </c>
      <c r="AR275" s="113" t="str">
        <f>_xlfn.IFNA(IF(AND(MATCH(B275,SlNrfürStrecke!A:A,0)&gt;0,MATCH(C275,SlNrfürStrecke!B:B,0)&gt;0)=TRUE,"ja","nein"),"nein")</f>
        <v>nein</v>
      </c>
      <c r="AS275" s="140" t="str">
        <f t="shared" si="85"/>
        <v>nein</v>
      </c>
      <c r="AT275" s="113" t="str">
        <f t="shared" si="86"/>
        <v>Ja</v>
      </c>
      <c r="AU275" s="113"/>
      <c r="AV275" s="141" t="s">
        <v>3607</v>
      </c>
    </row>
    <row r="276" spans="1:48" s="39" customFormat="1" ht="26.4" hidden="1" x14ac:dyDescent="0.25">
      <c r="A276" s="23"/>
      <c r="B276" s="77">
        <v>31210</v>
      </c>
      <c r="C276" s="81" t="s">
        <v>142</v>
      </c>
      <c r="D276" s="81" t="s">
        <v>3</v>
      </c>
      <c r="E276" s="37" t="b">
        <f t="shared" si="79"/>
        <v>0</v>
      </c>
      <c r="F276" s="37" t="b">
        <f t="shared" si="80"/>
        <v>0</v>
      </c>
      <c r="G276" s="38" t="str">
        <f t="shared" si="72"/>
        <v xml:space="preserve">31210 91 </v>
      </c>
      <c r="H276" s="18" t="s">
        <v>423</v>
      </c>
      <c r="I276" s="94" t="s">
        <v>3164</v>
      </c>
      <c r="J276" s="19" t="s">
        <v>3</v>
      </c>
      <c r="K276" s="19" t="s">
        <v>3</v>
      </c>
      <c r="L276" s="55">
        <v>44562</v>
      </c>
      <c r="M276" s="51"/>
      <c r="N276" s="19" t="str">
        <f t="shared" si="73"/>
        <v>Ja</v>
      </c>
      <c r="O276" s="22" t="str">
        <f t="shared" ca="1" si="74"/>
        <v>ja</v>
      </c>
      <c r="P276" s="22" t="str">
        <f t="shared" ca="1" si="75"/>
        <v>ja</v>
      </c>
      <c r="Q276" s="21" t="str">
        <f t="shared" ca="1" si="76"/>
        <v>Ja</v>
      </c>
      <c r="R276" s="53" t="s">
        <v>3191</v>
      </c>
      <c r="S276" s="73"/>
      <c r="T276" s="28"/>
      <c r="U276" s="33" t="str">
        <f t="shared" si="87"/>
        <v/>
      </c>
      <c r="V276" s="29"/>
      <c r="W276" s="35"/>
      <c r="X276" s="35"/>
      <c r="Y276" s="35"/>
      <c r="Z276" s="35"/>
      <c r="AA276" s="24" t="str">
        <f>IF(W276&lt;&gt;"",VLOOKUP(W276,'Anlagentypen strukt inkl RD end'!$A$2:$H$40,8),"")</f>
        <v/>
      </c>
      <c r="AB276" s="24" t="str">
        <f>IF(X276&lt;&gt;"",VLOOKUP(X276,'Anlagentypen strukt inkl RD end'!$A$2:$H$40,8),"")</f>
        <v/>
      </c>
      <c r="AC276" s="24" t="str">
        <f>IF(Y276&lt;&gt;"",VLOOKUP(Y276,'Anlagentypen strukt inkl RD end'!$A$2:$H$40,8),"")</f>
        <v/>
      </c>
      <c r="AD276" s="24" t="str">
        <f>IF(Z276&lt;&gt;"",VLOOKUP(Z276,'Anlagentypen strukt inkl RD end'!$A$2:$H$40,8),"")</f>
        <v/>
      </c>
      <c r="AE276" s="33" t="str">
        <f t="shared" si="81"/>
        <v/>
      </c>
      <c r="AF276" s="25"/>
      <c r="AG276" s="25"/>
      <c r="AH276" s="25"/>
      <c r="AI276" s="25"/>
      <c r="AJ276" s="47" t="str">
        <f t="shared" si="88"/>
        <v/>
      </c>
      <c r="AK276" s="48" t="str">
        <f t="shared" si="82"/>
        <v/>
      </c>
      <c r="AL276" s="47" t="str">
        <f t="shared" si="89"/>
        <v/>
      </c>
      <c r="AM276" s="27"/>
      <c r="AN276" s="36" t="str">
        <f t="shared" si="83"/>
        <v/>
      </c>
      <c r="AO276" s="39" t="str">
        <f t="shared" si="77"/>
        <v/>
      </c>
      <c r="AP276" s="39" t="str">
        <f t="shared" si="84"/>
        <v/>
      </c>
      <c r="AQ276" s="97" t="str">
        <f t="shared" si="78"/>
        <v/>
      </c>
      <c r="AR276" s="113" t="str">
        <f>_xlfn.IFNA(IF(AND(MATCH(B276,SlNrfürStrecke!A:A,0)&gt;0,MATCH(C276,SlNrfürStrecke!B:B,0)&gt;0)=TRUE,"ja","nein"),"nein")</f>
        <v>nein</v>
      </c>
      <c r="AS276" s="140" t="str">
        <f t="shared" si="85"/>
        <v>nein</v>
      </c>
      <c r="AT276" s="113" t="str">
        <f t="shared" si="86"/>
        <v>Ja</v>
      </c>
      <c r="AU276" s="113"/>
      <c r="AV276" s="141" t="s">
        <v>3607</v>
      </c>
    </row>
    <row r="277" spans="1:48" s="39" customFormat="1" hidden="1" x14ac:dyDescent="0.25">
      <c r="A277" s="23"/>
      <c r="B277" s="77">
        <v>31211</v>
      </c>
      <c r="C277" s="80" t="s">
        <v>3</v>
      </c>
      <c r="D277" s="81" t="s">
        <v>8</v>
      </c>
      <c r="E277" s="37" t="b">
        <f t="shared" si="79"/>
        <v>0</v>
      </c>
      <c r="F277" s="37" t="b">
        <f t="shared" si="80"/>
        <v>0</v>
      </c>
      <c r="G277" s="38" t="str">
        <f t="shared" si="72"/>
        <v>31211  g</v>
      </c>
      <c r="H277" s="18" t="s">
        <v>425</v>
      </c>
      <c r="I277" s="93" t="s">
        <v>2346</v>
      </c>
      <c r="J277" s="19" t="s">
        <v>3</v>
      </c>
      <c r="K277" s="19" t="s">
        <v>3</v>
      </c>
      <c r="L277" s="51"/>
      <c r="M277" s="51"/>
      <c r="N277" s="19" t="str">
        <f t="shared" si="73"/>
        <v/>
      </c>
      <c r="O277" s="22" t="str">
        <f t="shared" ca="1" si="74"/>
        <v>ja</v>
      </c>
      <c r="P277" s="22" t="str">
        <f t="shared" ca="1" si="75"/>
        <v>ja</v>
      </c>
      <c r="Q277" s="20" t="str">
        <f t="shared" ca="1" si="76"/>
        <v>Ja</v>
      </c>
      <c r="R277" s="53" t="s">
        <v>424</v>
      </c>
      <c r="S277" s="84"/>
      <c r="T277" s="83"/>
      <c r="U277" s="33" t="str">
        <f t="shared" si="87"/>
        <v/>
      </c>
      <c r="V277" s="29"/>
      <c r="W277" s="35"/>
      <c r="X277" s="35"/>
      <c r="Y277" s="35"/>
      <c r="Z277" s="35"/>
      <c r="AA277" s="24" t="str">
        <f>IF(W277&lt;&gt;"",VLOOKUP(W277,'Anlagentypen strukt inkl RD end'!$A$2:$H$40,8),"")</f>
        <v/>
      </c>
      <c r="AB277" s="24" t="str">
        <f>IF(X277&lt;&gt;"",VLOOKUP(X277,'Anlagentypen strukt inkl RD end'!$A$2:$H$40,8),"")</f>
        <v/>
      </c>
      <c r="AC277" s="24" t="str">
        <f>IF(Y277&lt;&gt;"",VLOOKUP(Y277,'Anlagentypen strukt inkl RD end'!$A$2:$H$40,8),"")</f>
        <v/>
      </c>
      <c r="AD277" s="24" t="str">
        <f>IF(Z277&lt;&gt;"",VLOOKUP(Z277,'Anlagentypen strukt inkl RD end'!$A$2:$H$40,8),"")</f>
        <v/>
      </c>
      <c r="AE277" s="33" t="str">
        <f t="shared" si="81"/>
        <v/>
      </c>
      <c r="AF277" s="25"/>
      <c r="AG277" s="25"/>
      <c r="AH277" s="25"/>
      <c r="AI277" s="25"/>
      <c r="AJ277" s="47" t="str">
        <f t="shared" si="88"/>
        <v/>
      </c>
      <c r="AK277" s="48" t="str">
        <f t="shared" si="82"/>
        <v/>
      </c>
      <c r="AL277" s="47" t="str">
        <f t="shared" si="89"/>
        <v/>
      </c>
      <c r="AM277" s="27"/>
      <c r="AN277" s="36" t="str">
        <f t="shared" si="83"/>
        <v/>
      </c>
      <c r="AO277" s="39" t="str">
        <f t="shared" si="77"/>
        <v/>
      </c>
      <c r="AP277" s="39" t="str">
        <f t="shared" si="84"/>
        <v/>
      </c>
      <c r="AQ277" s="97" t="str">
        <f t="shared" si="78"/>
        <v/>
      </c>
      <c r="AR277" s="140" t="str">
        <f>_xlfn.IFNA(IF(AND(MATCH(B277,SlNrfürStrecke!A:A,0)&gt;0,MATCH(C277,SlNrfürStrecke!B:B,0)&gt;0)=TRUE,"ja","nein"),"nein")</f>
        <v>nein</v>
      </c>
      <c r="AS277" s="140" t="str">
        <f t="shared" si="85"/>
        <v>nein</v>
      </c>
      <c r="AT277" s="113" t="str">
        <f t="shared" si="86"/>
        <v>Ja</v>
      </c>
      <c r="AU277" s="113"/>
      <c r="AV277" s="141" t="s">
        <v>3607</v>
      </c>
    </row>
    <row r="278" spans="1:48" s="39" customFormat="1" hidden="1" x14ac:dyDescent="0.25">
      <c r="A278" s="23"/>
      <c r="B278" s="77">
        <v>31211</v>
      </c>
      <c r="C278" s="81" t="s">
        <v>112</v>
      </c>
      <c r="D278" s="81" t="s">
        <v>3</v>
      </c>
      <c r="E278" s="37" t="b">
        <f t="shared" si="79"/>
        <v>0</v>
      </c>
      <c r="F278" s="37" t="b">
        <f t="shared" si="80"/>
        <v>0</v>
      </c>
      <c r="G278" s="38" t="str">
        <f t="shared" si="72"/>
        <v xml:space="preserve">31211 88 </v>
      </c>
      <c r="H278" s="18" t="s">
        <v>425</v>
      </c>
      <c r="I278" s="94" t="s">
        <v>113</v>
      </c>
      <c r="J278" s="19" t="s">
        <v>3</v>
      </c>
      <c r="K278" s="19" t="s">
        <v>3</v>
      </c>
      <c r="L278" s="51"/>
      <c r="M278" s="51"/>
      <c r="N278" s="19" t="str">
        <f t="shared" si="73"/>
        <v/>
      </c>
      <c r="O278" s="22" t="str">
        <f t="shared" ca="1" si="74"/>
        <v>ja</v>
      </c>
      <c r="P278" s="22" t="str">
        <f t="shared" ca="1" si="75"/>
        <v>ja</v>
      </c>
      <c r="Q278" s="20" t="str">
        <f t="shared" ca="1" si="76"/>
        <v>Ja</v>
      </c>
      <c r="R278" s="53" t="s">
        <v>426</v>
      </c>
      <c r="S278" s="73"/>
      <c r="T278" s="28"/>
      <c r="U278" s="33" t="str">
        <f t="shared" si="87"/>
        <v/>
      </c>
      <c r="V278" s="29"/>
      <c r="W278" s="35"/>
      <c r="X278" s="35"/>
      <c r="Y278" s="35"/>
      <c r="Z278" s="35"/>
      <c r="AA278" s="24" t="str">
        <f>IF(W278&lt;&gt;"",VLOOKUP(W278,'Anlagentypen strukt inkl RD end'!$A$2:$H$40,8),"")</f>
        <v/>
      </c>
      <c r="AB278" s="24" t="str">
        <f>IF(X278&lt;&gt;"",VLOOKUP(X278,'Anlagentypen strukt inkl RD end'!$A$2:$H$40,8),"")</f>
        <v/>
      </c>
      <c r="AC278" s="24" t="str">
        <f>IF(Y278&lt;&gt;"",VLOOKUP(Y278,'Anlagentypen strukt inkl RD end'!$A$2:$H$40,8),"")</f>
        <v/>
      </c>
      <c r="AD278" s="24" t="str">
        <f>IF(Z278&lt;&gt;"",VLOOKUP(Z278,'Anlagentypen strukt inkl RD end'!$A$2:$H$40,8),"")</f>
        <v/>
      </c>
      <c r="AE278" s="33" t="str">
        <f t="shared" si="81"/>
        <v/>
      </c>
      <c r="AF278" s="25"/>
      <c r="AG278" s="25"/>
      <c r="AH278" s="25"/>
      <c r="AI278" s="25"/>
      <c r="AJ278" s="47" t="str">
        <f t="shared" si="88"/>
        <v/>
      </c>
      <c r="AK278" s="48" t="str">
        <f t="shared" si="82"/>
        <v/>
      </c>
      <c r="AL278" s="47" t="str">
        <f t="shared" si="89"/>
        <v/>
      </c>
      <c r="AM278" s="27"/>
      <c r="AN278" s="36" t="str">
        <f t="shared" si="83"/>
        <v/>
      </c>
      <c r="AO278" s="39" t="str">
        <f t="shared" si="77"/>
        <v/>
      </c>
      <c r="AP278" s="39" t="str">
        <f t="shared" si="84"/>
        <v/>
      </c>
      <c r="AQ278" s="97" t="str">
        <f t="shared" si="78"/>
        <v/>
      </c>
      <c r="AR278" s="113" t="str">
        <f>_xlfn.IFNA(IF(AND(MATCH(B278,SlNrfürStrecke!A:A,0)&gt;0,MATCH(C278,SlNrfürStrecke!B:B,0)&gt;0)=TRUE,"ja","nein"),"nein")</f>
        <v>nein</v>
      </c>
      <c r="AS278" s="140" t="str">
        <f t="shared" si="85"/>
        <v>nein</v>
      </c>
      <c r="AT278" s="113" t="str">
        <f t="shared" si="86"/>
        <v>Ja</v>
      </c>
      <c r="AU278" s="113"/>
      <c r="AV278" s="141" t="s">
        <v>3607</v>
      </c>
    </row>
    <row r="279" spans="1:48" s="39" customFormat="1" ht="26.4" hidden="1" x14ac:dyDescent="0.25">
      <c r="A279" s="23"/>
      <c r="B279" s="77">
        <v>31211</v>
      </c>
      <c r="C279" s="81" t="s">
        <v>142</v>
      </c>
      <c r="D279" s="81" t="s">
        <v>8</v>
      </c>
      <c r="E279" s="37" t="b">
        <f t="shared" si="79"/>
        <v>0</v>
      </c>
      <c r="F279" s="37" t="b">
        <f t="shared" si="80"/>
        <v>0</v>
      </c>
      <c r="G279" s="38" t="str">
        <f t="shared" si="72"/>
        <v>31211 91 g</v>
      </c>
      <c r="H279" s="18" t="s">
        <v>425</v>
      </c>
      <c r="I279" s="94" t="s">
        <v>3164</v>
      </c>
      <c r="J279" s="19" t="s">
        <v>3</v>
      </c>
      <c r="K279" s="19" t="s">
        <v>3182</v>
      </c>
      <c r="L279" s="51"/>
      <c r="M279" s="51"/>
      <c r="N279" s="19" t="str">
        <f t="shared" si="73"/>
        <v/>
      </c>
      <c r="O279" s="22" t="str">
        <f t="shared" ca="1" si="74"/>
        <v>ja</v>
      </c>
      <c r="P279" s="22" t="str">
        <f t="shared" ca="1" si="75"/>
        <v>ja</v>
      </c>
      <c r="Q279" s="20" t="str">
        <f t="shared" ca="1" si="76"/>
        <v>Ja</v>
      </c>
      <c r="R279" s="53" t="s">
        <v>427</v>
      </c>
      <c r="S279" s="84"/>
      <c r="T279" s="83"/>
      <c r="U279" s="33" t="str">
        <f t="shared" si="87"/>
        <v/>
      </c>
      <c r="V279" s="29"/>
      <c r="W279" s="35"/>
      <c r="X279" s="35"/>
      <c r="Y279" s="35"/>
      <c r="Z279" s="35"/>
      <c r="AA279" s="24" t="str">
        <f>IF(W279&lt;&gt;"",VLOOKUP(W279,'Anlagentypen strukt inkl RD end'!$A$2:$H$40,8),"")</f>
        <v/>
      </c>
      <c r="AB279" s="24" t="str">
        <f>IF(X279&lt;&gt;"",VLOOKUP(X279,'Anlagentypen strukt inkl RD end'!$A$2:$H$40,8),"")</f>
        <v/>
      </c>
      <c r="AC279" s="24" t="str">
        <f>IF(Y279&lt;&gt;"",VLOOKUP(Y279,'Anlagentypen strukt inkl RD end'!$A$2:$H$40,8),"")</f>
        <v/>
      </c>
      <c r="AD279" s="24" t="str">
        <f>IF(Z279&lt;&gt;"",VLOOKUP(Z279,'Anlagentypen strukt inkl RD end'!$A$2:$H$40,8),"")</f>
        <v/>
      </c>
      <c r="AE279" s="33" t="str">
        <f t="shared" si="81"/>
        <v/>
      </c>
      <c r="AF279" s="25"/>
      <c r="AG279" s="25"/>
      <c r="AH279" s="25"/>
      <c r="AI279" s="25"/>
      <c r="AJ279" s="47" t="str">
        <f t="shared" si="88"/>
        <v/>
      </c>
      <c r="AK279" s="48" t="str">
        <f t="shared" si="82"/>
        <v/>
      </c>
      <c r="AL279" s="47" t="str">
        <f t="shared" si="89"/>
        <v/>
      </c>
      <c r="AM279" s="27"/>
      <c r="AN279" s="36" t="str">
        <f t="shared" si="83"/>
        <v/>
      </c>
      <c r="AO279" s="39" t="str">
        <f t="shared" si="77"/>
        <v/>
      </c>
      <c r="AP279" s="39" t="str">
        <f t="shared" si="84"/>
        <v/>
      </c>
      <c r="AQ279" s="97" t="str">
        <f t="shared" si="78"/>
        <v/>
      </c>
      <c r="AR279" s="113" t="str">
        <f>_xlfn.IFNA(IF(AND(MATCH(B279,SlNrfürStrecke!A:A,0)&gt;0,MATCH(C279,SlNrfürStrecke!B:B,0)&gt;0)=TRUE,"ja","nein"),"nein")</f>
        <v>nein</v>
      </c>
      <c r="AS279" s="140" t="str">
        <f t="shared" si="85"/>
        <v>nein</v>
      </c>
      <c r="AT279" s="113" t="str">
        <f t="shared" si="86"/>
        <v>Ja</v>
      </c>
      <c r="AU279" s="113"/>
      <c r="AV279" s="141" t="s">
        <v>3607</v>
      </c>
    </row>
    <row r="280" spans="1:48" s="39" customFormat="1" hidden="1" x14ac:dyDescent="0.25">
      <c r="A280" s="23"/>
      <c r="B280" s="77">
        <v>31212</v>
      </c>
      <c r="C280" s="80" t="s">
        <v>3</v>
      </c>
      <c r="D280" s="81" t="s">
        <v>8</v>
      </c>
      <c r="E280" s="37" t="b">
        <f t="shared" si="79"/>
        <v>0</v>
      </c>
      <c r="F280" s="37" t="b">
        <f t="shared" si="80"/>
        <v>0</v>
      </c>
      <c r="G280" s="38" t="str">
        <f t="shared" si="72"/>
        <v>31212  g</v>
      </c>
      <c r="H280" s="18" t="s">
        <v>429</v>
      </c>
      <c r="I280" s="93" t="s">
        <v>2346</v>
      </c>
      <c r="J280" s="19" t="s">
        <v>3</v>
      </c>
      <c r="K280" s="19" t="s">
        <v>3</v>
      </c>
      <c r="L280" s="51"/>
      <c r="M280" s="51"/>
      <c r="N280" s="19" t="str">
        <f t="shared" si="73"/>
        <v/>
      </c>
      <c r="O280" s="22" t="str">
        <f t="shared" ca="1" si="74"/>
        <v>ja</v>
      </c>
      <c r="P280" s="22" t="str">
        <f t="shared" ca="1" si="75"/>
        <v>ja</v>
      </c>
      <c r="Q280" s="20" t="str">
        <f t="shared" ca="1" si="76"/>
        <v>Ja</v>
      </c>
      <c r="R280" s="53" t="s">
        <v>428</v>
      </c>
      <c r="S280" s="84"/>
      <c r="T280" s="83"/>
      <c r="U280" s="33" t="str">
        <f t="shared" si="87"/>
        <v/>
      </c>
      <c r="V280" s="29"/>
      <c r="W280" s="35"/>
      <c r="X280" s="35"/>
      <c r="Y280" s="35"/>
      <c r="Z280" s="35"/>
      <c r="AA280" s="24" t="str">
        <f>IF(W280&lt;&gt;"",VLOOKUP(W280,'Anlagentypen strukt inkl RD end'!$A$2:$H$40,8),"")</f>
        <v/>
      </c>
      <c r="AB280" s="24" t="str">
        <f>IF(X280&lt;&gt;"",VLOOKUP(X280,'Anlagentypen strukt inkl RD end'!$A$2:$H$40,8),"")</f>
        <v/>
      </c>
      <c r="AC280" s="24" t="str">
        <f>IF(Y280&lt;&gt;"",VLOOKUP(Y280,'Anlagentypen strukt inkl RD end'!$A$2:$H$40,8),"")</f>
        <v/>
      </c>
      <c r="AD280" s="24" t="str">
        <f>IF(Z280&lt;&gt;"",VLOOKUP(Z280,'Anlagentypen strukt inkl RD end'!$A$2:$H$40,8),"")</f>
        <v/>
      </c>
      <c r="AE280" s="33" t="str">
        <f t="shared" si="81"/>
        <v/>
      </c>
      <c r="AF280" s="25"/>
      <c r="AG280" s="25"/>
      <c r="AH280" s="25"/>
      <c r="AI280" s="25"/>
      <c r="AJ280" s="47" t="str">
        <f t="shared" si="88"/>
        <v/>
      </c>
      <c r="AK280" s="48" t="str">
        <f t="shared" si="82"/>
        <v/>
      </c>
      <c r="AL280" s="47" t="str">
        <f t="shared" si="89"/>
        <v/>
      </c>
      <c r="AM280" s="27"/>
      <c r="AN280" s="36" t="str">
        <f t="shared" si="83"/>
        <v/>
      </c>
      <c r="AO280" s="39" t="str">
        <f t="shared" si="77"/>
        <v/>
      </c>
      <c r="AP280" s="39" t="str">
        <f t="shared" si="84"/>
        <v/>
      </c>
      <c r="AQ280" s="97" t="str">
        <f t="shared" si="78"/>
        <v/>
      </c>
      <c r="AR280" s="140" t="str">
        <f>_xlfn.IFNA(IF(AND(MATCH(B280,SlNrfürStrecke!A:A,0)&gt;0,MATCH(C280,SlNrfürStrecke!B:B,0)&gt;0)=TRUE,"ja","nein"),"nein")</f>
        <v>nein</v>
      </c>
      <c r="AS280" s="140" t="str">
        <f t="shared" si="85"/>
        <v>nein</v>
      </c>
      <c r="AT280" s="113" t="str">
        <f t="shared" si="86"/>
        <v>Ja</v>
      </c>
      <c r="AU280" s="113"/>
      <c r="AV280" s="141" t="s">
        <v>3607</v>
      </c>
    </row>
    <row r="281" spans="1:48" s="39" customFormat="1" hidden="1" x14ac:dyDescent="0.25">
      <c r="A281" s="23"/>
      <c r="B281" s="77">
        <v>31212</v>
      </c>
      <c r="C281" s="81" t="s">
        <v>112</v>
      </c>
      <c r="D281" s="81" t="s">
        <v>3</v>
      </c>
      <c r="E281" s="37" t="b">
        <f t="shared" si="79"/>
        <v>0</v>
      </c>
      <c r="F281" s="37" t="b">
        <f t="shared" si="80"/>
        <v>0</v>
      </c>
      <c r="G281" s="38" t="str">
        <f t="shared" si="72"/>
        <v xml:space="preserve">31212 88 </v>
      </c>
      <c r="H281" s="18" t="s">
        <v>429</v>
      </c>
      <c r="I281" s="94" t="s">
        <v>113</v>
      </c>
      <c r="J281" s="19" t="s">
        <v>3</v>
      </c>
      <c r="K281" s="19" t="s">
        <v>3</v>
      </c>
      <c r="L281" s="51"/>
      <c r="M281" s="51"/>
      <c r="N281" s="19" t="str">
        <f t="shared" si="73"/>
        <v/>
      </c>
      <c r="O281" s="22" t="str">
        <f t="shared" ca="1" si="74"/>
        <v>ja</v>
      </c>
      <c r="P281" s="22" t="str">
        <f t="shared" ca="1" si="75"/>
        <v>ja</v>
      </c>
      <c r="Q281" s="20" t="str">
        <f t="shared" ca="1" si="76"/>
        <v>Ja</v>
      </c>
      <c r="R281" s="53" t="s">
        <v>430</v>
      </c>
      <c r="S281" s="73"/>
      <c r="T281" s="28"/>
      <c r="U281" s="33" t="str">
        <f t="shared" si="87"/>
        <v/>
      </c>
      <c r="V281" s="29"/>
      <c r="W281" s="35"/>
      <c r="X281" s="35"/>
      <c r="Y281" s="35"/>
      <c r="Z281" s="35"/>
      <c r="AA281" s="24" t="str">
        <f>IF(W281&lt;&gt;"",VLOOKUP(W281,'Anlagentypen strukt inkl RD end'!$A$2:$H$40,8),"")</f>
        <v/>
      </c>
      <c r="AB281" s="24" t="str">
        <f>IF(X281&lt;&gt;"",VLOOKUP(X281,'Anlagentypen strukt inkl RD end'!$A$2:$H$40,8),"")</f>
        <v/>
      </c>
      <c r="AC281" s="24" t="str">
        <f>IF(Y281&lt;&gt;"",VLOOKUP(Y281,'Anlagentypen strukt inkl RD end'!$A$2:$H$40,8),"")</f>
        <v/>
      </c>
      <c r="AD281" s="24" t="str">
        <f>IF(Z281&lt;&gt;"",VLOOKUP(Z281,'Anlagentypen strukt inkl RD end'!$A$2:$H$40,8),"")</f>
        <v/>
      </c>
      <c r="AE281" s="33" t="str">
        <f t="shared" si="81"/>
        <v/>
      </c>
      <c r="AF281" s="25"/>
      <c r="AG281" s="25"/>
      <c r="AH281" s="25"/>
      <c r="AI281" s="25"/>
      <c r="AJ281" s="47" t="str">
        <f t="shared" si="88"/>
        <v/>
      </c>
      <c r="AK281" s="48" t="str">
        <f t="shared" si="82"/>
        <v/>
      </c>
      <c r="AL281" s="47" t="str">
        <f t="shared" si="89"/>
        <v/>
      </c>
      <c r="AM281" s="27"/>
      <c r="AN281" s="36" t="str">
        <f t="shared" si="83"/>
        <v/>
      </c>
      <c r="AO281" s="39" t="str">
        <f t="shared" si="77"/>
        <v/>
      </c>
      <c r="AP281" s="39" t="str">
        <f t="shared" si="84"/>
        <v/>
      </c>
      <c r="AQ281" s="97" t="str">
        <f t="shared" si="78"/>
        <v/>
      </c>
      <c r="AR281" s="113" t="str">
        <f>_xlfn.IFNA(IF(AND(MATCH(B281,SlNrfürStrecke!A:A,0)&gt;0,MATCH(C281,SlNrfürStrecke!B:B,0)&gt;0)=TRUE,"ja","nein"),"nein")</f>
        <v>nein</v>
      </c>
      <c r="AS281" s="140" t="str">
        <f t="shared" si="85"/>
        <v>nein</v>
      </c>
      <c r="AT281" s="113" t="str">
        <f t="shared" si="86"/>
        <v>Ja</v>
      </c>
      <c r="AU281" s="113"/>
      <c r="AV281" s="141" t="s">
        <v>3607</v>
      </c>
    </row>
    <row r="282" spans="1:48" s="39" customFormat="1" ht="26.4" hidden="1" x14ac:dyDescent="0.25">
      <c r="A282" s="23"/>
      <c r="B282" s="77">
        <v>31212</v>
      </c>
      <c r="C282" s="81" t="s">
        <v>142</v>
      </c>
      <c r="D282" s="81" t="s">
        <v>8</v>
      </c>
      <c r="E282" s="37" t="b">
        <f t="shared" si="79"/>
        <v>0</v>
      </c>
      <c r="F282" s="37" t="b">
        <f t="shared" si="80"/>
        <v>0</v>
      </c>
      <c r="G282" s="38" t="str">
        <f t="shared" si="72"/>
        <v>31212 91 g</v>
      </c>
      <c r="H282" s="18" t="s">
        <v>429</v>
      </c>
      <c r="I282" s="94" t="s">
        <v>3164</v>
      </c>
      <c r="J282" s="19" t="s">
        <v>3</v>
      </c>
      <c r="K282" s="19" t="s">
        <v>3182</v>
      </c>
      <c r="L282" s="51"/>
      <c r="M282" s="51"/>
      <c r="N282" s="19" t="str">
        <f t="shared" si="73"/>
        <v/>
      </c>
      <c r="O282" s="22" t="str">
        <f t="shared" ca="1" si="74"/>
        <v>ja</v>
      </c>
      <c r="P282" s="22" t="str">
        <f t="shared" ca="1" si="75"/>
        <v>ja</v>
      </c>
      <c r="Q282" s="20" t="str">
        <f t="shared" ca="1" si="76"/>
        <v>Ja</v>
      </c>
      <c r="R282" s="53" t="s">
        <v>431</v>
      </c>
      <c r="S282" s="84"/>
      <c r="T282" s="83"/>
      <c r="U282" s="33" t="str">
        <f t="shared" si="87"/>
        <v/>
      </c>
      <c r="V282" s="29"/>
      <c r="W282" s="35"/>
      <c r="X282" s="35"/>
      <c r="Y282" s="35"/>
      <c r="Z282" s="35"/>
      <c r="AA282" s="24" t="str">
        <f>IF(W282&lt;&gt;"",VLOOKUP(W282,'Anlagentypen strukt inkl RD end'!$A$2:$H$40,8),"")</f>
        <v/>
      </c>
      <c r="AB282" s="24" t="str">
        <f>IF(X282&lt;&gt;"",VLOOKUP(X282,'Anlagentypen strukt inkl RD end'!$A$2:$H$40,8),"")</f>
        <v/>
      </c>
      <c r="AC282" s="24" t="str">
        <f>IF(Y282&lt;&gt;"",VLOOKUP(Y282,'Anlagentypen strukt inkl RD end'!$A$2:$H$40,8),"")</f>
        <v/>
      </c>
      <c r="AD282" s="24" t="str">
        <f>IF(Z282&lt;&gt;"",VLOOKUP(Z282,'Anlagentypen strukt inkl RD end'!$A$2:$H$40,8),"")</f>
        <v/>
      </c>
      <c r="AE282" s="33" t="str">
        <f t="shared" si="81"/>
        <v/>
      </c>
      <c r="AF282" s="25"/>
      <c r="AG282" s="25"/>
      <c r="AH282" s="25"/>
      <c r="AI282" s="25"/>
      <c r="AJ282" s="47" t="str">
        <f t="shared" si="88"/>
        <v/>
      </c>
      <c r="AK282" s="48" t="str">
        <f t="shared" si="82"/>
        <v/>
      </c>
      <c r="AL282" s="47" t="str">
        <f t="shared" si="89"/>
        <v/>
      </c>
      <c r="AM282" s="27"/>
      <c r="AN282" s="36" t="str">
        <f t="shared" si="83"/>
        <v/>
      </c>
      <c r="AO282" s="39" t="str">
        <f t="shared" si="77"/>
        <v/>
      </c>
      <c r="AP282" s="39" t="str">
        <f t="shared" si="84"/>
        <v/>
      </c>
      <c r="AQ282" s="97" t="str">
        <f t="shared" si="78"/>
        <v/>
      </c>
      <c r="AR282" s="113" t="str">
        <f>_xlfn.IFNA(IF(AND(MATCH(B282,SlNrfürStrecke!A:A,0)&gt;0,MATCH(C282,SlNrfürStrecke!B:B,0)&gt;0)=TRUE,"ja","nein"),"nein")</f>
        <v>nein</v>
      </c>
      <c r="AS282" s="140" t="str">
        <f t="shared" si="85"/>
        <v>nein</v>
      </c>
      <c r="AT282" s="113" t="str">
        <f t="shared" si="86"/>
        <v>Ja</v>
      </c>
      <c r="AU282" s="113"/>
      <c r="AV282" s="141" t="s">
        <v>3607</v>
      </c>
    </row>
    <row r="283" spans="1:48" s="39" customFormat="1" x14ac:dyDescent="0.25">
      <c r="A283" s="23" t="s">
        <v>2345</v>
      </c>
      <c r="B283" s="77">
        <v>31213</v>
      </c>
      <c r="C283" s="80" t="s">
        <v>3</v>
      </c>
      <c r="D283" s="81" t="s">
        <v>3</v>
      </c>
      <c r="E283" s="37" t="b">
        <f t="shared" si="79"/>
        <v>1</v>
      </c>
      <c r="F283" s="37" t="b">
        <f t="shared" si="80"/>
        <v>0</v>
      </c>
      <c r="G283" s="38" t="str">
        <f t="shared" si="72"/>
        <v xml:space="preserve">31213  </v>
      </c>
      <c r="H283" s="18" t="s">
        <v>433</v>
      </c>
      <c r="I283" s="93" t="s">
        <v>2346</v>
      </c>
      <c r="J283" s="19" t="s">
        <v>3</v>
      </c>
      <c r="K283" s="19" t="s">
        <v>3</v>
      </c>
      <c r="L283" s="51"/>
      <c r="M283" s="51"/>
      <c r="N283" s="19" t="str">
        <f t="shared" si="73"/>
        <v/>
      </c>
      <c r="O283" s="22" t="str">
        <f t="shared" ca="1" si="74"/>
        <v>ja</v>
      </c>
      <c r="P283" s="22" t="str">
        <f t="shared" ca="1" si="75"/>
        <v>ja</v>
      </c>
      <c r="Q283" s="20" t="str">
        <f t="shared" ca="1" si="76"/>
        <v>Ja</v>
      </c>
      <c r="R283" s="53" t="s">
        <v>432</v>
      </c>
      <c r="S283" s="73" t="s">
        <v>2345</v>
      </c>
      <c r="T283" s="28"/>
      <c r="U283" s="33" t="str">
        <f t="shared" si="87"/>
        <v/>
      </c>
      <c r="V283" s="29"/>
      <c r="W283" s="35"/>
      <c r="X283" s="35"/>
      <c r="Y283" s="35"/>
      <c r="Z283" s="35"/>
      <c r="AA283" s="24" t="str">
        <f>IF(W283&lt;&gt;"",VLOOKUP(W283,'Anlagentypen strukt inkl RD end'!$A$2:$H$40,8),"")</f>
        <v/>
      </c>
      <c r="AB283" s="24" t="str">
        <f>IF(X283&lt;&gt;"",VLOOKUP(X283,'Anlagentypen strukt inkl RD end'!$A$2:$H$40,8),"")</f>
        <v/>
      </c>
      <c r="AC283" s="24" t="str">
        <f>IF(Y283&lt;&gt;"",VLOOKUP(Y283,'Anlagentypen strukt inkl RD end'!$A$2:$H$40,8),"")</f>
        <v/>
      </c>
      <c r="AD283" s="24" t="str">
        <f>IF(Z283&lt;&gt;"",VLOOKUP(Z283,'Anlagentypen strukt inkl RD end'!$A$2:$H$40,8),"")</f>
        <v/>
      </c>
      <c r="AE283" s="33" t="str">
        <f t="shared" si="81"/>
        <v/>
      </c>
      <c r="AF283" s="25"/>
      <c r="AG283" s="25"/>
      <c r="AH283" s="25"/>
      <c r="AI283" s="25"/>
      <c r="AJ283" s="47" t="str">
        <f t="shared" si="88"/>
        <v/>
      </c>
      <c r="AK283" s="48" t="str">
        <f t="shared" si="82"/>
        <v/>
      </c>
      <c r="AL283" s="47" t="str">
        <f t="shared" si="89"/>
        <v/>
      </c>
      <c r="AM283" s="27"/>
      <c r="AN283" s="36" t="str">
        <f t="shared" si="83"/>
        <v/>
      </c>
      <c r="AO283" s="39" t="str">
        <f t="shared" si="77"/>
        <v/>
      </c>
      <c r="AP283" s="39" t="str">
        <f t="shared" si="84"/>
        <v>X</v>
      </c>
      <c r="AQ283" s="97" t="str">
        <f t="shared" si="78"/>
        <v/>
      </c>
      <c r="AR283" s="140" t="str">
        <f>_xlfn.IFNA(IF(AND(MATCH(B283,SlNrfürStrecke!A:A,0)&gt;0,MATCH(C283,SlNrfürStrecke!B:B,0)&gt;0)=TRUE,"ja","nein"),"nein")</f>
        <v>ja</v>
      </c>
      <c r="AS283" s="140" t="str">
        <f t="shared" si="85"/>
        <v>ja</v>
      </c>
      <c r="AT283" s="113" t="str">
        <f t="shared" si="86"/>
        <v>Nein</v>
      </c>
      <c r="AU283" s="113"/>
      <c r="AV283" s="141" t="s">
        <v>3607</v>
      </c>
    </row>
    <row r="284" spans="1:48" s="39" customFormat="1" hidden="1" x14ac:dyDescent="0.25">
      <c r="A284" s="23"/>
      <c r="B284" s="77">
        <v>31213</v>
      </c>
      <c r="C284" s="81" t="s">
        <v>7</v>
      </c>
      <c r="D284" s="81" t="s">
        <v>8</v>
      </c>
      <c r="E284" s="37" t="b">
        <f t="shared" si="79"/>
        <v>0</v>
      </c>
      <c r="F284" s="37" t="b">
        <f t="shared" si="80"/>
        <v>0</v>
      </c>
      <c r="G284" s="38" t="str">
        <f t="shared" si="72"/>
        <v>31213 77 g</v>
      </c>
      <c r="H284" s="18" t="s">
        <v>433</v>
      </c>
      <c r="I284" s="94" t="s">
        <v>9</v>
      </c>
      <c r="J284" s="19" t="s">
        <v>3</v>
      </c>
      <c r="K284" s="19" t="s">
        <v>3</v>
      </c>
      <c r="L284" s="51"/>
      <c r="M284" s="51"/>
      <c r="N284" s="19" t="str">
        <f t="shared" si="73"/>
        <v/>
      </c>
      <c r="O284" s="22" t="str">
        <f t="shared" ca="1" si="74"/>
        <v>ja</v>
      </c>
      <c r="P284" s="22" t="str">
        <f t="shared" ca="1" si="75"/>
        <v>ja</v>
      </c>
      <c r="Q284" s="20" t="str">
        <f t="shared" ca="1" si="76"/>
        <v>Ja</v>
      </c>
      <c r="R284" s="53" t="s">
        <v>434</v>
      </c>
      <c r="S284" s="84"/>
      <c r="T284" s="83"/>
      <c r="U284" s="33" t="str">
        <f t="shared" si="87"/>
        <v/>
      </c>
      <c r="V284" s="29"/>
      <c r="W284" s="35"/>
      <c r="X284" s="35"/>
      <c r="Y284" s="35"/>
      <c r="Z284" s="35"/>
      <c r="AA284" s="24" t="str">
        <f>IF(W284&lt;&gt;"",VLOOKUP(W284,'Anlagentypen strukt inkl RD end'!$A$2:$H$40,8),"")</f>
        <v/>
      </c>
      <c r="AB284" s="24" t="str">
        <f>IF(X284&lt;&gt;"",VLOOKUP(X284,'Anlagentypen strukt inkl RD end'!$A$2:$H$40,8),"")</f>
        <v/>
      </c>
      <c r="AC284" s="24" t="str">
        <f>IF(Y284&lt;&gt;"",VLOOKUP(Y284,'Anlagentypen strukt inkl RD end'!$A$2:$H$40,8),"")</f>
        <v/>
      </c>
      <c r="AD284" s="24" t="str">
        <f>IF(Z284&lt;&gt;"",VLOOKUP(Z284,'Anlagentypen strukt inkl RD end'!$A$2:$H$40,8),"")</f>
        <v/>
      </c>
      <c r="AE284" s="33" t="str">
        <f t="shared" si="81"/>
        <v/>
      </c>
      <c r="AF284" s="25"/>
      <c r="AG284" s="25"/>
      <c r="AH284" s="25"/>
      <c r="AI284" s="25"/>
      <c r="AJ284" s="47" t="str">
        <f t="shared" si="88"/>
        <v/>
      </c>
      <c r="AK284" s="48" t="str">
        <f t="shared" si="82"/>
        <v/>
      </c>
      <c r="AL284" s="47" t="str">
        <f t="shared" si="89"/>
        <v/>
      </c>
      <c r="AM284" s="27"/>
      <c r="AN284" s="36" t="str">
        <f t="shared" si="83"/>
        <v/>
      </c>
      <c r="AO284" s="39" t="str">
        <f t="shared" si="77"/>
        <v/>
      </c>
      <c r="AP284" s="39" t="str">
        <f t="shared" si="84"/>
        <v/>
      </c>
      <c r="AQ284" s="97" t="str">
        <f t="shared" si="78"/>
        <v/>
      </c>
      <c r="AR284" s="113" t="str">
        <f>_xlfn.IFNA(IF(AND(MATCH(B284,SlNrfürStrecke!A:A,0)&gt;0,MATCH(C284,SlNrfürStrecke!B:B,0)&gt;0)=TRUE,"ja","nein"),"nein")</f>
        <v>nein</v>
      </c>
      <c r="AS284" s="140" t="str">
        <f t="shared" si="85"/>
        <v>nein</v>
      </c>
      <c r="AT284" s="113" t="str">
        <f t="shared" si="86"/>
        <v>Ja</v>
      </c>
      <c r="AU284" s="113"/>
      <c r="AV284" s="141" t="s">
        <v>3607</v>
      </c>
    </row>
    <row r="285" spans="1:48" s="39" customFormat="1" ht="26.4" hidden="1" x14ac:dyDescent="0.25">
      <c r="A285" s="23"/>
      <c r="B285" s="77">
        <v>31213</v>
      </c>
      <c r="C285" s="81" t="s">
        <v>142</v>
      </c>
      <c r="D285" s="81" t="s">
        <v>3</v>
      </c>
      <c r="E285" s="37" t="b">
        <f t="shared" si="79"/>
        <v>0</v>
      </c>
      <c r="F285" s="37" t="b">
        <f t="shared" si="80"/>
        <v>0</v>
      </c>
      <c r="G285" s="38" t="str">
        <f t="shared" si="72"/>
        <v xml:space="preserve">31213 91 </v>
      </c>
      <c r="H285" s="18" t="s">
        <v>433</v>
      </c>
      <c r="I285" s="94" t="s">
        <v>3164</v>
      </c>
      <c r="J285" s="19" t="s">
        <v>3</v>
      </c>
      <c r="K285" s="19" t="s">
        <v>3</v>
      </c>
      <c r="L285" s="51"/>
      <c r="M285" s="51"/>
      <c r="N285" s="19" t="str">
        <f t="shared" si="73"/>
        <v/>
      </c>
      <c r="O285" s="22" t="str">
        <f t="shared" ca="1" si="74"/>
        <v>ja</v>
      </c>
      <c r="P285" s="22" t="str">
        <f t="shared" ca="1" si="75"/>
        <v>ja</v>
      </c>
      <c r="Q285" s="20" t="str">
        <f t="shared" ca="1" si="76"/>
        <v>Ja</v>
      </c>
      <c r="R285" s="53" t="s">
        <v>435</v>
      </c>
      <c r="S285" s="73"/>
      <c r="T285" s="28"/>
      <c r="U285" s="33" t="str">
        <f t="shared" si="87"/>
        <v/>
      </c>
      <c r="V285" s="29"/>
      <c r="W285" s="35"/>
      <c r="X285" s="35"/>
      <c r="Y285" s="35"/>
      <c r="Z285" s="35"/>
      <c r="AA285" s="24" t="str">
        <f>IF(W285&lt;&gt;"",VLOOKUP(W285,'Anlagentypen strukt inkl RD end'!$A$2:$H$40,8),"")</f>
        <v/>
      </c>
      <c r="AB285" s="24" t="str">
        <f>IF(X285&lt;&gt;"",VLOOKUP(X285,'Anlagentypen strukt inkl RD end'!$A$2:$H$40,8),"")</f>
        <v/>
      </c>
      <c r="AC285" s="24" t="str">
        <f>IF(Y285&lt;&gt;"",VLOOKUP(Y285,'Anlagentypen strukt inkl RD end'!$A$2:$H$40,8),"")</f>
        <v/>
      </c>
      <c r="AD285" s="24" t="str">
        <f>IF(Z285&lt;&gt;"",VLOOKUP(Z285,'Anlagentypen strukt inkl RD end'!$A$2:$H$40,8),"")</f>
        <v/>
      </c>
      <c r="AE285" s="33" t="str">
        <f t="shared" si="81"/>
        <v/>
      </c>
      <c r="AF285" s="25"/>
      <c r="AG285" s="25"/>
      <c r="AH285" s="25"/>
      <c r="AI285" s="25"/>
      <c r="AJ285" s="47" t="str">
        <f t="shared" si="88"/>
        <v/>
      </c>
      <c r="AK285" s="48" t="str">
        <f t="shared" si="82"/>
        <v/>
      </c>
      <c r="AL285" s="47" t="str">
        <f t="shared" si="89"/>
        <v/>
      </c>
      <c r="AM285" s="27"/>
      <c r="AN285" s="36" t="str">
        <f t="shared" si="83"/>
        <v/>
      </c>
      <c r="AO285" s="39" t="str">
        <f t="shared" si="77"/>
        <v/>
      </c>
      <c r="AP285" s="39" t="str">
        <f t="shared" si="84"/>
        <v/>
      </c>
      <c r="AQ285" s="97" t="str">
        <f t="shared" si="78"/>
        <v/>
      </c>
      <c r="AR285" s="113" t="str">
        <f>_xlfn.IFNA(IF(AND(MATCH(B285,SlNrfürStrecke!A:A,0)&gt;0,MATCH(C285,SlNrfürStrecke!B:B,0)&gt;0)=TRUE,"ja","nein"),"nein")</f>
        <v>nein</v>
      </c>
      <c r="AS285" s="140" t="str">
        <f t="shared" si="85"/>
        <v>nein</v>
      </c>
      <c r="AT285" s="113" t="str">
        <f t="shared" si="86"/>
        <v>Ja</v>
      </c>
      <c r="AU285" s="113"/>
      <c r="AV285" s="141" t="s">
        <v>3607</v>
      </c>
    </row>
    <row r="286" spans="1:48" s="39" customFormat="1" hidden="1" x14ac:dyDescent="0.25">
      <c r="A286" s="23"/>
      <c r="B286" s="77">
        <v>31214</v>
      </c>
      <c r="C286" s="80" t="s">
        <v>3</v>
      </c>
      <c r="D286" s="81" t="s">
        <v>8</v>
      </c>
      <c r="E286" s="37" t="b">
        <f t="shared" si="79"/>
        <v>0</v>
      </c>
      <c r="F286" s="37" t="b">
        <f t="shared" si="80"/>
        <v>0</v>
      </c>
      <c r="G286" s="38" t="str">
        <f t="shared" si="72"/>
        <v>31214  g</v>
      </c>
      <c r="H286" s="18" t="s">
        <v>437</v>
      </c>
      <c r="I286" s="93" t="s">
        <v>2346</v>
      </c>
      <c r="J286" s="19" t="s">
        <v>3</v>
      </c>
      <c r="K286" s="19" t="s">
        <v>3</v>
      </c>
      <c r="L286" s="51"/>
      <c r="M286" s="51"/>
      <c r="N286" s="19" t="str">
        <f t="shared" si="73"/>
        <v/>
      </c>
      <c r="O286" s="22" t="str">
        <f t="shared" ca="1" si="74"/>
        <v>ja</v>
      </c>
      <c r="P286" s="22" t="str">
        <f t="shared" ca="1" si="75"/>
        <v>ja</v>
      </c>
      <c r="Q286" s="20" t="str">
        <f t="shared" ca="1" si="76"/>
        <v>Ja</v>
      </c>
      <c r="R286" s="53" t="s">
        <v>436</v>
      </c>
      <c r="S286" s="84"/>
      <c r="T286" s="83"/>
      <c r="U286" s="33" t="str">
        <f t="shared" si="87"/>
        <v/>
      </c>
      <c r="V286" s="29"/>
      <c r="W286" s="35"/>
      <c r="X286" s="35"/>
      <c r="Y286" s="35"/>
      <c r="Z286" s="35"/>
      <c r="AA286" s="24" t="str">
        <f>IF(W286&lt;&gt;"",VLOOKUP(W286,'Anlagentypen strukt inkl RD end'!$A$2:$H$40,8),"")</f>
        <v/>
      </c>
      <c r="AB286" s="24" t="str">
        <f>IF(X286&lt;&gt;"",VLOOKUP(X286,'Anlagentypen strukt inkl RD end'!$A$2:$H$40,8),"")</f>
        <v/>
      </c>
      <c r="AC286" s="24" t="str">
        <f>IF(Y286&lt;&gt;"",VLOOKUP(Y286,'Anlagentypen strukt inkl RD end'!$A$2:$H$40,8),"")</f>
        <v/>
      </c>
      <c r="AD286" s="24" t="str">
        <f>IF(Z286&lt;&gt;"",VLOOKUP(Z286,'Anlagentypen strukt inkl RD end'!$A$2:$H$40,8),"")</f>
        <v/>
      </c>
      <c r="AE286" s="33" t="str">
        <f t="shared" si="81"/>
        <v/>
      </c>
      <c r="AF286" s="25"/>
      <c r="AG286" s="25"/>
      <c r="AH286" s="25"/>
      <c r="AI286" s="25"/>
      <c r="AJ286" s="47" t="str">
        <f t="shared" si="88"/>
        <v/>
      </c>
      <c r="AK286" s="48" t="str">
        <f t="shared" si="82"/>
        <v/>
      </c>
      <c r="AL286" s="47" t="str">
        <f t="shared" si="89"/>
        <v/>
      </c>
      <c r="AM286" s="27"/>
      <c r="AN286" s="36" t="str">
        <f t="shared" si="83"/>
        <v/>
      </c>
      <c r="AO286" s="39" t="str">
        <f t="shared" si="77"/>
        <v/>
      </c>
      <c r="AP286" s="39" t="str">
        <f t="shared" si="84"/>
        <v/>
      </c>
      <c r="AQ286" s="97" t="str">
        <f t="shared" si="78"/>
        <v/>
      </c>
      <c r="AR286" s="140" t="str">
        <f>_xlfn.IFNA(IF(AND(MATCH(B286,SlNrfürStrecke!A:A,0)&gt;0,MATCH(C286,SlNrfürStrecke!B:B,0)&gt;0)=TRUE,"ja","nein"),"nein")</f>
        <v>nein</v>
      </c>
      <c r="AS286" s="140" t="str">
        <f t="shared" si="85"/>
        <v>nein</v>
      </c>
      <c r="AT286" s="113" t="str">
        <f t="shared" si="86"/>
        <v>Ja</v>
      </c>
      <c r="AU286" s="113"/>
      <c r="AV286" s="141" t="s">
        <v>3607</v>
      </c>
    </row>
    <row r="287" spans="1:48" s="39" customFormat="1" hidden="1" x14ac:dyDescent="0.25">
      <c r="A287" s="23"/>
      <c r="B287" s="77">
        <v>31214</v>
      </c>
      <c r="C287" s="81" t="s">
        <v>112</v>
      </c>
      <c r="D287" s="81" t="s">
        <v>3</v>
      </c>
      <c r="E287" s="37" t="b">
        <f t="shared" si="79"/>
        <v>0</v>
      </c>
      <c r="F287" s="37" t="b">
        <f t="shared" si="80"/>
        <v>0</v>
      </c>
      <c r="G287" s="38" t="str">
        <f t="shared" si="72"/>
        <v xml:space="preserve">31214 88 </v>
      </c>
      <c r="H287" s="18" t="s">
        <v>437</v>
      </c>
      <c r="I287" s="94" t="s">
        <v>113</v>
      </c>
      <c r="J287" s="19" t="s">
        <v>3</v>
      </c>
      <c r="K287" s="19" t="s">
        <v>3</v>
      </c>
      <c r="L287" s="51"/>
      <c r="M287" s="51"/>
      <c r="N287" s="19" t="str">
        <f t="shared" si="73"/>
        <v/>
      </c>
      <c r="O287" s="22" t="str">
        <f t="shared" ca="1" si="74"/>
        <v>ja</v>
      </c>
      <c r="P287" s="22" t="str">
        <f t="shared" ca="1" si="75"/>
        <v>ja</v>
      </c>
      <c r="Q287" s="20" t="str">
        <f t="shared" ca="1" si="76"/>
        <v>Ja</v>
      </c>
      <c r="R287" s="53" t="s">
        <v>438</v>
      </c>
      <c r="S287" s="73"/>
      <c r="T287" s="28"/>
      <c r="U287" s="33" t="str">
        <f t="shared" si="87"/>
        <v/>
      </c>
      <c r="V287" s="29"/>
      <c r="W287" s="35"/>
      <c r="X287" s="35"/>
      <c r="Y287" s="35"/>
      <c r="Z287" s="35"/>
      <c r="AA287" s="24" t="str">
        <f>IF(W287&lt;&gt;"",VLOOKUP(W287,'Anlagentypen strukt inkl RD end'!$A$2:$H$40,8),"")</f>
        <v/>
      </c>
      <c r="AB287" s="24" t="str">
        <f>IF(X287&lt;&gt;"",VLOOKUP(X287,'Anlagentypen strukt inkl RD end'!$A$2:$H$40,8),"")</f>
        <v/>
      </c>
      <c r="AC287" s="24" t="str">
        <f>IF(Y287&lt;&gt;"",VLOOKUP(Y287,'Anlagentypen strukt inkl RD end'!$A$2:$H$40,8),"")</f>
        <v/>
      </c>
      <c r="AD287" s="24" t="str">
        <f>IF(Z287&lt;&gt;"",VLOOKUP(Z287,'Anlagentypen strukt inkl RD end'!$A$2:$H$40,8),"")</f>
        <v/>
      </c>
      <c r="AE287" s="33" t="str">
        <f t="shared" si="81"/>
        <v/>
      </c>
      <c r="AF287" s="25"/>
      <c r="AG287" s="25"/>
      <c r="AH287" s="25"/>
      <c r="AI287" s="25"/>
      <c r="AJ287" s="47" t="str">
        <f t="shared" si="88"/>
        <v/>
      </c>
      <c r="AK287" s="48" t="str">
        <f t="shared" si="82"/>
        <v/>
      </c>
      <c r="AL287" s="47" t="str">
        <f t="shared" si="89"/>
        <v/>
      </c>
      <c r="AM287" s="27"/>
      <c r="AN287" s="36" t="str">
        <f t="shared" si="83"/>
        <v/>
      </c>
      <c r="AO287" s="39" t="str">
        <f t="shared" si="77"/>
        <v/>
      </c>
      <c r="AP287" s="39" t="str">
        <f t="shared" si="84"/>
        <v/>
      </c>
      <c r="AQ287" s="97" t="str">
        <f t="shared" si="78"/>
        <v/>
      </c>
      <c r="AR287" s="113" t="str">
        <f>_xlfn.IFNA(IF(AND(MATCH(B287,SlNrfürStrecke!A:A,0)&gt;0,MATCH(C287,SlNrfürStrecke!B:B,0)&gt;0)=TRUE,"ja","nein"),"nein")</f>
        <v>nein</v>
      </c>
      <c r="AS287" s="140" t="str">
        <f t="shared" si="85"/>
        <v>nein</v>
      </c>
      <c r="AT287" s="113" t="str">
        <f t="shared" si="86"/>
        <v>Ja</v>
      </c>
      <c r="AU287" s="113"/>
      <c r="AV287" s="141" t="s">
        <v>3607</v>
      </c>
    </row>
    <row r="288" spans="1:48" s="39" customFormat="1" ht="26.4" hidden="1" x14ac:dyDescent="0.25">
      <c r="A288" s="23"/>
      <c r="B288" s="77">
        <v>31214</v>
      </c>
      <c r="C288" s="81" t="s">
        <v>142</v>
      </c>
      <c r="D288" s="81" t="s">
        <v>8</v>
      </c>
      <c r="E288" s="37" t="b">
        <f t="shared" si="79"/>
        <v>0</v>
      </c>
      <c r="F288" s="37" t="b">
        <f t="shared" si="80"/>
        <v>0</v>
      </c>
      <c r="G288" s="38" t="str">
        <f t="shared" si="72"/>
        <v>31214 91 g</v>
      </c>
      <c r="H288" s="18" t="s">
        <v>437</v>
      </c>
      <c r="I288" s="94" t="s">
        <v>3164</v>
      </c>
      <c r="J288" s="19" t="s">
        <v>3</v>
      </c>
      <c r="K288" s="19" t="s">
        <v>3182</v>
      </c>
      <c r="L288" s="51"/>
      <c r="M288" s="51"/>
      <c r="N288" s="19" t="str">
        <f t="shared" si="73"/>
        <v/>
      </c>
      <c r="O288" s="22" t="str">
        <f t="shared" ca="1" si="74"/>
        <v>ja</v>
      </c>
      <c r="P288" s="22" t="str">
        <f t="shared" ca="1" si="75"/>
        <v>ja</v>
      </c>
      <c r="Q288" s="20" t="str">
        <f t="shared" ca="1" si="76"/>
        <v>Ja</v>
      </c>
      <c r="R288" s="53" t="s">
        <v>439</v>
      </c>
      <c r="S288" s="84"/>
      <c r="T288" s="83"/>
      <c r="U288" s="33" t="str">
        <f t="shared" si="87"/>
        <v/>
      </c>
      <c r="V288" s="29"/>
      <c r="W288" s="35"/>
      <c r="X288" s="35"/>
      <c r="Y288" s="35"/>
      <c r="Z288" s="35"/>
      <c r="AA288" s="24" t="str">
        <f>IF(W288&lt;&gt;"",VLOOKUP(W288,'Anlagentypen strukt inkl RD end'!$A$2:$H$40,8),"")</f>
        <v/>
      </c>
      <c r="AB288" s="24" t="str">
        <f>IF(X288&lt;&gt;"",VLOOKUP(X288,'Anlagentypen strukt inkl RD end'!$A$2:$H$40,8),"")</f>
        <v/>
      </c>
      <c r="AC288" s="24" t="str">
        <f>IF(Y288&lt;&gt;"",VLOOKUP(Y288,'Anlagentypen strukt inkl RD end'!$A$2:$H$40,8),"")</f>
        <v/>
      </c>
      <c r="AD288" s="24" t="str">
        <f>IF(Z288&lt;&gt;"",VLOOKUP(Z288,'Anlagentypen strukt inkl RD end'!$A$2:$H$40,8),"")</f>
        <v/>
      </c>
      <c r="AE288" s="33" t="str">
        <f t="shared" si="81"/>
        <v/>
      </c>
      <c r="AF288" s="25"/>
      <c r="AG288" s="25"/>
      <c r="AH288" s="25"/>
      <c r="AI288" s="25"/>
      <c r="AJ288" s="47" t="str">
        <f t="shared" si="88"/>
        <v/>
      </c>
      <c r="AK288" s="48" t="str">
        <f t="shared" si="82"/>
        <v/>
      </c>
      <c r="AL288" s="47" t="str">
        <f t="shared" si="89"/>
        <v/>
      </c>
      <c r="AM288" s="27"/>
      <c r="AN288" s="36" t="str">
        <f t="shared" si="83"/>
        <v/>
      </c>
      <c r="AO288" s="39" t="str">
        <f t="shared" si="77"/>
        <v/>
      </c>
      <c r="AP288" s="39" t="str">
        <f t="shared" si="84"/>
        <v/>
      </c>
      <c r="AQ288" s="97" t="str">
        <f t="shared" si="78"/>
        <v/>
      </c>
      <c r="AR288" s="113" t="str">
        <f>_xlfn.IFNA(IF(AND(MATCH(B288,SlNrfürStrecke!A:A,0)&gt;0,MATCH(C288,SlNrfürStrecke!B:B,0)&gt;0)=TRUE,"ja","nein"),"nein")</f>
        <v>nein</v>
      </c>
      <c r="AS288" s="140" t="str">
        <f t="shared" si="85"/>
        <v>nein</v>
      </c>
      <c r="AT288" s="113" t="str">
        <f t="shared" si="86"/>
        <v>Ja</v>
      </c>
      <c r="AU288" s="113"/>
      <c r="AV288" s="141" t="s">
        <v>3607</v>
      </c>
    </row>
    <row r="289" spans="1:48" s="39" customFormat="1" x14ac:dyDescent="0.25">
      <c r="A289" s="23" t="s">
        <v>2345</v>
      </c>
      <c r="B289" s="77">
        <v>31215</v>
      </c>
      <c r="C289" s="80" t="s">
        <v>3</v>
      </c>
      <c r="D289" s="81" t="s">
        <v>3</v>
      </c>
      <c r="E289" s="37" t="b">
        <f t="shared" si="79"/>
        <v>1</v>
      </c>
      <c r="F289" s="37" t="b">
        <f t="shared" si="80"/>
        <v>0</v>
      </c>
      <c r="G289" s="38" t="str">
        <f t="shared" si="72"/>
        <v xml:space="preserve">31215  </v>
      </c>
      <c r="H289" s="18" t="s">
        <v>441</v>
      </c>
      <c r="I289" s="93" t="s">
        <v>2346</v>
      </c>
      <c r="J289" s="19" t="s">
        <v>3</v>
      </c>
      <c r="K289" s="19" t="s">
        <v>3</v>
      </c>
      <c r="L289" s="51"/>
      <c r="M289" s="51"/>
      <c r="N289" s="19" t="str">
        <f t="shared" si="73"/>
        <v/>
      </c>
      <c r="O289" s="22" t="str">
        <f t="shared" ca="1" si="74"/>
        <v>ja</v>
      </c>
      <c r="P289" s="22" t="str">
        <f t="shared" ca="1" si="75"/>
        <v>ja</v>
      </c>
      <c r="Q289" s="20" t="str">
        <f t="shared" ca="1" si="76"/>
        <v>Ja</v>
      </c>
      <c r="R289" s="53" t="s">
        <v>440</v>
      </c>
      <c r="S289" s="73" t="s">
        <v>2345</v>
      </c>
      <c r="T289" s="28"/>
      <c r="U289" s="33" t="str">
        <f t="shared" si="87"/>
        <v/>
      </c>
      <c r="V289" s="29"/>
      <c r="W289" s="35"/>
      <c r="X289" s="35"/>
      <c r="Y289" s="35"/>
      <c r="Z289" s="35"/>
      <c r="AA289" s="24" t="str">
        <f>IF(W289&lt;&gt;"",VLOOKUP(W289,'Anlagentypen strukt inkl RD end'!$A$2:$H$40,8),"")</f>
        <v/>
      </c>
      <c r="AB289" s="24" t="str">
        <f>IF(X289&lt;&gt;"",VLOOKUP(X289,'Anlagentypen strukt inkl RD end'!$A$2:$H$40,8),"")</f>
        <v/>
      </c>
      <c r="AC289" s="24" t="str">
        <f>IF(Y289&lt;&gt;"",VLOOKUP(Y289,'Anlagentypen strukt inkl RD end'!$A$2:$H$40,8),"")</f>
        <v/>
      </c>
      <c r="AD289" s="24" t="str">
        <f>IF(Z289&lt;&gt;"",VLOOKUP(Z289,'Anlagentypen strukt inkl RD end'!$A$2:$H$40,8),"")</f>
        <v/>
      </c>
      <c r="AE289" s="33" t="str">
        <f t="shared" si="81"/>
        <v/>
      </c>
      <c r="AF289" s="25"/>
      <c r="AG289" s="25"/>
      <c r="AH289" s="25"/>
      <c r="AI289" s="25"/>
      <c r="AJ289" s="47" t="str">
        <f t="shared" si="88"/>
        <v/>
      </c>
      <c r="AK289" s="48" t="str">
        <f t="shared" si="82"/>
        <v/>
      </c>
      <c r="AL289" s="47" t="str">
        <f t="shared" si="89"/>
        <v/>
      </c>
      <c r="AM289" s="27"/>
      <c r="AN289" s="36" t="str">
        <f t="shared" si="83"/>
        <v/>
      </c>
      <c r="AO289" s="39" t="str">
        <f t="shared" si="77"/>
        <v/>
      </c>
      <c r="AP289" s="39" t="str">
        <f t="shared" si="84"/>
        <v>X</v>
      </c>
      <c r="AQ289" s="97" t="str">
        <f t="shared" si="78"/>
        <v/>
      </c>
      <c r="AR289" s="140" t="str">
        <f>_xlfn.IFNA(IF(AND(MATCH(B289,SlNrfürStrecke!A:A,0)&gt;0,MATCH(C289,SlNrfürStrecke!B:B,0)&gt;0)=TRUE,"ja","nein"),"nein")</f>
        <v>ja</v>
      </c>
      <c r="AS289" s="140" t="str">
        <f t="shared" si="85"/>
        <v>ja</v>
      </c>
      <c r="AT289" s="113" t="str">
        <f t="shared" si="86"/>
        <v>Nein</v>
      </c>
      <c r="AU289" s="113"/>
      <c r="AV289" s="141" t="s">
        <v>3607</v>
      </c>
    </row>
    <row r="290" spans="1:48" s="39" customFormat="1" hidden="1" x14ac:dyDescent="0.25">
      <c r="A290" s="23"/>
      <c r="B290" s="77">
        <v>31215</v>
      </c>
      <c r="C290" s="81" t="s">
        <v>7</v>
      </c>
      <c r="D290" s="81" t="s">
        <v>8</v>
      </c>
      <c r="E290" s="37" t="b">
        <f t="shared" si="79"/>
        <v>0</v>
      </c>
      <c r="F290" s="37" t="b">
        <f t="shared" si="80"/>
        <v>0</v>
      </c>
      <c r="G290" s="38" t="str">
        <f t="shared" si="72"/>
        <v>31215 77 g</v>
      </c>
      <c r="H290" s="18" t="s">
        <v>441</v>
      </c>
      <c r="I290" s="94" t="s">
        <v>9</v>
      </c>
      <c r="J290" s="19" t="s">
        <v>3</v>
      </c>
      <c r="K290" s="19" t="s">
        <v>3</v>
      </c>
      <c r="L290" s="51"/>
      <c r="M290" s="51"/>
      <c r="N290" s="19" t="str">
        <f t="shared" si="73"/>
        <v/>
      </c>
      <c r="O290" s="22" t="str">
        <f t="shared" ca="1" si="74"/>
        <v>ja</v>
      </c>
      <c r="P290" s="22" t="str">
        <f t="shared" ca="1" si="75"/>
        <v>ja</v>
      </c>
      <c r="Q290" s="20" t="str">
        <f t="shared" ca="1" si="76"/>
        <v>Ja</v>
      </c>
      <c r="R290" s="53" t="s">
        <v>442</v>
      </c>
      <c r="S290" s="84"/>
      <c r="T290" s="83"/>
      <c r="U290" s="33" t="str">
        <f t="shared" si="87"/>
        <v/>
      </c>
      <c r="V290" s="29"/>
      <c r="W290" s="35"/>
      <c r="X290" s="35"/>
      <c r="Y290" s="35"/>
      <c r="Z290" s="35"/>
      <c r="AA290" s="24" t="str">
        <f>IF(W290&lt;&gt;"",VLOOKUP(W290,'Anlagentypen strukt inkl RD end'!$A$2:$H$40,8),"")</f>
        <v/>
      </c>
      <c r="AB290" s="24" t="str">
        <f>IF(X290&lt;&gt;"",VLOOKUP(X290,'Anlagentypen strukt inkl RD end'!$A$2:$H$40,8),"")</f>
        <v/>
      </c>
      <c r="AC290" s="24" t="str">
        <f>IF(Y290&lt;&gt;"",VLOOKUP(Y290,'Anlagentypen strukt inkl RD end'!$A$2:$H$40,8),"")</f>
        <v/>
      </c>
      <c r="AD290" s="24" t="str">
        <f>IF(Z290&lt;&gt;"",VLOOKUP(Z290,'Anlagentypen strukt inkl RD end'!$A$2:$H$40,8),"")</f>
        <v/>
      </c>
      <c r="AE290" s="33" t="str">
        <f t="shared" si="81"/>
        <v/>
      </c>
      <c r="AF290" s="25"/>
      <c r="AG290" s="25"/>
      <c r="AH290" s="25"/>
      <c r="AI290" s="25"/>
      <c r="AJ290" s="47" t="str">
        <f t="shared" si="88"/>
        <v/>
      </c>
      <c r="AK290" s="48" t="str">
        <f t="shared" si="82"/>
        <v/>
      </c>
      <c r="AL290" s="47" t="str">
        <f t="shared" si="89"/>
        <v/>
      </c>
      <c r="AM290" s="27"/>
      <c r="AN290" s="36" t="str">
        <f t="shared" si="83"/>
        <v/>
      </c>
      <c r="AO290" s="39" t="str">
        <f t="shared" si="77"/>
        <v/>
      </c>
      <c r="AP290" s="39" t="str">
        <f t="shared" si="84"/>
        <v/>
      </c>
      <c r="AQ290" s="97" t="str">
        <f t="shared" si="78"/>
        <v/>
      </c>
      <c r="AR290" s="113" t="str">
        <f>_xlfn.IFNA(IF(AND(MATCH(B290,SlNrfürStrecke!A:A,0)&gt;0,MATCH(C290,SlNrfürStrecke!B:B,0)&gt;0)=TRUE,"ja","nein"),"nein")</f>
        <v>nein</v>
      </c>
      <c r="AS290" s="140" t="str">
        <f t="shared" si="85"/>
        <v>nein</v>
      </c>
      <c r="AT290" s="113" t="str">
        <f t="shared" si="86"/>
        <v>Ja</v>
      </c>
      <c r="AU290" s="113"/>
      <c r="AV290" s="141" t="s">
        <v>3607</v>
      </c>
    </row>
    <row r="291" spans="1:48" s="39" customFormat="1" ht="26.4" hidden="1" x14ac:dyDescent="0.25">
      <c r="A291" s="23"/>
      <c r="B291" s="77">
        <v>31215</v>
      </c>
      <c r="C291" s="81" t="s">
        <v>142</v>
      </c>
      <c r="D291" s="81" t="s">
        <v>3</v>
      </c>
      <c r="E291" s="37" t="b">
        <f t="shared" si="79"/>
        <v>0</v>
      </c>
      <c r="F291" s="37" t="b">
        <f t="shared" si="80"/>
        <v>0</v>
      </c>
      <c r="G291" s="38" t="str">
        <f t="shared" si="72"/>
        <v xml:space="preserve">31215 91 </v>
      </c>
      <c r="H291" s="18" t="s">
        <v>441</v>
      </c>
      <c r="I291" s="94" t="s">
        <v>3164</v>
      </c>
      <c r="J291" s="19" t="s">
        <v>3</v>
      </c>
      <c r="K291" s="19" t="s">
        <v>3</v>
      </c>
      <c r="L291" s="51"/>
      <c r="M291" s="51"/>
      <c r="N291" s="19" t="str">
        <f t="shared" si="73"/>
        <v/>
      </c>
      <c r="O291" s="22" t="str">
        <f t="shared" ca="1" si="74"/>
        <v>ja</v>
      </c>
      <c r="P291" s="22" t="str">
        <f t="shared" ca="1" si="75"/>
        <v>ja</v>
      </c>
      <c r="Q291" s="20" t="str">
        <f t="shared" ca="1" si="76"/>
        <v>Ja</v>
      </c>
      <c r="R291" s="53" t="s">
        <v>443</v>
      </c>
      <c r="S291" s="73"/>
      <c r="T291" s="28"/>
      <c r="U291" s="33" t="str">
        <f t="shared" si="87"/>
        <v/>
      </c>
      <c r="V291" s="29"/>
      <c r="W291" s="35"/>
      <c r="X291" s="35"/>
      <c r="Y291" s="35"/>
      <c r="Z291" s="35"/>
      <c r="AA291" s="24" t="str">
        <f>IF(W291&lt;&gt;"",VLOOKUP(W291,'Anlagentypen strukt inkl RD end'!$A$2:$H$40,8),"")</f>
        <v/>
      </c>
      <c r="AB291" s="24" t="str">
        <f>IF(X291&lt;&gt;"",VLOOKUP(X291,'Anlagentypen strukt inkl RD end'!$A$2:$H$40,8),"")</f>
        <v/>
      </c>
      <c r="AC291" s="24" t="str">
        <f>IF(Y291&lt;&gt;"",VLOOKUP(Y291,'Anlagentypen strukt inkl RD end'!$A$2:$H$40,8),"")</f>
        <v/>
      </c>
      <c r="AD291" s="24" t="str">
        <f>IF(Z291&lt;&gt;"",VLOOKUP(Z291,'Anlagentypen strukt inkl RD end'!$A$2:$H$40,8),"")</f>
        <v/>
      </c>
      <c r="AE291" s="33" t="str">
        <f t="shared" si="81"/>
        <v/>
      </c>
      <c r="AF291" s="25"/>
      <c r="AG291" s="25"/>
      <c r="AH291" s="25"/>
      <c r="AI291" s="25"/>
      <c r="AJ291" s="47" t="str">
        <f t="shared" si="88"/>
        <v/>
      </c>
      <c r="AK291" s="48" t="str">
        <f t="shared" si="82"/>
        <v/>
      </c>
      <c r="AL291" s="47" t="str">
        <f t="shared" si="89"/>
        <v/>
      </c>
      <c r="AM291" s="27"/>
      <c r="AN291" s="36" t="str">
        <f t="shared" si="83"/>
        <v/>
      </c>
      <c r="AO291" s="39" t="str">
        <f t="shared" si="77"/>
        <v/>
      </c>
      <c r="AP291" s="39" t="str">
        <f t="shared" si="84"/>
        <v/>
      </c>
      <c r="AQ291" s="97" t="str">
        <f t="shared" si="78"/>
        <v/>
      </c>
      <c r="AR291" s="113" t="str">
        <f>_xlfn.IFNA(IF(AND(MATCH(B291,SlNrfürStrecke!A:A,0)&gt;0,MATCH(C291,SlNrfürStrecke!B:B,0)&gt;0)=TRUE,"ja","nein"),"nein")</f>
        <v>nein</v>
      </c>
      <c r="AS291" s="140" t="str">
        <f t="shared" si="85"/>
        <v>nein</v>
      </c>
      <c r="AT291" s="113" t="str">
        <f t="shared" si="86"/>
        <v>Ja</v>
      </c>
      <c r="AU291" s="113"/>
      <c r="AV291" s="141" t="s">
        <v>3607</v>
      </c>
    </row>
    <row r="292" spans="1:48" s="39" customFormat="1" hidden="1" x14ac:dyDescent="0.25">
      <c r="A292" s="23"/>
      <c r="B292" s="77">
        <v>31217</v>
      </c>
      <c r="C292" s="80" t="s">
        <v>3</v>
      </c>
      <c r="D292" s="81" t="s">
        <v>8</v>
      </c>
      <c r="E292" s="37" t="b">
        <f t="shared" si="79"/>
        <v>0</v>
      </c>
      <c r="F292" s="37" t="b">
        <f t="shared" si="80"/>
        <v>0</v>
      </c>
      <c r="G292" s="38" t="str">
        <f t="shared" si="72"/>
        <v>31217  g</v>
      </c>
      <c r="H292" s="18" t="s">
        <v>445</v>
      </c>
      <c r="I292" s="93" t="s">
        <v>2346</v>
      </c>
      <c r="J292" s="19" t="s">
        <v>3</v>
      </c>
      <c r="K292" s="19" t="s">
        <v>3</v>
      </c>
      <c r="L292" s="51"/>
      <c r="M292" s="51"/>
      <c r="N292" s="19" t="str">
        <f t="shared" si="73"/>
        <v/>
      </c>
      <c r="O292" s="22" t="str">
        <f t="shared" ca="1" si="74"/>
        <v>ja</v>
      </c>
      <c r="P292" s="22" t="str">
        <f t="shared" ca="1" si="75"/>
        <v>ja</v>
      </c>
      <c r="Q292" s="20" t="str">
        <f t="shared" ca="1" si="76"/>
        <v>Ja</v>
      </c>
      <c r="R292" s="53" t="s">
        <v>444</v>
      </c>
      <c r="S292" s="84"/>
      <c r="T292" s="83"/>
      <c r="U292" s="33" t="str">
        <f t="shared" si="87"/>
        <v/>
      </c>
      <c r="V292" s="29"/>
      <c r="W292" s="35"/>
      <c r="X292" s="35"/>
      <c r="Y292" s="35"/>
      <c r="Z292" s="35"/>
      <c r="AA292" s="24" t="str">
        <f>IF(W292&lt;&gt;"",VLOOKUP(W292,'Anlagentypen strukt inkl RD end'!$A$2:$H$40,8),"")</f>
        <v/>
      </c>
      <c r="AB292" s="24" t="str">
        <f>IF(X292&lt;&gt;"",VLOOKUP(X292,'Anlagentypen strukt inkl RD end'!$A$2:$H$40,8),"")</f>
        <v/>
      </c>
      <c r="AC292" s="24" t="str">
        <f>IF(Y292&lt;&gt;"",VLOOKUP(Y292,'Anlagentypen strukt inkl RD end'!$A$2:$H$40,8),"")</f>
        <v/>
      </c>
      <c r="AD292" s="24" t="str">
        <f>IF(Z292&lt;&gt;"",VLOOKUP(Z292,'Anlagentypen strukt inkl RD end'!$A$2:$H$40,8),"")</f>
        <v/>
      </c>
      <c r="AE292" s="33" t="str">
        <f t="shared" si="81"/>
        <v/>
      </c>
      <c r="AF292" s="25"/>
      <c r="AG292" s="25"/>
      <c r="AH292" s="25"/>
      <c r="AI292" s="25"/>
      <c r="AJ292" s="47" t="str">
        <f t="shared" si="88"/>
        <v/>
      </c>
      <c r="AK292" s="48" t="str">
        <f t="shared" si="82"/>
        <v/>
      </c>
      <c r="AL292" s="47" t="str">
        <f t="shared" si="89"/>
        <v/>
      </c>
      <c r="AM292" s="27"/>
      <c r="AN292" s="36" t="str">
        <f t="shared" si="83"/>
        <v/>
      </c>
      <c r="AO292" s="39" t="str">
        <f t="shared" si="77"/>
        <v/>
      </c>
      <c r="AP292" s="39" t="str">
        <f t="shared" si="84"/>
        <v/>
      </c>
      <c r="AQ292" s="97" t="str">
        <f t="shared" si="78"/>
        <v/>
      </c>
      <c r="AR292" s="140" t="str">
        <f>_xlfn.IFNA(IF(AND(MATCH(B292,SlNrfürStrecke!A:A,0)&gt;0,MATCH(C292,SlNrfürStrecke!B:B,0)&gt;0)=TRUE,"ja","nein"),"nein")</f>
        <v>nein</v>
      </c>
      <c r="AS292" s="140" t="str">
        <f t="shared" si="85"/>
        <v>nein</v>
      </c>
      <c r="AT292" s="113" t="str">
        <f t="shared" si="86"/>
        <v>Ja</v>
      </c>
      <c r="AU292" s="113"/>
      <c r="AV292" s="141" t="s">
        <v>3607</v>
      </c>
    </row>
    <row r="293" spans="1:48" s="39" customFormat="1" hidden="1" x14ac:dyDescent="0.25">
      <c r="A293" s="23"/>
      <c r="B293" s="77">
        <v>31217</v>
      </c>
      <c r="C293" s="81" t="s">
        <v>112</v>
      </c>
      <c r="D293" s="81" t="s">
        <v>3</v>
      </c>
      <c r="E293" s="37" t="b">
        <f t="shared" si="79"/>
        <v>0</v>
      </c>
      <c r="F293" s="37" t="b">
        <f t="shared" si="80"/>
        <v>0</v>
      </c>
      <c r="G293" s="38" t="str">
        <f t="shared" si="72"/>
        <v xml:space="preserve">31217 88 </v>
      </c>
      <c r="H293" s="18" t="s">
        <v>445</v>
      </c>
      <c r="I293" s="94" t="s">
        <v>113</v>
      </c>
      <c r="J293" s="19" t="s">
        <v>3</v>
      </c>
      <c r="K293" s="19" t="s">
        <v>3</v>
      </c>
      <c r="L293" s="51"/>
      <c r="M293" s="51"/>
      <c r="N293" s="19" t="str">
        <f t="shared" si="73"/>
        <v/>
      </c>
      <c r="O293" s="22" t="str">
        <f t="shared" ca="1" si="74"/>
        <v>ja</v>
      </c>
      <c r="P293" s="22" t="str">
        <f t="shared" ca="1" si="75"/>
        <v>ja</v>
      </c>
      <c r="Q293" s="20" t="str">
        <f t="shared" ca="1" si="76"/>
        <v>Ja</v>
      </c>
      <c r="R293" s="53" t="s">
        <v>446</v>
      </c>
      <c r="S293" s="73"/>
      <c r="T293" s="28"/>
      <c r="U293" s="33" t="str">
        <f t="shared" si="87"/>
        <v/>
      </c>
      <c r="V293" s="29"/>
      <c r="W293" s="35"/>
      <c r="X293" s="35"/>
      <c r="Y293" s="35"/>
      <c r="Z293" s="35"/>
      <c r="AA293" s="24" t="str">
        <f>IF(W293&lt;&gt;"",VLOOKUP(W293,'Anlagentypen strukt inkl RD end'!$A$2:$H$40,8),"")</f>
        <v/>
      </c>
      <c r="AB293" s="24" t="str">
        <f>IF(X293&lt;&gt;"",VLOOKUP(X293,'Anlagentypen strukt inkl RD end'!$A$2:$H$40,8),"")</f>
        <v/>
      </c>
      <c r="AC293" s="24" t="str">
        <f>IF(Y293&lt;&gt;"",VLOOKUP(Y293,'Anlagentypen strukt inkl RD end'!$A$2:$H$40,8),"")</f>
        <v/>
      </c>
      <c r="AD293" s="24" t="str">
        <f>IF(Z293&lt;&gt;"",VLOOKUP(Z293,'Anlagentypen strukt inkl RD end'!$A$2:$H$40,8),"")</f>
        <v/>
      </c>
      <c r="AE293" s="33" t="str">
        <f t="shared" si="81"/>
        <v/>
      </c>
      <c r="AF293" s="25"/>
      <c r="AG293" s="25"/>
      <c r="AH293" s="25"/>
      <c r="AI293" s="25"/>
      <c r="AJ293" s="47" t="str">
        <f t="shared" si="88"/>
        <v/>
      </c>
      <c r="AK293" s="48" t="str">
        <f t="shared" si="82"/>
        <v/>
      </c>
      <c r="AL293" s="47" t="str">
        <f t="shared" si="89"/>
        <v/>
      </c>
      <c r="AM293" s="27"/>
      <c r="AN293" s="36" t="str">
        <f t="shared" si="83"/>
        <v/>
      </c>
      <c r="AO293" s="39" t="str">
        <f t="shared" si="77"/>
        <v/>
      </c>
      <c r="AP293" s="39" t="str">
        <f t="shared" si="84"/>
        <v/>
      </c>
      <c r="AQ293" s="97" t="str">
        <f t="shared" si="78"/>
        <v/>
      </c>
      <c r="AR293" s="113" t="str">
        <f>_xlfn.IFNA(IF(AND(MATCH(B293,SlNrfürStrecke!A:A,0)&gt;0,MATCH(C293,SlNrfürStrecke!B:B,0)&gt;0)=TRUE,"ja","nein"),"nein")</f>
        <v>nein</v>
      </c>
      <c r="AS293" s="140" t="str">
        <f t="shared" si="85"/>
        <v>nein</v>
      </c>
      <c r="AT293" s="113" t="str">
        <f t="shared" si="86"/>
        <v>Ja</v>
      </c>
      <c r="AU293" s="113"/>
      <c r="AV293" s="141" t="s">
        <v>3607</v>
      </c>
    </row>
    <row r="294" spans="1:48" s="39" customFormat="1" ht="18.75" hidden="1" customHeight="1" x14ac:dyDescent="0.25">
      <c r="A294" s="23"/>
      <c r="B294" s="77">
        <v>31217</v>
      </c>
      <c r="C294" s="81" t="s">
        <v>142</v>
      </c>
      <c r="D294" s="81" t="s">
        <v>8</v>
      </c>
      <c r="E294" s="37" t="b">
        <f t="shared" si="79"/>
        <v>0</v>
      </c>
      <c r="F294" s="37" t="b">
        <f t="shared" si="80"/>
        <v>0</v>
      </c>
      <c r="G294" s="38" t="str">
        <f t="shared" si="72"/>
        <v>31217 91 g</v>
      </c>
      <c r="H294" s="18" t="s">
        <v>445</v>
      </c>
      <c r="I294" s="94" t="s">
        <v>3164</v>
      </c>
      <c r="J294" s="19" t="s">
        <v>3</v>
      </c>
      <c r="K294" s="19" t="s">
        <v>3182</v>
      </c>
      <c r="L294" s="51"/>
      <c r="M294" s="51"/>
      <c r="N294" s="19" t="str">
        <f t="shared" si="73"/>
        <v/>
      </c>
      <c r="O294" s="22" t="str">
        <f t="shared" ca="1" si="74"/>
        <v>ja</v>
      </c>
      <c r="P294" s="22" t="str">
        <f t="shared" ca="1" si="75"/>
        <v>ja</v>
      </c>
      <c r="Q294" s="20" t="str">
        <f t="shared" ca="1" si="76"/>
        <v>Ja</v>
      </c>
      <c r="R294" s="53" t="s">
        <v>447</v>
      </c>
      <c r="S294" s="84"/>
      <c r="T294" s="83"/>
      <c r="U294" s="33" t="str">
        <f t="shared" si="87"/>
        <v/>
      </c>
      <c r="V294" s="29"/>
      <c r="W294" s="35"/>
      <c r="X294" s="35"/>
      <c r="Y294" s="35"/>
      <c r="Z294" s="35"/>
      <c r="AA294" s="24" t="str">
        <f>IF(W294&lt;&gt;"",VLOOKUP(W294,'Anlagentypen strukt inkl RD end'!$A$2:$H$40,8),"")</f>
        <v/>
      </c>
      <c r="AB294" s="24" t="str">
        <f>IF(X294&lt;&gt;"",VLOOKUP(X294,'Anlagentypen strukt inkl RD end'!$A$2:$H$40,8),"")</f>
        <v/>
      </c>
      <c r="AC294" s="24" t="str">
        <f>IF(Y294&lt;&gt;"",VLOOKUP(Y294,'Anlagentypen strukt inkl RD end'!$A$2:$H$40,8),"")</f>
        <v/>
      </c>
      <c r="AD294" s="24" t="str">
        <f>IF(Z294&lt;&gt;"",VLOOKUP(Z294,'Anlagentypen strukt inkl RD end'!$A$2:$H$40,8),"")</f>
        <v/>
      </c>
      <c r="AE294" s="33" t="str">
        <f t="shared" si="81"/>
        <v/>
      </c>
      <c r="AF294" s="25"/>
      <c r="AG294" s="25"/>
      <c r="AH294" s="25"/>
      <c r="AI294" s="25"/>
      <c r="AJ294" s="47" t="str">
        <f t="shared" si="88"/>
        <v/>
      </c>
      <c r="AK294" s="48" t="str">
        <f t="shared" si="82"/>
        <v/>
      </c>
      <c r="AL294" s="47" t="str">
        <f t="shared" si="89"/>
        <v/>
      </c>
      <c r="AM294" s="27"/>
      <c r="AN294" s="36" t="str">
        <f t="shared" si="83"/>
        <v/>
      </c>
      <c r="AO294" s="39" t="str">
        <f t="shared" si="77"/>
        <v/>
      </c>
      <c r="AP294" s="39" t="str">
        <f t="shared" si="84"/>
        <v/>
      </c>
      <c r="AQ294" s="97" t="str">
        <f t="shared" si="78"/>
        <v/>
      </c>
      <c r="AR294" s="113" t="str">
        <f>_xlfn.IFNA(IF(AND(MATCH(B294,SlNrfürStrecke!A:A,0)&gt;0,MATCH(C294,SlNrfürStrecke!B:B,0)&gt;0)=TRUE,"ja","nein"),"nein")</f>
        <v>nein</v>
      </c>
      <c r="AS294" s="140" t="str">
        <f t="shared" si="85"/>
        <v>nein</v>
      </c>
      <c r="AT294" s="113" t="str">
        <f t="shared" si="86"/>
        <v>Ja</v>
      </c>
      <c r="AU294" s="113"/>
      <c r="AV294" s="141" t="s">
        <v>3607</v>
      </c>
    </row>
    <row r="295" spans="1:48" s="39" customFormat="1" x14ac:dyDescent="0.25">
      <c r="A295" s="23" t="s">
        <v>2345</v>
      </c>
      <c r="B295" s="77">
        <v>31218</v>
      </c>
      <c r="C295" s="80" t="s">
        <v>3</v>
      </c>
      <c r="D295" s="81" t="s">
        <v>3</v>
      </c>
      <c r="E295" s="37" t="b">
        <f t="shared" si="79"/>
        <v>1</v>
      </c>
      <c r="F295" s="37" t="b">
        <f t="shared" si="80"/>
        <v>0</v>
      </c>
      <c r="G295" s="38" t="str">
        <f t="shared" si="72"/>
        <v xml:space="preserve">31218  </v>
      </c>
      <c r="H295" s="18" t="s">
        <v>449</v>
      </c>
      <c r="I295" s="93" t="s">
        <v>2346</v>
      </c>
      <c r="J295" s="19" t="s">
        <v>3192</v>
      </c>
      <c r="K295" s="19" t="s">
        <v>3</v>
      </c>
      <c r="L295" s="51"/>
      <c r="M295" s="51"/>
      <c r="N295" s="19" t="str">
        <f t="shared" si="73"/>
        <v/>
      </c>
      <c r="O295" s="22" t="str">
        <f t="shared" ca="1" si="74"/>
        <v>ja</v>
      </c>
      <c r="P295" s="22" t="str">
        <f t="shared" ca="1" si="75"/>
        <v>ja</v>
      </c>
      <c r="Q295" s="20" t="str">
        <f t="shared" ca="1" si="76"/>
        <v>Ja</v>
      </c>
      <c r="R295" s="53" t="s">
        <v>448</v>
      </c>
      <c r="S295" s="73" t="s">
        <v>2345</v>
      </c>
      <c r="T295" s="28"/>
      <c r="U295" s="33" t="str">
        <f t="shared" si="87"/>
        <v/>
      </c>
      <c r="V295" s="29"/>
      <c r="W295" s="35"/>
      <c r="X295" s="35"/>
      <c r="Y295" s="35"/>
      <c r="Z295" s="35"/>
      <c r="AA295" s="24" t="str">
        <f>IF(W295&lt;&gt;"",VLOOKUP(W295,'Anlagentypen strukt inkl RD end'!$A$2:$H$40,8),"")</f>
        <v/>
      </c>
      <c r="AB295" s="24" t="str">
        <f>IF(X295&lt;&gt;"",VLOOKUP(X295,'Anlagentypen strukt inkl RD end'!$A$2:$H$40,8),"")</f>
        <v/>
      </c>
      <c r="AC295" s="24" t="str">
        <f>IF(Y295&lt;&gt;"",VLOOKUP(Y295,'Anlagentypen strukt inkl RD end'!$A$2:$H$40,8),"")</f>
        <v/>
      </c>
      <c r="AD295" s="24" t="str">
        <f>IF(Z295&lt;&gt;"",VLOOKUP(Z295,'Anlagentypen strukt inkl RD end'!$A$2:$H$40,8),"")</f>
        <v/>
      </c>
      <c r="AE295" s="33" t="str">
        <f t="shared" si="81"/>
        <v/>
      </c>
      <c r="AF295" s="25"/>
      <c r="AG295" s="25"/>
      <c r="AH295" s="25"/>
      <c r="AI295" s="25"/>
      <c r="AJ295" s="47" t="str">
        <f t="shared" si="88"/>
        <v/>
      </c>
      <c r="AK295" s="48" t="str">
        <f t="shared" si="82"/>
        <v/>
      </c>
      <c r="AL295" s="47" t="str">
        <f t="shared" si="89"/>
        <v/>
      </c>
      <c r="AM295" s="27"/>
      <c r="AN295" s="36" t="str">
        <f t="shared" si="83"/>
        <v/>
      </c>
      <c r="AO295" s="39" t="str">
        <f t="shared" si="77"/>
        <v/>
      </c>
      <c r="AP295" s="39" t="str">
        <f t="shared" si="84"/>
        <v>X</v>
      </c>
      <c r="AQ295" s="97" t="str">
        <f t="shared" si="78"/>
        <v/>
      </c>
      <c r="AR295" s="140" t="str">
        <f>_xlfn.IFNA(IF(AND(MATCH(B295,SlNrfürStrecke!A:A,0)&gt;0,MATCH(C295,SlNrfürStrecke!B:B,0)&gt;0)=TRUE,"ja","nein"),"nein")</f>
        <v>ja</v>
      </c>
      <c r="AS295" s="140" t="str">
        <f t="shared" si="85"/>
        <v>ja</v>
      </c>
      <c r="AT295" s="113" t="str">
        <f t="shared" si="86"/>
        <v>Nein</v>
      </c>
      <c r="AU295" s="113"/>
      <c r="AV295" s="141" t="s">
        <v>3607</v>
      </c>
    </row>
    <row r="296" spans="1:48" s="39" customFormat="1" ht="26.4" hidden="1" x14ac:dyDescent="0.25">
      <c r="A296" s="23"/>
      <c r="B296" s="77">
        <v>31218</v>
      </c>
      <c r="C296" s="81" t="s">
        <v>142</v>
      </c>
      <c r="D296" s="81" t="s">
        <v>3</v>
      </c>
      <c r="E296" s="37" t="b">
        <f t="shared" si="79"/>
        <v>0</v>
      </c>
      <c r="F296" s="37" t="b">
        <f t="shared" si="80"/>
        <v>0</v>
      </c>
      <c r="G296" s="38" t="str">
        <f t="shared" si="72"/>
        <v xml:space="preserve">31218 91 </v>
      </c>
      <c r="H296" s="18" t="s">
        <v>449</v>
      </c>
      <c r="I296" s="94" t="s">
        <v>3164</v>
      </c>
      <c r="J296" s="19" t="s">
        <v>3193</v>
      </c>
      <c r="K296" s="19" t="s">
        <v>3</v>
      </c>
      <c r="L296" s="51"/>
      <c r="M296" s="51"/>
      <c r="N296" s="19" t="str">
        <f t="shared" si="73"/>
        <v/>
      </c>
      <c r="O296" s="22" t="str">
        <f t="shared" ca="1" si="74"/>
        <v>ja</v>
      </c>
      <c r="P296" s="22" t="str">
        <f t="shared" ca="1" si="75"/>
        <v>ja</v>
      </c>
      <c r="Q296" s="20" t="str">
        <f t="shared" ca="1" si="76"/>
        <v>Ja</v>
      </c>
      <c r="R296" s="53" t="s">
        <v>450</v>
      </c>
      <c r="S296" s="73"/>
      <c r="T296" s="28"/>
      <c r="U296" s="33" t="str">
        <f t="shared" si="87"/>
        <v/>
      </c>
      <c r="V296" s="29"/>
      <c r="W296" s="35"/>
      <c r="X296" s="35"/>
      <c r="Y296" s="35"/>
      <c r="Z296" s="35"/>
      <c r="AA296" s="24" t="str">
        <f>IF(W296&lt;&gt;"",VLOOKUP(W296,'Anlagentypen strukt inkl RD end'!$A$2:$H$40,8),"")</f>
        <v/>
      </c>
      <c r="AB296" s="24" t="str">
        <f>IF(X296&lt;&gt;"",VLOOKUP(X296,'Anlagentypen strukt inkl RD end'!$A$2:$H$40,8),"")</f>
        <v/>
      </c>
      <c r="AC296" s="24" t="str">
        <f>IF(Y296&lt;&gt;"",VLOOKUP(Y296,'Anlagentypen strukt inkl RD end'!$A$2:$H$40,8),"")</f>
        <v/>
      </c>
      <c r="AD296" s="24" t="str">
        <f>IF(Z296&lt;&gt;"",VLOOKUP(Z296,'Anlagentypen strukt inkl RD end'!$A$2:$H$40,8),"")</f>
        <v/>
      </c>
      <c r="AE296" s="33" t="str">
        <f t="shared" si="81"/>
        <v/>
      </c>
      <c r="AF296" s="25"/>
      <c r="AG296" s="25"/>
      <c r="AH296" s="25"/>
      <c r="AI296" s="25"/>
      <c r="AJ296" s="47" t="str">
        <f t="shared" si="88"/>
        <v/>
      </c>
      <c r="AK296" s="48" t="str">
        <f t="shared" si="82"/>
        <v/>
      </c>
      <c r="AL296" s="47" t="str">
        <f t="shared" si="89"/>
        <v/>
      </c>
      <c r="AM296" s="27"/>
      <c r="AN296" s="36" t="str">
        <f t="shared" si="83"/>
        <v/>
      </c>
      <c r="AO296" s="39" t="str">
        <f t="shared" si="77"/>
        <v/>
      </c>
      <c r="AP296" s="39" t="str">
        <f t="shared" si="84"/>
        <v/>
      </c>
      <c r="AQ296" s="97" t="str">
        <f t="shared" si="78"/>
        <v/>
      </c>
      <c r="AR296" s="113" t="str">
        <f>_xlfn.IFNA(IF(AND(MATCH(B296,SlNrfürStrecke!A:A,0)&gt;0,MATCH(C296,SlNrfürStrecke!B:B,0)&gt;0)=TRUE,"ja","nein"),"nein")</f>
        <v>nein</v>
      </c>
      <c r="AS296" s="140" t="str">
        <f t="shared" si="85"/>
        <v>nein</v>
      </c>
      <c r="AT296" s="113" t="str">
        <f t="shared" si="86"/>
        <v>Ja</v>
      </c>
      <c r="AU296" s="113"/>
      <c r="AV296" s="141" t="s">
        <v>3607</v>
      </c>
    </row>
    <row r="297" spans="1:48" s="39" customFormat="1" x14ac:dyDescent="0.25">
      <c r="A297" s="23" t="s">
        <v>2345</v>
      </c>
      <c r="B297" s="77">
        <v>31219</v>
      </c>
      <c r="C297" s="80" t="s">
        <v>3</v>
      </c>
      <c r="D297" s="81" t="s">
        <v>3</v>
      </c>
      <c r="E297" s="37" t="b">
        <f t="shared" si="79"/>
        <v>1</v>
      </c>
      <c r="F297" s="37" t="b">
        <f t="shared" si="80"/>
        <v>0</v>
      </c>
      <c r="G297" s="38" t="str">
        <f t="shared" si="72"/>
        <v xml:space="preserve">31219  </v>
      </c>
      <c r="H297" s="18" t="s">
        <v>452</v>
      </c>
      <c r="I297" s="93" t="s">
        <v>2346</v>
      </c>
      <c r="J297" s="19" t="s">
        <v>3192</v>
      </c>
      <c r="K297" s="19" t="s">
        <v>3</v>
      </c>
      <c r="L297" s="51"/>
      <c r="M297" s="51"/>
      <c r="N297" s="19" t="str">
        <f t="shared" si="73"/>
        <v/>
      </c>
      <c r="O297" s="22" t="str">
        <f t="shared" ca="1" si="74"/>
        <v>ja</v>
      </c>
      <c r="P297" s="22" t="str">
        <f t="shared" ca="1" si="75"/>
        <v>ja</v>
      </c>
      <c r="Q297" s="20" t="str">
        <f t="shared" ca="1" si="76"/>
        <v>Ja</v>
      </c>
      <c r="R297" s="53" t="s">
        <v>451</v>
      </c>
      <c r="S297" s="73" t="s">
        <v>2345</v>
      </c>
      <c r="T297" s="28"/>
      <c r="U297" s="33" t="str">
        <f t="shared" si="87"/>
        <v/>
      </c>
      <c r="V297" s="29"/>
      <c r="W297" s="35"/>
      <c r="X297" s="35"/>
      <c r="Y297" s="35"/>
      <c r="Z297" s="35"/>
      <c r="AA297" s="24" t="str">
        <f>IF(W297&lt;&gt;"",VLOOKUP(W297,'Anlagentypen strukt inkl RD end'!$A$2:$H$40,8),"")</f>
        <v/>
      </c>
      <c r="AB297" s="24" t="str">
        <f>IF(X297&lt;&gt;"",VLOOKUP(X297,'Anlagentypen strukt inkl RD end'!$A$2:$H$40,8),"")</f>
        <v/>
      </c>
      <c r="AC297" s="24" t="str">
        <f>IF(Y297&lt;&gt;"",VLOOKUP(Y297,'Anlagentypen strukt inkl RD end'!$A$2:$H$40,8),"")</f>
        <v/>
      </c>
      <c r="AD297" s="24" t="str">
        <f>IF(Z297&lt;&gt;"",VLOOKUP(Z297,'Anlagentypen strukt inkl RD end'!$A$2:$H$40,8),"")</f>
        <v/>
      </c>
      <c r="AE297" s="33" t="str">
        <f t="shared" si="81"/>
        <v/>
      </c>
      <c r="AF297" s="25"/>
      <c r="AG297" s="25"/>
      <c r="AH297" s="25"/>
      <c r="AI297" s="25"/>
      <c r="AJ297" s="47" t="str">
        <f t="shared" si="88"/>
        <v/>
      </c>
      <c r="AK297" s="48" t="str">
        <f t="shared" si="82"/>
        <v/>
      </c>
      <c r="AL297" s="47" t="str">
        <f t="shared" si="89"/>
        <v/>
      </c>
      <c r="AM297" s="27"/>
      <c r="AN297" s="36" t="str">
        <f t="shared" si="83"/>
        <v/>
      </c>
      <c r="AO297" s="39" t="str">
        <f t="shared" si="77"/>
        <v/>
      </c>
      <c r="AP297" s="39" t="str">
        <f t="shared" si="84"/>
        <v>X</v>
      </c>
      <c r="AQ297" s="97" t="str">
        <f t="shared" si="78"/>
        <v/>
      </c>
      <c r="AR297" s="140" t="str">
        <f>_xlfn.IFNA(IF(AND(MATCH(B297,SlNrfürStrecke!A:A,0)&gt;0,MATCH(C297,SlNrfürStrecke!B:B,0)&gt;0)=TRUE,"ja","nein"),"nein")</f>
        <v>ja</v>
      </c>
      <c r="AS297" s="140" t="str">
        <f t="shared" si="85"/>
        <v>ja</v>
      </c>
      <c r="AT297" s="113" t="str">
        <f t="shared" si="86"/>
        <v>Nein</v>
      </c>
      <c r="AU297" s="113"/>
      <c r="AV297" s="141" t="s">
        <v>3607</v>
      </c>
    </row>
    <row r="298" spans="1:48" s="39" customFormat="1" ht="26.4" hidden="1" x14ac:dyDescent="0.25">
      <c r="A298" s="23"/>
      <c r="B298" s="77">
        <v>31219</v>
      </c>
      <c r="C298" s="81" t="s">
        <v>142</v>
      </c>
      <c r="D298" s="81" t="s">
        <v>3</v>
      </c>
      <c r="E298" s="37" t="b">
        <f t="shared" si="79"/>
        <v>0</v>
      </c>
      <c r="F298" s="37" t="b">
        <f t="shared" si="80"/>
        <v>0</v>
      </c>
      <c r="G298" s="38" t="str">
        <f t="shared" si="72"/>
        <v xml:space="preserve">31219 91 </v>
      </c>
      <c r="H298" s="18" t="s">
        <v>452</v>
      </c>
      <c r="I298" s="94" t="s">
        <v>3164</v>
      </c>
      <c r="J298" s="19" t="s">
        <v>3193</v>
      </c>
      <c r="K298" s="19" t="s">
        <v>3</v>
      </c>
      <c r="L298" s="51"/>
      <c r="M298" s="51"/>
      <c r="N298" s="19" t="str">
        <f t="shared" si="73"/>
        <v/>
      </c>
      <c r="O298" s="22" t="str">
        <f t="shared" ca="1" si="74"/>
        <v>ja</v>
      </c>
      <c r="P298" s="22" t="str">
        <f t="shared" ca="1" si="75"/>
        <v>ja</v>
      </c>
      <c r="Q298" s="20" t="str">
        <f t="shared" ca="1" si="76"/>
        <v>Ja</v>
      </c>
      <c r="R298" s="53" t="s">
        <v>453</v>
      </c>
      <c r="S298" s="73"/>
      <c r="T298" s="28"/>
      <c r="U298" s="33" t="str">
        <f t="shared" si="87"/>
        <v/>
      </c>
      <c r="V298" s="29"/>
      <c r="W298" s="35"/>
      <c r="X298" s="35"/>
      <c r="Y298" s="35"/>
      <c r="Z298" s="35"/>
      <c r="AA298" s="24" t="str">
        <f>IF(W298&lt;&gt;"",VLOOKUP(W298,'Anlagentypen strukt inkl RD end'!$A$2:$H$40,8),"")</f>
        <v/>
      </c>
      <c r="AB298" s="24" t="str">
        <f>IF(X298&lt;&gt;"",VLOOKUP(X298,'Anlagentypen strukt inkl RD end'!$A$2:$H$40,8),"")</f>
        <v/>
      </c>
      <c r="AC298" s="24" t="str">
        <f>IF(Y298&lt;&gt;"",VLOOKUP(Y298,'Anlagentypen strukt inkl RD end'!$A$2:$H$40,8),"")</f>
        <v/>
      </c>
      <c r="AD298" s="24" t="str">
        <f>IF(Z298&lt;&gt;"",VLOOKUP(Z298,'Anlagentypen strukt inkl RD end'!$A$2:$H$40,8),"")</f>
        <v/>
      </c>
      <c r="AE298" s="33" t="str">
        <f t="shared" si="81"/>
        <v/>
      </c>
      <c r="AF298" s="25"/>
      <c r="AG298" s="25"/>
      <c r="AH298" s="25"/>
      <c r="AI298" s="25"/>
      <c r="AJ298" s="47" t="str">
        <f t="shared" si="88"/>
        <v/>
      </c>
      <c r="AK298" s="48" t="str">
        <f t="shared" si="82"/>
        <v/>
      </c>
      <c r="AL298" s="47" t="str">
        <f t="shared" si="89"/>
        <v/>
      </c>
      <c r="AM298" s="27"/>
      <c r="AN298" s="36" t="str">
        <f t="shared" si="83"/>
        <v/>
      </c>
      <c r="AO298" s="39" t="str">
        <f t="shared" si="77"/>
        <v/>
      </c>
      <c r="AP298" s="39" t="str">
        <f t="shared" si="84"/>
        <v/>
      </c>
      <c r="AQ298" s="97" t="str">
        <f t="shared" si="78"/>
        <v/>
      </c>
      <c r="AR298" s="113" t="str">
        <f>_xlfn.IFNA(IF(AND(MATCH(B298,SlNrfürStrecke!A:A,0)&gt;0,MATCH(C298,SlNrfürStrecke!B:B,0)&gt;0)=TRUE,"ja","nein"),"nein")</f>
        <v>nein</v>
      </c>
      <c r="AS298" s="140" t="str">
        <f t="shared" si="85"/>
        <v>nein</v>
      </c>
      <c r="AT298" s="113" t="str">
        <f t="shared" si="86"/>
        <v>Ja</v>
      </c>
      <c r="AU298" s="113"/>
      <c r="AV298" s="141" t="s">
        <v>3607</v>
      </c>
    </row>
    <row r="299" spans="1:48" s="39" customFormat="1" x14ac:dyDescent="0.25">
      <c r="A299" s="23" t="s">
        <v>2345</v>
      </c>
      <c r="B299" s="77">
        <v>31220</v>
      </c>
      <c r="C299" s="80" t="s">
        <v>3</v>
      </c>
      <c r="D299" s="81" t="s">
        <v>3</v>
      </c>
      <c r="E299" s="37" t="b">
        <f t="shared" si="79"/>
        <v>1</v>
      </c>
      <c r="F299" s="37" t="b">
        <f t="shared" si="80"/>
        <v>0</v>
      </c>
      <c r="G299" s="38" t="str">
        <f t="shared" si="72"/>
        <v xml:space="preserve">31220  </v>
      </c>
      <c r="H299" s="18" t="s">
        <v>455</v>
      </c>
      <c r="I299" s="93" t="s">
        <v>2346</v>
      </c>
      <c r="J299" s="19" t="s">
        <v>3192</v>
      </c>
      <c r="K299" s="19" t="s">
        <v>3</v>
      </c>
      <c r="L299" s="51"/>
      <c r="M299" s="51"/>
      <c r="N299" s="19" t="str">
        <f t="shared" si="73"/>
        <v/>
      </c>
      <c r="O299" s="22" t="str">
        <f t="shared" ca="1" si="74"/>
        <v>ja</v>
      </c>
      <c r="P299" s="22" t="str">
        <f t="shared" ca="1" si="75"/>
        <v>ja</v>
      </c>
      <c r="Q299" s="20" t="str">
        <f t="shared" ca="1" si="76"/>
        <v>Ja</v>
      </c>
      <c r="R299" s="53" t="s">
        <v>454</v>
      </c>
      <c r="S299" s="73" t="s">
        <v>2345</v>
      </c>
      <c r="T299" s="28"/>
      <c r="U299" s="33" t="str">
        <f t="shared" si="87"/>
        <v/>
      </c>
      <c r="V299" s="29"/>
      <c r="W299" s="35"/>
      <c r="X299" s="35"/>
      <c r="Y299" s="35"/>
      <c r="Z299" s="35"/>
      <c r="AA299" s="24" t="str">
        <f>IF(W299&lt;&gt;"",VLOOKUP(W299,'Anlagentypen strukt inkl RD end'!$A$2:$H$40,8),"")</f>
        <v/>
      </c>
      <c r="AB299" s="24" t="str">
        <f>IF(X299&lt;&gt;"",VLOOKUP(X299,'Anlagentypen strukt inkl RD end'!$A$2:$H$40,8),"")</f>
        <v/>
      </c>
      <c r="AC299" s="24" t="str">
        <f>IF(Y299&lt;&gt;"",VLOOKUP(Y299,'Anlagentypen strukt inkl RD end'!$A$2:$H$40,8),"")</f>
        <v/>
      </c>
      <c r="AD299" s="24" t="str">
        <f>IF(Z299&lt;&gt;"",VLOOKUP(Z299,'Anlagentypen strukt inkl RD end'!$A$2:$H$40,8),"")</f>
        <v/>
      </c>
      <c r="AE299" s="33" t="str">
        <f t="shared" si="81"/>
        <v/>
      </c>
      <c r="AF299" s="25"/>
      <c r="AG299" s="25"/>
      <c r="AH299" s="25"/>
      <c r="AI299" s="25"/>
      <c r="AJ299" s="47" t="str">
        <f t="shared" si="88"/>
        <v/>
      </c>
      <c r="AK299" s="48" t="str">
        <f t="shared" si="82"/>
        <v/>
      </c>
      <c r="AL299" s="47" t="str">
        <f t="shared" si="89"/>
        <v/>
      </c>
      <c r="AM299" s="27"/>
      <c r="AN299" s="36" t="str">
        <f t="shared" si="83"/>
        <v/>
      </c>
      <c r="AO299" s="39" t="str">
        <f t="shared" si="77"/>
        <v/>
      </c>
      <c r="AP299" s="39" t="str">
        <f t="shared" si="84"/>
        <v>X</v>
      </c>
      <c r="AQ299" s="97" t="str">
        <f t="shared" si="78"/>
        <v/>
      </c>
      <c r="AR299" s="140" t="str">
        <f>_xlfn.IFNA(IF(AND(MATCH(B299,SlNrfürStrecke!A:A,0)&gt;0,MATCH(C299,SlNrfürStrecke!B:B,0)&gt;0)=TRUE,"ja","nein"),"nein")</f>
        <v>ja</v>
      </c>
      <c r="AS299" s="140" t="str">
        <f t="shared" si="85"/>
        <v>ja</v>
      </c>
      <c r="AT299" s="113" t="str">
        <f t="shared" si="86"/>
        <v>Nein</v>
      </c>
      <c r="AU299" s="113"/>
      <c r="AV299" s="141" t="s">
        <v>3607</v>
      </c>
    </row>
    <row r="300" spans="1:48" s="39" customFormat="1" ht="26.4" hidden="1" x14ac:dyDescent="0.25">
      <c r="A300" s="23"/>
      <c r="B300" s="77">
        <v>31220</v>
      </c>
      <c r="C300" s="81" t="s">
        <v>142</v>
      </c>
      <c r="D300" s="81" t="s">
        <v>3</v>
      </c>
      <c r="E300" s="37" t="b">
        <f t="shared" si="79"/>
        <v>0</v>
      </c>
      <c r="F300" s="37" t="b">
        <f t="shared" si="80"/>
        <v>0</v>
      </c>
      <c r="G300" s="38" t="str">
        <f t="shared" si="72"/>
        <v xml:space="preserve">31220 91 </v>
      </c>
      <c r="H300" s="18" t="s">
        <v>455</v>
      </c>
      <c r="I300" s="94" t="s">
        <v>3164</v>
      </c>
      <c r="J300" s="19" t="s">
        <v>3193</v>
      </c>
      <c r="K300" s="19" t="s">
        <v>3</v>
      </c>
      <c r="L300" s="51"/>
      <c r="M300" s="51"/>
      <c r="N300" s="19" t="str">
        <f t="shared" si="73"/>
        <v/>
      </c>
      <c r="O300" s="22" t="str">
        <f t="shared" ca="1" si="74"/>
        <v>ja</v>
      </c>
      <c r="P300" s="22" t="str">
        <f t="shared" ca="1" si="75"/>
        <v>ja</v>
      </c>
      <c r="Q300" s="20" t="str">
        <f t="shared" ca="1" si="76"/>
        <v>Ja</v>
      </c>
      <c r="R300" s="53" t="s">
        <v>456</v>
      </c>
      <c r="S300" s="73"/>
      <c r="T300" s="28"/>
      <c r="U300" s="33" t="str">
        <f t="shared" si="87"/>
        <v/>
      </c>
      <c r="V300" s="29"/>
      <c r="W300" s="35"/>
      <c r="X300" s="35"/>
      <c r="Y300" s="35"/>
      <c r="Z300" s="35"/>
      <c r="AA300" s="24" t="str">
        <f>IF(W300&lt;&gt;"",VLOOKUP(W300,'Anlagentypen strukt inkl RD end'!$A$2:$H$40,8),"")</f>
        <v/>
      </c>
      <c r="AB300" s="24" t="str">
        <f>IF(X300&lt;&gt;"",VLOOKUP(X300,'Anlagentypen strukt inkl RD end'!$A$2:$H$40,8),"")</f>
        <v/>
      </c>
      <c r="AC300" s="24" t="str">
        <f>IF(Y300&lt;&gt;"",VLOOKUP(Y300,'Anlagentypen strukt inkl RD end'!$A$2:$H$40,8),"")</f>
        <v/>
      </c>
      <c r="AD300" s="24" t="str">
        <f>IF(Z300&lt;&gt;"",VLOOKUP(Z300,'Anlagentypen strukt inkl RD end'!$A$2:$H$40,8),"")</f>
        <v/>
      </c>
      <c r="AE300" s="33" t="str">
        <f t="shared" si="81"/>
        <v/>
      </c>
      <c r="AF300" s="25"/>
      <c r="AG300" s="25"/>
      <c r="AH300" s="25"/>
      <c r="AI300" s="25"/>
      <c r="AJ300" s="47" t="str">
        <f t="shared" si="88"/>
        <v/>
      </c>
      <c r="AK300" s="48" t="str">
        <f t="shared" si="82"/>
        <v/>
      </c>
      <c r="AL300" s="47" t="str">
        <f t="shared" si="89"/>
        <v/>
      </c>
      <c r="AM300" s="27"/>
      <c r="AN300" s="36" t="str">
        <f t="shared" si="83"/>
        <v/>
      </c>
      <c r="AO300" s="39" t="str">
        <f t="shared" si="77"/>
        <v/>
      </c>
      <c r="AP300" s="39" t="str">
        <f t="shared" si="84"/>
        <v/>
      </c>
      <c r="AQ300" s="97" t="str">
        <f t="shared" si="78"/>
        <v/>
      </c>
      <c r="AR300" s="113" t="str">
        <f>_xlfn.IFNA(IF(AND(MATCH(B300,SlNrfürStrecke!A:A,0)&gt;0,MATCH(C300,SlNrfürStrecke!B:B,0)&gt;0)=TRUE,"ja","nein"),"nein")</f>
        <v>nein</v>
      </c>
      <c r="AS300" s="140" t="str">
        <f t="shared" si="85"/>
        <v>nein</v>
      </c>
      <c r="AT300" s="113" t="str">
        <f t="shared" si="86"/>
        <v>Ja</v>
      </c>
      <c r="AU300" s="113"/>
      <c r="AV300" s="141" t="s">
        <v>3607</v>
      </c>
    </row>
    <row r="301" spans="1:48" s="39" customFormat="1" ht="26.4" hidden="1" x14ac:dyDescent="0.25">
      <c r="A301" s="23"/>
      <c r="B301" s="77">
        <v>31221</v>
      </c>
      <c r="C301" s="80" t="s">
        <v>3</v>
      </c>
      <c r="D301" s="81" t="s">
        <v>8</v>
      </c>
      <c r="E301" s="37" t="b">
        <f t="shared" si="79"/>
        <v>0</v>
      </c>
      <c r="F301" s="37" t="b">
        <f t="shared" si="80"/>
        <v>0</v>
      </c>
      <c r="G301" s="38" t="str">
        <f t="shared" si="72"/>
        <v>31221  g</v>
      </c>
      <c r="H301" s="18" t="s">
        <v>458</v>
      </c>
      <c r="I301" s="93" t="s">
        <v>2346</v>
      </c>
      <c r="J301" s="19" t="s">
        <v>3</v>
      </c>
      <c r="K301" s="19" t="s">
        <v>3</v>
      </c>
      <c r="L301" s="51"/>
      <c r="M301" s="51"/>
      <c r="N301" s="19" t="str">
        <f t="shared" si="73"/>
        <v/>
      </c>
      <c r="O301" s="22" t="str">
        <f t="shared" ca="1" si="74"/>
        <v>ja</v>
      </c>
      <c r="P301" s="22" t="str">
        <f t="shared" ca="1" si="75"/>
        <v>ja</v>
      </c>
      <c r="Q301" s="20" t="str">
        <f t="shared" ca="1" si="76"/>
        <v>Ja</v>
      </c>
      <c r="R301" s="53" t="s">
        <v>457</v>
      </c>
      <c r="S301" s="84"/>
      <c r="T301" s="83"/>
      <c r="U301" s="33" t="str">
        <f t="shared" si="87"/>
        <v/>
      </c>
      <c r="V301" s="29"/>
      <c r="W301" s="35"/>
      <c r="X301" s="35"/>
      <c r="Y301" s="35"/>
      <c r="Z301" s="35"/>
      <c r="AA301" s="24" t="str">
        <f>IF(W301&lt;&gt;"",VLOOKUP(W301,'Anlagentypen strukt inkl RD end'!$A$2:$H$40,8),"")</f>
        <v/>
      </c>
      <c r="AB301" s="24" t="str">
        <f>IF(X301&lt;&gt;"",VLOOKUP(X301,'Anlagentypen strukt inkl RD end'!$A$2:$H$40,8),"")</f>
        <v/>
      </c>
      <c r="AC301" s="24" t="str">
        <f>IF(Y301&lt;&gt;"",VLOOKUP(Y301,'Anlagentypen strukt inkl RD end'!$A$2:$H$40,8),"")</f>
        <v/>
      </c>
      <c r="AD301" s="24" t="str">
        <f>IF(Z301&lt;&gt;"",VLOOKUP(Z301,'Anlagentypen strukt inkl RD end'!$A$2:$H$40,8),"")</f>
        <v/>
      </c>
      <c r="AE301" s="33" t="str">
        <f t="shared" si="81"/>
        <v/>
      </c>
      <c r="AF301" s="25"/>
      <c r="AG301" s="25"/>
      <c r="AH301" s="25"/>
      <c r="AI301" s="25"/>
      <c r="AJ301" s="47" t="str">
        <f t="shared" si="88"/>
        <v/>
      </c>
      <c r="AK301" s="48" t="str">
        <f t="shared" si="82"/>
        <v/>
      </c>
      <c r="AL301" s="47" t="str">
        <f t="shared" si="89"/>
        <v/>
      </c>
      <c r="AM301" s="27"/>
      <c r="AN301" s="36" t="str">
        <f t="shared" si="83"/>
        <v/>
      </c>
      <c r="AO301" s="39" t="str">
        <f t="shared" si="77"/>
        <v/>
      </c>
      <c r="AP301" s="39" t="str">
        <f t="shared" si="84"/>
        <v/>
      </c>
      <c r="AQ301" s="97" t="str">
        <f t="shared" si="78"/>
        <v/>
      </c>
      <c r="AR301" s="140" t="str">
        <f>_xlfn.IFNA(IF(AND(MATCH(B301,SlNrfürStrecke!A:A,0)&gt;0,MATCH(C301,SlNrfürStrecke!B:B,0)&gt;0)=TRUE,"ja","nein"),"nein")</f>
        <v>nein</v>
      </c>
      <c r="AS301" s="140" t="str">
        <f t="shared" si="85"/>
        <v>nein</v>
      </c>
      <c r="AT301" s="113" t="str">
        <f t="shared" si="86"/>
        <v>Ja</v>
      </c>
      <c r="AU301" s="113"/>
      <c r="AV301" s="141" t="s">
        <v>3607</v>
      </c>
    </row>
    <row r="302" spans="1:48" s="39" customFormat="1" ht="26.4" hidden="1" x14ac:dyDescent="0.25">
      <c r="A302" s="23"/>
      <c r="B302" s="77">
        <v>31221</v>
      </c>
      <c r="C302" s="81" t="s">
        <v>112</v>
      </c>
      <c r="D302" s="81" t="s">
        <v>3</v>
      </c>
      <c r="E302" s="37" t="b">
        <f t="shared" si="79"/>
        <v>0</v>
      </c>
      <c r="F302" s="37" t="b">
        <f t="shared" si="80"/>
        <v>0</v>
      </c>
      <c r="G302" s="38" t="str">
        <f t="shared" si="72"/>
        <v xml:space="preserve">31221 88 </v>
      </c>
      <c r="H302" s="18" t="s">
        <v>458</v>
      </c>
      <c r="I302" s="94" t="s">
        <v>113</v>
      </c>
      <c r="J302" s="19" t="s">
        <v>3</v>
      </c>
      <c r="K302" s="19" t="s">
        <v>3</v>
      </c>
      <c r="L302" s="51"/>
      <c r="M302" s="51"/>
      <c r="N302" s="19" t="str">
        <f t="shared" si="73"/>
        <v/>
      </c>
      <c r="O302" s="22" t="str">
        <f t="shared" ca="1" si="74"/>
        <v>ja</v>
      </c>
      <c r="P302" s="22" t="str">
        <f t="shared" ca="1" si="75"/>
        <v>ja</v>
      </c>
      <c r="Q302" s="20" t="str">
        <f t="shared" ca="1" si="76"/>
        <v>Ja</v>
      </c>
      <c r="R302" s="53" t="s">
        <v>459</v>
      </c>
      <c r="S302" s="73"/>
      <c r="T302" s="28"/>
      <c r="U302" s="33" t="str">
        <f t="shared" si="87"/>
        <v/>
      </c>
      <c r="V302" s="29"/>
      <c r="W302" s="35"/>
      <c r="X302" s="35"/>
      <c r="Y302" s="35"/>
      <c r="Z302" s="35"/>
      <c r="AA302" s="24" t="str">
        <f>IF(W302&lt;&gt;"",VLOOKUP(W302,'Anlagentypen strukt inkl RD end'!$A$2:$H$40,8),"")</f>
        <v/>
      </c>
      <c r="AB302" s="24" t="str">
        <f>IF(X302&lt;&gt;"",VLOOKUP(X302,'Anlagentypen strukt inkl RD end'!$A$2:$H$40,8),"")</f>
        <v/>
      </c>
      <c r="AC302" s="24" t="str">
        <f>IF(Y302&lt;&gt;"",VLOOKUP(Y302,'Anlagentypen strukt inkl RD end'!$A$2:$H$40,8),"")</f>
        <v/>
      </c>
      <c r="AD302" s="24" t="str">
        <f>IF(Z302&lt;&gt;"",VLOOKUP(Z302,'Anlagentypen strukt inkl RD end'!$A$2:$H$40,8),"")</f>
        <v/>
      </c>
      <c r="AE302" s="33" t="str">
        <f t="shared" si="81"/>
        <v/>
      </c>
      <c r="AF302" s="25"/>
      <c r="AG302" s="25"/>
      <c r="AH302" s="25"/>
      <c r="AI302" s="25"/>
      <c r="AJ302" s="47" t="str">
        <f t="shared" si="88"/>
        <v/>
      </c>
      <c r="AK302" s="48" t="str">
        <f t="shared" si="82"/>
        <v/>
      </c>
      <c r="AL302" s="47" t="str">
        <f t="shared" si="89"/>
        <v/>
      </c>
      <c r="AM302" s="27"/>
      <c r="AN302" s="36" t="str">
        <f t="shared" si="83"/>
        <v/>
      </c>
      <c r="AO302" s="39" t="str">
        <f t="shared" si="77"/>
        <v/>
      </c>
      <c r="AP302" s="39" t="str">
        <f t="shared" si="84"/>
        <v/>
      </c>
      <c r="AQ302" s="97" t="str">
        <f t="shared" si="78"/>
        <v/>
      </c>
      <c r="AR302" s="113" t="str">
        <f>_xlfn.IFNA(IF(AND(MATCH(B302,SlNrfürStrecke!A:A,0)&gt;0,MATCH(C302,SlNrfürStrecke!B:B,0)&gt;0)=TRUE,"ja","nein"),"nein")</f>
        <v>nein</v>
      </c>
      <c r="AS302" s="140" t="str">
        <f t="shared" si="85"/>
        <v>nein</v>
      </c>
      <c r="AT302" s="113" t="str">
        <f t="shared" si="86"/>
        <v>Ja</v>
      </c>
      <c r="AU302" s="113"/>
      <c r="AV302" s="141" t="s">
        <v>3607</v>
      </c>
    </row>
    <row r="303" spans="1:48" s="39" customFormat="1" ht="26.4" hidden="1" x14ac:dyDescent="0.25">
      <c r="A303" s="23"/>
      <c r="B303" s="77">
        <v>31221</v>
      </c>
      <c r="C303" s="81" t="s">
        <v>142</v>
      </c>
      <c r="D303" s="81" t="s">
        <v>8</v>
      </c>
      <c r="E303" s="37" t="b">
        <f t="shared" si="79"/>
        <v>0</v>
      </c>
      <c r="F303" s="37" t="b">
        <f t="shared" si="80"/>
        <v>0</v>
      </c>
      <c r="G303" s="38" t="str">
        <f t="shared" si="72"/>
        <v>31221 91 g</v>
      </c>
      <c r="H303" s="18" t="s">
        <v>458</v>
      </c>
      <c r="I303" s="94" t="s">
        <v>3164</v>
      </c>
      <c r="J303" s="19" t="s">
        <v>3</v>
      </c>
      <c r="K303" s="19" t="s">
        <v>3182</v>
      </c>
      <c r="L303" s="51"/>
      <c r="M303" s="51"/>
      <c r="N303" s="19" t="str">
        <f t="shared" si="73"/>
        <v/>
      </c>
      <c r="O303" s="22" t="str">
        <f t="shared" ca="1" si="74"/>
        <v>ja</v>
      </c>
      <c r="P303" s="22" t="str">
        <f t="shared" ca="1" si="75"/>
        <v>ja</v>
      </c>
      <c r="Q303" s="20" t="str">
        <f t="shared" ca="1" si="76"/>
        <v>Ja</v>
      </c>
      <c r="R303" s="53" t="s">
        <v>460</v>
      </c>
      <c r="S303" s="84"/>
      <c r="T303" s="83"/>
      <c r="U303" s="33" t="str">
        <f t="shared" si="87"/>
        <v/>
      </c>
      <c r="V303" s="29"/>
      <c r="W303" s="35"/>
      <c r="X303" s="35"/>
      <c r="Y303" s="35"/>
      <c r="Z303" s="35"/>
      <c r="AA303" s="24" t="str">
        <f>IF(W303&lt;&gt;"",VLOOKUP(W303,'Anlagentypen strukt inkl RD end'!$A$2:$H$40,8),"")</f>
        <v/>
      </c>
      <c r="AB303" s="24" t="str">
        <f>IF(X303&lt;&gt;"",VLOOKUP(X303,'Anlagentypen strukt inkl RD end'!$A$2:$H$40,8),"")</f>
        <v/>
      </c>
      <c r="AC303" s="24" t="str">
        <f>IF(Y303&lt;&gt;"",VLOOKUP(Y303,'Anlagentypen strukt inkl RD end'!$A$2:$H$40,8),"")</f>
        <v/>
      </c>
      <c r="AD303" s="24" t="str">
        <f>IF(Z303&lt;&gt;"",VLOOKUP(Z303,'Anlagentypen strukt inkl RD end'!$A$2:$H$40,8),"")</f>
        <v/>
      </c>
      <c r="AE303" s="33" t="str">
        <f t="shared" si="81"/>
        <v/>
      </c>
      <c r="AF303" s="25"/>
      <c r="AG303" s="25"/>
      <c r="AH303" s="25"/>
      <c r="AI303" s="25"/>
      <c r="AJ303" s="47" t="str">
        <f t="shared" si="88"/>
        <v/>
      </c>
      <c r="AK303" s="48" t="str">
        <f t="shared" si="82"/>
        <v/>
      </c>
      <c r="AL303" s="47" t="str">
        <f t="shared" si="89"/>
        <v/>
      </c>
      <c r="AM303" s="27"/>
      <c r="AN303" s="36" t="str">
        <f t="shared" si="83"/>
        <v/>
      </c>
      <c r="AO303" s="39" t="str">
        <f t="shared" si="77"/>
        <v/>
      </c>
      <c r="AP303" s="39" t="str">
        <f t="shared" si="84"/>
        <v/>
      </c>
      <c r="AQ303" s="97" t="str">
        <f t="shared" si="78"/>
        <v/>
      </c>
      <c r="AR303" s="113" t="str">
        <f>_xlfn.IFNA(IF(AND(MATCH(B303,SlNrfürStrecke!A:A,0)&gt;0,MATCH(C303,SlNrfürStrecke!B:B,0)&gt;0)=TRUE,"ja","nein"),"nein")</f>
        <v>nein</v>
      </c>
      <c r="AS303" s="140" t="str">
        <f t="shared" si="85"/>
        <v>nein</v>
      </c>
      <c r="AT303" s="113" t="str">
        <f t="shared" si="86"/>
        <v>Ja</v>
      </c>
      <c r="AU303" s="113"/>
      <c r="AV303" s="141" t="s">
        <v>3607</v>
      </c>
    </row>
    <row r="304" spans="1:48" s="39" customFormat="1" ht="26.4" x14ac:dyDescent="0.25">
      <c r="A304" s="23" t="s">
        <v>2345</v>
      </c>
      <c r="B304" s="77">
        <v>31222</v>
      </c>
      <c r="C304" s="80" t="s">
        <v>3</v>
      </c>
      <c r="D304" s="81" t="s">
        <v>3</v>
      </c>
      <c r="E304" s="37" t="b">
        <f t="shared" si="79"/>
        <v>1</v>
      </c>
      <c r="F304" s="37" t="b">
        <f t="shared" si="80"/>
        <v>0</v>
      </c>
      <c r="G304" s="38" t="str">
        <f t="shared" si="72"/>
        <v xml:space="preserve">31222  </v>
      </c>
      <c r="H304" s="18" t="s">
        <v>462</v>
      </c>
      <c r="I304" s="93" t="s">
        <v>2346</v>
      </c>
      <c r="J304" s="19" t="s">
        <v>3194</v>
      </c>
      <c r="K304" s="19" t="s">
        <v>3</v>
      </c>
      <c r="L304" s="51"/>
      <c r="M304" s="51"/>
      <c r="N304" s="19" t="str">
        <f t="shared" si="73"/>
        <v/>
      </c>
      <c r="O304" s="22" t="str">
        <f t="shared" ca="1" si="74"/>
        <v>ja</v>
      </c>
      <c r="P304" s="22" t="str">
        <f t="shared" ca="1" si="75"/>
        <v>ja</v>
      </c>
      <c r="Q304" s="20" t="str">
        <f t="shared" ca="1" si="76"/>
        <v>Ja</v>
      </c>
      <c r="R304" s="53" t="s">
        <v>461</v>
      </c>
      <c r="S304" s="73" t="s">
        <v>2345</v>
      </c>
      <c r="T304" s="28"/>
      <c r="U304" s="33" t="str">
        <f t="shared" si="87"/>
        <v/>
      </c>
      <c r="V304" s="29"/>
      <c r="W304" s="35"/>
      <c r="X304" s="35"/>
      <c r="Y304" s="35"/>
      <c r="Z304" s="35"/>
      <c r="AA304" s="24" t="str">
        <f>IF(W304&lt;&gt;"",VLOOKUP(W304,'Anlagentypen strukt inkl RD end'!$A$2:$H$40,8),"")</f>
        <v/>
      </c>
      <c r="AB304" s="24" t="str">
        <f>IF(X304&lt;&gt;"",VLOOKUP(X304,'Anlagentypen strukt inkl RD end'!$A$2:$H$40,8),"")</f>
        <v/>
      </c>
      <c r="AC304" s="24" t="str">
        <f>IF(Y304&lt;&gt;"",VLOOKUP(Y304,'Anlagentypen strukt inkl RD end'!$A$2:$H$40,8),"")</f>
        <v/>
      </c>
      <c r="AD304" s="24" t="str">
        <f>IF(Z304&lt;&gt;"",VLOOKUP(Z304,'Anlagentypen strukt inkl RD end'!$A$2:$H$40,8),"")</f>
        <v/>
      </c>
      <c r="AE304" s="33" t="str">
        <f t="shared" si="81"/>
        <v/>
      </c>
      <c r="AF304" s="25"/>
      <c r="AG304" s="25"/>
      <c r="AH304" s="25"/>
      <c r="AI304" s="25"/>
      <c r="AJ304" s="47" t="str">
        <f t="shared" si="88"/>
        <v/>
      </c>
      <c r="AK304" s="48" t="str">
        <f t="shared" si="82"/>
        <v/>
      </c>
      <c r="AL304" s="47" t="str">
        <f t="shared" si="89"/>
        <v/>
      </c>
      <c r="AM304" s="27"/>
      <c r="AN304" s="36" t="str">
        <f t="shared" si="83"/>
        <v/>
      </c>
      <c r="AO304" s="39" t="str">
        <f t="shared" si="77"/>
        <v/>
      </c>
      <c r="AP304" s="39" t="str">
        <f t="shared" si="84"/>
        <v>X</v>
      </c>
      <c r="AQ304" s="97" t="str">
        <f t="shared" si="78"/>
        <v/>
      </c>
      <c r="AR304" s="140" t="str">
        <f>_xlfn.IFNA(IF(AND(MATCH(B304,SlNrfürStrecke!A:A,0)&gt;0,MATCH(C304,SlNrfürStrecke!B:B,0)&gt;0)=TRUE,"ja","nein"),"nein")</f>
        <v>ja</v>
      </c>
      <c r="AS304" s="140" t="str">
        <f t="shared" si="85"/>
        <v>ja</v>
      </c>
      <c r="AT304" s="113" t="str">
        <f t="shared" si="86"/>
        <v>Nein</v>
      </c>
      <c r="AU304" s="113"/>
      <c r="AV304" s="141" t="s">
        <v>3607</v>
      </c>
    </row>
    <row r="305" spans="1:48" s="39" customFormat="1" ht="26.4" hidden="1" x14ac:dyDescent="0.25">
      <c r="A305" s="23"/>
      <c r="B305" s="77">
        <v>31222</v>
      </c>
      <c r="C305" s="81" t="s">
        <v>142</v>
      </c>
      <c r="D305" s="81" t="s">
        <v>3</v>
      </c>
      <c r="E305" s="37" t="b">
        <f t="shared" si="79"/>
        <v>0</v>
      </c>
      <c r="F305" s="37" t="b">
        <f t="shared" si="80"/>
        <v>0</v>
      </c>
      <c r="G305" s="38" t="str">
        <f t="shared" si="72"/>
        <v xml:space="preserve">31222 91 </v>
      </c>
      <c r="H305" s="18" t="s">
        <v>462</v>
      </c>
      <c r="I305" s="94" t="s">
        <v>3164</v>
      </c>
      <c r="J305" s="19" t="s">
        <v>3195</v>
      </c>
      <c r="K305" s="19" t="s">
        <v>3</v>
      </c>
      <c r="L305" s="51"/>
      <c r="M305" s="51"/>
      <c r="N305" s="19" t="str">
        <f t="shared" si="73"/>
        <v/>
      </c>
      <c r="O305" s="22" t="str">
        <f t="shared" ca="1" si="74"/>
        <v>ja</v>
      </c>
      <c r="P305" s="22" t="str">
        <f t="shared" ca="1" si="75"/>
        <v>ja</v>
      </c>
      <c r="Q305" s="20" t="str">
        <f t="shared" ca="1" si="76"/>
        <v>Ja</v>
      </c>
      <c r="R305" s="53" t="s">
        <v>463</v>
      </c>
      <c r="S305" s="73"/>
      <c r="T305" s="28"/>
      <c r="U305" s="33" t="str">
        <f t="shared" si="87"/>
        <v/>
      </c>
      <c r="V305" s="29"/>
      <c r="W305" s="35"/>
      <c r="X305" s="35"/>
      <c r="Y305" s="35"/>
      <c r="Z305" s="35"/>
      <c r="AA305" s="24" t="str">
        <f>IF(W305&lt;&gt;"",VLOOKUP(W305,'Anlagentypen strukt inkl RD end'!$A$2:$H$40,8),"")</f>
        <v/>
      </c>
      <c r="AB305" s="24" t="str">
        <f>IF(X305&lt;&gt;"",VLOOKUP(X305,'Anlagentypen strukt inkl RD end'!$A$2:$H$40,8),"")</f>
        <v/>
      </c>
      <c r="AC305" s="24" t="str">
        <f>IF(Y305&lt;&gt;"",VLOOKUP(Y305,'Anlagentypen strukt inkl RD end'!$A$2:$H$40,8),"")</f>
        <v/>
      </c>
      <c r="AD305" s="24" t="str">
        <f>IF(Z305&lt;&gt;"",VLOOKUP(Z305,'Anlagentypen strukt inkl RD end'!$A$2:$H$40,8),"")</f>
        <v/>
      </c>
      <c r="AE305" s="33" t="str">
        <f t="shared" si="81"/>
        <v/>
      </c>
      <c r="AF305" s="25"/>
      <c r="AG305" s="25"/>
      <c r="AH305" s="25"/>
      <c r="AI305" s="25"/>
      <c r="AJ305" s="47" t="str">
        <f t="shared" si="88"/>
        <v/>
      </c>
      <c r="AK305" s="48" t="str">
        <f t="shared" si="82"/>
        <v/>
      </c>
      <c r="AL305" s="47" t="str">
        <f t="shared" si="89"/>
        <v/>
      </c>
      <c r="AM305" s="27"/>
      <c r="AN305" s="36" t="str">
        <f t="shared" si="83"/>
        <v/>
      </c>
      <c r="AO305" s="39" t="str">
        <f t="shared" si="77"/>
        <v/>
      </c>
      <c r="AP305" s="39" t="str">
        <f t="shared" si="84"/>
        <v/>
      </c>
      <c r="AQ305" s="97" t="str">
        <f t="shared" si="78"/>
        <v/>
      </c>
      <c r="AR305" s="113" t="str">
        <f>_xlfn.IFNA(IF(AND(MATCH(B305,SlNrfürStrecke!A:A,0)&gt;0,MATCH(C305,SlNrfürStrecke!B:B,0)&gt;0)=TRUE,"ja","nein"),"nein")</f>
        <v>nein</v>
      </c>
      <c r="AS305" s="140" t="str">
        <f t="shared" si="85"/>
        <v>nein</v>
      </c>
      <c r="AT305" s="113" t="str">
        <f t="shared" si="86"/>
        <v>Ja</v>
      </c>
      <c r="AU305" s="113"/>
      <c r="AV305" s="141" t="s">
        <v>3607</v>
      </c>
    </row>
    <row r="306" spans="1:48" s="39" customFormat="1" ht="26.4" hidden="1" x14ac:dyDescent="0.25">
      <c r="A306" s="23"/>
      <c r="B306" s="77">
        <v>31223</v>
      </c>
      <c r="C306" s="80" t="s">
        <v>3</v>
      </c>
      <c r="D306" s="81" t="s">
        <v>8</v>
      </c>
      <c r="E306" s="37" t="b">
        <f t="shared" si="79"/>
        <v>0</v>
      </c>
      <c r="F306" s="37" t="b">
        <f t="shared" si="80"/>
        <v>0</v>
      </c>
      <c r="G306" s="38" t="str">
        <f t="shared" si="72"/>
        <v>31223  g</v>
      </c>
      <c r="H306" s="18" t="s">
        <v>465</v>
      </c>
      <c r="I306" s="93" t="s">
        <v>2346</v>
      </c>
      <c r="J306" s="19" t="s">
        <v>3</v>
      </c>
      <c r="K306" s="19" t="s">
        <v>3</v>
      </c>
      <c r="L306" s="51"/>
      <c r="M306" s="51"/>
      <c r="N306" s="19" t="str">
        <f t="shared" si="73"/>
        <v/>
      </c>
      <c r="O306" s="22" t="str">
        <f t="shared" ca="1" si="74"/>
        <v>ja</v>
      </c>
      <c r="P306" s="22" t="str">
        <f t="shared" ca="1" si="75"/>
        <v>ja</v>
      </c>
      <c r="Q306" s="20" t="str">
        <f t="shared" ca="1" si="76"/>
        <v>Ja</v>
      </c>
      <c r="R306" s="53" t="s">
        <v>464</v>
      </c>
      <c r="S306" s="84"/>
      <c r="T306" s="83"/>
      <c r="U306" s="33" t="str">
        <f t="shared" si="87"/>
        <v/>
      </c>
      <c r="V306" s="29"/>
      <c r="W306" s="35"/>
      <c r="X306" s="35"/>
      <c r="Y306" s="35"/>
      <c r="Z306" s="35"/>
      <c r="AA306" s="24" t="str">
        <f>IF(W306&lt;&gt;"",VLOOKUP(W306,'Anlagentypen strukt inkl RD end'!$A$2:$H$40,8),"")</f>
        <v/>
      </c>
      <c r="AB306" s="24" t="str">
        <f>IF(X306&lt;&gt;"",VLOOKUP(X306,'Anlagentypen strukt inkl RD end'!$A$2:$H$40,8),"")</f>
        <v/>
      </c>
      <c r="AC306" s="24" t="str">
        <f>IF(Y306&lt;&gt;"",VLOOKUP(Y306,'Anlagentypen strukt inkl RD end'!$A$2:$H$40,8),"")</f>
        <v/>
      </c>
      <c r="AD306" s="24" t="str">
        <f>IF(Z306&lt;&gt;"",VLOOKUP(Z306,'Anlagentypen strukt inkl RD end'!$A$2:$H$40,8),"")</f>
        <v/>
      </c>
      <c r="AE306" s="33" t="str">
        <f t="shared" si="81"/>
        <v/>
      </c>
      <c r="AF306" s="25"/>
      <c r="AG306" s="25"/>
      <c r="AH306" s="25"/>
      <c r="AI306" s="25"/>
      <c r="AJ306" s="47" t="str">
        <f t="shared" si="88"/>
        <v/>
      </c>
      <c r="AK306" s="48" t="str">
        <f t="shared" si="82"/>
        <v/>
      </c>
      <c r="AL306" s="47" t="str">
        <f t="shared" si="89"/>
        <v/>
      </c>
      <c r="AM306" s="27"/>
      <c r="AN306" s="36" t="str">
        <f t="shared" si="83"/>
        <v/>
      </c>
      <c r="AO306" s="39" t="str">
        <f t="shared" si="77"/>
        <v/>
      </c>
      <c r="AP306" s="39" t="str">
        <f t="shared" si="84"/>
        <v/>
      </c>
      <c r="AQ306" s="97" t="str">
        <f t="shared" si="78"/>
        <v/>
      </c>
      <c r="AR306" s="140" t="s">
        <v>3606</v>
      </c>
      <c r="AS306" s="140" t="str">
        <f t="shared" si="85"/>
        <v>nein</v>
      </c>
      <c r="AT306" s="113" t="str">
        <f t="shared" si="86"/>
        <v>Ja</v>
      </c>
      <c r="AU306" s="113"/>
      <c r="AV306" s="141" t="s">
        <v>3607</v>
      </c>
    </row>
    <row r="307" spans="1:48" s="39" customFormat="1" ht="26.4" x14ac:dyDescent="0.25">
      <c r="A307" s="23" t="s">
        <v>2345</v>
      </c>
      <c r="B307" s="77">
        <v>31223</v>
      </c>
      <c r="C307" s="81" t="s">
        <v>3196</v>
      </c>
      <c r="D307" s="81" t="s">
        <v>3</v>
      </c>
      <c r="E307" s="37" t="b">
        <f t="shared" si="79"/>
        <v>1</v>
      </c>
      <c r="F307" s="37" t="b">
        <f t="shared" si="80"/>
        <v>0</v>
      </c>
      <c r="G307" s="38" t="str">
        <f>B307&amp; " " &amp;C307&amp; " " &amp; D307</f>
        <v xml:space="preserve">31223 51 </v>
      </c>
      <c r="H307" s="18" t="s">
        <v>465</v>
      </c>
      <c r="I307" s="94" t="s">
        <v>3197</v>
      </c>
      <c r="J307" s="19" t="s">
        <v>3198</v>
      </c>
      <c r="K307" s="19" t="s">
        <v>3</v>
      </c>
      <c r="L307" s="55">
        <v>44562</v>
      </c>
      <c r="M307" s="51"/>
      <c r="N307" s="19" t="str">
        <f>IF(L307&amp;M307 &lt;&gt;"","Ja","")</f>
        <v>Ja</v>
      </c>
      <c r="O307" s="22" t="str">
        <f ca="1">IF(OR(L307&lt;TODAY(),L307=""),"ja","nein")</f>
        <v>ja</v>
      </c>
      <c r="P307" s="22" t="str">
        <f ca="1">IF(OR(M307&gt;TODAY(),M307=""),"ja","nein")</f>
        <v>ja</v>
      </c>
      <c r="Q307" s="21" t="str">
        <f ca="1">IF(OR(O307="Nein",P307="Nein"),"Nein","Ja")</f>
        <v>Ja</v>
      </c>
      <c r="R307" s="53" t="s">
        <v>3199</v>
      </c>
      <c r="S307" s="73" t="s">
        <v>2345</v>
      </c>
      <c r="T307" s="28"/>
      <c r="U307" s="33" t="str">
        <f>IF(T307="X","R13, D15 ", "")</f>
        <v/>
      </c>
      <c r="V307" s="29"/>
      <c r="W307" s="35"/>
      <c r="X307" s="35"/>
      <c r="Y307" s="35"/>
      <c r="Z307" s="35"/>
      <c r="AA307" s="24" t="str">
        <f>IF(W307&lt;&gt;"",VLOOKUP(W307,'Anlagentypen strukt inkl RD end'!$A$2:$H$40,8),"")</f>
        <v/>
      </c>
      <c r="AB307" s="24" t="str">
        <f>IF(X307&lt;&gt;"",VLOOKUP(X307,'Anlagentypen strukt inkl RD end'!$A$2:$H$40,8),"")</f>
        <v/>
      </c>
      <c r="AC307" s="24" t="str">
        <f>IF(Y307&lt;&gt;"",VLOOKUP(Y307,'Anlagentypen strukt inkl RD end'!$A$2:$H$40,8),"")</f>
        <v/>
      </c>
      <c r="AD307" s="24" t="str">
        <f>IF(Z307&lt;&gt;"",VLOOKUP(Z307,'Anlagentypen strukt inkl RD end'!$A$2:$H$40,8),"")</f>
        <v/>
      </c>
      <c r="AE307" s="33" t="str">
        <f t="shared" si="81"/>
        <v/>
      </c>
      <c r="AF307" s="25"/>
      <c r="AG307" s="25"/>
      <c r="AH307" s="25"/>
      <c r="AI307" s="25"/>
      <c r="AJ307" s="47" t="str">
        <f>IF(AE307 &lt;&gt;"",AE307&amp;", ","") &amp;IF(AF307 &lt;&gt;"",AF307&amp;", ","") &amp;IF(AG307 &lt;&gt;"",AG307&amp;", ","") &amp;IF(AH307 &lt;&gt;"",AH307&amp;", ","")&amp; IF(AI307 &lt;&gt;"",AI307&amp;", ","")</f>
        <v/>
      </c>
      <c r="AK307" s="48" t="str">
        <f>U307&amp; AE307 &amp; IF(AF307 &lt;&gt;"",AF307&amp;", ","") &amp;IF(AG307 &lt;&gt;"",AG307&amp;", ","") &amp;IF(AH307 &lt;&gt;"",AH307&amp;", ","")&amp; IF(AI307 &lt;&gt;"",AI307&amp;", ","")</f>
        <v/>
      </c>
      <c r="AL307" s="47" t="str">
        <f t="shared" si="89"/>
        <v/>
      </c>
      <c r="AM307" s="27"/>
      <c r="AN307" s="36" t="str">
        <f>IF(AND(V307="X",AJ307=""),"R/D-Verfahren für die Behandlung fehlen!","")</f>
        <v/>
      </c>
      <c r="AO307" s="39" t="str">
        <f>IF(AN307&lt;&gt;"",1,"")</f>
        <v/>
      </c>
      <c r="AP307" s="39" t="str">
        <f t="shared" si="84"/>
        <v>X</v>
      </c>
      <c r="AQ307" s="97" t="str">
        <f t="shared" si="78"/>
        <v/>
      </c>
      <c r="AR307" s="113" t="str">
        <f>_xlfn.IFNA(IF(AND(MATCH(B307,SlNrfürStrecke!A:A,0)&gt;0,MATCH(C307,SlNrfürStrecke!B:B,0)&gt;0)=TRUE,"ja","nein"),"nein")</f>
        <v>ja</v>
      </c>
      <c r="AS307" s="140" t="str">
        <f t="shared" si="85"/>
        <v>ja</v>
      </c>
      <c r="AT307" s="113" t="str">
        <f t="shared" si="86"/>
        <v>Nein</v>
      </c>
      <c r="AU307" s="113"/>
      <c r="AV307" s="141" t="s">
        <v>3607</v>
      </c>
    </row>
    <row r="308" spans="1:48" s="39" customFormat="1" ht="26.4" hidden="1" x14ac:dyDescent="0.25">
      <c r="A308" s="23"/>
      <c r="B308" s="77">
        <v>31223</v>
      </c>
      <c r="C308" s="81" t="s">
        <v>112</v>
      </c>
      <c r="D308" s="81" t="s">
        <v>3</v>
      </c>
      <c r="E308" s="37" t="b">
        <f t="shared" si="79"/>
        <v>0</v>
      </c>
      <c r="F308" s="37" t="b">
        <f t="shared" si="80"/>
        <v>0</v>
      </c>
      <c r="G308" s="38" t="str">
        <f t="shared" si="72"/>
        <v xml:space="preserve">31223 88 </v>
      </c>
      <c r="H308" s="18" t="s">
        <v>465</v>
      </c>
      <c r="I308" s="94" t="s">
        <v>113</v>
      </c>
      <c r="J308" s="19" t="s">
        <v>3</v>
      </c>
      <c r="K308" s="19" t="s">
        <v>3</v>
      </c>
      <c r="L308" s="51"/>
      <c r="M308" s="51"/>
      <c r="N308" s="19" t="str">
        <f t="shared" si="73"/>
        <v/>
      </c>
      <c r="O308" s="22" t="str">
        <f t="shared" ca="1" si="74"/>
        <v>ja</v>
      </c>
      <c r="P308" s="22" t="str">
        <f t="shared" ca="1" si="75"/>
        <v>ja</v>
      </c>
      <c r="Q308" s="20" t="str">
        <f t="shared" ca="1" si="76"/>
        <v>Ja</v>
      </c>
      <c r="R308" s="53" t="s">
        <v>466</v>
      </c>
      <c r="S308" s="73"/>
      <c r="T308" s="28"/>
      <c r="U308" s="33" t="str">
        <f t="shared" si="87"/>
        <v/>
      </c>
      <c r="V308" s="29"/>
      <c r="W308" s="35"/>
      <c r="X308" s="35"/>
      <c r="Y308" s="35"/>
      <c r="Z308" s="35"/>
      <c r="AA308" s="24" t="str">
        <f>IF(W308&lt;&gt;"",VLOOKUP(W308,'Anlagentypen strukt inkl RD end'!$A$2:$H$40,8),"")</f>
        <v/>
      </c>
      <c r="AB308" s="24" t="str">
        <f>IF(X308&lt;&gt;"",VLOOKUP(X308,'Anlagentypen strukt inkl RD end'!$A$2:$H$40,8),"")</f>
        <v/>
      </c>
      <c r="AC308" s="24" t="str">
        <f>IF(Y308&lt;&gt;"",VLOOKUP(Y308,'Anlagentypen strukt inkl RD end'!$A$2:$H$40,8),"")</f>
        <v/>
      </c>
      <c r="AD308" s="24" t="str">
        <f>IF(Z308&lt;&gt;"",VLOOKUP(Z308,'Anlagentypen strukt inkl RD end'!$A$2:$H$40,8),"")</f>
        <v/>
      </c>
      <c r="AE308" s="33" t="str">
        <f t="shared" si="81"/>
        <v/>
      </c>
      <c r="AF308" s="25"/>
      <c r="AG308" s="25"/>
      <c r="AH308" s="25"/>
      <c r="AI308" s="25"/>
      <c r="AJ308" s="47" t="str">
        <f t="shared" si="88"/>
        <v/>
      </c>
      <c r="AK308" s="48" t="str">
        <f t="shared" si="82"/>
        <v/>
      </c>
      <c r="AL308" s="47" t="str">
        <f t="shared" si="89"/>
        <v/>
      </c>
      <c r="AM308" s="27"/>
      <c r="AN308" s="36" t="str">
        <f t="shared" si="83"/>
        <v/>
      </c>
      <c r="AO308" s="39" t="str">
        <f t="shared" si="77"/>
        <v/>
      </c>
      <c r="AP308" s="39" t="str">
        <f t="shared" si="84"/>
        <v/>
      </c>
      <c r="AQ308" s="97" t="str">
        <f t="shared" si="78"/>
        <v/>
      </c>
      <c r="AR308" s="113" t="str">
        <f>_xlfn.IFNA(IF(AND(MATCH(B308,SlNrfürStrecke!A:A,0)&gt;0,MATCH(C308,SlNrfürStrecke!B:B,0)&gt;0)=TRUE,"ja","nein"),"nein")</f>
        <v>nein</v>
      </c>
      <c r="AS308" s="140" t="str">
        <f t="shared" si="85"/>
        <v>nein</v>
      </c>
      <c r="AT308" s="113" t="str">
        <f t="shared" si="86"/>
        <v>Ja</v>
      </c>
      <c r="AU308" s="113"/>
      <c r="AV308" s="141" t="s">
        <v>3607</v>
      </c>
    </row>
    <row r="309" spans="1:48" s="39" customFormat="1" ht="26.4" hidden="1" x14ac:dyDescent="0.25">
      <c r="A309" s="23"/>
      <c r="B309" s="77">
        <v>31223</v>
      </c>
      <c r="C309" s="81" t="s">
        <v>142</v>
      </c>
      <c r="D309" s="81" t="s">
        <v>8</v>
      </c>
      <c r="E309" s="37" t="b">
        <f t="shared" si="79"/>
        <v>0</v>
      </c>
      <c r="F309" s="37" t="b">
        <f t="shared" si="80"/>
        <v>0</v>
      </c>
      <c r="G309" s="38" t="str">
        <f t="shared" si="72"/>
        <v>31223 91 g</v>
      </c>
      <c r="H309" s="18" t="s">
        <v>465</v>
      </c>
      <c r="I309" s="94" t="s">
        <v>3164</v>
      </c>
      <c r="J309" s="19" t="s">
        <v>3</v>
      </c>
      <c r="K309" s="19" t="s">
        <v>3182</v>
      </c>
      <c r="L309" s="51"/>
      <c r="M309" s="51"/>
      <c r="N309" s="19" t="str">
        <f t="shared" si="73"/>
        <v/>
      </c>
      <c r="O309" s="22" t="str">
        <f t="shared" ca="1" si="74"/>
        <v>ja</v>
      </c>
      <c r="P309" s="22" t="str">
        <f t="shared" ca="1" si="75"/>
        <v>ja</v>
      </c>
      <c r="Q309" s="20" t="str">
        <f t="shared" ca="1" si="76"/>
        <v>Ja</v>
      </c>
      <c r="R309" s="53" t="s">
        <v>467</v>
      </c>
      <c r="S309" s="84"/>
      <c r="T309" s="83"/>
      <c r="U309" s="33" t="str">
        <f t="shared" si="87"/>
        <v/>
      </c>
      <c r="V309" s="29"/>
      <c r="W309" s="35"/>
      <c r="X309" s="35"/>
      <c r="Y309" s="35"/>
      <c r="Z309" s="35"/>
      <c r="AA309" s="24" t="str">
        <f>IF(W309&lt;&gt;"",VLOOKUP(W309,'Anlagentypen strukt inkl RD end'!$A$2:$H$40,8),"")</f>
        <v/>
      </c>
      <c r="AB309" s="24" t="str">
        <f>IF(X309&lt;&gt;"",VLOOKUP(X309,'Anlagentypen strukt inkl RD end'!$A$2:$H$40,8),"")</f>
        <v/>
      </c>
      <c r="AC309" s="24" t="str">
        <f>IF(Y309&lt;&gt;"",VLOOKUP(Y309,'Anlagentypen strukt inkl RD end'!$A$2:$H$40,8),"")</f>
        <v/>
      </c>
      <c r="AD309" s="24" t="str">
        <f>IF(Z309&lt;&gt;"",VLOOKUP(Z309,'Anlagentypen strukt inkl RD end'!$A$2:$H$40,8),"")</f>
        <v/>
      </c>
      <c r="AE309" s="33" t="str">
        <f t="shared" si="81"/>
        <v/>
      </c>
      <c r="AF309" s="25"/>
      <c r="AG309" s="25"/>
      <c r="AH309" s="25"/>
      <c r="AI309" s="25"/>
      <c r="AJ309" s="47" t="str">
        <f t="shared" si="88"/>
        <v/>
      </c>
      <c r="AK309" s="48" t="str">
        <f t="shared" si="82"/>
        <v/>
      </c>
      <c r="AL309" s="47" t="str">
        <f t="shared" si="89"/>
        <v/>
      </c>
      <c r="AM309" s="27"/>
      <c r="AN309" s="36" t="str">
        <f t="shared" si="83"/>
        <v/>
      </c>
      <c r="AO309" s="39" t="str">
        <f t="shared" si="77"/>
        <v/>
      </c>
      <c r="AP309" s="39" t="str">
        <f t="shared" si="84"/>
        <v/>
      </c>
      <c r="AQ309" s="97" t="str">
        <f t="shared" si="78"/>
        <v/>
      </c>
      <c r="AR309" s="113" t="str">
        <f>_xlfn.IFNA(IF(AND(MATCH(B309,SlNrfürStrecke!A:A,0)&gt;0,MATCH(C309,SlNrfürStrecke!B:B,0)&gt;0)=TRUE,"ja","nein"),"nein")</f>
        <v>nein</v>
      </c>
      <c r="AS309" s="140" t="str">
        <f t="shared" si="85"/>
        <v>nein</v>
      </c>
      <c r="AT309" s="113" t="str">
        <f t="shared" si="86"/>
        <v>Ja</v>
      </c>
      <c r="AU309" s="113"/>
      <c r="AV309" s="141" t="s">
        <v>3607</v>
      </c>
    </row>
    <row r="310" spans="1:48" s="39" customFormat="1" hidden="1" x14ac:dyDescent="0.25">
      <c r="A310" s="23"/>
      <c r="B310" s="77">
        <v>31224</v>
      </c>
      <c r="C310" s="80" t="s">
        <v>3</v>
      </c>
      <c r="D310" s="81" t="s">
        <v>8</v>
      </c>
      <c r="E310" s="37" t="b">
        <f t="shared" si="79"/>
        <v>0</v>
      </c>
      <c r="F310" s="37" t="b">
        <f t="shared" si="80"/>
        <v>0</v>
      </c>
      <c r="G310" s="38" t="str">
        <f t="shared" si="72"/>
        <v>31224  g</v>
      </c>
      <c r="H310" s="18" t="s">
        <v>469</v>
      </c>
      <c r="I310" s="93" t="s">
        <v>2346</v>
      </c>
      <c r="J310" s="19" t="s">
        <v>3</v>
      </c>
      <c r="K310" s="19" t="s">
        <v>470</v>
      </c>
      <c r="L310" s="51"/>
      <c r="M310" s="51"/>
      <c r="N310" s="19" t="str">
        <f t="shared" si="73"/>
        <v/>
      </c>
      <c r="O310" s="22" t="str">
        <f t="shared" ca="1" si="74"/>
        <v>ja</v>
      </c>
      <c r="P310" s="22" t="str">
        <f t="shared" ca="1" si="75"/>
        <v>ja</v>
      </c>
      <c r="Q310" s="20" t="str">
        <f t="shared" ca="1" si="76"/>
        <v>Ja</v>
      </c>
      <c r="R310" s="53" t="s">
        <v>468</v>
      </c>
      <c r="S310" s="84"/>
      <c r="T310" s="83"/>
      <c r="U310" s="33" t="str">
        <f t="shared" si="87"/>
        <v/>
      </c>
      <c r="V310" s="29"/>
      <c r="W310" s="35"/>
      <c r="X310" s="35"/>
      <c r="Y310" s="35"/>
      <c r="Z310" s="35"/>
      <c r="AA310" s="24" t="str">
        <f>IF(W310&lt;&gt;"",VLOOKUP(W310,'Anlagentypen strukt inkl RD end'!$A$2:$H$40,8),"")</f>
        <v/>
      </c>
      <c r="AB310" s="24" t="str">
        <f>IF(X310&lt;&gt;"",VLOOKUP(X310,'Anlagentypen strukt inkl RD end'!$A$2:$H$40,8),"")</f>
        <v/>
      </c>
      <c r="AC310" s="24" t="str">
        <f>IF(Y310&lt;&gt;"",VLOOKUP(Y310,'Anlagentypen strukt inkl RD end'!$A$2:$H$40,8),"")</f>
        <v/>
      </c>
      <c r="AD310" s="24" t="str">
        <f>IF(Z310&lt;&gt;"",VLOOKUP(Z310,'Anlagentypen strukt inkl RD end'!$A$2:$H$40,8),"")</f>
        <v/>
      </c>
      <c r="AE310" s="33" t="str">
        <f t="shared" si="81"/>
        <v/>
      </c>
      <c r="AF310" s="25"/>
      <c r="AG310" s="25"/>
      <c r="AH310" s="25"/>
      <c r="AI310" s="25"/>
      <c r="AJ310" s="47" t="str">
        <f t="shared" si="88"/>
        <v/>
      </c>
      <c r="AK310" s="48" t="str">
        <f t="shared" si="82"/>
        <v/>
      </c>
      <c r="AL310" s="47" t="str">
        <f t="shared" si="89"/>
        <v/>
      </c>
      <c r="AM310" s="27"/>
      <c r="AN310" s="36" t="str">
        <f t="shared" si="83"/>
        <v/>
      </c>
      <c r="AO310" s="39" t="str">
        <f t="shared" si="77"/>
        <v/>
      </c>
      <c r="AP310" s="39" t="str">
        <f t="shared" si="84"/>
        <v/>
      </c>
      <c r="AQ310" s="97" t="str">
        <f t="shared" si="78"/>
        <v/>
      </c>
      <c r="AR310" s="140" t="str">
        <f>_xlfn.IFNA(IF(AND(MATCH(B310,SlNrfürStrecke!A:A,0)&gt;0,MATCH(C310,SlNrfürStrecke!B:B,0)&gt;0)=TRUE,"ja","nein"),"nein")</f>
        <v>nein</v>
      </c>
      <c r="AS310" s="140" t="str">
        <f t="shared" si="85"/>
        <v>nein</v>
      </c>
      <c r="AT310" s="113" t="str">
        <f t="shared" si="86"/>
        <v>Ja</v>
      </c>
      <c r="AU310" s="113"/>
      <c r="AV310" s="141" t="s">
        <v>3607</v>
      </c>
    </row>
    <row r="311" spans="1:48" s="39" customFormat="1" ht="26.4" hidden="1" x14ac:dyDescent="0.25">
      <c r="A311" s="23"/>
      <c r="B311" s="77">
        <v>31224</v>
      </c>
      <c r="C311" s="81" t="s">
        <v>142</v>
      </c>
      <c r="D311" s="81" t="s">
        <v>8</v>
      </c>
      <c r="E311" s="37" t="b">
        <f t="shared" si="79"/>
        <v>0</v>
      </c>
      <c r="F311" s="37" t="b">
        <f t="shared" si="80"/>
        <v>0</v>
      </c>
      <c r="G311" s="38" t="str">
        <f t="shared" si="72"/>
        <v>31224 91 g</v>
      </c>
      <c r="H311" s="18" t="s">
        <v>469</v>
      </c>
      <c r="I311" s="94" t="s">
        <v>3164</v>
      </c>
      <c r="J311" s="19" t="s">
        <v>3</v>
      </c>
      <c r="K311" s="19" t="s">
        <v>3182</v>
      </c>
      <c r="L311" s="51"/>
      <c r="M311" s="51"/>
      <c r="N311" s="19" t="str">
        <f t="shared" si="73"/>
        <v/>
      </c>
      <c r="O311" s="22" t="str">
        <f t="shared" ca="1" si="74"/>
        <v>ja</v>
      </c>
      <c r="P311" s="22" t="str">
        <f t="shared" ca="1" si="75"/>
        <v>ja</v>
      </c>
      <c r="Q311" s="20" t="str">
        <f t="shared" ca="1" si="76"/>
        <v>Ja</v>
      </c>
      <c r="R311" s="53" t="s">
        <v>471</v>
      </c>
      <c r="S311" s="84"/>
      <c r="T311" s="83"/>
      <c r="U311" s="33" t="str">
        <f t="shared" si="87"/>
        <v/>
      </c>
      <c r="V311" s="29"/>
      <c r="W311" s="35"/>
      <c r="X311" s="35"/>
      <c r="Y311" s="35"/>
      <c r="Z311" s="35"/>
      <c r="AA311" s="24" t="str">
        <f>IF(W311&lt;&gt;"",VLOOKUP(W311,'Anlagentypen strukt inkl RD end'!$A$2:$H$40,8),"")</f>
        <v/>
      </c>
      <c r="AB311" s="24" t="str">
        <f>IF(X311&lt;&gt;"",VLOOKUP(X311,'Anlagentypen strukt inkl RD end'!$A$2:$H$40,8),"")</f>
        <v/>
      </c>
      <c r="AC311" s="24" t="str">
        <f>IF(Y311&lt;&gt;"",VLOOKUP(Y311,'Anlagentypen strukt inkl RD end'!$A$2:$H$40,8),"")</f>
        <v/>
      </c>
      <c r="AD311" s="24" t="str">
        <f>IF(Z311&lt;&gt;"",VLOOKUP(Z311,'Anlagentypen strukt inkl RD end'!$A$2:$H$40,8),"")</f>
        <v/>
      </c>
      <c r="AE311" s="33" t="str">
        <f t="shared" si="81"/>
        <v/>
      </c>
      <c r="AF311" s="25"/>
      <c r="AG311" s="25"/>
      <c r="AH311" s="25"/>
      <c r="AI311" s="25"/>
      <c r="AJ311" s="47" t="str">
        <f t="shared" si="88"/>
        <v/>
      </c>
      <c r="AK311" s="48" t="str">
        <f t="shared" si="82"/>
        <v/>
      </c>
      <c r="AL311" s="47" t="str">
        <f t="shared" si="89"/>
        <v/>
      </c>
      <c r="AM311" s="27"/>
      <c r="AN311" s="36" t="str">
        <f t="shared" si="83"/>
        <v/>
      </c>
      <c r="AO311" s="39" t="str">
        <f t="shared" si="77"/>
        <v/>
      </c>
      <c r="AP311" s="39" t="str">
        <f t="shared" si="84"/>
        <v/>
      </c>
      <c r="AQ311" s="97" t="str">
        <f t="shared" si="78"/>
        <v/>
      </c>
      <c r="AR311" s="113" t="str">
        <f>_xlfn.IFNA(IF(AND(MATCH(B311,SlNrfürStrecke!A:A,0)&gt;0,MATCH(C311,SlNrfürStrecke!B:B,0)&gt;0)=TRUE,"ja","nein"),"nein")</f>
        <v>nein</v>
      </c>
      <c r="AS311" s="140" t="str">
        <f t="shared" si="85"/>
        <v>nein</v>
      </c>
      <c r="AT311" s="113" t="str">
        <f t="shared" si="86"/>
        <v>Ja</v>
      </c>
      <c r="AU311" s="113"/>
      <c r="AV311" s="141" t="s">
        <v>3607</v>
      </c>
    </row>
    <row r="312" spans="1:48" s="39" customFormat="1" ht="26.4" x14ac:dyDescent="0.25">
      <c r="A312" s="23" t="s">
        <v>2345</v>
      </c>
      <c r="B312" s="77">
        <v>31301</v>
      </c>
      <c r="C312" s="80" t="s">
        <v>3</v>
      </c>
      <c r="D312" s="81" t="s">
        <v>3</v>
      </c>
      <c r="E312" s="37" t="b">
        <f t="shared" si="79"/>
        <v>1</v>
      </c>
      <c r="F312" s="37" t="b">
        <f t="shared" si="80"/>
        <v>0</v>
      </c>
      <c r="G312" s="38" t="str">
        <f t="shared" ref="G312:G373" si="90">B312&amp; " " &amp;C312&amp; " " &amp; D312</f>
        <v xml:space="preserve">31301  </v>
      </c>
      <c r="H312" s="18" t="s">
        <v>473</v>
      </c>
      <c r="I312" s="93" t="s">
        <v>2346</v>
      </c>
      <c r="J312" s="19" t="s">
        <v>3200</v>
      </c>
      <c r="K312" s="19" t="s">
        <v>3</v>
      </c>
      <c r="L312" s="51"/>
      <c r="M312" s="51"/>
      <c r="N312" s="19" t="str">
        <f t="shared" ref="N312:N373" si="91">IF(L312&amp;M312 &lt;&gt;"","Ja","")</f>
        <v/>
      </c>
      <c r="O312" s="22" t="str">
        <f t="shared" ref="O312:O373" ca="1" si="92">IF(OR(L312&lt;TODAY(),L312=""),"ja","nein")</f>
        <v>ja</v>
      </c>
      <c r="P312" s="22" t="str">
        <f t="shared" ref="P312:P373" ca="1" si="93">IF(OR(M312&gt;TODAY(),M312=""),"ja","nein")</f>
        <v>ja</v>
      </c>
      <c r="Q312" s="20" t="str">
        <f t="shared" ref="Q312:Q373" ca="1" si="94">IF(OR(O312="Nein",P312="Nein"),"Nein","Ja")</f>
        <v>Ja</v>
      </c>
      <c r="R312" s="53" t="s">
        <v>472</v>
      </c>
      <c r="S312" s="73" t="s">
        <v>2345</v>
      </c>
      <c r="T312" s="28"/>
      <c r="U312" s="33" t="str">
        <f t="shared" si="87"/>
        <v/>
      </c>
      <c r="V312" s="29"/>
      <c r="W312" s="35"/>
      <c r="X312" s="35"/>
      <c r="Y312" s="35"/>
      <c r="Z312" s="35"/>
      <c r="AA312" s="24" t="str">
        <f>IF(W312&lt;&gt;"",VLOOKUP(W312,'Anlagentypen strukt inkl RD end'!$A$2:$H$40,8),"")</f>
        <v/>
      </c>
      <c r="AB312" s="24" t="str">
        <f>IF(X312&lt;&gt;"",VLOOKUP(X312,'Anlagentypen strukt inkl RD end'!$A$2:$H$40,8),"")</f>
        <v/>
      </c>
      <c r="AC312" s="24" t="str">
        <f>IF(Y312&lt;&gt;"",VLOOKUP(Y312,'Anlagentypen strukt inkl RD end'!$A$2:$H$40,8),"")</f>
        <v/>
      </c>
      <c r="AD312" s="24" t="str">
        <f>IF(Z312&lt;&gt;"",VLOOKUP(Z312,'Anlagentypen strukt inkl RD end'!$A$2:$H$40,8),"")</f>
        <v/>
      </c>
      <c r="AE312" s="33" t="str">
        <f t="shared" si="81"/>
        <v/>
      </c>
      <c r="AF312" s="25"/>
      <c r="AG312" s="25"/>
      <c r="AH312" s="25"/>
      <c r="AI312" s="25"/>
      <c r="AJ312" s="47" t="str">
        <f t="shared" si="88"/>
        <v/>
      </c>
      <c r="AK312" s="48" t="str">
        <f t="shared" si="82"/>
        <v/>
      </c>
      <c r="AL312" s="47" t="str">
        <f t="shared" si="89"/>
        <v/>
      </c>
      <c r="AM312" s="27"/>
      <c r="AN312" s="36" t="str">
        <f t="shared" si="83"/>
        <v/>
      </c>
      <c r="AO312" s="39" t="str">
        <f t="shared" ref="AO312:AO373" si="95">IF(AN312&lt;&gt;"",1,"")</f>
        <v/>
      </c>
      <c r="AP312" s="39" t="str">
        <f t="shared" si="84"/>
        <v>X</v>
      </c>
      <c r="AQ312" s="97" t="str">
        <f t="shared" si="78"/>
        <v/>
      </c>
      <c r="AR312" s="140" t="str">
        <f>_xlfn.IFNA(IF(AND(MATCH(B312,SlNrfürStrecke!A:A,0)&gt;0,MATCH(C312,SlNrfürStrecke!B:B,0)&gt;0)=TRUE,"ja","nein"),"nein")</f>
        <v>ja</v>
      </c>
      <c r="AS312" s="140" t="str">
        <f t="shared" si="85"/>
        <v>ja</v>
      </c>
      <c r="AT312" s="113" t="str">
        <f t="shared" si="86"/>
        <v>Nein</v>
      </c>
      <c r="AU312" s="113"/>
      <c r="AV312" s="141" t="s">
        <v>3607</v>
      </c>
    </row>
    <row r="313" spans="1:48" s="39" customFormat="1" ht="26.4" hidden="1" x14ac:dyDescent="0.25">
      <c r="A313" s="23"/>
      <c r="B313" s="77">
        <v>31301</v>
      </c>
      <c r="C313" s="81" t="s">
        <v>7</v>
      </c>
      <c r="D313" s="81" t="s">
        <v>8</v>
      </c>
      <c r="E313" s="37" t="b">
        <f t="shared" si="79"/>
        <v>0</v>
      </c>
      <c r="F313" s="37" t="b">
        <f t="shared" si="80"/>
        <v>0</v>
      </c>
      <c r="G313" s="38" t="str">
        <f t="shared" si="90"/>
        <v>31301 77 g</v>
      </c>
      <c r="H313" s="18" t="s">
        <v>473</v>
      </c>
      <c r="I313" s="94" t="s">
        <v>9</v>
      </c>
      <c r="J313" s="19" t="s">
        <v>3</v>
      </c>
      <c r="K313" s="19" t="s">
        <v>3</v>
      </c>
      <c r="L313" s="51"/>
      <c r="M313" s="51"/>
      <c r="N313" s="19" t="str">
        <f t="shared" si="91"/>
        <v/>
      </c>
      <c r="O313" s="22" t="str">
        <f t="shared" ca="1" si="92"/>
        <v>ja</v>
      </c>
      <c r="P313" s="22" t="str">
        <f t="shared" ca="1" si="93"/>
        <v>ja</v>
      </c>
      <c r="Q313" s="20" t="str">
        <f t="shared" ca="1" si="94"/>
        <v>Ja</v>
      </c>
      <c r="R313" s="53" t="s">
        <v>474</v>
      </c>
      <c r="S313" s="84"/>
      <c r="T313" s="83"/>
      <c r="U313" s="33" t="str">
        <f t="shared" si="87"/>
        <v/>
      </c>
      <c r="V313" s="29"/>
      <c r="W313" s="35"/>
      <c r="X313" s="35"/>
      <c r="Y313" s="35"/>
      <c r="Z313" s="35"/>
      <c r="AA313" s="24" t="str">
        <f>IF(W313&lt;&gt;"",VLOOKUP(W313,'Anlagentypen strukt inkl RD end'!$A$2:$H$40,8),"")</f>
        <v/>
      </c>
      <c r="AB313" s="24" t="str">
        <f>IF(X313&lt;&gt;"",VLOOKUP(X313,'Anlagentypen strukt inkl RD end'!$A$2:$H$40,8),"")</f>
        <v/>
      </c>
      <c r="AC313" s="24" t="str">
        <f>IF(Y313&lt;&gt;"",VLOOKUP(Y313,'Anlagentypen strukt inkl RD end'!$A$2:$H$40,8),"")</f>
        <v/>
      </c>
      <c r="AD313" s="24" t="str">
        <f>IF(Z313&lt;&gt;"",VLOOKUP(Z313,'Anlagentypen strukt inkl RD end'!$A$2:$H$40,8),"")</f>
        <v/>
      </c>
      <c r="AE313" s="33" t="str">
        <f t="shared" si="81"/>
        <v/>
      </c>
      <c r="AF313" s="25"/>
      <c r="AG313" s="25"/>
      <c r="AH313" s="25"/>
      <c r="AI313" s="25"/>
      <c r="AJ313" s="47" t="str">
        <f t="shared" si="88"/>
        <v/>
      </c>
      <c r="AK313" s="48" t="str">
        <f t="shared" si="82"/>
        <v/>
      </c>
      <c r="AL313" s="47" t="str">
        <f t="shared" si="89"/>
        <v/>
      </c>
      <c r="AM313" s="27"/>
      <c r="AN313" s="36" t="str">
        <f t="shared" si="83"/>
        <v/>
      </c>
      <c r="AO313" s="39" t="str">
        <f t="shared" si="95"/>
        <v/>
      </c>
      <c r="AP313" s="39" t="str">
        <f t="shared" si="84"/>
        <v/>
      </c>
      <c r="AQ313" s="97" t="str">
        <f t="shared" si="78"/>
        <v/>
      </c>
      <c r="AR313" s="113" t="str">
        <f>_xlfn.IFNA(IF(AND(MATCH(B313,SlNrfürStrecke!A:A,0)&gt;0,MATCH(C313,SlNrfürStrecke!B:B,0)&gt;0)=TRUE,"ja","nein"),"nein")</f>
        <v>nein</v>
      </c>
      <c r="AS313" s="140" t="str">
        <f t="shared" si="85"/>
        <v>nein</v>
      </c>
      <c r="AT313" s="113" t="str">
        <f t="shared" si="86"/>
        <v>Ja</v>
      </c>
      <c r="AU313" s="113"/>
      <c r="AV313" s="141" t="s">
        <v>3607</v>
      </c>
    </row>
    <row r="314" spans="1:48" s="39" customFormat="1" ht="26.4" hidden="1" x14ac:dyDescent="0.25">
      <c r="A314" s="23"/>
      <c r="B314" s="77">
        <v>31301</v>
      </c>
      <c r="C314" s="81" t="s">
        <v>142</v>
      </c>
      <c r="D314" s="81" t="s">
        <v>3</v>
      </c>
      <c r="E314" s="37" t="b">
        <f t="shared" si="79"/>
        <v>0</v>
      </c>
      <c r="F314" s="37" t="b">
        <f t="shared" si="80"/>
        <v>0</v>
      </c>
      <c r="G314" s="38" t="str">
        <f t="shared" si="90"/>
        <v xml:space="preserve">31301 91 </v>
      </c>
      <c r="H314" s="18" t="s">
        <v>473</v>
      </c>
      <c r="I314" s="94" t="s">
        <v>3164</v>
      </c>
      <c r="J314" s="19" t="s">
        <v>3</v>
      </c>
      <c r="K314" s="19" t="s">
        <v>3</v>
      </c>
      <c r="L314" s="51"/>
      <c r="M314" s="51"/>
      <c r="N314" s="19" t="str">
        <f t="shared" si="91"/>
        <v/>
      </c>
      <c r="O314" s="22" t="str">
        <f t="shared" ca="1" si="92"/>
        <v>ja</v>
      </c>
      <c r="P314" s="22" t="str">
        <f t="shared" ca="1" si="93"/>
        <v>ja</v>
      </c>
      <c r="Q314" s="20" t="str">
        <f t="shared" ca="1" si="94"/>
        <v>Ja</v>
      </c>
      <c r="R314" s="53" t="s">
        <v>475</v>
      </c>
      <c r="S314" s="73"/>
      <c r="T314" s="28"/>
      <c r="U314" s="33" t="str">
        <f t="shared" si="87"/>
        <v/>
      </c>
      <c r="V314" s="29"/>
      <c r="W314" s="35"/>
      <c r="X314" s="35"/>
      <c r="Y314" s="35"/>
      <c r="Z314" s="35"/>
      <c r="AA314" s="24" t="str">
        <f>IF(W314&lt;&gt;"",VLOOKUP(W314,'Anlagentypen strukt inkl RD end'!$A$2:$H$40,8),"")</f>
        <v/>
      </c>
      <c r="AB314" s="24" t="str">
        <f>IF(X314&lt;&gt;"",VLOOKUP(X314,'Anlagentypen strukt inkl RD end'!$A$2:$H$40,8),"")</f>
        <v/>
      </c>
      <c r="AC314" s="24" t="str">
        <f>IF(Y314&lt;&gt;"",VLOOKUP(Y314,'Anlagentypen strukt inkl RD end'!$A$2:$H$40,8),"")</f>
        <v/>
      </c>
      <c r="AD314" s="24" t="str">
        <f>IF(Z314&lt;&gt;"",VLOOKUP(Z314,'Anlagentypen strukt inkl RD end'!$A$2:$H$40,8),"")</f>
        <v/>
      </c>
      <c r="AE314" s="33" t="str">
        <f t="shared" si="81"/>
        <v/>
      </c>
      <c r="AF314" s="25"/>
      <c r="AG314" s="25"/>
      <c r="AH314" s="25"/>
      <c r="AI314" s="25"/>
      <c r="AJ314" s="47" t="str">
        <f t="shared" si="88"/>
        <v/>
      </c>
      <c r="AK314" s="48" t="str">
        <f t="shared" si="82"/>
        <v/>
      </c>
      <c r="AL314" s="47" t="str">
        <f t="shared" si="89"/>
        <v/>
      </c>
      <c r="AM314" s="27"/>
      <c r="AN314" s="36" t="str">
        <f t="shared" si="83"/>
        <v/>
      </c>
      <c r="AO314" s="39" t="str">
        <f t="shared" si="95"/>
        <v/>
      </c>
      <c r="AP314" s="39" t="str">
        <f t="shared" si="84"/>
        <v/>
      </c>
      <c r="AQ314" s="97" t="str">
        <f t="shared" si="78"/>
        <v/>
      </c>
      <c r="AR314" s="113" t="str">
        <f>_xlfn.IFNA(IF(AND(MATCH(B314,SlNrfürStrecke!A:A,0)&gt;0,MATCH(C314,SlNrfürStrecke!B:B,0)&gt;0)=TRUE,"ja","nein"),"nein")</f>
        <v>nein</v>
      </c>
      <c r="AS314" s="140" t="str">
        <f t="shared" si="85"/>
        <v>nein</v>
      </c>
      <c r="AT314" s="113" t="str">
        <f t="shared" si="86"/>
        <v>Ja</v>
      </c>
      <c r="AU314" s="113"/>
      <c r="AV314" s="141" t="s">
        <v>3607</v>
      </c>
    </row>
    <row r="315" spans="1:48" s="39" customFormat="1" ht="39.6" x14ac:dyDescent="0.25">
      <c r="A315" s="23" t="s">
        <v>2345</v>
      </c>
      <c r="B315" s="77">
        <v>31305</v>
      </c>
      <c r="C315" s="80" t="s">
        <v>3</v>
      </c>
      <c r="D315" s="81" t="s">
        <v>3</v>
      </c>
      <c r="E315" s="37" t="b">
        <f t="shared" si="79"/>
        <v>1</v>
      </c>
      <c r="F315" s="37" t="b">
        <f t="shared" si="80"/>
        <v>0</v>
      </c>
      <c r="G315" s="38" t="str">
        <f t="shared" si="90"/>
        <v xml:space="preserve">31305  </v>
      </c>
      <c r="H315" s="18" t="s">
        <v>477</v>
      </c>
      <c r="I315" s="93" t="s">
        <v>2346</v>
      </c>
      <c r="J315" s="19" t="s">
        <v>3201</v>
      </c>
      <c r="K315" s="19" t="s">
        <v>3</v>
      </c>
      <c r="L315" s="51"/>
      <c r="M315" s="51"/>
      <c r="N315" s="19" t="str">
        <f t="shared" si="91"/>
        <v/>
      </c>
      <c r="O315" s="22" t="str">
        <f t="shared" ca="1" si="92"/>
        <v>ja</v>
      </c>
      <c r="P315" s="22" t="str">
        <f t="shared" ca="1" si="93"/>
        <v>ja</v>
      </c>
      <c r="Q315" s="20" t="str">
        <f t="shared" ca="1" si="94"/>
        <v>Ja</v>
      </c>
      <c r="R315" s="53" t="s">
        <v>476</v>
      </c>
      <c r="S315" s="73" t="s">
        <v>2345</v>
      </c>
      <c r="T315" s="28"/>
      <c r="U315" s="33" t="str">
        <f t="shared" si="87"/>
        <v/>
      </c>
      <c r="V315" s="29"/>
      <c r="W315" s="35"/>
      <c r="X315" s="35"/>
      <c r="Y315" s="35"/>
      <c r="Z315" s="35"/>
      <c r="AA315" s="24" t="str">
        <f>IF(W315&lt;&gt;"",VLOOKUP(W315,'Anlagentypen strukt inkl RD end'!$A$2:$H$40,8),"")</f>
        <v/>
      </c>
      <c r="AB315" s="24" t="str">
        <f>IF(X315&lt;&gt;"",VLOOKUP(X315,'Anlagentypen strukt inkl RD end'!$A$2:$H$40,8),"")</f>
        <v/>
      </c>
      <c r="AC315" s="24" t="str">
        <f>IF(Y315&lt;&gt;"",VLOOKUP(Y315,'Anlagentypen strukt inkl RD end'!$A$2:$H$40,8),"")</f>
        <v/>
      </c>
      <c r="AD315" s="24" t="str">
        <f>IF(Z315&lt;&gt;"",VLOOKUP(Z315,'Anlagentypen strukt inkl RD end'!$A$2:$H$40,8),"")</f>
        <v/>
      </c>
      <c r="AE315" s="33" t="str">
        <f t="shared" si="81"/>
        <v/>
      </c>
      <c r="AF315" s="25"/>
      <c r="AG315" s="25"/>
      <c r="AH315" s="25"/>
      <c r="AI315" s="25"/>
      <c r="AJ315" s="47" t="str">
        <f t="shared" si="88"/>
        <v/>
      </c>
      <c r="AK315" s="48" t="str">
        <f t="shared" si="82"/>
        <v/>
      </c>
      <c r="AL315" s="47" t="str">
        <f t="shared" si="89"/>
        <v/>
      </c>
      <c r="AM315" s="27"/>
      <c r="AN315" s="36" t="str">
        <f t="shared" si="83"/>
        <v/>
      </c>
      <c r="AO315" s="39" t="str">
        <f t="shared" si="95"/>
        <v/>
      </c>
      <c r="AP315" s="39" t="str">
        <f t="shared" si="84"/>
        <v>X</v>
      </c>
      <c r="AQ315" s="97" t="str">
        <f t="shared" si="78"/>
        <v/>
      </c>
      <c r="AR315" s="140" t="str">
        <f>_xlfn.IFNA(IF(AND(MATCH(B315,SlNrfürStrecke!A:A,0)&gt;0,MATCH(C315,SlNrfürStrecke!B:B,0)&gt;0)=TRUE,"ja","nein"),"nein")</f>
        <v>ja</v>
      </c>
      <c r="AS315" s="140" t="str">
        <f t="shared" si="85"/>
        <v>ja</v>
      </c>
      <c r="AT315" s="113" t="str">
        <f t="shared" si="86"/>
        <v>Nein</v>
      </c>
      <c r="AU315" s="113"/>
      <c r="AV315" s="141" t="s">
        <v>3607</v>
      </c>
    </row>
    <row r="316" spans="1:48" s="39" customFormat="1" hidden="1" x14ac:dyDescent="0.25">
      <c r="A316" s="23"/>
      <c r="B316" s="77">
        <v>31305</v>
      </c>
      <c r="C316" s="81" t="s">
        <v>7</v>
      </c>
      <c r="D316" s="81" t="s">
        <v>8</v>
      </c>
      <c r="E316" s="37" t="b">
        <f t="shared" si="79"/>
        <v>0</v>
      </c>
      <c r="F316" s="37" t="b">
        <f t="shared" si="80"/>
        <v>0</v>
      </c>
      <c r="G316" s="38" t="str">
        <f t="shared" si="90"/>
        <v>31305 77 g</v>
      </c>
      <c r="H316" s="18" t="s">
        <v>477</v>
      </c>
      <c r="I316" s="94" t="s">
        <v>9</v>
      </c>
      <c r="J316" s="19" t="s">
        <v>3</v>
      </c>
      <c r="K316" s="19" t="s">
        <v>3</v>
      </c>
      <c r="L316" s="51"/>
      <c r="M316" s="51"/>
      <c r="N316" s="19" t="str">
        <f t="shared" si="91"/>
        <v/>
      </c>
      <c r="O316" s="22" t="str">
        <f t="shared" ca="1" si="92"/>
        <v>ja</v>
      </c>
      <c r="P316" s="22" t="str">
        <f t="shared" ca="1" si="93"/>
        <v>ja</v>
      </c>
      <c r="Q316" s="20" t="str">
        <f t="shared" ca="1" si="94"/>
        <v>Ja</v>
      </c>
      <c r="R316" s="53" t="s">
        <v>478</v>
      </c>
      <c r="S316" s="84"/>
      <c r="T316" s="83"/>
      <c r="U316" s="33" t="str">
        <f t="shared" si="87"/>
        <v/>
      </c>
      <c r="V316" s="29"/>
      <c r="W316" s="35"/>
      <c r="X316" s="35"/>
      <c r="Y316" s="35"/>
      <c r="Z316" s="35"/>
      <c r="AA316" s="24" t="str">
        <f>IF(W316&lt;&gt;"",VLOOKUP(W316,'Anlagentypen strukt inkl RD end'!$A$2:$H$40,8),"")</f>
        <v/>
      </c>
      <c r="AB316" s="24" t="str">
        <f>IF(X316&lt;&gt;"",VLOOKUP(X316,'Anlagentypen strukt inkl RD end'!$A$2:$H$40,8),"")</f>
        <v/>
      </c>
      <c r="AC316" s="24" t="str">
        <f>IF(Y316&lt;&gt;"",VLOOKUP(Y316,'Anlagentypen strukt inkl RD end'!$A$2:$H$40,8),"")</f>
        <v/>
      </c>
      <c r="AD316" s="24" t="str">
        <f>IF(Z316&lt;&gt;"",VLOOKUP(Z316,'Anlagentypen strukt inkl RD end'!$A$2:$H$40,8),"")</f>
        <v/>
      </c>
      <c r="AE316" s="33" t="str">
        <f t="shared" si="81"/>
        <v/>
      </c>
      <c r="AF316" s="25"/>
      <c r="AG316" s="25"/>
      <c r="AH316" s="25"/>
      <c r="AI316" s="25"/>
      <c r="AJ316" s="47" t="str">
        <f t="shared" si="88"/>
        <v/>
      </c>
      <c r="AK316" s="48" t="str">
        <f t="shared" si="82"/>
        <v/>
      </c>
      <c r="AL316" s="47" t="str">
        <f t="shared" si="89"/>
        <v/>
      </c>
      <c r="AM316" s="27"/>
      <c r="AN316" s="36" t="str">
        <f t="shared" si="83"/>
        <v/>
      </c>
      <c r="AO316" s="39" t="str">
        <f t="shared" si="95"/>
        <v/>
      </c>
      <c r="AP316" s="39" t="str">
        <f t="shared" si="84"/>
        <v/>
      </c>
      <c r="AQ316" s="97" t="str">
        <f t="shared" si="78"/>
        <v/>
      </c>
      <c r="AR316" s="113" t="str">
        <f>_xlfn.IFNA(IF(AND(MATCH(B316,SlNrfürStrecke!A:A,0)&gt;0,MATCH(C316,SlNrfürStrecke!B:B,0)&gt;0)=TRUE,"ja","nein"),"nein")</f>
        <v>nein</v>
      </c>
      <c r="AS316" s="140" t="str">
        <f t="shared" si="85"/>
        <v>nein</v>
      </c>
      <c r="AT316" s="113" t="str">
        <f t="shared" si="86"/>
        <v>Ja</v>
      </c>
      <c r="AU316" s="113"/>
      <c r="AV316" s="141" t="s">
        <v>3607</v>
      </c>
    </row>
    <row r="317" spans="1:48" s="39" customFormat="1" ht="26.4" hidden="1" x14ac:dyDescent="0.25">
      <c r="A317" s="23"/>
      <c r="B317" s="77">
        <v>31305</v>
      </c>
      <c r="C317" s="81" t="s">
        <v>142</v>
      </c>
      <c r="D317" s="81" t="s">
        <v>3</v>
      </c>
      <c r="E317" s="37" t="b">
        <f t="shared" si="79"/>
        <v>0</v>
      </c>
      <c r="F317" s="37" t="b">
        <f t="shared" si="80"/>
        <v>0</v>
      </c>
      <c r="G317" s="38" t="str">
        <f t="shared" si="90"/>
        <v xml:space="preserve">31305 91 </v>
      </c>
      <c r="H317" s="18" t="s">
        <v>477</v>
      </c>
      <c r="I317" s="94" t="s">
        <v>3164</v>
      </c>
      <c r="J317" s="19" t="s">
        <v>3</v>
      </c>
      <c r="K317" s="19" t="s">
        <v>3</v>
      </c>
      <c r="L317" s="51"/>
      <c r="M317" s="51"/>
      <c r="N317" s="19" t="str">
        <f t="shared" si="91"/>
        <v/>
      </c>
      <c r="O317" s="22" t="str">
        <f t="shared" ca="1" si="92"/>
        <v>ja</v>
      </c>
      <c r="P317" s="22" t="str">
        <f t="shared" ca="1" si="93"/>
        <v>ja</v>
      </c>
      <c r="Q317" s="20" t="str">
        <f t="shared" ca="1" si="94"/>
        <v>Ja</v>
      </c>
      <c r="R317" s="53" t="s">
        <v>479</v>
      </c>
      <c r="S317" s="73"/>
      <c r="T317" s="28"/>
      <c r="U317" s="33" t="str">
        <f t="shared" si="87"/>
        <v/>
      </c>
      <c r="V317" s="29"/>
      <c r="W317" s="35"/>
      <c r="X317" s="35"/>
      <c r="Y317" s="35"/>
      <c r="Z317" s="35"/>
      <c r="AA317" s="24" t="str">
        <f>IF(W317&lt;&gt;"",VLOOKUP(W317,'Anlagentypen strukt inkl RD end'!$A$2:$H$40,8),"")</f>
        <v/>
      </c>
      <c r="AB317" s="24" t="str">
        <f>IF(X317&lt;&gt;"",VLOOKUP(X317,'Anlagentypen strukt inkl RD end'!$A$2:$H$40,8),"")</f>
        <v/>
      </c>
      <c r="AC317" s="24" t="str">
        <f>IF(Y317&lt;&gt;"",VLOOKUP(Y317,'Anlagentypen strukt inkl RD end'!$A$2:$H$40,8),"")</f>
        <v/>
      </c>
      <c r="AD317" s="24" t="str">
        <f>IF(Z317&lt;&gt;"",VLOOKUP(Z317,'Anlagentypen strukt inkl RD end'!$A$2:$H$40,8),"")</f>
        <v/>
      </c>
      <c r="AE317" s="33" t="str">
        <f t="shared" si="81"/>
        <v/>
      </c>
      <c r="AF317" s="25"/>
      <c r="AG317" s="25"/>
      <c r="AH317" s="25"/>
      <c r="AI317" s="25"/>
      <c r="AJ317" s="47" t="str">
        <f t="shared" si="88"/>
        <v/>
      </c>
      <c r="AK317" s="48" t="str">
        <f t="shared" si="82"/>
        <v/>
      </c>
      <c r="AL317" s="47" t="str">
        <f t="shared" si="89"/>
        <v/>
      </c>
      <c r="AM317" s="27"/>
      <c r="AN317" s="36" t="str">
        <f t="shared" si="83"/>
        <v/>
      </c>
      <c r="AO317" s="39" t="str">
        <f t="shared" si="95"/>
        <v/>
      </c>
      <c r="AP317" s="39" t="str">
        <f t="shared" si="84"/>
        <v/>
      </c>
      <c r="AQ317" s="97" t="str">
        <f t="shared" si="78"/>
        <v/>
      </c>
      <c r="AR317" s="113" t="str">
        <f>_xlfn.IFNA(IF(AND(MATCH(B317,SlNrfürStrecke!A:A,0)&gt;0,MATCH(C317,SlNrfürStrecke!B:B,0)&gt;0)=TRUE,"ja","nein"),"nein")</f>
        <v>nein</v>
      </c>
      <c r="AS317" s="140" t="str">
        <f t="shared" si="85"/>
        <v>nein</v>
      </c>
      <c r="AT317" s="113" t="str">
        <f t="shared" si="86"/>
        <v>Ja</v>
      </c>
      <c r="AU317" s="113"/>
      <c r="AV317" s="141" t="s">
        <v>3607</v>
      </c>
    </row>
    <row r="318" spans="1:48" s="39" customFormat="1" ht="39.6" x14ac:dyDescent="0.25">
      <c r="A318" s="23" t="s">
        <v>2345</v>
      </c>
      <c r="B318" s="77">
        <v>31306</v>
      </c>
      <c r="C318" s="80" t="s">
        <v>3</v>
      </c>
      <c r="D318" s="81" t="s">
        <v>3</v>
      </c>
      <c r="E318" s="37" t="b">
        <f t="shared" si="79"/>
        <v>1</v>
      </c>
      <c r="F318" s="37" t="b">
        <f t="shared" si="80"/>
        <v>0</v>
      </c>
      <c r="G318" s="38" t="str">
        <f t="shared" si="90"/>
        <v xml:space="preserve">31306  </v>
      </c>
      <c r="H318" s="18" t="s">
        <v>3202</v>
      </c>
      <c r="I318" s="93" t="s">
        <v>2346</v>
      </c>
      <c r="J318" s="19" t="s">
        <v>3203</v>
      </c>
      <c r="K318" s="19" t="s">
        <v>3</v>
      </c>
      <c r="L318" s="51"/>
      <c r="M318" s="51"/>
      <c r="N318" s="19" t="str">
        <f t="shared" si="91"/>
        <v/>
      </c>
      <c r="O318" s="22" t="str">
        <f t="shared" ca="1" si="92"/>
        <v>ja</v>
      </c>
      <c r="P318" s="22" t="str">
        <f t="shared" ca="1" si="93"/>
        <v>ja</v>
      </c>
      <c r="Q318" s="20" t="str">
        <f t="shared" ca="1" si="94"/>
        <v>Ja</v>
      </c>
      <c r="R318" s="53" t="s">
        <v>480</v>
      </c>
      <c r="S318" s="73" t="s">
        <v>2345</v>
      </c>
      <c r="T318" s="28"/>
      <c r="U318" s="33" t="str">
        <f t="shared" si="87"/>
        <v/>
      </c>
      <c r="V318" s="29"/>
      <c r="W318" s="35"/>
      <c r="X318" s="35"/>
      <c r="Y318" s="35"/>
      <c r="Z318" s="35"/>
      <c r="AA318" s="24" t="str">
        <f>IF(W318&lt;&gt;"",VLOOKUP(W318,'Anlagentypen strukt inkl RD end'!$A$2:$H$40,8),"")</f>
        <v/>
      </c>
      <c r="AB318" s="24" t="str">
        <f>IF(X318&lt;&gt;"",VLOOKUP(X318,'Anlagentypen strukt inkl RD end'!$A$2:$H$40,8),"")</f>
        <v/>
      </c>
      <c r="AC318" s="24" t="str">
        <f>IF(Y318&lt;&gt;"",VLOOKUP(Y318,'Anlagentypen strukt inkl RD end'!$A$2:$H$40,8),"")</f>
        <v/>
      </c>
      <c r="AD318" s="24" t="str">
        <f>IF(Z318&lt;&gt;"",VLOOKUP(Z318,'Anlagentypen strukt inkl RD end'!$A$2:$H$40,8),"")</f>
        <v/>
      </c>
      <c r="AE318" s="33" t="str">
        <f t="shared" si="81"/>
        <v/>
      </c>
      <c r="AF318" s="25"/>
      <c r="AG318" s="25"/>
      <c r="AH318" s="25"/>
      <c r="AI318" s="25"/>
      <c r="AJ318" s="47" t="str">
        <f t="shared" si="88"/>
        <v/>
      </c>
      <c r="AK318" s="48" t="str">
        <f t="shared" si="82"/>
        <v/>
      </c>
      <c r="AL318" s="47" t="str">
        <f t="shared" si="89"/>
        <v/>
      </c>
      <c r="AM318" s="27"/>
      <c r="AN318" s="36" t="str">
        <f t="shared" si="83"/>
        <v/>
      </c>
      <c r="AO318" s="39" t="str">
        <f t="shared" si="95"/>
        <v/>
      </c>
      <c r="AP318" s="39" t="str">
        <f t="shared" si="84"/>
        <v>X</v>
      </c>
      <c r="AQ318" s="97" t="str">
        <f t="shared" si="78"/>
        <v/>
      </c>
      <c r="AR318" s="140" t="str">
        <f>_xlfn.IFNA(IF(AND(MATCH(B318,SlNrfürStrecke!A:A,0)&gt;0,MATCH(C318,SlNrfürStrecke!B:B,0)&gt;0)=TRUE,"ja","nein"),"nein")</f>
        <v>ja</v>
      </c>
      <c r="AS318" s="140" t="str">
        <f t="shared" si="85"/>
        <v>ja</v>
      </c>
      <c r="AT318" s="113" t="str">
        <f t="shared" si="86"/>
        <v>Nein</v>
      </c>
      <c r="AU318" s="113"/>
      <c r="AV318" s="141" t="s">
        <v>3607</v>
      </c>
    </row>
    <row r="319" spans="1:48" s="39" customFormat="1" ht="26.4" hidden="1" x14ac:dyDescent="0.25">
      <c r="A319" s="23"/>
      <c r="B319" s="77">
        <v>31306</v>
      </c>
      <c r="C319" s="81" t="s">
        <v>7</v>
      </c>
      <c r="D319" s="81" t="s">
        <v>8</v>
      </c>
      <c r="E319" s="37" t="b">
        <f t="shared" si="79"/>
        <v>0</v>
      </c>
      <c r="F319" s="37" t="b">
        <f t="shared" si="80"/>
        <v>0</v>
      </c>
      <c r="G319" s="38" t="str">
        <f t="shared" si="90"/>
        <v>31306 77 g</v>
      </c>
      <c r="H319" s="18" t="s">
        <v>3202</v>
      </c>
      <c r="I319" s="94" t="s">
        <v>9</v>
      </c>
      <c r="J319" s="19" t="s">
        <v>3</v>
      </c>
      <c r="K319" s="19" t="s">
        <v>3</v>
      </c>
      <c r="L319" s="51"/>
      <c r="M319" s="51"/>
      <c r="N319" s="19" t="str">
        <f t="shared" si="91"/>
        <v/>
      </c>
      <c r="O319" s="22" t="str">
        <f t="shared" ca="1" si="92"/>
        <v>ja</v>
      </c>
      <c r="P319" s="22" t="str">
        <f t="shared" ca="1" si="93"/>
        <v>ja</v>
      </c>
      <c r="Q319" s="20" t="str">
        <f t="shared" ca="1" si="94"/>
        <v>Ja</v>
      </c>
      <c r="R319" s="53" t="s">
        <v>490</v>
      </c>
      <c r="S319" s="84"/>
      <c r="T319" s="83"/>
      <c r="U319" s="33" t="str">
        <f t="shared" si="87"/>
        <v/>
      </c>
      <c r="V319" s="29"/>
      <c r="W319" s="35"/>
      <c r="X319" s="35"/>
      <c r="Y319" s="35"/>
      <c r="Z319" s="35"/>
      <c r="AA319" s="24" t="str">
        <f>IF(W319&lt;&gt;"",VLOOKUP(W319,'Anlagentypen strukt inkl RD end'!$A$2:$H$40,8),"")</f>
        <v/>
      </c>
      <c r="AB319" s="24" t="str">
        <f>IF(X319&lt;&gt;"",VLOOKUP(X319,'Anlagentypen strukt inkl RD end'!$A$2:$H$40,8),"")</f>
        <v/>
      </c>
      <c r="AC319" s="24" t="str">
        <f>IF(Y319&lt;&gt;"",VLOOKUP(Y319,'Anlagentypen strukt inkl RD end'!$A$2:$H$40,8),"")</f>
        <v/>
      </c>
      <c r="AD319" s="24" t="str">
        <f>IF(Z319&lt;&gt;"",VLOOKUP(Z319,'Anlagentypen strukt inkl RD end'!$A$2:$H$40,8),"")</f>
        <v/>
      </c>
      <c r="AE319" s="33" t="str">
        <f t="shared" si="81"/>
        <v/>
      </c>
      <c r="AF319" s="25"/>
      <c r="AG319" s="25"/>
      <c r="AH319" s="25"/>
      <c r="AI319" s="25"/>
      <c r="AJ319" s="47" t="str">
        <f t="shared" si="88"/>
        <v/>
      </c>
      <c r="AK319" s="48" t="str">
        <f t="shared" si="82"/>
        <v/>
      </c>
      <c r="AL319" s="47" t="str">
        <f t="shared" si="89"/>
        <v/>
      </c>
      <c r="AM319" s="27"/>
      <c r="AN319" s="36" t="str">
        <f t="shared" si="83"/>
        <v/>
      </c>
      <c r="AO319" s="39" t="str">
        <f t="shared" si="95"/>
        <v/>
      </c>
      <c r="AP319" s="39" t="str">
        <f t="shared" si="84"/>
        <v/>
      </c>
      <c r="AQ319" s="97" t="str">
        <f t="shared" si="78"/>
        <v/>
      </c>
      <c r="AR319" s="113" t="str">
        <f>_xlfn.IFNA(IF(AND(MATCH(B319,SlNrfürStrecke!A:A,0)&gt;0,MATCH(C319,SlNrfürStrecke!B:B,0)&gt;0)=TRUE,"ja","nein"),"nein")</f>
        <v>nein</v>
      </c>
      <c r="AS319" s="140" t="str">
        <f t="shared" si="85"/>
        <v>nein</v>
      </c>
      <c r="AT319" s="113" t="str">
        <f t="shared" si="86"/>
        <v>Ja</v>
      </c>
      <c r="AU319" s="113"/>
      <c r="AV319" s="141" t="s">
        <v>3607</v>
      </c>
    </row>
    <row r="320" spans="1:48" s="39" customFormat="1" ht="26.4" hidden="1" x14ac:dyDescent="0.25">
      <c r="A320" s="23"/>
      <c r="B320" s="77">
        <v>31306</v>
      </c>
      <c r="C320" s="81" t="s">
        <v>142</v>
      </c>
      <c r="D320" s="81" t="s">
        <v>3</v>
      </c>
      <c r="E320" s="37" t="b">
        <f t="shared" si="79"/>
        <v>0</v>
      </c>
      <c r="F320" s="37" t="b">
        <f t="shared" si="80"/>
        <v>0</v>
      </c>
      <c r="G320" s="38" t="str">
        <f t="shared" si="90"/>
        <v xml:space="preserve">31306 91 </v>
      </c>
      <c r="H320" s="18" t="s">
        <v>3202</v>
      </c>
      <c r="I320" s="94" t="s">
        <v>3164</v>
      </c>
      <c r="J320" s="19" t="s">
        <v>3</v>
      </c>
      <c r="K320" s="19" t="s">
        <v>3</v>
      </c>
      <c r="L320" s="51"/>
      <c r="M320" s="51"/>
      <c r="N320" s="19" t="str">
        <f t="shared" si="91"/>
        <v/>
      </c>
      <c r="O320" s="22" t="str">
        <f t="shared" ca="1" si="92"/>
        <v>ja</v>
      </c>
      <c r="P320" s="22" t="str">
        <f t="shared" ca="1" si="93"/>
        <v>ja</v>
      </c>
      <c r="Q320" s="20" t="str">
        <f t="shared" ca="1" si="94"/>
        <v>Ja</v>
      </c>
      <c r="R320" s="53" t="s">
        <v>491</v>
      </c>
      <c r="S320" s="73"/>
      <c r="T320" s="28"/>
      <c r="U320" s="33" t="str">
        <f t="shared" si="87"/>
        <v/>
      </c>
      <c r="V320" s="29"/>
      <c r="W320" s="35"/>
      <c r="X320" s="35"/>
      <c r="Y320" s="35"/>
      <c r="Z320" s="35"/>
      <c r="AA320" s="24" t="str">
        <f>IF(W320&lt;&gt;"",VLOOKUP(W320,'Anlagentypen strukt inkl RD end'!$A$2:$H$40,8),"")</f>
        <v/>
      </c>
      <c r="AB320" s="24" t="str">
        <f>IF(X320&lt;&gt;"",VLOOKUP(X320,'Anlagentypen strukt inkl RD end'!$A$2:$H$40,8),"")</f>
        <v/>
      </c>
      <c r="AC320" s="24" t="str">
        <f>IF(Y320&lt;&gt;"",VLOOKUP(Y320,'Anlagentypen strukt inkl RD end'!$A$2:$H$40,8),"")</f>
        <v/>
      </c>
      <c r="AD320" s="24" t="str">
        <f>IF(Z320&lt;&gt;"",VLOOKUP(Z320,'Anlagentypen strukt inkl RD end'!$A$2:$H$40,8),"")</f>
        <v/>
      </c>
      <c r="AE320" s="33" t="str">
        <f t="shared" si="81"/>
        <v/>
      </c>
      <c r="AF320" s="25"/>
      <c r="AG320" s="25"/>
      <c r="AH320" s="25"/>
      <c r="AI320" s="25"/>
      <c r="AJ320" s="47" t="str">
        <f t="shared" si="88"/>
        <v/>
      </c>
      <c r="AK320" s="48" t="str">
        <f t="shared" si="82"/>
        <v/>
      </c>
      <c r="AL320" s="47" t="str">
        <f t="shared" si="89"/>
        <v/>
      </c>
      <c r="AM320" s="27"/>
      <c r="AN320" s="36" t="str">
        <f t="shared" si="83"/>
        <v/>
      </c>
      <c r="AO320" s="39" t="str">
        <f t="shared" si="95"/>
        <v/>
      </c>
      <c r="AP320" s="39" t="str">
        <f t="shared" si="84"/>
        <v/>
      </c>
      <c r="AQ320" s="97" t="str">
        <f t="shared" si="78"/>
        <v/>
      </c>
      <c r="AR320" s="113" t="str">
        <f>_xlfn.IFNA(IF(AND(MATCH(B320,SlNrfürStrecke!A:A,0)&gt;0,MATCH(C320,SlNrfürStrecke!B:B,0)&gt;0)=TRUE,"ja","nein"),"nein")</f>
        <v>nein</v>
      </c>
      <c r="AS320" s="140" t="str">
        <f t="shared" si="85"/>
        <v>nein</v>
      </c>
      <c r="AT320" s="113" t="str">
        <f t="shared" si="86"/>
        <v>Ja</v>
      </c>
      <c r="AU320" s="113"/>
      <c r="AV320" s="141" t="s">
        <v>3607</v>
      </c>
    </row>
    <row r="321" spans="1:48" s="39" customFormat="1" ht="26.4" x14ac:dyDescent="0.25">
      <c r="A321" s="23" t="s">
        <v>2345</v>
      </c>
      <c r="B321" s="77">
        <v>31306</v>
      </c>
      <c r="C321" s="81" t="s">
        <v>482</v>
      </c>
      <c r="D321" s="81" t="s">
        <v>3</v>
      </c>
      <c r="E321" s="37" t="b">
        <f t="shared" si="79"/>
        <v>1</v>
      </c>
      <c r="F321" s="37" t="b">
        <f t="shared" si="80"/>
        <v>0</v>
      </c>
      <c r="G321" s="38" t="str">
        <f t="shared" si="90"/>
        <v xml:space="preserve">31306 70 </v>
      </c>
      <c r="H321" s="18" t="s">
        <v>3202</v>
      </c>
      <c r="I321" s="94" t="s">
        <v>483</v>
      </c>
      <c r="J321" s="19" t="s">
        <v>3204</v>
      </c>
      <c r="K321" s="19" t="s">
        <v>3</v>
      </c>
      <c r="L321" s="51"/>
      <c r="M321" s="51"/>
      <c r="N321" s="19" t="str">
        <f t="shared" si="91"/>
        <v/>
      </c>
      <c r="O321" s="22" t="str">
        <f t="shared" ca="1" si="92"/>
        <v>ja</v>
      </c>
      <c r="P321" s="22" t="str">
        <f t="shared" ca="1" si="93"/>
        <v>ja</v>
      </c>
      <c r="Q321" s="20" t="str">
        <f t="shared" ca="1" si="94"/>
        <v>Ja</v>
      </c>
      <c r="R321" s="53" t="s">
        <v>481</v>
      </c>
      <c r="S321" s="73" t="s">
        <v>2345</v>
      </c>
      <c r="T321" s="28"/>
      <c r="U321" s="33" t="str">
        <f t="shared" si="87"/>
        <v/>
      </c>
      <c r="V321" s="29"/>
      <c r="W321" s="35"/>
      <c r="X321" s="35"/>
      <c r="Y321" s="35"/>
      <c r="Z321" s="35"/>
      <c r="AA321" s="24" t="str">
        <f>IF(W321&lt;&gt;"",VLOOKUP(W321,'Anlagentypen strukt inkl RD end'!$A$2:$H$40,8),"")</f>
        <v/>
      </c>
      <c r="AB321" s="24" t="str">
        <f>IF(X321&lt;&gt;"",VLOOKUP(X321,'Anlagentypen strukt inkl RD end'!$A$2:$H$40,8),"")</f>
        <v/>
      </c>
      <c r="AC321" s="24" t="str">
        <f>IF(Y321&lt;&gt;"",VLOOKUP(Y321,'Anlagentypen strukt inkl RD end'!$A$2:$H$40,8),"")</f>
        <v/>
      </c>
      <c r="AD321" s="24" t="str">
        <f>IF(Z321&lt;&gt;"",VLOOKUP(Z321,'Anlagentypen strukt inkl RD end'!$A$2:$H$40,8),"")</f>
        <v/>
      </c>
      <c r="AE321" s="33" t="str">
        <f t="shared" si="81"/>
        <v/>
      </c>
      <c r="AF321" s="25"/>
      <c r="AG321" s="25"/>
      <c r="AH321" s="25"/>
      <c r="AI321" s="25"/>
      <c r="AJ321" s="47" t="str">
        <f t="shared" si="88"/>
        <v/>
      </c>
      <c r="AK321" s="48" t="str">
        <f t="shared" si="82"/>
        <v/>
      </c>
      <c r="AL321" s="47" t="str">
        <f t="shared" si="89"/>
        <v/>
      </c>
      <c r="AM321" s="27"/>
      <c r="AN321" s="36" t="str">
        <f t="shared" si="83"/>
        <v/>
      </c>
      <c r="AO321" s="39" t="str">
        <f t="shared" si="95"/>
        <v/>
      </c>
      <c r="AP321" s="39" t="str">
        <f t="shared" si="84"/>
        <v>X</v>
      </c>
      <c r="AQ321" s="97" t="str">
        <f t="shared" si="78"/>
        <v/>
      </c>
      <c r="AR321" s="113" t="str">
        <f>_xlfn.IFNA(IF(AND(MATCH(B321,SlNrfürStrecke!A:A,0)&gt;0,MATCH(C321,SlNrfürStrecke!B:B,0)&gt;0)=TRUE,"ja","nein"),"nein")</f>
        <v>ja</v>
      </c>
      <c r="AS321" s="140" t="str">
        <f t="shared" si="85"/>
        <v>ja</v>
      </c>
      <c r="AT321" s="113" t="str">
        <f t="shared" si="86"/>
        <v>Nein</v>
      </c>
      <c r="AU321" s="113"/>
      <c r="AV321" s="141" t="s">
        <v>3607</v>
      </c>
    </row>
    <row r="322" spans="1:48" s="39" customFormat="1" ht="26.4" x14ac:dyDescent="0.25">
      <c r="A322" s="23" t="s">
        <v>2345</v>
      </c>
      <c r="B322" s="77">
        <v>31306</v>
      </c>
      <c r="C322" s="81" t="s">
        <v>485</v>
      </c>
      <c r="D322" s="81" t="s">
        <v>3</v>
      </c>
      <c r="E322" s="37" t="b">
        <f t="shared" si="79"/>
        <v>1</v>
      </c>
      <c r="F322" s="37" t="b">
        <f t="shared" si="80"/>
        <v>0</v>
      </c>
      <c r="G322" s="38" t="str">
        <f t="shared" si="90"/>
        <v xml:space="preserve">31306 72 </v>
      </c>
      <c r="H322" s="18" t="s">
        <v>3202</v>
      </c>
      <c r="I322" s="94" t="s">
        <v>486</v>
      </c>
      <c r="J322" s="19" t="s">
        <v>3204</v>
      </c>
      <c r="K322" s="19" t="s">
        <v>3</v>
      </c>
      <c r="L322" s="51"/>
      <c r="M322" s="51"/>
      <c r="N322" s="19" t="str">
        <f t="shared" si="91"/>
        <v/>
      </c>
      <c r="O322" s="22" t="str">
        <f t="shared" ca="1" si="92"/>
        <v>ja</v>
      </c>
      <c r="P322" s="22" t="str">
        <f t="shared" ca="1" si="93"/>
        <v>ja</v>
      </c>
      <c r="Q322" s="20" t="str">
        <f t="shared" ca="1" si="94"/>
        <v>Ja</v>
      </c>
      <c r="R322" s="53" t="s">
        <v>484</v>
      </c>
      <c r="S322" s="73" t="s">
        <v>2345</v>
      </c>
      <c r="T322" s="28"/>
      <c r="U322" s="33" t="str">
        <f t="shared" si="87"/>
        <v/>
      </c>
      <c r="V322" s="29"/>
      <c r="W322" s="35"/>
      <c r="X322" s="35"/>
      <c r="Y322" s="35"/>
      <c r="Z322" s="35"/>
      <c r="AA322" s="24" t="str">
        <f>IF(W322&lt;&gt;"",VLOOKUP(W322,'Anlagentypen strukt inkl RD end'!$A$2:$H$40,8),"")</f>
        <v/>
      </c>
      <c r="AB322" s="24" t="str">
        <f>IF(X322&lt;&gt;"",VLOOKUP(X322,'Anlagentypen strukt inkl RD end'!$A$2:$H$40,8),"")</f>
        <v/>
      </c>
      <c r="AC322" s="24" t="str">
        <f>IF(Y322&lt;&gt;"",VLOOKUP(Y322,'Anlagentypen strukt inkl RD end'!$A$2:$H$40,8),"")</f>
        <v/>
      </c>
      <c r="AD322" s="24" t="str">
        <f>IF(Z322&lt;&gt;"",VLOOKUP(Z322,'Anlagentypen strukt inkl RD end'!$A$2:$H$40,8),"")</f>
        <v/>
      </c>
      <c r="AE322" s="33" t="str">
        <f t="shared" si="81"/>
        <v/>
      </c>
      <c r="AF322" s="25"/>
      <c r="AG322" s="25"/>
      <c r="AH322" s="25"/>
      <c r="AI322" s="25"/>
      <c r="AJ322" s="47" t="str">
        <f t="shared" si="88"/>
        <v/>
      </c>
      <c r="AK322" s="48" t="str">
        <f t="shared" ref="AK322:AK383" si="96">U322&amp; AE322 &amp; IF(AF322 &lt;&gt;"",AF322&amp;", ","") &amp;IF(AG322 &lt;&gt;"",AG322&amp;", ","") &amp;IF(AH322 &lt;&gt;"",AH322&amp;", ","")&amp; IF(AI322 &lt;&gt;"",AI322&amp;", ","")</f>
        <v/>
      </c>
      <c r="AL322" s="47" t="str">
        <f t="shared" si="89"/>
        <v/>
      </c>
      <c r="AM322" s="27"/>
      <c r="AN322" s="36" t="str">
        <f t="shared" ref="AN322:AN383" si="97">IF(AND(V322="X",AJ322=""),"R/D-Verfahren für die Behandlung fehlen!","")</f>
        <v/>
      </c>
      <c r="AO322" s="39" t="str">
        <f t="shared" si="95"/>
        <v/>
      </c>
      <c r="AP322" s="39" t="str">
        <f t="shared" si="84"/>
        <v>X</v>
      </c>
      <c r="AQ322" s="97" t="str">
        <f t="shared" ref="AQ322:AQ385" si="98">IF(A322="X",(IF(OR(S322="X",T322="X",V322="X")=TRUE,"","Spalten S, T und V nicht befüllt!")),IF(OR(S322="X",T322="X",V322="X"),"Spalte A nicht befüllt!",""))</f>
        <v/>
      </c>
      <c r="AR322" s="113" t="str">
        <f>_xlfn.IFNA(IF(AND(MATCH(B322,SlNrfürStrecke!A:A,0)&gt;0,MATCH(C322,SlNrfürStrecke!B:B,0)&gt;0)=TRUE,"ja","nein"),"nein")</f>
        <v>ja</v>
      </c>
      <c r="AS322" s="140" t="str">
        <f t="shared" si="85"/>
        <v>ja</v>
      </c>
      <c r="AT322" s="113" t="str">
        <f t="shared" si="86"/>
        <v>Nein</v>
      </c>
      <c r="AU322" s="113"/>
      <c r="AV322" s="141" t="s">
        <v>3607</v>
      </c>
    </row>
    <row r="323" spans="1:48" s="39" customFormat="1" ht="26.4" hidden="1" x14ac:dyDescent="0.25">
      <c r="A323" s="23"/>
      <c r="B323" s="77">
        <v>31306</v>
      </c>
      <c r="C323" s="81" t="s">
        <v>488</v>
      </c>
      <c r="D323" s="81" t="s">
        <v>3</v>
      </c>
      <c r="E323" s="37" t="b">
        <f t="shared" ref="E323:E382" si="99">AND(A323="X",D323="")</f>
        <v>0</v>
      </c>
      <c r="F323" s="37" t="b">
        <f t="shared" ref="F323:F382" si="100">AND(A323="X",D323="g")</f>
        <v>0</v>
      </c>
      <c r="G323" s="38" t="str">
        <f t="shared" si="90"/>
        <v xml:space="preserve">31306 74 </v>
      </c>
      <c r="H323" s="18" t="s">
        <v>3202</v>
      </c>
      <c r="I323" s="94" t="s">
        <v>489</v>
      </c>
      <c r="J323" s="19" t="s">
        <v>3204</v>
      </c>
      <c r="K323" s="19" t="s">
        <v>3</v>
      </c>
      <c r="L323" s="51"/>
      <c r="M323" s="51"/>
      <c r="N323" s="19" t="str">
        <f t="shared" si="91"/>
        <v/>
      </c>
      <c r="O323" s="22" t="str">
        <f t="shared" ca="1" si="92"/>
        <v>ja</v>
      </c>
      <c r="P323" s="22" t="str">
        <f t="shared" ca="1" si="93"/>
        <v>ja</v>
      </c>
      <c r="Q323" s="20" t="str">
        <f t="shared" ca="1" si="94"/>
        <v>Ja</v>
      </c>
      <c r="R323" s="53" t="s">
        <v>487</v>
      </c>
      <c r="S323" s="73"/>
      <c r="T323" s="28"/>
      <c r="U323" s="33" t="str">
        <f t="shared" ref="U323:U384" si="101">IF(T323="X","R13, D15 ", "")</f>
        <v/>
      </c>
      <c r="V323" s="29"/>
      <c r="W323" s="35"/>
      <c r="X323" s="35"/>
      <c r="Y323" s="35"/>
      <c r="Z323" s="35"/>
      <c r="AA323" s="24" t="str">
        <f>IF(W323&lt;&gt;"",VLOOKUP(W323,'Anlagentypen strukt inkl RD end'!$A$2:$H$40,8),"")</f>
        <v/>
      </c>
      <c r="AB323" s="24" t="str">
        <f>IF(X323&lt;&gt;"",VLOOKUP(X323,'Anlagentypen strukt inkl RD end'!$A$2:$H$40,8),"")</f>
        <v/>
      </c>
      <c r="AC323" s="24" t="str">
        <f>IF(Y323&lt;&gt;"",VLOOKUP(Y323,'Anlagentypen strukt inkl RD end'!$A$2:$H$40,8),"")</f>
        <v/>
      </c>
      <c r="AD323" s="24" t="str">
        <f>IF(Z323&lt;&gt;"",VLOOKUP(Z323,'Anlagentypen strukt inkl RD end'!$A$2:$H$40,8),"")</f>
        <v/>
      </c>
      <c r="AE323" s="33" t="str">
        <f t="shared" ref="AE323:AE386" si="102">AA323&amp;AB323&amp;AD323&amp;AC323</f>
        <v/>
      </c>
      <c r="AF323" s="25"/>
      <c r="AG323" s="25"/>
      <c r="AH323" s="25"/>
      <c r="AI323" s="25"/>
      <c r="AJ323" s="47" t="str">
        <f t="shared" ref="AJ323:AJ384" si="103">IF(AE323 &lt;&gt;"",AE323&amp;", ","") &amp;IF(AF323 &lt;&gt;"",AF323&amp;", ","") &amp;IF(AG323 &lt;&gt;"",AG323&amp;", ","") &amp;IF(AH323 &lt;&gt;"",AH323&amp;", ","")&amp; IF(AI323 &lt;&gt;"",AI323&amp;", ","")</f>
        <v/>
      </c>
      <c r="AK323" s="48" t="str">
        <f t="shared" si="96"/>
        <v/>
      </c>
      <c r="AL323" s="47" t="str">
        <f t="shared" si="89"/>
        <v/>
      </c>
      <c r="AM323" s="27"/>
      <c r="AN323" s="36" t="str">
        <f t="shared" si="97"/>
        <v/>
      </c>
      <c r="AO323" s="39" t="str">
        <f t="shared" si="95"/>
        <v/>
      </c>
      <c r="AP323" s="39" t="str">
        <f t="shared" ref="AP323:AP386" si="104">IF(OR(A323="X",S323="X",T323="X",V323="X"),"X","")</f>
        <v/>
      </c>
      <c r="AQ323" s="97" t="str">
        <f t="shared" si="98"/>
        <v/>
      </c>
      <c r="AR323" s="113" t="str">
        <f>_xlfn.IFNA(IF(AND(MATCH(B323,SlNrfürStrecke!A:A,0)&gt;0,MATCH(C323,SlNrfürStrecke!B:B,0)&gt;0)=TRUE,"ja","nein"),"nein")</f>
        <v>nein</v>
      </c>
      <c r="AS323" s="140" t="str">
        <f t="shared" ref="AS323:AS386" si="105">AR323</f>
        <v>nein</v>
      </c>
      <c r="AT323" s="113" t="str">
        <f t="shared" ref="AT323:AT386" si="106">IF(AS323="ja","Nein","Ja")</f>
        <v>Ja</v>
      </c>
      <c r="AU323" s="113"/>
      <c r="AV323" s="141" t="s">
        <v>3607</v>
      </c>
    </row>
    <row r="324" spans="1:48" s="39" customFormat="1" x14ac:dyDescent="0.25">
      <c r="A324" s="23" t="s">
        <v>2345</v>
      </c>
      <c r="B324" s="77">
        <v>31307</v>
      </c>
      <c r="C324" s="80" t="s">
        <v>3</v>
      </c>
      <c r="D324" s="81" t="s">
        <v>3</v>
      </c>
      <c r="E324" s="37" t="b">
        <f t="shared" si="99"/>
        <v>1</v>
      </c>
      <c r="F324" s="37" t="b">
        <f t="shared" si="100"/>
        <v>0</v>
      </c>
      <c r="G324" s="38" t="str">
        <f t="shared" si="90"/>
        <v xml:space="preserve">31307  </v>
      </c>
      <c r="H324" s="18" t="s">
        <v>493</v>
      </c>
      <c r="I324" s="93" t="s">
        <v>2346</v>
      </c>
      <c r="J324" s="19" t="s">
        <v>3</v>
      </c>
      <c r="K324" s="19" t="s">
        <v>3</v>
      </c>
      <c r="L324" s="51"/>
      <c r="M324" s="51"/>
      <c r="N324" s="19" t="str">
        <f t="shared" si="91"/>
        <v/>
      </c>
      <c r="O324" s="22" t="str">
        <f t="shared" ca="1" si="92"/>
        <v>ja</v>
      </c>
      <c r="P324" s="22" t="str">
        <f t="shared" ca="1" si="93"/>
        <v>ja</v>
      </c>
      <c r="Q324" s="20" t="str">
        <f t="shared" ca="1" si="94"/>
        <v>Ja</v>
      </c>
      <c r="R324" s="53" t="s">
        <v>492</v>
      </c>
      <c r="S324" s="73" t="s">
        <v>2345</v>
      </c>
      <c r="T324" s="28"/>
      <c r="U324" s="33" t="str">
        <f t="shared" si="101"/>
        <v/>
      </c>
      <c r="V324" s="29"/>
      <c r="W324" s="35"/>
      <c r="X324" s="35"/>
      <c r="Y324" s="35"/>
      <c r="Z324" s="35"/>
      <c r="AA324" s="24" t="str">
        <f>IF(W324&lt;&gt;"",VLOOKUP(W324,'Anlagentypen strukt inkl RD end'!$A$2:$H$40,8),"")</f>
        <v/>
      </c>
      <c r="AB324" s="24" t="str">
        <f>IF(X324&lt;&gt;"",VLOOKUP(X324,'Anlagentypen strukt inkl RD end'!$A$2:$H$40,8),"")</f>
        <v/>
      </c>
      <c r="AC324" s="24" t="str">
        <f>IF(Y324&lt;&gt;"",VLOOKUP(Y324,'Anlagentypen strukt inkl RD end'!$A$2:$H$40,8),"")</f>
        <v/>
      </c>
      <c r="AD324" s="24" t="str">
        <f>IF(Z324&lt;&gt;"",VLOOKUP(Z324,'Anlagentypen strukt inkl RD end'!$A$2:$H$40,8),"")</f>
        <v/>
      </c>
      <c r="AE324" s="33" t="str">
        <f t="shared" si="102"/>
        <v/>
      </c>
      <c r="AF324" s="25"/>
      <c r="AG324" s="25"/>
      <c r="AH324" s="25"/>
      <c r="AI324" s="25"/>
      <c r="AJ324" s="47" t="str">
        <f t="shared" si="103"/>
        <v/>
      </c>
      <c r="AK324" s="48" t="str">
        <f t="shared" si="96"/>
        <v/>
      </c>
      <c r="AL324" s="47" t="str">
        <f t="shared" ref="AL324:AL387" si="107">AE324 &amp; IF(AF324 &lt;&gt;"",AF324&amp;", ","") &amp;IF(AG324 &lt;&gt;"",AG324&amp;", ","") &amp;IF(AH324 &lt;&gt;"",AH324&amp;", ","")&amp; IF(AI324 &lt;&gt;"",AI324&amp;", ","")</f>
        <v/>
      </c>
      <c r="AM324" s="27"/>
      <c r="AN324" s="36" t="str">
        <f t="shared" si="97"/>
        <v/>
      </c>
      <c r="AO324" s="39" t="str">
        <f t="shared" si="95"/>
        <v/>
      </c>
      <c r="AP324" s="39" t="str">
        <f t="shared" si="104"/>
        <v>X</v>
      </c>
      <c r="AQ324" s="97" t="str">
        <f t="shared" si="98"/>
        <v/>
      </c>
      <c r="AR324" s="140" t="str">
        <f>_xlfn.IFNA(IF(AND(MATCH(B324,SlNrfürStrecke!A:A,0)&gt;0,MATCH(C324,SlNrfürStrecke!B:B,0)&gt;0)=TRUE,"ja","nein"),"nein")</f>
        <v>ja</v>
      </c>
      <c r="AS324" s="140" t="str">
        <f t="shared" si="105"/>
        <v>ja</v>
      </c>
      <c r="AT324" s="113" t="str">
        <f t="shared" si="106"/>
        <v>Nein</v>
      </c>
      <c r="AU324" s="113"/>
      <c r="AV324" s="141" t="s">
        <v>3607</v>
      </c>
    </row>
    <row r="325" spans="1:48" s="39" customFormat="1" hidden="1" x14ac:dyDescent="0.25">
      <c r="A325" s="23"/>
      <c r="B325" s="77">
        <v>31307</v>
      </c>
      <c r="C325" s="81" t="s">
        <v>7</v>
      </c>
      <c r="D325" s="81" t="s">
        <v>8</v>
      </c>
      <c r="E325" s="37" t="b">
        <f t="shared" si="99"/>
        <v>0</v>
      </c>
      <c r="F325" s="37" t="b">
        <f t="shared" si="100"/>
        <v>0</v>
      </c>
      <c r="G325" s="38" t="str">
        <f t="shared" si="90"/>
        <v>31307 77 g</v>
      </c>
      <c r="H325" s="18" t="s">
        <v>493</v>
      </c>
      <c r="I325" s="94" t="s">
        <v>9</v>
      </c>
      <c r="J325" s="19" t="s">
        <v>3</v>
      </c>
      <c r="K325" s="19" t="s">
        <v>3</v>
      </c>
      <c r="L325" s="51"/>
      <c r="M325" s="51"/>
      <c r="N325" s="19" t="str">
        <f t="shared" si="91"/>
        <v/>
      </c>
      <c r="O325" s="22" t="str">
        <f t="shared" ca="1" si="92"/>
        <v>ja</v>
      </c>
      <c r="P325" s="22" t="str">
        <f t="shared" ca="1" si="93"/>
        <v>ja</v>
      </c>
      <c r="Q325" s="20" t="str">
        <f t="shared" ca="1" si="94"/>
        <v>Ja</v>
      </c>
      <c r="R325" s="53" t="s">
        <v>494</v>
      </c>
      <c r="S325" s="84"/>
      <c r="T325" s="83"/>
      <c r="U325" s="33" t="str">
        <f t="shared" si="101"/>
        <v/>
      </c>
      <c r="V325" s="29"/>
      <c r="W325" s="35"/>
      <c r="X325" s="35"/>
      <c r="Y325" s="35"/>
      <c r="Z325" s="35"/>
      <c r="AA325" s="24" t="str">
        <f>IF(W325&lt;&gt;"",VLOOKUP(W325,'Anlagentypen strukt inkl RD end'!$A$2:$H$40,8),"")</f>
        <v/>
      </c>
      <c r="AB325" s="24" t="str">
        <f>IF(X325&lt;&gt;"",VLOOKUP(X325,'Anlagentypen strukt inkl RD end'!$A$2:$H$40,8),"")</f>
        <v/>
      </c>
      <c r="AC325" s="24" t="str">
        <f>IF(Y325&lt;&gt;"",VLOOKUP(Y325,'Anlagentypen strukt inkl RD end'!$A$2:$H$40,8),"")</f>
        <v/>
      </c>
      <c r="AD325" s="24" t="str">
        <f>IF(Z325&lt;&gt;"",VLOOKUP(Z325,'Anlagentypen strukt inkl RD end'!$A$2:$H$40,8),"")</f>
        <v/>
      </c>
      <c r="AE325" s="33" t="str">
        <f t="shared" si="102"/>
        <v/>
      </c>
      <c r="AF325" s="25"/>
      <c r="AG325" s="25"/>
      <c r="AH325" s="25"/>
      <c r="AI325" s="25"/>
      <c r="AJ325" s="47" t="str">
        <f t="shared" si="103"/>
        <v/>
      </c>
      <c r="AK325" s="48" t="str">
        <f t="shared" si="96"/>
        <v/>
      </c>
      <c r="AL325" s="47" t="str">
        <f t="shared" si="107"/>
        <v/>
      </c>
      <c r="AM325" s="27"/>
      <c r="AN325" s="36" t="str">
        <f t="shared" si="97"/>
        <v/>
      </c>
      <c r="AO325" s="39" t="str">
        <f t="shared" si="95"/>
        <v/>
      </c>
      <c r="AP325" s="39" t="str">
        <f t="shared" si="104"/>
        <v/>
      </c>
      <c r="AQ325" s="97" t="str">
        <f t="shared" si="98"/>
        <v/>
      </c>
      <c r="AR325" s="113" t="str">
        <f>_xlfn.IFNA(IF(AND(MATCH(B325,SlNrfürStrecke!A:A,0)&gt;0,MATCH(C325,SlNrfürStrecke!B:B,0)&gt;0)=TRUE,"ja","nein"),"nein")</f>
        <v>nein</v>
      </c>
      <c r="AS325" s="140" t="str">
        <f t="shared" si="105"/>
        <v>nein</v>
      </c>
      <c r="AT325" s="113" t="str">
        <f t="shared" si="106"/>
        <v>Ja</v>
      </c>
      <c r="AU325" s="113"/>
      <c r="AV325" s="141" t="s">
        <v>3607</v>
      </c>
    </row>
    <row r="326" spans="1:48" s="39" customFormat="1" ht="26.4" hidden="1" x14ac:dyDescent="0.25">
      <c r="A326" s="23"/>
      <c r="B326" s="77">
        <v>31307</v>
      </c>
      <c r="C326" s="81" t="s">
        <v>142</v>
      </c>
      <c r="D326" s="81" t="s">
        <v>3</v>
      </c>
      <c r="E326" s="37" t="b">
        <f t="shared" si="99"/>
        <v>0</v>
      </c>
      <c r="F326" s="37" t="b">
        <f t="shared" si="100"/>
        <v>0</v>
      </c>
      <c r="G326" s="38" t="str">
        <f t="shared" si="90"/>
        <v xml:space="preserve">31307 91 </v>
      </c>
      <c r="H326" s="18" t="s">
        <v>493</v>
      </c>
      <c r="I326" s="94" t="s">
        <v>3164</v>
      </c>
      <c r="J326" s="19" t="s">
        <v>3</v>
      </c>
      <c r="K326" s="19" t="s">
        <v>3</v>
      </c>
      <c r="L326" s="51"/>
      <c r="M326" s="51"/>
      <c r="N326" s="19" t="str">
        <f t="shared" si="91"/>
        <v/>
      </c>
      <c r="O326" s="22" t="str">
        <f t="shared" ca="1" si="92"/>
        <v>ja</v>
      </c>
      <c r="P326" s="22" t="str">
        <f t="shared" ca="1" si="93"/>
        <v>ja</v>
      </c>
      <c r="Q326" s="20" t="str">
        <f t="shared" ca="1" si="94"/>
        <v>Ja</v>
      </c>
      <c r="R326" s="53" t="s">
        <v>495</v>
      </c>
      <c r="S326" s="73"/>
      <c r="T326" s="28"/>
      <c r="U326" s="33" t="str">
        <f t="shared" si="101"/>
        <v/>
      </c>
      <c r="V326" s="29"/>
      <c r="W326" s="35"/>
      <c r="X326" s="35"/>
      <c r="Y326" s="35"/>
      <c r="Z326" s="35"/>
      <c r="AA326" s="24" t="str">
        <f>IF(W326&lt;&gt;"",VLOOKUP(W326,'Anlagentypen strukt inkl RD end'!$A$2:$H$40,8),"")</f>
        <v/>
      </c>
      <c r="AB326" s="24" t="str">
        <f>IF(X326&lt;&gt;"",VLOOKUP(X326,'Anlagentypen strukt inkl RD end'!$A$2:$H$40,8),"")</f>
        <v/>
      </c>
      <c r="AC326" s="24" t="str">
        <f>IF(Y326&lt;&gt;"",VLOOKUP(Y326,'Anlagentypen strukt inkl RD end'!$A$2:$H$40,8),"")</f>
        <v/>
      </c>
      <c r="AD326" s="24" t="str">
        <f>IF(Z326&lt;&gt;"",VLOOKUP(Z326,'Anlagentypen strukt inkl RD end'!$A$2:$H$40,8),"")</f>
        <v/>
      </c>
      <c r="AE326" s="33" t="str">
        <f t="shared" si="102"/>
        <v/>
      </c>
      <c r="AF326" s="25"/>
      <c r="AG326" s="25"/>
      <c r="AH326" s="25"/>
      <c r="AI326" s="25"/>
      <c r="AJ326" s="47" t="str">
        <f t="shared" si="103"/>
        <v/>
      </c>
      <c r="AK326" s="48" t="str">
        <f t="shared" si="96"/>
        <v/>
      </c>
      <c r="AL326" s="47" t="str">
        <f t="shared" si="107"/>
        <v/>
      </c>
      <c r="AM326" s="27"/>
      <c r="AN326" s="36" t="str">
        <f t="shared" si="97"/>
        <v/>
      </c>
      <c r="AO326" s="39" t="str">
        <f t="shared" si="95"/>
        <v/>
      </c>
      <c r="AP326" s="39" t="str">
        <f t="shared" si="104"/>
        <v/>
      </c>
      <c r="AQ326" s="97" t="str">
        <f t="shared" si="98"/>
        <v/>
      </c>
      <c r="AR326" s="113" t="str">
        <f>_xlfn.IFNA(IF(AND(MATCH(B326,SlNrfürStrecke!A:A,0)&gt;0,MATCH(C326,SlNrfürStrecke!B:B,0)&gt;0)=TRUE,"ja","nein"),"nein")</f>
        <v>nein</v>
      </c>
      <c r="AS326" s="140" t="str">
        <f t="shared" si="105"/>
        <v>nein</v>
      </c>
      <c r="AT326" s="113" t="str">
        <f t="shared" si="106"/>
        <v>Ja</v>
      </c>
      <c r="AU326" s="113"/>
      <c r="AV326" s="141" t="s">
        <v>3607</v>
      </c>
    </row>
    <row r="327" spans="1:48" s="39" customFormat="1" ht="26.4" hidden="1" x14ac:dyDescent="0.25">
      <c r="A327" s="23"/>
      <c r="B327" s="77">
        <v>31308</v>
      </c>
      <c r="C327" s="80" t="s">
        <v>3</v>
      </c>
      <c r="D327" s="81" t="s">
        <v>8</v>
      </c>
      <c r="E327" s="37" t="b">
        <f t="shared" si="99"/>
        <v>0</v>
      </c>
      <c r="F327" s="37" t="b">
        <f t="shared" si="100"/>
        <v>0</v>
      </c>
      <c r="G327" s="38" t="str">
        <f t="shared" si="90"/>
        <v>31308  g</v>
      </c>
      <c r="H327" s="18" t="s">
        <v>497</v>
      </c>
      <c r="I327" s="93" t="s">
        <v>2346</v>
      </c>
      <c r="J327" s="19" t="s">
        <v>3</v>
      </c>
      <c r="K327" s="19" t="s">
        <v>3</v>
      </c>
      <c r="L327" s="51"/>
      <c r="M327" s="51"/>
      <c r="N327" s="19" t="str">
        <f t="shared" si="91"/>
        <v/>
      </c>
      <c r="O327" s="22" t="str">
        <f t="shared" ca="1" si="92"/>
        <v>ja</v>
      </c>
      <c r="P327" s="22" t="str">
        <f t="shared" ca="1" si="93"/>
        <v>ja</v>
      </c>
      <c r="Q327" s="20" t="str">
        <f t="shared" ca="1" si="94"/>
        <v>Ja</v>
      </c>
      <c r="R327" s="53" t="s">
        <v>496</v>
      </c>
      <c r="S327" s="84"/>
      <c r="T327" s="83"/>
      <c r="U327" s="33" t="str">
        <f t="shared" si="101"/>
        <v/>
      </c>
      <c r="V327" s="29"/>
      <c r="W327" s="35"/>
      <c r="X327" s="35"/>
      <c r="Y327" s="35"/>
      <c r="Z327" s="35"/>
      <c r="AA327" s="24" t="str">
        <f>IF(W327&lt;&gt;"",VLOOKUP(W327,'Anlagentypen strukt inkl RD end'!$A$2:$H$40,8),"")</f>
        <v/>
      </c>
      <c r="AB327" s="24" t="str">
        <f>IF(X327&lt;&gt;"",VLOOKUP(X327,'Anlagentypen strukt inkl RD end'!$A$2:$H$40,8),"")</f>
        <v/>
      </c>
      <c r="AC327" s="24" t="str">
        <f>IF(Y327&lt;&gt;"",VLOOKUP(Y327,'Anlagentypen strukt inkl RD end'!$A$2:$H$40,8),"")</f>
        <v/>
      </c>
      <c r="AD327" s="24" t="str">
        <f>IF(Z327&lt;&gt;"",VLOOKUP(Z327,'Anlagentypen strukt inkl RD end'!$A$2:$H$40,8),"")</f>
        <v/>
      </c>
      <c r="AE327" s="33" t="str">
        <f t="shared" si="102"/>
        <v/>
      </c>
      <c r="AF327" s="25"/>
      <c r="AG327" s="25"/>
      <c r="AH327" s="25"/>
      <c r="AI327" s="25"/>
      <c r="AJ327" s="47" t="str">
        <f t="shared" si="103"/>
        <v/>
      </c>
      <c r="AK327" s="48" t="str">
        <f t="shared" si="96"/>
        <v/>
      </c>
      <c r="AL327" s="47" t="str">
        <f t="shared" si="107"/>
        <v/>
      </c>
      <c r="AM327" s="27"/>
      <c r="AN327" s="36" t="str">
        <f t="shared" si="97"/>
        <v/>
      </c>
      <c r="AO327" s="39" t="str">
        <f t="shared" si="95"/>
        <v/>
      </c>
      <c r="AP327" s="39" t="str">
        <f t="shared" si="104"/>
        <v/>
      </c>
      <c r="AQ327" s="97" t="str">
        <f t="shared" si="98"/>
        <v/>
      </c>
      <c r="AR327" s="140" t="str">
        <f>_xlfn.IFNA(IF(AND(MATCH(B327,SlNrfürStrecke!A:A,0)&gt;0,MATCH(C327,SlNrfürStrecke!B:B,0)&gt;0)=TRUE,"ja","nein"),"nein")</f>
        <v>nein</v>
      </c>
      <c r="AS327" s="140" t="str">
        <f t="shared" si="105"/>
        <v>nein</v>
      </c>
      <c r="AT327" s="113" t="str">
        <f t="shared" si="106"/>
        <v>Ja</v>
      </c>
      <c r="AU327" s="113"/>
      <c r="AV327" s="141" t="s">
        <v>3607</v>
      </c>
    </row>
    <row r="328" spans="1:48" s="39" customFormat="1" ht="26.4" hidden="1" x14ac:dyDescent="0.25">
      <c r="A328" s="23"/>
      <c r="B328" s="77">
        <v>31308</v>
      </c>
      <c r="C328" s="81" t="s">
        <v>112</v>
      </c>
      <c r="D328" s="81" t="s">
        <v>3</v>
      </c>
      <c r="E328" s="37" t="b">
        <f t="shared" si="99"/>
        <v>0</v>
      </c>
      <c r="F328" s="37" t="b">
        <f t="shared" si="100"/>
        <v>0</v>
      </c>
      <c r="G328" s="38" t="str">
        <f t="shared" si="90"/>
        <v xml:space="preserve">31308 88 </v>
      </c>
      <c r="H328" s="18" t="s">
        <v>497</v>
      </c>
      <c r="I328" s="94" t="s">
        <v>113</v>
      </c>
      <c r="J328" s="19" t="s">
        <v>3</v>
      </c>
      <c r="K328" s="19" t="s">
        <v>3</v>
      </c>
      <c r="L328" s="51"/>
      <c r="M328" s="51"/>
      <c r="N328" s="19" t="str">
        <f t="shared" si="91"/>
        <v/>
      </c>
      <c r="O328" s="22" t="str">
        <f t="shared" ca="1" si="92"/>
        <v>ja</v>
      </c>
      <c r="P328" s="22" t="str">
        <f t="shared" ca="1" si="93"/>
        <v>ja</v>
      </c>
      <c r="Q328" s="20" t="str">
        <f t="shared" ca="1" si="94"/>
        <v>Ja</v>
      </c>
      <c r="R328" s="53" t="s">
        <v>498</v>
      </c>
      <c r="S328" s="73"/>
      <c r="T328" s="28"/>
      <c r="U328" s="33" t="str">
        <f t="shared" si="101"/>
        <v/>
      </c>
      <c r="V328" s="29"/>
      <c r="W328" s="35"/>
      <c r="X328" s="35"/>
      <c r="Y328" s="35"/>
      <c r="Z328" s="35"/>
      <c r="AA328" s="24" t="str">
        <f>IF(W328&lt;&gt;"",VLOOKUP(W328,'Anlagentypen strukt inkl RD end'!$A$2:$H$40,8),"")</f>
        <v/>
      </c>
      <c r="AB328" s="24" t="str">
        <f>IF(X328&lt;&gt;"",VLOOKUP(X328,'Anlagentypen strukt inkl RD end'!$A$2:$H$40,8),"")</f>
        <v/>
      </c>
      <c r="AC328" s="24" t="str">
        <f>IF(Y328&lt;&gt;"",VLOOKUP(Y328,'Anlagentypen strukt inkl RD end'!$A$2:$H$40,8),"")</f>
        <v/>
      </c>
      <c r="AD328" s="24" t="str">
        <f>IF(Z328&lt;&gt;"",VLOOKUP(Z328,'Anlagentypen strukt inkl RD end'!$A$2:$H$40,8),"")</f>
        <v/>
      </c>
      <c r="AE328" s="33" t="str">
        <f t="shared" si="102"/>
        <v/>
      </c>
      <c r="AF328" s="25"/>
      <c r="AG328" s="25"/>
      <c r="AH328" s="25"/>
      <c r="AI328" s="25"/>
      <c r="AJ328" s="47" t="str">
        <f t="shared" si="103"/>
        <v/>
      </c>
      <c r="AK328" s="48" t="str">
        <f t="shared" si="96"/>
        <v/>
      </c>
      <c r="AL328" s="47" t="str">
        <f t="shared" si="107"/>
        <v/>
      </c>
      <c r="AM328" s="27"/>
      <c r="AN328" s="36" t="str">
        <f t="shared" si="97"/>
        <v/>
      </c>
      <c r="AO328" s="39" t="str">
        <f t="shared" si="95"/>
        <v/>
      </c>
      <c r="AP328" s="39" t="str">
        <f t="shared" si="104"/>
        <v/>
      </c>
      <c r="AQ328" s="97" t="str">
        <f t="shared" si="98"/>
        <v/>
      </c>
      <c r="AR328" s="113" t="str">
        <f>_xlfn.IFNA(IF(AND(MATCH(B328,SlNrfürStrecke!A:A,0)&gt;0,MATCH(C328,SlNrfürStrecke!B:B,0)&gt;0)=TRUE,"ja","nein"),"nein")</f>
        <v>nein</v>
      </c>
      <c r="AS328" s="140" t="str">
        <f t="shared" si="105"/>
        <v>nein</v>
      </c>
      <c r="AT328" s="113" t="str">
        <f t="shared" si="106"/>
        <v>Ja</v>
      </c>
      <c r="AU328" s="113"/>
      <c r="AV328" s="141" t="s">
        <v>3607</v>
      </c>
    </row>
    <row r="329" spans="1:48" s="39" customFormat="1" ht="26.4" hidden="1" x14ac:dyDescent="0.25">
      <c r="A329" s="23"/>
      <c r="B329" s="77">
        <v>31308</v>
      </c>
      <c r="C329" s="81" t="s">
        <v>142</v>
      </c>
      <c r="D329" s="81" t="s">
        <v>8</v>
      </c>
      <c r="E329" s="37" t="b">
        <f t="shared" si="99"/>
        <v>0</v>
      </c>
      <c r="F329" s="37" t="b">
        <f t="shared" si="100"/>
        <v>0</v>
      </c>
      <c r="G329" s="38" t="str">
        <f t="shared" si="90"/>
        <v>31308 91 g</v>
      </c>
      <c r="H329" s="18" t="s">
        <v>497</v>
      </c>
      <c r="I329" s="94" t="s">
        <v>3164</v>
      </c>
      <c r="J329" s="19" t="s">
        <v>3</v>
      </c>
      <c r="K329" s="19" t="s">
        <v>3182</v>
      </c>
      <c r="L329" s="51"/>
      <c r="M329" s="51"/>
      <c r="N329" s="19" t="str">
        <f t="shared" si="91"/>
        <v/>
      </c>
      <c r="O329" s="22" t="str">
        <f t="shared" ca="1" si="92"/>
        <v>ja</v>
      </c>
      <c r="P329" s="22" t="str">
        <f t="shared" ca="1" si="93"/>
        <v>ja</v>
      </c>
      <c r="Q329" s="20" t="str">
        <f t="shared" ca="1" si="94"/>
        <v>Ja</v>
      </c>
      <c r="R329" s="53" t="s">
        <v>499</v>
      </c>
      <c r="S329" s="84"/>
      <c r="T329" s="83"/>
      <c r="U329" s="33" t="str">
        <f t="shared" si="101"/>
        <v/>
      </c>
      <c r="V329" s="29"/>
      <c r="W329" s="35"/>
      <c r="X329" s="35"/>
      <c r="Y329" s="35"/>
      <c r="Z329" s="35"/>
      <c r="AA329" s="24" t="str">
        <f>IF(W329&lt;&gt;"",VLOOKUP(W329,'Anlagentypen strukt inkl RD end'!$A$2:$H$40,8),"")</f>
        <v/>
      </c>
      <c r="AB329" s="24" t="str">
        <f>IF(X329&lt;&gt;"",VLOOKUP(X329,'Anlagentypen strukt inkl RD end'!$A$2:$H$40,8),"")</f>
        <v/>
      </c>
      <c r="AC329" s="24" t="str">
        <f>IF(Y329&lt;&gt;"",VLOOKUP(Y329,'Anlagentypen strukt inkl RD end'!$A$2:$H$40,8),"")</f>
        <v/>
      </c>
      <c r="AD329" s="24" t="str">
        <f>IF(Z329&lt;&gt;"",VLOOKUP(Z329,'Anlagentypen strukt inkl RD end'!$A$2:$H$40,8),"")</f>
        <v/>
      </c>
      <c r="AE329" s="33" t="str">
        <f t="shared" si="102"/>
        <v/>
      </c>
      <c r="AF329" s="25"/>
      <c r="AG329" s="25"/>
      <c r="AH329" s="25"/>
      <c r="AI329" s="25"/>
      <c r="AJ329" s="47" t="str">
        <f t="shared" si="103"/>
        <v/>
      </c>
      <c r="AK329" s="48" t="str">
        <f t="shared" si="96"/>
        <v/>
      </c>
      <c r="AL329" s="47" t="str">
        <f t="shared" si="107"/>
        <v/>
      </c>
      <c r="AM329" s="27"/>
      <c r="AN329" s="36" t="str">
        <f t="shared" si="97"/>
        <v/>
      </c>
      <c r="AO329" s="39" t="str">
        <f t="shared" si="95"/>
        <v/>
      </c>
      <c r="AP329" s="39" t="str">
        <f t="shared" si="104"/>
        <v/>
      </c>
      <c r="AQ329" s="97" t="str">
        <f t="shared" si="98"/>
        <v/>
      </c>
      <c r="AR329" s="113" t="str">
        <f>_xlfn.IFNA(IF(AND(MATCH(B329,SlNrfürStrecke!A:A,0)&gt;0,MATCH(C329,SlNrfürStrecke!B:B,0)&gt;0)=TRUE,"ja","nein"),"nein")</f>
        <v>nein</v>
      </c>
      <c r="AS329" s="140" t="str">
        <f t="shared" si="105"/>
        <v>nein</v>
      </c>
      <c r="AT329" s="113" t="str">
        <f t="shared" si="106"/>
        <v>Ja</v>
      </c>
      <c r="AU329" s="113"/>
      <c r="AV329" s="141" t="s">
        <v>3607</v>
      </c>
    </row>
    <row r="330" spans="1:48" s="39" customFormat="1" ht="26.4" hidden="1" x14ac:dyDescent="0.25">
      <c r="A330" s="23"/>
      <c r="B330" s="77">
        <v>31309</v>
      </c>
      <c r="C330" s="80" t="s">
        <v>3</v>
      </c>
      <c r="D330" s="81" t="s">
        <v>8</v>
      </c>
      <c r="E330" s="37" t="b">
        <f t="shared" si="99"/>
        <v>0</v>
      </c>
      <c r="F330" s="37" t="b">
        <f t="shared" si="100"/>
        <v>0</v>
      </c>
      <c r="G330" s="38" t="str">
        <f t="shared" si="90"/>
        <v>31309  g</v>
      </c>
      <c r="H330" s="18" t="s">
        <v>501</v>
      </c>
      <c r="I330" s="93" t="s">
        <v>2346</v>
      </c>
      <c r="J330" s="19" t="s">
        <v>3</v>
      </c>
      <c r="K330" s="19" t="s">
        <v>3</v>
      </c>
      <c r="L330" s="51"/>
      <c r="M330" s="51"/>
      <c r="N330" s="19" t="str">
        <f t="shared" si="91"/>
        <v/>
      </c>
      <c r="O330" s="22" t="str">
        <f t="shared" ca="1" si="92"/>
        <v>ja</v>
      </c>
      <c r="P330" s="22" t="str">
        <f t="shared" ca="1" si="93"/>
        <v>ja</v>
      </c>
      <c r="Q330" s="20" t="str">
        <f t="shared" ca="1" si="94"/>
        <v>Ja</v>
      </c>
      <c r="R330" s="53" t="s">
        <v>500</v>
      </c>
      <c r="S330" s="84"/>
      <c r="T330" s="83"/>
      <c r="U330" s="33" t="str">
        <f t="shared" si="101"/>
        <v/>
      </c>
      <c r="V330" s="29"/>
      <c r="W330" s="35"/>
      <c r="X330" s="35"/>
      <c r="Y330" s="35"/>
      <c r="Z330" s="35"/>
      <c r="AA330" s="24" t="str">
        <f>IF(W330&lt;&gt;"",VLOOKUP(W330,'Anlagentypen strukt inkl RD end'!$A$2:$H$40,8),"")</f>
        <v/>
      </c>
      <c r="AB330" s="24" t="str">
        <f>IF(X330&lt;&gt;"",VLOOKUP(X330,'Anlagentypen strukt inkl RD end'!$A$2:$H$40,8),"")</f>
        <v/>
      </c>
      <c r="AC330" s="24" t="str">
        <f>IF(Y330&lt;&gt;"",VLOOKUP(Y330,'Anlagentypen strukt inkl RD end'!$A$2:$H$40,8),"")</f>
        <v/>
      </c>
      <c r="AD330" s="24" t="str">
        <f>IF(Z330&lt;&gt;"",VLOOKUP(Z330,'Anlagentypen strukt inkl RD end'!$A$2:$H$40,8),"")</f>
        <v/>
      </c>
      <c r="AE330" s="33" t="str">
        <f t="shared" si="102"/>
        <v/>
      </c>
      <c r="AF330" s="25"/>
      <c r="AG330" s="25"/>
      <c r="AH330" s="25"/>
      <c r="AI330" s="25"/>
      <c r="AJ330" s="47" t="str">
        <f t="shared" si="103"/>
        <v/>
      </c>
      <c r="AK330" s="48" t="str">
        <f t="shared" si="96"/>
        <v/>
      </c>
      <c r="AL330" s="47" t="str">
        <f t="shared" si="107"/>
        <v/>
      </c>
      <c r="AM330" s="27"/>
      <c r="AN330" s="36" t="str">
        <f t="shared" si="97"/>
        <v/>
      </c>
      <c r="AO330" s="39" t="str">
        <f t="shared" si="95"/>
        <v/>
      </c>
      <c r="AP330" s="39" t="str">
        <f t="shared" si="104"/>
        <v/>
      </c>
      <c r="AQ330" s="97" t="str">
        <f t="shared" si="98"/>
        <v/>
      </c>
      <c r="AR330" s="140" t="str">
        <f>_xlfn.IFNA(IF(AND(MATCH(B330,SlNrfürStrecke!A:A,0)&gt;0,MATCH(C330,SlNrfürStrecke!B:B,0)&gt;0)=TRUE,"ja","nein"),"nein")</f>
        <v>nein</v>
      </c>
      <c r="AS330" s="140" t="str">
        <f t="shared" si="105"/>
        <v>nein</v>
      </c>
      <c r="AT330" s="113" t="str">
        <f t="shared" si="106"/>
        <v>Ja</v>
      </c>
      <c r="AU330" s="113"/>
      <c r="AV330" s="141" t="s">
        <v>3607</v>
      </c>
    </row>
    <row r="331" spans="1:48" s="39" customFormat="1" ht="26.4" hidden="1" x14ac:dyDescent="0.25">
      <c r="A331" s="23"/>
      <c r="B331" s="77">
        <v>31309</v>
      </c>
      <c r="C331" s="81" t="s">
        <v>112</v>
      </c>
      <c r="D331" s="81" t="s">
        <v>3</v>
      </c>
      <c r="E331" s="37" t="b">
        <f t="shared" si="99"/>
        <v>0</v>
      </c>
      <c r="F331" s="37" t="b">
        <f t="shared" si="100"/>
        <v>0</v>
      </c>
      <c r="G331" s="38" t="str">
        <f t="shared" si="90"/>
        <v xml:space="preserve">31309 88 </v>
      </c>
      <c r="H331" s="18" t="s">
        <v>501</v>
      </c>
      <c r="I331" s="94" t="s">
        <v>113</v>
      </c>
      <c r="J331" s="19" t="s">
        <v>3</v>
      </c>
      <c r="K331" s="19" t="s">
        <v>3</v>
      </c>
      <c r="L331" s="51"/>
      <c r="M331" s="51"/>
      <c r="N331" s="19" t="str">
        <f t="shared" si="91"/>
        <v/>
      </c>
      <c r="O331" s="22" t="str">
        <f t="shared" ca="1" si="92"/>
        <v>ja</v>
      </c>
      <c r="P331" s="22" t="str">
        <f t="shared" ca="1" si="93"/>
        <v>ja</v>
      </c>
      <c r="Q331" s="20" t="str">
        <f t="shared" ca="1" si="94"/>
        <v>Ja</v>
      </c>
      <c r="R331" s="53" t="s">
        <v>502</v>
      </c>
      <c r="S331" s="73"/>
      <c r="T331" s="28"/>
      <c r="U331" s="33" t="str">
        <f t="shared" si="101"/>
        <v/>
      </c>
      <c r="V331" s="29"/>
      <c r="W331" s="35"/>
      <c r="X331" s="35"/>
      <c r="Y331" s="35"/>
      <c r="Z331" s="35"/>
      <c r="AA331" s="24" t="str">
        <f>IF(W331&lt;&gt;"",VLOOKUP(W331,'Anlagentypen strukt inkl RD end'!$A$2:$H$40,8),"")</f>
        <v/>
      </c>
      <c r="AB331" s="24" t="str">
        <f>IF(X331&lt;&gt;"",VLOOKUP(X331,'Anlagentypen strukt inkl RD end'!$A$2:$H$40,8),"")</f>
        <v/>
      </c>
      <c r="AC331" s="24" t="str">
        <f>IF(Y331&lt;&gt;"",VLOOKUP(Y331,'Anlagentypen strukt inkl RD end'!$A$2:$H$40,8),"")</f>
        <v/>
      </c>
      <c r="AD331" s="24" t="str">
        <f>IF(Z331&lt;&gt;"",VLOOKUP(Z331,'Anlagentypen strukt inkl RD end'!$A$2:$H$40,8),"")</f>
        <v/>
      </c>
      <c r="AE331" s="33" t="str">
        <f t="shared" si="102"/>
        <v/>
      </c>
      <c r="AF331" s="25"/>
      <c r="AG331" s="25"/>
      <c r="AH331" s="25"/>
      <c r="AI331" s="25"/>
      <c r="AJ331" s="47" t="str">
        <f t="shared" si="103"/>
        <v/>
      </c>
      <c r="AK331" s="48" t="str">
        <f t="shared" si="96"/>
        <v/>
      </c>
      <c r="AL331" s="47" t="str">
        <f t="shared" si="107"/>
        <v/>
      </c>
      <c r="AM331" s="27"/>
      <c r="AN331" s="36" t="str">
        <f t="shared" si="97"/>
        <v/>
      </c>
      <c r="AO331" s="39" t="str">
        <f t="shared" si="95"/>
        <v/>
      </c>
      <c r="AP331" s="39" t="str">
        <f t="shared" si="104"/>
        <v/>
      </c>
      <c r="AQ331" s="97" t="str">
        <f t="shared" si="98"/>
        <v/>
      </c>
      <c r="AR331" s="113" t="str">
        <f>_xlfn.IFNA(IF(AND(MATCH(B331,SlNrfürStrecke!A:A,0)&gt;0,MATCH(C331,SlNrfürStrecke!B:B,0)&gt;0)=TRUE,"ja","nein"),"nein")</f>
        <v>nein</v>
      </c>
      <c r="AS331" s="140" t="str">
        <f t="shared" si="105"/>
        <v>nein</v>
      </c>
      <c r="AT331" s="113" t="str">
        <f t="shared" si="106"/>
        <v>Ja</v>
      </c>
      <c r="AU331" s="113"/>
      <c r="AV331" s="141" t="s">
        <v>3607</v>
      </c>
    </row>
    <row r="332" spans="1:48" s="39" customFormat="1" ht="26.4" hidden="1" x14ac:dyDescent="0.25">
      <c r="A332" s="23"/>
      <c r="B332" s="77">
        <v>31309</v>
      </c>
      <c r="C332" s="81" t="s">
        <v>142</v>
      </c>
      <c r="D332" s="81" t="s">
        <v>8</v>
      </c>
      <c r="E332" s="37" t="b">
        <f t="shared" si="99"/>
        <v>0</v>
      </c>
      <c r="F332" s="37" t="b">
        <f t="shared" si="100"/>
        <v>0</v>
      </c>
      <c r="G332" s="38" t="str">
        <f t="shared" si="90"/>
        <v>31309 91 g</v>
      </c>
      <c r="H332" s="18" t="s">
        <v>501</v>
      </c>
      <c r="I332" s="94" t="s">
        <v>3164</v>
      </c>
      <c r="J332" s="19" t="s">
        <v>3</v>
      </c>
      <c r="K332" s="19" t="s">
        <v>3182</v>
      </c>
      <c r="L332" s="51"/>
      <c r="M332" s="51"/>
      <c r="N332" s="19" t="str">
        <f t="shared" si="91"/>
        <v/>
      </c>
      <c r="O332" s="22" t="str">
        <f t="shared" ca="1" si="92"/>
        <v>ja</v>
      </c>
      <c r="P332" s="22" t="str">
        <f t="shared" ca="1" si="93"/>
        <v>ja</v>
      </c>
      <c r="Q332" s="20" t="str">
        <f t="shared" ca="1" si="94"/>
        <v>Ja</v>
      </c>
      <c r="R332" s="53" t="s">
        <v>503</v>
      </c>
      <c r="S332" s="84"/>
      <c r="T332" s="83"/>
      <c r="U332" s="33" t="str">
        <f t="shared" si="101"/>
        <v/>
      </c>
      <c r="V332" s="29"/>
      <c r="W332" s="35"/>
      <c r="X332" s="35"/>
      <c r="Y332" s="35"/>
      <c r="Z332" s="35"/>
      <c r="AA332" s="24" t="str">
        <f>IF(W332&lt;&gt;"",VLOOKUP(W332,'Anlagentypen strukt inkl RD end'!$A$2:$H$40,8),"")</f>
        <v/>
      </c>
      <c r="AB332" s="24" t="str">
        <f>IF(X332&lt;&gt;"",VLOOKUP(X332,'Anlagentypen strukt inkl RD end'!$A$2:$H$40,8),"")</f>
        <v/>
      </c>
      <c r="AC332" s="24" t="str">
        <f>IF(Y332&lt;&gt;"",VLOOKUP(Y332,'Anlagentypen strukt inkl RD end'!$A$2:$H$40,8),"")</f>
        <v/>
      </c>
      <c r="AD332" s="24" t="str">
        <f>IF(Z332&lt;&gt;"",VLOOKUP(Z332,'Anlagentypen strukt inkl RD end'!$A$2:$H$40,8),"")</f>
        <v/>
      </c>
      <c r="AE332" s="33" t="str">
        <f t="shared" si="102"/>
        <v/>
      </c>
      <c r="AF332" s="25"/>
      <c r="AG332" s="25"/>
      <c r="AH332" s="25"/>
      <c r="AI332" s="25"/>
      <c r="AJ332" s="47" t="str">
        <f t="shared" si="103"/>
        <v/>
      </c>
      <c r="AK332" s="48" t="str">
        <f t="shared" si="96"/>
        <v/>
      </c>
      <c r="AL332" s="47" t="str">
        <f t="shared" si="107"/>
        <v/>
      </c>
      <c r="AM332" s="27"/>
      <c r="AN332" s="36" t="str">
        <f t="shared" si="97"/>
        <v/>
      </c>
      <c r="AO332" s="39" t="str">
        <f t="shared" si="95"/>
        <v/>
      </c>
      <c r="AP332" s="39" t="str">
        <f t="shared" si="104"/>
        <v/>
      </c>
      <c r="AQ332" s="97" t="str">
        <f t="shared" si="98"/>
        <v/>
      </c>
      <c r="AR332" s="113" t="str">
        <f>_xlfn.IFNA(IF(AND(MATCH(B332,SlNrfürStrecke!A:A,0)&gt;0,MATCH(C332,SlNrfürStrecke!B:B,0)&gt;0)=TRUE,"ja","nein"),"nein")</f>
        <v>nein</v>
      </c>
      <c r="AS332" s="140" t="str">
        <f t="shared" si="105"/>
        <v>nein</v>
      </c>
      <c r="AT332" s="113" t="str">
        <f t="shared" si="106"/>
        <v>Ja</v>
      </c>
      <c r="AU332" s="113"/>
      <c r="AV332" s="141" t="s">
        <v>3607</v>
      </c>
    </row>
    <row r="333" spans="1:48" s="39" customFormat="1" ht="52.8" hidden="1" x14ac:dyDescent="0.25">
      <c r="A333" s="23"/>
      <c r="B333" s="77">
        <v>31312</v>
      </c>
      <c r="C333" s="80" t="s">
        <v>3</v>
      </c>
      <c r="D333" s="81" t="s">
        <v>8</v>
      </c>
      <c r="E333" s="37" t="b">
        <f t="shared" si="99"/>
        <v>0</v>
      </c>
      <c r="F333" s="37" t="b">
        <f t="shared" si="100"/>
        <v>0</v>
      </c>
      <c r="G333" s="38" t="str">
        <f t="shared" si="90"/>
        <v>31312  g</v>
      </c>
      <c r="H333" s="18" t="s">
        <v>505</v>
      </c>
      <c r="I333" s="93" t="s">
        <v>2346</v>
      </c>
      <c r="J333" s="19" t="s">
        <v>3</v>
      </c>
      <c r="K333" s="19" t="s">
        <v>3</v>
      </c>
      <c r="L333" s="51"/>
      <c r="M333" s="51"/>
      <c r="N333" s="19" t="str">
        <f t="shared" si="91"/>
        <v/>
      </c>
      <c r="O333" s="22" t="str">
        <f t="shared" ca="1" si="92"/>
        <v>ja</v>
      </c>
      <c r="P333" s="22" t="str">
        <f t="shared" ca="1" si="93"/>
        <v>ja</v>
      </c>
      <c r="Q333" s="20" t="str">
        <f t="shared" ca="1" si="94"/>
        <v>Ja</v>
      </c>
      <c r="R333" s="53" t="s">
        <v>504</v>
      </c>
      <c r="S333" s="84"/>
      <c r="T333" s="83"/>
      <c r="U333" s="33" t="str">
        <f t="shared" si="101"/>
        <v/>
      </c>
      <c r="V333" s="29"/>
      <c r="W333" s="35"/>
      <c r="X333" s="35"/>
      <c r="Y333" s="35"/>
      <c r="Z333" s="35"/>
      <c r="AA333" s="24" t="str">
        <f>IF(W333&lt;&gt;"",VLOOKUP(W333,'Anlagentypen strukt inkl RD end'!$A$2:$H$40,8),"")</f>
        <v/>
      </c>
      <c r="AB333" s="24" t="str">
        <f>IF(X333&lt;&gt;"",VLOOKUP(X333,'Anlagentypen strukt inkl RD end'!$A$2:$H$40,8),"")</f>
        <v/>
      </c>
      <c r="AC333" s="24" t="str">
        <f>IF(Y333&lt;&gt;"",VLOOKUP(Y333,'Anlagentypen strukt inkl RD end'!$A$2:$H$40,8),"")</f>
        <v/>
      </c>
      <c r="AD333" s="24" t="str">
        <f>IF(Z333&lt;&gt;"",VLOOKUP(Z333,'Anlagentypen strukt inkl RD end'!$A$2:$H$40,8),"")</f>
        <v/>
      </c>
      <c r="AE333" s="33" t="str">
        <f t="shared" si="102"/>
        <v/>
      </c>
      <c r="AF333" s="25"/>
      <c r="AG333" s="25"/>
      <c r="AH333" s="25"/>
      <c r="AI333" s="25"/>
      <c r="AJ333" s="47" t="str">
        <f t="shared" si="103"/>
        <v/>
      </c>
      <c r="AK333" s="48" t="str">
        <f t="shared" si="96"/>
        <v/>
      </c>
      <c r="AL333" s="47" t="str">
        <f t="shared" si="107"/>
        <v/>
      </c>
      <c r="AM333" s="27"/>
      <c r="AN333" s="36" t="str">
        <f t="shared" si="97"/>
        <v/>
      </c>
      <c r="AO333" s="39" t="str">
        <f t="shared" si="95"/>
        <v/>
      </c>
      <c r="AP333" s="39" t="str">
        <f t="shared" si="104"/>
        <v/>
      </c>
      <c r="AQ333" s="97" t="str">
        <f t="shared" si="98"/>
        <v/>
      </c>
      <c r="AR333" s="140" t="str">
        <f>_xlfn.IFNA(IF(AND(MATCH(B333,SlNrfürStrecke!A:A,0)&gt;0,MATCH(C333,SlNrfürStrecke!B:B,0)&gt;0)=TRUE,"ja","nein"),"nein")</f>
        <v>nein</v>
      </c>
      <c r="AS333" s="140" t="str">
        <f t="shared" si="105"/>
        <v>nein</v>
      </c>
      <c r="AT333" s="113" t="str">
        <f t="shared" si="106"/>
        <v>Ja</v>
      </c>
      <c r="AU333" s="113"/>
      <c r="AV333" s="141" t="s">
        <v>3607</v>
      </c>
    </row>
    <row r="334" spans="1:48" s="39" customFormat="1" ht="52.8" hidden="1" x14ac:dyDescent="0.25">
      <c r="A334" s="23"/>
      <c r="B334" s="77">
        <v>31312</v>
      </c>
      <c r="C334" s="81" t="s">
        <v>112</v>
      </c>
      <c r="D334" s="81" t="s">
        <v>3</v>
      </c>
      <c r="E334" s="37" t="b">
        <f t="shared" si="99"/>
        <v>0</v>
      </c>
      <c r="F334" s="37" t="b">
        <f t="shared" si="100"/>
        <v>0</v>
      </c>
      <c r="G334" s="38" t="str">
        <f t="shared" si="90"/>
        <v xml:space="preserve">31312 88 </v>
      </c>
      <c r="H334" s="18" t="s">
        <v>505</v>
      </c>
      <c r="I334" s="94" t="s">
        <v>113</v>
      </c>
      <c r="J334" s="19" t="s">
        <v>3</v>
      </c>
      <c r="K334" s="19" t="s">
        <v>3</v>
      </c>
      <c r="L334" s="51"/>
      <c r="M334" s="51"/>
      <c r="N334" s="19" t="str">
        <f t="shared" si="91"/>
        <v/>
      </c>
      <c r="O334" s="22" t="str">
        <f t="shared" ca="1" si="92"/>
        <v>ja</v>
      </c>
      <c r="P334" s="22" t="str">
        <f t="shared" ca="1" si="93"/>
        <v>ja</v>
      </c>
      <c r="Q334" s="20" t="str">
        <f t="shared" ca="1" si="94"/>
        <v>Ja</v>
      </c>
      <c r="R334" s="53" t="s">
        <v>506</v>
      </c>
      <c r="S334" s="73"/>
      <c r="T334" s="28"/>
      <c r="U334" s="33" t="str">
        <f t="shared" si="101"/>
        <v/>
      </c>
      <c r="V334" s="29"/>
      <c r="W334" s="35"/>
      <c r="X334" s="35"/>
      <c r="Y334" s="35"/>
      <c r="Z334" s="35"/>
      <c r="AA334" s="24" t="str">
        <f>IF(W334&lt;&gt;"",VLOOKUP(W334,'Anlagentypen strukt inkl RD end'!$A$2:$H$40,8),"")</f>
        <v/>
      </c>
      <c r="AB334" s="24" t="str">
        <f>IF(X334&lt;&gt;"",VLOOKUP(X334,'Anlagentypen strukt inkl RD end'!$A$2:$H$40,8),"")</f>
        <v/>
      </c>
      <c r="AC334" s="24" t="str">
        <f>IF(Y334&lt;&gt;"",VLOOKUP(Y334,'Anlagentypen strukt inkl RD end'!$A$2:$H$40,8),"")</f>
        <v/>
      </c>
      <c r="AD334" s="24" t="str">
        <f>IF(Z334&lt;&gt;"",VLOOKUP(Z334,'Anlagentypen strukt inkl RD end'!$A$2:$H$40,8),"")</f>
        <v/>
      </c>
      <c r="AE334" s="33" t="str">
        <f t="shared" si="102"/>
        <v/>
      </c>
      <c r="AF334" s="25"/>
      <c r="AG334" s="25"/>
      <c r="AH334" s="25"/>
      <c r="AI334" s="25"/>
      <c r="AJ334" s="47" t="str">
        <f t="shared" si="103"/>
        <v/>
      </c>
      <c r="AK334" s="48" t="str">
        <f t="shared" si="96"/>
        <v/>
      </c>
      <c r="AL334" s="47" t="str">
        <f t="shared" si="107"/>
        <v/>
      </c>
      <c r="AM334" s="27"/>
      <c r="AN334" s="36" t="str">
        <f t="shared" si="97"/>
        <v/>
      </c>
      <c r="AO334" s="39" t="str">
        <f t="shared" si="95"/>
        <v/>
      </c>
      <c r="AP334" s="39" t="str">
        <f t="shared" si="104"/>
        <v/>
      </c>
      <c r="AQ334" s="97" t="str">
        <f t="shared" si="98"/>
        <v/>
      </c>
      <c r="AR334" s="113" t="str">
        <f>_xlfn.IFNA(IF(AND(MATCH(B334,SlNrfürStrecke!A:A,0)&gt;0,MATCH(C334,SlNrfürStrecke!B:B,0)&gt;0)=TRUE,"ja","nein"),"nein")</f>
        <v>nein</v>
      </c>
      <c r="AS334" s="140" t="str">
        <f t="shared" si="105"/>
        <v>nein</v>
      </c>
      <c r="AT334" s="113" t="str">
        <f t="shared" si="106"/>
        <v>Ja</v>
      </c>
      <c r="AU334" s="113"/>
      <c r="AV334" s="141" t="s">
        <v>3607</v>
      </c>
    </row>
    <row r="335" spans="1:48" s="39" customFormat="1" ht="52.8" hidden="1" x14ac:dyDescent="0.25">
      <c r="A335" s="23"/>
      <c r="B335" s="77">
        <v>31312</v>
      </c>
      <c r="C335" s="81" t="s">
        <v>142</v>
      </c>
      <c r="D335" s="81" t="s">
        <v>8</v>
      </c>
      <c r="E335" s="37" t="b">
        <f t="shared" si="99"/>
        <v>0</v>
      </c>
      <c r="F335" s="37" t="b">
        <f t="shared" si="100"/>
        <v>0</v>
      </c>
      <c r="G335" s="38" t="str">
        <f t="shared" si="90"/>
        <v>31312 91 g</v>
      </c>
      <c r="H335" s="18" t="s">
        <v>505</v>
      </c>
      <c r="I335" s="94" t="s">
        <v>3164</v>
      </c>
      <c r="J335" s="19" t="s">
        <v>3</v>
      </c>
      <c r="K335" s="19" t="s">
        <v>3182</v>
      </c>
      <c r="L335" s="51"/>
      <c r="M335" s="51"/>
      <c r="N335" s="19" t="str">
        <f t="shared" si="91"/>
        <v/>
      </c>
      <c r="O335" s="22" t="str">
        <f t="shared" ca="1" si="92"/>
        <v>ja</v>
      </c>
      <c r="P335" s="22" t="str">
        <f t="shared" ca="1" si="93"/>
        <v>ja</v>
      </c>
      <c r="Q335" s="20" t="str">
        <f t="shared" ca="1" si="94"/>
        <v>Ja</v>
      </c>
      <c r="R335" s="53" t="s">
        <v>507</v>
      </c>
      <c r="S335" s="84"/>
      <c r="T335" s="83"/>
      <c r="U335" s="33" t="str">
        <f t="shared" si="101"/>
        <v/>
      </c>
      <c r="V335" s="29"/>
      <c r="W335" s="35"/>
      <c r="X335" s="35"/>
      <c r="Y335" s="35"/>
      <c r="Z335" s="35"/>
      <c r="AA335" s="24" t="str">
        <f>IF(W335&lt;&gt;"",VLOOKUP(W335,'Anlagentypen strukt inkl RD end'!$A$2:$H$40,8),"")</f>
        <v/>
      </c>
      <c r="AB335" s="24" t="str">
        <f>IF(X335&lt;&gt;"",VLOOKUP(X335,'Anlagentypen strukt inkl RD end'!$A$2:$H$40,8),"")</f>
        <v/>
      </c>
      <c r="AC335" s="24" t="str">
        <f>IF(Y335&lt;&gt;"",VLOOKUP(Y335,'Anlagentypen strukt inkl RD end'!$A$2:$H$40,8),"")</f>
        <v/>
      </c>
      <c r="AD335" s="24" t="str">
        <f>IF(Z335&lt;&gt;"",VLOOKUP(Z335,'Anlagentypen strukt inkl RD end'!$A$2:$H$40,8),"")</f>
        <v/>
      </c>
      <c r="AE335" s="33" t="str">
        <f t="shared" si="102"/>
        <v/>
      </c>
      <c r="AF335" s="25"/>
      <c r="AG335" s="25"/>
      <c r="AH335" s="25"/>
      <c r="AI335" s="25"/>
      <c r="AJ335" s="47" t="str">
        <f t="shared" si="103"/>
        <v/>
      </c>
      <c r="AK335" s="48" t="str">
        <f t="shared" si="96"/>
        <v/>
      </c>
      <c r="AL335" s="47" t="str">
        <f t="shared" si="107"/>
        <v/>
      </c>
      <c r="AM335" s="27"/>
      <c r="AN335" s="36" t="str">
        <f t="shared" si="97"/>
        <v/>
      </c>
      <c r="AO335" s="39" t="str">
        <f t="shared" si="95"/>
        <v/>
      </c>
      <c r="AP335" s="39" t="str">
        <f t="shared" si="104"/>
        <v/>
      </c>
      <c r="AQ335" s="97" t="str">
        <f t="shared" si="98"/>
        <v/>
      </c>
      <c r="AR335" s="113" t="str">
        <f>_xlfn.IFNA(IF(AND(MATCH(B335,SlNrfürStrecke!A:A,0)&gt;0,MATCH(C335,SlNrfürStrecke!B:B,0)&gt;0)=TRUE,"ja","nein"),"nein")</f>
        <v>nein</v>
      </c>
      <c r="AS335" s="140" t="str">
        <f t="shared" si="105"/>
        <v>nein</v>
      </c>
      <c r="AT335" s="113" t="str">
        <f t="shared" si="106"/>
        <v>Ja</v>
      </c>
      <c r="AU335" s="113"/>
      <c r="AV335" s="141" t="s">
        <v>3607</v>
      </c>
    </row>
    <row r="336" spans="1:48" s="39" customFormat="1" ht="52.8" hidden="1" x14ac:dyDescent="0.25">
      <c r="A336" s="23"/>
      <c r="B336" s="77">
        <v>31314</v>
      </c>
      <c r="C336" s="80" t="s">
        <v>3</v>
      </c>
      <c r="D336" s="81" t="s">
        <v>8</v>
      </c>
      <c r="E336" s="37" t="b">
        <f t="shared" si="99"/>
        <v>0</v>
      </c>
      <c r="F336" s="37" t="b">
        <f t="shared" si="100"/>
        <v>0</v>
      </c>
      <c r="G336" s="38" t="str">
        <f t="shared" si="90"/>
        <v>31314  g</v>
      </c>
      <c r="H336" s="18" t="s">
        <v>509</v>
      </c>
      <c r="I336" s="93" t="s">
        <v>2346</v>
      </c>
      <c r="J336" s="19" t="s">
        <v>3</v>
      </c>
      <c r="K336" s="19" t="s">
        <v>3</v>
      </c>
      <c r="L336" s="51"/>
      <c r="M336" s="51"/>
      <c r="N336" s="19" t="str">
        <f t="shared" si="91"/>
        <v/>
      </c>
      <c r="O336" s="22" t="str">
        <f t="shared" ca="1" si="92"/>
        <v>ja</v>
      </c>
      <c r="P336" s="22" t="str">
        <f t="shared" ca="1" si="93"/>
        <v>ja</v>
      </c>
      <c r="Q336" s="20" t="str">
        <f t="shared" ca="1" si="94"/>
        <v>Ja</v>
      </c>
      <c r="R336" s="53" t="s">
        <v>508</v>
      </c>
      <c r="S336" s="84"/>
      <c r="T336" s="83"/>
      <c r="U336" s="33" t="str">
        <f t="shared" si="101"/>
        <v/>
      </c>
      <c r="V336" s="29"/>
      <c r="W336" s="35"/>
      <c r="X336" s="35"/>
      <c r="Y336" s="35"/>
      <c r="Z336" s="35"/>
      <c r="AA336" s="24" t="str">
        <f>IF(W336&lt;&gt;"",VLOOKUP(W336,'Anlagentypen strukt inkl RD end'!$A$2:$H$40,8),"")</f>
        <v/>
      </c>
      <c r="AB336" s="24" t="str">
        <f>IF(X336&lt;&gt;"",VLOOKUP(X336,'Anlagentypen strukt inkl RD end'!$A$2:$H$40,8),"")</f>
        <v/>
      </c>
      <c r="AC336" s="24" t="str">
        <f>IF(Y336&lt;&gt;"",VLOOKUP(Y336,'Anlagentypen strukt inkl RD end'!$A$2:$H$40,8),"")</f>
        <v/>
      </c>
      <c r="AD336" s="24" t="str">
        <f>IF(Z336&lt;&gt;"",VLOOKUP(Z336,'Anlagentypen strukt inkl RD end'!$A$2:$H$40,8),"")</f>
        <v/>
      </c>
      <c r="AE336" s="33" t="str">
        <f t="shared" si="102"/>
        <v/>
      </c>
      <c r="AF336" s="25"/>
      <c r="AG336" s="25"/>
      <c r="AH336" s="25"/>
      <c r="AI336" s="25"/>
      <c r="AJ336" s="47" t="str">
        <f t="shared" si="103"/>
        <v/>
      </c>
      <c r="AK336" s="48" t="str">
        <f t="shared" si="96"/>
        <v/>
      </c>
      <c r="AL336" s="47" t="str">
        <f t="shared" si="107"/>
        <v/>
      </c>
      <c r="AM336" s="27"/>
      <c r="AN336" s="36" t="str">
        <f t="shared" si="97"/>
        <v/>
      </c>
      <c r="AO336" s="39" t="str">
        <f t="shared" si="95"/>
        <v/>
      </c>
      <c r="AP336" s="39" t="str">
        <f t="shared" si="104"/>
        <v/>
      </c>
      <c r="AQ336" s="97" t="str">
        <f t="shared" si="98"/>
        <v/>
      </c>
      <c r="AR336" s="140" t="str">
        <f>_xlfn.IFNA(IF(AND(MATCH(B336,SlNrfürStrecke!A:A,0)&gt;0,MATCH(C336,SlNrfürStrecke!B:B,0)&gt;0)=TRUE,"ja","nein"),"nein")</f>
        <v>nein</v>
      </c>
      <c r="AS336" s="140" t="str">
        <f t="shared" si="105"/>
        <v>nein</v>
      </c>
      <c r="AT336" s="113" t="str">
        <f t="shared" si="106"/>
        <v>Ja</v>
      </c>
      <c r="AU336" s="113"/>
      <c r="AV336" s="141" t="s">
        <v>3607</v>
      </c>
    </row>
    <row r="337" spans="1:48" s="39" customFormat="1" ht="52.8" hidden="1" x14ac:dyDescent="0.25">
      <c r="A337" s="23"/>
      <c r="B337" s="77">
        <v>31314</v>
      </c>
      <c r="C337" s="81" t="s">
        <v>112</v>
      </c>
      <c r="D337" s="81" t="s">
        <v>3</v>
      </c>
      <c r="E337" s="37" t="b">
        <f t="shared" si="99"/>
        <v>0</v>
      </c>
      <c r="F337" s="37" t="b">
        <f t="shared" si="100"/>
        <v>0</v>
      </c>
      <c r="G337" s="38" t="str">
        <f t="shared" si="90"/>
        <v xml:space="preserve">31314 88 </v>
      </c>
      <c r="H337" s="18" t="s">
        <v>509</v>
      </c>
      <c r="I337" s="94" t="s">
        <v>113</v>
      </c>
      <c r="J337" s="19" t="s">
        <v>3</v>
      </c>
      <c r="K337" s="19" t="s">
        <v>3</v>
      </c>
      <c r="L337" s="51"/>
      <c r="M337" s="51"/>
      <c r="N337" s="19" t="str">
        <f t="shared" si="91"/>
        <v/>
      </c>
      <c r="O337" s="22" t="str">
        <f t="shared" ca="1" si="92"/>
        <v>ja</v>
      </c>
      <c r="P337" s="22" t="str">
        <f t="shared" ca="1" si="93"/>
        <v>ja</v>
      </c>
      <c r="Q337" s="20" t="str">
        <f t="shared" ca="1" si="94"/>
        <v>Ja</v>
      </c>
      <c r="R337" s="53" t="s">
        <v>510</v>
      </c>
      <c r="S337" s="73"/>
      <c r="T337" s="28"/>
      <c r="U337" s="33" t="str">
        <f t="shared" si="101"/>
        <v/>
      </c>
      <c r="V337" s="29"/>
      <c r="W337" s="35"/>
      <c r="X337" s="35"/>
      <c r="Y337" s="35"/>
      <c r="Z337" s="35"/>
      <c r="AA337" s="24" t="str">
        <f>IF(W337&lt;&gt;"",VLOOKUP(W337,'Anlagentypen strukt inkl RD end'!$A$2:$H$40,8),"")</f>
        <v/>
      </c>
      <c r="AB337" s="24" t="str">
        <f>IF(X337&lt;&gt;"",VLOOKUP(X337,'Anlagentypen strukt inkl RD end'!$A$2:$H$40,8),"")</f>
        <v/>
      </c>
      <c r="AC337" s="24" t="str">
        <f>IF(Y337&lt;&gt;"",VLOOKUP(Y337,'Anlagentypen strukt inkl RD end'!$A$2:$H$40,8),"")</f>
        <v/>
      </c>
      <c r="AD337" s="24" t="str">
        <f>IF(Z337&lt;&gt;"",VLOOKUP(Z337,'Anlagentypen strukt inkl RD end'!$A$2:$H$40,8),"")</f>
        <v/>
      </c>
      <c r="AE337" s="33" t="str">
        <f t="shared" si="102"/>
        <v/>
      </c>
      <c r="AF337" s="25"/>
      <c r="AG337" s="25"/>
      <c r="AH337" s="25"/>
      <c r="AI337" s="25"/>
      <c r="AJ337" s="47" t="str">
        <f t="shared" si="103"/>
        <v/>
      </c>
      <c r="AK337" s="48" t="str">
        <f t="shared" si="96"/>
        <v/>
      </c>
      <c r="AL337" s="47" t="str">
        <f t="shared" si="107"/>
        <v/>
      </c>
      <c r="AM337" s="27"/>
      <c r="AN337" s="36" t="str">
        <f t="shared" si="97"/>
        <v/>
      </c>
      <c r="AO337" s="39" t="str">
        <f t="shared" si="95"/>
        <v/>
      </c>
      <c r="AP337" s="39" t="str">
        <f t="shared" si="104"/>
        <v/>
      </c>
      <c r="AQ337" s="97" t="str">
        <f t="shared" si="98"/>
        <v/>
      </c>
      <c r="AR337" s="113" t="str">
        <f>_xlfn.IFNA(IF(AND(MATCH(B337,SlNrfürStrecke!A:A,0)&gt;0,MATCH(C337,SlNrfürStrecke!B:B,0)&gt;0)=TRUE,"ja","nein"),"nein")</f>
        <v>nein</v>
      </c>
      <c r="AS337" s="140" t="str">
        <f t="shared" si="105"/>
        <v>nein</v>
      </c>
      <c r="AT337" s="113" t="str">
        <f t="shared" si="106"/>
        <v>Ja</v>
      </c>
      <c r="AU337" s="113"/>
      <c r="AV337" s="141" t="s">
        <v>3607</v>
      </c>
    </row>
    <row r="338" spans="1:48" s="39" customFormat="1" ht="52.8" hidden="1" x14ac:dyDescent="0.25">
      <c r="A338" s="23"/>
      <c r="B338" s="77">
        <v>31314</v>
      </c>
      <c r="C338" s="81" t="s">
        <v>142</v>
      </c>
      <c r="D338" s="81" t="s">
        <v>8</v>
      </c>
      <c r="E338" s="37" t="b">
        <f t="shared" si="99"/>
        <v>0</v>
      </c>
      <c r="F338" s="37" t="b">
        <f t="shared" si="100"/>
        <v>0</v>
      </c>
      <c r="G338" s="38" t="str">
        <f t="shared" si="90"/>
        <v>31314 91 g</v>
      </c>
      <c r="H338" s="18" t="s">
        <v>509</v>
      </c>
      <c r="I338" s="94" t="s">
        <v>3164</v>
      </c>
      <c r="J338" s="19" t="s">
        <v>3</v>
      </c>
      <c r="K338" s="19" t="s">
        <v>3182</v>
      </c>
      <c r="L338" s="51"/>
      <c r="M338" s="51"/>
      <c r="N338" s="19" t="str">
        <f t="shared" si="91"/>
        <v/>
      </c>
      <c r="O338" s="22" t="str">
        <f t="shared" ca="1" si="92"/>
        <v>ja</v>
      </c>
      <c r="P338" s="22" t="str">
        <f t="shared" ca="1" si="93"/>
        <v>ja</v>
      </c>
      <c r="Q338" s="20" t="str">
        <f t="shared" ca="1" si="94"/>
        <v>Ja</v>
      </c>
      <c r="R338" s="53" t="s">
        <v>511</v>
      </c>
      <c r="S338" s="84"/>
      <c r="T338" s="83"/>
      <c r="U338" s="33" t="str">
        <f t="shared" si="101"/>
        <v/>
      </c>
      <c r="V338" s="29"/>
      <c r="W338" s="35"/>
      <c r="X338" s="35"/>
      <c r="Y338" s="35"/>
      <c r="Z338" s="35"/>
      <c r="AA338" s="24" t="str">
        <f>IF(W338&lt;&gt;"",VLOOKUP(W338,'Anlagentypen strukt inkl RD end'!$A$2:$H$40,8),"")</f>
        <v/>
      </c>
      <c r="AB338" s="24" t="str">
        <f>IF(X338&lt;&gt;"",VLOOKUP(X338,'Anlagentypen strukt inkl RD end'!$A$2:$H$40,8),"")</f>
        <v/>
      </c>
      <c r="AC338" s="24" t="str">
        <f>IF(Y338&lt;&gt;"",VLOOKUP(Y338,'Anlagentypen strukt inkl RD end'!$A$2:$H$40,8),"")</f>
        <v/>
      </c>
      <c r="AD338" s="24" t="str">
        <f>IF(Z338&lt;&gt;"",VLOOKUP(Z338,'Anlagentypen strukt inkl RD end'!$A$2:$H$40,8),"")</f>
        <v/>
      </c>
      <c r="AE338" s="33" t="str">
        <f t="shared" si="102"/>
        <v/>
      </c>
      <c r="AF338" s="25"/>
      <c r="AG338" s="25"/>
      <c r="AH338" s="25"/>
      <c r="AI338" s="25"/>
      <c r="AJ338" s="47" t="str">
        <f t="shared" si="103"/>
        <v/>
      </c>
      <c r="AK338" s="48" t="str">
        <f t="shared" si="96"/>
        <v/>
      </c>
      <c r="AL338" s="47" t="str">
        <f t="shared" si="107"/>
        <v/>
      </c>
      <c r="AM338" s="27"/>
      <c r="AN338" s="36" t="str">
        <f t="shared" si="97"/>
        <v/>
      </c>
      <c r="AO338" s="39" t="str">
        <f t="shared" si="95"/>
        <v/>
      </c>
      <c r="AP338" s="39" t="str">
        <f t="shared" si="104"/>
        <v/>
      </c>
      <c r="AQ338" s="97" t="str">
        <f t="shared" si="98"/>
        <v/>
      </c>
      <c r="AR338" s="113" t="str">
        <f>_xlfn.IFNA(IF(AND(MATCH(B338,SlNrfürStrecke!A:A,0)&gt;0,MATCH(C338,SlNrfürStrecke!B:B,0)&gt;0)=TRUE,"ja","nein"),"nein")</f>
        <v>nein</v>
      </c>
      <c r="AS338" s="140" t="str">
        <f t="shared" si="105"/>
        <v>nein</v>
      </c>
      <c r="AT338" s="113" t="str">
        <f t="shared" si="106"/>
        <v>Ja</v>
      </c>
      <c r="AU338" s="113"/>
      <c r="AV338" s="141" t="s">
        <v>3607</v>
      </c>
    </row>
    <row r="339" spans="1:48" s="39" customFormat="1" x14ac:dyDescent="0.25">
      <c r="A339" s="23" t="s">
        <v>2345</v>
      </c>
      <c r="B339" s="77">
        <v>31315</v>
      </c>
      <c r="C339" s="80" t="s">
        <v>3</v>
      </c>
      <c r="D339" s="81" t="s">
        <v>3</v>
      </c>
      <c r="E339" s="37" t="b">
        <f t="shared" si="99"/>
        <v>1</v>
      </c>
      <c r="F339" s="37" t="b">
        <f t="shared" si="100"/>
        <v>0</v>
      </c>
      <c r="G339" s="38" t="str">
        <f t="shared" si="90"/>
        <v xml:space="preserve">31315  </v>
      </c>
      <c r="H339" s="18" t="s">
        <v>513</v>
      </c>
      <c r="I339" s="93" t="s">
        <v>2346</v>
      </c>
      <c r="J339" s="19" t="s">
        <v>3205</v>
      </c>
      <c r="K339" s="19" t="s">
        <v>3</v>
      </c>
      <c r="L339" s="51"/>
      <c r="M339" s="51"/>
      <c r="N339" s="19" t="str">
        <f t="shared" si="91"/>
        <v/>
      </c>
      <c r="O339" s="22" t="str">
        <f t="shared" ca="1" si="92"/>
        <v>ja</v>
      </c>
      <c r="P339" s="22" t="str">
        <f t="shared" ca="1" si="93"/>
        <v>ja</v>
      </c>
      <c r="Q339" s="20" t="str">
        <f t="shared" ca="1" si="94"/>
        <v>Ja</v>
      </c>
      <c r="R339" s="53" t="s">
        <v>512</v>
      </c>
      <c r="S339" s="73" t="s">
        <v>2345</v>
      </c>
      <c r="T339" s="28"/>
      <c r="U339" s="33" t="str">
        <f t="shared" si="101"/>
        <v/>
      </c>
      <c r="V339" s="29"/>
      <c r="W339" s="35"/>
      <c r="X339" s="35"/>
      <c r="Y339" s="35"/>
      <c r="Z339" s="35"/>
      <c r="AA339" s="24" t="str">
        <f>IF(W339&lt;&gt;"",VLOOKUP(W339,'Anlagentypen strukt inkl RD end'!$A$2:$H$40,8),"")</f>
        <v/>
      </c>
      <c r="AB339" s="24" t="str">
        <f>IF(X339&lt;&gt;"",VLOOKUP(X339,'Anlagentypen strukt inkl RD end'!$A$2:$H$40,8),"")</f>
        <v/>
      </c>
      <c r="AC339" s="24" t="str">
        <f>IF(Y339&lt;&gt;"",VLOOKUP(Y339,'Anlagentypen strukt inkl RD end'!$A$2:$H$40,8),"")</f>
        <v/>
      </c>
      <c r="AD339" s="24" t="str">
        <f>IF(Z339&lt;&gt;"",VLOOKUP(Z339,'Anlagentypen strukt inkl RD end'!$A$2:$H$40,8),"")</f>
        <v/>
      </c>
      <c r="AE339" s="33" t="str">
        <f t="shared" si="102"/>
        <v/>
      </c>
      <c r="AF339" s="25"/>
      <c r="AG339" s="25"/>
      <c r="AH339" s="25"/>
      <c r="AI339" s="25"/>
      <c r="AJ339" s="47" t="str">
        <f t="shared" si="103"/>
        <v/>
      </c>
      <c r="AK339" s="48" t="str">
        <f t="shared" si="96"/>
        <v/>
      </c>
      <c r="AL339" s="47" t="str">
        <f t="shared" si="107"/>
        <v/>
      </c>
      <c r="AM339" s="27"/>
      <c r="AN339" s="36" t="str">
        <f t="shared" si="97"/>
        <v/>
      </c>
      <c r="AO339" s="39" t="str">
        <f t="shared" si="95"/>
        <v/>
      </c>
      <c r="AP339" s="39" t="str">
        <f t="shared" si="104"/>
        <v>X</v>
      </c>
      <c r="AQ339" s="97" t="str">
        <f t="shared" si="98"/>
        <v/>
      </c>
      <c r="AR339" s="140" t="str">
        <f>_xlfn.IFNA(IF(AND(MATCH(B339,SlNrfürStrecke!A:A,0)&gt;0,MATCH(C339,SlNrfürStrecke!B:B,0)&gt;0)=TRUE,"ja","nein"),"nein")</f>
        <v>ja</v>
      </c>
      <c r="AS339" s="140" t="str">
        <f t="shared" si="105"/>
        <v>ja</v>
      </c>
      <c r="AT339" s="113" t="str">
        <f t="shared" si="106"/>
        <v>Nein</v>
      </c>
      <c r="AU339" s="113"/>
      <c r="AV339" s="141" t="s">
        <v>3607</v>
      </c>
    </row>
    <row r="340" spans="1:48" s="39" customFormat="1" ht="26.4" hidden="1" x14ac:dyDescent="0.25">
      <c r="A340" s="23"/>
      <c r="B340" s="77">
        <v>31315</v>
      </c>
      <c r="C340" s="81" t="s">
        <v>142</v>
      </c>
      <c r="D340" s="81" t="s">
        <v>3</v>
      </c>
      <c r="E340" s="37" t="b">
        <f t="shared" si="99"/>
        <v>0</v>
      </c>
      <c r="F340" s="37" t="b">
        <f t="shared" si="100"/>
        <v>0</v>
      </c>
      <c r="G340" s="38" t="str">
        <f t="shared" si="90"/>
        <v xml:space="preserve">31315 91 </v>
      </c>
      <c r="H340" s="18" t="s">
        <v>513</v>
      </c>
      <c r="I340" s="94" t="s">
        <v>3164</v>
      </c>
      <c r="J340" s="19" t="s">
        <v>3</v>
      </c>
      <c r="K340" s="19" t="s">
        <v>3</v>
      </c>
      <c r="L340" s="51"/>
      <c r="M340" s="51"/>
      <c r="N340" s="19" t="str">
        <f t="shared" si="91"/>
        <v/>
      </c>
      <c r="O340" s="22" t="str">
        <f t="shared" ca="1" si="92"/>
        <v>ja</v>
      </c>
      <c r="P340" s="22" t="str">
        <f t="shared" ca="1" si="93"/>
        <v>ja</v>
      </c>
      <c r="Q340" s="20" t="str">
        <f t="shared" ca="1" si="94"/>
        <v>Ja</v>
      </c>
      <c r="R340" s="53" t="s">
        <v>514</v>
      </c>
      <c r="S340" s="73"/>
      <c r="T340" s="28"/>
      <c r="U340" s="33" t="str">
        <f t="shared" si="101"/>
        <v/>
      </c>
      <c r="V340" s="29"/>
      <c r="W340" s="35"/>
      <c r="X340" s="35"/>
      <c r="Y340" s="35"/>
      <c r="Z340" s="35"/>
      <c r="AA340" s="24" t="str">
        <f>IF(W340&lt;&gt;"",VLOOKUP(W340,'Anlagentypen strukt inkl RD end'!$A$2:$H$40,8),"")</f>
        <v/>
      </c>
      <c r="AB340" s="24" t="str">
        <f>IF(X340&lt;&gt;"",VLOOKUP(X340,'Anlagentypen strukt inkl RD end'!$A$2:$H$40,8),"")</f>
        <v/>
      </c>
      <c r="AC340" s="24" t="str">
        <f>IF(Y340&lt;&gt;"",VLOOKUP(Y340,'Anlagentypen strukt inkl RD end'!$A$2:$H$40,8),"")</f>
        <v/>
      </c>
      <c r="AD340" s="24" t="str">
        <f>IF(Z340&lt;&gt;"",VLOOKUP(Z340,'Anlagentypen strukt inkl RD end'!$A$2:$H$40,8),"")</f>
        <v/>
      </c>
      <c r="AE340" s="33" t="str">
        <f t="shared" si="102"/>
        <v/>
      </c>
      <c r="AF340" s="25"/>
      <c r="AG340" s="25"/>
      <c r="AH340" s="25"/>
      <c r="AI340" s="25"/>
      <c r="AJ340" s="47" t="str">
        <f t="shared" si="103"/>
        <v/>
      </c>
      <c r="AK340" s="48" t="str">
        <f t="shared" si="96"/>
        <v/>
      </c>
      <c r="AL340" s="47" t="str">
        <f t="shared" si="107"/>
        <v/>
      </c>
      <c r="AM340" s="27"/>
      <c r="AN340" s="36" t="str">
        <f t="shared" si="97"/>
        <v/>
      </c>
      <c r="AO340" s="39" t="str">
        <f t="shared" si="95"/>
        <v/>
      </c>
      <c r="AP340" s="39" t="str">
        <f t="shared" si="104"/>
        <v/>
      </c>
      <c r="AQ340" s="97" t="str">
        <f t="shared" si="98"/>
        <v/>
      </c>
      <c r="AR340" s="113" t="str">
        <f>_xlfn.IFNA(IF(AND(MATCH(B340,SlNrfürStrecke!A:A,0)&gt;0,MATCH(C340,SlNrfürStrecke!B:B,0)&gt;0)=TRUE,"ja","nein"),"nein")</f>
        <v>nein</v>
      </c>
      <c r="AS340" s="140" t="str">
        <f t="shared" si="105"/>
        <v>nein</v>
      </c>
      <c r="AT340" s="113" t="str">
        <f t="shared" si="106"/>
        <v>Ja</v>
      </c>
      <c r="AU340" s="113"/>
      <c r="AV340" s="141" t="s">
        <v>3607</v>
      </c>
    </row>
    <row r="341" spans="1:48" s="39" customFormat="1" ht="26.4" hidden="1" x14ac:dyDescent="0.25">
      <c r="A341" s="23"/>
      <c r="B341" s="77">
        <v>31316</v>
      </c>
      <c r="C341" s="80" t="s">
        <v>3</v>
      </c>
      <c r="D341" s="81" t="s">
        <v>8</v>
      </c>
      <c r="E341" s="37" t="b">
        <f t="shared" si="99"/>
        <v>0</v>
      </c>
      <c r="F341" s="37" t="b">
        <f t="shared" si="100"/>
        <v>0</v>
      </c>
      <c r="G341" s="38" t="str">
        <f t="shared" si="90"/>
        <v>31316  g</v>
      </c>
      <c r="H341" s="18" t="s">
        <v>516</v>
      </c>
      <c r="I341" s="93" t="s">
        <v>2346</v>
      </c>
      <c r="J341" s="19" t="s">
        <v>3</v>
      </c>
      <c r="K341" s="19" t="s">
        <v>3</v>
      </c>
      <c r="L341" s="51"/>
      <c r="M341" s="51"/>
      <c r="N341" s="19" t="str">
        <f t="shared" si="91"/>
        <v/>
      </c>
      <c r="O341" s="22" t="str">
        <f t="shared" ca="1" si="92"/>
        <v>ja</v>
      </c>
      <c r="P341" s="22" t="str">
        <f t="shared" ca="1" si="93"/>
        <v>ja</v>
      </c>
      <c r="Q341" s="20" t="str">
        <f t="shared" ca="1" si="94"/>
        <v>Ja</v>
      </c>
      <c r="R341" s="53" t="s">
        <v>515</v>
      </c>
      <c r="S341" s="84"/>
      <c r="T341" s="83"/>
      <c r="U341" s="33" t="str">
        <f t="shared" si="101"/>
        <v/>
      </c>
      <c r="V341" s="29"/>
      <c r="W341" s="35"/>
      <c r="X341" s="35"/>
      <c r="Y341" s="35"/>
      <c r="Z341" s="35"/>
      <c r="AA341" s="24" t="str">
        <f>IF(W341&lt;&gt;"",VLOOKUP(W341,'Anlagentypen strukt inkl RD end'!$A$2:$H$40,8),"")</f>
        <v/>
      </c>
      <c r="AB341" s="24" t="str">
        <f>IF(X341&lt;&gt;"",VLOOKUP(X341,'Anlagentypen strukt inkl RD end'!$A$2:$H$40,8),"")</f>
        <v/>
      </c>
      <c r="AC341" s="24" t="str">
        <f>IF(Y341&lt;&gt;"",VLOOKUP(Y341,'Anlagentypen strukt inkl RD end'!$A$2:$H$40,8),"")</f>
        <v/>
      </c>
      <c r="AD341" s="24" t="str">
        <f>IF(Z341&lt;&gt;"",VLOOKUP(Z341,'Anlagentypen strukt inkl RD end'!$A$2:$H$40,8),"")</f>
        <v/>
      </c>
      <c r="AE341" s="33" t="str">
        <f t="shared" si="102"/>
        <v/>
      </c>
      <c r="AF341" s="25"/>
      <c r="AG341" s="25"/>
      <c r="AH341" s="25"/>
      <c r="AI341" s="25"/>
      <c r="AJ341" s="47" t="str">
        <f t="shared" si="103"/>
        <v/>
      </c>
      <c r="AK341" s="48" t="str">
        <f t="shared" si="96"/>
        <v/>
      </c>
      <c r="AL341" s="47" t="str">
        <f t="shared" si="107"/>
        <v/>
      </c>
      <c r="AM341" s="27"/>
      <c r="AN341" s="36" t="str">
        <f t="shared" si="97"/>
        <v/>
      </c>
      <c r="AO341" s="39" t="str">
        <f t="shared" si="95"/>
        <v/>
      </c>
      <c r="AP341" s="39" t="str">
        <f t="shared" si="104"/>
        <v/>
      </c>
      <c r="AQ341" s="97" t="str">
        <f t="shared" si="98"/>
        <v/>
      </c>
      <c r="AR341" s="140" t="str">
        <f>_xlfn.IFNA(IF(AND(MATCH(B341,SlNrfürStrecke!A:A,0)&gt;0,MATCH(C341,SlNrfürStrecke!B:B,0)&gt;0)=TRUE,"ja","nein"),"nein")</f>
        <v>nein</v>
      </c>
      <c r="AS341" s="140" t="str">
        <f t="shared" si="105"/>
        <v>nein</v>
      </c>
      <c r="AT341" s="113" t="str">
        <f t="shared" si="106"/>
        <v>Ja</v>
      </c>
      <c r="AU341" s="113"/>
      <c r="AV341" s="141" t="s">
        <v>3607</v>
      </c>
    </row>
    <row r="342" spans="1:48" s="39" customFormat="1" ht="26.4" hidden="1" x14ac:dyDescent="0.25">
      <c r="A342" s="23"/>
      <c r="B342" s="77">
        <v>31316</v>
      </c>
      <c r="C342" s="81" t="s">
        <v>112</v>
      </c>
      <c r="D342" s="81" t="s">
        <v>3</v>
      </c>
      <c r="E342" s="37" t="b">
        <f t="shared" si="99"/>
        <v>0</v>
      </c>
      <c r="F342" s="37" t="b">
        <f t="shared" si="100"/>
        <v>0</v>
      </c>
      <c r="G342" s="38" t="str">
        <f t="shared" si="90"/>
        <v xml:space="preserve">31316 88 </v>
      </c>
      <c r="H342" s="18" t="s">
        <v>516</v>
      </c>
      <c r="I342" s="94" t="s">
        <v>113</v>
      </c>
      <c r="J342" s="19" t="s">
        <v>3</v>
      </c>
      <c r="K342" s="19" t="s">
        <v>3</v>
      </c>
      <c r="L342" s="51"/>
      <c r="M342" s="51"/>
      <c r="N342" s="19" t="str">
        <f t="shared" si="91"/>
        <v/>
      </c>
      <c r="O342" s="22" t="str">
        <f t="shared" ca="1" si="92"/>
        <v>ja</v>
      </c>
      <c r="P342" s="22" t="str">
        <f t="shared" ca="1" si="93"/>
        <v>ja</v>
      </c>
      <c r="Q342" s="20" t="str">
        <f t="shared" ca="1" si="94"/>
        <v>Ja</v>
      </c>
      <c r="R342" s="53" t="s">
        <v>517</v>
      </c>
      <c r="S342" s="73"/>
      <c r="T342" s="28"/>
      <c r="U342" s="33" t="str">
        <f t="shared" si="101"/>
        <v/>
      </c>
      <c r="V342" s="29"/>
      <c r="W342" s="35"/>
      <c r="X342" s="35"/>
      <c r="Y342" s="35"/>
      <c r="Z342" s="35"/>
      <c r="AA342" s="24" t="str">
        <f>IF(W342&lt;&gt;"",VLOOKUP(W342,'Anlagentypen strukt inkl RD end'!$A$2:$H$40,8),"")</f>
        <v/>
      </c>
      <c r="AB342" s="24" t="str">
        <f>IF(X342&lt;&gt;"",VLOOKUP(X342,'Anlagentypen strukt inkl RD end'!$A$2:$H$40,8),"")</f>
        <v/>
      </c>
      <c r="AC342" s="24" t="str">
        <f>IF(Y342&lt;&gt;"",VLOOKUP(Y342,'Anlagentypen strukt inkl RD end'!$A$2:$H$40,8),"")</f>
        <v/>
      </c>
      <c r="AD342" s="24" t="str">
        <f>IF(Z342&lt;&gt;"",VLOOKUP(Z342,'Anlagentypen strukt inkl RD end'!$A$2:$H$40,8),"")</f>
        <v/>
      </c>
      <c r="AE342" s="33" t="str">
        <f t="shared" si="102"/>
        <v/>
      </c>
      <c r="AF342" s="25"/>
      <c r="AG342" s="25"/>
      <c r="AH342" s="25"/>
      <c r="AI342" s="25"/>
      <c r="AJ342" s="47" t="str">
        <f t="shared" si="103"/>
        <v/>
      </c>
      <c r="AK342" s="48" t="str">
        <f t="shared" si="96"/>
        <v/>
      </c>
      <c r="AL342" s="47" t="str">
        <f t="shared" si="107"/>
        <v/>
      </c>
      <c r="AM342" s="27"/>
      <c r="AN342" s="36" t="str">
        <f t="shared" si="97"/>
        <v/>
      </c>
      <c r="AO342" s="39" t="str">
        <f t="shared" si="95"/>
        <v/>
      </c>
      <c r="AP342" s="39" t="str">
        <f t="shared" si="104"/>
        <v/>
      </c>
      <c r="AQ342" s="97" t="str">
        <f t="shared" si="98"/>
        <v/>
      </c>
      <c r="AR342" s="113" t="str">
        <f>_xlfn.IFNA(IF(AND(MATCH(B342,SlNrfürStrecke!A:A,0)&gt;0,MATCH(C342,SlNrfürStrecke!B:B,0)&gt;0)=TRUE,"ja","nein"),"nein")</f>
        <v>nein</v>
      </c>
      <c r="AS342" s="140" t="str">
        <f t="shared" si="105"/>
        <v>nein</v>
      </c>
      <c r="AT342" s="113" t="str">
        <f t="shared" si="106"/>
        <v>Ja</v>
      </c>
      <c r="AU342" s="113"/>
      <c r="AV342" s="141" t="s">
        <v>3607</v>
      </c>
    </row>
    <row r="343" spans="1:48" s="39" customFormat="1" ht="26.4" hidden="1" x14ac:dyDescent="0.25">
      <c r="A343" s="23"/>
      <c r="B343" s="77">
        <v>31316</v>
      </c>
      <c r="C343" s="81" t="s">
        <v>142</v>
      </c>
      <c r="D343" s="81" t="s">
        <v>8</v>
      </c>
      <c r="E343" s="37" t="b">
        <f t="shared" si="99"/>
        <v>0</v>
      </c>
      <c r="F343" s="37" t="b">
        <f t="shared" si="100"/>
        <v>0</v>
      </c>
      <c r="G343" s="38" t="str">
        <f t="shared" si="90"/>
        <v>31316 91 g</v>
      </c>
      <c r="H343" s="18" t="s">
        <v>516</v>
      </c>
      <c r="I343" s="94" t="s">
        <v>3164</v>
      </c>
      <c r="J343" s="19" t="s">
        <v>3</v>
      </c>
      <c r="K343" s="19" t="s">
        <v>3182</v>
      </c>
      <c r="L343" s="51"/>
      <c r="M343" s="51"/>
      <c r="N343" s="19" t="str">
        <f t="shared" si="91"/>
        <v/>
      </c>
      <c r="O343" s="22" t="str">
        <f t="shared" ca="1" si="92"/>
        <v>ja</v>
      </c>
      <c r="P343" s="22" t="str">
        <f t="shared" ca="1" si="93"/>
        <v>ja</v>
      </c>
      <c r="Q343" s="20" t="str">
        <f t="shared" ca="1" si="94"/>
        <v>Ja</v>
      </c>
      <c r="R343" s="53" t="s">
        <v>518</v>
      </c>
      <c r="S343" s="84"/>
      <c r="T343" s="83"/>
      <c r="U343" s="33" t="str">
        <f t="shared" si="101"/>
        <v/>
      </c>
      <c r="V343" s="29"/>
      <c r="W343" s="35"/>
      <c r="X343" s="35"/>
      <c r="Y343" s="35"/>
      <c r="Z343" s="35"/>
      <c r="AA343" s="24" t="str">
        <f>IF(W343&lt;&gt;"",VLOOKUP(W343,'Anlagentypen strukt inkl RD end'!$A$2:$H$40,8),"")</f>
        <v/>
      </c>
      <c r="AB343" s="24" t="str">
        <f>IF(X343&lt;&gt;"",VLOOKUP(X343,'Anlagentypen strukt inkl RD end'!$A$2:$H$40,8),"")</f>
        <v/>
      </c>
      <c r="AC343" s="24" t="str">
        <f>IF(Y343&lt;&gt;"",VLOOKUP(Y343,'Anlagentypen strukt inkl RD end'!$A$2:$H$40,8),"")</f>
        <v/>
      </c>
      <c r="AD343" s="24" t="str">
        <f>IF(Z343&lt;&gt;"",VLOOKUP(Z343,'Anlagentypen strukt inkl RD end'!$A$2:$H$40,8),"")</f>
        <v/>
      </c>
      <c r="AE343" s="33" t="str">
        <f t="shared" si="102"/>
        <v/>
      </c>
      <c r="AF343" s="25"/>
      <c r="AG343" s="25"/>
      <c r="AH343" s="25"/>
      <c r="AI343" s="25"/>
      <c r="AJ343" s="47" t="str">
        <f t="shared" si="103"/>
        <v/>
      </c>
      <c r="AK343" s="48" t="str">
        <f t="shared" si="96"/>
        <v/>
      </c>
      <c r="AL343" s="47" t="str">
        <f t="shared" si="107"/>
        <v/>
      </c>
      <c r="AM343" s="27"/>
      <c r="AN343" s="36" t="str">
        <f t="shared" si="97"/>
        <v/>
      </c>
      <c r="AO343" s="39" t="str">
        <f t="shared" si="95"/>
        <v/>
      </c>
      <c r="AP343" s="39" t="str">
        <f t="shared" si="104"/>
        <v/>
      </c>
      <c r="AQ343" s="97" t="str">
        <f t="shared" si="98"/>
        <v/>
      </c>
      <c r="AR343" s="113" t="str">
        <f>_xlfn.IFNA(IF(AND(MATCH(B343,SlNrfürStrecke!A:A,0)&gt;0,MATCH(C343,SlNrfürStrecke!B:B,0)&gt;0)=TRUE,"ja","nein"),"nein")</f>
        <v>nein</v>
      </c>
      <c r="AS343" s="140" t="str">
        <f t="shared" si="105"/>
        <v>nein</v>
      </c>
      <c r="AT343" s="113" t="str">
        <f t="shared" si="106"/>
        <v>Ja</v>
      </c>
      <c r="AU343" s="113"/>
      <c r="AV343" s="141" t="s">
        <v>3607</v>
      </c>
    </row>
    <row r="344" spans="1:48" s="39" customFormat="1" ht="26.4" hidden="1" x14ac:dyDescent="0.25">
      <c r="A344" s="23"/>
      <c r="B344" s="77">
        <v>31317</v>
      </c>
      <c r="C344" s="80" t="s">
        <v>3</v>
      </c>
      <c r="D344" s="81" t="s">
        <v>8</v>
      </c>
      <c r="E344" s="37" t="b">
        <f t="shared" si="99"/>
        <v>0</v>
      </c>
      <c r="F344" s="37" t="b">
        <f t="shared" si="100"/>
        <v>0</v>
      </c>
      <c r="G344" s="38" t="str">
        <f t="shared" si="90"/>
        <v>31317  g</v>
      </c>
      <c r="H344" s="18" t="s">
        <v>520</v>
      </c>
      <c r="I344" s="93" t="s">
        <v>2346</v>
      </c>
      <c r="J344" s="19" t="s">
        <v>3</v>
      </c>
      <c r="K344" s="19" t="s">
        <v>3</v>
      </c>
      <c r="L344" s="51"/>
      <c r="M344" s="51"/>
      <c r="N344" s="19" t="str">
        <f t="shared" si="91"/>
        <v/>
      </c>
      <c r="O344" s="22" t="str">
        <f t="shared" ca="1" si="92"/>
        <v>ja</v>
      </c>
      <c r="P344" s="22" t="str">
        <f t="shared" ca="1" si="93"/>
        <v>ja</v>
      </c>
      <c r="Q344" s="20" t="str">
        <f t="shared" ca="1" si="94"/>
        <v>Ja</v>
      </c>
      <c r="R344" s="53" t="s">
        <v>519</v>
      </c>
      <c r="S344" s="84"/>
      <c r="T344" s="83"/>
      <c r="U344" s="33" t="str">
        <f t="shared" si="101"/>
        <v/>
      </c>
      <c r="V344" s="29"/>
      <c r="W344" s="35"/>
      <c r="X344" s="35"/>
      <c r="Y344" s="35"/>
      <c r="Z344" s="35"/>
      <c r="AA344" s="24" t="str">
        <f>IF(W344&lt;&gt;"",VLOOKUP(W344,'Anlagentypen strukt inkl RD end'!$A$2:$H$40,8),"")</f>
        <v/>
      </c>
      <c r="AB344" s="24" t="str">
        <f>IF(X344&lt;&gt;"",VLOOKUP(X344,'Anlagentypen strukt inkl RD end'!$A$2:$H$40,8),"")</f>
        <v/>
      </c>
      <c r="AC344" s="24" t="str">
        <f>IF(Y344&lt;&gt;"",VLOOKUP(Y344,'Anlagentypen strukt inkl RD end'!$A$2:$H$40,8),"")</f>
        <v/>
      </c>
      <c r="AD344" s="24" t="str">
        <f>IF(Z344&lt;&gt;"",VLOOKUP(Z344,'Anlagentypen strukt inkl RD end'!$A$2:$H$40,8),"")</f>
        <v/>
      </c>
      <c r="AE344" s="33" t="str">
        <f t="shared" si="102"/>
        <v/>
      </c>
      <c r="AF344" s="25"/>
      <c r="AG344" s="25"/>
      <c r="AH344" s="25"/>
      <c r="AI344" s="25"/>
      <c r="AJ344" s="47" t="str">
        <f t="shared" si="103"/>
        <v/>
      </c>
      <c r="AK344" s="48" t="str">
        <f t="shared" si="96"/>
        <v/>
      </c>
      <c r="AL344" s="47" t="str">
        <f t="shared" si="107"/>
        <v/>
      </c>
      <c r="AM344" s="27"/>
      <c r="AN344" s="36" t="str">
        <f t="shared" si="97"/>
        <v/>
      </c>
      <c r="AO344" s="39" t="str">
        <f t="shared" si="95"/>
        <v/>
      </c>
      <c r="AP344" s="39" t="str">
        <f t="shared" si="104"/>
        <v/>
      </c>
      <c r="AQ344" s="97" t="str">
        <f t="shared" si="98"/>
        <v/>
      </c>
      <c r="AR344" s="140" t="str">
        <f>_xlfn.IFNA(IF(AND(MATCH(B344,SlNrfürStrecke!A:A,0)&gt;0,MATCH(C344,SlNrfürStrecke!B:B,0)&gt;0)=TRUE,"ja","nein"),"nein")</f>
        <v>nein</v>
      </c>
      <c r="AS344" s="140" t="str">
        <f t="shared" si="105"/>
        <v>nein</v>
      </c>
      <c r="AT344" s="113" t="str">
        <f t="shared" si="106"/>
        <v>Ja</v>
      </c>
      <c r="AU344" s="113"/>
      <c r="AV344" s="141" t="s">
        <v>3607</v>
      </c>
    </row>
    <row r="345" spans="1:48" s="39" customFormat="1" ht="26.4" hidden="1" x14ac:dyDescent="0.25">
      <c r="A345" s="23"/>
      <c r="B345" s="77">
        <v>31317</v>
      </c>
      <c r="C345" s="81" t="s">
        <v>112</v>
      </c>
      <c r="D345" s="81" t="s">
        <v>3</v>
      </c>
      <c r="E345" s="37" t="b">
        <f t="shared" si="99"/>
        <v>0</v>
      </c>
      <c r="F345" s="37" t="b">
        <f t="shared" si="100"/>
        <v>0</v>
      </c>
      <c r="G345" s="38" t="str">
        <f t="shared" si="90"/>
        <v xml:space="preserve">31317 88 </v>
      </c>
      <c r="H345" s="18" t="s">
        <v>520</v>
      </c>
      <c r="I345" s="94" t="s">
        <v>113</v>
      </c>
      <c r="J345" s="19" t="s">
        <v>3</v>
      </c>
      <c r="K345" s="19" t="s">
        <v>3</v>
      </c>
      <c r="L345" s="51"/>
      <c r="M345" s="51"/>
      <c r="N345" s="19" t="str">
        <f t="shared" si="91"/>
        <v/>
      </c>
      <c r="O345" s="22" t="str">
        <f t="shared" ca="1" si="92"/>
        <v>ja</v>
      </c>
      <c r="P345" s="22" t="str">
        <f t="shared" ca="1" si="93"/>
        <v>ja</v>
      </c>
      <c r="Q345" s="20" t="str">
        <f t="shared" ca="1" si="94"/>
        <v>Ja</v>
      </c>
      <c r="R345" s="53" t="s">
        <v>521</v>
      </c>
      <c r="S345" s="73"/>
      <c r="T345" s="28"/>
      <c r="U345" s="33" t="str">
        <f t="shared" si="101"/>
        <v/>
      </c>
      <c r="V345" s="29"/>
      <c r="W345" s="35"/>
      <c r="X345" s="35"/>
      <c r="Y345" s="35"/>
      <c r="Z345" s="35"/>
      <c r="AA345" s="24" t="str">
        <f>IF(W345&lt;&gt;"",VLOOKUP(W345,'Anlagentypen strukt inkl RD end'!$A$2:$H$40,8),"")</f>
        <v/>
      </c>
      <c r="AB345" s="24" t="str">
        <f>IF(X345&lt;&gt;"",VLOOKUP(X345,'Anlagentypen strukt inkl RD end'!$A$2:$H$40,8),"")</f>
        <v/>
      </c>
      <c r="AC345" s="24" t="str">
        <f>IF(Y345&lt;&gt;"",VLOOKUP(Y345,'Anlagentypen strukt inkl RD end'!$A$2:$H$40,8),"")</f>
        <v/>
      </c>
      <c r="AD345" s="24" t="str">
        <f>IF(Z345&lt;&gt;"",VLOOKUP(Z345,'Anlagentypen strukt inkl RD end'!$A$2:$H$40,8),"")</f>
        <v/>
      </c>
      <c r="AE345" s="33" t="str">
        <f t="shared" si="102"/>
        <v/>
      </c>
      <c r="AF345" s="25"/>
      <c r="AG345" s="25"/>
      <c r="AH345" s="25"/>
      <c r="AI345" s="25"/>
      <c r="AJ345" s="47" t="str">
        <f t="shared" si="103"/>
        <v/>
      </c>
      <c r="AK345" s="48" t="str">
        <f t="shared" si="96"/>
        <v/>
      </c>
      <c r="AL345" s="47" t="str">
        <f t="shared" si="107"/>
        <v/>
      </c>
      <c r="AM345" s="27"/>
      <c r="AN345" s="36" t="str">
        <f t="shared" si="97"/>
        <v/>
      </c>
      <c r="AO345" s="39" t="str">
        <f t="shared" si="95"/>
        <v/>
      </c>
      <c r="AP345" s="39" t="str">
        <f t="shared" si="104"/>
        <v/>
      </c>
      <c r="AQ345" s="97" t="str">
        <f t="shared" si="98"/>
        <v/>
      </c>
      <c r="AR345" s="113" t="str">
        <f>_xlfn.IFNA(IF(AND(MATCH(B345,SlNrfürStrecke!A:A,0)&gt;0,MATCH(C345,SlNrfürStrecke!B:B,0)&gt;0)=TRUE,"ja","nein"),"nein")</f>
        <v>nein</v>
      </c>
      <c r="AS345" s="140" t="str">
        <f t="shared" si="105"/>
        <v>nein</v>
      </c>
      <c r="AT345" s="113" t="str">
        <f t="shared" si="106"/>
        <v>Ja</v>
      </c>
      <c r="AU345" s="113"/>
      <c r="AV345" s="141" t="s">
        <v>3607</v>
      </c>
    </row>
    <row r="346" spans="1:48" s="39" customFormat="1" ht="26.4" hidden="1" x14ac:dyDescent="0.25">
      <c r="A346" s="23"/>
      <c r="B346" s="77">
        <v>31317</v>
      </c>
      <c r="C346" s="81" t="s">
        <v>142</v>
      </c>
      <c r="D346" s="81" t="s">
        <v>8</v>
      </c>
      <c r="E346" s="37" t="b">
        <f t="shared" si="99"/>
        <v>0</v>
      </c>
      <c r="F346" s="37" t="b">
        <f t="shared" si="100"/>
        <v>0</v>
      </c>
      <c r="G346" s="38" t="str">
        <f t="shared" si="90"/>
        <v>31317 91 g</v>
      </c>
      <c r="H346" s="18" t="s">
        <v>520</v>
      </c>
      <c r="I346" s="94" t="s">
        <v>3164</v>
      </c>
      <c r="J346" s="19" t="s">
        <v>3</v>
      </c>
      <c r="K346" s="19" t="s">
        <v>3182</v>
      </c>
      <c r="L346" s="51"/>
      <c r="M346" s="51"/>
      <c r="N346" s="19" t="str">
        <f t="shared" si="91"/>
        <v/>
      </c>
      <c r="O346" s="22" t="str">
        <f t="shared" ca="1" si="92"/>
        <v>ja</v>
      </c>
      <c r="P346" s="22" t="str">
        <f t="shared" ca="1" si="93"/>
        <v>ja</v>
      </c>
      <c r="Q346" s="20" t="str">
        <f t="shared" ca="1" si="94"/>
        <v>Ja</v>
      </c>
      <c r="R346" s="53" t="s">
        <v>522</v>
      </c>
      <c r="S346" s="84"/>
      <c r="T346" s="83"/>
      <c r="U346" s="33" t="str">
        <f t="shared" si="101"/>
        <v/>
      </c>
      <c r="V346" s="29"/>
      <c r="W346" s="35"/>
      <c r="X346" s="35"/>
      <c r="Y346" s="35"/>
      <c r="Z346" s="35"/>
      <c r="AA346" s="24" t="str">
        <f>IF(W346&lt;&gt;"",VLOOKUP(W346,'Anlagentypen strukt inkl RD end'!$A$2:$H$40,8),"")</f>
        <v/>
      </c>
      <c r="AB346" s="24" t="str">
        <f>IF(X346&lt;&gt;"",VLOOKUP(X346,'Anlagentypen strukt inkl RD end'!$A$2:$H$40,8),"")</f>
        <v/>
      </c>
      <c r="AC346" s="24" t="str">
        <f>IF(Y346&lt;&gt;"",VLOOKUP(Y346,'Anlagentypen strukt inkl RD end'!$A$2:$H$40,8),"")</f>
        <v/>
      </c>
      <c r="AD346" s="24" t="str">
        <f>IF(Z346&lt;&gt;"",VLOOKUP(Z346,'Anlagentypen strukt inkl RD end'!$A$2:$H$40,8),"")</f>
        <v/>
      </c>
      <c r="AE346" s="33" t="str">
        <f t="shared" si="102"/>
        <v/>
      </c>
      <c r="AF346" s="25"/>
      <c r="AG346" s="25"/>
      <c r="AH346" s="25"/>
      <c r="AI346" s="25"/>
      <c r="AJ346" s="47" t="str">
        <f t="shared" si="103"/>
        <v/>
      </c>
      <c r="AK346" s="48" t="str">
        <f t="shared" si="96"/>
        <v/>
      </c>
      <c r="AL346" s="47" t="str">
        <f t="shared" si="107"/>
        <v/>
      </c>
      <c r="AM346" s="27"/>
      <c r="AN346" s="36" t="str">
        <f t="shared" si="97"/>
        <v/>
      </c>
      <c r="AO346" s="39" t="str">
        <f t="shared" si="95"/>
        <v/>
      </c>
      <c r="AP346" s="39" t="str">
        <f t="shared" si="104"/>
        <v/>
      </c>
      <c r="AQ346" s="97" t="str">
        <f t="shared" si="98"/>
        <v/>
      </c>
      <c r="AR346" s="113" t="str">
        <f>_xlfn.IFNA(IF(AND(MATCH(B346,SlNrfürStrecke!A:A,0)&gt;0,MATCH(C346,SlNrfürStrecke!B:B,0)&gt;0)=TRUE,"ja","nein"),"nein")</f>
        <v>nein</v>
      </c>
      <c r="AS346" s="140" t="str">
        <f t="shared" si="105"/>
        <v>nein</v>
      </c>
      <c r="AT346" s="113" t="str">
        <f t="shared" si="106"/>
        <v>Ja</v>
      </c>
      <c r="AU346" s="113"/>
      <c r="AV346" s="141" t="s">
        <v>3607</v>
      </c>
    </row>
    <row r="347" spans="1:48" s="39" customFormat="1" ht="26.4" x14ac:dyDescent="0.25">
      <c r="A347" s="23" t="s">
        <v>2345</v>
      </c>
      <c r="B347" s="77">
        <v>31318</v>
      </c>
      <c r="C347" s="80" t="s">
        <v>3</v>
      </c>
      <c r="D347" s="81" t="s">
        <v>3</v>
      </c>
      <c r="E347" s="37" t="b">
        <f t="shared" si="99"/>
        <v>1</v>
      </c>
      <c r="F347" s="37" t="b">
        <f t="shared" si="100"/>
        <v>0</v>
      </c>
      <c r="G347" s="38" t="str">
        <f t="shared" si="90"/>
        <v xml:space="preserve">31318  </v>
      </c>
      <c r="H347" s="18" t="s">
        <v>3125</v>
      </c>
      <c r="I347" s="93" t="s">
        <v>2346</v>
      </c>
      <c r="J347" s="19" t="s">
        <v>3126</v>
      </c>
      <c r="K347" s="19" t="s">
        <v>3</v>
      </c>
      <c r="L347" s="55">
        <v>44197</v>
      </c>
      <c r="M347" s="51"/>
      <c r="N347" s="19" t="str">
        <f t="shared" si="91"/>
        <v>Ja</v>
      </c>
      <c r="O347" s="22" t="str">
        <f t="shared" ca="1" si="92"/>
        <v>ja</v>
      </c>
      <c r="P347" s="22" t="str">
        <f t="shared" ca="1" si="93"/>
        <v>ja</v>
      </c>
      <c r="Q347" s="20" t="str">
        <f t="shared" ca="1" si="94"/>
        <v>Ja</v>
      </c>
      <c r="R347" s="53" t="s">
        <v>3117</v>
      </c>
      <c r="S347" s="73" t="s">
        <v>2345</v>
      </c>
      <c r="T347" s="28"/>
      <c r="U347" s="33" t="str">
        <f t="shared" si="101"/>
        <v/>
      </c>
      <c r="V347" s="29"/>
      <c r="W347" s="35"/>
      <c r="X347" s="35"/>
      <c r="Y347" s="35"/>
      <c r="Z347" s="35"/>
      <c r="AA347" s="24" t="str">
        <f>IF(W347&lt;&gt;"",VLOOKUP(W347,'Anlagentypen strukt inkl RD end'!$A$2:$H$40,8),"")</f>
        <v/>
      </c>
      <c r="AB347" s="24" t="str">
        <f>IF(X347&lt;&gt;"",VLOOKUP(X347,'Anlagentypen strukt inkl RD end'!$A$2:$H$40,8),"")</f>
        <v/>
      </c>
      <c r="AC347" s="24" t="str">
        <f>IF(Y347&lt;&gt;"",VLOOKUP(Y347,'Anlagentypen strukt inkl RD end'!$A$2:$H$40,8),"")</f>
        <v/>
      </c>
      <c r="AD347" s="24" t="str">
        <f>IF(Z347&lt;&gt;"",VLOOKUP(Z347,'Anlagentypen strukt inkl RD end'!$A$2:$H$40,8),"")</f>
        <v/>
      </c>
      <c r="AE347" s="33" t="str">
        <f t="shared" si="102"/>
        <v/>
      </c>
      <c r="AF347" s="25"/>
      <c r="AG347" s="25"/>
      <c r="AH347" s="25"/>
      <c r="AI347" s="25"/>
      <c r="AJ347" s="47" t="str">
        <f t="shared" si="103"/>
        <v/>
      </c>
      <c r="AK347" s="48" t="str">
        <f t="shared" si="96"/>
        <v/>
      </c>
      <c r="AL347" s="47" t="str">
        <f t="shared" si="107"/>
        <v/>
      </c>
      <c r="AM347" s="27"/>
      <c r="AN347" s="36" t="str">
        <f t="shared" si="97"/>
        <v/>
      </c>
      <c r="AO347" s="39" t="str">
        <f t="shared" si="95"/>
        <v/>
      </c>
      <c r="AP347" s="39" t="str">
        <f t="shared" si="104"/>
        <v>X</v>
      </c>
      <c r="AQ347" s="97" t="str">
        <f t="shared" si="98"/>
        <v/>
      </c>
      <c r="AR347" s="140" t="str">
        <f>_xlfn.IFNA(IF(AND(MATCH(B347,SlNrfürStrecke!A:A,0)&gt;0,MATCH(C347,SlNrfürStrecke!B:B,0)&gt;0)=TRUE,"ja","nein"),"nein")</f>
        <v>ja</v>
      </c>
      <c r="AS347" s="140" t="str">
        <f t="shared" si="105"/>
        <v>ja</v>
      </c>
      <c r="AT347" s="113" t="str">
        <f t="shared" si="106"/>
        <v>Nein</v>
      </c>
      <c r="AU347" s="113"/>
      <c r="AV347" s="141" t="s">
        <v>3607</v>
      </c>
    </row>
    <row r="348" spans="1:48" s="39" customFormat="1" ht="26.4" hidden="1" x14ac:dyDescent="0.25">
      <c r="A348" s="23"/>
      <c r="B348" s="77">
        <v>31319</v>
      </c>
      <c r="C348" s="80" t="s">
        <v>3</v>
      </c>
      <c r="D348" s="81" t="s">
        <v>3</v>
      </c>
      <c r="E348" s="37" t="b">
        <f t="shared" si="99"/>
        <v>0</v>
      </c>
      <c r="F348" s="37" t="b">
        <f t="shared" si="100"/>
        <v>0</v>
      </c>
      <c r="G348" s="38" t="str">
        <f t="shared" si="90"/>
        <v xml:space="preserve">31319  </v>
      </c>
      <c r="H348" s="18" t="s">
        <v>3206</v>
      </c>
      <c r="I348" s="93" t="s">
        <v>2346</v>
      </c>
      <c r="J348" s="19" t="s">
        <v>3207</v>
      </c>
      <c r="K348" s="19" t="s">
        <v>3</v>
      </c>
      <c r="L348" s="55">
        <v>44562</v>
      </c>
      <c r="M348" s="51"/>
      <c r="N348" s="19" t="str">
        <f t="shared" si="91"/>
        <v>Ja</v>
      </c>
      <c r="O348" s="22" t="str">
        <f t="shared" ca="1" si="92"/>
        <v>ja</v>
      </c>
      <c r="P348" s="22" t="str">
        <f t="shared" ca="1" si="93"/>
        <v>ja</v>
      </c>
      <c r="Q348" s="21" t="str">
        <f t="shared" ca="1" si="94"/>
        <v>Ja</v>
      </c>
      <c r="R348" s="53" t="s">
        <v>3208</v>
      </c>
      <c r="S348" s="73"/>
      <c r="T348" s="28"/>
      <c r="U348" s="33" t="str">
        <f t="shared" si="101"/>
        <v/>
      </c>
      <c r="V348" s="29"/>
      <c r="W348" s="35"/>
      <c r="X348" s="35"/>
      <c r="Y348" s="35"/>
      <c r="Z348" s="35"/>
      <c r="AA348" s="24" t="str">
        <f>IF(W348&lt;&gt;"",VLOOKUP(W348,'Anlagentypen strukt inkl RD end'!$A$2:$H$40,8),"")</f>
        <v/>
      </c>
      <c r="AB348" s="24" t="str">
        <f>IF(X348&lt;&gt;"",VLOOKUP(X348,'Anlagentypen strukt inkl RD end'!$A$2:$H$40,8),"")</f>
        <v/>
      </c>
      <c r="AC348" s="24" t="str">
        <f>IF(Y348&lt;&gt;"",VLOOKUP(Y348,'Anlagentypen strukt inkl RD end'!$A$2:$H$40,8),"")</f>
        <v/>
      </c>
      <c r="AD348" s="24" t="str">
        <f>IF(Z348&lt;&gt;"",VLOOKUP(Z348,'Anlagentypen strukt inkl RD end'!$A$2:$H$40,8),"")</f>
        <v/>
      </c>
      <c r="AE348" s="33" t="str">
        <f t="shared" si="102"/>
        <v/>
      </c>
      <c r="AF348" s="25"/>
      <c r="AG348" s="25"/>
      <c r="AH348" s="25"/>
      <c r="AI348" s="25"/>
      <c r="AJ348" s="47" t="str">
        <f t="shared" si="103"/>
        <v/>
      </c>
      <c r="AK348" s="48" t="str">
        <f t="shared" si="96"/>
        <v/>
      </c>
      <c r="AL348" s="47" t="str">
        <f t="shared" si="107"/>
        <v/>
      </c>
      <c r="AM348" s="27"/>
      <c r="AN348" s="36" t="str">
        <f t="shared" si="97"/>
        <v/>
      </c>
      <c r="AO348" s="39" t="str">
        <f t="shared" si="95"/>
        <v/>
      </c>
      <c r="AP348" s="39" t="str">
        <f t="shared" si="104"/>
        <v/>
      </c>
      <c r="AQ348" s="97" t="str">
        <f t="shared" si="98"/>
        <v/>
      </c>
      <c r="AR348" s="140" t="str">
        <f>_xlfn.IFNA(IF(AND(MATCH(B348,SlNrfürStrecke!A:A,0)&gt;0,MATCH(C348,SlNrfürStrecke!B:B,0)&gt;0)=TRUE,"ja","nein"),"nein")</f>
        <v>nein</v>
      </c>
      <c r="AS348" s="140" t="str">
        <f t="shared" si="105"/>
        <v>nein</v>
      </c>
      <c r="AT348" s="113" t="str">
        <f t="shared" si="106"/>
        <v>Ja</v>
      </c>
      <c r="AU348" s="113"/>
      <c r="AV348" s="141" t="s">
        <v>3607</v>
      </c>
    </row>
    <row r="349" spans="1:48" s="39" customFormat="1" x14ac:dyDescent="0.25">
      <c r="A349" s="23" t="s">
        <v>2345</v>
      </c>
      <c r="B349" s="77">
        <v>31402</v>
      </c>
      <c r="C349" s="80" t="s">
        <v>3</v>
      </c>
      <c r="D349" s="81" t="s">
        <v>3</v>
      </c>
      <c r="E349" s="37" t="b">
        <f t="shared" si="99"/>
        <v>1</v>
      </c>
      <c r="F349" s="37" t="b">
        <f t="shared" si="100"/>
        <v>0</v>
      </c>
      <c r="G349" s="38" t="str">
        <f t="shared" si="90"/>
        <v xml:space="preserve">31402  </v>
      </c>
      <c r="H349" s="18" t="s">
        <v>3127</v>
      </c>
      <c r="I349" s="93" t="s">
        <v>2346</v>
      </c>
      <c r="J349" s="19" t="s">
        <v>3209</v>
      </c>
      <c r="K349" s="19" t="s">
        <v>3</v>
      </c>
      <c r="L349" s="51"/>
      <c r="M349" s="51"/>
      <c r="N349" s="19" t="str">
        <f t="shared" si="91"/>
        <v/>
      </c>
      <c r="O349" s="22" t="str">
        <f t="shared" ca="1" si="92"/>
        <v>ja</v>
      </c>
      <c r="P349" s="22" t="str">
        <f t="shared" ca="1" si="93"/>
        <v>ja</v>
      </c>
      <c r="Q349" s="20" t="str">
        <f t="shared" ca="1" si="94"/>
        <v>Ja</v>
      </c>
      <c r="R349" s="53" t="s">
        <v>523</v>
      </c>
      <c r="S349" s="73" t="s">
        <v>2345</v>
      </c>
      <c r="T349" s="28"/>
      <c r="U349" s="33" t="str">
        <f t="shared" si="101"/>
        <v/>
      </c>
      <c r="V349" s="29"/>
      <c r="W349" s="35"/>
      <c r="X349" s="35"/>
      <c r="Y349" s="35"/>
      <c r="Z349" s="35"/>
      <c r="AA349" s="24" t="str">
        <f>IF(W349&lt;&gt;"",VLOOKUP(W349,'Anlagentypen strukt inkl RD end'!$A$2:$H$40,8),"")</f>
        <v/>
      </c>
      <c r="AB349" s="24" t="str">
        <f>IF(X349&lt;&gt;"",VLOOKUP(X349,'Anlagentypen strukt inkl RD end'!$A$2:$H$40,8),"")</f>
        <v/>
      </c>
      <c r="AC349" s="24" t="str">
        <f>IF(Y349&lt;&gt;"",VLOOKUP(Y349,'Anlagentypen strukt inkl RD end'!$A$2:$H$40,8),"")</f>
        <v/>
      </c>
      <c r="AD349" s="24" t="str">
        <f>IF(Z349&lt;&gt;"",VLOOKUP(Z349,'Anlagentypen strukt inkl RD end'!$A$2:$H$40,8),"")</f>
        <v/>
      </c>
      <c r="AE349" s="33" t="str">
        <f t="shared" si="102"/>
        <v/>
      </c>
      <c r="AF349" s="25"/>
      <c r="AG349" s="25"/>
      <c r="AH349" s="25"/>
      <c r="AI349" s="25"/>
      <c r="AJ349" s="47" t="str">
        <f t="shared" si="103"/>
        <v/>
      </c>
      <c r="AK349" s="48" t="str">
        <f t="shared" si="96"/>
        <v/>
      </c>
      <c r="AL349" s="47" t="str">
        <f t="shared" si="107"/>
        <v/>
      </c>
      <c r="AM349" s="27"/>
      <c r="AN349" s="36" t="str">
        <f t="shared" si="97"/>
        <v/>
      </c>
      <c r="AO349" s="39" t="str">
        <f t="shared" si="95"/>
        <v/>
      </c>
      <c r="AP349" s="39" t="str">
        <f t="shared" si="104"/>
        <v>X</v>
      </c>
      <c r="AQ349" s="97" t="str">
        <f t="shared" si="98"/>
        <v/>
      </c>
      <c r="AR349" s="140" t="str">
        <f>_xlfn.IFNA(IF(AND(MATCH(B349,SlNrfürStrecke!A:A,0)&gt;0,MATCH(C349,SlNrfürStrecke!B:B,0)&gt;0)=TRUE,"ja","nein"),"nein")</f>
        <v>ja</v>
      </c>
      <c r="AS349" s="140" t="str">
        <f t="shared" si="105"/>
        <v>ja</v>
      </c>
      <c r="AT349" s="113" t="str">
        <f t="shared" si="106"/>
        <v>Nein</v>
      </c>
      <c r="AU349" s="113"/>
      <c r="AV349" s="141" t="s">
        <v>3607</v>
      </c>
    </row>
    <row r="350" spans="1:48" s="39" customFormat="1" ht="26.4" hidden="1" x14ac:dyDescent="0.25">
      <c r="A350" s="23"/>
      <c r="B350" s="77">
        <v>31402</v>
      </c>
      <c r="C350" s="81" t="s">
        <v>142</v>
      </c>
      <c r="D350" s="81" t="s">
        <v>3</v>
      </c>
      <c r="E350" s="37" t="b">
        <f t="shared" si="99"/>
        <v>0</v>
      </c>
      <c r="F350" s="37" t="b">
        <f t="shared" si="100"/>
        <v>0</v>
      </c>
      <c r="G350" s="38" t="str">
        <f t="shared" si="90"/>
        <v xml:space="preserve">31402 91 </v>
      </c>
      <c r="H350" s="18" t="s">
        <v>3127</v>
      </c>
      <c r="I350" s="94" t="s">
        <v>3164</v>
      </c>
      <c r="J350" s="19" t="s">
        <v>3210</v>
      </c>
      <c r="K350" s="19" t="s">
        <v>3</v>
      </c>
      <c r="L350" s="51"/>
      <c r="M350" s="51"/>
      <c r="N350" s="19" t="str">
        <f t="shared" si="91"/>
        <v/>
      </c>
      <c r="O350" s="22" t="str">
        <f t="shared" ca="1" si="92"/>
        <v>ja</v>
      </c>
      <c r="P350" s="22" t="str">
        <f t="shared" ca="1" si="93"/>
        <v>ja</v>
      </c>
      <c r="Q350" s="20" t="str">
        <f t="shared" ca="1" si="94"/>
        <v>Ja</v>
      </c>
      <c r="R350" s="53" t="s">
        <v>524</v>
      </c>
      <c r="S350" s="73"/>
      <c r="T350" s="28"/>
      <c r="U350" s="33" t="str">
        <f t="shared" si="101"/>
        <v/>
      </c>
      <c r="V350" s="29"/>
      <c r="W350" s="35"/>
      <c r="X350" s="35"/>
      <c r="Y350" s="35"/>
      <c r="Z350" s="35"/>
      <c r="AA350" s="24" t="str">
        <f>IF(W350&lt;&gt;"",VLOOKUP(W350,'Anlagentypen strukt inkl RD end'!$A$2:$H$40,8),"")</f>
        <v/>
      </c>
      <c r="AB350" s="24" t="str">
        <f>IF(X350&lt;&gt;"",VLOOKUP(X350,'Anlagentypen strukt inkl RD end'!$A$2:$H$40,8),"")</f>
        <v/>
      </c>
      <c r="AC350" s="24" t="str">
        <f>IF(Y350&lt;&gt;"",VLOOKUP(Y350,'Anlagentypen strukt inkl RD end'!$A$2:$H$40,8),"")</f>
        <v/>
      </c>
      <c r="AD350" s="24" t="str">
        <f>IF(Z350&lt;&gt;"",VLOOKUP(Z350,'Anlagentypen strukt inkl RD end'!$A$2:$H$40,8),"")</f>
        <v/>
      </c>
      <c r="AE350" s="33" t="str">
        <f t="shared" si="102"/>
        <v/>
      </c>
      <c r="AF350" s="25"/>
      <c r="AG350" s="25"/>
      <c r="AH350" s="25"/>
      <c r="AI350" s="25"/>
      <c r="AJ350" s="47" t="str">
        <f t="shared" si="103"/>
        <v/>
      </c>
      <c r="AK350" s="48" t="str">
        <f t="shared" si="96"/>
        <v/>
      </c>
      <c r="AL350" s="47" t="str">
        <f t="shared" si="107"/>
        <v/>
      </c>
      <c r="AM350" s="27"/>
      <c r="AN350" s="36" t="str">
        <f t="shared" si="97"/>
        <v/>
      </c>
      <c r="AO350" s="39" t="str">
        <f t="shared" si="95"/>
        <v/>
      </c>
      <c r="AP350" s="39" t="str">
        <f t="shared" si="104"/>
        <v/>
      </c>
      <c r="AQ350" s="97" t="str">
        <f t="shared" si="98"/>
        <v/>
      </c>
      <c r="AR350" s="113" t="str">
        <f>_xlfn.IFNA(IF(AND(MATCH(B350,SlNrfürStrecke!A:A,0)&gt;0,MATCH(C350,SlNrfürStrecke!B:B,0)&gt;0)=TRUE,"ja","nein"),"nein")</f>
        <v>nein</v>
      </c>
      <c r="AS350" s="140" t="str">
        <f t="shared" si="105"/>
        <v>nein</v>
      </c>
      <c r="AT350" s="113" t="str">
        <f t="shared" si="106"/>
        <v>Ja</v>
      </c>
      <c r="AU350" s="113"/>
      <c r="AV350" s="141" t="s">
        <v>3607</v>
      </c>
    </row>
    <row r="351" spans="1:48" s="39" customFormat="1" x14ac:dyDescent="0.25">
      <c r="A351" s="23" t="s">
        <v>2345</v>
      </c>
      <c r="B351" s="77">
        <v>31405</v>
      </c>
      <c r="C351" s="80" t="s">
        <v>3</v>
      </c>
      <c r="D351" s="81" t="s">
        <v>3</v>
      </c>
      <c r="E351" s="37" t="b">
        <f t="shared" si="99"/>
        <v>1</v>
      </c>
      <c r="F351" s="37" t="b">
        <f t="shared" si="100"/>
        <v>0</v>
      </c>
      <c r="G351" s="38" t="str">
        <f t="shared" si="90"/>
        <v xml:space="preserve">31405  </v>
      </c>
      <c r="H351" s="18" t="s">
        <v>526</v>
      </c>
      <c r="I351" s="93" t="s">
        <v>2346</v>
      </c>
      <c r="J351" s="19" t="s">
        <v>3211</v>
      </c>
      <c r="K351" s="19" t="s">
        <v>3</v>
      </c>
      <c r="L351" s="51"/>
      <c r="M351" s="51"/>
      <c r="N351" s="19" t="str">
        <f t="shared" si="91"/>
        <v/>
      </c>
      <c r="O351" s="22" t="str">
        <f t="shared" ca="1" si="92"/>
        <v>ja</v>
      </c>
      <c r="P351" s="22" t="str">
        <f t="shared" ca="1" si="93"/>
        <v>ja</v>
      </c>
      <c r="Q351" s="20" t="str">
        <f t="shared" ca="1" si="94"/>
        <v>Ja</v>
      </c>
      <c r="R351" s="53" t="s">
        <v>525</v>
      </c>
      <c r="S351" s="73" t="s">
        <v>2345</v>
      </c>
      <c r="T351" s="28"/>
      <c r="U351" s="33" t="str">
        <f t="shared" si="101"/>
        <v/>
      </c>
      <c r="V351" s="29"/>
      <c r="W351" s="35"/>
      <c r="X351" s="35"/>
      <c r="Y351" s="35"/>
      <c r="Z351" s="35"/>
      <c r="AA351" s="24" t="str">
        <f>IF(W351&lt;&gt;"",VLOOKUP(W351,'Anlagentypen strukt inkl RD end'!$A$2:$H$40,8),"")</f>
        <v/>
      </c>
      <c r="AB351" s="24" t="str">
        <f>IF(X351&lt;&gt;"",VLOOKUP(X351,'Anlagentypen strukt inkl RD end'!$A$2:$H$40,8),"")</f>
        <v/>
      </c>
      <c r="AC351" s="24" t="str">
        <f>IF(Y351&lt;&gt;"",VLOOKUP(Y351,'Anlagentypen strukt inkl RD end'!$A$2:$H$40,8),"")</f>
        <v/>
      </c>
      <c r="AD351" s="24" t="str">
        <f>IF(Z351&lt;&gt;"",VLOOKUP(Z351,'Anlagentypen strukt inkl RD end'!$A$2:$H$40,8),"")</f>
        <v/>
      </c>
      <c r="AE351" s="33" t="str">
        <f t="shared" si="102"/>
        <v/>
      </c>
      <c r="AF351" s="25"/>
      <c r="AG351" s="25"/>
      <c r="AH351" s="25"/>
      <c r="AI351" s="25"/>
      <c r="AJ351" s="47" t="str">
        <f t="shared" si="103"/>
        <v/>
      </c>
      <c r="AK351" s="48" t="str">
        <f t="shared" si="96"/>
        <v/>
      </c>
      <c r="AL351" s="47" t="str">
        <f t="shared" si="107"/>
        <v/>
      </c>
      <c r="AM351" s="27"/>
      <c r="AN351" s="36" t="str">
        <f t="shared" si="97"/>
        <v/>
      </c>
      <c r="AO351" s="39" t="str">
        <f t="shared" si="95"/>
        <v/>
      </c>
      <c r="AP351" s="39" t="str">
        <f t="shared" si="104"/>
        <v>X</v>
      </c>
      <c r="AQ351" s="97" t="str">
        <f t="shared" si="98"/>
        <v/>
      </c>
      <c r="AR351" s="140" t="str">
        <f>_xlfn.IFNA(IF(AND(MATCH(B351,SlNrfürStrecke!A:A,0)&gt;0,MATCH(C351,SlNrfürStrecke!B:B,0)&gt;0)=TRUE,"ja","nein"),"nein")</f>
        <v>ja</v>
      </c>
      <c r="AS351" s="140" t="str">
        <f t="shared" si="105"/>
        <v>ja</v>
      </c>
      <c r="AT351" s="113" t="str">
        <f t="shared" si="106"/>
        <v>Nein</v>
      </c>
      <c r="AU351" s="113"/>
      <c r="AV351" s="141" t="s">
        <v>3607</v>
      </c>
    </row>
    <row r="352" spans="1:48" s="39" customFormat="1" hidden="1" x14ac:dyDescent="0.25">
      <c r="A352" s="23"/>
      <c r="B352" s="77">
        <v>31405</v>
      </c>
      <c r="C352" s="81" t="s">
        <v>7</v>
      </c>
      <c r="D352" s="81" t="s">
        <v>8</v>
      </c>
      <c r="E352" s="37" t="b">
        <f t="shared" si="99"/>
        <v>0</v>
      </c>
      <c r="F352" s="37" t="b">
        <f t="shared" si="100"/>
        <v>0</v>
      </c>
      <c r="G352" s="38" t="str">
        <f t="shared" si="90"/>
        <v>31405 77 g</v>
      </c>
      <c r="H352" s="18" t="s">
        <v>526</v>
      </c>
      <c r="I352" s="94" t="s">
        <v>9</v>
      </c>
      <c r="J352" s="19" t="s">
        <v>3</v>
      </c>
      <c r="K352" s="19" t="s">
        <v>3</v>
      </c>
      <c r="L352" s="51"/>
      <c r="M352" s="51"/>
      <c r="N352" s="19" t="str">
        <f t="shared" si="91"/>
        <v/>
      </c>
      <c r="O352" s="22" t="str">
        <f t="shared" ca="1" si="92"/>
        <v>ja</v>
      </c>
      <c r="P352" s="22" t="str">
        <f t="shared" ca="1" si="93"/>
        <v>ja</v>
      </c>
      <c r="Q352" s="20" t="str">
        <f t="shared" ca="1" si="94"/>
        <v>Ja</v>
      </c>
      <c r="R352" s="53" t="s">
        <v>527</v>
      </c>
      <c r="S352" s="84"/>
      <c r="T352" s="83"/>
      <c r="U352" s="33" t="str">
        <f t="shared" si="101"/>
        <v/>
      </c>
      <c r="V352" s="29"/>
      <c r="W352" s="35"/>
      <c r="X352" s="35"/>
      <c r="Y352" s="35"/>
      <c r="Z352" s="35"/>
      <c r="AA352" s="24" t="str">
        <f>IF(W352&lt;&gt;"",VLOOKUP(W352,'Anlagentypen strukt inkl RD end'!$A$2:$H$40,8),"")</f>
        <v/>
      </c>
      <c r="AB352" s="24" t="str">
        <f>IF(X352&lt;&gt;"",VLOOKUP(X352,'Anlagentypen strukt inkl RD end'!$A$2:$H$40,8),"")</f>
        <v/>
      </c>
      <c r="AC352" s="24" t="str">
        <f>IF(Y352&lt;&gt;"",VLOOKUP(Y352,'Anlagentypen strukt inkl RD end'!$A$2:$H$40,8),"")</f>
        <v/>
      </c>
      <c r="AD352" s="24" t="str">
        <f>IF(Z352&lt;&gt;"",VLOOKUP(Z352,'Anlagentypen strukt inkl RD end'!$A$2:$H$40,8),"")</f>
        <v/>
      </c>
      <c r="AE352" s="33" t="str">
        <f t="shared" si="102"/>
        <v/>
      </c>
      <c r="AF352" s="25"/>
      <c r="AG352" s="25"/>
      <c r="AH352" s="25"/>
      <c r="AI352" s="25"/>
      <c r="AJ352" s="47" t="str">
        <f t="shared" si="103"/>
        <v/>
      </c>
      <c r="AK352" s="48" t="str">
        <f t="shared" si="96"/>
        <v/>
      </c>
      <c r="AL352" s="47" t="str">
        <f t="shared" si="107"/>
        <v/>
      </c>
      <c r="AM352" s="27"/>
      <c r="AN352" s="36" t="str">
        <f t="shared" si="97"/>
        <v/>
      </c>
      <c r="AO352" s="39" t="str">
        <f t="shared" si="95"/>
        <v/>
      </c>
      <c r="AP352" s="39" t="str">
        <f t="shared" si="104"/>
        <v/>
      </c>
      <c r="AQ352" s="97" t="str">
        <f t="shared" si="98"/>
        <v/>
      </c>
      <c r="AR352" s="113" t="str">
        <f>_xlfn.IFNA(IF(AND(MATCH(B352,SlNrfürStrecke!A:A,0)&gt;0,MATCH(C352,SlNrfürStrecke!B:B,0)&gt;0)=TRUE,"ja","nein"),"nein")</f>
        <v>nein</v>
      </c>
      <c r="AS352" s="140" t="str">
        <f t="shared" si="105"/>
        <v>nein</v>
      </c>
      <c r="AT352" s="113" t="str">
        <f t="shared" si="106"/>
        <v>Ja</v>
      </c>
      <c r="AU352" s="113"/>
      <c r="AV352" s="141" t="s">
        <v>3607</v>
      </c>
    </row>
    <row r="353" spans="1:49" ht="26.4" hidden="1" x14ac:dyDescent="0.25">
      <c r="A353" s="23"/>
      <c r="B353" s="77">
        <v>31405</v>
      </c>
      <c r="C353" s="81" t="s">
        <v>142</v>
      </c>
      <c r="D353" s="81" t="s">
        <v>3</v>
      </c>
      <c r="E353" s="37" t="b">
        <f t="shared" si="99"/>
        <v>0</v>
      </c>
      <c r="F353" s="37" t="b">
        <f t="shared" si="100"/>
        <v>0</v>
      </c>
      <c r="G353" s="38" t="str">
        <f t="shared" si="90"/>
        <v xml:space="preserve">31405 91 </v>
      </c>
      <c r="H353" s="18" t="s">
        <v>526</v>
      </c>
      <c r="I353" s="94" t="s">
        <v>3164</v>
      </c>
      <c r="J353" s="19" t="s">
        <v>3</v>
      </c>
      <c r="K353" s="19" t="s">
        <v>3</v>
      </c>
      <c r="L353" s="51"/>
      <c r="M353" s="51"/>
      <c r="N353" s="19" t="str">
        <f t="shared" si="91"/>
        <v/>
      </c>
      <c r="O353" s="22" t="str">
        <f t="shared" ca="1" si="92"/>
        <v>ja</v>
      </c>
      <c r="P353" s="22" t="str">
        <f t="shared" ca="1" si="93"/>
        <v>ja</v>
      </c>
      <c r="Q353" s="20" t="str">
        <f t="shared" ca="1" si="94"/>
        <v>Ja</v>
      </c>
      <c r="R353" s="53" t="s">
        <v>528</v>
      </c>
      <c r="S353" s="73"/>
      <c r="T353" s="28"/>
      <c r="U353" s="33" t="str">
        <f t="shared" si="101"/>
        <v/>
      </c>
      <c r="V353" s="29"/>
      <c r="W353" s="35"/>
      <c r="X353" s="35"/>
      <c r="Y353" s="35"/>
      <c r="Z353" s="35"/>
      <c r="AA353" s="24" t="str">
        <f>IF(W353&lt;&gt;"",VLOOKUP(W353,'Anlagentypen strukt inkl RD end'!$A$2:$H$40,8),"")</f>
        <v/>
      </c>
      <c r="AB353" s="24" t="str">
        <f>IF(X353&lt;&gt;"",VLOOKUP(X353,'Anlagentypen strukt inkl RD end'!$A$2:$H$40,8),"")</f>
        <v/>
      </c>
      <c r="AC353" s="24" t="str">
        <f>IF(Y353&lt;&gt;"",VLOOKUP(Y353,'Anlagentypen strukt inkl RD end'!$A$2:$H$40,8),"")</f>
        <v/>
      </c>
      <c r="AD353" s="24" t="str">
        <f>IF(Z353&lt;&gt;"",VLOOKUP(Z353,'Anlagentypen strukt inkl RD end'!$A$2:$H$40,8),"")</f>
        <v/>
      </c>
      <c r="AE353" s="33" t="str">
        <f t="shared" si="102"/>
        <v/>
      </c>
      <c r="AF353" s="25"/>
      <c r="AG353" s="25"/>
      <c r="AH353" s="25"/>
      <c r="AI353" s="25"/>
      <c r="AJ353" s="47" t="str">
        <f t="shared" si="103"/>
        <v/>
      </c>
      <c r="AK353" s="48" t="str">
        <f t="shared" si="96"/>
        <v/>
      </c>
      <c r="AL353" s="47" t="str">
        <f t="shared" si="107"/>
        <v/>
      </c>
      <c r="AM353" s="27"/>
      <c r="AN353" s="36" t="str">
        <f t="shared" si="97"/>
        <v/>
      </c>
      <c r="AO353" s="39" t="str">
        <f t="shared" si="95"/>
        <v/>
      </c>
      <c r="AP353" s="39" t="str">
        <f t="shared" si="104"/>
        <v/>
      </c>
      <c r="AQ353" s="97" t="str">
        <f t="shared" si="98"/>
        <v/>
      </c>
      <c r="AR353" s="113" t="str">
        <f>_xlfn.IFNA(IF(AND(MATCH(B353,SlNrfürStrecke!A:A,0)&gt;0,MATCH(C353,SlNrfürStrecke!B:B,0)&gt;0)=TRUE,"ja","nein"),"nein")</f>
        <v>nein</v>
      </c>
      <c r="AS353" s="140" t="str">
        <f t="shared" si="105"/>
        <v>nein</v>
      </c>
      <c r="AT353" s="113" t="str">
        <f t="shared" si="106"/>
        <v>Ja</v>
      </c>
      <c r="AU353" s="113"/>
      <c r="AV353" s="141" t="s">
        <v>3607</v>
      </c>
      <c r="AW353" s="39"/>
    </row>
    <row r="354" spans="1:49" x14ac:dyDescent="0.25">
      <c r="A354" s="23" t="s">
        <v>2345</v>
      </c>
      <c r="B354" s="77">
        <v>31407</v>
      </c>
      <c r="C354" s="80" t="s">
        <v>3</v>
      </c>
      <c r="D354" s="81" t="s">
        <v>3</v>
      </c>
      <c r="E354" s="37" t="b">
        <f t="shared" si="99"/>
        <v>1</v>
      </c>
      <c r="F354" s="37" t="b">
        <f t="shared" si="100"/>
        <v>0</v>
      </c>
      <c r="G354" s="38" t="str">
        <f t="shared" si="90"/>
        <v xml:space="preserve">31407  </v>
      </c>
      <c r="H354" s="18" t="s">
        <v>530</v>
      </c>
      <c r="I354" s="93" t="s">
        <v>2346</v>
      </c>
      <c r="J354" s="19" t="s">
        <v>3212</v>
      </c>
      <c r="K354" s="19" t="s">
        <v>3</v>
      </c>
      <c r="L354" s="51"/>
      <c r="M354" s="51"/>
      <c r="N354" s="19" t="str">
        <f t="shared" si="91"/>
        <v/>
      </c>
      <c r="O354" s="22" t="str">
        <f t="shared" ca="1" si="92"/>
        <v>ja</v>
      </c>
      <c r="P354" s="22" t="str">
        <f t="shared" ca="1" si="93"/>
        <v>ja</v>
      </c>
      <c r="Q354" s="20" t="str">
        <f t="shared" ca="1" si="94"/>
        <v>Ja</v>
      </c>
      <c r="R354" s="53" t="s">
        <v>529</v>
      </c>
      <c r="S354" s="73" t="s">
        <v>2345</v>
      </c>
      <c r="T354" s="28"/>
      <c r="U354" s="33" t="str">
        <f t="shared" si="101"/>
        <v/>
      </c>
      <c r="V354" s="29"/>
      <c r="W354" s="35"/>
      <c r="X354" s="35"/>
      <c r="Y354" s="35"/>
      <c r="Z354" s="35"/>
      <c r="AA354" s="24" t="str">
        <f>IF(W354&lt;&gt;"",VLOOKUP(W354,'Anlagentypen strukt inkl RD end'!$A$2:$H$40,8),"")</f>
        <v/>
      </c>
      <c r="AB354" s="24" t="str">
        <f>IF(X354&lt;&gt;"",VLOOKUP(X354,'Anlagentypen strukt inkl RD end'!$A$2:$H$40,8),"")</f>
        <v/>
      </c>
      <c r="AC354" s="24" t="str">
        <f>IF(Y354&lt;&gt;"",VLOOKUP(Y354,'Anlagentypen strukt inkl RD end'!$A$2:$H$40,8),"")</f>
        <v/>
      </c>
      <c r="AD354" s="24" t="str">
        <f>IF(Z354&lt;&gt;"",VLOOKUP(Z354,'Anlagentypen strukt inkl RD end'!$A$2:$H$40,8),"")</f>
        <v/>
      </c>
      <c r="AE354" s="33" t="str">
        <f t="shared" si="102"/>
        <v/>
      </c>
      <c r="AF354" s="25"/>
      <c r="AG354" s="25"/>
      <c r="AH354" s="25"/>
      <c r="AI354" s="25"/>
      <c r="AJ354" s="47" t="str">
        <f t="shared" si="103"/>
        <v/>
      </c>
      <c r="AK354" s="48" t="str">
        <f t="shared" si="96"/>
        <v/>
      </c>
      <c r="AL354" s="47" t="str">
        <f t="shared" si="107"/>
        <v/>
      </c>
      <c r="AM354" s="27"/>
      <c r="AN354" s="36" t="str">
        <f t="shared" si="97"/>
        <v/>
      </c>
      <c r="AO354" s="39" t="str">
        <f t="shared" si="95"/>
        <v/>
      </c>
      <c r="AP354" s="39" t="str">
        <f t="shared" si="104"/>
        <v>X</v>
      </c>
      <c r="AQ354" s="97" t="str">
        <f t="shared" si="98"/>
        <v/>
      </c>
      <c r="AR354" s="140" t="str">
        <f>_xlfn.IFNA(IF(AND(MATCH(B354,SlNrfürStrecke!A:A,0)&gt;0,MATCH(C354,SlNrfürStrecke!B:B,0)&gt;0)=TRUE,"ja","nein"),"nein")</f>
        <v>ja</v>
      </c>
      <c r="AS354" s="140" t="str">
        <f t="shared" si="105"/>
        <v>ja</v>
      </c>
      <c r="AT354" s="113" t="str">
        <f t="shared" si="106"/>
        <v>Nein</v>
      </c>
      <c r="AU354" s="113"/>
      <c r="AV354" s="141" t="s">
        <v>3607</v>
      </c>
      <c r="AW354" s="39"/>
    </row>
    <row r="355" spans="1:49" ht="39.6" x14ac:dyDescent="0.25">
      <c r="A355" s="23" t="s">
        <v>2345</v>
      </c>
      <c r="B355" s="77">
        <v>31407</v>
      </c>
      <c r="C355" s="81" t="s">
        <v>532</v>
      </c>
      <c r="D355" s="81" t="s">
        <v>3</v>
      </c>
      <c r="E355" s="37" t="b">
        <f t="shared" si="99"/>
        <v>1</v>
      </c>
      <c r="F355" s="37" t="b">
        <f t="shared" si="100"/>
        <v>0</v>
      </c>
      <c r="G355" s="38" t="str">
        <f>B355&amp; " " &amp;C355&amp; " " &amp; D355</f>
        <v xml:space="preserve">31407 17 </v>
      </c>
      <c r="H355" s="18" t="s">
        <v>530</v>
      </c>
      <c r="I355" s="94" t="s">
        <v>3214</v>
      </c>
      <c r="J355" s="19" t="s">
        <v>3</v>
      </c>
      <c r="K355" s="19" t="s">
        <v>3</v>
      </c>
      <c r="L355" s="51"/>
      <c r="M355" s="51"/>
      <c r="N355" s="19" t="str">
        <f>IF(L355&amp;M355 &lt;&gt;"","Ja","")</f>
        <v/>
      </c>
      <c r="O355" s="22" t="str">
        <f ca="1">IF(OR(L355&lt;TODAY(),L355=""),"ja","nein")</f>
        <v>ja</v>
      </c>
      <c r="P355" s="22" t="str">
        <f ca="1">IF(OR(M355&gt;TODAY(),M355=""),"ja","nein")</f>
        <v>ja</v>
      </c>
      <c r="Q355" s="20" t="str">
        <f ca="1">IF(OR(O355="Nein",P355="Nein"),"Nein","Ja")</f>
        <v>Ja</v>
      </c>
      <c r="R355" s="53" t="s">
        <v>531</v>
      </c>
      <c r="S355" s="73" t="s">
        <v>2345</v>
      </c>
      <c r="T355" s="28"/>
      <c r="U355" s="33" t="str">
        <f>IF(T355="X","R13, D15 ", "")</f>
        <v/>
      </c>
      <c r="V355" s="29"/>
      <c r="W355" s="35"/>
      <c r="X355" s="35"/>
      <c r="Y355" s="35"/>
      <c r="Z355" s="35"/>
      <c r="AA355" s="24" t="str">
        <f>IF(W355&lt;&gt;"",VLOOKUP(W355,'Anlagentypen strukt inkl RD end'!$A$2:$H$40,8),"")</f>
        <v/>
      </c>
      <c r="AB355" s="24" t="str">
        <f>IF(X355&lt;&gt;"",VLOOKUP(X355,'Anlagentypen strukt inkl RD end'!$A$2:$H$40,8),"")</f>
        <v/>
      </c>
      <c r="AC355" s="24" t="str">
        <f>IF(Y355&lt;&gt;"",VLOOKUP(Y355,'Anlagentypen strukt inkl RD end'!$A$2:$H$40,8),"")</f>
        <v/>
      </c>
      <c r="AD355" s="24" t="str">
        <f>IF(Z355&lt;&gt;"",VLOOKUP(Z355,'Anlagentypen strukt inkl RD end'!$A$2:$H$40,8),"")</f>
        <v/>
      </c>
      <c r="AE355" s="33" t="str">
        <f t="shared" si="102"/>
        <v/>
      </c>
      <c r="AF355" s="25"/>
      <c r="AG355" s="25"/>
      <c r="AH355" s="25"/>
      <c r="AI355" s="25"/>
      <c r="AJ355" s="47" t="str">
        <f>IF(AE355 &lt;&gt;"",AE355&amp;", ","") &amp;IF(AF355 &lt;&gt;"",AF355&amp;", ","") &amp;IF(AG355 &lt;&gt;"",AG355&amp;", ","") &amp;IF(AH355 &lt;&gt;"",AH355&amp;", ","")&amp; IF(AI355 &lt;&gt;"",AI355&amp;", ","")</f>
        <v/>
      </c>
      <c r="AK355" s="48" t="str">
        <f>U355&amp; AE355 &amp; IF(AF355 &lt;&gt;"",AF355&amp;", ","") &amp;IF(AG355 &lt;&gt;"",AG355&amp;", ","") &amp;IF(AH355 &lt;&gt;"",AH355&amp;", ","")&amp; IF(AI355 &lt;&gt;"",AI355&amp;", ","")</f>
        <v/>
      </c>
      <c r="AL355" s="47" t="str">
        <f t="shared" si="107"/>
        <v/>
      </c>
      <c r="AM355" s="27"/>
      <c r="AN355" s="36" t="str">
        <f>IF(AND(V355="X",AJ355=""),"R/D-Verfahren für die Behandlung fehlen!","")</f>
        <v/>
      </c>
      <c r="AO355" s="39" t="str">
        <f>IF(AN355&lt;&gt;"",1,"")</f>
        <v/>
      </c>
      <c r="AP355" s="39" t="str">
        <f t="shared" si="104"/>
        <v>X</v>
      </c>
      <c r="AQ355" s="97" t="str">
        <f t="shared" si="98"/>
        <v/>
      </c>
      <c r="AR355" s="113" t="str">
        <f>_xlfn.IFNA(IF(AND(MATCH(B355,SlNrfürStrecke!A:A,0)&gt;0,MATCH(C355,SlNrfürStrecke!B:B,0)&gt;0)=TRUE,"ja","nein"),"nein")</f>
        <v>ja</v>
      </c>
      <c r="AS355" s="140" t="str">
        <f t="shared" si="105"/>
        <v>ja</v>
      </c>
      <c r="AT355" s="113" t="str">
        <f t="shared" si="106"/>
        <v>Nein</v>
      </c>
      <c r="AU355" s="113"/>
      <c r="AV355" s="141" t="s">
        <v>3607</v>
      </c>
      <c r="AW355" s="39"/>
    </row>
    <row r="356" spans="1:49" ht="26.4" hidden="1" x14ac:dyDescent="0.25">
      <c r="A356" s="23"/>
      <c r="B356" s="77">
        <v>31407</v>
      </c>
      <c r="C356" s="81" t="s">
        <v>142</v>
      </c>
      <c r="D356" s="81" t="s">
        <v>3</v>
      </c>
      <c r="E356" s="37" t="b">
        <f t="shared" si="99"/>
        <v>0</v>
      </c>
      <c r="F356" s="37" t="b">
        <f t="shared" si="100"/>
        <v>0</v>
      </c>
      <c r="G356" s="38" t="str">
        <f t="shared" si="90"/>
        <v xml:space="preserve">31407 91 </v>
      </c>
      <c r="H356" s="18" t="s">
        <v>530</v>
      </c>
      <c r="I356" s="94" t="s">
        <v>3164</v>
      </c>
      <c r="J356" s="19" t="s">
        <v>3213</v>
      </c>
      <c r="K356" s="19" t="s">
        <v>3</v>
      </c>
      <c r="L356" s="51"/>
      <c r="M356" s="51"/>
      <c r="N356" s="19" t="str">
        <f t="shared" si="91"/>
        <v/>
      </c>
      <c r="O356" s="22" t="str">
        <f t="shared" ca="1" si="92"/>
        <v>ja</v>
      </c>
      <c r="P356" s="22" t="str">
        <f t="shared" ca="1" si="93"/>
        <v>ja</v>
      </c>
      <c r="Q356" s="20" t="str">
        <f t="shared" ca="1" si="94"/>
        <v>Ja</v>
      </c>
      <c r="R356" s="53" t="s">
        <v>533</v>
      </c>
      <c r="S356" s="73"/>
      <c r="T356" s="28"/>
      <c r="U356" s="33" t="str">
        <f t="shared" si="101"/>
        <v/>
      </c>
      <c r="V356" s="29"/>
      <c r="W356" s="35"/>
      <c r="X356" s="35"/>
      <c r="Y356" s="35"/>
      <c r="Z356" s="35"/>
      <c r="AA356" s="24" t="str">
        <f>IF(W356&lt;&gt;"",VLOOKUP(W356,'Anlagentypen strukt inkl RD end'!$A$2:$H$40,8),"")</f>
        <v/>
      </c>
      <c r="AB356" s="24" t="str">
        <f>IF(X356&lt;&gt;"",VLOOKUP(X356,'Anlagentypen strukt inkl RD end'!$A$2:$H$40,8),"")</f>
        <v/>
      </c>
      <c r="AC356" s="24" t="str">
        <f>IF(Y356&lt;&gt;"",VLOOKUP(Y356,'Anlagentypen strukt inkl RD end'!$A$2:$H$40,8),"")</f>
        <v/>
      </c>
      <c r="AD356" s="24" t="str">
        <f>IF(Z356&lt;&gt;"",VLOOKUP(Z356,'Anlagentypen strukt inkl RD end'!$A$2:$H$40,8),"")</f>
        <v/>
      </c>
      <c r="AE356" s="33" t="str">
        <f t="shared" si="102"/>
        <v/>
      </c>
      <c r="AF356" s="25"/>
      <c r="AG356" s="25"/>
      <c r="AH356" s="25"/>
      <c r="AI356" s="25"/>
      <c r="AJ356" s="47" t="str">
        <f t="shared" si="103"/>
        <v/>
      </c>
      <c r="AK356" s="48" t="str">
        <f t="shared" si="96"/>
        <v/>
      </c>
      <c r="AL356" s="47" t="str">
        <f t="shared" si="107"/>
        <v/>
      </c>
      <c r="AM356" s="27"/>
      <c r="AN356" s="36" t="str">
        <f t="shared" si="97"/>
        <v/>
      </c>
      <c r="AO356" s="39" t="str">
        <f t="shared" si="95"/>
        <v/>
      </c>
      <c r="AP356" s="39" t="str">
        <f t="shared" si="104"/>
        <v/>
      </c>
      <c r="AQ356" s="97" t="str">
        <f t="shared" si="98"/>
        <v/>
      </c>
      <c r="AR356" s="113" t="str">
        <f>_xlfn.IFNA(IF(AND(MATCH(B356,SlNrfürStrecke!A:A,0)&gt;0,MATCH(C356,SlNrfürStrecke!B:B,0)&gt;0)=TRUE,"ja","nein"),"nein")</f>
        <v>nein</v>
      </c>
      <c r="AS356" s="140" t="str">
        <f t="shared" si="105"/>
        <v>nein</v>
      </c>
      <c r="AT356" s="113" t="str">
        <f t="shared" si="106"/>
        <v>Ja</v>
      </c>
      <c r="AU356" s="113"/>
      <c r="AV356" s="141" t="s">
        <v>3607</v>
      </c>
      <c r="AW356" s="39"/>
    </row>
    <row r="357" spans="1:49" x14ac:dyDescent="0.25">
      <c r="A357" s="23" t="s">
        <v>2345</v>
      </c>
      <c r="B357" s="77">
        <v>31408</v>
      </c>
      <c r="C357" s="80" t="s">
        <v>3</v>
      </c>
      <c r="D357" s="81" t="s">
        <v>3</v>
      </c>
      <c r="E357" s="37" t="b">
        <f t="shared" si="99"/>
        <v>1</v>
      </c>
      <c r="F357" s="37" t="b">
        <f t="shared" si="100"/>
        <v>0</v>
      </c>
      <c r="G357" s="38" t="str">
        <f t="shared" si="90"/>
        <v xml:space="preserve">31408  </v>
      </c>
      <c r="H357" s="18" t="s">
        <v>535</v>
      </c>
      <c r="I357" s="93" t="s">
        <v>2346</v>
      </c>
      <c r="J357" s="19" t="s">
        <v>3212</v>
      </c>
      <c r="K357" s="19" t="s">
        <v>3</v>
      </c>
      <c r="L357" s="51"/>
      <c r="M357" s="51"/>
      <c r="N357" s="19" t="str">
        <f t="shared" si="91"/>
        <v/>
      </c>
      <c r="O357" s="22" t="str">
        <f t="shared" ca="1" si="92"/>
        <v>ja</v>
      </c>
      <c r="P357" s="22" t="str">
        <f t="shared" ca="1" si="93"/>
        <v>ja</v>
      </c>
      <c r="Q357" s="20" t="str">
        <f t="shared" ca="1" si="94"/>
        <v>Ja</v>
      </c>
      <c r="R357" s="53" t="s">
        <v>534</v>
      </c>
      <c r="S357" s="73" t="s">
        <v>2345</v>
      </c>
      <c r="T357" s="28"/>
      <c r="U357" s="33" t="str">
        <f t="shared" si="101"/>
        <v/>
      </c>
      <c r="V357" s="29"/>
      <c r="W357" s="35"/>
      <c r="X357" s="35"/>
      <c r="Y357" s="35"/>
      <c r="Z357" s="35"/>
      <c r="AA357" s="24" t="str">
        <f>IF(W357&lt;&gt;"",VLOOKUP(W357,'Anlagentypen strukt inkl RD end'!$A$2:$H$40,8),"")</f>
        <v/>
      </c>
      <c r="AB357" s="24" t="str">
        <f>IF(X357&lt;&gt;"",VLOOKUP(X357,'Anlagentypen strukt inkl RD end'!$A$2:$H$40,8),"")</f>
        <v/>
      </c>
      <c r="AC357" s="24" t="str">
        <f>IF(Y357&lt;&gt;"",VLOOKUP(Y357,'Anlagentypen strukt inkl RD end'!$A$2:$H$40,8),"")</f>
        <v/>
      </c>
      <c r="AD357" s="24" t="str">
        <f>IF(Z357&lt;&gt;"",VLOOKUP(Z357,'Anlagentypen strukt inkl RD end'!$A$2:$H$40,8),"")</f>
        <v/>
      </c>
      <c r="AE357" s="33" t="str">
        <f t="shared" si="102"/>
        <v/>
      </c>
      <c r="AF357" s="25"/>
      <c r="AG357" s="25"/>
      <c r="AH357" s="25"/>
      <c r="AI357" s="25"/>
      <c r="AJ357" s="47" t="str">
        <f t="shared" si="103"/>
        <v/>
      </c>
      <c r="AK357" s="48" t="str">
        <f t="shared" si="96"/>
        <v/>
      </c>
      <c r="AL357" s="47" t="str">
        <f t="shared" si="107"/>
        <v/>
      </c>
      <c r="AM357" s="27"/>
      <c r="AN357" s="36" t="str">
        <f t="shared" si="97"/>
        <v/>
      </c>
      <c r="AO357" s="39" t="str">
        <f t="shared" si="95"/>
        <v/>
      </c>
      <c r="AP357" s="39" t="str">
        <f t="shared" si="104"/>
        <v>X</v>
      </c>
      <c r="AQ357" s="97" t="str">
        <f t="shared" si="98"/>
        <v/>
      </c>
      <c r="AR357" s="140" t="str">
        <f>_xlfn.IFNA(IF(AND(MATCH(B357,SlNrfürStrecke!A:A,0)&gt;0,MATCH(C357,SlNrfürStrecke!B:B,0)&gt;0)=TRUE,"ja","nein"),"nein")</f>
        <v>ja</v>
      </c>
      <c r="AS357" s="140" t="str">
        <f t="shared" si="105"/>
        <v>ja</v>
      </c>
      <c r="AT357" s="113" t="str">
        <f t="shared" si="106"/>
        <v>Nein</v>
      </c>
      <c r="AU357" s="113"/>
      <c r="AV357" s="141" t="s">
        <v>3607</v>
      </c>
      <c r="AW357" s="39"/>
    </row>
    <row r="358" spans="1:49" ht="26.4" hidden="1" x14ac:dyDescent="0.25">
      <c r="A358" s="23"/>
      <c r="B358" s="77">
        <v>31408</v>
      </c>
      <c r="C358" s="81" t="s">
        <v>142</v>
      </c>
      <c r="D358" s="81" t="s">
        <v>3</v>
      </c>
      <c r="E358" s="37" t="b">
        <f t="shared" si="99"/>
        <v>0</v>
      </c>
      <c r="F358" s="37" t="b">
        <f t="shared" si="100"/>
        <v>0</v>
      </c>
      <c r="G358" s="38" t="str">
        <f t="shared" si="90"/>
        <v xml:space="preserve">31408 91 </v>
      </c>
      <c r="H358" s="18" t="s">
        <v>535</v>
      </c>
      <c r="I358" s="94" t="s">
        <v>3164</v>
      </c>
      <c r="J358" s="19" t="s">
        <v>3213</v>
      </c>
      <c r="K358" s="19" t="s">
        <v>3</v>
      </c>
      <c r="L358" s="51"/>
      <c r="M358" s="51"/>
      <c r="N358" s="19" t="str">
        <f t="shared" si="91"/>
        <v/>
      </c>
      <c r="O358" s="22" t="str">
        <f t="shared" ca="1" si="92"/>
        <v>ja</v>
      </c>
      <c r="P358" s="22" t="str">
        <f t="shared" ca="1" si="93"/>
        <v>ja</v>
      </c>
      <c r="Q358" s="20" t="str">
        <f t="shared" ca="1" si="94"/>
        <v>Ja</v>
      </c>
      <c r="R358" s="53" t="s">
        <v>537</v>
      </c>
      <c r="S358" s="73"/>
      <c r="T358" s="28"/>
      <c r="U358" s="33" t="str">
        <f t="shared" si="101"/>
        <v/>
      </c>
      <c r="V358" s="29"/>
      <c r="W358" s="35"/>
      <c r="X358" s="35"/>
      <c r="Y358" s="35"/>
      <c r="Z358" s="35"/>
      <c r="AA358" s="24" t="str">
        <f>IF(W358&lt;&gt;"",VLOOKUP(W358,'Anlagentypen strukt inkl RD end'!$A$2:$H$40,8),"")</f>
        <v/>
      </c>
      <c r="AB358" s="24" t="str">
        <f>IF(X358&lt;&gt;"",VLOOKUP(X358,'Anlagentypen strukt inkl RD end'!$A$2:$H$40,8),"")</f>
        <v/>
      </c>
      <c r="AC358" s="24" t="str">
        <f>IF(Y358&lt;&gt;"",VLOOKUP(Y358,'Anlagentypen strukt inkl RD end'!$A$2:$H$40,8),"")</f>
        <v/>
      </c>
      <c r="AD358" s="24" t="str">
        <f>IF(Z358&lt;&gt;"",VLOOKUP(Z358,'Anlagentypen strukt inkl RD end'!$A$2:$H$40,8),"")</f>
        <v/>
      </c>
      <c r="AE358" s="33" t="str">
        <f t="shared" si="102"/>
        <v/>
      </c>
      <c r="AF358" s="25"/>
      <c r="AG358" s="25"/>
      <c r="AH358" s="25"/>
      <c r="AI358" s="25"/>
      <c r="AJ358" s="47" t="str">
        <f t="shared" si="103"/>
        <v/>
      </c>
      <c r="AK358" s="48" t="str">
        <f t="shared" si="96"/>
        <v/>
      </c>
      <c r="AL358" s="47" t="str">
        <f t="shared" si="107"/>
        <v/>
      </c>
      <c r="AM358" s="27"/>
      <c r="AN358" s="36" t="str">
        <f t="shared" si="97"/>
        <v/>
      </c>
      <c r="AO358" s="39" t="str">
        <f t="shared" si="95"/>
        <v/>
      </c>
      <c r="AP358" s="39" t="str">
        <f t="shared" si="104"/>
        <v/>
      </c>
      <c r="AQ358" s="97" t="str">
        <f t="shared" si="98"/>
        <v/>
      </c>
      <c r="AR358" s="113" t="str">
        <f>_xlfn.IFNA(IF(AND(MATCH(B358,SlNrfürStrecke!A:A,0)&gt;0,MATCH(C358,SlNrfürStrecke!B:B,0)&gt;0)=TRUE,"ja","nein"),"nein")</f>
        <v>nein</v>
      </c>
      <c r="AS358" s="140" t="str">
        <f t="shared" si="105"/>
        <v>nein</v>
      </c>
      <c r="AT358" s="113" t="str">
        <f t="shared" si="106"/>
        <v>Ja</v>
      </c>
      <c r="AU358" s="113"/>
      <c r="AV358" s="141" t="s">
        <v>3607</v>
      </c>
      <c r="AW358" s="39"/>
    </row>
    <row r="359" spans="1:49" ht="39.6" x14ac:dyDescent="0.25">
      <c r="A359" s="23" t="s">
        <v>2345</v>
      </c>
      <c r="B359" s="77">
        <v>31408</v>
      </c>
      <c r="C359" s="81" t="s">
        <v>532</v>
      </c>
      <c r="D359" s="81" t="s">
        <v>3</v>
      </c>
      <c r="E359" s="37" t="b">
        <f t="shared" si="99"/>
        <v>1</v>
      </c>
      <c r="F359" s="37" t="b">
        <f t="shared" si="100"/>
        <v>0</v>
      </c>
      <c r="G359" s="38" t="str">
        <f t="shared" si="90"/>
        <v xml:space="preserve">31408 17 </v>
      </c>
      <c r="H359" s="18" t="s">
        <v>535</v>
      </c>
      <c r="I359" s="94" t="s">
        <v>3214</v>
      </c>
      <c r="J359" s="19" t="s">
        <v>3</v>
      </c>
      <c r="K359" s="19" t="s">
        <v>3</v>
      </c>
      <c r="L359" s="51"/>
      <c r="M359" s="51"/>
      <c r="N359" s="19" t="str">
        <f t="shared" si="91"/>
        <v/>
      </c>
      <c r="O359" s="22" t="str">
        <f t="shared" ca="1" si="92"/>
        <v>ja</v>
      </c>
      <c r="P359" s="22" t="str">
        <f t="shared" ca="1" si="93"/>
        <v>ja</v>
      </c>
      <c r="Q359" s="20" t="str">
        <f t="shared" ca="1" si="94"/>
        <v>Ja</v>
      </c>
      <c r="R359" s="53" t="s">
        <v>536</v>
      </c>
      <c r="S359" s="73" t="s">
        <v>2345</v>
      </c>
      <c r="T359" s="28"/>
      <c r="U359" s="33" t="str">
        <f t="shared" si="101"/>
        <v/>
      </c>
      <c r="V359" s="29"/>
      <c r="W359" s="35"/>
      <c r="X359" s="35"/>
      <c r="Y359" s="35"/>
      <c r="Z359" s="35"/>
      <c r="AA359" s="24" t="str">
        <f>IF(W359&lt;&gt;"",VLOOKUP(W359,'Anlagentypen strukt inkl RD end'!$A$2:$H$40,8),"")</f>
        <v/>
      </c>
      <c r="AB359" s="24" t="str">
        <f>IF(X359&lt;&gt;"",VLOOKUP(X359,'Anlagentypen strukt inkl RD end'!$A$2:$H$40,8),"")</f>
        <v/>
      </c>
      <c r="AC359" s="24" t="str">
        <f>IF(Y359&lt;&gt;"",VLOOKUP(Y359,'Anlagentypen strukt inkl RD end'!$A$2:$H$40,8),"")</f>
        <v/>
      </c>
      <c r="AD359" s="24" t="str">
        <f>IF(Z359&lt;&gt;"",VLOOKUP(Z359,'Anlagentypen strukt inkl RD end'!$A$2:$H$40,8),"")</f>
        <v/>
      </c>
      <c r="AE359" s="33" t="str">
        <f t="shared" si="102"/>
        <v/>
      </c>
      <c r="AF359" s="25"/>
      <c r="AG359" s="25"/>
      <c r="AH359" s="25"/>
      <c r="AI359" s="25"/>
      <c r="AJ359" s="47" t="str">
        <f t="shared" si="103"/>
        <v/>
      </c>
      <c r="AK359" s="48" t="str">
        <f t="shared" si="96"/>
        <v/>
      </c>
      <c r="AL359" s="47" t="str">
        <f t="shared" si="107"/>
        <v/>
      </c>
      <c r="AM359" s="27"/>
      <c r="AN359" s="36" t="str">
        <f t="shared" si="97"/>
        <v/>
      </c>
      <c r="AO359" s="39" t="str">
        <f t="shared" si="95"/>
        <v/>
      </c>
      <c r="AP359" s="39" t="str">
        <f t="shared" si="104"/>
        <v>X</v>
      </c>
      <c r="AQ359" s="97" t="str">
        <f t="shared" si="98"/>
        <v/>
      </c>
      <c r="AR359" s="113" t="str">
        <f>_xlfn.IFNA(IF(AND(MATCH(B359,SlNrfürStrecke!A:A,0)&gt;0,MATCH(C359,SlNrfürStrecke!B:B,0)&gt;0)=TRUE,"ja","nein"),"nein")</f>
        <v>ja</v>
      </c>
      <c r="AS359" s="140" t="str">
        <f t="shared" si="105"/>
        <v>ja</v>
      </c>
      <c r="AT359" s="113" t="str">
        <f t="shared" si="106"/>
        <v>Nein</v>
      </c>
      <c r="AU359" s="113"/>
      <c r="AV359" s="141" t="s">
        <v>3607</v>
      </c>
      <c r="AW359" s="39"/>
    </row>
    <row r="360" spans="1:49" ht="26.4" x14ac:dyDescent="0.25">
      <c r="A360" s="23" t="s">
        <v>2345</v>
      </c>
      <c r="B360" s="77">
        <v>31409</v>
      </c>
      <c r="C360" s="80" t="s">
        <v>3</v>
      </c>
      <c r="D360" s="81" t="s">
        <v>3</v>
      </c>
      <c r="E360" s="37" t="b">
        <f t="shared" si="99"/>
        <v>1</v>
      </c>
      <c r="F360" s="37" t="b">
        <f t="shared" si="100"/>
        <v>0</v>
      </c>
      <c r="G360" s="38" t="str">
        <f t="shared" si="90"/>
        <v xml:space="preserve">31409  </v>
      </c>
      <c r="H360" s="18" t="s">
        <v>539</v>
      </c>
      <c r="I360" s="93" t="s">
        <v>2346</v>
      </c>
      <c r="J360" s="19" t="s">
        <v>3215</v>
      </c>
      <c r="K360" s="19" t="s">
        <v>3</v>
      </c>
      <c r="L360" s="51"/>
      <c r="M360" s="51"/>
      <c r="N360" s="19" t="str">
        <f t="shared" si="91"/>
        <v/>
      </c>
      <c r="O360" s="22" t="str">
        <f t="shared" ca="1" si="92"/>
        <v>ja</v>
      </c>
      <c r="P360" s="22" t="str">
        <f t="shared" ca="1" si="93"/>
        <v>ja</v>
      </c>
      <c r="Q360" s="20" t="str">
        <f t="shared" ca="1" si="94"/>
        <v>Ja</v>
      </c>
      <c r="R360" s="53" t="s">
        <v>538</v>
      </c>
      <c r="S360" s="73" t="s">
        <v>2345</v>
      </c>
      <c r="T360" s="28"/>
      <c r="U360" s="33" t="str">
        <f t="shared" si="101"/>
        <v/>
      </c>
      <c r="V360" s="29"/>
      <c r="W360" s="35"/>
      <c r="X360" s="35"/>
      <c r="Y360" s="35"/>
      <c r="Z360" s="35"/>
      <c r="AA360" s="24" t="str">
        <f>IF(W360&lt;&gt;"",VLOOKUP(W360,'Anlagentypen strukt inkl RD end'!$A$2:$H$40,8),"")</f>
        <v/>
      </c>
      <c r="AB360" s="24" t="str">
        <f>IF(X360&lt;&gt;"",VLOOKUP(X360,'Anlagentypen strukt inkl RD end'!$A$2:$H$40,8),"")</f>
        <v/>
      </c>
      <c r="AC360" s="24" t="str">
        <f>IF(Y360&lt;&gt;"",VLOOKUP(Y360,'Anlagentypen strukt inkl RD end'!$A$2:$H$40,8),"")</f>
        <v/>
      </c>
      <c r="AD360" s="24" t="str">
        <f>IF(Z360&lt;&gt;"",VLOOKUP(Z360,'Anlagentypen strukt inkl RD end'!$A$2:$H$40,8),"")</f>
        <v/>
      </c>
      <c r="AE360" s="33" t="str">
        <f t="shared" si="102"/>
        <v/>
      </c>
      <c r="AF360" s="25"/>
      <c r="AG360" s="25"/>
      <c r="AH360" s="25"/>
      <c r="AI360" s="25"/>
      <c r="AJ360" s="47" t="str">
        <f t="shared" si="103"/>
        <v/>
      </c>
      <c r="AK360" s="48" t="str">
        <f t="shared" si="96"/>
        <v/>
      </c>
      <c r="AL360" s="47" t="str">
        <f t="shared" si="107"/>
        <v/>
      </c>
      <c r="AM360" s="27"/>
      <c r="AN360" s="36" t="str">
        <f t="shared" si="97"/>
        <v/>
      </c>
      <c r="AO360" s="39" t="str">
        <f t="shared" si="95"/>
        <v/>
      </c>
      <c r="AP360" s="39" t="str">
        <f t="shared" si="104"/>
        <v>X</v>
      </c>
      <c r="AQ360" s="97" t="str">
        <f t="shared" si="98"/>
        <v/>
      </c>
      <c r="AR360" s="140" t="str">
        <f>_xlfn.IFNA(IF(AND(MATCH(B360,SlNrfürStrecke!A:A,0)&gt;0,MATCH(C360,SlNrfürStrecke!B:B,0)&gt;0)=TRUE,"ja","nein"),"nein")</f>
        <v>ja</v>
      </c>
      <c r="AS360" s="140" t="str">
        <f t="shared" si="105"/>
        <v>ja</v>
      </c>
      <c r="AT360" s="113" t="str">
        <f t="shared" si="106"/>
        <v>Nein</v>
      </c>
      <c r="AU360" s="113"/>
      <c r="AV360" s="141" t="s">
        <v>3607</v>
      </c>
      <c r="AW360" s="39"/>
    </row>
    <row r="361" spans="1:49" ht="66" x14ac:dyDescent="0.25">
      <c r="A361" s="23" t="s">
        <v>2345</v>
      </c>
      <c r="B361" s="77">
        <v>31409</v>
      </c>
      <c r="C361" s="81" t="s">
        <v>541</v>
      </c>
      <c r="D361" s="81" t="s">
        <v>3</v>
      </c>
      <c r="E361" s="37" t="b">
        <f t="shared" si="99"/>
        <v>1</v>
      </c>
      <c r="F361" s="37" t="b">
        <f t="shared" si="100"/>
        <v>0</v>
      </c>
      <c r="G361" s="38" t="str">
        <f t="shared" si="90"/>
        <v xml:space="preserve">31409 18 </v>
      </c>
      <c r="H361" s="18" t="s">
        <v>539</v>
      </c>
      <c r="I361" s="94" t="s">
        <v>3217</v>
      </c>
      <c r="J361" s="19" t="s">
        <v>3218</v>
      </c>
      <c r="K361" s="19" t="s">
        <v>3</v>
      </c>
      <c r="L361" s="51"/>
      <c r="M361" s="51"/>
      <c r="N361" s="19" t="str">
        <f t="shared" si="91"/>
        <v/>
      </c>
      <c r="O361" s="22" t="str">
        <f t="shared" ca="1" si="92"/>
        <v>ja</v>
      </c>
      <c r="P361" s="22" t="str">
        <f t="shared" ca="1" si="93"/>
        <v>ja</v>
      </c>
      <c r="Q361" s="20" t="str">
        <f t="shared" ca="1" si="94"/>
        <v>Ja</v>
      </c>
      <c r="R361" s="53" t="s">
        <v>540</v>
      </c>
      <c r="S361" s="73" t="s">
        <v>2345</v>
      </c>
      <c r="T361" s="28"/>
      <c r="U361" s="33" t="str">
        <f t="shared" si="101"/>
        <v/>
      </c>
      <c r="V361" s="29"/>
      <c r="W361" s="35"/>
      <c r="X361" s="35"/>
      <c r="Y361" s="35"/>
      <c r="Z361" s="35"/>
      <c r="AA361" s="24" t="str">
        <f>IF(W361&lt;&gt;"",VLOOKUP(W361,'Anlagentypen strukt inkl RD end'!$A$2:$H$40,8),"")</f>
        <v/>
      </c>
      <c r="AB361" s="24" t="str">
        <f>IF(X361&lt;&gt;"",VLOOKUP(X361,'Anlagentypen strukt inkl RD end'!$A$2:$H$40,8),"")</f>
        <v/>
      </c>
      <c r="AC361" s="24" t="str">
        <f>IF(Y361&lt;&gt;"",VLOOKUP(Y361,'Anlagentypen strukt inkl RD end'!$A$2:$H$40,8),"")</f>
        <v/>
      </c>
      <c r="AD361" s="24" t="str">
        <f>IF(Z361&lt;&gt;"",VLOOKUP(Z361,'Anlagentypen strukt inkl RD end'!$A$2:$H$40,8),"")</f>
        <v/>
      </c>
      <c r="AE361" s="33" t="str">
        <f t="shared" si="102"/>
        <v/>
      </c>
      <c r="AF361" s="25"/>
      <c r="AG361" s="25"/>
      <c r="AH361" s="25"/>
      <c r="AI361" s="25"/>
      <c r="AJ361" s="47" t="str">
        <f t="shared" si="103"/>
        <v/>
      </c>
      <c r="AK361" s="48" t="str">
        <f t="shared" si="96"/>
        <v/>
      </c>
      <c r="AL361" s="47" t="str">
        <f t="shared" si="107"/>
        <v/>
      </c>
      <c r="AM361" s="27"/>
      <c r="AN361" s="36" t="str">
        <f t="shared" si="97"/>
        <v/>
      </c>
      <c r="AO361" s="39" t="str">
        <f t="shared" si="95"/>
        <v/>
      </c>
      <c r="AP361" s="39" t="str">
        <f t="shared" si="104"/>
        <v>X</v>
      </c>
      <c r="AQ361" s="97" t="str">
        <f t="shared" si="98"/>
        <v/>
      </c>
      <c r="AR361" s="113" t="str">
        <f>_xlfn.IFNA(IF(AND(MATCH(B361,SlNrfürStrecke!A:A,0)&gt;0,MATCH(C361,SlNrfürStrecke!B:B,0)&gt;0)=TRUE,"ja","nein"),"nein")</f>
        <v>ja</v>
      </c>
      <c r="AS361" s="140" t="str">
        <f t="shared" si="105"/>
        <v>ja</v>
      </c>
      <c r="AT361" s="113" t="str">
        <f t="shared" si="106"/>
        <v>Nein</v>
      </c>
      <c r="AU361" s="113"/>
      <c r="AV361" s="141" t="s">
        <v>3607</v>
      </c>
      <c r="AW361" s="39"/>
    </row>
    <row r="362" spans="1:49" ht="39.6" x14ac:dyDescent="0.25">
      <c r="A362" s="23" t="s">
        <v>2345</v>
      </c>
      <c r="B362" s="77">
        <v>31409</v>
      </c>
      <c r="C362" s="81" t="s">
        <v>3219</v>
      </c>
      <c r="D362" s="81" t="s">
        <v>3</v>
      </c>
      <c r="E362" s="37" t="b">
        <f t="shared" si="99"/>
        <v>1</v>
      </c>
      <c r="F362" s="37" t="b">
        <f t="shared" si="100"/>
        <v>0</v>
      </c>
      <c r="G362" s="38" t="str">
        <f t="shared" si="90"/>
        <v xml:space="preserve">31409 23 </v>
      </c>
      <c r="H362" s="18" t="s">
        <v>539</v>
      </c>
      <c r="I362" s="94" t="s">
        <v>3220</v>
      </c>
      <c r="J362" s="19" t="s">
        <v>3218</v>
      </c>
      <c r="K362" s="19" t="s">
        <v>3</v>
      </c>
      <c r="L362" s="55">
        <v>44562</v>
      </c>
      <c r="M362" s="51"/>
      <c r="N362" s="19" t="str">
        <f t="shared" si="91"/>
        <v>Ja</v>
      </c>
      <c r="O362" s="22" t="str">
        <f t="shared" ca="1" si="92"/>
        <v>ja</v>
      </c>
      <c r="P362" s="22" t="str">
        <f t="shared" ca="1" si="93"/>
        <v>ja</v>
      </c>
      <c r="Q362" s="21" t="str">
        <f t="shared" ca="1" si="94"/>
        <v>Ja</v>
      </c>
      <c r="R362" s="53" t="s">
        <v>3221</v>
      </c>
      <c r="S362" s="73" t="s">
        <v>2345</v>
      </c>
      <c r="T362" s="28"/>
      <c r="U362" s="33" t="str">
        <f t="shared" si="101"/>
        <v/>
      </c>
      <c r="V362" s="29"/>
      <c r="W362" s="35"/>
      <c r="X362" s="35"/>
      <c r="Y362" s="35"/>
      <c r="Z362" s="35"/>
      <c r="AA362" s="24" t="str">
        <f>IF(W362&lt;&gt;"",VLOOKUP(W362,'Anlagentypen strukt inkl RD end'!$A$2:$H$40,8),"")</f>
        <v/>
      </c>
      <c r="AB362" s="24" t="str">
        <f>IF(X362&lt;&gt;"",VLOOKUP(X362,'Anlagentypen strukt inkl RD end'!$A$2:$H$40,8),"")</f>
        <v/>
      </c>
      <c r="AC362" s="24" t="str">
        <f>IF(Y362&lt;&gt;"",VLOOKUP(Y362,'Anlagentypen strukt inkl RD end'!$A$2:$H$40,8),"")</f>
        <v/>
      </c>
      <c r="AD362" s="24" t="str">
        <f>IF(Z362&lt;&gt;"",VLOOKUP(Z362,'Anlagentypen strukt inkl RD end'!$A$2:$H$40,8),"")</f>
        <v/>
      </c>
      <c r="AE362" s="33" t="str">
        <f t="shared" si="102"/>
        <v/>
      </c>
      <c r="AF362" s="25"/>
      <c r="AG362" s="25"/>
      <c r="AH362" s="25"/>
      <c r="AI362" s="25"/>
      <c r="AJ362" s="47" t="str">
        <f t="shared" si="103"/>
        <v/>
      </c>
      <c r="AK362" s="48" t="str">
        <f t="shared" si="96"/>
        <v/>
      </c>
      <c r="AL362" s="47" t="str">
        <f t="shared" si="107"/>
        <v/>
      </c>
      <c r="AM362" s="27"/>
      <c r="AN362" s="36" t="str">
        <f t="shared" si="97"/>
        <v/>
      </c>
      <c r="AO362" s="39" t="str">
        <f t="shared" si="95"/>
        <v/>
      </c>
      <c r="AP362" s="39" t="str">
        <f t="shared" si="104"/>
        <v>X</v>
      </c>
      <c r="AQ362" s="97" t="str">
        <f t="shared" si="98"/>
        <v/>
      </c>
      <c r="AR362" s="113" t="str">
        <f>_xlfn.IFNA(IF(AND(MATCH(B362,SlNrfürStrecke!A:A,0)&gt;0,MATCH(C362,SlNrfürStrecke!B:B,0)&gt;0)=TRUE,"ja","nein"),"nein")</f>
        <v>ja</v>
      </c>
      <c r="AS362" s="140" t="str">
        <f t="shared" si="105"/>
        <v>ja</v>
      </c>
      <c r="AT362" s="113" t="str">
        <f t="shared" si="106"/>
        <v>Nein</v>
      </c>
      <c r="AU362" s="113"/>
      <c r="AV362" s="141" t="s">
        <v>3607</v>
      </c>
      <c r="AW362" s="39"/>
    </row>
    <row r="363" spans="1:49" hidden="1" x14ac:dyDescent="0.25">
      <c r="A363" s="23"/>
      <c r="B363" s="77">
        <v>31409</v>
      </c>
      <c r="C363" s="81" t="s">
        <v>7</v>
      </c>
      <c r="D363" s="81" t="s">
        <v>8</v>
      </c>
      <c r="E363" s="37" t="b">
        <f t="shared" si="99"/>
        <v>0</v>
      </c>
      <c r="F363" s="37" t="b">
        <f t="shared" si="100"/>
        <v>0</v>
      </c>
      <c r="G363" s="38" t="str">
        <f t="shared" si="90"/>
        <v>31409 77 g</v>
      </c>
      <c r="H363" s="18" t="s">
        <v>539</v>
      </c>
      <c r="I363" s="94" t="s">
        <v>9</v>
      </c>
      <c r="J363" s="19" t="s">
        <v>3</v>
      </c>
      <c r="K363" s="19" t="s">
        <v>3</v>
      </c>
      <c r="L363" s="55">
        <v>44562</v>
      </c>
      <c r="M363" s="51"/>
      <c r="N363" s="19" t="str">
        <f t="shared" si="91"/>
        <v>Ja</v>
      </c>
      <c r="O363" s="22" t="str">
        <f t="shared" ca="1" si="92"/>
        <v>ja</v>
      </c>
      <c r="P363" s="22" t="str">
        <f t="shared" ca="1" si="93"/>
        <v>ja</v>
      </c>
      <c r="Q363" s="21" t="str">
        <f t="shared" ca="1" si="94"/>
        <v>Ja</v>
      </c>
      <c r="R363" s="53" t="s">
        <v>3222</v>
      </c>
      <c r="S363" s="84"/>
      <c r="T363" s="83"/>
      <c r="U363" s="33" t="str">
        <f t="shared" si="101"/>
        <v/>
      </c>
      <c r="V363" s="29"/>
      <c r="W363" s="35"/>
      <c r="X363" s="35"/>
      <c r="Y363" s="35"/>
      <c r="Z363" s="35"/>
      <c r="AA363" s="24" t="str">
        <f>IF(W363&lt;&gt;"",VLOOKUP(W363,'Anlagentypen strukt inkl RD end'!$A$2:$H$40,8),"")</f>
        <v/>
      </c>
      <c r="AB363" s="24" t="str">
        <f>IF(X363&lt;&gt;"",VLOOKUP(X363,'Anlagentypen strukt inkl RD end'!$A$2:$H$40,8),"")</f>
        <v/>
      </c>
      <c r="AC363" s="24" t="str">
        <f>IF(Y363&lt;&gt;"",VLOOKUP(Y363,'Anlagentypen strukt inkl RD end'!$A$2:$H$40,8),"")</f>
        <v/>
      </c>
      <c r="AD363" s="24" t="str">
        <f>IF(Z363&lt;&gt;"",VLOOKUP(Z363,'Anlagentypen strukt inkl RD end'!$A$2:$H$40,8),"")</f>
        <v/>
      </c>
      <c r="AE363" s="33" t="str">
        <f t="shared" si="102"/>
        <v/>
      </c>
      <c r="AF363" s="25"/>
      <c r="AG363" s="25"/>
      <c r="AH363" s="25"/>
      <c r="AI363" s="25"/>
      <c r="AJ363" s="47" t="str">
        <f t="shared" si="103"/>
        <v/>
      </c>
      <c r="AK363" s="48" t="str">
        <f t="shared" si="96"/>
        <v/>
      </c>
      <c r="AL363" s="47" t="str">
        <f t="shared" si="107"/>
        <v/>
      </c>
      <c r="AM363" s="27"/>
      <c r="AN363" s="36" t="str">
        <f t="shared" si="97"/>
        <v/>
      </c>
      <c r="AO363" s="39" t="str">
        <f t="shared" si="95"/>
        <v/>
      </c>
      <c r="AP363" s="39" t="str">
        <f t="shared" si="104"/>
        <v/>
      </c>
      <c r="AQ363" s="97" t="str">
        <f t="shared" si="98"/>
        <v/>
      </c>
      <c r="AR363" s="113" t="str">
        <f>_xlfn.IFNA(IF(AND(MATCH(B363,SlNrfürStrecke!A:A,0)&gt;0,MATCH(C363,SlNrfürStrecke!B:B,0)&gt;0)=TRUE,"ja","nein"),"nein")</f>
        <v>nein</v>
      </c>
      <c r="AS363" s="140" t="str">
        <f t="shared" si="105"/>
        <v>nein</v>
      </c>
      <c r="AT363" s="113" t="str">
        <f t="shared" si="106"/>
        <v>Ja</v>
      </c>
      <c r="AU363" s="113"/>
      <c r="AV363" s="141" t="s">
        <v>3607</v>
      </c>
      <c r="AW363" s="39"/>
    </row>
    <row r="364" spans="1:49" ht="26.4" hidden="1" x14ac:dyDescent="0.25">
      <c r="A364" s="23"/>
      <c r="B364" s="77">
        <v>31409</v>
      </c>
      <c r="C364" s="81" t="s">
        <v>142</v>
      </c>
      <c r="D364" s="81" t="s">
        <v>3</v>
      </c>
      <c r="E364" s="37" t="b">
        <f t="shared" si="99"/>
        <v>0</v>
      </c>
      <c r="F364" s="37" t="b">
        <f t="shared" si="100"/>
        <v>0</v>
      </c>
      <c r="G364" s="38" t="str">
        <f>B364&amp; " " &amp;C364&amp; " " &amp; D364</f>
        <v xml:space="preserve">31409 91 </v>
      </c>
      <c r="H364" s="18" t="s">
        <v>539</v>
      </c>
      <c r="I364" s="94" t="s">
        <v>3164</v>
      </c>
      <c r="J364" s="19" t="s">
        <v>3216</v>
      </c>
      <c r="K364" s="19" t="s">
        <v>3</v>
      </c>
      <c r="L364" s="51"/>
      <c r="M364" s="51"/>
      <c r="N364" s="19" t="str">
        <f>IF(L364&amp;M364 &lt;&gt;"","Ja","")</f>
        <v/>
      </c>
      <c r="O364" s="22" t="str">
        <f ca="1">IF(OR(L364&lt;TODAY(),L364=""),"ja","nein")</f>
        <v>ja</v>
      </c>
      <c r="P364" s="22" t="str">
        <f ca="1">IF(OR(M364&gt;TODAY(),M364=""),"ja","nein")</f>
        <v>ja</v>
      </c>
      <c r="Q364" s="20" t="str">
        <f ca="1">IF(OR(O364="Nein",P364="Nein"),"Nein","Ja")</f>
        <v>Ja</v>
      </c>
      <c r="R364" s="53" t="s">
        <v>542</v>
      </c>
      <c r="S364" s="73"/>
      <c r="T364" s="28"/>
      <c r="U364" s="33" t="str">
        <f>IF(T364="X","R13, D15 ", "")</f>
        <v/>
      </c>
      <c r="V364" s="29"/>
      <c r="W364" s="35"/>
      <c r="X364" s="35"/>
      <c r="Y364" s="35"/>
      <c r="Z364" s="35"/>
      <c r="AA364" s="24" t="str">
        <f>IF(W364&lt;&gt;"",VLOOKUP(W364,'Anlagentypen strukt inkl RD end'!$A$2:$H$40,8),"")</f>
        <v/>
      </c>
      <c r="AB364" s="24" t="str">
        <f>IF(X364&lt;&gt;"",VLOOKUP(X364,'Anlagentypen strukt inkl RD end'!$A$2:$H$40,8),"")</f>
        <v/>
      </c>
      <c r="AC364" s="24" t="str">
        <f>IF(Y364&lt;&gt;"",VLOOKUP(Y364,'Anlagentypen strukt inkl RD end'!$A$2:$H$40,8),"")</f>
        <v/>
      </c>
      <c r="AD364" s="24" t="str">
        <f>IF(Z364&lt;&gt;"",VLOOKUP(Z364,'Anlagentypen strukt inkl RD end'!$A$2:$H$40,8),"")</f>
        <v/>
      </c>
      <c r="AE364" s="33" t="str">
        <f t="shared" si="102"/>
        <v/>
      </c>
      <c r="AF364" s="25"/>
      <c r="AG364" s="25"/>
      <c r="AH364" s="25"/>
      <c r="AI364" s="25"/>
      <c r="AJ364" s="47" t="str">
        <f>IF(AE364 &lt;&gt;"",AE364&amp;", ","") &amp;IF(AF364 &lt;&gt;"",AF364&amp;", ","") &amp;IF(AG364 &lt;&gt;"",AG364&amp;", ","") &amp;IF(AH364 &lt;&gt;"",AH364&amp;", ","")&amp; IF(AI364 &lt;&gt;"",AI364&amp;", ","")</f>
        <v/>
      </c>
      <c r="AK364" s="48" t="str">
        <f>U364&amp; AE364 &amp; IF(AF364 &lt;&gt;"",AF364&amp;", ","") &amp;IF(AG364 &lt;&gt;"",AG364&amp;", ","") &amp;IF(AH364 &lt;&gt;"",AH364&amp;", ","")&amp; IF(AI364 &lt;&gt;"",AI364&amp;", ","")</f>
        <v/>
      </c>
      <c r="AL364" s="47" t="str">
        <f t="shared" si="107"/>
        <v/>
      </c>
      <c r="AM364" s="27"/>
      <c r="AN364" s="36" t="str">
        <f>IF(AND(V364="X",AJ364=""),"R/D-Verfahren für die Behandlung fehlen!","")</f>
        <v/>
      </c>
      <c r="AO364" s="39" t="str">
        <f>IF(AN364&lt;&gt;"",1,"")</f>
        <v/>
      </c>
      <c r="AP364" s="39" t="str">
        <f t="shared" si="104"/>
        <v/>
      </c>
      <c r="AQ364" s="97" t="str">
        <f t="shared" si="98"/>
        <v/>
      </c>
      <c r="AR364" s="113" t="str">
        <f>_xlfn.IFNA(IF(AND(MATCH(B364,SlNrfürStrecke!A:A,0)&gt;0,MATCH(C364,SlNrfürStrecke!B:B,0)&gt;0)=TRUE,"ja","nein"),"nein")</f>
        <v>nein</v>
      </c>
      <c r="AS364" s="140" t="str">
        <f t="shared" si="105"/>
        <v>nein</v>
      </c>
      <c r="AT364" s="113" t="str">
        <f t="shared" si="106"/>
        <v>Ja</v>
      </c>
      <c r="AU364" s="113"/>
      <c r="AV364" s="141" t="s">
        <v>3607</v>
      </c>
      <c r="AW364" s="39"/>
    </row>
    <row r="365" spans="1:49" x14ac:dyDescent="0.25">
      <c r="A365" s="23" t="s">
        <v>2345</v>
      </c>
      <c r="B365" s="77">
        <v>31410</v>
      </c>
      <c r="C365" s="80" t="s">
        <v>3</v>
      </c>
      <c r="D365" s="81" t="s">
        <v>3</v>
      </c>
      <c r="E365" s="37" t="b">
        <f t="shared" si="99"/>
        <v>1</v>
      </c>
      <c r="F365" s="37" t="b">
        <f t="shared" si="100"/>
        <v>0</v>
      </c>
      <c r="G365" s="38" t="str">
        <f t="shared" si="90"/>
        <v xml:space="preserve">31410  </v>
      </c>
      <c r="H365" s="18" t="s">
        <v>544</v>
      </c>
      <c r="I365" s="93" t="s">
        <v>2346</v>
      </c>
      <c r="J365" s="19" t="s">
        <v>3218</v>
      </c>
      <c r="K365" s="19" t="s">
        <v>3</v>
      </c>
      <c r="L365" s="51"/>
      <c r="M365" s="51"/>
      <c r="N365" s="19" t="str">
        <f t="shared" si="91"/>
        <v/>
      </c>
      <c r="O365" s="22" t="str">
        <f t="shared" ca="1" si="92"/>
        <v>ja</v>
      </c>
      <c r="P365" s="22" t="str">
        <f t="shared" ca="1" si="93"/>
        <v>ja</v>
      </c>
      <c r="Q365" s="20" t="str">
        <f t="shared" ca="1" si="94"/>
        <v>Ja</v>
      </c>
      <c r="R365" s="53" t="s">
        <v>543</v>
      </c>
      <c r="S365" s="73" t="s">
        <v>2345</v>
      </c>
      <c r="T365" s="28"/>
      <c r="U365" s="33" t="str">
        <f t="shared" si="101"/>
        <v/>
      </c>
      <c r="V365" s="29"/>
      <c r="W365" s="35"/>
      <c r="X365" s="35"/>
      <c r="Y365" s="35"/>
      <c r="Z365" s="35"/>
      <c r="AA365" s="24" t="str">
        <f>IF(W365&lt;&gt;"",VLOOKUP(W365,'Anlagentypen strukt inkl RD end'!$A$2:$H$40,8),"")</f>
        <v/>
      </c>
      <c r="AB365" s="24" t="str">
        <f>IF(X365&lt;&gt;"",VLOOKUP(X365,'Anlagentypen strukt inkl RD end'!$A$2:$H$40,8),"")</f>
        <v/>
      </c>
      <c r="AC365" s="24" t="str">
        <f>IF(Y365&lt;&gt;"",VLOOKUP(Y365,'Anlagentypen strukt inkl RD end'!$A$2:$H$40,8),"")</f>
        <v/>
      </c>
      <c r="AD365" s="24" t="str">
        <f>IF(Z365&lt;&gt;"",VLOOKUP(Z365,'Anlagentypen strukt inkl RD end'!$A$2:$H$40,8),"")</f>
        <v/>
      </c>
      <c r="AE365" s="33" t="str">
        <f t="shared" si="102"/>
        <v/>
      </c>
      <c r="AF365" s="25"/>
      <c r="AG365" s="25"/>
      <c r="AH365" s="25"/>
      <c r="AI365" s="25"/>
      <c r="AJ365" s="47" t="str">
        <f t="shared" si="103"/>
        <v/>
      </c>
      <c r="AK365" s="48" t="str">
        <f t="shared" si="96"/>
        <v/>
      </c>
      <c r="AL365" s="47" t="str">
        <f t="shared" si="107"/>
        <v/>
      </c>
      <c r="AM365" s="27"/>
      <c r="AN365" s="36" t="str">
        <f t="shared" si="97"/>
        <v/>
      </c>
      <c r="AO365" s="39" t="str">
        <f t="shared" si="95"/>
        <v/>
      </c>
      <c r="AP365" s="39" t="str">
        <f t="shared" si="104"/>
        <v>X</v>
      </c>
      <c r="AQ365" s="97" t="str">
        <f t="shared" si="98"/>
        <v/>
      </c>
      <c r="AR365" s="140" t="str">
        <f>_xlfn.IFNA(IF(AND(MATCH(B365,SlNrfürStrecke!A:A,0)&gt;0,MATCH(C365,SlNrfürStrecke!B:B,0)&gt;0)=TRUE,"ja","nein"),"nein")</f>
        <v>ja</v>
      </c>
      <c r="AS365" s="140" t="str">
        <f t="shared" si="105"/>
        <v>ja</v>
      </c>
      <c r="AT365" s="113" t="str">
        <f t="shared" si="106"/>
        <v>Nein</v>
      </c>
      <c r="AU365" s="113"/>
      <c r="AV365" s="141" t="s">
        <v>3607</v>
      </c>
      <c r="AW365" s="39"/>
    </row>
    <row r="366" spans="1:49" ht="26.4" hidden="1" x14ac:dyDescent="0.25">
      <c r="A366" s="23"/>
      <c r="B366" s="77">
        <v>31410</v>
      </c>
      <c r="C366" s="81" t="s">
        <v>142</v>
      </c>
      <c r="D366" s="81" t="s">
        <v>3</v>
      </c>
      <c r="E366" s="37" t="b">
        <f t="shared" si="99"/>
        <v>0</v>
      </c>
      <c r="F366" s="37" t="b">
        <f t="shared" si="100"/>
        <v>0</v>
      </c>
      <c r="G366" s="38" t="str">
        <f t="shared" si="90"/>
        <v xml:space="preserve">31410 91 </v>
      </c>
      <c r="H366" s="18" t="s">
        <v>544</v>
      </c>
      <c r="I366" s="94" t="s">
        <v>3164</v>
      </c>
      <c r="J366" s="19" t="s">
        <v>3218</v>
      </c>
      <c r="K366" s="19" t="s">
        <v>3</v>
      </c>
      <c r="L366" s="51"/>
      <c r="M366" s="51"/>
      <c r="N366" s="19" t="str">
        <f t="shared" si="91"/>
        <v/>
      </c>
      <c r="O366" s="22" t="str">
        <f t="shared" ca="1" si="92"/>
        <v>ja</v>
      </c>
      <c r="P366" s="22" t="str">
        <f t="shared" ca="1" si="93"/>
        <v>ja</v>
      </c>
      <c r="Q366" s="20" t="str">
        <f t="shared" ca="1" si="94"/>
        <v>Ja</v>
      </c>
      <c r="R366" s="53" t="s">
        <v>545</v>
      </c>
      <c r="S366" s="73"/>
      <c r="T366" s="28"/>
      <c r="U366" s="33" t="str">
        <f t="shared" si="101"/>
        <v/>
      </c>
      <c r="V366" s="29"/>
      <c r="W366" s="35"/>
      <c r="X366" s="35"/>
      <c r="Y366" s="35"/>
      <c r="Z366" s="35"/>
      <c r="AA366" s="24" t="str">
        <f>IF(W366&lt;&gt;"",VLOOKUP(W366,'Anlagentypen strukt inkl RD end'!$A$2:$H$40,8),"")</f>
        <v/>
      </c>
      <c r="AB366" s="24" t="str">
        <f>IF(X366&lt;&gt;"",VLOOKUP(X366,'Anlagentypen strukt inkl RD end'!$A$2:$H$40,8),"")</f>
        <v/>
      </c>
      <c r="AC366" s="24" t="str">
        <f>IF(Y366&lt;&gt;"",VLOOKUP(Y366,'Anlagentypen strukt inkl RD end'!$A$2:$H$40,8),"")</f>
        <v/>
      </c>
      <c r="AD366" s="24" t="str">
        <f>IF(Z366&lt;&gt;"",VLOOKUP(Z366,'Anlagentypen strukt inkl RD end'!$A$2:$H$40,8),"")</f>
        <v/>
      </c>
      <c r="AE366" s="33" t="str">
        <f t="shared" si="102"/>
        <v/>
      </c>
      <c r="AF366" s="25"/>
      <c r="AG366" s="25"/>
      <c r="AH366" s="25"/>
      <c r="AI366" s="25"/>
      <c r="AJ366" s="47" t="str">
        <f t="shared" si="103"/>
        <v/>
      </c>
      <c r="AK366" s="48" t="str">
        <f t="shared" si="96"/>
        <v/>
      </c>
      <c r="AL366" s="47" t="str">
        <f t="shared" si="107"/>
        <v/>
      </c>
      <c r="AM366" s="27"/>
      <c r="AN366" s="36" t="str">
        <f t="shared" si="97"/>
        <v/>
      </c>
      <c r="AO366" s="39" t="str">
        <f t="shared" si="95"/>
        <v/>
      </c>
      <c r="AP366" s="39" t="str">
        <f t="shared" si="104"/>
        <v/>
      </c>
      <c r="AQ366" s="97" t="str">
        <f t="shared" si="98"/>
        <v/>
      </c>
      <c r="AR366" s="113" t="str">
        <f>_xlfn.IFNA(IF(AND(MATCH(B366,SlNrfürStrecke!A:A,0)&gt;0,MATCH(C366,SlNrfürStrecke!B:B,0)&gt;0)=TRUE,"ja","nein"),"nein")</f>
        <v>nein</v>
      </c>
      <c r="AS366" s="140" t="str">
        <f t="shared" si="105"/>
        <v>nein</v>
      </c>
      <c r="AT366" s="113" t="str">
        <f t="shared" si="106"/>
        <v>Ja</v>
      </c>
      <c r="AU366" s="113"/>
      <c r="AV366" s="141" t="s">
        <v>3607</v>
      </c>
      <c r="AW366" s="39"/>
    </row>
    <row r="367" spans="1:49" ht="132" x14ac:dyDescent="0.25">
      <c r="A367" s="23" t="s">
        <v>2345</v>
      </c>
      <c r="B367" s="77">
        <v>31411</v>
      </c>
      <c r="C367" s="81" t="s">
        <v>546</v>
      </c>
      <c r="D367" s="81" t="s">
        <v>3</v>
      </c>
      <c r="E367" s="37" t="b">
        <f t="shared" si="99"/>
        <v>1</v>
      </c>
      <c r="F367" s="37" t="b">
        <f t="shared" si="100"/>
        <v>0</v>
      </c>
      <c r="G367" s="38" t="str">
        <f>B367&amp; " " &amp;C367&amp; " " &amp; D367</f>
        <v xml:space="preserve">31411 29 </v>
      </c>
      <c r="H367" s="18" t="s">
        <v>3223</v>
      </c>
      <c r="I367" s="94" t="s">
        <v>3227</v>
      </c>
      <c r="J367" s="19" t="s">
        <v>3</v>
      </c>
      <c r="K367" s="19" t="s">
        <v>3</v>
      </c>
      <c r="L367" s="55">
        <v>44562</v>
      </c>
      <c r="M367" s="51"/>
      <c r="N367" s="19" t="str">
        <f>IF(L367&amp;M367 &lt;&gt;"","Ja","")</f>
        <v>Ja</v>
      </c>
      <c r="O367" s="22" t="str">
        <f ca="1">IF(OR(L367&lt;TODAY(),L367=""),"ja","nein")</f>
        <v>ja</v>
      </c>
      <c r="P367" s="22" t="str">
        <f ca="1">IF(OR(M367&gt;TODAY(),M367=""),"ja","nein")</f>
        <v>ja</v>
      </c>
      <c r="Q367" s="21" t="str">
        <f ca="1">IF(OR(O367="Nein",P367="Nein"),"Nein","Ja")</f>
        <v>Ja</v>
      </c>
      <c r="R367" s="53" t="s">
        <v>3228</v>
      </c>
      <c r="S367" s="73" t="s">
        <v>2345</v>
      </c>
      <c r="T367" s="28"/>
      <c r="U367" s="33" t="str">
        <f>IF(T367="X","R13, D15 ", "")</f>
        <v/>
      </c>
      <c r="V367" s="29"/>
      <c r="W367" s="35"/>
      <c r="X367" s="35"/>
      <c r="Y367" s="35"/>
      <c r="Z367" s="35"/>
      <c r="AA367" s="24" t="str">
        <f>IF(W367&lt;&gt;"",VLOOKUP(W367,'Anlagentypen strukt inkl RD end'!$A$2:$H$40,8),"")</f>
        <v/>
      </c>
      <c r="AB367" s="24" t="str">
        <f>IF(X367&lt;&gt;"",VLOOKUP(X367,'Anlagentypen strukt inkl RD end'!$A$2:$H$40,8),"")</f>
        <v/>
      </c>
      <c r="AC367" s="24" t="str">
        <f>IF(Y367&lt;&gt;"",VLOOKUP(Y367,'Anlagentypen strukt inkl RD end'!$A$2:$H$40,8),"")</f>
        <v/>
      </c>
      <c r="AD367" s="24" t="str">
        <f>IF(Z367&lt;&gt;"",VLOOKUP(Z367,'Anlagentypen strukt inkl RD end'!$A$2:$H$40,8),"")</f>
        <v/>
      </c>
      <c r="AE367" s="33" t="str">
        <f t="shared" si="102"/>
        <v/>
      </c>
      <c r="AF367" s="25"/>
      <c r="AG367" s="25"/>
      <c r="AH367" s="25"/>
      <c r="AI367" s="25"/>
      <c r="AJ367" s="47" t="str">
        <f>IF(AE367 &lt;&gt;"",AE367&amp;", ","") &amp;IF(AF367 &lt;&gt;"",AF367&amp;", ","") &amp;IF(AG367 &lt;&gt;"",AG367&amp;", ","") &amp;IF(AH367 &lt;&gt;"",AH367&amp;", ","")&amp; IF(AI367 &lt;&gt;"",AI367&amp;", ","")</f>
        <v/>
      </c>
      <c r="AK367" s="48" t="str">
        <f>U367&amp; AE367 &amp; IF(AF367 &lt;&gt;"",AF367&amp;", ","") &amp;IF(AG367 &lt;&gt;"",AG367&amp;", ","") &amp;IF(AH367 &lt;&gt;"",AH367&amp;", ","")&amp; IF(AI367 &lt;&gt;"",AI367&amp;", ","")</f>
        <v/>
      </c>
      <c r="AL367" s="47" t="str">
        <f t="shared" si="107"/>
        <v/>
      </c>
      <c r="AM367" s="27"/>
      <c r="AN367" s="36" t="str">
        <f>IF(AND(V367="X",AJ367=""),"R/D-Verfahren für die Behandlung fehlen!","")</f>
        <v/>
      </c>
      <c r="AO367" s="39" t="str">
        <f>IF(AN367&lt;&gt;"",1,"")</f>
        <v/>
      </c>
      <c r="AP367" s="39" t="str">
        <f t="shared" si="104"/>
        <v>X</v>
      </c>
      <c r="AQ367" s="97" t="str">
        <f t="shared" si="98"/>
        <v/>
      </c>
      <c r="AR367" s="113" t="str">
        <f>_xlfn.IFNA(IF(AND(MATCH(B367,SlNrfürStrecke!A:A,0)&gt;0,MATCH(C367,SlNrfürStrecke!B:B,0)&gt;0)=TRUE,"ja","nein"),"nein")</f>
        <v>ja</v>
      </c>
      <c r="AS367" s="140" t="str">
        <f t="shared" si="105"/>
        <v>ja</v>
      </c>
      <c r="AT367" s="113" t="str">
        <f t="shared" si="106"/>
        <v>Nein</v>
      </c>
      <c r="AU367" s="156" t="s">
        <v>3609</v>
      </c>
      <c r="AV367" s="141" t="s">
        <v>3607</v>
      </c>
    </row>
    <row r="368" spans="1:49" ht="105.6" x14ac:dyDescent="0.25">
      <c r="A368" s="23" t="s">
        <v>2345</v>
      </c>
      <c r="B368" s="77">
        <v>31411</v>
      </c>
      <c r="C368" s="81" t="s">
        <v>548</v>
      </c>
      <c r="D368" s="81" t="s">
        <v>3</v>
      </c>
      <c r="E368" s="37" t="b">
        <f t="shared" si="99"/>
        <v>1</v>
      </c>
      <c r="F368" s="37" t="b">
        <f t="shared" si="100"/>
        <v>0</v>
      </c>
      <c r="G368" s="38" t="str">
        <f t="shared" si="90"/>
        <v xml:space="preserve">31411 30 </v>
      </c>
      <c r="H368" s="18" t="s">
        <v>3223</v>
      </c>
      <c r="I368" s="94" t="s">
        <v>3224</v>
      </c>
      <c r="J368" s="19" t="s">
        <v>3</v>
      </c>
      <c r="K368" s="19" t="s">
        <v>3</v>
      </c>
      <c r="L368" s="51"/>
      <c r="M368" s="51"/>
      <c r="N368" s="19" t="str">
        <f t="shared" si="91"/>
        <v/>
      </c>
      <c r="O368" s="22" t="str">
        <f t="shared" ca="1" si="92"/>
        <v>ja</v>
      </c>
      <c r="P368" s="22" t="str">
        <f t="shared" ca="1" si="93"/>
        <v>ja</v>
      </c>
      <c r="Q368" s="20" t="str">
        <f t="shared" ca="1" si="94"/>
        <v>Ja</v>
      </c>
      <c r="R368" s="53" t="s">
        <v>547</v>
      </c>
      <c r="S368" s="73" t="s">
        <v>2345</v>
      </c>
      <c r="T368" s="28"/>
      <c r="U368" s="33" t="str">
        <f t="shared" si="101"/>
        <v/>
      </c>
      <c r="V368" s="29"/>
      <c r="W368" s="35"/>
      <c r="X368" s="35"/>
      <c r="Y368" s="35"/>
      <c r="Z368" s="35"/>
      <c r="AA368" s="24" t="str">
        <f>IF(W368&lt;&gt;"",VLOOKUP(W368,'Anlagentypen strukt inkl RD end'!$A$2:$H$40,8),"")</f>
        <v/>
      </c>
      <c r="AB368" s="24" t="str">
        <f>IF(X368&lt;&gt;"",VLOOKUP(X368,'Anlagentypen strukt inkl RD end'!$A$2:$H$40,8),"")</f>
        <v/>
      </c>
      <c r="AC368" s="24" t="str">
        <f>IF(Y368&lt;&gt;"",VLOOKUP(Y368,'Anlagentypen strukt inkl RD end'!$A$2:$H$40,8),"")</f>
        <v/>
      </c>
      <c r="AD368" s="24" t="str">
        <f>IF(Z368&lt;&gt;"",VLOOKUP(Z368,'Anlagentypen strukt inkl RD end'!$A$2:$H$40,8),"")</f>
        <v/>
      </c>
      <c r="AE368" s="33" t="str">
        <f t="shared" si="102"/>
        <v/>
      </c>
      <c r="AF368" s="25"/>
      <c r="AG368" s="25"/>
      <c r="AH368" s="25"/>
      <c r="AI368" s="25"/>
      <c r="AJ368" s="47" t="str">
        <f t="shared" si="103"/>
        <v/>
      </c>
      <c r="AK368" s="48" t="str">
        <f t="shared" si="96"/>
        <v/>
      </c>
      <c r="AL368" s="47" t="str">
        <f t="shared" si="107"/>
        <v/>
      </c>
      <c r="AM368" s="27"/>
      <c r="AN368" s="36" t="str">
        <f t="shared" si="97"/>
        <v/>
      </c>
      <c r="AO368" s="39" t="str">
        <f t="shared" si="95"/>
        <v/>
      </c>
      <c r="AP368" s="39" t="str">
        <f t="shared" si="104"/>
        <v>X</v>
      </c>
      <c r="AQ368" s="97" t="str">
        <f t="shared" si="98"/>
        <v/>
      </c>
      <c r="AR368" s="113" t="str">
        <f>_xlfn.IFNA(IF(AND(MATCH(B368,SlNrfürStrecke!A:A,0)&gt;0,MATCH(C368,SlNrfürStrecke!B:B,0)&gt;0)=TRUE,"ja","nein"),"nein")</f>
        <v>ja</v>
      </c>
      <c r="AS368" s="140" t="str">
        <f t="shared" si="105"/>
        <v>ja</v>
      </c>
      <c r="AT368" s="113" t="str">
        <f t="shared" si="106"/>
        <v>Nein</v>
      </c>
      <c r="AU368" s="156" t="s">
        <v>3609</v>
      </c>
      <c r="AV368" s="141" t="s">
        <v>3607</v>
      </c>
    </row>
    <row r="369" spans="1:49" ht="105.6" x14ac:dyDescent="0.25">
      <c r="A369" s="23" t="s">
        <v>2345</v>
      </c>
      <c r="B369" s="77">
        <v>31411</v>
      </c>
      <c r="C369" s="81" t="s">
        <v>550</v>
      </c>
      <c r="D369" s="81" t="s">
        <v>3</v>
      </c>
      <c r="E369" s="37" t="b">
        <f t="shared" si="99"/>
        <v>1</v>
      </c>
      <c r="F369" s="37" t="b">
        <f t="shared" si="100"/>
        <v>0</v>
      </c>
      <c r="G369" s="38" t="str">
        <f t="shared" si="90"/>
        <v xml:space="preserve">31411 31 </v>
      </c>
      <c r="H369" s="18" t="s">
        <v>3223</v>
      </c>
      <c r="I369" s="94" t="s">
        <v>3225</v>
      </c>
      <c r="J369" s="19" t="s">
        <v>3</v>
      </c>
      <c r="K369" s="19" t="s">
        <v>3</v>
      </c>
      <c r="L369" s="51"/>
      <c r="M369" s="51"/>
      <c r="N369" s="19" t="str">
        <f t="shared" si="91"/>
        <v/>
      </c>
      <c r="O369" s="22" t="str">
        <f t="shared" ca="1" si="92"/>
        <v>ja</v>
      </c>
      <c r="P369" s="22" t="str">
        <f t="shared" ca="1" si="93"/>
        <v>ja</v>
      </c>
      <c r="Q369" s="20" t="str">
        <f t="shared" ca="1" si="94"/>
        <v>Ja</v>
      </c>
      <c r="R369" s="53" t="s">
        <v>549</v>
      </c>
      <c r="S369" s="73" t="s">
        <v>2345</v>
      </c>
      <c r="T369" s="28"/>
      <c r="U369" s="33" t="str">
        <f t="shared" si="101"/>
        <v/>
      </c>
      <c r="V369" s="29"/>
      <c r="W369" s="35"/>
      <c r="X369" s="35"/>
      <c r="Y369" s="35"/>
      <c r="Z369" s="35"/>
      <c r="AA369" s="24" t="str">
        <f>IF(W369&lt;&gt;"",VLOOKUP(W369,'Anlagentypen strukt inkl RD end'!$A$2:$H$40,8),"")</f>
        <v/>
      </c>
      <c r="AB369" s="24" t="str">
        <f>IF(X369&lt;&gt;"",VLOOKUP(X369,'Anlagentypen strukt inkl RD end'!$A$2:$H$40,8),"")</f>
        <v/>
      </c>
      <c r="AC369" s="24" t="str">
        <f>IF(Y369&lt;&gt;"",VLOOKUP(Y369,'Anlagentypen strukt inkl RD end'!$A$2:$H$40,8),"")</f>
        <v/>
      </c>
      <c r="AD369" s="24" t="str">
        <f>IF(Z369&lt;&gt;"",VLOOKUP(Z369,'Anlagentypen strukt inkl RD end'!$A$2:$H$40,8),"")</f>
        <v/>
      </c>
      <c r="AE369" s="33" t="str">
        <f t="shared" si="102"/>
        <v/>
      </c>
      <c r="AF369" s="25"/>
      <c r="AG369" s="25"/>
      <c r="AH369" s="25"/>
      <c r="AI369" s="25"/>
      <c r="AJ369" s="47" t="str">
        <f t="shared" si="103"/>
        <v/>
      </c>
      <c r="AK369" s="48" t="str">
        <f t="shared" si="96"/>
        <v/>
      </c>
      <c r="AL369" s="47" t="str">
        <f t="shared" si="107"/>
        <v/>
      </c>
      <c r="AM369" s="27"/>
      <c r="AN369" s="36" t="str">
        <f t="shared" si="97"/>
        <v/>
      </c>
      <c r="AO369" s="39" t="str">
        <f t="shared" si="95"/>
        <v/>
      </c>
      <c r="AP369" s="39" t="str">
        <f t="shared" si="104"/>
        <v>X</v>
      </c>
      <c r="AQ369" s="97" t="str">
        <f t="shared" si="98"/>
        <v/>
      </c>
      <c r="AR369" s="113" t="str">
        <f>_xlfn.IFNA(IF(AND(MATCH(B369,SlNrfürStrecke!A:A,0)&gt;0,MATCH(C369,SlNrfürStrecke!B:B,0)&gt;0)=TRUE,"ja","nein"),"nein")</f>
        <v>ja</v>
      </c>
      <c r="AS369" s="140" t="str">
        <f t="shared" si="105"/>
        <v>ja</v>
      </c>
      <c r="AT369" s="113" t="str">
        <f t="shared" si="106"/>
        <v>Nein</v>
      </c>
      <c r="AU369" s="156" t="s">
        <v>3609</v>
      </c>
      <c r="AV369" s="141" t="s">
        <v>3607</v>
      </c>
    </row>
    <row r="370" spans="1:49" ht="105.6" x14ac:dyDescent="0.25">
      <c r="A370" s="23" t="s">
        <v>2345</v>
      </c>
      <c r="B370" s="77">
        <v>31411</v>
      </c>
      <c r="C370" s="81" t="s">
        <v>552</v>
      </c>
      <c r="D370" s="81" t="s">
        <v>3</v>
      </c>
      <c r="E370" s="37" t="b">
        <f t="shared" si="99"/>
        <v>1</v>
      </c>
      <c r="F370" s="37" t="b">
        <f t="shared" si="100"/>
        <v>0</v>
      </c>
      <c r="G370" s="38" t="str">
        <f t="shared" si="90"/>
        <v xml:space="preserve">31411 32 </v>
      </c>
      <c r="H370" s="18" t="s">
        <v>3223</v>
      </c>
      <c r="I370" s="94" t="s">
        <v>3226</v>
      </c>
      <c r="J370" s="19" t="s">
        <v>3</v>
      </c>
      <c r="K370" s="19" t="s">
        <v>3</v>
      </c>
      <c r="L370" s="51"/>
      <c r="M370" s="51"/>
      <c r="N370" s="19" t="str">
        <f t="shared" si="91"/>
        <v/>
      </c>
      <c r="O370" s="22" t="str">
        <f t="shared" ca="1" si="92"/>
        <v>ja</v>
      </c>
      <c r="P370" s="22" t="str">
        <f t="shared" ca="1" si="93"/>
        <v>ja</v>
      </c>
      <c r="Q370" s="20" t="str">
        <f t="shared" ca="1" si="94"/>
        <v>Ja</v>
      </c>
      <c r="R370" s="53" t="s">
        <v>551</v>
      </c>
      <c r="S370" s="73" t="s">
        <v>2345</v>
      </c>
      <c r="T370" s="28"/>
      <c r="U370" s="33" t="str">
        <f t="shared" si="101"/>
        <v/>
      </c>
      <c r="V370" s="29"/>
      <c r="W370" s="35"/>
      <c r="X370" s="35"/>
      <c r="Y370" s="35"/>
      <c r="Z370" s="35"/>
      <c r="AA370" s="24" t="str">
        <f>IF(W370&lt;&gt;"",VLOOKUP(W370,'Anlagentypen strukt inkl RD end'!$A$2:$H$40,8),"")</f>
        <v/>
      </c>
      <c r="AB370" s="24" t="str">
        <f>IF(X370&lt;&gt;"",VLOOKUP(X370,'Anlagentypen strukt inkl RD end'!$A$2:$H$40,8),"")</f>
        <v/>
      </c>
      <c r="AC370" s="24" t="str">
        <f>IF(Y370&lt;&gt;"",VLOOKUP(Y370,'Anlagentypen strukt inkl RD end'!$A$2:$H$40,8),"")</f>
        <v/>
      </c>
      <c r="AD370" s="24" t="str">
        <f>IF(Z370&lt;&gt;"",VLOOKUP(Z370,'Anlagentypen strukt inkl RD end'!$A$2:$H$40,8),"")</f>
        <v/>
      </c>
      <c r="AE370" s="33" t="str">
        <f t="shared" si="102"/>
        <v/>
      </c>
      <c r="AF370" s="25"/>
      <c r="AG370" s="25"/>
      <c r="AH370" s="25"/>
      <c r="AI370" s="25"/>
      <c r="AJ370" s="47" t="str">
        <f t="shared" si="103"/>
        <v/>
      </c>
      <c r="AK370" s="48" t="str">
        <f t="shared" si="96"/>
        <v/>
      </c>
      <c r="AL370" s="47" t="str">
        <f t="shared" si="107"/>
        <v/>
      </c>
      <c r="AM370" s="27"/>
      <c r="AN370" s="36" t="str">
        <f t="shared" si="97"/>
        <v/>
      </c>
      <c r="AO370" s="39" t="str">
        <f t="shared" si="95"/>
        <v/>
      </c>
      <c r="AP370" s="39" t="str">
        <f t="shared" si="104"/>
        <v>X</v>
      </c>
      <c r="AQ370" s="97" t="str">
        <f t="shared" si="98"/>
        <v/>
      </c>
      <c r="AR370" s="113" t="str">
        <f>_xlfn.IFNA(IF(AND(MATCH(B370,SlNrfürStrecke!A:A,0)&gt;0,MATCH(C370,SlNrfürStrecke!B:B,0)&gt;0)=TRUE,"ja","nein"),"nein")</f>
        <v>ja</v>
      </c>
      <c r="AS370" s="140" t="str">
        <f t="shared" si="105"/>
        <v>ja</v>
      </c>
      <c r="AT370" s="113" t="str">
        <f t="shared" si="106"/>
        <v>Nein</v>
      </c>
      <c r="AU370" s="156" t="s">
        <v>3609</v>
      </c>
      <c r="AV370" s="141" t="s">
        <v>3607</v>
      </c>
    </row>
    <row r="371" spans="1:49" ht="26.4" x14ac:dyDescent="0.25">
      <c r="A371" s="23" t="s">
        <v>2345</v>
      </c>
      <c r="B371" s="77">
        <v>31411</v>
      </c>
      <c r="C371" s="81" t="s">
        <v>553</v>
      </c>
      <c r="D371" s="81" t="s">
        <v>3</v>
      </c>
      <c r="E371" s="37" t="b">
        <f t="shared" si="99"/>
        <v>1</v>
      </c>
      <c r="F371" s="37" t="b">
        <f t="shared" si="100"/>
        <v>0</v>
      </c>
      <c r="G371" s="38" t="str">
        <f>B371&amp; " " &amp;C371&amp; " " &amp; D371</f>
        <v xml:space="preserve">31411 33 </v>
      </c>
      <c r="H371" s="18" t="s">
        <v>3223</v>
      </c>
      <c r="I371" s="94" t="s">
        <v>3229</v>
      </c>
      <c r="J371" s="19" t="s">
        <v>3</v>
      </c>
      <c r="K371" s="19" t="s">
        <v>3</v>
      </c>
      <c r="L371" s="55">
        <v>44562</v>
      </c>
      <c r="M371" s="51"/>
      <c r="N371" s="19" t="str">
        <f>IF(L371&amp;M371 &lt;&gt;"","Ja","")</f>
        <v>Ja</v>
      </c>
      <c r="O371" s="22" t="str">
        <f ca="1">IF(OR(L371&lt;TODAY(),L371=""),"ja","nein")</f>
        <v>ja</v>
      </c>
      <c r="P371" s="22" t="str">
        <f ca="1">IF(OR(M371&gt;TODAY(),M371=""),"ja","nein")</f>
        <v>ja</v>
      </c>
      <c r="Q371" s="21" t="str">
        <f ca="1">IF(OR(O371="Nein",P371="Nein"),"Nein","Ja")</f>
        <v>Ja</v>
      </c>
      <c r="R371" s="53" t="s">
        <v>3230</v>
      </c>
      <c r="S371" s="73" t="s">
        <v>2345</v>
      </c>
      <c r="T371" s="28"/>
      <c r="U371" s="33" t="str">
        <f>IF(T371="X","R13, D15 ", "")</f>
        <v/>
      </c>
      <c r="V371" s="29"/>
      <c r="W371" s="35"/>
      <c r="X371" s="35"/>
      <c r="Y371" s="35"/>
      <c r="Z371" s="35"/>
      <c r="AA371" s="24" t="str">
        <f>IF(W371&lt;&gt;"",VLOOKUP(W371,'Anlagentypen strukt inkl RD end'!$A$2:$H$40,8),"")</f>
        <v/>
      </c>
      <c r="AB371" s="24" t="str">
        <f>IF(X371&lt;&gt;"",VLOOKUP(X371,'Anlagentypen strukt inkl RD end'!$A$2:$H$40,8),"")</f>
        <v/>
      </c>
      <c r="AC371" s="24" t="str">
        <f>IF(Y371&lt;&gt;"",VLOOKUP(Y371,'Anlagentypen strukt inkl RD end'!$A$2:$H$40,8),"")</f>
        <v/>
      </c>
      <c r="AD371" s="24" t="str">
        <f>IF(Z371&lt;&gt;"",VLOOKUP(Z371,'Anlagentypen strukt inkl RD end'!$A$2:$H$40,8),"")</f>
        <v/>
      </c>
      <c r="AE371" s="33" t="str">
        <f t="shared" si="102"/>
        <v/>
      </c>
      <c r="AF371" s="25"/>
      <c r="AG371" s="25"/>
      <c r="AH371" s="25"/>
      <c r="AI371" s="25"/>
      <c r="AJ371" s="47" t="str">
        <f>IF(AE371 &lt;&gt;"",AE371&amp;", ","") &amp;IF(AF371 &lt;&gt;"",AF371&amp;", ","") &amp;IF(AG371 &lt;&gt;"",AG371&amp;", ","") &amp;IF(AH371 &lt;&gt;"",AH371&amp;", ","")&amp; IF(AI371 &lt;&gt;"",AI371&amp;", ","")</f>
        <v/>
      </c>
      <c r="AK371" s="48" t="str">
        <f>U371&amp; AE371 &amp; IF(AF371 &lt;&gt;"",AF371&amp;", ","") &amp;IF(AG371 &lt;&gt;"",AG371&amp;", ","") &amp;IF(AH371 &lt;&gt;"",AH371&amp;", ","")&amp; IF(AI371 &lt;&gt;"",AI371&amp;", ","")</f>
        <v/>
      </c>
      <c r="AL371" s="47" t="str">
        <f t="shared" si="107"/>
        <v/>
      </c>
      <c r="AM371" s="27"/>
      <c r="AN371" s="36" t="str">
        <f>IF(AND(V371="X",AJ371=""),"R/D-Verfahren für die Behandlung fehlen!","")</f>
        <v/>
      </c>
      <c r="AO371" s="39" t="str">
        <f>IF(AN371&lt;&gt;"",1,"")</f>
        <v/>
      </c>
      <c r="AP371" s="39" t="str">
        <f t="shared" si="104"/>
        <v>X</v>
      </c>
      <c r="AQ371" s="97" t="str">
        <f t="shared" si="98"/>
        <v/>
      </c>
      <c r="AR371" s="113" t="str">
        <f>_xlfn.IFNA(IF(AND(MATCH(B371,SlNrfürStrecke!A:A,0)&gt;0,MATCH(C371,SlNrfürStrecke!B:B,0)&gt;0)=TRUE,"ja","nein"),"nein")</f>
        <v>ja</v>
      </c>
      <c r="AS371" s="140" t="str">
        <f t="shared" si="105"/>
        <v>ja</v>
      </c>
      <c r="AT371" s="113" t="str">
        <f t="shared" si="106"/>
        <v>Nein</v>
      </c>
      <c r="AU371" s="113"/>
      <c r="AV371" s="141" t="s">
        <v>3607</v>
      </c>
    </row>
    <row r="372" spans="1:49" ht="52.8" x14ac:dyDescent="0.25">
      <c r="A372" s="23" t="s">
        <v>2345</v>
      </c>
      <c r="B372" s="77">
        <v>31411</v>
      </c>
      <c r="C372" s="81" t="s">
        <v>555</v>
      </c>
      <c r="D372" s="81" t="s">
        <v>3</v>
      </c>
      <c r="E372" s="37" t="b">
        <f t="shared" si="99"/>
        <v>1</v>
      </c>
      <c r="F372" s="37" t="b">
        <f t="shared" si="100"/>
        <v>0</v>
      </c>
      <c r="G372" s="38" t="str">
        <f t="shared" si="90"/>
        <v xml:space="preserve">31411 34 </v>
      </c>
      <c r="H372" s="18" t="s">
        <v>3223</v>
      </c>
      <c r="I372" s="94" t="s">
        <v>556</v>
      </c>
      <c r="J372" s="19" t="s">
        <v>3</v>
      </c>
      <c r="K372" s="19" t="s">
        <v>3</v>
      </c>
      <c r="L372" s="51"/>
      <c r="M372" s="51"/>
      <c r="N372" s="19" t="str">
        <f t="shared" si="91"/>
        <v/>
      </c>
      <c r="O372" s="22" t="str">
        <f t="shared" ca="1" si="92"/>
        <v>ja</v>
      </c>
      <c r="P372" s="22" t="str">
        <f t="shared" ca="1" si="93"/>
        <v>ja</v>
      </c>
      <c r="Q372" s="20" t="str">
        <f t="shared" ca="1" si="94"/>
        <v>Ja</v>
      </c>
      <c r="R372" s="53" t="s">
        <v>554</v>
      </c>
      <c r="S372" s="73" t="s">
        <v>2345</v>
      </c>
      <c r="T372" s="28"/>
      <c r="U372" s="33" t="str">
        <f t="shared" si="101"/>
        <v/>
      </c>
      <c r="V372" s="29"/>
      <c r="W372" s="35"/>
      <c r="X372" s="35"/>
      <c r="Y372" s="35"/>
      <c r="Z372" s="35"/>
      <c r="AA372" s="24" t="str">
        <f>IF(W372&lt;&gt;"",VLOOKUP(W372,'Anlagentypen strukt inkl RD end'!$A$2:$H$40,8),"")</f>
        <v/>
      </c>
      <c r="AB372" s="24" t="str">
        <f>IF(X372&lt;&gt;"",VLOOKUP(X372,'Anlagentypen strukt inkl RD end'!$A$2:$H$40,8),"")</f>
        <v/>
      </c>
      <c r="AC372" s="24" t="str">
        <f>IF(Y372&lt;&gt;"",VLOOKUP(Y372,'Anlagentypen strukt inkl RD end'!$A$2:$H$40,8),"")</f>
        <v/>
      </c>
      <c r="AD372" s="24" t="str">
        <f>IF(Z372&lt;&gt;"",VLOOKUP(Z372,'Anlagentypen strukt inkl RD end'!$A$2:$H$40,8),"")</f>
        <v/>
      </c>
      <c r="AE372" s="33" t="str">
        <f t="shared" si="102"/>
        <v/>
      </c>
      <c r="AF372" s="25"/>
      <c r="AG372" s="25"/>
      <c r="AH372" s="25"/>
      <c r="AI372" s="25"/>
      <c r="AJ372" s="47" t="str">
        <f t="shared" si="103"/>
        <v/>
      </c>
      <c r="AK372" s="48" t="str">
        <f t="shared" si="96"/>
        <v/>
      </c>
      <c r="AL372" s="47" t="str">
        <f t="shared" si="107"/>
        <v/>
      </c>
      <c r="AM372" s="27"/>
      <c r="AN372" s="36" t="str">
        <f t="shared" si="97"/>
        <v/>
      </c>
      <c r="AO372" s="39" t="str">
        <f t="shared" si="95"/>
        <v/>
      </c>
      <c r="AP372" s="39" t="str">
        <f t="shared" si="104"/>
        <v>X</v>
      </c>
      <c r="AQ372" s="97" t="str">
        <f t="shared" si="98"/>
        <v/>
      </c>
      <c r="AR372" s="113" t="str">
        <f>_xlfn.IFNA(IF(AND(MATCH(B372,SlNrfürStrecke!A:A,0)&gt;0,MATCH(C372,SlNrfürStrecke!B:B,0)&gt;0)=TRUE,"ja","nein"),"nein")</f>
        <v>ja</v>
      </c>
      <c r="AS372" s="140" t="str">
        <f t="shared" si="105"/>
        <v>ja</v>
      </c>
      <c r="AT372" s="113" t="str">
        <f t="shared" si="106"/>
        <v>Nein</v>
      </c>
      <c r="AU372" s="113"/>
      <c r="AV372" s="141" t="s">
        <v>3607</v>
      </c>
    </row>
    <row r="373" spans="1:49" ht="39.6" x14ac:dyDescent="0.25">
      <c r="A373" s="23" t="s">
        <v>2345</v>
      </c>
      <c r="B373" s="77">
        <v>31411</v>
      </c>
      <c r="C373" s="81" t="s">
        <v>558</v>
      </c>
      <c r="D373" s="81" t="s">
        <v>3</v>
      </c>
      <c r="E373" s="37" t="b">
        <f t="shared" si="99"/>
        <v>1</v>
      </c>
      <c r="F373" s="37" t="b">
        <f t="shared" si="100"/>
        <v>0</v>
      </c>
      <c r="G373" s="38" t="str">
        <f t="shared" si="90"/>
        <v xml:space="preserve">31411 35 </v>
      </c>
      <c r="H373" s="18" t="s">
        <v>3223</v>
      </c>
      <c r="I373" s="94" t="s">
        <v>559</v>
      </c>
      <c r="J373" s="19" t="s">
        <v>3</v>
      </c>
      <c r="K373" s="19" t="s">
        <v>3</v>
      </c>
      <c r="L373" s="51"/>
      <c r="M373" s="51"/>
      <c r="N373" s="19" t="str">
        <f t="shared" si="91"/>
        <v/>
      </c>
      <c r="O373" s="22" t="str">
        <f t="shared" ca="1" si="92"/>
        <v>ja</v>
      </c>
      <c r="P373" s="22" t="str">
        <f t="shared" ca="1" si="93"/>
        <v>ja</v>
      </c>
      <c r="Q373" s="20" t="str">
        <f t="shared" ca="1" si="94"/>
        <v>Ja</v>
      </c>
      <c r="R373" s="53" t="s">
        <v>557</v>
      </c>
      <c r="S373" s="73" t="s">
        <v>2345</v>
      </c>
      <c r="T373" s="28"/>
      <c r="U373" s="33" t="str">
        <f t="shared" si="101"/>
        <v/>
      </c>
      <c r="V373" s="29"/>
      <c r="W373" s="35"/>
      <c r="X373" s="35"/>
      <c r="Y373" s="35"/>
      <c r="Z373" s="35"/>
      <c r="AA373" s="24" t="str">
        <f>IF(W373&lt;&gt;"",VLOOKUP(W373,'Anlagentypen strukt inkl RD end'!$A$2:$H$40,8),"")</f>
        <v/>
      </c>
      <c r="AB373" s="24" t="str">
        <f>IF(X373&lt;&gt;"",VLOOKUP(X373,'Anlagentypen strukt inkl RD end'!$A$2:$H$40,8),"")</f>
        <v/>
      </c>
      <c r="AC373" s="24" t="str">
        <f>IF(Y373&lt;&gt;"",VLOOKUP(Y373,'Anlagentypen strukt inkl RD end'!$A$2:$H$40,8),"")</f>
        <v/>
      </c>
      <c r="AD373" s="24" t="str">
        <f>IF(Z373&lt;&gt;"",VLOOKUP(Z373,'Anlagentypen strukt inkl RD end'!$A$2:$H$40,8),"")</f>
        <v/>
      </c>
      <c r="AE373" s="33" t="str">
        <f t="shared" si="102"/>
        <v/>
      </c>
      <c r="AF373" s="25"/>
      <c r="AG373" s="25"/>
      <c r="AH373" s="25"/>
      <c r="AI373" s="25"/>
      <c r="AJ373" s="47" t="str">
        <f t="shared" si="103"/>
        <v/>
      </c>
      <c r="AK373" s="48" t="str">
        <f t="shared" si="96"/>
        <v/>
      </c>
      <c r="AL373" s="47" t="str">
        <f t="shared" si="107"/>
        <v/>
      </c>
      <c r="AM373" s="27"/>
      <c r="AN373" s="36" t="str">
        <f t="shared" si="97"/>
        <v/>
      </c>
      <c r="AO373" s="39" t="str">
        <f t="shared" si="95"/>
        <v/>
      </c>
      <c r="AP373" s="39" t="str">
        <f t="shared" si="104"/>
        <v>X</v>
      </c>
      <c r="AQ373" s="97" t="str">
        <f t="shared" si="98"/>
        <v/>
      </c>
      <c r="AR373" s="113" t="str">
        <f>_xlfn.IFNA(IF(AND(MATCH(B373,SlNrfürStrecke!A:A,0)&gt;0,MATCH(C373,SlNrfürStrecke!B:B,0)&gt;0)=TRUE,"ja","nein"),"nein")</f>
        <v>ja</v>
      </c>
      <c r="AS373" s="140" t="str">
        <f t="shared" si="105"/>
        <v>ja</v>
      </c>
      <c r="AT373" s="113" t="str">
        <f t="shared" si="106"/>
        <v>Nein</v>
      </c>
      <c r="AU373" s="113"/>
      <c r="AV373" s="141" t="s">
        <v>3607</v>
      </c>
    </row>
    <row r="374" spans="1:49" ht="66" x14ac:dyDescent="0.25">
      <c r="A374" s="23" t="s">
        <v>2345</v>
      </c>
      <c r="B374" s="77">
        <v>31411</v>
      </c>
      <c r="C374" s="81" t="s">
        <v>3231</v>
      </c>
      <c r="D374" s="81" t="s">
        <v>3</v>
      </c>
      <c r="E374" s="37" t="b">
        <f t="shared" si="99"/>
        <v>1</v>
      </c>
      <c r="F374" s="37" t="b">
        <f t="shared" si="100"/>
        <v>0</v>
      </c>
      <c r="G374" s="38" t="str">
        <f t="shared" ref="G374:G430" si="108">B374&amp; " " &amp;C374&amp; " " &amp; D374</f>
        <v xml:space="preserve">31411 38 </v>
      </c>
      <c r="H374" s="18" t="s">
        <v>3223</v>
      </c>
      <c r="I374" s="94" t="s">
        <v>3232</v>
      </c>
      <c r="J374" s="19" t="s">
        <v>3</v>
      </c>
      <c r="K374" s="19" t="s">
        <v>3</v>
      </c>
      <c r="L374" s="55">
        <v>44562</v>
      </c>
      <c r="M374" s="51"/>
      <c r="N374" s="19" t="str">
        <f t="shared" ref="N374:N430" si="109">IF(L374&amp;M374 &lt;&gt;"","Ja","")</f>
        <v>Ja</v>
      </c>
      <c r="O374" s="22" t="str">
        <f t="shared" ref="O374:O434" ca="1" si="110">IF(OR(L374&lt;TODAY(),L374=""),"ja","nein")</f>
        <v>ja</v>
      </c>
      <c r="P374" s="22" t="str">
        <f t="shared" ref="P374:P434" ca="1" si="111">IF(OR(M374&gt;TODAY(),M374=""),"ja","nein")</f>
        <v>ja</v>
      </c>
      <c r="Q374" s="21" t="str">
        <f t="shared" ref="Q374:Q430" ca="1" si="112">IF(OR(O374="Nein",P374="Nein"),"Nein","Ja")</f>
        <v>Ja</v>
      </c>
      <c r="R374" s="53" t="s">
        <v>3233</v>
      </c>
      <c r="S374" s="73" t="s">
        <v>2345</v>
      </c>
      <c r="T374" s="28"/>
      <c r="U374" s="33" t="str">
        <f t="shared" si="101"/>
        <v/>
      </c>
      <c r="V374" s="29"/>
      <c r="W374" s="35"/>
      <c r="X374" s="35"/>
      <c r="Y374" s="35"/>
      <c r="Z374" s="35"/>
      <c r="AA374" s="24" t="str">
        <f>IF(W374&lt;&gt;"",VLOOKUP(W374,'Anlagentypen strukt inkl RD end'!$A$2:$H$40,8),"")</f>
        <v/>
      </c>
      <c r="AB374" s="24" t="str">
        <f>IF(X374&lt;&gt;"",VLOOKUP(X374,'Anlagentypen strukt inkl RD end'!$A$2:$H$40,8),"")</f>
        <v/>
      </c>
      <c r="AC374" s="24" t="str">
        <f>IF(Y374&lt;&gt;"",VLOOKUP(Y374,'Anlagentypen strukt inkl RD end'!$A$2:$H$40,8),"")</f>
        <v/>
      </c>
      <c r="AD374" s="24" t="str">
        <f>IF(Z374&lt;&gt;"",VLOOKUP(Z374,'Anlagentypen strukt inkl RD end'!$A$2:$H$40,8),"")</f>
        <v/>
      </c>
      <c r="AE374" s="33" t="str">
        <f t="shared" si="102"/>
        <v/>
      </c>
      <c r="AF374" s="25"/>
      <c r="AG374" s="25"/>
      <c r="AH374" s="25"/>
      <c r="AI374" s="25"/>
      <c r="AJ374" s="47" t="str">
        <f t="shared" si="103"/>
        <v/>
      </c>
      <c r="AK374" s="48" t="str">
        <f t="shared" si="96"/>
        <v/>
      </c>
      <c r="AL374" s="47" t="str">
        <f t="shared" si="107"/>
        <v/>
      </c>
      <c r="AM374" s="27"/>
      <c r="AN374" s="36" t="str">
        <f t="shared" si="97"/>
        <v/>
      </c>
      <c r="AO374" s="39" t="str">
        <f t="shared" ref="AO374:AO430" si="113">IF(AN374&lt;&gt;"",1,"")</f>
        <v/>
      </c>
      <c r="AP374" s="39" t="str">
        <f t="shared" si="104"/>
        <v>X</v>
      </c>
      <c r="AQ374" s="97" t="str">
        <f t="shared" si="98"/>
        <v/>
      </c>
      <c r="AR374" s="113" t="str">
        <f>_xlfn.IFNA(IF(AND(MATCH(B374,SlNrfürStrecke!A:A,0)&gt;0,MATCH(C374,SlNrfürStrecke!B:B,0)&gt;0)=TRUE,"ja","nein"),"nein")</f>
        <v>ja</v>
      </c>
      <c r="AS374" s="140" t="str">
        <f t="shared" si="105"/>
        <v>ja</v>
      </c>
      <c r="AT374" s="113" t="str">
        <f t="shared" si="106"/>
        <v>Nein</v>
      </c>
      <c r="AU374" s="113"/>
      <c r="AV374" s="141" t="s">
        <v>3607</v>
      </c>
    </row>
    <row r="375" spans="1:49" ht="92.4" x14ac:dyDescent="0.25">
      <c r="A375" s="23" t="s">
        <v>2345</v>
      </c>
      <c r="B375" s="77">
        <v>31411</v>
      </c>
      <c r="C375" s="81" t="s">
        <v>3234</v>
      </c>
      <c r="D375" s="81" t="s">
        <v>3</v>
      </c>
      <c r="E375" s="37" t="b">
        <f t="shared" si="99"/>
        <v>1</v>
      </c>
      <c r="F375" s="37" t="b">
        <f t="shared" si="100"/>
        <v>0</v>
      </c>
      <c r="G375" s="38" t="str">
        <f t="shared" si="108"/>
        <v xml:space="preserve">31411 39 </v>
      </c>
      <c r="H375" s="18" t="s">
        <v>3223</v>
      </c>
      <c r="I375" s="94" t="s">
        <v>3235</v>
      </c>
      <c r="J375" s="19" t="s">
        <v>3</v>
      </c>
      <c r="K375" s="19" t="s">
        <v>3</v>
      </c>
      <c r="L375" s="55">
        <v>44562</v>
      </c>
      <c r="M375" s="51"/>
      <c r="N375" s="19" t="str">
        <f t="shared" si="109"/>
        <v>Ja</v>
      </c>
      <c r="O375" s="22" t="str">
        <f t="shared" ca="1" si="110"/>
        <v>ja</v>
      </c>
      <c r="P375" s="22" t="str">
        <f t="shared" ca="1" si="111"/>
        <v>ja</v>
      </c>
      <c r="Q375" s="21" t="str">
        <f t="shared" ca="1" si="112"/>
        <v>Ja</v>
      </c>
      <c r="R375" s="53" t="s">
        <v>3236</v>
      </c>
      <c r="S375" s="73" t="s">
        <v>2345</v>
      </c>
      <c r="T375" s="28"/>
      <c r="U375" s="33" t="str">
        <f t="shared" si="101"/>
        <v/>
      </c>
      <c r="V375" s="29"/>
      <c r="W375" s="35"/>
      <c r="X375" s="35"/>
      <c r="Y375" s="35"/>
      <c r="Z375" s="35"/>
      <c r="AA375" s="24" t="str">
        <f>IF(W375&lt;&gt;"",VLOOKUP(W375,'Anlagentypen strukt inkl RD end'!$A$2:$H$40,8),"")</f>
        <v/>
      </c>
      <c r="AB375" s="24" t="str">
        <f>IF(X375&lt;&gt;"",VLOOKUP(X375,'Anlagentypen strukt inkl RD end'!$A$2:$H$40,8),"")</f>
        <v/>
      </c>
      <c r="AC375" s="24" t="str">
        <f>IF(Y375&lt;&gt;"",VLOOKUP(Y375,'Anlagentypen strukt inkl RD end'!$A$2:$H$40,8),"")</f>
        <v/>
      </c>
      <c r="AD375" s="24" t="str">
        <f>IF(Z375&lt;&gt;"",VLOOKUP(Z375,'Anlagentypen strukt inkl RD end'!$A$2:$H$40,8),"")</f>
        <v/>
      </c>
      <c r="AE375" s="33" t="str">
        <f t="shared" si="102"/>
        <v/>
      </c>
      <c r="AF375" s="25"/>
      <c r="AG375" s="25"/>
      <c r="AH375" s="25"/>
      <c r="AI375" s="25"/>
      <c r="AJ375" s="47" t="str">
        <f t="shared" si="103"/>
        <v/>
      </c>
      <c r="AK375" s="48" t="str">
        <f t="shared" si="96"/>
        <v/>
      </c>
      <c r="AL375" s="47" t="str">
        <f t="shared" si="107"/>
        <v/>
      </c>
      <c r="AM375" s="27"/>
      <c r="AN375" s="36" t="str">
        <f t="shared" si="97"/>
        <v/>
      </c>
      <c r="AO375" s="39" t="str">
        <f t="shared" si="113"/>
        <v/>
      </c>
      <c r="AP375" s="39" t="str">
        <f t="shared" si="104"/>
        <v>X</v>
      </c>
      <c r="AQ375" s="97" t="str">
        <f t="shared" si="98"/>
        <v/>
      </c>
      <c r="AR375" s="113" t="str">
        <f>_xlfn.IFNA(IF(AND(MATCH(B375,SlNrfürStrecke!A:A,0)&gt;0,MATCH(C375,SlNrfürStrecke!B:B,0)&gt;0)=TRUE,"ja","nein"),"nein")</f>
        <v>ja</v>
      </c>
      <c r="AS375" s="140" t="str">
        <f t="shared" si="105"/>
        <v>ja</v>
      </c>
      <c r="AT375" s="113" t="str">
        <f t="shared" si="106"/>
        <v>Nein</v>
      </c>
      <c r="AU375" s="113"/>
      <c r="AV375" s="141" t="s">
        <v>3607</v>
      </c>
    </row>
    <row r="376" spans="1:49" ht="66" x14ac:dyDescent="0.25">
      <c r="A376" s="23" t="s">
        <v>2345</v>
      </c>
      <c r="B376" s="77">
        <v>31411</v>
      </c>
      <c r="C376" s="81" t="s">
        <v>3237</v>
      </c>
      <c r="D376" s="81" t="s">
        <v>3</v>
      </c>
      <c r="E376" s="37" t="b">
        <f t="shared" si="99"/>
        <v>1</v>
      </c>
      <c r="F376" s="37" t="b">
        <f t="shared" si="100"/>
        <v>0</v>
      </c>
      <c r="G376" s="38" t="str">
        <f t="shared" si="108"/>
        <v xml:space="preserve">31411 45 </v>
      </c>
      <c r="H376" s="18" t="s">
        <v>3223</v>
      </c>
      <c r="I376" s="94" t="s">
        <v>3238</v>
      </c>
      <c r="J376" s="19" t="s">
        <v>3</v>
      </c>
      <c r="K376" s="19" t="s">
        <v>3</v>
      </c>
      <c r="L376" s="55">
        <v>44562</v>
      </c>
      <c r="M376" s="51"/>
      <c r="N376" s="19" t="str">
        <f t="shared" si="109"/>
        <v>Ja</v>
      </c>
      <c r="O376" s="22" t="str">
        <f t="shared" ca="1" si="110"/>
        <v>ja</v>
      </c>
      <c r="P376" s="22" t="str">
        <f t="shared" ca="1" si="111"/>
        <v>ja</v>
      </c>
      <c r="Q376" s="21" t="str">
        <f t="shared" ca="1" si="112"/>
        <v>Ja</v>
      </c>
      <c r="R376" s="53" t="s">
        <v>3239</v>
      </c>
      <c r="S376" s="73" t="s">
        <v>2345</v>
      </c>
      <c r="T376" s="28"/>
      <c r="U376" s="33" t="str">
        <f t="shared" si="101"/>
        <v/>
      </c>
      <c r="V376" s="29"/>
      <c r="W376" s="35"/>
      <c r="X376" s="35"/>
      <c r="Y376" s="35"/>
      <c r="Z376" s="35"/>
      <c r="AA376" s="24" t="str">
        <f>IF(W376&lt;&gt;"",VLOOKUP(W376,'Anlagentypen strukt inkl RD end'!$A$2:$H$40,8),"")</f>
        <v/>
      </c>
      <c r="AB376" s="24" t="str">
        <f>IF(X376&lt;&gt;"",VLOOKUP(X376,'Anlagentypen strukt inkl RD end'!$A$2:$H$40,8),"")</f>
        <v/>
      </c>
      <c r="AC376" s="24" t="str">
        <f>IF(Y376&lt;&gt;"",VLOOKUP(Y376,'Anlagentypen strukt inkl RD end'!$A$2:$H$40,8),"")</f>
        <v/>
      </c>
      <c r="AD376" s="24" t="str">
        <f>IF(Z376&lt;&gt;"",VLOOKUP(Z376,'Anlagentypen strukt inkl RD end'!$A$2:$H$40,8),"")</f>
        <v/>
      </c>
      <c r="AE376" s="33" t="str">
        <f t="shared" si="102"/>
        <v/>
      </c>
      <c r="AF376" s="25"/>
      <c r="AG376" s="25"/>
      <c r="AH376" s="25"/>
      <c r="AI376" s="25"/>
      <c r="AJ376" s="47" t="str">
        <f t="shared" si="103"/>
        <v/>
      </c>
      <c r="AK376" s="48" t="str">
        <f t="shared" si="96"/>
        <v/>
      </c>
      <c r="AL376" s="47" t="str">
        <f t="shared" si="107"/>
        <v/>
      </c>
      <c r="AM376" s="27"/>
      <c r="AN376" s="36" t="str">
        <f t="shared" si="97"/>
        <v/>
      </c>
      <c r="AO376" s="39" t="str">
        <f t="shared" si="113"/>
        <v/>
      </c>
      <c r="AP376" s="39" t="str">
        <f t="shared" si="104"/>
        <v>X</v>
      </c>
      <c r="AQ376" s="97" t="str">
        <f t="shared" si="98"/>
        <v/>
      </c>
      <c r="AR376" s="113" t="str">
        <f>_xlfn.IFNA(IF(AND(MATCH(B376,SlNrfürStrecke!A:A,0)&gt;0,MATCH(C376,SlNrfürStrecke!B:B,0)&gt;0)=TRUE,"ja","nein"),"nein")</f>
        <v>ja</v>
      </c>
      <c r="AS376" s="140" t="str">
        <f t="shared" si="105"/>
        <v>ja</v>
      </c>
      <c r="AT376" s="113" t="str">
        <f t="shared" si="106"/>
        <v>Nein</v>
      </c>
      <c r="AU376" s="156" t="s">
        <v>3609</v>
      </c>
      <c r="AV376" s="141" t="s">
        <v>3607</v>
      </c>
    </row>
    <row r="377" spans="1:49" hidden="1" x14ac:dyDescent="0.25">
      <c r="A377" s="23"/>
      <c r="B377" s="77">
        <v>31412</v>
      </c>
      <c r="C377" s="80" t="s">
        <v>3</v>
      </c>
      <c r="D377" s="81" t="s">
        <v>174</v>
      </c>
      <c r="E377" s="37" t="b">
        <f t="shared" si="99"/>
        <v>0</v>
      </c>
      <c r="F377" s="37" t="b">
        <f t="shared" si="100"/>
        <v>0</v>
      </c>
      <c r="G377" s="38" t="str">
        <f t="shared" si="108"/>
        <v>31412  gn</v>
      </c>
      <c r="H377" s="18" t="s">
        <v>560</v>
      </c>
      <c r="I377" s="93" t="s">
        <v>2346</v>
      </c>
      <c r="J377" s="19" t="s">
        <v>3</v>
      </c>
      <c r="K377" s="19" t="s">
        <v>3</v>
      </c>
      <c r="L377" s="55">
        <v>39083</v>
      </c>
      <c r="M377" s="51"/>
      <c r="N377" s="19" t="str">
        <f t="shared" si="109"/>
        <v>Ja</v>
      </c>
      <c r="O377" s="22" t="str">
        <f t="shared" ca="1" si="110"/>
        <v>ja</v>
      </c>
      <c r="P377" s="22" t="str">
        <f t="shared" ca="1" si="111"/>
        <v>ja</v>
      </c>
      <c r="Q377" s="20" t="str">
        <f t="shared" ca="1" si="112"/>
        <v>Ja</v>
      </c>
      <c r="R377" s="53" t="s">
        <v>561</v>
      </c>
      <c r="S377" s="84"/>
      <c r="T377" s="83"/>
      <c r="U377" s="33" t="str">
        <f>IF(T377="X","D15 ","")</f>
        <v/>
      </c>
      <c r="V377" s="29"/>
      <c r="W377" s="35"/>
      <c r="X377" s="35"/>
      <c r="Y377" s="35"/>
      <c r="Z377" s="35"/>
      <c r="AA377" s="24" t="str">
        <f>IF(W377&lt;&gt;"",VLOOKUP(W377,'Anlagentypen strukt inkl RD end'!$A$2:$H$40,8),"")</f>
        <v/>
      </c>
      <c r="AB377" s="24" t="str">
        <f>IF(X377&lt;&gt;"",VLOOKUP(X377,'Anlagentypen strukt inkl RD end'!$A$2:$H$40,8),"")</f>
        <v/>
      </c>
      <c r="AC377" s="24" t="str">
        <f>IF(Y377&lt;&gt;"",VLOOKUP(Y377,'Anlagentypen strukt inkl RD end'!$A$2:$H$40,8),"")</f>
        <v/>
      </c>
      <c r="AD377" s="24" t="str">
        <f>IF(Z377&lt;&gt;"",VLOOKUP(Z377,'Anlagentypen strukt inkl RD end'!$A$2:$H$40,8),"")</f>
        <v/>
      </c>
      <c r="AE377" s="33" t="str">
        <f t="shared" si="102"/>
        <v/>
      </c>
      <c r="AF377" s="25"/>
      <c r="AG377" s="25"/>
      <c r="AH377" s="25"/>
      <c r="AI377" s="25"/>
      <c r="AJ377" s="47" t="str">
        <f t="shared" si="103"/>
        <v/>
      </c>
      <c r="AK377" s="48" t="str">
        <f t="shared" si="96"/>
        <v/>
      </c>
      <c r="AL377" s="47" t="str">
        <f t="shared" si="107"/>
        <v/>
      </c>
      <c r="AM377" s="27"/>
      <c r="AN377" s="36" t="str">
        <f t="shared" si="97"/>
        <v/>
      </c>
      <c r="AO377" s="39" t="str">
        <f t="shared" si="113"/>
        <v/>
      </c>
      <c r="AP377" s="39" t="str">
        <f t="shared" si="104"/>
        <v/>
      </c>
      <c r="AQ377" s="97" t="str">
        <f t="shared" si="98"/>
        <v/>
      </c>
      <c r="AR377" s="140" t="str">
        <f>_xlfn.IFNA(IF(AND(MATCH(B377,SlNrfürStrecke!A:A,0)&gt;0,MATCH(C377,SlNrfürStrecke!B:B,0)&gt;0)=TRUE,"ja","nein"),"nein")</f>
        <v>nein</v>
      </c>
      <c r="AS377" s="140" t="str">
        <f t="shared" si="105"/>
        <v>nein</v>
      </c>
      <c r="AT377" s="113" t="str">
        <f t="shared" si="106"/>
        <v>Ja</v>
      </c>
      <c r="AU377" s="113"/>
      <c r="AV377" s="141" t="s">
        <v>3607</v>
      </c>
      <c r="AW377" s="39"/>
    </row>
    <row r="378" spans="1:49" hidden="1" x14ac:dyDescent="0.25">
      <c r="A378" s="23"/>
      <c r="B378" s="77">
        <v>31413</v>
      </c>
      <c r="C378" s="80" t="s">
        <v>3</v>
      </c>
      <c r="D378" s="81" t="s">
        <v>174</v>
      </c>
      <c r="E378" s="37" t="b">
        <f t="shared" si="99"/>
        <v>0</v>
      </c>
      <c r="F378" s="37" t="b">
        <f t="shared" si="100"/>
        <v>0</v>
      </c>
      <c r="G378" s="38" t="str">
        <f t="shared" si="108"/>
        <v>31413  gn</v>
      </c>
      <c r="H378" s="18" t="s">
        <v>562</v>
      </c>
      <c r="I378" s="93" t="s">
        <v>2346</v>
      </c>
      <c r="J378" s="19" t="s">
        <v>3</v>
      </c>
      <c r="K378" s="19" t="s">
        <v>3</v>
      </c>
      <c r="L378" s="55">
        <v>39083</v>
      </c>
      <c r="M378" s="51"/>
      <c r="N378" s="19" t="str">
        <f t="shared" si="109"/>
        <v>Ja</v>
      </c>
      <c r="O378" s="22" t="str">
        <f t="shared" ca="1" si="110"/>
        <v>ja</v>
      </c>
      <c r="P378" s="22" t="str">
        <f t="shared" ca="1" si="111"/>
        <v>ja</v>
      </c>
      <c r="Q378" s="20" t="str">
        <f t="shared" ca="1" si="112"/>
        <v>Ja</v>
      </c>
      <c r="R378" s="53" t="s">
        <v>563</v>
      </c>
      <c r="S378" s="84"/>
      <c r="T378" s="83"/>
      <c r="U378" s="33" t="str">
        <f>IF(T378="X","D15 ","")</f>
        <v/>
      </c>
      <c r="V378" s="29"/>
      <c r="W378" s="35"/>
      <c r="X378" s="35"/>
      <c r="Y378" s="35"/>
      <c r="Z378" s="35"/>
      <c r="AA378" s="24" t="str">
        <f>IF(W378&lt;&gt;"",VLOOKUP(W378,'Anlagentypen strukt inkl RD end'!$A$2:$H$40,8),"")</f>
        <v/>
      </c>
      <c r="AB378" s="24" t="str">
        <f>IF(X378&lt;&gt;"",VLOOKUP(X378,'Anlagentypen strukt inkl RD end'!$A$2:$H$40,8),"")</f>
        <v/>
      </c>
      <c r="AC378" s="24" t="str">
        <f>IF(Y378&lt;&gt;"",VLOOKUP(Y378,'Anlagentypen strukt inkl RD end'!$A$2:$H$40,8),"")</f>
        <v/>
      </c>
      <c r="AD378" s="24" t="str">
        <f>IF(Z378&lt;&gt;"",VLOOKUP(Z378,'Anlagentypen strukt inkl RD end'!$A$2:$H$40,8),"")</f>
        <v/>
      </c>
      <c r="AE378" s="33" t="str">
        <f t="shared" si="102"/>
        <v/>
      </c>
      <c r="AF378" s="25"/>
      <c r="AG378" s="25"/>
      <c r="AH378" s="25"/>
      <c r="AI378" s="25"/>
      <c r="AJ378" s="47" t="str">
        <f t="shared" si="103"/>
        <v/>
      </c>
      <c r="AK378" s="48" t="str">
        <f t="shared" si="96"/>
        <v/>
      </c>
      <c r="AL378" s="47" t="str">
        <f t="shared" si="107"/>
        <v/>
      </c>
      <c r="AM378" s="27"/>
      <c r="AN378" s="36" t="str">
        <f t="shared" si="97"/>
        <v/>
      </c>
      <c r="AO378" s="39" t="str">
        <f t="shared" si="113"/>
        <v/>
      </c>
      <c r="AP378" s="39" t="str">
        <f t="shared" si="104"/>
        <v/>
      </c>
      <c r="AQ378" s="97" t="str">
        <f t="shared" si="98"/>
        <v/>
      </c>
      <c r="AR378" s="140" t="str">
        <f>_xlfn.IFNA(IF(AND(MATCH(B378,SlNrfürStrecke!A:A,0)&gt;0,MATCH(C378,SlNrfürStrecke!B:B,0)&gt;0)=TRUE,"ja","nein"),"nein")</f>
        <v>nein</v>
      </c>
      <c r="AS378" s="140" t="str">
        <f t="shared" si="105"/>
        <v>nein</v>
      </c>
      <c r="AT378" s="113" t="str">
        <f t="shared" si="106"/>
        <v>Ja</v>
      </c>
      <c r="AU378" s="113"/>
      <c r="AV378" s="141" t="s">
        <v>3607</v>
      </c>
      <c r="AW378" s="39"/>
    </row>
    <row r="379" spans="1:49" ht="26.4" x14ac:dyDescent="0.25">
      <c r="A379" s="23" t="s">
        <v>2345</v>
      </c>
      <c r="B379" s="77">
        <v>31414</v>
      </c>
      <c r="C379" s="80" t="s">
        <v>3</v>
      </c>
      <c r="D379" s="81" t="s">
        <v>3</v>
      </c>
      <c r="E379" s="37" t="b">
        <f t="shared" si="99"/>
        <v>1</v>
      </c>
      <c r="F379" s="37" t="b">
        <f t="shared" si="100"/>
        <v>0</v>
      </c>
      <c r="G379" s="38" t="str">
        <f t="shared" si="108"/>
        <v xml:space="preserve">31414  </v>
      </c>
      <c r="H379" s="18" t="s">
        <v>565</v>
      </c>
      <c r="I379" s="93" t="s">
        <v>2346</v>
      </c>
      <c r="J379" s="19" t="s">
        <v>3240</v>
      </c>
      <c r="K379" s="19" t="s">
        <v>3</v>
      </c>
      <c r="L379" s="51"/>
      <c r="M379" s="51"/>
      <c r="N379" s="19" t="str">
        <f t="shared" si="109"/>
        <v/>
      </c>
      <c r="O379" s="22" t="str">
        <f t="shared" ca="1" si="110"/>
        <v>ja</v>
      </c>
      <c r="P379" s="22" t="str">
        <f t="shared" ca="1" si="111"/>
        <v>ja</v>
      </c>
      <c r="Q379" s="20" t="str">
        <f t="shared" ca="1" si="112"/>
        <v>Ja</v>
      </c>
      <c r="R379" s="53" t="s">
        <v>564</v>
      </c>
      <c r="S379" s="73" t="s">
        <v>2345</v>
      </c>
      <c r="T379" s="28"/>
      <c r="U379" s="33" t="str">
        <f t="shared" si="101"/>
        <v/>
      </c>
      <c r="V379" s="29"/>
      <c r="W379" s="35"/>
      <c r="X379" s="35"/>
      <c r="Y379" s="35"/>
      <c r="Z379" s="35"/>
      <c r="AA379" s="24" t="str">
        <f>IF(W379&lt;&gt;"",VLOOKUP(W379,'Anlagentypen strukt inkl RD end'!$A$2:$H$40,8),"")</f>
        <v/>
      </c>
      <c r="AB379" s="24" t="str">
        <f>IF(X379&lt;&gt;"",VLOOKUP(X379,'Anlagentypen strukt inkl RD end'!$A$2:$H$40,8),"")</f>
        <v/>
      </c>
      <c r="AC379" s="24" t="str">
        <f>IF(Y379&lt;&gt;"",VLOOKUP(Y379,'Anlagentypen strukt inkl RD end'!$A$2:$H$40,8),"")</f>
        <v/>
      </c>
      <c r="AD379" s="24" t="str">
        <f>IF(Z379&lt;&gt;"",VLOOKUP(Z379,'Anlagentypen strukt inkl RD end'!$A$2:$H$40,8),"")</f>
        <v/>
      </c>
      <c r="AE379" s="33" t="str">
        <f t="shared" si="102"/>
        <v/>
      </c>
      <c r="AF379" s="25"/>
      <c r="AG379" s="25"/>
      <c r="AH379" s="25"/>
      <c r="AI379" s="25"/>
      <c r="AJ379" s="47" t="str">
        <f t="shared" si="103"/>
        <v/>
      </c>
      <c r="AK379" s="48" t="str">
        <f t="shared" si="96"/>
        <v/>
      </c>
      <c r="AL379" s="47" t="str">
        <f t="shared" si="107"/>
        <v/>
      </c>
      <c r="AM379" s="27"/>
      <c r="AN379" s="36" t="str">
        <f t="shared" si="97"/>
        <v/>
      </c>
      <c r="AO379" s="39" t="str">
        <f t="shared" si="113"/>
        <v/>
      </c>
      <c r="AP379" s="39" t="str">
        <f t="shared" si="104"/>
        <v>X</v>
      </c>
      <c r="AQ379" s="97" t="str">
        <f t="shared" si="98"/>
        <v/>
      </c>
      <c r="AR379" s="140" t="str">
        <f>_xlfn.IFNA(IF(AND(MATCH(B379,SlNrfürStrecke!A:A,0)&gt;0,MATCH(C379,SlNrfürStrecke!B:B,0)&gt;0)=TRUE,"ja","nein"),"nein")</f>
        <v>ja</v>
      </c>
      <c r="AS379" s="140" t="str">
        <f t="shared" si="105"/>
        <v>ja</v>
      </c>
      <c r="AT379" s="113" t="str">
        <f t="shared" si="106"/>
        <v>Nein</v>
      </c>
      <c r="AU379" s="113"/>
      <c r="AV379" s="141" t="s">
        <v>3607</v>
      </c>
      <c r="AW379" s="39"/>
    </row>
    <row r="380" spans="1:49" ht="26.4" hidden="1" x14ac:dyDescent="0.25">
      <c r="A380" s="23"/>
      <c r="B380" s="77">
        <v>31414</v>
      </c>
      <c r="C380" s="81" t="s">
        <v>142</v>
      </c>
      <c r="D380" s="81" t="s">
        <v>3</v>
      </c>
      <c r="E380" s="37" t="b">
        <f t="shared" si="99"/>
        <v>0</v>
      </c>
      <c r="F380" s="37" t="b">
        <f t="shared" si="100"/>
        <v>0</v>
      </c>
      <c r="G380" s="38" t="str">
        <f t="shared" si="108"/>
        <v xml:space="preserve">31414 91 </v>
      </c>
      <c r="H380" s="18" t="s">
        <v>565</v>
      </c>
      <c r="I380" s="94" t="s">
        <v>3164</v>
      </c>
      <c r="J380" s="19" t="s">
        <v>3241</v>
      </c>
      <c r="K380" s="19" t="s">
        <v>3</v>
      </c>
      <c r="L380" s="51"/>
      <c r="M380" s="51"/>
      <c r="N380" s="19" t="str">
        <f t="shared" si="109"/>
        <v/>
      </c>
      <c r="O380" s="22" t="str">
        <f t="shared" ca="1" si="110"/>
        <v>ja</v>
      </c>
      <c r="P380" s="22" t="str">
        <f t="shared" ca="1" si="111"/>
        <v>ja</v>
      </c>
      <c r="Q380" s="20" t="str">
        <f t="shared" ca="1" si="112"/>
        <v>Ja</v>
      </c>
      <c r="R380" s="53" t="s">
        <v>566</v>
      </c>
      <c r="S380" s="73"/>
      <c r="T380" s="28"/>
      <c r="U380" s="33" t="str">
        <f t="shared" si="101"/>
        <v/>
      </c>
      <c r="V380" s="29"/>
      <c r="W380" s="35"/>
      <c r="X380" s="35"/>
      <c r="Y380" s="35"/>
      <c r="Z380" s="35"/>
      <c r="AA380" s="24" t="str">
        <f>IF(W380&lt;&gt;"",VLOOKUP(W380,'Anlagentypen strukt inkl RD end'!$A$2:$H$40,8),"")</f>
        <v/>
      </c>
      <c r="AB380" s="24" t="str">
        <f>IF(X380&lt;&gt;"",VLOOKUP(X380,'Anlagentypen strukt inkl RD end'!$A$2:$H$40,8),"")</f>
        <v/>
      </c>
      <c r="AC380" s="24" t="str">
        <f>IF(Y380&lt;&gt;"",VLOOKUP(Y380,'Anlagentypen strukt inkl RD end'!$A$2:$H$40,8),"")</f>
        <v/>
      </c>
      <c r="AD380" s="24" t="str">
        <f>IF(Z380&lt;&gt;"",VLOOKUP(Z380,'Anlagentypen strukt inkl RD end'!$A$2:$H$40,8),"")</f>
        <v/>
      </c>
      <c r="AE380" s="33" t="str">
        <f t="shared" si="102"/>
        <v/>
      </c>
      <c r="AF380" s="25"/>
      <c r="AG380" s="25"/>
      <c r="AH380" s="25"/>
      <c r="AI380" s="25"/>
      <c r="AJ380" s="47" t="str">
        <f t="shared" si="103"/>
        <v/>
      </c>
      <c r="AK380" s="48" t="str">
        <f t="shared" si="96"/>
        <v/>
      </c>
      <c r="AL380" s="47" t="str">
        <f t="shared" si="107"/>
        <v/>
      </c>
      <c r="AM380" s="27"/>
      <c r="AN380" s="36" t="str">
        <f t="shared" si="97"/>
        <v/>
      </c>
      <c r="AO380" s="39" t="str">
        <f t="shared" si="113"/>
        <v/>
      </c>
      <c r="AP380" s="39" t="str">
        <f t="shared" si="104"/>
        <v/>
      </c>
      <c r="AQ380" s="97" t="str">
        <f t="shared" si="98"/>
        <v/>
      </c>
      <c r="AR380" s="113" t="str">
        <f>_xlfn.IFNA(IF(AND(MATCH(B380,SlNrfürStrecke!A:A,0)&gt;0,MATCH(C380,SlNrfürStrecke!B:B,0)&gt;0)=TRUE,"ja","nein"),"nein")</f>
        <v>nein</v>
      </c>
      <c r="AS380" s="140" t="str">
        <f t="shared" si="105"/>
        <v>nein</v>
      </c>
      <c r="AT380" s="113" t="str">
        <f t="shared" si="106"/>
        <v>Ja</v>
      </c>
      <c r="AU380" s="113"/>
      <c r="AV380" s="141" t="s">
        <v>3607</v>
      </c>
      <c r="AW380" s="39"/>
    </row>
    <row r="381" spans="1:49" x14ac:dyDescent="0.25">
      <c r="A381" s="23" t="s">
        <v>2345</v>
      </c>
      <c r="B381" s="77">
        <v>31415</v>
      </c>
      <c r="C381" s="80" t="s">
        <v>3</v>
      </c>
      <c r="D381" s="81" t="s">
        <v>3</v>
      </c>
      <c r="E381" s="37" t="b">
        <f t="shared" si="99"/>
        <v>1</v>
      </c>
      <c r="F381" s="37" t="b">
        <f t="shared" si="100"/>
        <v>0</v>
      </c>
      <c r="G381" s="38" t="str">
        <f t="shared" si="108"/>
        <v xml:space="preserve">31415  </v>
      </c>
      <c r="H381" s="18" t="s">
        <v>568</v>
      </c>
      <c r="I381" s="93" t="s">
        <v>2346</v>
      </c>
      <c r="J381" s="19" t="s">
        <v>3242</v>
      </c>
      <c r="K381" s="19" t="s">
        <v>3</v>
      </c>
      <c r="L381" s="51"/>
      <c r="M381" s="51"/>
      <c r="N381" s="19" t="str">
        <f t="shared" si="109"/>
        <v/>
      </c>
      <c r="O381" s="22" t="str">
        <f t="shared" ca="1" si="110"/>
        <v>ja</v>
      </c>
      <c r="P381" s="22" t="str">
        <f t="shared" ca="1" si="111"/>
        <v>ja</v>
      </c>
      <c r="Q381" s="20" t="str">
        <f t="shared" ca="1" si="112"/>
        <v>Ja</v>
      </c>
      <c r="R381" s="53" t="s">
        <v>567</v>
      </c>
      <c r="S381" s="73" t="s">
        <v>2345</v>
      </c>
      <c r="T381" s="28"/>
      <c r="U381" s="33" t="str">
        <f t="shared" si="101"/>
        <v/>
      </c>
      <c r="V381" s="29"/>
      <c r="W381" s="35"/>
      <c r="X381" s="35"/>
      <c r="Y381" s="35"/>
      <c r="Z381" s="35"/>
      <c r="AA381" s="24" t="str">
        <f>IF(W381&lt;&gt;"",VLOOKUP(W381,'Anlagentypen strukt inkl RD end'!$A$2:$H$40,8),"")</f>
        <v/>
      </c>
      <c r="AB381" s="24" t="str">
        <f>IF(X381&lt;&gt;"",VLOOKUP(X381,'Anlagentypen strukt inkl RD end'!$A$2:$H$40,8),"")</f>
        <v/>
      </c>
      <c r="AC381" s="24" t="str">
        <f>IF(Y381&lt;&gt;"",VLOOKUP(Y381,'Anlagentypen strukt inkl RD end'!$A$2:$H$40,8),"")</f>
        <v/>
      </c>
      <c r="AD381" s="24" t="str">
        <f>IF(Z381&lt;&gt;"",VLOOKUP(Z381,'Anlagentypen strukt inkl RD end'!$A$2:$H$40,8),"")</f>
        <v/>
      </c>
      <c r="AE381" s="33" t="str">
        <f t="shared" si="102"/>
        <v/>
      </c>
      <c r="AF381" s="25"/>
      <c r="AG381" s="25"/>
      <c r="AH381" s="25"/>
      <c r="AI381" s="25"/>
      <c r="AJ381" s="47" t="str">
        <f t="shared" si="103"/>
        <v/>
      </c>
      <c r="AK381" s="48" t="str">
        <f t="shared" si="96"/>
        <v/>
      </c>
      <c r="AL381" s="47" t="str">
        <f t="shared" si="107"/>
        <v/>
      </c>
      <c r="AM381" s="27"/>
      <c r="AN381" s="36" t="str">
        <f t="shared" si="97"/>
        <v/>
      </c>
      <c r="AO381" s="39" t="str">
        <f t="shared" si="113"/>
        <v/>
      </c>
      <c r="AP381" s="39" t="str">
        <f t="shared" si="104"/>
        <v>X</v>
      </c>
      <c r="AQ381" s="97" t="str">
        <f t="shared" si="98"/>
        <v/>
      </c>
      <c r="AR381" s="140" t="str">
        <f>_xlfn.IFNA(IF(AND(MATCH(B381,SlNrfürStrecke!A:A,0)&gt;0,MATCH(C381,SlNrfürStrecke!B:B,0)&gt;0)=TRUE,"ja","nein"),"nein")</f>
        <v>ja</v>
      </c>
      <c r="AS381" s="140" t="str">
        <f t="shared" si="105"/>
        <v>ja</v>
      </c>
      <c r="AT381" s="113" t="str">
        <f t="shared" si="106"/>
        <v>Nein</v>
      </c>
      <c r="AU381" s="113"/>
      <c r="AV381" s="141" t="s">
        <v>3607</v>
      </c>
      <c r="AW381" s="39"/>
    </row>
    <row r="382" spans="1:49" ht="26.4" hidden="1" x14ac:dyDescent="0.25">
      <c r="A382" s="23"/>
      <c r="B382" s="77">
        <v>31415</v>
      </c>
      <c r="C382" s="81" t="s">
        <v>142</v>
      </c>
      <c r="D382" s="81" t="s">
        <v>3</v>
      </c>
      <c r="E382" s="37" t="b">
        <f t="shared" si="99"/>
        <v>0</v>
      </c>
      <c r="F382" s="37" t="b">
        <f t="shared" si="100"/>
        <v>0</v>
      </c>
      <c r="G382" s="38" t="str">
        <f t="shared" si="108"/>
        <v xml:space="preserve">31415 91 </v>
      </c>
      <c r="H382" s="18" t="s">
        <v>568</v>
      </c>
      <c r="I382" s="94" t="s">
        <v>3164</v>
      </c>
      <c r="J382" s="19" t="s">
        <v>3243</v>
      </c>
      <c r="K382" s="19" t="s">
        <v>3</v>
      </c>
      <c r="L382" s="51"/>
      <c r="M382" s="51"/>
      <c r="N382" s="19" t="str">
        <f t="shared" si="109"/>
        <v/>
      </c>
      <c r="O382" s="22" t="str">
        <f t="shared" ca="1" si="110"/>
        <v>ja</v>
      </c>
      <c r="P382" s="22" t="str">
        <f t="shared" ca="1" si="111"/>
        <v>ja</v>
      </c>
      <c r="Q382" s="20" t="str">
        <f t="shared" ca="1" si="112"/>
        <v>Ja</v>
      </c>
      <c r="R382" s="53" t="s">
        <v>569</v>
      </c>
      <c r="S382" s="73"/>
      <c r="T382" s="28"/>
      <c r="U382" s="33" t="str">
        <f t="shared" si="101"/>
        <v/>
      </c>
      <c r="V382" s="29"/>
      <c r="W382" s="35"/>
      <c r="X382" s="35"/>
      <c r="Y382" s="35"/>
      <c r="Z382" s="35"/>
      <c r="AA382" s="24" t="str">
        <f>IF(W382&lt;&gt;"",VLOOKUP(W382,'Anlagentypen strukt inkl RD end'!$A$2:$H$40,8),"")</f>
        <v/>
      </c>
      <c r="AB382" s="24" t="str">
        <f>IF(X382&lt;&gt;"",VLOOKUP(X382,'Anlagentypen strukt inkl RD end'!$A$2:$H$40,8),"")</f>
        <v/>
      </c>
      <c r="AC382" s="24" t="str">
        <f>IF(Y382&lt;&gt;"",VLOOKUP(Y382,'Anlagentypen strukt inkl RD end'!$A$2:$H$40,8),"")</f>
        <v/>
      </c>
      <c r="AD382" s="24" t="str">
        <f>IF(Z382&lt;&gt;"",VLOOKUP(Z382,'Anlagentypen strukt inkl RD end'!$A$2:$H$40,8),"")</f>
        <v/>
      </c>
      <c r="AE382" s="33" t="str">
        <f t="shared" si="102"/>
        <v/>
      </c>
      <c r="AF382" s="25"/>
      <c r="AG382" s="25"/>
      <c r="AH382" s="25"/>
      <c r="AI382" s="25"/>
      <c r="AJ382" s="47" t="str">
        <f t="shared" si="103"/>
        <v/>
      </c>
      <c r="AK382" s="48" t="str">
        <f t="shared" si="96"/>
        <v/>
      </c>
      <c r="AL382" s="47" t="str">
        <f t="shared" si="107"/>
        <v/>
      </c>
      <c r="AM382" s="27"/>
      <c r="AN382" s="36" t="str">
        <f t="shared" si="97"/>
        <v/>
      </c>
      <c r="AO382" s="39" t="str">
        <f t="shared" si="113"/>
        <v/>
      </c>
      <c r="AP382" s="39" t="str">
        <f t="shared" si="104"/>
        <v/>
      </c>
      <c r="AQ382" s="97" t="str">
        <f t="shared" si="98"/>
        <v/>
      </c>
      <c r="AR382" s="113" t="str">
        <f>_xlfn.IFNA(IF(AND(MATCH(B382,SlNrfürStrecke!A:A,0)&gt;0,MATCH(C382,SlNrfürStrecke!B:B,0)&gt;0)=TRUE,"ja","nein"),"nein")</f>
        <v>nein</v>
      </c>
      <c r="AS382" s="140" t="str">
        <f t="shared" si="105"/>
        <v>nein</v>
      </c>
      <c r="AT382" s="113" t="str">
        <f t="shared" si="106"/>
        <v>Ja</v>
      </c>
      <c r="AU382" s="113"/>
      <c r="AV382" s="141" t="s">
        <v>3607</v>
      </c>
      <c r="AW382" s="39"/>
    </row>
    <row r="383" spans="1:49" ht="26.4" x14ac:dyDescent="0.25">
      <c r="A383" s="23" t="s">
        <v>2345</v>
      </c>
      <c r="B383" s="77">
        <v>31416</v>
      </c>
      <c r="C383" s="81" t="s">
        <v>3247</v>
      </c>
      <c r="D383" s="81" t="s">
        <v>3</v>
      </c>
      <c r="E383" s="37" t="b">
        <f t="shared" ref="E383:E385" si="114">AND(A383="X",D383="")</f>
        <v>1</v>
      </c>
      <c r="F383" s="37" t="b">
        <f t="shared" ref="F383:F384" si="115">AND(A383="X",D383="g")</f>
        <v>0</v>
      </c>
      <c r="G383" s="38" t="str">
        <f t="shared" si="108"/>
        <v xml:space="preserve">31416 41 </v>
      </c>
      <c r="H383" s="18" t="s">
        <v>3244</v>
      </c>
      <c r="I383" s="94" t="s">
        <v>3248</v>
      </c>
      <c r="J383" s="19" t="s">
        <v>3249</v>
      </c>
      <c r="K383" s="19" t="s">
        <v>3</v>
      </c>
      <c r="L383" s="55">
        <v>44562</v>
      </c>
      <c r="M383" s="51"/>
      <c r="N383" s="19" t="str">
        <f t="shared" si="109"/>
        <v>Ja</v>
      </c>
      <c r="O383" s="22" t="str">
        <f t="shared" ca="1" si="110"/>
        <v>ja</v>
      </c>
      <c r="P383" s="22" t="str">
        <f t="shared" ca="1" si="111"/>
        <v>ja</v>
      </c>
      <c r="Q383" s="21" t="str">
        <f t="shared" ca="1" si="112"/>
        <v>Ja</v>
      </c>
      <c r="R383" s="53" t="s">
        <v>3250</v>
      </c>
      <c r="S383" s="73" t="s">
        <v>2345</v>
      </c>
      <c r="T383" s="28"/>
      <c r="U383" s="33" t="str">
        <f t="shared" si="101"/>
        <v/>
      </c>
      <c r="V383" s="29"/>
      <c r="W383" s="35"/>
      <c r="X383" s="35"/>
      <c r="Y383" s="35"/>
      <c r="Z383" s="35"/>
      <c r="AA383" s="24" t="str">
        <f>IF(W383&lt;&gt;"",VLOOKUP(W383,'Anlagentypen strukt inkl RD end'!$A$2:$H$40,8),"")</f>
        <v/>
      </c>
      <c r="AB383" s="24" t="str">
        <f>IF(X383&lt;&gt;"",VLOOKUP(X383,'Anlagentypen strukt inkl RD end'!$A$2:$H$40,8),"")</f>
        <v/>
      </c>
      <c r="AC383" s="24" t="str">
        <f>IF(Y383&lt;&gt;"",VLOOKUP(Y383,'Anlagentypen strukt inkl RD end'!$A$2:$H$40,8),"")</f>
        <v/>
      </c>
      <c r="AD383" s="24" t="str">
        <f>IF(Z383&lt;&gt;"",VLOOKUP(Z383,'Anlagentypen strukt inkl RD end'!$A$2:$H$40,8),"")</f>
        <v/>
      </c>
      <c r="AE383" s="33" t="str">
        <f t="shared" si="102"/>
        <v/>
      </c>
      <c r="AF383" s="25"/>
      <c r="AG383" s="25"/>
      <c r="AH383" s="25"/>
      <c r="AI383" s="25"/>
      <c r="AJ383" s="47" t="str">
        <f t="shared" si="103"/>
        <v/>
      </c>
      <c r="AK383" s="48" t="str">
        <f t="shared" si="96"/>
        <v/>
      </c>
      <c r="AL383" s="47" t="str">
        <f t="shared" si="107"/>
        <v/>
      </c>
      <c r="AM383" s="27"/>
      <c r="AN383" s="36" t="str">
        <f t="shared" si="97"/>
        <v/>
      </c>
      <c r="AO383" s="39" t="str">
        <f t="shared" si="113"/>
        <v/>
      </c>
      <c r="AP383" s="39" t="str">
        <f t="shared" si="104"/>
        <v>X</v>
      </c>
      <c r="AQ383" s="97" t="str">
        <f t="shared" si="98"/>
        <v/>
      </c>
      <c r="AR383" s="113" t="str">
        <f>_xlfn.IFNA(IF(AND(MATCH(B383,SlNrfürStrecke!A:A,0)&gt;0,MATCH(C383,SlNrfürStrecke!B:B,0)&gt;0)=TRUE,"ja","nein"),"nein")</f>
        <v>ja</v>
      </c>
      <c r="AS383" s="140" t="str">
        <f t="shared" si="105"/>
        <v>ja</v>
      </c>
      <c r="AT383" s="113" t="str">
        <f t="shared" si="106"/>
        <v>Nein</v>
      </c>
      <c r="AU383" s="113"/>
      <c r="AV383" s="129">
        <f>SlNrfürStrecke!F142</f>
        <v>0</v>
      </c>
      <c r="AW383" s="39"/>
    </row>
    <row r="384" spans="1:49" ht="26.4" x14ac:dyDescent="0.25">
      <c r="A384" s="23" t="s">
        <v>2345</v>
      </c>
      <c r="B384" s="77">
        <v>31416</v>
      </c>
      <c r="C384" s="81" t="s">
        <v>3251</v>
      </c>
      <c r="D384" s="81" t="s">
        <v>3</v>
      </c>
      <c r="E384" s="37" t="b">
        <f t="shared" si="114"/>
        <v>1</v>
      </c>
      <c r="F384" s="37" t="b">
        <f t="shared" si="115"/>
        <v>0</v>
      </c>
      <c r="G384" s="38" t="str">
        <f t="shared" si="108"/>
        <v xml:space="preserve">31416 42 </v>
      </c>
      <c r="H384" s="18" t="s">
        <v>3244</v>
      </c>
      <c r="I384" s="94" t="s">
        <v>3252</v>
      </c>
      <c r="J384" s="19" t="s">
        <v>3253</v>
      </c>
      <c r="K384" s="19" t="s">
        <v>3</v>
      </c>
      <c r="L384" s="55">
        <v>44562</v>
      </c>
      <c r="M384" s="51"/>
      <c r="N384" s="19" t="str">
        <f t="shared" si="109"/>
        <v>Ja</v>
      </c>
      <c r="O384" s="22" t="str">
        <f t="shared" ca="1" si="110"/>
        <v>ja</v>
      </c>
      <c r="P384" s="22" t="str">
        <f t="shared" ca="1" si="111"/>
        <v>ja</v>
      </c>
      <c r="Q384" s="21" t="str">
        <f t="shared" ca="1" si="112"/>
        <v>Ja</v>
      </c>
      <c r="R384" s="53" t="s">
        <v>3254</v>
      </c>
      <c r="S384" s="73" t="s">
        <v>2345</v>
      </c>
      <c r="T384" s="28"/>
      <c r="U384" s="33" t="str">
        <f t="shared" si="101"/>
        <v/>
      </c>
      <c r="V384" s="29"/>
      <c r="W384" s="35"/>
      <c r="X384" s="35"/>
      <c r="Y384" s="35"/>
      <c r="Z384" s="35"/>
      <c r="AA384" s="24" t="str">
        <f>IF(W384&lt;&gt;"",VLOOKUP(W384,'Anlagentypen strukt inkl RD end'!$A$2:$H$40,8),"")</f>
        <v/>
      </c>
      <c r="AB384" s="24" t="str">
        <f>IF(X384&lt;&gt;"",VLOOKUP(X384,'Anlagentypen strukt inkl RD end'!$A$2:$H$40,8),"")</f>
        <v/>
      </c>
      <c r="AC384" s="24" t="str">
        <f>IF(Y384&lt;&gt;"",VLOOKUP(Y384,'Anlagentypen strukt inkl RD end'!$A$2:$H$40,8),"")</f>
        <v/>
      </c>
      <c r="AD384" s="24" t="str">
        <f>IF(Z384&lt;&gt;"",VLOOKUP(Z384,'Anlagentypen strukt inkl RD end'!$A$2:$H$40,8),"")</f>
        <v/>
      </c>
      <c r="AE384" s="33" t="str">
        <f t="shared" si="102"/>
        <v/>
      </c>
      <c r="AF384" s="25"/>
      <c r="AG384" s="25"/>
      <c r="AH384" s="25"/>
      <c r="AI384" s="25"/>
      <c r="AJ384" s="47" t="str">
        <f t="shared" si="103"/>
        <v/>
      </c>
      <c r="AK384" s="48" t="str">
        <f t="shared" ref="AK384:AK449" si="116">U384&amp; AE384 &amp; IF(AF384 &lt;&gt;"",AF384&amp;", ","") &amp;IF(AG384 &lt;&gt;"",AG384&amp;", ","") &amp;IF(AH384 &lt;&gt;"",AH384&amp;", ","")&amp; IF(AI384 &lt;&gt;"",AI384&amp;", ","")</f>
        <v/>
      </c>
      <c r="AL384" s="47" t="str">
        <f t="shared" si="107"/>
        <v/>
      </c>
      <c r="AM384" s="27"/>
      <c r="AN384" s="36" t="str">
        <f t="shared" ref="AN384:AN449" si="117">IF(AND(V384="X",AJ384=""),"R/D-Verfahren für die Behandlung fehlen!","")</f>
        <v/>
      </c>
      <c r="AO384" s="39" t="str">
        <f t="shared" si="113"/>
        <v/>
      </c>
      <c r="AP384" s="39" t="str">
        <f t="shared" si="104"/>
        <v>X</v>
      </c>
      <c r="AQ384" s="97" t="str">
        <f t="shared" si="98"/>
        <v/>
      </c>
      <c r="AR384" s="113" t="str">
        <f>_xlfn.IFNA(IF(AND(MATCH(B384,SlNrfürStrecke!A:A,0)&gt;0,MATCH(C384,SlNrfürStrecke!B:B,0)&gt;0)=TRUE,"ja","nein"),"nein")</f>
        <v>ja</v>
      </c>
      <c r="AS384" s="140" t="str">
        <f t="shared" si="105"/>
        <v>ja</v>
      </c>
      <c r="AT384" s="113" t="str">
        <f t="shared" si="106"/>
        <v>Nein</v>
      </c>
      <c r="AU384" s="113"/>
      <c r="AV384" s="129">
        <f>SlNrfürStrecke!F143</f>
        <v>0</v>
      </c>
      <c r="AW384" s="39"/>
    </row>
    <row r="385" spans="1:48" s="39" customFormat="1" ht="26.4" x14ac:dyDescent="0.25">
      <c r="A385" s="23" t="s">
        <v>2345</v>
      </c>
      <c r="B385" s="77">
        <v>31416</v>
      </c>
      <c r="C385" s="81" t="s">
        <v>3255</v>
      </c>
      <c r="D385" s="81" t="s">
        <v>3</v>
      </c>
      <c r="E385" s="37" t="b">
        <f t="shared" si="114"/>
        <v>1</v>
      </c>
      <c r="F385" s="37" t="b">
        <f t="shared" ref="F385:F450" si="118">AND(A385="X",D385="g")</f>
        <v>0</v>
      </c>
      <c r="G385" s="38" t="str">
        <f t="shared" si="108"/>
        <v xml:space="preserve">31416 43 </v>
      </c>
      <c r="H385" s="18" t="s">
        <v>3244</v>
      </c>
      <c r="I385" s="94" t="s">
        <v>3256</v>
      </c>
      <c r="J385" s="19" t="s">
        <v>3257</v>
      </c>
      <c r="K385" s="19" t="s">
        <v>3</v>
      </c>
      <c r="L385" s="55">
        <v>44562</v>
      </c>
      <c r="M385" s="51"/>
      <c r="N385" s="19" t="str">
        <f t="shared" si="109"/>
        <v>Ja</v>
      </c>
      <c r="O385" s="22" t="str">
        <f t="shared" ca="1" si="110"/>
        <v>ja</v>
      </c>
      <c r="P385" s="22" t="str">
        <f t="shared" ca="1" si="111"/>
        <v>ja</v>
      </c>
      <c r="Q385" s="21" t="str">
        <f t="shared" ca="1" si="112"/>
        <v>Ja</v>
      </c>
      <c r="R385" s="53" t="s">
        <v>3258</v>
      </c>
      <c r="S385" s="73" t="s">
        <v>2345</v>
      </c>
      <c r="T385" s="28"/>
      <c r="U385" s="33" t="str">
        <f t="shared" ref="U385:U450" si="119">IF(T385="X","R13, D15 ", "")</f>
        <v/>
      </c>
      <c r="V385" s="29"/>
      <c r="W385" s="35"/>
      <c r="X385" s="35"/>
      <c r="Y385" s="35"/>
      <c r="Z385" s="35"/>
      <c r="AA385" s="24" t="str">
        <f>IF(W385&lt;&gt;"",VLOOKUP(W385,'Anlagentypen strukt inkl RD end'!$A$2:$H$40,8),"")</f>
        <v/>
      </c>
      <c r="AB385" s="24" t="str">
        <f>IF(X385&lt;&gt;"",VLOOKUP(X385,'Anlagentypen strukt inkl RD end'!$A$2:$H$40,8),"")</f>
        <v/>
      </c>
      <c r="AC385" s="24" t="str">
        <f>IF(Y385&lt;&gt;"",VLOOKUP(Y385,'Anlagentypen strukt inkl RD end'!$A$2:$H$40,8),"")</f>
        <v/>
      </c>
      <c r="AD385" s="24" t="str">
        <f>IF(Z385&lt;&gt;"",VLOOKUP(Z385,'Anlagentypen strukt inkl RD end'!$A$2:$H$40,8),"")</f>
        <v/>
      </c>
      <c r="AE385" s="33" t="str">
        <f t="shared" si="102"/>
        <v/>
      </c>
      <c r="AF385" s="25"/>
      <c r="AG385" s="25"/>
      <c r="AH385" s="25"/>
      <c r="AI385" s="25"/>
      <c r="AJ385" s="47" t="str">
        <f t="shared" ref="AJ385:AJ450" si="120">IF(AE385 &lt;&gt;"",AE385&amp;", ","") &amp;IF(AF385 &lt;&gt;"",AF385&amp;", ","") &amp;IF(AG385 &lt;&gt;"",AG385&amp;", ","") &amp;IF(AH385 &lt;&gt;"",AH385&amp;", ","")&amp; IF(AI385 &lt;&gt;"",AI385&amp;", ","")</f>
        <v/>
      </c>
      <c r="AK385" s="48" t="str">
        <f t="shared" si="116"/>
        <v/>
      </c>
      <c r="AL385" s="47" t="str">
        <f t="shared" si="107"/>
        <v/>
      </c>
      <c r="AM385" s="27"/>
      <c r="AN385" s="36" t="str">
        <f t="shared" si="117"/>
        <v/>
      </c>
      <c r="AO385" s="39" t="str">
        <f t="shared" si="113"/>
        <v/>
      </c>
      <c r="AP385" s="39" t="str">
        <f t="shared" si="104"/>
        <v>X</v>
      </c>
      <c r="AQ385" s="97" t="str">
        <f t="shared" si="98"/>
        <v/>
      </c>
      <c r="AR385" s="113" t="str">
        <f>_xlfn.IFNA(IF(AND(MATCH(B385,SlNrfürStrecke!A:A,0)&gt;0,MATCH(C385,SlNrfürStrecke!B:B,0)&gt;0)=TRUE,"ja","nein"),"nein")</f>
        <v>ja</v>
      </c>
      <c r="AS385" s="140" t="str">
        <f t="shared" si="105"/>
        <v>ja</v>
      </c>
      <c r="AT385" s="113" t="str">
        <f t="shared" si="106"/>
        <v>Nein</v>
      </c>
      <c r="AU385" s="113"/>
      <c r="AV385" s="129">
        <f>SlNrfürStrecke!F144</f>
        <v>0</v>
      </c>
    </row>
    <row r="386" spans="1:48" s="39" customFormat="1" ht="26.4" x14ac:dyDescent="0.25">
      <c r="A386" s="23" t="s">
        <v>2345</v>
      </c>
      <c r="B386" s="77">
        <v>31416</v>
      </c>
      <c r="C386" s="81" t="s">
        <v>3259</v>
      </c>
      <c r="D386" s="81" t="s">
        <v>3</v>
      </c>
      <c r="E386" s="37" t="b">
        <f t="shared" ref="E386:E451" si="121">AND(A386="X",D386="")</f>
        <v>1</v>
      </c>
      <c r="F386" s="37" t="b">
        <f t="shared" si="118"/>
        <v>0</v>
      </c>
      <c r="G386" s="38" t="str">
        <f t="shared" si="108"/>
        <v xml:space="preserve">31416 44 </v>
      </c>
      <c r="H386" s="18" t="s">
        <v>3244</v>
      </c>
      <c r="I386" s="94" t="s">
        <v>3260</v>
      </c>
      <c r="J386" s="19" t="s">
        <v>3261</v>
      </c>
      <c r="K386" s="19" t="s">
        <v>3</v>
      </c>
      <c r="L386" s="55">
        <v>44562</v>
      </c>
      <c r="M386" s="51"/>
      <c r="N386" s="19" t="str">
        <f t="shared" si="109"/>
        <v>Ja</v>
      </c>
      <c r="O386" s="22" t="str">
        <f t="shared" ca="1" si="110"/>
        <v>ja</v>
      </c>
      <c r="P386" s="22" t="str">
        <f t="shared" ca="1" si="111"/>
        <v>ja</v>
      </c>
      <c r="Q386" s="21" t="str">
        <f t="shared" ca="1" si="112"/>
        <v>Ja</v>
      </c>
      <c r="R386" s="53" t="s">
        <v>3262</v>
      </c>
      <c r="S386" s="73" t="s">
        <v>2345</v>
      </c>
      <c r="T386" s="28"/>
      <c r="U386" s="33" t="str">
        <f t="shared" si="119"/>
        <v/>
      </c>
      <c r="V386" s="29"/>
      <c r="W386" s="35"/>
      <c r="X386" s="35"/>
      <c r="Y386" s="35"/>
      <c r="Z386" s="35"/>
      <c r="AA386" s="24" t="str">
        <f>IF(W386&lt;&gt;"",VLOOKUP(W386,'Anlagentypen strukt inkl RD end'!$A$2:$H$40,8),"")</f>
        <v/>
      </c>
      <c r="AB386" s="24" t="str">
        <f>IF(X386&lt;&gt;"",VLOOKUP(X386,'Anlagentypen strukt inkl RD end'!$A$2:$H$40,8),"")</f>
        <v/>
      </c>
      <c r="AC386" s="24" t="str">
        <f>IF(Y386&lt;&gt;"",VLOOKUP(Y386,'Anlagentypen strukt inkl RD end'!$A$2:$H$40,8),"")</f>
        <v/>
      </c>
      <c r="AD386" s="24" t="str">
        <f>IF(Z386&lt;&gt;"",VLOOKUP(Z386,'Anlagentypen strukt inkl RD end'!$A$2:$H$40,8),"")</f>
        <v/>
      </c>
      <c r="AE386" s="33" t="str">
        <f t="shared" si="102"/>
        <v/>
      </c>
      <c r="AF386" s="25"/>
      <c r="AG386" s="25"/>
      <c r="AH386" s="25"/>
      <c r="AI386" s="25"/>
      <c r="AJ386" s="47" t="str">
        <f t="shared" si="120"/>
        <v/>
      </c>
      <c r="AK386" s="48" t="str">
        <f t="shared" si="116"/>
        <v/>
      </c>
      <c r="AL386" s="47" t="str">
        <f t="shared" si="107"/>
        <v/>
      </c>
      <c r="AM386" s="27"/>
      <c r="AN386" s="36" t="str">
        <f t="shared" si="117"/>
        <v/>
      </c>
      <c r="AO386" s="39" t="str">
        <f t="shared" si="113"/>
        <v/>
      </c>
      <c r="AP386" s="39" t="str">
        <f t="shared" si="104"/>
        <v>X</v>
      </c>
      <c r="AQ386" s="97" t="str">
        <f t="shared" ref="AQ386:AQ449" si="122">IF(A386="X",(IF(OR(S386="X",T386="X",V386="X")=TRUE,"","Spalten S, T und V nicht befüllt!")),IF(OR(S386="X",T386="X",V386="X"),"Spalte A nicht befüllt!",""))</f>
        <v/>
      </c>
      <c r="AR386" s="113" t="str">
        <f>_xlfn.IFNA(IF(AND(MATCH(B386,SlNrfürStrecke!A:A,0)&gt;0,MATCH(C386,SlNrfürStrecke!B:B,0)&gt;0)=TRUE,"ja","nein"),"nein")</f>
        <v>ja</v>
      </c>
      <c r="AS386" s="140" t="str">
        <f t="shared" si="105"/>
        <v>ja</v>
      </c>
      <c r="AT386" s="113" t="str">
        <f t="shared" si="106"/>
        <v>Nein</v>
      </c>
      <c r="AU386" s="113"/>
      <c r="AV386" s="129">
        <f>SlNrfürStrecke!F145</f>
        <v>0</v>
      </c>
    </row>
    <row r="387" spans="1:48" s="39" customFormat="1" ht="39.6" hidden="1" x14ac:dyDescent="0.25">
      <c r="A387" s="23"/>
      <c r="B387" s="77">
        <v>31416</v>
      </c>
      <c r="C387" s="81" t="s">
        <v>7</v>
      </c>
      <c r="D387" s="81" t="s">
        <v>8</v>
      </c>
      <c r="E387" s="37" t="b">
        <f t="shared" si="121"/>
        <v>0</v>
      </c>
      <c r="F387" s="37" t="b">
        <f t="shared" si="118"/>
        <v>0</v>
      </c>
      <c r="G387" s="38" t="str">
        <f>B387&amp; " " &amp;C387&amp; " " &amp; D387</f>
        <v>31416 77 g</v>
      </c>
      <c r="H387" s="18" t="s">
        <v>3244</v>
      </c>
      <c r="I387" s="94" t="s">
        <v>9</v>
      </c>
      <c r="J387" s="19" t="s">
        <v>3</v>
      </c>
      <c r="K387" s="19" t="s">
        <v>3245</v>
      </c>
      <c r="L387" s="51"/>
      <c r="M387" s="51"/>
      <c r="N387" s="19" t="str">
        <f>IF(L387&amp;M387 &lt;&gt;"","Ja","")</f>
        <v/>
      </c>
      <c r="O387" s="22" t="str">
        <f ca="1">IF(OR(L387&lt;TODAY(),L387=""),"ja","nein")</f>
        <v>ja</v>
      </c>
      <c r="P387" s="22" t="str">
        <f ca="1">IF(OR(M387&gt;TODAY(),M387=""),"ja","nein")</f>
        <v>ja</v>
      </c>
      <c r="Q387" s="20" t="str">
        <f ca="1">IF(OR(O387="Nein",P387="Nein"),"Nein","Ja")</f>
        <v>Ja</v>
      </c>
      <c r="R387" s="53" t="s">
        <v>570</v>
      </c>
      <c r="S387" s="84"/>
      <c r="T387" s="83"/>
      <c r="U387" s="33" t="str">
        <f>IF(T387="X","R13, D15 ", "")</f>
        <v/>
      </c>
      <c r="V387" s="29"/>
      <c r="W387" s="35"/>
      <c r="X387" s="35"/>
      <c r="Y387" s="35"/>
      <c r="Z387" s="35"/>
      <c r="AA387" s="24" t="str">
        <f>IF(W387&lt;&gt;"",VLOOKUP(W387,'Anlagentypen strukt inkl RD end'!$A$2:$H$40,8),"")</f>
        <v/>
      </c>
      <c r="AB387" s="24" t="str">
        <f>IF(X387&lt;&gt;"",VLOOKUP(X387,'Anlagentypen strukt inkl RD end'!$A$2:$H$40,8),"")</f>
        <v/>
      </c>
      <c r="AC387" s="24" t="str">
        <f>IF(Y387&lt;&gt;"",VLOOKUP(Y387,'Anlagentypen strukt inkl RD end'!$A$2:$H$40,8),"")</f>
        <v/>
      </c>
      <c r="AD387" s="24" t="str">
        <f>IF(Z387&lt;&gt;"",VLOOKUP(Z387,'Anlagentypen strukt inkl RD end'!$A$2:$H$40,8),"")</f>
        <v/>
      </c>
      <c r="AE387" s="33" t="str">
        <f t="shared" ref="AE387:AE450" si="123">AA387&amp;AB387&amp;AD387&amp;AC387</f>
        <v/>
      </c>
      <c r="AF387" s="25"/>
      <c r="AG387" s="25"/>
      <c r="AH387" s="25"/>
      <c r="AI387" s="25"/>
      <c r="AJ387" s="47" t="str">
        <f>IF(AE387 &lt;&gt;"",AE387&amp;", ","") &amp;IF(AF387 &lt;&gt;"",AF387&amp;", ","") &amp;IF(AG387 &lt;&gt;"",AG387&amp;", ","") &amp;IF(AH387 &lt;&gt;"",AH387&amp;", ","")&amp; IF(AI387 &lt;&gt;"",AI387&amp;", ","")</f>
        <v/>
      </c>
      <c r="AK387" s="48" t="str">
        <f>U387&amp; AE387 &amp; IF(AF387 &lt;&gt;"",AF387&amp;", ","") &amp;IF(AG387 &lt;&gt;"",AG387&amp;", ","") &amp;IF(AH387 &lt;&gt;"",AH387&amp;", ","")&amp; IF(AI387 &lt;&gt;"",AI387&amp;", ","")</f>
        <v/>
      </c>
      <c r="AL387" s="47" t="str">
        <f t="shared" si="107"/>
        <v/>
      </c>
      <c r="AM387" s="27"/>
      <c r="AN387" s="36" t="str">
        <f>IF(AND(V387="X",AJ387=""),"R/D-Verfahren für die Behandlung fehlen!","")</f>
        <v/>
      </c>
      <c r="AO387" s="39" t="str">
        <f>IF(AN387&lt;&gt;"",1,"")</f>
        <v/>
      </c>
      <c r="AP387" s="39" t="str">
        <f t="shared" ref="AP387:AP450" si="124">IF(OR(A387="X",S387="X",T387="X",V387="X"),"X","")</f>
        <v/>
      </c>
      <c r="AQ387" s="97" t="str">
        <f t="shared" si="122"/>
        <v/>
      </c>
      <c r="AR387" s="113" t="str">
        <f>_xlfn.IFNA(IF(AND(MATCH(B387,SlNrfürStrecke!A:A,0)&gt;0,MATCH(C387,SlNrfürStrecke!B:B,0)&gt;0)=TRUE,"ja","nein"),"nein")</f>
        <v>nein</v>
      </c>
      <c r="AS387" s="140" t="str">
        <f t="shared" ref="AS387:AS450" si="125">AR387</f>
        <v>nein</v>
      </c>
      <c r="AT387" s="113" t="str">
        <f t="shared" ref="AT387:AT450" si="126">IF(AS387="ja","Nein","Ja")</f>
        <v>Ja</v>
      </c>
      <c r="AU387" s="113"/>
      <c r="AV387" s="141" t="s">
        <v>3607</v>
      </c>
    </row>
    <row r="388" spans="1:48" s="39" customFormat="1" ht="26.4" hidden="1" x14ac:dyDescent="0.25">
      <c r="A388" s="23"/>
      <c r="B388" s="77">
        <v>31416</v>
      </c>
      <c r="C388" s="81" t="s">
        <v>142</v>
      </c>
      <c r="D388" s="81" t="s">
        <v>3</v>
      </c>
      <c r="E388" s="37" t="b">
        <f t="shared" si="121"/>
        <v>0</v>
      </c>
      <c r="F388" s="37" t="b">
        <f t="shared" si="118"/>
        <v>0</v>
      </c>
      <c r="G388" s="38" t="str">
        <f>B388&amp; " " &amp;C388&amp; " " &amp; D388</f>
        <v xml:space="preserve">31416 91 </v>
      </c>
      <c r="H388" s="18" t="s">
        <v>3244</v>
      </c>
      <c r="I388" s="94" t="s">
        <v>3164</v>
      </c>
      <c r="J388" s="19" t="s">
        <v>3246</v>
      </c>
      <c r="K388" s="19" t="s">
        <v>3</v>
      </c>
      <c r="L388" s="51"/>
      <c r="M388" s="51"/>
      <c r="N388" s="19" t="str">
        <f>IF(L388&amp;M388 &lt;&gt;"","Ja","")</f>
        <v/>
      </c>
      <c r="O388" s="22" t="str">
        <f ca="1">IF(OR(L388&lt;TODAY(),L388=""),"ja","nein")</f>
        <v>ja</v>
      </c>
      <c r="P388" s="22" t="str">
        <f ca="1">IF(OR(M388&gt;TODAY(),M388=""),"ja","nein")</f>
        <v>ja</v>
      </c>
      <c r="Q388" s="20" t="str">
        <f ca="1">IF(OR(O388="Nein",P388="Nein"),"Nein","Ja")</f>
        <v>Ja</v>
      </c>
      <c r="R388" s="53" t="s">
        <v>571</v>
      </c>
      <c r="S388" s="73"/>
      <c r="T388" s="28"/>
      <c r="U388" s="33" t="str">
        <f>IF(T388="X","R13, D15 ", "")</f>
        <v/>
      </c>
      <c r="V388" s="29"/>
      <c r="W388" s="35"/>
      <c r="X388" s="35"/>
      <c r="Y388" s="35"/>
      <c r="Z388" s="35"/>
      <c r="AA388" s="24" t="str">
        <f>IF(W388&lt;&gt;"",VLOOKUP(W388,'Anlagentypen strukt inkl RD end'!$A$2:$H$40,8),"")</f>
        <v/>
      </c>
      <c r="AB388" s="24" t="str">
        <f>IF(X388&lt;&gt;"",VLOOKUP(X388,'Anlagentypen strukt inkl RD end'!$A$2:$H$40,8),"")</f>
        <v/>
      </c>
      <c r="AC388" s="24" t="str">
        <f>IF(Y388&lt;&gt;"",VLOOKUP(Y388,'Anlagentypen strukt inkl RD end'!$A$2:$H$40,8),"")</f>
        <v/>
      </c>
      <c r="AD388" s="24" t="str">
        <f>IF(Z388&lt;&gt;"",VLOOKUP(Z388,'Anlagentypen strukt inkl RD end'!$A$2:$H$40,8),"")</f>
        <v/>
      </c>
      <c r="AE388" s="33" t="str">
        <f t="shared" si="123"/>
        <v/>
      </c>
      <c r="AF388" s="25"/>
      <c r="AG388" s="25"/>
      <c r="AH388" s="25"/>
      <c r="AI388" s="25"/>
      <c r="AJ388" s="47" t="str">
        <f>IF(AE388 &lt;&gt;"",AE388&amp;", ","") &amp;IF(AF388 &lt;&gt;"",AF388&amp;", ","") &amp;IF(AG388 &lt;&gt;"",AG388&amp;", ","") &amp;IF(AH388 &lt;&gt;"",AH388&amp;", ","")&amp; IF(AI388 &lt;&gt;"",AI388&amp;", ","")</f>
        <v/>
      </c>
      <c r="AK388" s="48" t="str">
        <f>U388&amp; AE388 &amp; IF(AF388 &lt;&gt;"",AF388&amp;", ","") &amp;IF(AG388 &lt;&gt;"",AG388&amp;", ","") &amp;IF(AH388 &lt;&gt;"",AH388&amp;", ","")&amp; IF(AI388 &lt;&gt;"",AI388&amp;", ","")</f>
        <v/>
      </c>
      <c r="AL388" s="47" t="str">
        <f t="shared" ref="AL388:AL451" si="127">AE388 &amp; IF(AF388 &lt;&gt;"",AF388&amp;", ","") &amp;IF(AG388 &lt;&gt;"",AG388&amp;", ","") &amp;IF(AH388 &lt;&gt;"",AH388&amp;", ","")&amp; IF(AI388 &lt;&gt;"",AI388&amp;", ","")</f>
        <v/>
      </c>
      <c r="AM388" s="27"/>
      <c r="AN388" s="36" t="str">
        <f>IF(AND(V388="X",AJ388=""),"R/D-Verfahren für die Behandlung fehlen!","")</f>
        <v/>
      </c>
      <c r="AO388" s="39" t="str">
        <f>IF(AN388&lt;&gt;"",1,"")</f>
        <v/>
      </c>
      <c r="AP388" s="39" t="str">
        <f t="shared" si="124"/>
        <v/>
      </c>
      <c r="AQ388" s="97" t="str">
        <f t="shared" si="122"/>
        <v/>
      </c>
      <c r="AR388" s="113" t="str">
        <f>_xlfn.IFNA(IF(AND(MATCH(B388,SlNrfürStrecke!A:A,0)&gt;0,MATCH(C388,SlNrfürStrecke!B:B,0)&gt;0)=TRUE,"ja","nein"),"nein")</f>
        <v>nein</v>
      </c>
      <c r="AS388" s="140" t="str">
        <f t="shared" si="125"/>
        <v>nein</v>
      </c>
      <c r="AT388" s="113" t="str">
        <f t="shared" si="126"/>
        <v>Ja</v>
      </c>
      <c r="AU388" s="113"/>
      <c r="AV388" s="141" t="s">
        <v>3607</v>
      </c>
    </row>
    <row r="389" spans="1:48" s="39" customFormat="1" x14ac:dyDescent="0.25">
      <c r="A389" s="23" t="s">
        <v>2345</v>
      </c>
      <c r="B389" s="77">
        <v>31417</v>
      </c>
      <c r="C389" s="80" t="s">
        <v>3</v>
      </c>
      <c r="D389" s="81" t="s">
        <v>3</v>
      </c>
      <c r="E389" s="37" t="b">
        <f t="shared" si="121"/>
        <v>1</v>
      </c>
      <c r="F389" s="37" t="b">
        <f t="shared" si="118"/>
        <v>0</v>
      </c>
      <c r="G389" s="38" t="str">
        <f t="shared" si="108"/>
        <v xml:space="preserve">31417  </v>
      </c>
      <c r="H389" s="18" t="s">
        <v>573</v>
      </c>
      <c r="I389" s="93" t="s">
        <v>2346</v>
      </c>
      <c r="J389" s="19" t="s">
        <v>3263</v>
      </c>
      <c r="K389" s="19" t="s">
        <v>3</v>
      </c>
      <c r="L389" s="51"/>
      <c r="M389" s="51"/>
      <c r="N389" s="19" t="str">
        <f t="shared" si="109"/>
        <v/>
      </c>
      <c r="O389" s="22" t="str">
        <f t="shared" ca="1" si="110"/>
        <v>ja</v>
      </c>
      <c r="P389" s="22" t="str">
        <f t="shared" ca="1" si="111"/>
        <v>ja</v>
      </c>
      <c r="Q389" s="20" t="str">
        <f t="shared" ca="1" si="112"/>
        <v>Ja</v>
      </c>
      <c r="R389" s="53" t="s">
        <v>572</v>
      </c>
      <c r="S389" s="73" t="s">
        <v>2345</v>
      </c>
      <c r="T389" s="28"/>
      <c r="U389" s="33" t="str">
        <f t="shared" si="119"/>
        <v/>
      </c>
      <c r="V389" s="29"/>
      <c r="W389" s="35"/>
      <c r="X389" s="35"/>
      <c r="Y389" s="35"/>
      <c r="Z389" s="35"/>
      <c r="AA389" s="24" t="str">
        <f>IF(W389&lt;&gt;"",VLOOKUP(W389,'Anlagentypen strukt inkl RD end'!$A$2:$H$40,8),"")</f>
        <v/>
      </c>
      <c r="AB389" s="24" t="str">
        <f>IF(X389&lt;&gt;"",VLOOKUP(X389,'Anlagentypen strukt inkl RD end'!$A$2:$H$40,8),"")</f>
        <v/>
      </c>
      <c r="AC389" s="24" t="str">
        <f>IF(Y389&lt;&gt;"",VLOOKUP(Y389,'Anlagentypen strukt inkl RD end'!$A$2:$H$40,8),"")</f>
        <v/>
      </c>
      <c r="AD389" s="24" t="str">
        <f>IF(Z389&lt;&gt;"",VLOOKUP(Z389,'Anlagentypen strukt inkl RD end'!$A$2:$H$40,8),"")</f>
        <v/>
      </c>
      <c r="AE389" s="33" t="str">
        <f t="shared" si="123"/>
        <v/>
      </c>
      <c r="AF389" s="25"/>
      <c r="AG389" s="25"/>
      <c r="AH389" s="25"/>
      <c r="AI389" s="25"/>
      <c r="AJ389" s="47" t="str">
        <f t="shared" si="120"/>
        <v/>
      </c>
      <c r="AK389" s="48" t="str">
        <f t="shared" si="116"/>
        <v/>
      </c>
      <c r="AL389" s="47" t="str">
        <f t="shared" si="127"/>
        <v/>
      </c>
      <c r="AM389" s="27"/>
      <c r="AN389" s="36" t="str">
        <f t="shared" si="117"/>
        <v/>
      </c>
      <c r="AO389" s="39" t="str">
        <f t="shared" si="113"/>
        <v/>
      </c>
      <c r="AP389" s="39" t="str">
        <f t="shared" si="124"/>
        <v>X</v>
      </c>
      <c r="AQ389" s="97" t="str">
        <f t="shared" si="122"/>
        <v/>
      </c>
      <c r="AR389" s="140" t="str">
        <f>_xlfn.IFNA(IF(AND(MATCH(B389,SlNrfürStrecke!A:A,0)&gt;0,MATCH(C389,SlNrfürStrecke!B:B,0)&gt;0)=TRUE,"ja","nein"),"nein")</f>
        <v>ja</v>
      </c>
      <c r="AS389" s="140" t="str">
        <f t="shared" si="125"/>
        <v>ja</v>
      </c>
      <c r="AT389" s="113" t="str">
        <f t="shared" si="126"/>
        <v>Nein</v>
      </c>
      <c r="AU389" s="113"/>
      <c r="AV389" s="141" t="s">
        <v>3607</v>
      </c>
    </row>
    <row r="390" spans="1:48" s="39" customFormat="1" ht="26.4" hidden="1" x14ac:dyDescent="0.25">
      <c r="A390" s="23"/>
      <c r="B390" s="77">
        <v>31417</v>
      </c>
      <c r="C390" s="81" t="s">
        <v>142</v>
      </c>
      <c r="D390" s="81" t="s">
        <v>3</v>
      </c>
      <c r="E390" s="37" t="b">
        <f t="shared" si="121"/>
        <v>0</v>
      </c>
      <c r="F390" s="37" t="b">
        <f t="shared" si="118"/>
        <v>0</v>
      </c>
      <c r="G390" s="38" t="str">
        <f t="shared" si="108"/>
        <v xml:space="preserve">31417 91 </v>
      </c>
      <c r="H390" s="18" t="s">
        <v>573</v>
      </c>
      <c r="I390" s="94" t="s">
        <v>3164</v>
      </c>
      <c r="J390" s="19" t="s">
        <v>3264</v>
      </c>
      <c r="K390" s="19" t="s">
        <v>3</v>
      </c>
      <c r="L390" s="51"/>
      <c r="M390" s="51"/>
      <c r="N390" s="19" t="str">
        <f t="shared" si="109"/>
        <v/>
      </c>
      <c r="O390" s="22" t="str">
        <f t="shared" ca="1" si="110"/>
        <v>ja</v>
      </c>
      <c r="P390" s="22" t="str">
        <f t="shared" ca="1" si="111"/>
        <v>ja</v>
      </c>
      <c r="Q390" s="20" t="str">
        <f t="shared" ca="1" si="112"/>
        <v>Ja</v>
      </c>
      <c r="R390" s="53" t="s">
        <v>574</v>
      </c>
      <c r="S390" s="73"/>
      <c r="T390" s="28"/>
      <c r="U390" s="33" t="str">
        <f t="shared" si="119"/>
        <v/>
      </c>
      <c r="V390" s="29"/>
      <c r="W390" s="35"/>
      <c r="X390" s="35"/>
      <c r="Y390" s="35"/>
      <c r="Z390" s="35"/>
      <c r="AA390" s="24" t="str">
        <f>IF(W390&lt;&gt;"",VLOOKUP(W390,'Anlagentypen strukt inkl RD end'!$A$2:$H$40,8),"")</f>
        <v/>
      </c>
      <c r="AB390" s="24" t="str">
        <f>IF(X390&lt;&gt;"",VLOOKUP(X390,'Anlagentypen strukt inkl RD end'!$A$2:$H$40,8),"")</f>
        <v/>
      </c>
      <c r="AC390" s="24" t="str">
        <f>IF(Y390&lt;&gt;"",VLOOKUP(Y390,'Anlagentypen strukt inkl RD end'!$A$2:$H$40,8),"")</f>
        <v/>
      </c>
      <c r="AD390" s="24" t="str">
        <f>IF(Z390&lt;&gt;"",VLOOKUP(Z390,'Anlagentypen strukt inkl RD end'!$A$2:$H$40,8),"")</f>
        <v/>
      </c>
      <c r="AE390" s="33" t="str">
        <f t="shared" si="123"/>
        <v/>
      </c>
      <c r="AF390" s="25"/>
      <c r="AG390" s="25"/>
      <c r="AH390" s="25"/>
      <c r="AI390" s="25"/>
      <c r="AJ390" s="47" t="str">
        <f t="shared" si="120"/>
        <v/>
      </c>
      <c r="AK390" s="48" t="str">
        <f t="shared" si="116"/>
        <v/>
      </c>
      <c r="AL390" s="47" t="str">
        <f t="shared" si="127"/>
        <v/>
      </c>
      <c r="AM390" s="27"/>
      <c r="AN390" s="36" t="str">
        <f t="shared" si="117"/>
        <v/>
      </c>
      <c r="AO390" s="39" t="str">
        <f t="shared" si="113"/>
        <v/>
      </c>
      <c r="AP390" s="39" t="str">
        <f t="shared" si="124"/>
        <v/>
      </c>
      <c r="AQ390" s="97" t="str">
        <f t="shared" si="122"/>
        <v/>
      </c>
      <c r="AR390" s="113" t="str">
        <f>_xlfn.IFNA(IF(AND(MATCH(B390,SlNrfürStrecke!A:A,0)&gt;0,MATCH(C390,SlNrfürStrecke!B:B,0)&gt;0)=TRUE,"ja","nein"),"nein")</f>
        <v>nein</v>
      </c>
      <c r="AS390" s="140" t="str">
        <f t="shared" si="125"/>
        <v>nein</v>
      </c>
      <c r="AT390" s="113" t="str">
        <f t="shared" si="126"/>
        <v>Ja</v>
      </c>
      <c r="AU390" s="113"/>
      <c r="AV390" s="141" t="s">
        <v>3607</v>
      </c>
    </row>
    <row r="391" spans="1:48" s="39" customFormat="1" x14ac:dyDescent="0.25">
      <c r="A391" s="23" t="s">
        <v>2345</v>
      </c>
      <c r="B391" s="77">
        <v>31418</v>
      </c>
      <c r="C391" s="80" t="s">
        <v>3</v>
      </c>
      <c r="D391" s="81" t="s">
        <v>3</v>
      </c>
      <c r="E391" s="37" t="b">
        <f t="shared" si="121"/>
        <v>1</v>
      </c>
      <c r="F391" s="37" t="b">
        <f t="shared" si="118"/>
        <v>0</v>
      </c>
      <c r="G391" s="38" t="str">
        <f t="shared" si="108"/>
        <v xml:space="preserve">31418  </v>
      </c>
      <c r="H391" s="18" t="s">
        <v>576</v>
      </c>
      <c r="I391" s="93" t="s">
        <v>2346</v>
      </c>
      <c r="J391" s="19" t="s">
        <v>3</v>
      </c>
      <c r="K391" s="19" t="s">
        <v>3</v>
      </c>
      <c r="L391" s="51"/>
      <c r="M391" s="51"/>
      <c r="N391" s="19" t="str">
        <f t="shared" si="109"/>
        <v/>
      </c>
      <c r="O391" s="22" t="str">
        <f t="shared" ca="1" si="110"/>
        <v>ja</v>
      </c>
      <c r="P391" s="22" t="str">
        <f t="shared" ca="1" si="111"/>
        <v>ja</v>
      </c>
      <c r="Q391" s="20" t="str">
        <f t="shared" ca="1" si="112"/>
        <v>Ja</v>
      </c>
      <c r="R391" s="53" t="s">
        <v>575</v>
      </c>
      <c r="S391" s="73" t="s">
        <v>2345</v>
      </c>
      <c r="T391" s="28"/>
      <c r="U391" s="33" t="str">
        <f t="shared" si="119"/>
        <v/>
      </c>
      <c r="V391" s="29"/>
      <c r="W391" s="35"/>
      <c r="X391" s="35"/>
      <c r="Y391" s="35"/>
      <c r="Z391" s="35"/>
      <c r="AA391" s="24" t="str">
        <f>IF(W391&lt;&gt;"",VLOOKUP(W391,'Anlagentypen strukt inkl RD end'!$A$2:$H$40,8),"")</f>
        <v/>
      </c>
      <c r="AB391" s="24" t="str">
        <f>IF(X391&lt;&gt;"",VLOOKUP(X391,'Anlagentypen strukt inkl RD end'!$A$2:$H$40,8),"")</f>
        <v/>
      </c>
      <c r="AC391" s="24" t="str">
        <f>IF(Y391&lt;&gt;"",VLOOKUP(Y391,'Anlagentypen strukt inkl RD end'!$A$2:$H$40,8),"")</f>
        <v/>
      </c>
      <c r="AD391" s="24" t="str">
        <f>IF(Z391&lt;&gt;"",VLOOKUP(Z391,'Anlagentypen strukt inkl RD end'!$A$2:$H$40,8),"")</f>
        <v/>
      </c>
      <c r="AE391" s="33" t="str">
        <f t="shared" si="123"/>
        <v/>
      </c>
      <c r="AF391" s="25"/>
      <c r="AG391" s="25"/>
      <c r="AH391" s="25"/>
      <c r="AI391" s="25"/>
      <c r="AJ391" s="47" t="str">
        <f t="shared" si="120"/>
        <v/>
      </c>
      <c r="AK391" s="48" t="str">
        <f t="shared" si="116"/>
        <v/>
      </c>
      <c r="AL391" s="47" t="str">
        <f t="shared" si="127"/>
        <v/>
      </c>
      <c r="AM391" s="27"/>
      <c r="AN391" s="36" t="str">
        <f t="shared" si="117"/>
        <v/>
      </c>
      <c r="AO391" s="39" t="str">
        <f t="shared" si="113"/>
        <v/>
      </c>
      <c r="AP391" s="39" t="str">
        <f t="shared" si="124"/>
        <v>X</v>
      </c>
      <c r="AQ391" s="97" t="str">
        <f t="shared" si="122"/>
        <v/>
      </c>
      <c r="AR391" s="140" t="str">
        <f>_xlfn.IFNA(IF(AND(MATCH(B391,SlNrfürStrecke!A:A,0)&gt;0,MATCH(C391,SlNrfürStrecke!B:B,0)&gt;0)=TRUE,"ja","nein"),"nein")</f>
        <v>ja</v>
      </c>
      <c r="AS391" s="140" t="str">
        <f t="shared" si="125"/>
        <v>ja</v>
      </c>
      <c r="AT391" s="113" t="str">
        <f t="shared" si="126"/>
        <v>Nein</v>
      </c>
      <c r="AU391" s="113"/>
      <c r="AV391" s="141" t="s">
        <v>3607</v>
      </c>
    </row>
    <row r="392" spans="1:48" s="39" customFormat="1" hidden="1" x14ac:dyDescent="0.25">
      <c r="A392" s="23"/>
      <c r="B392" s="77">
        <v>31418</v>
      </c>
      <c r="C392" s="81" t="s">
        <v>7</v>
      </c>
      <c r="D392" s="81" t="s">
        <v>8</v>
      </c>
      <c r="E392" s="37" t="b">
        <f t="shared" si="121"/>
        <v>0</v>
      </c>
      <c r="F392" s="37" t="b">
        <f t="shared" si="118"/>
        <v>0</v>
      </c>
      <c r="G392" s="38" t="str">
        <f t="shared" si="108"/>
        <v>31418 77 g</v>
      </c>
      <c r="H392" s="18" t="s">
        <v>576</v>
      </c>
      <c r="I392" s="94" t="s">
        <v>9</v>
      </c>
      <c r="J392" s="19" t="s">
        <v>3</v>
      </c>
      <c r="K392" s="19" t="s">
        <v>3</v>
      </c>
      <c r="L392" s="51"/>
      <c r="M392" s="51"/>
      <c r="N392" s="19" t="str">
        <f t="shared" si="109"/>
        <v/>
      </c>
      <c r="O392" s="22" t="str">
        <f t="shared" ca="1" si="110"/>
        <v>ja</v>
      </c>
      <c r="P392" s="22" t="str">
        <f t="shared" ca="1" si="111"/>
        <v>ja</v>
      </c>
      <c r="Q392" s="20" t="str">
        <f t="shared" ca="1" si="112"/>
        <v>Ja</v>
      </c>
      <c r="R392" s="53" t="s">
        <v>577</v>
      </c>
      <c r="S392" s="84"/>
      <c r="T392" s="83"/>
      <c r="U392" s="33" t="str">
        <f t="shared" si="119"/>
        <v/>
      </c>
      <c r="V392" s="29"/>
      <c r="W392" s="35"/>
      <c r="X392" s="35"/>
      <c r="Y392" s="35"/>
      <c r="Z392" s="35"/>
      <c r="AA392" s="24" t="str">
        <f>IF(W392&lt;&gt;"",VLOOKUP(W392,'Anlagentypen strukt inkl RD end'!$A$2:$H$40,8),"")</f>
        <v/>
      </c>
      <c r="AB392" s="24" t="str">
        <f>IF(X392&lt;&gt;"",VLOOKUP(X392,'Anlagentypen strukt inkl RD end'!$A$2:$H$40,8),"")</f>
        <v/>
      </c>
      <c r="AC392" s="24" t="str">
        <f>IF(Y392&lt;&gt;"",VLOOKUP(Y392,'Anlagentypen strukt inkl RD end'!$A$2:$H$40,8),"")</f>
        <v/>
      </c>
      <c r="AD392" s="24" t="str">
        <f>IF(Z392&lt;&gt;"",VLOOKUP(Z392,'Anlagentypen strukt inkl RD end'!$A$2:$H$40,8),"")</f>
        <v/>
      </c>
      <c r="AE392" s="33" t="str">
        <f t="shared" si="123"/>
        <v/>
      </c>
      <c r="AF392" s="25"/>
      <c r="AG392" s="25"/>
      <c r="AH392" s="25"/>
      <c r="AI392" s="25"/>
      <c r="AJ392" s="47" t="str">
        <f t="shared" si="120"/>
        <v/>
      </c>
      <c r="AK392" s="48" t="str">
        <f t="shared" si="116"/>
        <v/>
      </c>
      <c r="AL392" s="47" t="str">
        <f t="shared" si="127"/>
        <v/>
      </c>
      <c r="AM392" s="27"/>
      <c r="AN392" s="36" t="str">
        <f t="shared" si="117"/>
        <v/>
      </c>
      <c r="AO392" s="39" t="str">
        <f t="shared" si="113"/>
        <v/>
      </c>
      <c r="AP392" s="39" t="str">
        <f t="shared" si="124"/>
        <v/>
      </c>
      <c r="AQ392" s="97" t="str">
        <f t="shared" si="122"/>
        <v/>
      </c>
      <c r="AR392" s="113" t="str">
        <f>_xlfn.IFNA(IF(AND(MATCH(B392,SlNrfürStrecke!A:A,0)&gt;0,MATCH(C392,SlNrfürStrecke!B:B,0)&gt;0)=TRUE,"ja","nein"),"nein")</f>
        <v>nein</v>
      </c>
      <c r="AS392" s="140" t="str">
        <f t="shared" si="125"/>
        <v>nein</v>
      </c>
      <c r="AT392" s="113" t="str">
        <f t="shared" si="126"/>
        <v>Ja</v>
      </c>
      <c r="AU392" s="113"/>
      <c r="AV392" s="141" t="s">
        <v>3607</v>
      </c>
    </row>
    <row r="393" spans="1:48" s="39" customFormat="1" ht="26.4" hidden="1" x14ac:dyDescent="0.25">
      <c r="A393" s="23"/>
      <c r="B393" s="77">
        <v>31418</v>
      </c>
      <c r="C393" s="81" t="s">
        <v>142</v>
      </c>
      <c r="D393" s="81" t="s">
        <v>3</v>
      </c>
      <c r="E393" s="37" t="b">
        <f t="shared" si="121"/>
        <v>0</v>
      </c>
      <c r="F393" s="37" t="b">
        <f t="shared" si="118"/>
        <v>0</v>
      </c>
      <c r="G393" s="38" t="str">
        <f t="shared" si="108"/>
        <v xml:space="preserve">31418 91 </v>
      </c>
      <c r="H393" s="18" t="s">
        <v>576</v>
      </c>
      <c r="I393" s="94" t="s">
        <v>3164</v>
      </c>
      <c r="J393" s="19" t="s">
        <v>3</v>
      </c>
      <c r="K393" s="19" t="s">
        <v>3</v>
      </c>
      <c r="L393" s="51"/>
      <c r="M393" s="51"/>
      <c r="N393" s="19" t="str">
        <f t="shared" si="109"/>
        <v/>
      </c>
      <c r="O393" s="22" t="str">
        <f t="shared" ca="1" si="110"/>
        <v>ja</v>
      </c>
      <c r="P393" s="22" t="str">
        <f t="shared" ca="1" si="111"/>
        <v>ja</v>
      </c>
      <c r="Q393" s="20" t="str">
        <f t="shared" ca="1" si="112"/>
        <v>Ja</v>
      </c>
      <c r="R393" s="53" t="s">
        <v>578</v>
      </c>
      <c r="S393" s="73"/>
      <c r="T393" s="28"/>
      <c r="U393" s="33" t="str">
        <f t="shared" si="119"/>
        <v/>
      </c>
      <c r="V393" s="29"/>
      <c r="W393" s="35"/>
      <c r="X393" s="35"/>
      <c r="Y393" s="35"/>
      <c r="Z393" s="35"/>
      <c r="AA393" s="24" t="str">
        <f>IF(W393&lt;&gt;"",VLOOKUP(W393,'Anlagentypen strukt inkl RD end'!$A$2:$H$40,8),"")</f>
        <v/>
      </c>
      <c r="AB393" s="24" t="str">
        <f>IF(X393&lt;&gt;"",VLOOKUP(X393,'Anlagentypen strukt inkl RD end'!$A$2:$H$40,8),"")</f>
        <v/>
      </c>
      <c r="AC393" s="24" t="str">
        <f>IF(Y393&lt;&gt;"",VLOOKUP(Y393,'Anlagentypen strukt inkl RD end'!$A$2:$H$40,8),"")</f>
        <v/>
      </c>
      <c r="AD393" s="24" t="str">
        <f>IF(Z393&lt;&gt;"",VLOOKUP(Z393,'Anlagentypen strukt inkl RD end'!$A$2:$H$40,8),"")</f>
        <v/>
      </c>
      <c r="AE393" s="33" t="str">
        <f t="shared" si="123"/>
        <v/>
      </c>
      <c r="AF393" s="25"/>
      <c r="AG393" s="25"/>
      <c r="AH393" s="25"/>
      <c r="AI393" s="25"/>
      <c r="AJ393" s="47" t="str">
        <f t="shared" si="120"/>
        <v/>
      </c>
      <c r="AK393" s="48" t="str">
        <f t="shared" si="116"/>
        <v/>
      </c>
      <c r="AL393" s="47" t="str">
        <f t="shared" si="127"/>
        <v/>
      </c>
      <c r="AM393" s="27"/>
      <c r="AN393" s="36" t="str">
        <f t="shared" si="117"/>
        <v/>
      </c>
      <c r="AO393" s="39" t="str">
        <f t="shared" si="113"/>
        <v/>
      </c>
      <c r="AP393" s="39" t="str">
        <f t="shared" si="124"/>
        <v/>
      </c>
      <c r="AQ393" s="97" t="str">
        <f t="shared" si="122"/>
        <v/>
      </c>
      <c r="AR393" s="113" t="str">
        <f>_xlfn.IFNA(IF(AND(MATCH(B393,SlNrfürStrecke!A:A,0)&gt;0,MATCH(C393,SlNrfürStrecke!B:B,0)&gt;0)=TRUE,"ja","nein"),"nein")</f>
        <v>nein</v>
      </c>
      <c r="AS393" s="140" t="str">
        <f t="shared" si="125"/>
        <v>nein</v>
      </c>
      <c r="AT393" s="113" t="str">
        <f t="shared" si="126"/>
        <v>Ja</v>
      </c>
      <c r="AU393" s="113"/>
      <c r="AV393" s="141" t="s">
        <v>3607</v>
      </c>
    </row>
    <row r="394" spans="1:48" s="39" customFormat="1" ht="26.4" x14ac:dyDescent="0.25">
      <c r="A394" s="23" t="s">
        <v>2345</v>
      </c>
      <c r="B394" s="77">
        <v>31419</v>
      </c>
      <c r="C394" s="80" t="s">
        <v>3</v>
      </c>
      <c r="D394" s="81" t="s">
        <v>3</v>
      </c>
      <c r="E394" s="37" t="b">
        <f t="shared" si="121"/>
        <v>1</v>
      </c>
      <c r="F394" s="37" t="b">
        <f t="shared" si="118"/>
        <v>0</v>
      </c>
      <c r="G394" s="38" t="str">
        <f t="shared" si="108"/>
        <v xml:space="preserve">31419  </v>
      </c>
      <c r="H394" s="18" t="s">
        <v>580</v>
      </c>
      <c r="I394" s="93" t="s">
        <v>2346</v>
      </c>
      <c r="J394" s="19" t="s">
        <v>3</v>
      </c>
      <c r="K394" s="19" t="s">
        <v>3</v>
      </c>
      <c r="L394" s="51"/>
      <c r="M394" s="51"/>
      <c r="N394" s="19" t="str">
        <f t="shared" si="109"/>
        <v/>
      </c>
      <c r="O394" s="22" t="str">
        <f t="shared" ca="1" si="110"/>
        <v>ja</v>
      </c>
      <c r="P394" s="22" t="str">
        <f t="shared" ca="1" si="111"/>
        <v>ja</v>
      </c>
      <c r="Q394" s="20" t="str">
        <f t="shared" ca="1" si="112"/>
        <v>Ja</v>
      </c>
      <c r="R394" s="53" t="s">
        <v>579</v>
      </c>
      <c r="S394" s="73" t="s">
        <v>2345</v>
      </c>
      <c r="T394" s="28"/>
      <c r="U394" s="33" t="str">
        <f t="shared" si="119"/>
        <v/>
      </c>
      <c r="V394" s="29"/>
      <c r="W394" s="35"/>
      <c r="X394" s="35"/>
      <c r="Y394" s="35"/>
      <c r="Z394" s="35"/>
      <c r="AA394" s="24" t="str">
        <f>IF(W394&lt;&gt;"",VLOOKUP(W394,'Anlagentypen strukt inkl RD end'!$A$2:$H$40,8),"")</f>
        <v/>
      </c>
      <c r="AB394" s="24" t="str">
        <f>IF(X394&lt;&gt;"",VLOOKUP(X394,'Anlagentypen strukt inkl RD end'!$A$2:$H$40,8),"")</f>
        <v/>
      </c>
      <c r="AC394" s="24" t="str">
        <f>IF(Y394&lt;&gt;"",VLOOKUP(Y394,'Anlagentypen strukt inkl RD end'!$A$2:$H$40,8),"")</f>
        <v/>
      </c>
      <c r="AD394" s="24" t="str">
        <f>IF(Z394&lt;&gt;"",VLOOKUP(Z394,'Anlagentypen strukt inkl RD end'!$A$2:$H$40,8),"")</f>
        <v/>
      </c>
      <c r="AE394" s="33" t="str">
        <f t="shared" si="123"/>
        <v/>
      </c>
      <c r="AF394" s="25"/>
      <c r="AG394" s="25"/>
      <c r="AH394" s="25"/>
      <c r="AI394" s="25"/>
      <c r="AJ394" s="47" t="str">
        <f t="shared" si="120"/>
        <v/>
      </c>
      <c r="AK394" s="48" t="str">
        <f t="shared" si="116"/>
        <v/>
      </c>
      <c r="AL394" s="47" t="str">
        <f t="shared" si="127"/>
        <v/>
      </c>
      <c r="AM394" s="27"/>
      <c r="AN394" s="36" t="str">
        <f t="shared" si="117"/>
        <v/>
      </c>
      <c r="AO394" s="39" t="str">
        <f t="shared" si="113"/>
        <v/>
      </c>
      <c r="AP394" s="39" t="str">
        <f t="shared" si="124"/>
        <v>X</v>
      </c>
      <c r="AQ394" s="97" t="str">
        <f t="shared" si="122"/>
        <v/>
      </c>
      <c r="AR394" s="140" t="str">
        <f>_xlfn.IFNA(IF(AND(MATCH(B394,SlNrfürStrecke!A:A,0)&gt;0,MATCH(C394,SlNrfürStrecke!B:B,0)&gt;0)=TRUE,"ja","nein"),"nein")</f>
        <v>ja</v>
      </c>
      <c r="AS394" s="140" t="str">
        <f t="shared" si="125"/>
        <v>ja</v>
      </c>
      <c r="AT394" s="113" t="str">
        <f t="shared" si="126"/>
        <v>Nein</v>
      </c>
      <c r="AU394" s="113"/>
      <c r="AV394" s="141" t="s">
        <v>3607</v>
      </c>
    </row>
    <row r="395" spans="1:48" s="39" customFormat="1" ht="26.4" hidden="1" x14ac:dyDescent="0.25">
      <c r="A395" s="23"/>
      <c r="B395" s="77">
        <v>31419</v>
      </c>
      <c r="C395" s="81" t="s">
        <v>7</v>
      </c>
      <c r="D395" s="81" t="s">
        <v>8</v>
      </c>
      <c r="E395" s="37" t="b">
        <f t="shared" si="121"/>
        <v>0</v>
      </c>
      <c r="F395" s="37" t="b">
        <f t="shared" si="118"/>
        <v>0</v>
      </c>
      <c r="G395" s="38" t="str">
        <f t="shared" si="108"/>
        <v>31419 77 g</v>
      </c>
      <c r="H395" s="18" t="s">
        <v>580</v>
      </c>
      <c r="I395" s="94" t="s">
        <v>9</v>
      </c>
      <c r="J395" s="19" t="s">
        <v>3</v>
      </c>
      <c r="K395" s="19" t="s">
        <v>3</v>
      </c>
      <c r="L395" s="51"/>
      <c r="M395" s="51"/>
      <c r="N395" s="19" t="str">
        <f t="shared" si="109"/>
        <v/>
      </c>
      <c r="O395" s="22" t="str">
        <f t="shared" ca="1" si="110"/>
        <v>ja</v>
      </c>
      <c r="P395" s="22" t="str">
        <f t="shared" ca="1" si="111"/>
        <v>ja</v>
      </c>
      <c r="Q395" s="20" t="str">
        <f t="shared" ca="1" si="112"/>
        <v>Ja</v>
      </c>
      <c r="R395" s="53" t="s">
        <v>581</v>
      </c>
      <c r="S395" s="84"/>
      <c r="T395" s="83"/>
      <c r="U395" s="33" t="str">
        <f t="shared" si="119"/>
        <v/>
      </c>
      <c r="V395" s="29"/>
      <c r="W395" s="35"/>
      <c r="X395" s="35"/>
      <c r="Y395" s="35"/>
      <c r="Z395" s="35"/>
      <c r="AA395" s="24" t="str">
        <f>IF(W395&lt;&gt;"",VLOOKUP(W395,'Anlagentypen strukt inkl RD end'!$A$2:$H$40,8),"")</f>
        <v/>
      </c>
      <c r="AB395" s="24" t="str">
        <f>IF(X395&lt;&gt;"",VLOOKUP(X395,'Anlagentypen strukt inkl RD end'!$A$2:$H$40,8),"")</f>
        <v/>
      </c>
      <c r="AC395" s="24" t="str">
        <f>IF(Y395&lt;&gt;"",VLOOKUP(Y395,'Anlagentypen strukt inkl RD end'!$A$2:$H$40,8),"")</f>
        <v/>
      </c>
      <c r="AD395" s="24" t="str">
        <f>IF(Z395&lt;&gt;"",VLOOKUP(Z395,'Anlagentypen strukt inkl RD end'!$A$2:$H$40,8),"")</f>
        <v/>
      </c>
      <c r="AE395" s="33" t="str">
        <f t="shared" si="123"/>
        <v/>
      </c>
      <c r="AF395" s="25"/>
      <c r="AG395" s="25"/>
      <c r="AH395" s="25"/>
      <c r="AI395" s="25"/>
      <c r="AJ395" s="47" t="str">
        <f t="shared" si="120"/>
        <v/>
      </c>
      <c r="AK395" s="48" t="str">
        <f t="shared" si="116"/>
        <v/>
      </c>
      <c r="AL395" s="47" t="str">
        <f t="shared" si="127"/>
        <v/>
      </c>
      <c r="AM395" s="27"/>
      <c r="AN395" s="36" t="str">
        <f t="shared" si="117"/>
        <v/>
      </c>
      <c r="AO395" s="39" t="str">
        <f t="shared" si="113"/>
        <v/>
      </c>
      <c r="AP395" s="39" t="str">
        <f t="shared" si="124"/>
        <v/>
      </c>
      <c r="AQ395" s="97" t="str">
        <f t="shared" si="122"/>
        <v/>
      </c>
      <c r="AR395" s="113" t="str">
        <f>_xlfn.IFNA(IF(AND(MATCH(B395,SlNrfürStrecke!A:A,0)&gt;0,MATCH(C395,SlNrfürStrecke!B:B,0)&gt;0)=TRUE,"ja","nein"),"nein")</f>
        <v>nein</v>
      </c>
      <c r="AS395" s="140" t="str">
        <f t="shared" si="125"/>
        <v>nein</v>
      </c>
      <c r="AT395" s="113" t="str">
        <f t="shared" si="126"/>
        <v>Ja</v>
      </c>
      <c r="AU395" s="113"/>
      <c r="AV395" s="141" t="s">
        <v>3607</v>
      </c>
    </row>
    <row r="396" spans="1:48" s="39" customFormat="1" ht="26.4" hidden="1" x14ac:dyDescent="0.25">
      <c r="A396" s="23"/>
      <c r="B396" s="77">
        <v>31419</v>
      </c>
      <c r="C396" s="81" t="s">
        <v>142</v>
      </c>
      <c r="D396" s="81" t="s">
        <v>3</v>
      </c>
      <c r="E396" s="37" t="b">
        <f t="shared" si="121"/>
        <v>0</v>
      </c>
      <c r="F396" s="37" t="b">
        <f t="shared" si="118"/>
        <v>0</v>
      </c>
      <c r="G396" s="38" t="str">
        <f t="shared" si="108"/>
        <v xml:space="preserve">31419 91 </v>
      </c>
      <c r="H396" s="18" t="s">
        <v>580</v>
      </c>
      <c r="I396" s="94" t="s">
        <v>3164</v>
      </c>
      <c r="J396" s="19" t="s">
        <v>3</v>
      </c>
      <c r="K396" s="19" t="s">
        <v>3</v>
      </c>
      <c r="L396" s="51"/>
      <c r="M396" s="51"/>
      <c r="N396" s="19" t="str">
        <f t="shared" si="109"/>
        <v/>
      </c>
      <c r="O396" s="22" t="str">
        <f t="shared" ca="1" si="110"/>
        <v>ja</v>
      </c>
      <c r="P396" s="22" t="str">
        <f t="shared" ca="1" si="111"/>
        <v>ja</v>
      </c>
      <c r="Q396" s="20" t="str">
        <f t="shared" ca="1" si="112"/>
        <v>Ja</v>
      </c>
      <c r="R396" s="53" t="s">
        <v>582</v>
      </c>
      <c r="S396" s="73"/>
      <c r="T396" s="28"/>
      <c r="U396" s="33" t="str">
        <f t="shared" si="119"/>
        <v/>
      </c>
      <c r="V396" s="29"/>
      <c r="W396" s="35"/>
      <c r="X396" s="35"/>
      <c r="Y396" s="35"/>
      <c r="Z396" s="35"/>
      <c r="AA396" s="24" t="str">
        <f>IF(W396&lt;&gt;"",VLOOKUP(W396,'Anlagentypen strukt inkl RD end'!$A$2:$H$40,8),"")</f>
        <v/>
      </c>
      <c r="AB396" s="24" t="str">
        <f>IF(X396&lt;&gt;"",VLOOKUP(X396,'Anlagentypen strukt inkl RD end'!$A$2:$H$40,8),"")</f>
        <v/>
      </c>
      <c r="AC396" s="24" t="str">
        <f>IF(Y396&lt;&gt;"",VLOOKUP(Y396,'Anlagentypen strukt inkl RD end'!$A$2:$H$40,8),"")</f>
        <v/>
      </c>
      <c r="AD396" s="24" t="str">
        <f>IF(Z396&lt;&gt;"",VLOOKUP(Z396,'Anlagentypen strukt inkl RD end'!$A$2:$H$40,8),"")</f>
        <v/>
      </c>
      <c r="AE396" s="33" t="str">
        <f t="shared" si="123"/>
        <v/>
      </c>
      <c r="AF396" s="25"/>
      <c r="AG396" s="25"/>
      <c r="AH396" s="25"/>
      <c r="AI396" s="25"/>
      <c r="AJ396" s="47" t="str">
        <f t="shared" si="120"/>
        <v/>
      </c>
      <c r="AK396" s="48" t="str">
        <f t="shared" si="116"/>
        <v/>
      </c>
      <c r="AL396" s="47" t="str">
        <f t="shared" si="127"/>
        <v/>
      </c>
      <c r="AM396" s="27"/>
      <c r="AN396" s="36" t="str">
        <f t="shared" si="117"/>
        <v/>
      </c>
      <c r="AO396" s="39" t="str">
        <f t="shared" si="113"/>
        <v/>
      </c>
      <c r="AP396" s="39" t="str">
        <f t="shared" si="124"/>
        <v/>
      </c>
      <c r="AQ396" s="97" t="str">
        <f t="shared" si="122"/>
        <v/>
      </c>
      <c r="AR396" s="113" t="str">
        <f>_xlfn.IFNA(IF(AND(MATCH(B396,SlNrfürStrecke!A:A,0)&gt;0,MATCH(C396,SlNrfürStrecke!B:B,0)&gt;0)=TRUE,"ja","nein"),"nein")</f>
        <v>nein</v>
      </c>
      <c r="AS396" s="140" t="str">
        <f t="shared" si="125"/>
        <v>nein</v>
      </c>
      <c r="AT396" s="113" t="str">
        <f t="shared" si="126"/>
        <v>Ja</v>
      </c>
      <c r="AU396" s="113"/>
      <c r="AV396" s="141" t="s">
        <v>3607</v>
      </c>
    </row>
    <row r="397" spans="1:48" s="39" customFormat="1" x14ac:dyDescent="0.25">
      <c r="A397" s="23" t="s">
        <v>2345</v>
      </c>
      <c r="B397" s="77">
        <v>31420</v>
      </c>
      <c r="C397" s="80" t="s">
        <v>3</v>
      </c>
      <c r="D397" s="81" t="s">
        <v>3</v>
      </c>
      <c r="E397" s="37" t="b">
        <f t="shared" si="121"/>
        <v>1</v>
      </c>
      <c r="F397" s="37" t="b">
        <f t="shared" si="118"/>
        <v>0</v>
      </c>
      <c r="G397" s="38" t="str">
        <f t="shared" si="108"/>
        <v xml:space="preserve">31420  </v>
      </c>
      <c r="H397" s="18" t="s">
        <v>584</v>
      </c>
      <c r="I397" s="93" t="s">
        <v>2346</v>
      </c>
      <c r="J397" s="19" t="s">
        <v>3</v>
      </c>
      <c r="K397" s="19" t="s">
        <v>3</v>
      </c>
      <c r="L397" s="51"/>
      <c r="M397" s="51"/>
      <c r="N397" s="19" t="str">
        <f t="shared" si="109"/>
        <v/>
      </c>
      <c r="O397" s="22" t="str">
        <f t="shared" ca="1" si="110"/>
        <v>ja</v>
      </c>
      <c r="P397" s="22" t="str">
        <f t="shared" ca="1" si="111"/>
        <v>ja</v>
      </c>
      <c r="Q397" s="20" t="str">
        <f t="shared" ca="1" si="112"/>
        <v>Ja</v>
      </c>
      <c r="R397" s="53" t="s">
        <v>583</v>
      </c>
      <c r="S397" s="73" t="s">
        <v>2345</v>
      </c>
      <c r="T397" s="28"/>
      <c r="U397" s="33" t="str">
        <f t="shared" si="119"/>
        <v/>
      </c>
      <c r="V397" s="29"/>
      <c r="W397" s="35"/>
      <c r="X397" s="35"/>
      <c r="Y397" s="35"/>
      <c r="Z397" s="35"/>
      <c r="AA397" s="24" t="str">
        <f>IF(W397&lt;&gt;"",VLOOKUP(W397,'Anlagentypen strukt inkl RD end'!$A$2:$H$40,8),"")</f>
        <v/>
      </c>
      <c r="AB397" s="24" t="str">
        <f>IF(X397&lt;&gt;"",VLOOKUP(X397,'Anlagentypen strukt inkl RD end'!$A$2:$H$40,8),"")</f>
        <v/>
      </c>
      <c r="AC397" s="24" t="str">
        <f>IF(Y397&lt;&gt;"",VLOOKUP(Y397,'Anlagentypen strukt inkl RD end'!$A$2:$H$40,8),"")</f>
        <v/>
      </c>
      <c r="AD397" s="24" t="str">
        <f>IF(Z397&lt;&gt;"",VLOOKUP(Z397,'Anlagentypen strukt inkl RD end'!$A$2:$H$40,8),"")</f>
        <v/>
      </c>
      <c r="AE397" s="33" t="str">
        <f t="shared" si="123"/>
        <v/>
      </c>
      <c r="AF397" s="25"/>
      <c r="AG397" s="25"/>
      <c r="AH397" s="25"/>
      <c r="AI397" s="25"/>
      <c r="AJ397" s="47" t="str">
        <f t="shared" si="120"/>
        <v/>
      </c>
      <c r="AK397" s="48" t="str">
        <f t="shared" si="116"/>
        <v/>
      </c>
      <c r="AL397" s="47" t="str">
        <f t="shared" si="127"/>
        <v/>
      </c>
      <c r="AM397" s="27"/>
      <c r="AN397" s="36" t="str">
        <f t="shared" si="117"/>
        <v/>
      </c>
      <c r="AO397" s="39" t="str">
        <f t="shared" si="113"/>
        <v/>
      </c>
      <c r="AP397" s="39" t="str">
        <f t="shared" si="124"/>
        <v>X</v>
      </c>
      <c r="AQ397" s="97" t="str">
        <f t="shared" si="122"/>
        <v/>
      </c>
      <c r="AR397" s="140" t="str">
        <f>_xlfn.IFNA(IF(AND(MATCH(B397,SlNrfürStrecke!A:A,0)&gt;0,MATCH(C397,SlNrfürStrecke!B:B,0)&gt;0)=TRUE,"ja","nein"),"nein")</f>
        <v>ja</v>
      </c>
      <c r="AS397" s="140" t="str">
        <f t="shared" si="125"/>
        <v>ja</v>
      </c>
      <c r="AT397" s="113" t="str">
        <f t="shared" si="126"/>
        <v>Nein</v>
      </c>
      <c r="AU397" s="113"/>
      <c r="AV397" s="141" t="s">
        <v>3607</v>
      </c>
    </row>
    <row r="398" spans="1:48" s="39" customFormat="1" hidden="1" x14ac:dyDescent="0.25">
      <c r="A398" s="23"/>
      <c r="B398" s="77">
        <v>31420</v>
      </c>
      <c r="C398" s="81" t="s">
        <v>7</v>
      </c>
      <c r="D398" s="81" t="s">
        <v>8</v>
      </c>
      <c r="E398" s="37" t="b">
        <f t="shared" si="121"/>
        <v>0</v>
      </c>
      <c r="F398" s="37" t="b">
        <f t="shared" si="118"/>
        <v>0</v>
      </c>
      <c r="G398" s="38" t="str">
        <f t="shared" si="108"/>
        <v>31420 77 g</v>
      </c>
      <c r="H398" s="18" t="s">
        <v>584</v>
      </c>
      <c r="I398" s="94" t="s">
        <v>9</v>
      </c>
      <c r="J398" s="19" t="s">
        <v>3</v>
      </c>
      <c r="K398" s="19" t="s">
        <v>3</v>
      </c>
      <c r="L398" s="51"/>
      <c r="M398" s="51"/>
      <c r="N398" s="19" t="str">
        <f t="shared" si="109"/>
        <v/>
      </c>
      <c r="O398" s="22" t="str">
        <f t="shared" ca="1" si="110"/>
        <v>ja</v>
      </c>
      <c r="P398" s="22" t="str">
        <f t="shared" ca="1" si="111"/>
        <v>ja</v>
      </c>
      <c r="Q398" s="20" t="str">
        <f t="shared" ca="1" si="112"/>
        <v>Ja</v>
      </c>
      <c r="R398" s="53" t="s">
        <v>585</v>
      </c>
      <c r="S398" s="84"/>
      <c r="T398" s="83"/>
      <c r="U398" s="33" t="str">
        <f t="shared" si="119"/>
        <v/>
      </c>
      <c r="V398" s="29"/>
      <c r="W398" s="35"/>
      <c r="X398" s="35"/>
      <c r="Y398" s="35"/>
      <c r="Z398" s="35"/>
      <c r="AA398" s="24" t="str">
        <f>IF(W398&lt;&gt;"",VLOOKUP(W398,'Anlagentypen strukt inkl RD end'!$A$2:$H$40,8),"")</f>
        <v/>
      </c>
      <c r="AB398" s="24" t="str">
        <f>IF(X398&lt;&gt;"",VLOOKUP(X398,'Anlagentypen strukt inkl RD end'!$A$2:$H$40,8),"")</f>
        <v/>
      </c>
      <c r="AC398" s="24" t="str">
        <f>IF(Y398&lt;&gt;"",VLOOKUP(Y398,'Anlagentypen strukt inkl RD end'!$A$2:$H$40,8),"")</f>
        <v/>
      </c>
      <c r="AD398" s="24" t="str">
        <f>IF(Z398&lt;&gt;"",VLOOKUP(Z398,'Anlagentypen strukt inkl RD end'!$A$2:$H$40,8),"")</f>
        <v/>
      </c>
      <c r="AE398" s="33" t="str">
        <f t="shared" si="123"/>
        <v/>
      </c>
      <c r="AF398" s="25"/>
      <c r="AG398" s="25"/>
      <c r="AH398" s="25"/>
      <c r="AI398" s="25"/>
      <c r="AJ398" s="47" t="str">
        <f t="shared" si="120"/>
        <v/>
      </c>
      <c r="AK398" s="48" t="str">
        <f t="shared" si="116"/>
        <v/>
      </c>
      <c r="AL398" s="47" t="str">
        <f t="shared" si="127"/>
        <v/>
      </c>
      <c r="AM398" s="27"/>
      <c r="AN398" s="36" t="str">
        <f t="shared" si="117"/>
        <v/>
      </c>
      <c r="AO398" s="39" t="str">
        <f t="shared" si="113"/>
        <v/>
      </c>
      <c r="AP398" s="39" t="str">
        <f t="shared" si="124"/>
        <v/>
      </c>
      <c r="AQ398" s="97" t="str">
        <f t="shared" si="122"/>
        <v/>
      </c>
      <c r="AR398" s="113" t="str">
        <f>_xlfn.IFNA(IF(AND(MATCH(B398,SlNrfürStrecke!A:A,0)&gt;0,MATCH(C398,SlNrfürStrecke!B:B,0)&gt;0)=TRUE,"ja","nein"),"nein")</f>
        <v>nein</v>
      </c>
      <c r="AS398" s="140" t="str">
        <f t="shared" si="125"/>
        <v>nein</v>
      </c>
      <c r="AT398" s="113" t="str">
        <f t="shared" si="126"/>
        <v>Ja</v>
      </c>
      <c r="AU398" s="113"/>
      <c r="AV398" s="141" t="s">
        <v>3607</v>
      </c>
    </row>
    <row r="399" spans="1:48" s="39" customFormat="1" ht="26.4" hidden="1" x14ac:dyDescent="0.25">
      <c r="A399" s="23"/>
      <c r="B399" s="77">
        <v>31420</v>
      </c>
      <c r="C399" s="81" t="s">
        <v>142</v>
      </c>
      <c r="D399" s="81" t="s">
        <v>3</v>
      </c>
      <c r="E399" s="37" t="b">
        <f t="shared" si="121"/>
        <v>0</v>
      </c>
      <c r="F399" s="37" t="b">
        <f t="shared" si="118"/>
        <v>0</v>
      </c>
      <c r="G399" s="38" t="str">
        <f t="shared" si="108"/>
        <v xml:space="preserve">31420 91 </v>
      </c>
      <c r="H399" s="18" t="s">
        <v>584</v>
      </c>
      <c r="I399" s="94" t="s">
        <v>3164</v>
      </c>
      <c r="J399" s="19" t="s">
        <v>3</v>
      </c>
      <c r="K399" s="19" t="s">
        <v>3</v>
      </c>
      <c r="L399" s="51"/>
      <c r="M399" s="51"/>
      <c r="N399" s="19" t="str">
        <f t="shared" si="109"/>
        <v/>
      </c>
      <c r="O399" s="22" t="str">
        <f t="shared" ca="1" si="110"/>
        <v>ja</v>
      </c>
      <c r="P399" s="22" t="str">
        <f t="shared" ca="1" si="111"/>
        <v>ja</v>
      </c>
      <c r="Q399" s="20" t="str">
        <f t="shared" ca="1" si="112"/>
        <v>Ja</v>
      </c>
      <c r="R399" s="53" t="s">
        <v>586</v>
      </c>
      <c r="S399" s="73"/>
      <c r="T399" s="28"/>
      <c r="U399" s="33" t="str">
        <f t="shared" si="119"/>
        <v/>
      </c>
      <c r="V399" s="29"/>
      <c r="W399" s="35"/>
      <c r="X399" s="35"/>
      <c r="Y399" s="35"/>
      <c r="Z399" s="35"/>
      <c r="AA399" s="24" t="str">
        <f>IF(W399&lt;&gt;"",VLOOKUP(W399,'Anlagentypen strukt inkl RD end'!$A$2:$H$40,8),"")</f>
        <v/>
      </c>
      <c r="AB399" s="24" t="str">
        <f>IF(X399&lt;&gt;"",VLOOKUP(X399,'Anlagentypen strukt inkl RD end'!$A$2:$H$40,8),"")</f>
        <v/>
      </c>
      <c r="AC399" s="24" t="str">
        <f>IF(Y399&lt;&gt;"",VLOOKUP(Y399,'Anlagentypen strukt inkl RD end'!$A$2:$H$40,8),"")</f>
        <v/>
      </c>
      <c r="AD399" s="24" t="str">
        <f>IF(Z399&lt;&gt;"",VLOOKUP(Z399,'Anlagentypen strukt inkl RD end'!$A$2:$H$40,8),"")</f>
        <v/>
      </c>
      <c r="AE399" s="33" t="str">
        <f t="shared" si="123"/>
        <v/>
      </c>
      <c r="AF399" s="25"/>
      <c r="AG399" s="25"/>
      <c r="AH399" s="25"/>
      <c r="AI399" s="25"/>
      <c r="AJ399" s="47" t="str">
        <f t="shared" si="120"/>
        <v/>
      </c>
      <c r="AK399" s="48" t="str">
        <f t="shared" si="116"/>
        <v/>
      </c>
      <c r="AL399" s="47" t="str">
        <f t="shared" si="127"/>
        <v/>
      </c>
      <c r="AM399" s="27"/>
      <c r="AN399" s="36" t="str">
        <f t="shared" si="117"/>
        <v/>
      </c>
      <c r="AO399" s="39" t="str">
        <f t="shared" si="113"/>
        <v/>
      </c>
      <c r="AP399" s="39" t="str">
        <f t="shared" si="124"/>
        <v/>
      </c>
      <c r="AQ399" s="97" t="str">
        <f t="shared" si="122"/>
        <v/>
      </c>
      <c r="AR399" s="113" t="str">
        <f>_xlfn.IFNA(IF(AND(MATCH(B399,SlNrfürStrecke!A:A,0)&gt;0,MATCH(C399,SlNrfürStrecke!B:B,0)&gt;0)=TRUE,"ja","nein"),"nein")</f>
        <v>nein</v>
      </c>
      <c r="AS399" s="140" t="str">
        <f t="shared" si="125"/>
        <v>nein</v>
      </c>
      <c r="AT399" s="113" t="str">
        <f t="shared" si="126"/>
        <v>Ja</v>
      </c>
      <c r="AU399" s="113"/>
      <c r="AV399" s="141" t="s">
        <v>3607</v>
      </c>
    </row>
    <row r="400" spans="1:48" s="39" customFormat="1" x14ac:dyDescent="0.25">
      <c r="A400" s="23" t="s">
        <v>2345</v>
      </c>
      <c r="B400" s="77">
        <v>31421</v>
      </c>
      <c r="C400" s="80" t="s">
        <v>3</v>
      </c>
      <c r="D400" s="81" t="s">
        <v>3</v>
      </c>
      <c r="E400" s="37" t="b">
        <f t="shared" si="121"/>
        <v>1</v>
      </c>
      <c r="F400" s="37" t="b">
        <f t="shared" si="118"/>
        <v>0</v>
      </c>
      <c r="G400" s="38" t="str">
        <f t="shared" si="108"/>
        <v xml:space="preserve">31421  </v>
      </c>
      <c r="H400" s="18" t="s">
        <v>588</v>
      </c>
      <c r="I400" s="93" t="s">
        <v>2346</v>
      </c>
      <c r="J400" s="19" t="s">
        <v>3</v>
      </c>
      <c r="K400" s="19" t="s">
        <v>3</v>
      </c>
      <c r="L400" s="51"/>
      <c r="M400" s="51"/>
      <c r="N400" s="19" t="str">
        <f t="shared" si="109"/>
        <v/>
      </c>
      <c r="O400" s="22" t="str">
        <f t="shared" ca="1" si="110"/>
        <v>ja</v>
      </c>
      <c r="P400" s="22" t="str">
        <f t="shared" ca="1" si="111"/>
        <v>ja</v>
      </c>
      <c r="Q400" s="20" t="str">
        <f t="shared" ca="1" si="112"/>
        <v>Ja</v>
      </c>
      <c r="R400" s="53" t="s">
        <v>587</v>
      </c>
      <c r="S400" s="73" t="s">
        <v>2345</v>
      </c>
      <c r="T400" s="28"/>
      <c r="U400" s="33" t="str">
        <f t="shared" si="119"/>
        <v/>
      </c>
      <c r="V400" s="29"/>
      <c r="W400" s="35"/>
      <c r="X400" s="35"/>
      <c r="Y400" s="35"/>
      <c r="Z400" s="35"/>
      <c r="AA400" s="24" t="str">
        <f>IF(W400&lt;&gt;"",VLOOKUP(W400,'Anlagentypen strukt inkl RD end'!$A$2:$H$40,8),"")</f>
        <v/>
      </c>
      <c r="AB400" s="24" t="str">
        <f>IF(X400&lt;&gt;"",VLOOKUP(X400,'Anlagentypen strukt inkl RD end'!$A$2:$H$40,8),"")</f>
        <v/>
      </c>
      <c r="AC400" s="24" t="str">
        <f>IF(Y400&lt;&gt;"",VLOOKUP(Y400,'Anlagentypen strukt inkl RD end'!$A$2:$H$40,8),"")</f>
        <v/>
      </c>
      <c r="AD400" s="24" t="str">
        <f>IF(Z400&lt;&gt;"",VLOOKUP(Z400,'Anlagentypen strukt inkl RD end'!$A$2:$H$40,8),"")</f>
        <v/>
      </c>
      <c r="AE400" s="33" t="str">
        <f t="shared" si="123"/>
        <v/>
      </c>
      <c r="AF400" s="25"/>
      <c r="AG400" s="25"/>
      <c r="AH400" s="25"/>
      <c r="AI400" s="25"/>
      <c r="AJ400" s="47" t="str">
        <f t="shared" si="120"/>
        <v/>
      </c>
      <c r="AK400" s="48" t="str">
        <f t="shared" si="116"/>
        <v/>
      </c>
      <c r="AL400" s="47" t="str">
        <f t="shared" si="127"/>
        <v/>
      </c>
      <c r="AM400" s="27"/>
      <c r="AN400" s="36" t="str">
        <f t="shared" si="117"/>
        <v/>
      </c>
      <c r="AO400" s="39" t="str">
        <f t="shared" si="113"/>
        <v/>
      </c>
      <c r="AP400" s="39" t="str">
        <f t="shared" si="124"/>
        <v>X</v>
      </c>
      <c r="AQ400" s="97" t="str">
        <f t="shared" si="122"/>
        <v/>
      </c>
      <c r="AR400" s="140" t="str">
        <f>_xlfn.IFNA(IF(AND(MATCH(B400,SlNrfürStrecke!A:A,0)&gt;0,MATCH(C400,SlNrfürStrecke!B:B,0)&gt;0)=TRUE,"ja","nein"),"nein")</f>
        <v>ja</v>
      </c>
      <c r="AS400" s="140" t="str">
        <f t="shared" si="125"/>
        <v>ja</v>
      </c>
      <c r="AT400" s="113" t="str">
        <f t="shared" si="126"/>
        <v>Nein</v>
      </c>
      <c r="AU400" s="113"/>
      <c r="AV400" s="141" t="s">
        <v>3607</v>
      </c>
    </row>
    <row r="401" spans="1:48" s="39" customFormat="1" hidden="1" x14ac:dyDescent="0.25">
      <c r="A401" s="23"/>
      <c r="B401" s="77">
        <v>31421</v>
      </c>
      <c r="C401" s="81" t="s">
        <v>7</v>
      </c>
      <c r="D401" s="81" t="s">
        <v>8</v>
      </c>
      <c r="E401" s="37" t="b">
        <f t="shared" si="121"/>
        <v>0</v>
      </c>
      <c r="F401" s="37" t="b">
        <f t="shared" si="118"/>
        <v>0</v>
      </c>
      <c r="G401" s="38" t="str">
        <f t="shared" si="108"/>
        <v>31421 77 g</v>
      </c>
      <c r="H401" s="18" t="s">
        <v>588</v>
      </c>
      <c r="I401" s="94" t="s">
        <v>9</v>
      </c>
      <c r="J401" s="19" t="s">
        <v>3</v>
      </c>
      <c r="K401" s="19" t="s">
        <v>3</v>
      </c>
      <c r="L401" s="51"/>
      <c r="M401" s="51"/>
      <c r="N401" s="19" t="str">
        <f t="shared" si="109"/>
        <v/>
      </c>
      <c r="O401" s="22" t="str">
        <f t="shared" ca="1" si="110"/>
        <v>ja</v>
      </c>
      <c r="P401" s="22" t="str">
        <f t="shared" ca="1" si="111"/>
        <v>ja</v>
      </c>
      <c r="Q401" s="20" t="str">
        <f t="shared" ca="1" si="112"/>
        <v>Ja</v>
      </c>
      <c r="R401" s="53" t="s">
        <v>589</v>
      </c>
      <c r="S401" s="84"/>
      <c r="T401" s="83"/>
      <c r="U401" s="33" t="str">
        <f t="shared" si="119"/>
        <v/>
      </c>
      <c r="V401" s="29"/>
      <c r="W401" s="35"/>
      <c r="X401" s="35"/>
      <c r="Y401" s="35"/>
      <c r="Z401" s="35"/>
      <c r="AA401" s="24" t="str">
        <f>IF(W401&lt;&gt;"",VLOOKUP(W401,'Anlagentypen strukt inkl RD end'!$A$2:$H$40,8),"")</f>
        <v/>
      </c>
      <c r="AB401" s="24" t="str">
        <f>IF(X401&lt;&gt;"",VLOOKUP(X401,'Anlagentypen strukt inkl RD end'!$A$2:$H$40,8),"")</f>
        <v/>
      </c>
      <c r="AC401" s="24" t="str">
        <f>IF(Y401&lt;&gt;"",VLOOKUP(Y401,'Anlagentypen strukt inkl RD end'!$A$2:$H$40,8),"")</f>
        <v/>
      </c>
      <c r="AD401" s="24" t="str">
        <f>IF(Z401&lt;&gt;"",VLOOKUP(Z401,'Anlagentypen strukt inkl RD end'!$A$2:$H$40,8),"")</f>
        <v/>
      </c>
      <c r="AE401" s="33" t="str">
        <f t="shared" si="123"/>
        <v/>
      </c>
      <c r="AF401" s="25"/>
      <c r="AG401" s="25"/>
      <c r="AH401" s="25"/>
      <c r="AI401" s="25"/>
      <c r="AJ401" s="47" t="str">
        <f t="shared" si="120"/>
        <v/>
      </c>
      <c r="AK401" s="48" t="str">
        <f t="shared" si="116"/>
        <v/>
      </c>
      <c r="AL401" s="47" t="str">
        <f t="shared" si="127"/>
        <v/>
      </c>
      <c r="AM401" s="27"/>
      <c r="AN401" s="36" t="str">
        <f t="shared" si="117"/>
        <v/>
      </c>
      <c r="AO401" s="39" t="str">
        <f t="shared" si="113"/>
        <v/>
      </c>
      <c r="AP401" s="39" t="str">
        <f t="shared" si="124"/>
        <v/>
      </c>
      <c r="AQ401" s="97" t="str">
        <f t="shared" si="122"/>
        <v/>
      </c>
      <c r="AR401" s="113" t="str">
        <f>_xlfn.IFNA(IF(AND(MATCH(B401,SlNrfürStrecke!A:A,0)&gt;0,MATCH(C401,SlNrfürStrecke!B:B,0)&gt;0)=TRUE,"ja","nein"),"nein")</f>
        <v>nein</v>
      </c>
      <c r="AS401" s="140" t="str">
        <f t="shared" si="125"/>
        <v>nein</v>
      </c>
      <c r="AT401" s="113" t="str">
        <f t="shared" si="126"/>
        <v>Ja</v>
      </c>
      <c r="AU401" s="113"/>
      <c r="AV401" s="141" t="s">
        <v>3607</v>
      </c>
    </row>
    <row r="402" spans="1:48" s="39" customFormat="1" ht="26.4" hidden="1" x14ac:dyDescent="0.25">
      <c r="A402" s="23"/>
      <c r="B402" s="77">
        <v>31421</v>
      </c>
      <c r="C402" s="81" t="s">
        <v>142</v>
      </c>
      <c r="D402" s="81" t="s">
        <v>3</v>
      </c>
      <c r="E402" s="37" t="b">
        <f t="shared" si="121"/>
        <v>0</v>
      </c>
      <c r="F402" s="37" t="b">
        <f t="shared" si="118"/>
        <v>0</v>
      </c>
      <c r="G402" s="38" t="str">
        <f t="shared" si="108"/>
        <v xml:space="preserve">31421 91 </v>
      </c>
      <c r="H402" s="18" t="s">
        <v>588</v>
      </c>
      <c r="I402" s="94" t="s">
        <v>3164</v>
      </c>
      <c r="J402" s="19" t="s">
        <v>3</v>
      </c>
      <c r="K402" s="19" t="s">
        <v>3</v>
      </c>
      <c r="L402" s="51"/>
      <c r="M402" s="51"/>
      <c r="N402" s="19" t="str">
        <f t="shared" si="109"/>
        <v/>
      </c>
      <c r="O402" s="22" t="str">
        <f t="shared" ca="1" si="110"/>
        <v>ja</v>
      </c>
      <c r="P402" s="22" t="str">
        <f t="shared" ca="1" si="111"/>
        <v>ja</v>
      </c>
      <c r="Q402" s="20" t="str">
        <f t="shared" ca="1" si="112"/>
        <v>Ja</v>
      </c>
      <c r="R402" s="53" t="s">
        <v>590</v>
      </c>
      <c r="S402" s="73"/>
      <c r="T402" s="28"/>
      <c r="U402" s="33" t="str">
        <f t="shared" si="119"/>
        <v/>
      </c>
      <c r="V402" s="29"/>
      <c r="W402" s="35"/>
      <c r="X402" s="35"/>
      <c r="Y402" s="35"/>
      <c r="Z402" s="35"/>
      <c r="AA402" s="24" t="str">
        <f>IF(W402&lt;&gt;"",VLOOKUP(W402,'Anlagentypen strukt inkl RD end'!$A$2:$H$40,8),"")</f>
        <v/>
      </c>
      <c r="AB402" s="24" t="str">
        <f>IF(X402&lt;&gt;"",VLOOKUP(X402,'Anlagentypen strukt inkl RD end'!$A$2:$H$40,8),"")</f>
        <v/>
      </c>
      <c r="AC402" s="24" t="str">
        <f>IF(Y402&lt;&gt;"",VLOOKUP(Y402,'Anlagentypen strukt inkl RD end'!$A$2:$H$40,8),"")</f>
        <v/>
      </c>
      <c r="AD402" s="24" t="str">
        <f>IF(Z402&lt;&gt;"",VLOOKUP(Z402,'Anlagentypen strukt inkl RD end'!$A$2:$H$40,8),"")</f>
        <v/>
      </c>
      <c r="AE402" s="33" t="str">
        <f t="shared" si="123"/>
        <v/>
      </c>
      <c r="AF402" s="25"/>
      <c r="AG402" s="25"/>
      <c r="AH402" s="25"/>
      <c r="AI402" s="25"/>
      <c r="AJ402" s="47" t="str">
        <f t="shared" si="120"/>
        <v/>
      </c>
      <c r="AK402" s="48" t="str">
        <f t="shared" si="116"/>
        <v/>
      </c>
      <c r="AL402" s="47" t="str">
        <f t="shared" si="127"/>
        <v/>
      </c>
      <c r="AM402" s="27"/>
      <c r="AN402" s="36" t="str">
        <f t="shared" si="117"/>
        <v/>
      </c>
      <c r="AO402" s="39" t="str">
        <f t="shared" si="113"/>
        <v/>
      </c>
      <c r="AP402" s="39" t="str">
        <f t="shared" si="124"/>
        <v/>
      </c>
      <c r="AQ402" s="97" t="str">
        <f t="shared" si="122"/>
        <v/>
      </c>
      <c r="AR402" s="113" t="str">
        <f>_xlfn.IFNA(IF(AND(MATCH(B402,SlNrfürStrecke!A:A,0)&gt;0,MATCH(C402,SlNrfürStrecke!B:B,0)&gt;0)=TRUE,"ja","nein"),"nein")</f>
        <v>nein</v>
      </c>
      <c r="AS402" s="140" t="str">
        <f t="shared" si="125"/>
        <v>nein</v>
      </c>
      <c r="AT402" s="113" t="str">
        <f t="shared" si="126"/>
        <v>Ja</v>
      </c>
      <c r="AU402" s="113"/>
      <c r="AV402" s="141" t="s">
        <v>3607</v>
      </c>
    </row>
    <row r="403" spans="1:48" s="39" customFormat="1" x14ac:dyDescent="0.25">
      <c r="A403" s="23" t="s">
        <v>2345</v>
      </c>
      <c r="B403" s="77">
        <v>31422</v>
      </c>
      <c r="C403" s="80" t="s">
        <v>3</v>
      </c>
      <c r="D403" s="81" t="s">
        <v>3</v>
      </c>
      <c r="E403" s="37" t="b">
        <f t="shared" si="121"/>
        <v>1</v>
      </c>
      <c r="F403" s="37" t="b">
        <f t="shared" si="118"/>
        <v>0</v>
      </c>
      <c r="G403" s="38" t="str">
        <f t="shared" si="108"/>
        <v xml:space="preserve">31422  </v>
      </c>
      <c r="H403" s="18" t="s">
        <v>592</v>
      </c>
      <c r="I403" s="93" t="s">
        <v>2346</v>
      </c>
      <c r="J403" s="19" t="s">
        <v>3</v>
      </c>
      <c r="K403" s="19" t="s">
        <v>3</v>
      </c>
      <c r="L403" s="51"/>
      <c r="M403" s="51"/>
      <c r="N403" s="19" t="str">
        <f t="shared" si="109"/>
        <v/>
      </c>
      <c r="O403" s="22" t="str">
        <f t="shared" ca="1" si="110"/>
        <v>ja</v>
      </c>
      <c r="P403" s="22" t="str">
        <f t="shared" ca="1" si="111"/>
        <v>ja</v>
      </c>
      <c r="Q403" s="20" t="str">
        <f t="shared" ca="1" si="112"/>
        <v>Ja</v>
      </c>
      <c r="R403" s="53" t="s">
        <v>591</v>
      </c>
      <c r="S403" s="73" t="s">
        <v>2345</v>
      </c>
      <c r="T403" s="28"/>
      <c r="U403" s="33" t="str">
        <f t="shared" si="119"/>
        <v/>
      </c>
      <c r="V403" s="29"/>
      <c r="W403" s="35"/>
      <c r="X403" s="35"/>
      <c r="Y403" s="35"/>
      <c r="Z403" s="35"/>
      <c r="AA403" s="24" t="str">
        <f>IF(W403&lt;&gt;"",VLOOKUP(W403,'Anlagentypen strukt inkl RD end'!$A$2:$H$40,8),"")</f>
        <v/>
      </c>
      <c r="AB403" s="24" t="str">
        <f>IF(X403&lt;&gt;"",VLOOKUP(X403,'Anlagentypen strukt inkl RD end'!$A$2:$H$40,8),"")</f>
        <v/>
      </c>
      <c r="AC403" s="24" t="str">
        <f>IF(Y403&lt;&gt;"",VLOOKUP(Y403,'Anlagentypen strukt inkl RD end'!$A$2:$H$40,8),"")</f>
        <v/>
      </c>
      <c r="AD403" s="24" t="str">
        <f>IF(Z403&lt;&gt;"",VLOOKUP(Z403,'Anlagentypen strukt inkl RD end'!$A$2:$H$40,8),"")</f>
        <v/>
      </c>
      <c r="AE403" s="33" t="str">
        <f t="shared" si="123"/>
        <v/>
      </c>
      <c r="AF403" s="25"/>
      <c r="AG403" s="25"/>
      <c r="AH403" s="25"/>
      <c r="AI403" s="25"/>
      <c r="AJ403" s="47" t="str">
        <f t="shared" si="120"/>
        <v/>
      </c>
      <c r="AK403" s="48" t="str">
        <f t="shared" si="116"/>
        <v/>
      </c>
      <c r="AL403" s="47" t="str">
        <f t="shared" si="127"/>
        <v/>
      </c>
      <c r="AM403" s="27"/>
      <c r="AN403" s="36" t="str">
        <f t="shared" si="117"/>
        <v/>
      </c>
      <c r="AO403" s="39" t="str">
        <f t="shared" si="113"/>
        <v/>
      </c>
      <c r="AP403" s="39" t="str">
        <f t="shared" si="124"/>
        <v>X</v>
      </c>
      <c r="AQ403" s="97" t="str">
        <f t="shared" si="122"/>
        <v/>
      </c>
      <c r="AR403" s="140" t="str">
        <f>_xlfn.IFNA(IF(AND(MATCH(B403,SlNrfürStrecke!A:A,0)&gt;0,MATCH(C403,SlNrfürStrecke!B:B,0)&gt;0)=TRUE,"ja","nein"),"nein")</f>
        <v>ja</v>
      </c>
      <c r="AS403" s="140" t="str">
        <f t="shared" si="125"/>
        <v>ja</v>
      </c>
      <c r="AT403" s="113" t="str">
        <f t="shared" si="126"/>
        <v>Nein</v>
      </c>
      <c r="AU403" s="113"/>
      <c r="AV403" s="141" t="s">
        <v>3607</v>
      </c>
    </row>
    <row r="404" spans="1:48" s="39" customFormat="1" hidden="1" x14ac:dyDescent="0.25">
      <c r="A404" s="23"/>
      <c r="B404" s="77">
        <v>31422</v>
      </c>
      <c r="C404" s="81" t="s">
        <v>7</v>
      </c>
      <c r="D404" s="81" t="s">
        <v>8</v>
      </c>
      <c r="E404" s="37" t="b">
        <f t="shared" si="121"/>
        <v>0</v>
      </c>
      <c r="F404" s="37" t="b">
        <f t="shared" si="118"/>
        <v>0</v>
      </c>
      <c r="G404" s="38" t="str">
        <f t="shared" si="108"/>
        <v>31422 77 g</v>
      </c>
      <c r="H404" s="18" t="s">
        <v>592</v>
      </c>
      <c r="I404" s="94" t="s">
        <v>9</v>
      </c>
      <c r="J404" s="19" t="s">
        <v>3</v>
      </c>
      <c r="K404" s="19" t="s">
        <v>3</v>
      </c>
      <c r="L404" s="51"/>
      <c r="M404" s="51"/>
      <c r="N404" s="19" t="str">
        <f t="shared" si="109"/>
        <v/>
      </c>
      <c r="O404" s="22" t="str">
        <f t="shared" ca="1" si="110"/>
        <v>ja</v>
      </c>
      <c r="P404" s="22" t="str">
        <f t="shared" ca="1" si="111"/>
        <v>ja</v>
      </c>
      <c r="Q404" s="20" t="str">
        <f t="shared" ca="1" si="112"/>
        <v>Ja</v>
      </c>
      <c r="R404" s="53" t="s">
        <v>593</v>
      </c>
      <c r="S404" s="84"/>
      <c r="T404" s="83"/>
      <c r="U404" s="33" t="str">
        <f t="shared" si="119"/>
        <v/>
      </c>
      <c r="V404" s="29"/>
      <c r="W404" s="35"/>
      <c r="X404" s="35"/>
      <c r="Y404" s="35"/>
      <c r="Z404" s="35"/>
      <c r="AA404" s="24" t="str">
        <f>IF(W404&lt;&gt;"",VLOOKUP(W404,'Anlagentypen strukt inkl RD end'!$A$2:$H$40,8),"")</f>
        <v/>
      </c>
      <c r="AB404" s="24" t="str">
        <f>IF(X404&lt;&gt;"",VLOOKUP(X404,'Anlagentypen strukt inkl RD end'!$A$2:$H$40,8),"")</f>
        <v/>
      </c>
      <c r="AC404" s="24" t="str">
        <f>IF(Y404&lt;&gt;"",VLOOKUP(Y404,'Anlagentypen strukt inkl RD end'!$A$2:$H$40,8),"")</f>
        <v/>
      </c>
      <c r="AD404" s="24" t="str">
        <f>IF(Z404&lt;&gt;"",VLOOKUP(Z404,'Anlagentypen strukt inkl RD end'!$A$2:$H$40,8),"")</f>
        <v/>
      </c>
      <c r="AE404" s="33" t="str">
        <f t="shared" si="123"/>
        <v/>
      </c>
      <c r="AF404" s="25"/>
      <c r="AG404" s="25"/>
      <c r="AH404" s="25"/>
      <c r="AI404" s="25"/>
      <c r="AJ404" s="47" t="str">
        <f t="shared" si="120"/>
        <v/>
      </c>
      <c r="AK404" s="48" t="str">
        <f t="shared" si="116"/>
        <v/>
      </c>
      <c r="AL404" s="47" t="str">
        <f t="shared" si="127"/>
        <v/>
      </c>
      <c r="AM404" s="27"/>
      <c r="AN404" s="36" t="str">
        <f t="shared" si="117"/>
        <v/>
      </c>
      <c r="AO404" s="39" t="str">
        <f t="shared" si="113"/>
        <v/>
      </c>
      <c r="AP404" s="39" t="str">
        <f t="shared" si="124"/>
        <v/>
      </c>
      <c r="AQ404" s="97" t="str">
        <f t="shared" si="122"/>
        <v/>
      </c>
      <c r="AR404" s="113" t="str">
        <f>_xlfn.IFNA(IF(AND(MATCH(B404,SlNrfürStrecke!A:A,0)&gt;0,MATCH(C404,SlNrfürStrecke!B:B,0)&gt;0)=TRUE,"ja","nein"),"nein")</f>
        <v>nein</v>
      </c>
      <c r="AS404" s="140" t="str">
        <f t="shared" si="125"/>
        <v>nein</v>
      </c>
      <c r="AT404" s="113" t="str">
        <f t="shared" si="126"/>
        <v>Ja</v>
      </c>
      <c r="AU404" s="113"/>
      <c r="AV404" s="141" t="s">
        <v>3607</v>
      </c>
    </row>
    <row r="405" spans="1:48" s="39" customFormat="1" ht="26.4" hidden="1" x14ac:dyDescent="0.25">
      <c r="A405" s="23"/>
      <c r="B405" s="77">
        <v>31422</v>
      </c>
      <c r="C405" s="81" t="s">
        <v>142</v>
      </c>
      <c r="D405" s="81" t="s">
        <v>3</v>
      </c>
      <c r="E405" s="37" t="b">
        <f t="shared" si="121"/>
        <v>0</v>
      </c>
      <c r="F405" s="37" t="b">
        <f t="shared" si="118"/>
        <v>0</v>
      </c>
      <c r="G405" s="38" t="str">
        <f t="shared" si="108"/>
        <v xml:space="preserve">31422 91 </v>
      </c>
      <c r="H405" s="18" t="s">
        <v>592</v>
      </c>
      <c r="I405" s="94" t="s">
        <v>3164</v>
      </c>
      <c r="J405" s="19" t="s">
        <v>3</v>
      </c>
      <c r="K405" s="19" t="s">
        <v>3</v>
      </c>
      <c r="L405" s="51"/>
      <c r="M405" s="51"/>
      <c r="N405" s="19" t="str">
        <f t="shared" si="109"/>
        <v/>
      </c>
      <c r="O405" s="22" t="str">
        <f t="shared" ca="1" si="110"/>
        <v>ja</v>
      </c>
      <c r="P405" s="22" t="str">
        <f t="shared" ca="1" si="111"/>
        <v>ja</v>
      </c>
      <c r="Q405" s="20" t="str">
        <f t="shared" ca="1" si="112"/>
        <v>Ja</v>
      </c>
      <c r="R405" s="53" t="s">
        <v>594</v>
      </c>
      <c r="S405" s="73"/>
      <c r="T405" s="28"/>
      <c r="U405" s="33" t="str">
        <f t="shared" si="119"/>
        <v/>
      </c>
      <c r="V405" s="29"/>
      <c r="W405" s="35"/>
      <c r="X405" s="35"/>
      <c r="Y405" s="35"/>
      <c r="Z405" s="35"/>
      <c r="AA405" s="24" t="str">
        <f>IF(W405&lt;&gt;"",VLOOKUP(W405,'Anlagentypen strukt inkl RD end'!$A$2:$H$40,8),"")</f>
        <v/>
      </c>
      <c r="AB405" s="24" t="str">
        <f>IF(X405&lt;&gt;"",VLOOKUP(X405,'Anlagentypen strukt inkl RD end'!$A$2:$H$40,8),"")</f>
        <v/>
      </c>
      <c r="AC405" s="24" t="str">
        <f>IF(Y405&lt;&gt;"",VLOOKUP(Y405,'Anlagentypen strukt inkl RD end'!$A$2:$H$40,8),"")</f>
        <v/>
      </c>
      <c r="AD405" s="24" t="str">
        <f>IF(Z405&lt;&gt;"",VLOOKUP(Z405,'Anlagentypen strukt inkl RD end'!$A$2:$H$40,8),"")</f>
        <v/>
      </c>
      <c r="AE405" s="33" t="str">
        <f t="shared" si="123"/>
        <v/>
      </c>
      <c r="AF405" s="25"/>
      <c r="AG405" s="25"/>
      <c r="AH405" s="25"/>
      <c r="AI405" s="25"/>
      <c r="AJ405" s="47" t="str">
        <f t="shared" si="120"/>
        <v/>
      </c>
      <c r="AK405" s="48" t="str">
        <f t="shared" si="116"/>
        <v/>
      </c>
      <c r="AL405" s="47" t="str">
        <f t="shared" si="127"/>
        <v/>
      </c>
      <c r="AM405" s="27"/>
      <c r="AN405" s="36" t="str">
        <f t="shared" si="117"/>
        <v/>
      </c>
      <c r="AO405" s="39" t="str">
        <f t="shared" si="113"/>
        <v/>
      </c>
      <c r="AP405" s="39" t="str">
        <f t="shared" si="124"/>
        <v/>
      </c>
      <c r="AQ405" s="97" t="str">
        <f t="shared" si="122"/>
        <v/>
      </c>
      <c r="AR405" s="113" t="str">
        <f>_xlfn.IFNA(IF(AND(MATCH(B405,SlNrfürStrecke!A:A,0)&gt;0,MATCH(C405,SlNrfürStrecke!B:B,0)&gt;0)=TRUE,"ja","nein"),"nein")</f>
        <v>nein</v>
      </c>
      <c r="AS405" s="140" t="str">
        <f t="shared" si="125"/>
        <v>nein</v>
      </c>
      <c r="AT405" s="113" t="str">
        <f t="shared" si="126"/>
        <v>Ja</v>
      </c>
      <c r="AU405" s="113"/>
      <c r="AV405" s="141" t="s">
        <v>3607</v>
      </c>
    </row>
    <row r="406" spans="1:48" s="39" customFormat="1" hidden="1" x14ac:dyDescent="0.25">
      <c r="A406" s="23"/>
      <c r="B406" s="77">
        <v>31423</v>
      </c>
      <c r="C406" s="80" t="s">
        <v>3</v>
      </c>
      <c r="D406" s="81" t="s">
        <v>8</v>
      </c>
      <c r="E406" s="37" t="b">
        <f t="shared" si="121"/>
        <v>0</v>
      </c>
      <c r="F406" s="37" t="b">
        <f t="shared" si="118"/>
        <v>0</v>
      </c>
      <c r="G406" s="38" t="str">
        <f t="shared" si="108"/>
        <v>31423  g</v>
      </c>
      <c r="H406" s="18" t="s">
        <v>3265</v>
      </c>
      <c r="I406" s="93" t="s">
        <v>2346</v>
      </c>
      <c r="J406" s="19" t="s">
        <v>3</v>
      </c>
      <c r="K406" s="19" t="s">
        <v>3266</v>
      </c>
      <c r="L406" s="51"/>
      <c r="M406" s="51"/>
      <c r="N406" s="19" t="str">
        <f t="shared" si="109"/>
        <v/>
      </c>
      <c r="O406" s="22" t="str">
        <f t="shared" ca="1" si="110"/>
        <v>ja</v>
      </c>
      <c r="P406" s="22" t="str">
        <f t="shared" ca="1" si="111"/>
        <v>ja</v>
      </c>
      <c r="Q406" s="20" t="str">
        <f t="shared" ca="1" si="112"/>
        <v>Ja</v>
      </c>
      <c r="R406" s="53" t="s">
        <v>595</v>
      </c>
      <c r="S406" s="84"/>
      <c r="T406" s="83"/>
      <c r="U406" s="33" t="str">
        <f t="shared" si="119"/>
        <v/>
      </c>
      <c r="V406" s="29"/>
      <c r="W406" s="35"/>
      <c r="X406" s="35"/>
      <c r="Y406" s="35"/>
      <c r="Z406" s="35"/>
      <c r="AA406" s="24" t="str">
        <f>IF(W406&lt;&gt;"",VLOOKUP(W406,'Anlagentypen strukt inkl RD end'!$A$2:$H$40,8),"")</f>
        <v/>
      </c>
      <c r="AB406" s="24" t="str">
        <f>IF(X406&lt;&gt;"",VLOOKUP(X406,'Anlagentypen strukt inkl RD end'!$A$2:$H$40,8),"")</f>
        <v/>
      </c>
      <c r="AC406" s="24" t="str">
        <f>IF(Y406&lt;&gt;"",VLOOKUP(Y406,'Anlagentypen strukt inkl RD end'!$A$2:$H$40,8),"")</f>
        <v/>
      </c>
      <c r="AD406" s="24" t="str">
        <f>IF(Z406&lt;&gt;"",VLOOKUP(Z406,'Anlagentypen strukt inkl RD end'!$A$2:$H$40,8),"")</f>
        <v/>
      </c>
      <c r="AE406" s="33" t="str">
        <f t="shared" si="123"/>
        <v/>
      </c>
      <c r="AF406" s="25"/>
      <c r="AG406" s="25"/>
      <c r="AH406" s="25"/>
      <c r="AI406" s="25"/>
      <c r="AJ406" s="47" t="str">
        <f t="shared" si="120"/>
        <v/>
      </c>
      <c r="AK406" s="48" t="str">
        <f t="shared" si="116"/>
        <v/>
      </c>
      <c r="AL406" s="47" t="str">
        <f t="shared" si="127"/>
        <v/>
      </c>
      <c r="AM406" s="27"/>
      <c r="AN406" s="36" t="str">
        <f t="shared" si="117"/>
        <v/>
      </c>
      <c r="AO406" s="39" t="str">
        <f t="shared" si="113"/>
        <v/>
      </c>
      <c r="AP406" s="39" t="str">
        <f t="shared" si="124"/>
        <v/>
      </c>
      <c r="AQ406" s="97" t="str">
        <f t="shared" si="122"/>
        <v/>
      </c>
      <c r="AR406" s="140" t="s">
        <v>3606</v>
      </c>
      <c r="AS406" s="140" t="str">
        <f t="shared" si="125"/>
        <v>nein</v>
      </c>
      <c r="AT406" s="113" t="str">
        <f t="shared" si="126"/>
        <v>Ja</v>
      </c>
      <c r="AU406" s="113"/>
      <c r="AV406" s="141" t="s">
        <v>3607</v>
      </c>
    </row>
    <row r="407" spans="1:48" s="39" customFormat="1" ht="39.6" x14ac:dyDescent="0.25">
      <c r="A407" s="23" t="s">
        <v>2345</v>
      </c>
      <c r="B407" s="77">
        <v>31423</v>
      </c>
      <c r="C407" s="81" t="s">
        <v>598</v>
      </c>
      <c r="D407" s="81" t="s">
        <v>3</v>
      </c>
      <c r="E407" s="37" t="b">
        <f t="shared" si="121"/>
        <v>1</v>
      </c>
      <c r="F407" s="37" t="b">
        <f t="shared" si="118"/>
        <v>0</v>
      </c>
      <c r="G407" s="38" t="str">
        <f>B407&amp; " " &amp;C407&amp; " " &amp; D407</f>
        <v xml:space="preserve">31423 36 </v>
      </c>
      <c r="H407" s="18" t="s">
        <v>3265</v>
      </c>
      <c r="I407" s="94" t="s">
        <v>3267</v>
      </c>
      <c r="J407" s="19" t="s">
        <v>3268</v>
      </c>
      <c r="K407" s="19" t="s">
        <v>3</v>
      </c>
      <c r="L407" s="51"/>
      <c r="M407" s="51"/>
      <c r="N407" s="19" t="str">
        <f>IF(L407&amp;M407 &lt;&gt;"","Ja","")</f>
        <v/>
      </c>
      <c r="O407" s="22" t="str">
        <f ca="1">IF(OR(L407&lt;TODAY(),L407=""),"ja","nein")</f>
        <v>ja</v>
      </c>
      <c r="P407" s="22" t="str">
        <f ca="1">IF(OR(M407&gt;TODAY(),M407=""),"ja","nein")</f>
        <v>ja</v>
      </c>
      <c r="Q407" s="20" t="str">
        <f ca="1">IF(OR(O407="Nein",P407="Nein"),"Nein","Ja")</f>
        <v>Ja</v>
      </c>
      <c r="R407" s="53" t="s">
        <v>597</v>
      </c>
      <c r="S407" s="73" t="s">
        <v>2345</v>
      </c>
      <c r="T407" s="28"/>
      <c r="U407" s="33" t="str">
        <f>IF(T407="X","R13, D15 ", "")</f>
        <v/>
      </c>
      <c r="V407" s="29"/>
      <c r="W407" s="35"/>
      <c r="X407" s="35"/>
      <c r="Y407" s="35"/>
      <c r="Z407" s="35"/>
      <c r="AA407" s="24" t="str">
        <f>IF(W407&lt;&gt;"",VLOOKUP(W407,'Anlagentypen strukt inkl RD end'!$A$2:$H$40,8),"")</f>
        <v/>
      </c>
      <c r="AB407" s="24" t="str">
        <f>IF(X407&lt;&gt;"",VLOOKUP(X407,'Anlagentypen strukt inkl RD end'!$A$2:$H$40,8),"")</f>
        <v/>
      </c>
      <c r="AC407" s="24" t="str">
        <f>IF(Y407&lt;&gt;"",VLOOKUP(Y407,'Anlagentypen strukt inkl RD end'!$A$2:$H$40,8),"")</f>
        <v/>
      </c>
      <c r="AD407" s="24" t="str">
        <f>IF(Z407&lt;&gt;"",VLOOKUP(Z407,'Anlagentypen strukt inkl RD end'!$A$2:$H$40,8),"")</f>
        <v/>
      </c>
      <c r="AE407" s="33" t="str">
        <f t="shared" si="123"/>
        <v/>
      </c>
      <c r="AF407" s="25"/>
      <c r="AG407" s="25"/>
      <c r="AH407" s="25"/>
      <c r="AI407" s="25"/>
      <c r="AJ407" s="47" t="str">
        <f>IF(AE407 &lt;&gt;"",AE407&amp;", ","") &amp;IF(AF407 &lt;&gt;"",AF407&amp;", ","") &amp;IF(AG407 &lt;&gt;"",AG407&amp;", ","") &amp;IF(AH407 &lt;&gt;"",AH407&amp;", ","")&amp; IF(AI407 &lt;&gt;"",AI407&amp;", ","")</f>
        <v/>
      </c>
      <c r="AK407" s="48" t="str">
        <f>U407&amp; AE407 &amp; IF(AF407 &lt;&gt;"",AF407&amp;", ","") &amp;IF(AG407 &lt;&gt;"",AG407&amp;", ","") &amp;IF(AH407 &lt;&gt;"",AH407&amp;", ","")&amp; IF(AI407 &lt;&gt;"",AI407&amp;", ","")</f>
        <v/>
      </c>
      <c r="AL407" s="47" t="str">
        <f t="shared" si="127"/>
        <v/>
      </c>
      <c r="AM407" s="27"/>
      <c r="AN407" s="36" t="str">
        <f>IF(AND(V407="X",AJ407=""),"R/D-Verfahren für die Behandlung fehlen!","")</f>
        <v/>
      </c>
      <c r="AO407" s="39" t="str">
        <f>IF(AN407&lt;&gt;"",1,"")</f>
        <v/>
      </c>
      <c r="AP407" s="39" t="str">
        <f t="shared" si="124"/>
        <v>X</v>
      </c>
      <c r="AQ407" s="97" t="str">
        <f t="shared" si="122"/>
        <v/>
      </c>
      <c r="AR407" s="113" t="str">
        <f>_xlfn.IFNA(IF(AND(MATCH(B407,SlNrfürStrecke!A:A,0)&gt;0,MATCH(C407,SlNrfürStrecke!B:B,0)&gt;0)=TRUE,"ja","nein"),"nein")</f>
        <v>ja</v>
      </c>
      <c r="AS407" s="140" t="str">
        <f t="shared" si="125"/>
        <v>ja</v>
      </c>
      <c r="AT407" s="113" t="str">
        <f t="shared" si="126"/>
        <v>Nein</v>
      </c>
      <c r="AU407" s="113"/>
      <c r="AV407" s="141" t="s">
        <v>3607</v>
      </c>
    </row>
    <row r="408" spans="1:48" s="39" customFormat="1" ht="26.4" hidden="1" x14ac:dyDescent="0.25">
      <c r="A408" s="23"/>
      <c r="B408" s="77">
        <v>31423</v>
      </c>
      <c r="C408" s="81" t="s">
        <v>142</v>
      </c>
      <c r="D408" s="81" t="s">
        <v>8</v>
      </c>
      <c r="E408" s="37" t="b">
        <f t="shared" si="121"/>
        <v>0</v>
      </c>
      <c r="F408" s="37" t="b">
        <f t="shared" si="118"/>
        <v>0</v>
      </c>
      <c r="G408" s="38" t="str">
        <f t="shared" si="108"/>
        <v>31423 91 g</v>
      </c>
      <c r="H408" s="18" t="s">
        <v>3265</v>
      </c>
      <c r="I408" s="94" t="s">
        <v>3164</v>
      </c>
      <c r="J408" s="19" t="s">
        <v>3</v>
      </c>
      <c r="K408" s="19" t="s">
        <v>3182</v>
      </c>
      <c r="L408" s="51"/>
      <c r="M408" s="51"/>
      <c r="N408" s="19" t="str">
        <f t="shared" si="109"/>
        <v/>
      </c>
      <c r="O408" s="22" t="str">
        <f t="shared" ca="1" si="110"/>
        <v>ja</v>
      </c>
      <c r="P408" s="22" t="str">
        <f t="shared" ca="1" si="111"/>
        <v>ja</v>
      </c>
      <c r="Q408" s="20" t="str">
        <f t="shared" ca="1" si="112"/>
        <v>Ja</v>
      </c>
      <c r="R408" s="53" t="s">
        <v>596</v>
      </c>
      <c r="S408" s="84"/>
      <c r="T408" s="83"/>
      <c r="U408" s="33" t="str">
        <f t="shared" si="119"/>
        <v/>
      </c>
      <c r="V408" s="29"/>
      <c r="W408" s="35"/>
      <c r="X408" s="35"/>
      <c r="Y408" s="35"/>
      <c r="Z408" s="35"/>
      <c r="AA408" s="24" t="str">
        <f>IF(W408&lt;&gt;"",VLOOKUP(W408,'Anlagentypen strukt inkl RD end'!$A$2:$H$40,8),"")</f>
        <v/>
      </c>
      <c r="AB408" s="24" t="str">
        <f>IF(X408&lt;&gt;"",VLOOKUP(X408,'Anlagentypen strukt inkl RD end'!$A$2:$H$40,8),"")</f>
        <v/>
      </c>
      <c r="AC408" s="24" t="str">
        <f>IF(Y408&lt;&gt;"",VLOOKUP(Y408,'Anlagentypen strukt inkl RD end'!$A$2:$H$40,8),"")</f>
        <v/>
      </c>
      <c r="AD408" s="24" t="str">
        <f>IF(Z408&lt;&gt;"",VLOOKUP(Z408,'Anlagentypen strukt inkl RD end'!$A$2:$H$40,8),"")</f>
        <v/>
      </c>
      <c r="AE408" s="33" t="str">
        <f t="shared" si="123"/>
        <v/>
      </c>
      <c r="AF408" s="25"/>
      <c r="AG408" s="25"/>
      <c r="AH408" s="25"/>
      <c r="AI408" s="25"/>
      <c r="AJ408" s="47" t="str">
        <f t="shared" si="120"/>
        <v/>
      </c>
      <c r="AK408" s="48" t="str">
        <f t="shared" si="116"/>
        <v/>
      </c>
      <c r="AL408" s="47" t="str">
        <f t="shared" si="127"/>
        <v/>
      </c>
      <c r="AM408" s="27"/>
      <c r="AN408" s="36" t="str">
        <f t="shared" si="117"/>
        <v/>
      </c>
      <c r="AO408" s="39" t="str">
        <f t="shared" si="113"/>
        <v/>
      </c>
      <c r="AP408" s="39" t="str">
        <f t="shared" si="124"/>
        <v/>
      </c>
      <c r="AQ408" s="97" t="str">
        <f t="shared" si="122"/>
        <v/>
      </c>
      <c r="AR408" s="113" t="str">
        <f>_xlfn.IFNA(IF(AND(MATCH(B408,SlNrfürStrecke!A:A,0)&gt;0,MATCH(C408,SlNrfürStrecke!B:B,0)&gt;0)=TRUE,"ja","nein"),"nein")</f>
        <v>nein</v>
      </c>
      <c r="AS408" s="140" t="str">
        <f t="shared" si="125"/>
        <v>nein</v>
      </c>
      <c r="AT408" s="113" t="str">
        <f t="shared" si="126"/>
        <v>Ja</v>
      </c>
      <c r="AU408" s="113"/>
      <c r="AV408" s="141" t="s">
        <v>3607</v>
      </c>
    </row>
    <row r="409" spans="1:48" s="39" customFormat="1" hidden="1" x14ac:dyDescent="0.25">
      <c r="A409" s="23"/>
      <c r="B409" s="78">
        <v>31424</v>
      </c>
      <c r="C409" s="80" t="s">
        <v>3</v>
      </c>
      <c r="D409" s="81" t="s">
        <v>8</v>
      </c>
      <c r="E409" s="37" t="b">
        <f t="shared" si="121"/>
        <v>0</v>
      </c>
      <c r="F409" s="37" t="b">
        <f t="shared" si="118"/>
        <v>0</v>
      </c>
      <c r="G409" s="38" t="str">
        <f t="shared" si="108"/>
        <v>31424  g</v>
      </c>
      <c r="H409" s="18" t="s">
        <v>3269</v>
      </c>
      <c r="I409" s="93" t="s">
        <v>2346</v>
      </c>
      <c r="J409" s="19" t="s">
        <v>3</v>
      </c>
      <c r="K409" s="19" t="s">
        <v>3270</v>
      </c>
      <c r="L409" s="51"/>
      <c r="M409" s="51"/>
      <c r="N409" s="19" t="str">
        <f t="shared" si="109"/>
        <v/>
      </c>
      <c r="O409" s="22" t="str">
        <f t="shared" ca="1" si="110"/>
        <v>ja</v>
      </c>
      <c r="P409" s="22" t="str">
        <f t="shared" ca="1" si="111"/>
        <v>ja</v>
      </c>
      <c r="Q409" s="20" t="str">
        <f t="shared" ca="1" si="112"/>
        <v>Ja</v>
      </c>
      <c r="R409" s="53" t="s">
        <v>599</v>
      </c>
      <c r="S409" s="84"/>
      <c r="T409" s="83"/>
      <c r="U409" s="33" t="str">
        <f t="shared" si="119"/>
        <v/>
      </c>
      <c r="V409" s="29"/>
      <c r="W409" s="35"/>
      <c r="X409" s="35"/>
      <c r="Y409" s="35"/>
      <c r="Z409" s="35"/>
      <c r="AA409" s="24" t="str">
        <f>IF(W409&lt;&gt;"",VLOOKUP(W409,'Anlagentypen strukt inkl RD end'!$A$2:$H$40,8),"")</f>
        <v/>
      </c>
      <c r="AB409" s="24" t="str">
        <f>IF(X409&lt;&gt;"",VLOOKUP(X409,'Anlagentypen strukt inkl RD end'!$A$2:$H$40,8),"")</f>
        <v/>
      </c>
      <c r="AC409" s="24" t="str">
        <f>IF(Y409&lt;&gt;"",VLOOKUP(Y409,'Anlagentypen strukt inkl RD end'!$A$2:$H$40,8),"")</f>
        <v/>
      </c>
      <c r="AD409" s="24" t="str">
        <f>IF(Z409&lt;&gt;"",VLOOKUP(Z409,'Anlagentypen strukt inkl RD end'!$A$2:$H$40,8),"")</f>
        <v/>
      </c>
      <c r="AE409" s="33" t="str">
        <f t="shared" si="123"/>
        <v/>
      </c>
      <c r="AF409" s="25"/>
      <c r="AG409" s="25"/>
      <c r="AH409" s="25"/>
      <c r="AI409" s="25"/>
      <c r="AJ409" s="47" t="str">
        <f t="shared" si="120"/>
        <v/>
      </c>
      <c r="AK409" s="48" t="str">
        <f t="shared" si="116"/>
        <v/>
      </c>
      <c r="AL409" s="47" t="str">
        <f t="shared" si="127"/>
        <v/>
      </c>
      <c r="AM409" s="27"/>
      <c r="AN409" s="36" t="str">
        <f t="shared" si="117"/>
        <v/>
      </c>
      <c r="AO409" s="39" t="str">
        <f t="shared" si="113"/>
        <v/>
      </c>
      <c r="AP409" s="39" t="str">
        <f t="shared" si="124"/>
        <v/>
      </c>
      <c r="AQ409" s="97" t="str">
        <f t="shared" si="122"/>
        <v/>
      </c>
      <c r="AR409" s="140" t="s">
        <v>3606</v>
      </c>
      <c r="AS409" s="140" t="str">
        <f t="shared" si="125"/>
        <v>nein</v>
      </c>
      <c r="AT409" s="113" t="str">
        <f t="shared" si="126"/>
        <v>Ja</v>
      </c>
      <c r="AU409" s="113"/>
      <c r="AV409" s="141" t="s">
        <v>3607</v>
      </c>
    </row>
    <row r="410" spans="1:48" s="39" customFormat="1" ht="39.6" x14ac:dyDescent="0.25">
      <c r="A410" s="23" t="s">
        <v>2345</v>
      </c>
      <c r="B410" s="78">
        <v>31424</v>
      </c>
      <c r="C410" s="81" t="s">
        <v>601</v>
      </c>
      <c r="D410" s="81" t="s">
        <v>3</v>
      </c>
      <c r="E410" s="37" t="b">
        <f t="shared" si="121"/>
        <v>1</v>
      </c>
      <c r="F410" s="37" t="b">
        <f t="shared" si="118"/>
        <v>0</v>
      </c>
      <c r="G410" s="38" t="str">
        <f>B410&amp; " " &amp;C410&amp; " " &amp; D410</f>
        <v xml:space="preserve">31424 37 </v>
      </c>
      <c r="H410" s="18" t="s">
        <v>3269</v>
      </c>
      <c r="I410" s="94" t="s">
        <v>3271</v>
      </c>
      <c r="J410" s="19" t="s">
        <v>3272</v>
      </c>
      <c r="K410" s="19" t="s">
        <v>3</v>
      </c>
      <c r="L410" s="55">
        <v>44562</v>
      </c>
      <c r="M410" s="51"/>
      <c r="N410" s="19" t="str">
        <f>IF(L410&amp;M410 &lt;&gt;"","Ja","")</f>
        <v>Ja</v>
      </c>
      <c r="O410" s="22" t="str">
        <f ca="1">IF(OR(L410&lt;TODAY(),L410=""),"ja","nein")</f>
        <v>ja</v>
      </c>
      <c r="P410" s="22" t="str">
        <f ca="1">IF(OR(M410&gt;TODAY(),M410=""),"ja","nein")</f>
        <v>ja</v>
      </c>
      <c r="Q410" s="21" t="str">
        <f ca="1">IF(OR(O410="Nein",P410="Nein"),"Nein","Ja")</f>
        <v>Ja</v>
      </c>
      <c r="R410" s="53" t="s">
        <v>3273</v>
      </c>
      <c r="S410" s="73" t="s">
        <v>2345</v>
      </c>
      <c r="T410" s="28"/>
      <c r="U410" s="33" t="str">
        <f>IF(T410="X","R13, D15 ", "")</f>
        <v/>
      </c>
      <c r="V410" s="29"/>
      <c r="W410" s="35"/>
      <c r="X410" s="35"/>
      <c r="Y410" s="35"/>
      <c r="Z410" s="35"/>
      <c r="AA410" s="24" t="str">
        <f>IF(W410&lt;&gt;"",VLOOKUP(W410,'Anlagentypen strukt inkl RD end'!$A$2:$H$40,8),"")</f>
        <v/>
      </c>
      <c r="AB410" s="24" t="str">
        <f>IF(X410&lt;&gt;"",VLOOKUP(X410,'Anlagentypen strukt inkl RD end'!$A$2:$H$40,8),"")</f>
        <v/>
      </c>
      <c r="AC410" s="24" t="str">
        <f>IF(Y410&lt;&gt;"",VLOOKUP(Y410,'Anlagentypen strukt inkl RD end'!$A$2:$H$40,8),"")</f>
        <v/>
      </c>
      <c r="AD410" s="24" t="str">
        <f>IF(Z410&lt;&gt;"",VLOOKUP(Z410,'Anlagentypen strukt inkl RD end'!$A$2:$H$40,8),"")</f>
        <v/>
      </c>
      <c r="AE410" s="33" t="str">
        <f t="shared" si="123"/>
        <v/>
      </c>
      <c r="AF410" s="25"/>
      <c r="AG410" s="25"/>
      <c r="AH410" s="25"/>
      <c r="AI410" s="25"/>
      <c r="AJ410" s="47" t="str">
        <f>IF(AE410 &lt;&gt;"",AE410&amp;", ","") &amp;IF(AF410 &lt;&gt;"",AF410&amp;", ","") &amp;IF(AG410 &lt;&gt;"",AG410&amp;", ","") &amp;IF(AH410 &lt;&gt;"",AH410&amp;", ","")&amp; IF(AI410 &lt;&gt;"",AI410&amp;", ","")</f>
        <v/>
      </c>
      <c r="AK410" s="48" t="str">
        <f>U410&amp; AE410 &amp; IF(AF410 &lt;&gt;"",AF410&amp;", ","") &amp;IF(AG410 &lt;&gt;"",AG410&amp;", ","") &amp;IF(AH410 &lt;&gt;"",AH410&amp;", ","")&amp; IF(AI410 &lt;&gt;"",AI410&amp;", ","")</f>
        <v/>
      </c>
      <c r="AL410" s="47" t="str">
        <f t="shared" si="127"/>
        <v/>
      </c>
      <c r="AM410" s="27"/>
      <c r="AN410" s="36" t="str">
        <f>IF(AND(V410="X",AJ410=""),"R/D-Verfahren für die Behandlung fehlen!","")</f>
        <v/>
      </c>
      <c r="AO410" s="39" t="str">
        <f>IF(AN410&lt;&gt;"",1,"")</f>
        <v/>
      </c>
      <c r="AP410" s="39" t="str">
        <f t="shared" si="124"/>
        <v>X</v>
      </c>
      <c r="AQ410" s="97" t="str">
        <f t="shared" si="122"/>
        <v/>
      </c>
      <c r="AR410" s="113" t="str">
        <f>_xlfn.IFNA(IF(AND(MATCH(B410,SlNrfürStrecke!A:A,0)&gt;0,MATCH(C410,SlNrfürStrecke!B:B,0)&gt;0)=TRUE,"ja","nein"),"nein")</f>
        <v>ja</v>
      </c>
      <c r="AS410" s="140" t="str">
        <f t="shared" si="125"/>
        <v>ja</v>
      </c>
      <c r="AT410" s="113" t="str">
        <f t="shared" si="126"/>
        <v>Nein</v>
      </c>
      <c r="AU410" s="113"/>
      <c r="AV410" s="141" t="s">
        <v>3607</v>
      </c>
    </row>
    <row r="411" spans="1:48" s="39" customFormat="1" ht="26.4" hidden="1" x14ac:dyDescent="0.25">
      <c r="A411" s="23"/>
      <c r="B411" s="78">
        <v>31424</v>
      </c>
      <c r="C411" s="81" t="s">
        <v>142</v>
      </c>
      <c r="D411" s="81" t="s">
        <v>8</v>
      </c>
      <c r="E411" s="37" t="b">
        <f t="shared" si="121"/>
        <v>0</v>
      </c>
      <c r="F411" s="37" t="b">
        <f t="shared" si="118"/>
        <v>0</v>
      </c>
      <c r="G411" s="38" t="str">
        <f t="shared" si="108"/>
        <v>31424 91 g</v>
      </c>
      <c r="H411" s="18" t="s">
        <v>3269</v>
      </c>
      <c r="I411" s="94" t="s">
        <v>3164</v>
      </c>
      <c r="J411" s="19" t="s">
        <v>3</v>
      </c>
      <c r="K411" s="19" t="s">
        <v>3182</v>
      </c>
      <c r="L411" s="51"/>
      <c r="M411" s="51"/>
      <c r="N411" s="19" t="str">
        <f t="shared" si="109"/>
        <v/>
      </c>
      <c r="O411" s="22" t="str">
        <f t="shared" ca="1" si="110"/>
        <v>ja</v>
      </c>
      <c r="P411" s="22" t="str">
        <f t="shared" ca="1" si="111"/>
        <v>ja</v>
      </c>
      <c r="Q411" s="20" t="str">
        <f t="shared" ca="1" si="112"/>
        <v>Ja</v>
      </c>
      <c r="R411" s="53" t="s">
        <v>600</v>
      </c>
      <c r="S411" s="84"/>
      <c r="T411" s="83"/>
      <c r="U411" s="33" t="str">
        <f t="shared" si="119"/>
        <v/>
      </c>
      <c r="V411" s="29"/>
      <c r="W411" s="35"/>
      <c r="X411" s="35"/>
      <c r="Y411" s="35"/>
      <c r="Z411" s="35"/>
      <c r="AA411" s="24" t="str">
        <f>IF(W411&lt;&gt;"",VLOOKUP(W411,'Anlagentypen strukt inkl RD end'!$A$2:$H$40,8),"")</f>
        <v/>
      </c>
      <c r="AB411" s="24" t="str">
        <f>IF(X411&lt;&gt;"",VLOOKUP(X411,'Anlagentypen strukt inkl RD end'!$A$2:$H$40,8),"")</f>
        <v/>
      </c>
      <c r="AC411" s="24" t="str">
        <f>IF(Y411&lt;&gt;"",VLOOKUP(Y411,'Anlagentypen strukt inkl RD end'!$A$2:$H$40,8),"")</f>
        <v/>
      </c>
      <c r="AD411" s="24" t="str">
        <f>IF(Z411&lt;&gt;"",VLOOKUP(Z411,'Anlagentypen strukt inkl RD end'!$A$2:$H$40,8),"")</f>
        <v/>
      </c>
      <c r="AE411" s="33" t="str">
        <f t="shared" si="123"/>
        <v/>
      </c>
      <c r="AF411" s="25"/>
      <c r="AG411" s="25"/>
      <c r="AH411" s="25"/>
      <c r="AI411" s="25"/>
      <c r="AJ411" s="47" t="str">
        <f t="shared" si="120"/>
        <v/>
      </c>
      <c r="AK411" s="48" t="str">
        <f t="shared" si="116"/>
        <v/>
      </c>
      <c r="AL411" s="47" t="str">
        <f t="shared" si="127"/>
        <v/>
      </c>
      <c r="AM411" s="27"/>
      <c r="AN411" s="36" t="str">
        <f t="shared" si="117"/>
        <v/>
      </c>
      <c r="AO411" s="39" t="str">
        <f t="shared" si="113"/>
        <v/>
      </c>
      <c r="AP411" s="39" t="str">
        <f t="shared" si="124"/>
        <v/>
      </c>
      <c r="AQ411" s="97" t="str">
        <f t="shared" si="122"/>
        <v/>
      </c>
      <c r="AR411" s="113" t="str">
        <f>_xlfn.IFNA(IF(AND(MATCH(B411,SlNrfürStrecke!A:A,0)&gt;0,MATCH(C411,SlNrfürStrecke!B:B,0)&gt;0)=TRUE,"ja","nein"),"nein")</f>
        <v>nein</v>
      </c>
      <c r="AS411" s="140" t="str">
        <f t="shared" si="125"/>
        <v>nein</v>
      </c>
      <c r="AT411" s="113" t="str">
        <f t="shared" si="126"/>
        <v>Ja</v>
      </c>
      <c r="AU411" s="113"/>
      <c r="AV411" s="141" t="s">
        <v>3607</v>
      </c>
    </row>
    <row r="412" spans="1:48" s="39" customFormat="1" ht="26.4" x14ac:dyDescent="0.25">
      <c r="A412" s="23" t="s">
        <v>2345</v>
      </c>
      <c r="B412" s="77">
        <v>31425</v>
      </c>
      <c r="C412" s="80" t="s">
        <v>3</v>
      </c>
      <c r="D412" s="81" t="s">
        <v>3</v>
      </c>
      <c r="E412" s="37" t="b">
        <f t="shared" si="121"/>
        <v>1</v>
      </c>
      <c r="F412" s="37" t="b">
        <f t="shared" si="118"/>
        <v>0</v>
      </c>
      <c r="G412" s="38" t="str">
        <f t="shared" si="108"/>
        <v xml:space="preserve">31425  </v>
      </c>
      <c r="H412" s="18" t="s">
        <v>3274</v>
      </c>
      <c r="I412" s="93" t="s">
        <v>2346</v>
      </c>
      <c r="J412" s="19" t="s">
        <v>3</v>
      </c>
      <c r="K412" s="19" t="s">
        <v>3</v>
      </c>
      <c r="L412" s="55">
        <v>44562</v>
      </c>
      <c r="M412" s="51"/>
      <c r="N412" s="19" t="str">
        <f t="shared" si="109"/>
        <v>Ja</v>
      </c>
      <c r="O412" s="22" t="str">
        <f t="shared" ca="1" si="110"/>
        <v>ja</v>
      </c>
      <c r="P412" s="22" t="str">
        <f t="shared" ca="1" si="111"/>
        <v>ja</v>
      </c>
      <c r="Q412" s="21" t="str">
        <f t="shared" ca="1" si="112"/>
        <v>Ja</v>
      </c>
      <c r="R412" s="53" t="s">
        <v>3275</v>
      </c>
      <c r="S412" s="73" t="s">
        <v>2345</v>
      </c>
      <c r="T412" s="28"/>
      <c r="U412" s="33" t="str">
        <f t="shared" si="119"/>
        <v/>
      </c>
      <c r="V412" s="29"/>
      <c r="W412" s="35"/>
      <c r="X412" s="35"/>
      <c r="Y412" s="35"/>
      <c r="Z412" s="35"/>
      <c r="AA412" s="24" t="str">
        <f>IF(W412&lt;&gt;"",VLOOKUP(W412,'Anlagentypen strukt inkl RD end'!$A$2:$H$40,8),"")</f>
        <v/>
      </c>
      <c r="AB412" s="24" t="str">
        <f>IF(X412&lt;&gt;"",VLOOKUP(X412,'Anlagentypen strukt inkl RD end'!$A$2:$H$40,8),"")</f>
        <v/>
      </c>
      <c r="AC412" s="24" t="str">
        <f>IF(Y412&lt;&gt;"",VLOOKUP(Y412,'Anlagentypen strukt inkl RD end'!$A$2:$H$40,8),"")</f>
        <v/>
      </c>
      <c r="AD412" s="24" t="str">
        <f>IF(Z412&lt;&gt;"",VLOOKUP(Z412,'Anlagentypen strukt inkl RD end'!$A$2:$H$40,8),"")</f>
        <v/>
      </c>
      <c r="AE412" s="33" t="str">
        <f t="shared" si="123"/>
        <v/>
      </c>
      <c r="AF412" s="25"/>
      <c r="AG412" s="25"/>
      <c r="AH412" s="25"/>
      <c r="AI412" s="25"/>
      <c r="AJ412" s="47" t="str">
        <f t="shared" si="120"/>
        <v/>
      </c>
      <c r="AK412" s="48" t="str">
        <f t="shared" si="116"/>
        <v/>
      </c>
      <c r="AL412" s="47" t="str">
        <f t="shared" si="127"/>
        <v/>
      </c>
      <c r="AM412" s="27"/>
      <c r="AN412" s="36" t="str">
        <f t="shared" si="117"/>
        <v/>
      </c>
      <c r="AO412" s="39" t="str">
        <f t="shared" si="113"/>
        <v/>
      </c>
      <c r="AP412" s="39" t="str">
        <f t="shared" si="124"/>
        <v>X</v>
      </c>
      <c r="AQ412" s="97" t="str">
        <f t="shared" si="122"/>
        <v/>
      </c>
      <c r="AR412" s="140" t="str">
        <f>_xlfn.IFNA(IF(AND(MATCH(B412,SlNrfürStrecke!A:A,0)&gt;0,MATCH(C412,SlNrfürStrecke!B:B,0)&gt;0)=TRUE,"ja","nein"),"nein")</f>
        <v>ja</v>
      </c>
      <c r="AS412" s="140" t="str">
        <f t="shared" si="125"/>
        <v>ja</v>
      </c>
      <c r="AT412" s="113" t="str">
        <f t="shared" si="126"/>
        <v>Nein</v>
      </c>
      <c r="AU412" s="113"/>
      <c r="AV412" s="141" t="s">
        <v>3607</v>
      </c>
    </row>
    <row r="413" spans="1:48" s="39" customFormat="1" x14ac:dyDescent="0.25">
      <c r="A413" s="23" t="s">
        <v>2345</v>
      </c>
      <c r="B413" s="77">
        <v>31426</v>
      </c>
      <c r="C413" s="80" t="s">
        <v>3</v>
      </c>
      <c r="D413" s="81" t="s">
        <v>3</v>
      </c>
      <c r="E413" s="37" t="b">
        <f t="shared" si="121"/>
        <v>1</v>
      </c>
      <c r="F413" s="37" t="b">
        <f t="shared" si="118"/>
        <v>0</v>
      </c>
      <c r="G413" s="38" t="str">
        <f t="shared" si="108"/>
        <v xml:space="preserve">31426  </v>
      </c>
      <c r="H413" s="18" t="s">
        <v>3276</v>
      </c>
      <c r="I413" s="93" t="s">
        <v>2346</v>
      </c>
      <c r="J413" s="19" t="s">
        <v>3</v>
      </c>
      <c r="K413" s="19" t="s">
        <v>3</v>
      </c>
      <c r="L413" s="55">
        <v>44562</v>
      </c>
      <c r="M413" s="51"/>
      <c r="N413" s="19" t="str">
        <f t="shared" si="109"/>
        <v>Ja</v>
      </c>
      <c r="O413" s="22" t="str">
        <f t="shared" ca="1" si="110"/>
        <v>ja</v>
      </c>
      <c r="P413" s="22" t="str">
        <f t="shared" ca="1" si="111"/>
        <v>ja</v>
      </c>
      <c r="Q413" s="21" t="str">
        <f t="shared" ca="1" si="112"/>
        <v>Ja</v>
      </c>
      <c r="R413" s="53" t="s">
        <v>3277</v>
      </c>
      <c r="S413" s="73" t="s">
        <v>2345</v>
      </c>
      <c r="T413" s="28"/>
      <c r="U413" s="33" t="str">
        <f t="shared" si="119"/>
        <v/>
      </c>
      <c r="V413" s="29"/>
      <c r="W413" s="35"/>
      <c r="X413" s="35"/>
      <c r="Y413" s="35"/>
      <c r="Z413" s="35"/>
      <c r="AA413" s="24" t="str">
        <f>IF(W413&lt;&gt;"",VLOOKUP(W413,'Anlagentypen strukt inkl RD end'!$A$2:$H$40,8),"")</f>
        <v/>
      </c>
      <c r="AB413" s="24" t="str">
        <f>IF(X413&lt;&gt;"",VLOOKUP(X413,'Anlagentypen strukt inkl RD end'!$A$2:$H$40,8),"")</f>
        <v/>
      </c>
      <c r="AC413" s="24" t="str">
        <f>IF(Y413&lt;&gt;"",VLOOKUP(Y413,'Anlagentypen strukt inkl RD end'!$A$2:$H$40,8),"")</f>
        <v/>
      </c>
      <c r="AD413" s="24" t="str">
        <f>IF(Z413&lt;&gt;"",VLOOKUP(Z413,'Anlagentypen strukt inkl RD end'!$A$2:$H$40,8),"")</f>
        <v/>
      </c>
      <c r="AE413" s="33" t="str">
        <f t="shared" si="123"/>
        <v/>
      </c>
      <c r="AF413" s="25"/>
      <c r="AG413" s="25"/>
      <c r="AH413" s="25"/>
      <c r="AI413" s="25"/>
      <c r="AJ413" s="47" t="str">
        <f t="shared" si="120"/>
        <v/>
      </c>
      <c r="AK413" s="48" t="str">
        <f t="shared" si="116"/>
        <v/>
      </c>
      <c r="AL413" s="47" t="str">
        <f t="shared" si="127"/>
        <v/>
      </c>
      <c r="AM413" s="27"/>
      <c r="AN413" s="36" t="str">
        <f t="shared" si="117"/>
        <v/>
      </c>
      <c r="AO413" s="39" t="str">
        <f t="shared" si="113"/>
        <v/>
      </c>
      <c r="AP413" s="39" t="str">
        <f t="shared" si="124"/>
        <v>X</v>
      </c>
      <c r="AQ413" s="97" t="str">
        <f t="shared" si="122"/>
        <v/>
      </c>
      <c r="AR413" s="140" t="str">
        <f>_xlfn.IFNA(IF(AND(MATCH(B413,SlNrfürStrecke!A:A,0)&gt;0,MATCH(C413,SlNrfürStrecke!B:B,0)&gt;0)=TRUE,"ja","nein"),"nein")</f>
        <v>ja</v>
      </c>
      <c r="AS413" s="140" t="str">
        <f t="shared" si="125"/>
        <v>ja</v>
      </c>
      <c r="AT413" s="113" t="str">
        <f t="shared" si="126"/>
        <v>Nein</v>
      </c>
      <c r="AU413" s="113"/>
      <c r="AV413" s="141" t="s">
        <v>3607</v>
      </c>
    </row>
    <row r="414" spans="1:48" s="39" customFormat="1" hidden="1" x14ac:dyDescent="0.25">
      <c r="A414" s="23"/>
      <c r="B414" s="77">
        <v>31426</v>
      </c>
      <c r="C414" s="81" t="s">
        <v>7</v>
      </c>
      <c r="D414" s="81" t="s">
        <v>8</v>
      </c>
      <c r="E414" s="37" t="b">
        <f t="shared" si="121"/>
        <v>0</v>
      </c>
      <c r="F414" s="37" t="b">
        <f t="shared" si="118"/>
        <v>0</v>
      </c>
      <c r="G414" s="38" t="str">
        <f t="shared" si="108"/>
        <v>31426 77 g</v>
      </c>
      <c r="H414" s="18" t="s">
        <v>3276</v>
      </c>
      <c r="I414" s="94" t="s">
        <v>9</v>
      </c>
      <c r="J414" s="19" t="s">
        <v>3</v>
      </c>
      <c r="K414" s="19" t="s">
        <v>3</v>
      </c>
      <c r="L414" s="55">
        <v>44562</v>
      </c>
      <c r="M414" s="51"/>
      <c r="N414" s="19" t="str">
        <f t="shared" si="109"/>
        <v>Ja</v>
      </c>
      <c r="O414" s="22" t="str">
        <f t="shared" ca="1" si="110"/>
        <v>ja</v>
      </c>
      <c r="P414" s="22" t="str">
        <f t="shared" ca="1" si="111"/>
        <v>ja</v>
      </c>
      <c r="Q414" s="21" t="str">
        <f t="shared" ca="1" si="112"/>
        <v>Ja</v>
      </c>
      <c r="R414" s="53" t="s">
        <v>3278</v>
      </c>
      <c r="S414" s="84"/>
      <c r="T414" s="83"/>
      <c r="U414" s="33" t="str">
        <f t="shared" si="119"/>
        <v/>
      </c>
      <c r="V414" s="29"/>
      <c r="W414" s="35"/>
      <c r="X414" s="35"/>
      <c r="Y414" s="35"/>
      <c r="Z414" s="35"/>
      <c r="AA414" s="24" t="str">
        <f>IF(W414&lt;&gt;"",VLOOKUP(W414,'Anlagentypen strukt inkl RD end'!$A$2:$H$40,8),"")</f>
        <v/>
      </c>
      <c r="AB414" s="24" t="str">
        <f>IF(X414&lt;&gt;"",VLOOKUP(X414,'Anlagentypen strukt inkl RD end'!$A$2:$H$40,8),"")</f>
        <v/>
      </c>
      <c r="AC414" s="24" t="str">
        <f>IF(Y414&lt;&gt;"",VLOOKUP(Y414,'Anlagentypen strukt inkl RD end'!$A$2:$H$40,8),"")</f>
        <v/>
      </c>
      <c r="AD414" s="24" t="str">
        <f>IF(Z414&lt;&gt;"",VLOOKUP(Z414,'Anlagentypen strukt inkl RD end'!$A$2:$H$40,8),"")</f>
        <v/>
      </c>
      <c r="AE414" s="33" t="str">
        <f t="shared" si="123"/>
        <v/>
      </c>
      <c r="AF414" s="25"/>
      <c r="AG414" s="25"/>
      <c r="AH414" s="25"/>
      <c r="AI414" s="25"/>
      <c r="AJ414" s="47" t="str">
        <f t="shared" si="120"/>
        <v/>
      </c>
      <c r="AK414" s="48" t="str">
        <f t="shared" si="116"/>
        <v/>
      </c>
      <c r="AL414" s="47" t="str">
        <f t="shared" si="127"/>
        <v/>
      </c>
      <c r="AM414" s="27"/>
      <c r="AN414" s="36" t="str">
        <f t="shared" si="117"/>
        <v/>
      </c>
      <c r="AO414" s="39" t="str">
        <f t="shared" si="113"/>
        <v/>
      </c>
      <c r="AP414" s="39" t="str">
        <f t="shared" si="124"/>
        <v/>
      </c>
      <c r="AQ414" s="97" t="str">
        <f t="shared" si="122"/>
        <v/>
      </c>
      <c r="AR414" s="113" t="str">
        <f>_xlfn.IFNA(IF(AND(MATCH(B414,SlNrfürStrecke!A:A,0)&gt;0,MATCH(C414,SlNrfürStrecke!B:B,0)&gt;0)=TRUE,"ja","nein"),"nein")</f>
        <v>nein</v>
      </c>
      <c r="AS414" s="140" t="str">
        <f t="shared" si="125"/>
        <v>nein</v>
      </c>
      <c r="AT414" s="113" t="str">
        <f t="shared" si="126"/>
        <v>Ja</v>
      </c>
      <c r="AU414" s="113"/>
      <c r="AV414" s="141" t="s">
        <v>3607</v>
      </c>
    </row>
    <row r="415" spans="1:48" s="39" customFormat="1" x14ac:dyDescent="0.25">
      <c r="A415" s="23" t="s">
        <v>2345</v>
      </c>
      <c r="B415" s="77">
        <v>31427</v>
      </c>
      <c r="C415" s="80" t="s">
        <v>3</v>
      </c>
      <c r="D415" s="81" t="s">
        <v>3</v>
      </c>
      <c r="E415" s="37" t="b">
        <f t="shared" si="121"/>
        <v>1</v>
      </c>
      <c r="F415" s="37" t="b">
        <f t="shared" si="118"/>
        <v>0</v>
      </c>
      <c r="G415" s="38" t="str">
        <f t="shared" si="108"/>
        <v xml:space="preserve">31427  </v>
      </c>
      <c r="H415" s="18" t="s">
        <v>603</v>
      </c>
      <c r="I415" s="93" t="s">
        <v>2346</v>
      </c>
      <c r="J415" s="19" t="s">
        <v>3218</v>
      </c>
      <c r="K415" s="19" t="s">
        <v>3</v>
      </c>
      <c r="L415" s="51"/>
      <c r="M415" s="51"/>
      <c r="N415" s="19" t="str">
        <f t="shared" si="109"/>
        <v/>
      </c>
      <c r="O415" s="22" t="str">
        <f t="shared" ca="1" si="110"/>
        <v>ja</v>
      </c>
      <c r="P415" s="22" t="str">
        <f t="shared" ca="1" si="111"/>
        <v>ja</v>
      </c>
      <c r="Q415" s="20" t="str">
        <f t="shared" ca="1" si="112"/>
        <v>Ja</v>
      </c>
      <c r="R415" s="53" t="s">
        <v>602</v>
      </c>
      <c r="S415" s="73" t="s">
        <v>2345</v>
      </c>
      <c r="T415" s="28"/>
      <c r="U415" s="33" t="str">
        <f t="shared" si="119"/>
        <v/>
      </c>
      <c r="V415" s="29"/>
      <c r="W415" s="35"/>
      <c r="X415" s="35"/>
      <c r="Y415" s="35"/>
      <c r="Z415" s="35"/>
      <c r="AA415" s="24" t="str">
        <f>IF(W415&lt;&gt;"",VLOOKUP(W415,'Anlagentypen strukt inkl RD end'!$A$2:$H$40,8),"")</f>
        <v/>
      </c>
      <c r="AB415" s="24" t="str">
        <f>IF(X415&lt;&gt;"",VLOOKUP(X415,'Anlagentypen strukt inkl RD end'!$A$2:$H$40,8),"")</f>
        <v/>
      </c>
      <c r="AC415" s="24" t="str">
        <f>IF(Y415&lt;&gt;"",VLOOKUP(Y415,'Anlagentypen strukt inkl RD end'!$A$2:$H$40,8),"")</f>
        <v/>
      </c>
      <c r="AD415" s="24" t="str">
        <f>IF(Z415&lt;&gt;"",VLOOKUP(Z415,'Anlagentypen strukt inkl RD end'!$A$2:$H$40,8),"")</f>
        <v/>
      </c>
      <c r="AE415" s="33" t="str">
        <f t="shared" si="123"/>
        <v/>
      </c>
      <c r="AF415" s="25"/>
      <c r="AG415" s="25"/>
      <c r="AH415" s="25"/>
      <c r="AI415" s="25"/>
      <c r="AJ415" s="47" t="str">
        <f t="shared" si="120"/>
        <v/>
      </c>
      <c r="AK415" s="48" t="str">
        <f t="shared" si="116"/>
        <v/>
      </c>
      <c r="AL415" s="47" t="str">
        <f t="shared" si="127"/>
        <v/>
      </c>
      <c r="AM415" s="27"/>
      <c r="AN415" s="36" t="str">
        <f t="shared" si="117"/>
        <v/>
      </c>
      <c r="AO415" s="39" t="str">
        <f t="shared" si="113"/>
        <v/>
      </c>
      <c r="AP415" s="39" t="str">
        <f t="shared" si="124"/>
        <v>X</v>
      </c>
      <c r="AQ415" s="97" t="str">
        <f t="shared" si="122"/>
        <v/>
      </c>
      <c r="AR415" s="140" t="str">
        <f>_xlfn.IFNA(IF(AND(MATCH(B415,SlNrfürStrecke!A:A,0)&gt;0,MATCH(C415,SlNrfürStrecke!B:B,0)&gt;0)=TRUE,"ja","nein"),"nein")</f>
        <v>ja</v>
      </c>
      <c r="AS415" s="140" t="str">
        <f t="shared" si="125"/>
        <v>ja</v>
      </c>
      <c r="AT415" s="113" t="str">
        <f t="shared" si="126"/>
        <v>Nein</v>
      </c>
      <c r="AU415" s="113"/>
      <c r="AV415" s="141" t="s">
        <v>3607</v>
      </c>
    </row>
    <row r="416" spans="1:48" s="39" customFormat="1" ht="39.6" x14ac:dyDescent="0.25">
      <c r="A416" s="23" t="s">
        <v>2345</v>
      </c>
      <c r="B416" s="77">
        <v>31427</v>
      </c>
      <c r="C416" s="81" t="s">
        <v>532</v>
      </c>
      <c r="D416" s="81" t="s">
        <v>3</v>
      </c>
      <c r="E416" s="37" t="b">
        <f t="shared" si="121"/>
        <v>1</v>
      </c>
      <c r="F416" s="37" t="b">
        <f t="shared" si="118"/>
        <v>0</v>
      </c>
      <c r="G416" s="38" t="str">
        <f>B416&amp; " " &amp;C416&amp; " " &amp; D416</f>
        <v xml:space="preserve">31427 17 </v>
      </c>
      <c r="H416" s="18" t="s">
        <v>603</v>
      </c>
      <c r="I416" s="94" t="s">
        <v>3214</v>
      </c>
      <c r="J416" s="19" t="s">
        <v>3218</v>
      </c>
      <c r="K416" s="19" t="s">
        <v>3</v>
      </c>
      <c r="L416" s="51"/>
      <c r="M416" s="51"/>
      <c r="N416" s="19" t="str">
        <f>IF(L416&amp;M416 &lt;&gt;"","Ja","")</f>
        <v/>
      </c>
      <c r="O416" s="22" t="str">
        <f ca="1">IF(OR(L416&lt;TODAY(),L416=""),"ja","nein")</f>
        <v>ja</v>
      </c>
      <c r="P416" s="22" t="str">
        <f ca="1">IF(OR(M416&gt;TODAY(),M416=""),"ja","nein")</f>
        <v>ja</v>
      </c>
      <c r="Q416" s="20" t="str">
        <f ca="1">IF(OR(O416="Nein",P416="Nein"),"Nein","Ja")</f>
        <v>Ja</v>
      </c>
      <c r="R416" s="53" t="s">
        <v>604</v>
      </c>
      <c r="S416" s="73" t="s">
        <v>2345</v>
      </c>
      <c r="T416" s="28"/>
      <c r="U416" s="33" t="str">
        <f>IF(T416="X","R13, D15 ", "")</f>
        <v/>
      </c>
      <c r="V416" s="29"/>
      <c r="W416" s="35"/>
      <c r="X416" s="35"/>
      <c r="Y416" s="35"/>
      <c r="Z416" s="35"/>
      <c r="AA416" s="24" t="str">
        <f>IF(W416&lt;&gt;"",VLOOKUP(W416,'Anlagentypen strukt inkl RD end'!$A$2:$H$40,8),"")</f>
        <v/>
      </c>
      <c r="AB416" s="24" t="str">
        <f>IF(X416&lt;&gt;"",VLOOKUP(X416,'Anlagentypen strukt inkl RD end'!$A$2:$H$40,8),"")</f>
        <v/>
      </c>
      <c r="AC416" s="24" t="str">
        <f>IF(Y416&lt;&gt;"",VLOOKUP(Y416,'Anlagentypen strukt inkl RD end'!$A$2:$H$40,8),"")</f>
        <v/>
      </c>
      <c r="AD416" s="24" t="str">
        <f>IF(Z416&lt;&gt;"",VLOOKUP(Z416,'Anlagentypen strukt inkl RD end'!$A$2:$H$40,8),"")</f>
        <v/>
      </c>
      <c r="AE416" s="33" t="str">
        <f t="shared" si="123"/>
        <v/>
      </c>
      <c r="AF416" s="25"/>
      <c r="AG416" s="25"/>
      <c r="AH416" s="25"/>
      <c r="AI416" s="25"/>
      <c r="AJ416" s="47" t="str">
        <f>IF(AE416 &lt;&gt;"",AE416&amp;", ","") &amp;IF(AF416 &lt;&gt;"",AF416&amp;", ","") &amp;IF(AG416 &lt;&gt;"",AG416&amp;", ","") &amp;IF(AH416 &lt;&gt;"",AH416&amp;", ","")&amp; IF(AI416 &lt;&gt;"",AI416&amp;", ","")</f>
        <v/>
      </c>
      <c r="AK416" s="48" t="str">
        <f>U416&amp; AE416 &amp; IF(AF416 &lt;&gt;"",AF416&amp;", ","") &amp;IF(AG416 &lt;&gt;"",AG416&amp;", ","") &amp;IF(AH416 &lt;&gt;"",AH416&amp;", ","")&amp; IF(AI416 &lt;&gt;"",AI416&amp;", ","")</f>
        <v/>
      </c>
      <c r="AL416" s="47" t="str">
        <f t="shared" si="127"/>
        <v/>
      </c>
      <c r="AM416" s="27"/>
      <c r="AN416" s="36" t="str">
        <f>IF(AND(V416="X",AJ416=""),"R/D-Verfahren für die Behandlung fehlen!","")</f>
        <v/>
      </c>
      <c r="AO416" s="39" t="str">
        <f>IF(AN416&lt;&gt;"",1,"")</f>
        <v/>
      </c>
      <c r="AP416" s="39" t="str">
        <f t="shared" si="124"/>
        <v>X</v>
      </c>
      <c r="AQ416" s="97" t="str">
        <f t="shared" si="122"/>
        <v/>
      </c>
      <c r="AR416" s="113" t="str">
        <f>_xlfn.IFNA(IF(AND(MATCH(B416,SlNrfürStrecke!A:A,0)&gt;0,MATCH(C416,SlNrfürStrecke!B:B,0)&gt;0)=TRUE,"ja","nein"),"nein")</f>
        <v>ja</v>
      </c>
      <c r="AS416" s="140" t="str">
        <f t="shared" si="125"/>
        <v>ja</v>
      </c>
      <c r="AT416" s="113" t="str">
        <f t="shared" si="126"/>
        <v>Nein</v>
      </c>
      <c r="AU416" s="113"/>
      <c r="AV416" s="141" t="s">
        <v>3607</v>
      </c>
    </row>
    <row r="417" spans="1:48" s="39" customFormat="1" ht="26.4" hidden="1" x14ac:dyDescent="0.25">
      <c r="A417" s="23"/>
      <c r="B417" s="77">
        <v>31427</v>
      </c>
      <c r="C417" s="81" t="s">
        <v>142</v>
      </c>
      <c r="D417" s="81" t="s">
        <v>3</v>
      </c>
      <c r="E417" s="37" t="b">
        <f t="shared" si="121"/>
        <v>0</v>
      </c>
      <c r="F417" s="37" t="b">
        <f t="shared" si="118"/>
        <v>0</v>
      </c>
      <c r="G417" s="38" t="str">
        <f t="shared" si="108"/>
        <v xml:space="preserve">31427 91 </v>
      </c>
      <c r="H417" s="18" t="s">
        <v>603</v>
      </c>
      <c r="I417" s="94" t="s">
        <v>3164</v>
      </c>
      <c r="J417" s="19" t="s">
        <v>3216</v>
      </c>
      <c r="K417" s="19" t="s">
        <v>3</v>
      </c>
      <c r="L417" s="51"/>
      <c r="M417" s="51"/>
      <c r="N417" s="19" t="str">
        <f t="shared" si="109"/>
        <v/>
      </c>
      <c r="O417" s="22" t="str">
        <f t="shared" ca="1" si="110"/>
        <v>ja</v>
      </c>
      <c r="P417" s="22" t="str">
        <f t="shared" ca="1" si="111"/>
        <v>ja</v>
      </c>
      <c r="Q417" s="20" t="str">
        <f t="shared" ca="1" si="112"/>
        <v>Ja</v>
      </c>
      <c r="R417" s="53" t="s">
        <v>605</v>
      </c>
      <c r="S417" s="73"/>
      <c r="T417" s="28"/>
      <c r="U417" s="33" t="str">
        <f t="shared" si="119"/>
        <v/>
      </c>
      <c r="V417" s="29"/>
      <c r="W417" s="35"/>
      <c r="X417" s="35"/>
      <c r="Y417" s="35"/>
      <c r="Z417" s="35"/>
      <c r="AA417" s="24" t="str">
        <f>IF(W417&lt;&gt;"",VLOOKUP(W417,'Anlagentypen strukt inkl RD end'!$A$2:$H$40,8),"")</f>
        <v/>
      </c>
      <c r="AB417" s="24" t="str">
        <f>IF(X417&lt;&gt;"",VLOOKUP(X417,'Anlagentypen strukt inkl RD end'!$A$2:$H$40,8),"")</f>
        <v/>
      </c>
      <c r="AC417" s="24" t="str">
        <f>IF(Y417&lt;&gt;"",VLOOKUP(Y417,'Anlagentypen strukt inkl RD end'!$A$2:$H$40,8),"")</f>
        <v/>
      </c>
      <c r="AD417" s="24" t="str">
        <f>IF(Z417&lt;&gt;"",VLOOKUP(Z417,'Anlagentypen strukt inkl RD end'!$A$2:$H$40,8),"")</f>
        <v/>
      </c>
      <c r="AE417" s="33" t="str">
        <f t="shared" si="123"/>
        <v/>
      </c>
      <c r="AF417" s="25"/>
      <c r="AG417" s="25"/>
      <c r="AH417" s="25"/>
      <c r="AI417" s="25"/>
      <c r="AJ417" s="47" t="str">
        <f t="shared" si="120"/>
        <v/>
      </c>
      <c r="AK417" s="48" t="str">
        <f t="shared" si="116"/>
        <v/>
      </c>
      <c r="AL417" s="47" t="str">
        <f t="shared" si="127"/>
        <v/>
      </c>
      <c r="AM417" s="27"/>
      <c r="AN417" s="36" t="str">
        <f t="shared" si="117"/>
        <v/>
      </c>
      <c r="AO417" s="39" t="str">
        <f t="shared" si="113"/>
        <v/>
      </c>
      <c r="AP417" s="39" t="str">
        <f t="shared" si="124"/>
        <v/>
      </c>
      <c r="AQ417" s="97" t="str">
        <f t="shared" si="122"/>
        <v/>
      </c>
      <c r="AR417" s="113" t="str">
        <f>_xlfn.IFNA(IF(AND(MATCH(B417,SlNrfürStrecke!A:A,0)&gt;0,MATCH(C417,SlNrfürStrecke!B:B,0)&gt;0)=TRUE,"ja","nein"),"nein")</f>
        <v>nein</v>
      </c>
      <c r="AS417" s="140" t="str">
        <f t="shared" si="125"/>
        <v>nein</v>
      </c>
      <c r="AT417" s="113" t="str">
        <f t="shared" si="126"/>
        <v>Ja</v>
      </c>
      <c r="AU417" s="113"/>
      <c r="AV417" s="141" t="s">
        <v>3607</v>
      </c>
    </row>
    <row r="418" spans="1:48" s="39" customFormat="1" ht="52.8" hidden="1" x14ac:dyDescent="0.25">
      <c r="A418" s="23"/>
      <c r="B418" s="77">
        <v>31428</v>
      </c>
      <c r="C418" s="80" t="s">
        <v>3</v>
      </c>
      <c r="D418" s="81" t="s">
        <v>3</v>
      </c>
      <c r="E418" s="37" t="b">
        <f t="shared" si="121"/>
        <v>0</v>
      </c>
      <c r="F418" s="37" t="b">
        <f t="shared" si="118"/>
        <v>0</v>
      </c>
      <c r="G418" s="38" t="str">
        <f t="shared" si="108"/>
        <v xml:space="preserve">31428  </v>
      </c>
      <c r="H418" s="18" t="s">
        <v>3279</v>
      </c>
      <c r="I418" s="93" t="s">
        <v>2346</v>
      </c>
      <c r="J418" s="19" t="s">
        <v>3280</v>
      </c>
      <c r="K418" s="19" t="s">
        <v>3</v>
      </c>
      <c r="L418" s="55">
        <v>44562</v>
      </c>
      <c r="M418" s="51"/>
      <c r="N418" s="19" t="str">
        <f t="shared" si="109"/>
        <v>Ja</v>
      </c>
      <c r="O418" s="22" t="str">
        <f t="shared" ca="1" si="110"/>
        <v>ja</v>
      </c>
      <c r="P418" s="22" t="str">
        <f t="shared" ca="1" si="111"/>
        <v>ja</v>
      </c>
      <c r="Q418" s="21" t="str">
        <f t="shared" ca="1" si="112"/>
        <v>Ja</v>
      </c>
      <c r="R418" s="53" t="s">
        <v>3281</v>
      </c>
      <c r="S418" s="73"/>
      <c r="T418" s="28"/>
      <c r="U418" s="33" t="str">
        <f t="shared" si="119"/>
        <v/>
      </c>
      <c r="V418" s="29"/>
      <c r="W418" s="35"/>
      <c r="X418" s="35"/>
      <c r="Y418" s="35"/>
      <c r="Z418" s="35"/>
      <c r="AA418" s="24" t="str">
        <f>IF(W418&lt;&gt;"",VLOOKUP(W418,'Anlagentypen strukt inkl RD end'!$A$2:$H$40,8),"")</f>
        <v/>
      </c>
      <c r="AB418" s="24" t="str">
        <f>IF(X418&lt;&gt;"",VLOOKUP(X418,'Anlagentypen strukt inkl RD end'!$A$2:$H$40,8),"")</f>
        <v/>
      </c>
      <c r="AC418" s="24" t="str">
        <f>IF(Y418&lt;&gt;"",VLOOKUP(Y418,'Anlagentypen strukt inkl RD end'!$A$2:$H$40,8),"")</f>
        <v/>
      </c>
      <c r="AD418" s="24" t="str">
        <f>IF(Z418&lt;&gt;"",VLOOKUP(Z418,'Anlagentypen strukt inkl RD end'!$A$2:$H$40,8),"")</f>
        <v/>
      </c>
      <c r="AE418" s="33" t="str">
        <f t="shared" si="123"/>
        <v/>
      </c>
      <c r="AF418" s="25"/>
      <c r="AG418" s="25"/>
      <c r="AH418" s="25"/>
      <c r="AI418" s="25"/>
      <c r="AJ418" s="47" t="str">
        <f t="shared" si="120"/>
        <v/>
      </c>
      <c r="AK418" s="48" t="str">
        <f t="shared" si="116"/>
        <v/>
      </c>
      <c r="AL418" s="47" t="str">
        <f t="shared" si="127"/>
        <v/>
      </c>
      <c r="AM418" s="27"/>
      <c r="AN418" s="36" t="str">
        <f t="shared" si="117"/>
        <v/>
      </c>
      <c r="AO418" s="39" t="str">
        <f t="shared" si="113"/>
        <v/>
      </c>
      <c r="AP418" s="39" t="str">
        <f t="shared" si="124"/>
        <v/>
      </c>
      <c r="AQ418" s="97" t="str">
        <f t="shared" si="122"/>
        <v/>
      </c>
      <c r="AR418" s="140" t="str">
        <f>_xlfn.IFNA(IF(AND(MATCH(B418,SlNrfürStrecke!A:A,0)&gt;0,MATCH(C418,SlNrfürStrecke!B:B,0)&gt;0)=TRUE,"ja","nein"),"nein")</f>
        <v>nein</v>
      </c>
      <c r="AS418" s="140" t="str">
        <f t="shared" si="125"/>
        <v>nein</v>
      </c>
      <c r="AT418" s="113" t="str">
        <f t="shared" si="126"/>
        <v>Ja</v>
      </c>
      <c r="AU418" s="113"/>
      <c r="AV418" s="141" t="s">
        <v>3607</v>
      </c>
    </row>
    <row r="419" spans="1:48" s="39" customFormat="1" ht="52.8" hidden="1" x14ac:dyDescent="0.25">
      <c r="A419" s="23"/>
      <c r="B419" s="77">
        <v>31429</v>
      </c>
      <c r="C419" s="80" t="s">
        <v>3</v>
      </c>
      <c r="D419" s="81" t="s">
        <v>8</v>
      </c>
      <c r="E419" s="37" t="b">
        <f t="shared" si="121"/>
        <v>0</v>
      </c>
      <c r="F419" s="37" t="b">
        <f t="shared" si="118"/>
        <v>0</v>
      </c>
      <c r="G419" s="38" t="str">
        <f t="shared" si="108"/>
        <v>31429  g</v>
      </c>
      <c r="H419" s="18" t="s">
        <v>3282</v>
      </c>
      <c r="I419" s="93" t="s">
        <v>2346</v>
      </c>
      <c r="J419" s="19" t="s">
        <v>3</v>
      </c>
      <c r="K419" s="19" t="s">
        <v>3283</v>
      </c>
      <c r="L419" s="55">
        <v>44562</v>
      </c>
      <c r="M419" s="51"/>
      <c r="N419" s="19" t="str">
        <f t="shared" si="109"/>
        <v>Ja</v>
      </c>
      <c r="O419" s="22" t="str">
        <f t="shared" ca="1" si="110"/>
        <v>ja</v>
      </c>
      <c r="P419" s="22" t="str">
        <f t="shared" ca="1" si="111"/>
        <v>ja</v>
      </c>
      <c r="Q419" s="21" t="str">
        <f t="shared" ca="1" si="112"/>
        <v>Ja</v>
      </c>
      <c r="R419" s="53" t="s">
        <v>3284</v>
      </c>
      <c r="S419" s="84"/>
      <c r="T419" s="83"/>
      <c r="U419" s="33" t="str">
        <f t="shared" si="119"/>
        <v/>
      </c>
      <c r="V419" s="29"/>
      <c r="W419" s="35"/>
      <c r="X419" s="35"/>
      <c r="Y419" s="35"/>
      <c r="Z419" s="35"/>
      <c r="AA419" s="24" t="str">
        <f>IF(W419&lt;&gt;"",VLOOKUP(W419,'Anlagentypen strukt inkl RD end'!$A$2:$H$40,8),"")</f>
        <v/>
      </c>
      <c r="AB419" s="24" t="str">
        <f>IF(X419&lt;&gt;"",VLOOKUP(X419,'Anlagentypen strukt inkl RD end'!$A$2:$H$40,8),"")</f>
        <v/>
      </c>
      <c r="AC419" s="24" t="str">
        <f>IF(Y419&lt;&gt;"",VLOOKUP(Y419,'Anlagentypen strukt inkl RD end'!$A$2:$H$40,8),"")</f>
        <v/>
      </c>
      <c r="AD419" s="24" t="str">
        <f>IF(Z419&lt;&gt;"",VLOOKUP(Z419,'Anlagentypen strukt inkl RD end'!$A$2:$H$40,8),"")</f>
        <v/>
      </c>
      <c r="AE419" s="33" t="str">
        <f t="shared" si="123"/>
        <v/>
      </c>
      <c r="AF419" s="25"/>
      <c r="AG419" s="25"/>
      <c r="AH419" s="25"/>
      <c r="AI419" s="25"/>
      <c r="AJ419" s="47" t="str">
        <f t="shared" si="120"/>
        <v/>
      </c>
      <c r="AK419" s="48" t="str">
        <f t="shared" si="116"/>
        <v/>
      </c>
      <c r="AL419" s="47" t="str">
        <f t="shared" si="127"/>
        <v/>
      </c>
      <c r="AM419" s="27"/>
      <c r="AN419" s="36" t="str">
        <f t="shared" si="117"/>
        <v/>
      </c>
      <c r="AO419" s="39" t="str">
        <f t="shared" si="113"/>
        <v/>
      </c>
      <c r="AP419" s="39" t="str">
        <f t="shared" si="124"/>
        <v/>
      </c>
      <c r="AQ419" s="97" t="str">
        <f t="shared" si="122"/>
        <v/>
      </c>
      <c r="AR419" s="140" t="str">
        <f>_xlfn.IFNA(IF(AND(MATCH(B419,SlNrfürStrecke!A:A,0)&gt;0,MATCH(C419,SlNrfürStrecke!B:B,0)&gt;0)=TRUE,"ja","nein"),"nein")</f>
        <v>nein</v>
      </c>
      <c r="AS419" s="140" t="str">
        <f t="shared" si="125"/>
        <v>nein</v>
      </c>
      <c r="AT419" s="113" t="str">
        <f t="shared" si="126"/>
        <v>Ja</v>
      </c>
      <c r="AU419" s="113"/>
      <c r="AV419" s="141" t="s">
        <v>3607</v>
      </c>
    </row>
    <row r="420" spans="1:48" s="39" customFormat="1" ht="26.4" x14ac:dyDescent="0.25">
      <c r="A420" s="23" t="s">
        <v>2345</v>
      </c>
      <c r="B420" s="77">
        <v>31430</v>
      </c>
      <c r="C420" s="80" t="s">
        <v>3</v>
      </c>
      <c r="D420" s="81" t="s">
        <v>3</v>
      </c>
      <c r="E420" s="37" t="b">
        <f t="shared" si="121"/>
        <v>1</v>
      </c>
      <c r="F420" s="37" t="b">
        <f t="shared" si="118"/>
        <v>0</v>
      </c>
      <c r="G420" s="38" t="str">
        <f t="shared" si="108"/>
        <v xml:space="preserve">31430  </v>
      </c>
      <c r="H420" s="18" t="s">
        <v>3285</v>
      </c>
      <c r="I420" s="93" t="s">
        <v>2346</v>
      </c>
      <c r="J420" s="19" t="s">
        <v>3286</v>
      </c>
      <c r="K420" s="19" t="s">
        <v>3</v>
      </c>
      <c r="L420" s="51"/>
      <c r="M420" s="51"/>
      <c r="N420" s="19" t="str">
        <f t="shared" si="109"/>
        <v/>
      </c>
      <c r="O420" s="22" t="str">
        <f t="shared" ca="1" si="110"/>
        <v>ja</v>
      </c>
      <c r="P420" s="22" t="str">
        <f t="shared" ca="1" si="111"/>
        <v>ja</v>
      </c>
      <c r="Q420" s="20" t="str">
        <f t="shared" ca="1" si="112"/>
        <v>Ja</v>
      </c>
      <c r="R420" s="53" t="s">
        <v>606</v>
      </c>
      <c r="S420" s="73" t="s">
        <v>2345</v>
      </c>
      <c r="T420" s="28"/>
      <c r="U420" s="33" t="str">
        <f t="shared" si="119"/>
        <v/>
      </c>
      <c r="V420" s="29"/>
      <c r="W420" s="35"/>
      <c r="X420" s="35"/>
      <c r="Y420" s="35"/>
      <c r="Z420" s="35"/>
      <c r="AA420" s="24" t="str">
        <f>IF(W420&lt;&gt;"",VLOOKUP(W420,'Anlagentypen strukt inkl RD end'!$A$2:$H$40,8),"")</f>
        <v/>
      </c>
      <c r="AB420" s="24" t="str">
        <f>IF(X420&lt;&gt;"",VLOOKUP(X420,'Anlagentypen strukt inkl RD end'!$A$2:$H$40,8),"")</f>
        <v/>
      </c>
      <c r="AC420" s="24" t="str">
        <f>IF(Y420&lt;&gt;"",VLOOKUP(Y420,'Anlagentypen strukt inkl RD end'!$A$2:$H$40,8),"")</f>
        <v/>
      </c>
      <c r="AD420" s="24" t="str">
        <f>IF(Z420&lt;&gt;"",VLOOKUP(Z420,'Anlagentypen strukt inkl RD end'!$A$2:$H$40,8),"")</f>
        <v/>
      </c>
      <c r="AE420" s="33" t="str">
        <f t="shared" si="123"/>
        <v/>
      </c>
      <c r="AF420" s="25"/>
      <c r="AG420" s="25"/>
      <c r="AH420" s="25"/>
      <c r="AI420" s="25"/>
      <c r="AJ420" s="47" t="str">
        <f t="shared" si="120"/>
        <v/>
      </c>
      <c r="AK420" s="48" t="str">
        <f t="shared" si="116"/>
        <v/>
      </c>
      <c r="AL420" s="47" t="str">
        <f t="shared" si="127"/>
        <v/>
      </c>
      <c r="AM420" s="27"/>
      <c r="AN420" s="36" t="str">
        <f t="shared" si="117"/>
        <v/>
      </c>
      <c r="AO420" s="39" t="str">
        <f t="shared" si="113"/>
        <v/>
      </c>
      <c r="AP420" s="39" t="str">
        <f t="shared" si="124"/>
        <v>X</v>
      </c>
      <c r="AQ420" s="97" t="str">
        <f t="shared" si="122"/>
        <v/>
      </c>
      <c r="AR420" s="140" t="str">
        <f>_xlfn.IFNA(IF(AND(MATCH(B420,SlNrfürStrecke!A:A,0)&gt;0,MATCH(C420,SlNrfürStrecke!B:B,0)&gt;0)=TRUE,"ja","nein"),"nein")</f>
        <v>ja</v>
      </c>
      <c r="AS420" s="140" t="str">
        <f t="shared" si="125"/>
        <v>ja</v>
      </c>
      <c r="AT420" s="113" t="str">
        <f t="shared" si="126"/>
        <v>Nein</v>
      </c>
      <c r="AU420" s="113"/>
      <c r="AV420" s="129">
        <f>SlNrfürStrecke!F158</f>
        <v>0</v>
      </c>
    </row>
    <row r="421" spans="1:48" s="39" customFormat="1" ht="26.4" hidden="1" x14ac:dyDescent="0.25">
      <c r="A421" s="23"/>
      <c r="B421" s="77">
        <v>31430</v>
      </c>
      <c r="C421" s="81" t="s">
        <v>7</v>
      </c>
      <c r="D421" s="81" t="s">
        <v>8</v>
      </c>
      <c r="E421" s="37" t="b">
        <f t="shared" si="121"/>
        <v>0</v>
      </c>
      <c r="F421" s="37" t="b">
        <f t="shared" si="118"/>
        <v>0</v>
      </c>
      <c r="G421" s="38" t="str">
        <f t="shared" si="108"/>
        <v>31430 77 g</v>
      </c>
      <c r="H421" s="18" t="s">
        <v>3285</v>
      </c>
      <c r="I421" s="94" t="s">
        <v>9</v>
      </c>
      <c r="J421" s="19" t="s">
        <v>3</v>
      </c>
      <c r="K421" s="19" t="s">
        <v>3</v>
      </c>
      <c r="L421" s="51"/>
      <c r="M421" s="51"/>
      <c r="N421" s="19" t="str">
        <f t="shared" si="109"/>
        <v/>
      </c>
      <c r="O421" s="22" t="str">
        <f t="shared" ca="1" si="110"/>
        <v>ja</v>
      </c>
      <c r="P421" s="22" t="str">
        <f t="shared" ca="1" si="111"/>
        <v>ja</v>
      </c>
      <c r="Q421" s="20" t="str">
        <f t="shared" ca="1" si="112"/>
        <v>Ja</v>
      </c>
      <c r="R421" s="53" t="s">
        <v>607</v>
      </c>
      <c r="S421" s="84"/>
      <c r="T421" s="83"/>
      <c r="U421" s="33" t="str">
        <f t="shared" si="119"/>
        <v/>
      </c>
      <c r="V421" s="29"/>
      <c r="W421" s="35"/>
      <c r="X421" s="35"/>
      <c r="Y421" s="35"/>
      <c r="Z421" s="35"/>
      <c r="AA421" s="24" t="str">
        <f>IF(W421&lt;&gt;"",VLOOKUP(W421,'Anlagentypen strukt inkl RD end'!$A$2:$H$40,8),"")</f>
        <v/>
      </c>
      <c r="AB421" s="24" t="str">
        <f>IF(X421&lt;&gt;"",VLOOKUP(X421,'Anlagentypen strukt inkl RD end'!$A$2:$H$40,8),"")</f>
        <v/>
      </c>
      <c r="AC421" s="24" t="str">
        <f>IF(Y421&lt;&gt;"",VLOOKUP(Y421,'Anlagentypen strukt inkl RD end'!$A$2:$H$40,8),"")</f>
        <v/>
      </c>
      <c r="AD421" s="24" t="str">
        <f>IF(Z421&lt;&gt;"",VLOOKUP(Z421,'Anlagentypen strukt inkl RD end'!$A$2:$H$40,8),"")</f>
        <v/>
      </c>
      <c r="AE421" s="33" t="str">
        <f t="shared" si="123"/>
        <v/>
      </c>
      <c r="AF421" s="25"/>
      <c r="AG421" s="25"/>
      <c r="AH421" s="25"/>
      <c r="AI421" s="25"/>
      <c r="AJ421" s="47" t="str">
        <f t="shared" si="120"/>
        <v/>
      </c>
      <c r="AK421" s="48" t="str">
        <f t="shared" si="116"/>
        <v/>
      </c>
      <c r="AL421" s="47" t="str">
        <f t="shared" si="127"/>
        <v/>
      </c>
      <c r="AM421" s="27"/>
      <c r="AN421" s="36" t="str">
        <f t="shared" si="117"/>
        <v/>
      </c>
      <c r="AO421" s="39" t="str">
        <f t="shared" si="113"/>
        <v/>
      </c>
      <c r="AP421" s="39" t="str">
        <f t="shared" si="124"/>
        <v/>
      </c>
      <c r="AQ421" s="97" t="str">
        <f t="shared" si="122"/>
        <v/>
      </c>
      <c r="AR421" s="113" t="str">
        <f>_xlfn.IFNA(IF(AND(MATCH(B421,SlNrfürStrecke!A:A,0)&gt;0,MATCH(C421,SlNrfürStrecke!B:B,0)&gt;0)=TRUE,"ja","nein"),"nein")</f>
        <v>nein</v>
      </c>
      <c r="AS421" s="140" t="str">
        <f t="shared" si="125"/>
        <v>nein</v>
      </c>
      <c r="AT421" s="113" t="str">
        <f t="shared" si="126"/>
        <v>Ja</v>
      </c>
      <c r="AU421" s="113"/>
      <c r="AV421" s="141" t="s">
        <v>3607</v>
      </c>
    </row>
    <row r="422" spans="1:48" s="39" customFormat="1" ht="26.4" hidden="1" x14ac:dyDescent="0.25">
      <c r="A422" s="23"/>
      <c r="B422" s="77">
        <v>31430</v>
      </c>
      <c r="C422" s="81" t="s">
        <v>142</v>
      </c>
      <c r="D422" s="81" t="s">
        <v>3</v>
      </c>
      <c r="E422" s="37" t="b">
        <f t="shared" si="121"/>
        <v>0</v>
      </c>
      <c r="F422" s="37" t="b">
        <f t="shared" si="118"/>
        <v>0</v>
      </c>
      <c r="G422" s="38" t="str">
        <f t="shared" si="108"/>
        <v xml:space="preserve">31430 91 </v>
      </c>
      <c r="H422" s="18" t="s">
        <v>3285</v>
      </c>
      <c r="I422" s="94" t="s">
        <v>3164</v>
      </c>
      <c r="J422" s="19" t="s">
        <v>3287</v>
      </c>
      <c r="K422" s="19" t="s">
        <v>3</v>
      </c>
      <c r="L422" s="51"/>
      <c r="M422" s="51"/>
      <c r="N422" s="19" t="str">
        <f t="shared" si="109"/>
        <v/>
      </c>
      <c r="O422" s="22" t="str">
        <f t="shared" ca="1" si="110"/>
        <v>ja</v>
      </c>
      <c r="P422" s="22" t="str">
        <f t="shared" ca="1" si="111"/>
        <v>ja</v>
      </c>
      <c r="Q422" s="20" t="str">
        <f t="shared" ca="1" si="112"/>
        <v>Ja</v>
      </c>
      <c r="R422" s="53" t="s">
        <v>608</v>
      </c>
      <c r="S422" s="73"/>
      <c r="T422" s="28"/>
      <c r="U422" s="33" t="str">
        <f t="shared" si="119"/>
        <v/>
      </c>
      <c r="V422" s="29"/>
      <c r="W422" s="35"/>
      <c r="X422" s="35"/>
      <c r="Y422" s="35"/>
      <c r="Z422" s="35"/>
      <c r="AA422" s="24" t="str">
        <f>IF(W422&lt;&gt;"",VLOOKUP(W422,'Anlagentypen strukt inkl RD end'!$A$2:$H$40,8),"")</f>
        <v/>
      </c>
      <c r="AB422" s="24" t="str">
        <f>IF(X422&lt;&gt;"",VLOOKUP(X422,'Anlagentypen strukt inkl RD end'!$A$2:$H$40,8),"")</f>
        <v/>
      </c>
      <c r="AC422" s="24" t="str">
        <f>IF(Y422&lt;&gt;"",VLOOKUP(Y422,'Anlagentypen strukt inkl RD end'!$A$2:$H$40,8),"")</f>
        <v/>
      </c>
      <c r="AD422" s="24" t="str">
        <f>IF(Z422&lt;&gt;"",VLOOKUP(Z422,'Anlagentypen strukt inkl RD end'!$A$2:$H$40,8),"")</f>
        <v/>
      </c>
      <c r="AE422" s="33" t="str">
        <f t="shared" si="123"/>
        <v/>
      </c>
      <c r="AF422" s="25"/>
      <c r="AG422" s="25"/>
      <c r="AH422" s="25"/>
      <c r="AI422" s="25"/>
      <c r="AJ422" s="47" t="str">
        <f t="shared" si="120"/>
        <v/>
      </c>
      <c r="AK422" s="48" t="str">
        <f t="shared" si="116"/>
        <v/>
      </c>
      <c r="AL422" s="47" t="str">
        <f t="shared" si="127"/>
        <v/>
      </c>
      <c r="AM422" s="27"/>
      <c r="AN422" s="36" t="str">
        <f t="shared" si="117"/>
        <v/>
      </c>
      <c r="AO422" s="39" t="str">
        <f t="shared" si="113"/>
        <v/>
      </c>
      <c r="AP422" s="39" t="str">
        <f t="shared" si="124"/>
        <v/>
      </c>
      <c r="AQ422" s="97" t="str">
        <f t="shared" si="122"/>
        <v/>
      </c>
      <c r="AR422" s="113" t="str">
        <f>_xlfn.IFNA(IF(AND(MATCH(B422,SlNrfürStrecke!A:A,0)&gt;0,MATCH(C422,SlNrfürStrecke!B:B,0)&gt;0)=TRUE,"ja","nein"),"nein")</f>
        <v>nein</v>
      </c>
      <c r="AS422" s="140" t="str">
        <f t="shared" si="125"/>
        <v>nein</v>
      </c>
      <c r="AT422" s="113" t="str">
        <f t="shared" si="126"/>
        <v>Ja</v>
      </c>
      <c r="AU422" s="113"/>
      <c r="AV422" s="141" t="s">
        <v>3607</v>
      </c>
    </row>
    <row r="423" spans="1:48" s="39" customFormat="1" x14ac:dyDescent="0.25">
      <c r="A423" s="23" t="s">
        <v>2345</v>
      </c>
      <c r="B423" s="77">
        <v>31432</v>
      </c>
      <c r="C423" s="80" t="s">
        <v>3</v>
      </c>
      <c r="D423" s="81" t="s">
        <v>3</v>
      </c>
      <c r="E423" s="37" t="b">
        <f t="shared" si="121"/>
        <v>1</v>
      </c>
      <c r="F423" s="37" t="b">
        <f t="shared" si="118"/>
        <v>0</v>
      </c>
      <c r="G423" s="38" t="str">
        <f t="shared" si="108"/>
        <v xml:space="preserve">31432  </v>
      </c>
      <c r="H423" s="18" t="s">
        <v>610</v>
      </c>
      <c r="I423" s="93" t="s">
        <v>2346</v>
      </c>
      <c r="J423" s="19" t="s">
        <v>3</v>
      </c>
      <c r="K423" s="19" t="s">
        <v>3</v>
      </c>
      <c r="L423" s="51"/>
      <c r="M423" s="51"/>
      <c r="N423" s="19" t="str">
        <f t="shared" si="109"/>
        <v/>
      </c>
      <c r="O423" s="22" t="str">
        <f t="shared" ca="1" si="110"/>
        <v>ja</v>
      </c>
      <c r="P423" s="22" t="str">
        <f t="shared" ca="1" si="111"/>
        <v>ja</v>
      </c>
      <c r="Q423" s="20" t="str">
        <f t="shared" ca="1" si="112"/>
        <v>Ja</v>
      </c>
      <c r="R423" s="53" t="s">
        <v>609</v>
      </c>
      <c r="S423" s="73" t="s">
        <v>2345</v>
      </c>
      <c r="T423" s="28"/>
      <c r="U423" s="33" t="str">
        <f t="shared" si="119"/>
        <v/>
      </c>
      <c r="V423" s="29"/>
      <c r="W423" s="35"/>
      <c r="X423" s="35"/>
      <c r="Y423" s="35"/>
      <c r="Z423" s="35"/>
      <c r="AA423" s="24" t="str">
        <f>IF(W423&lt;&gt;"",VLOOKUP(W423,'Anlagentypen strukt inkl RD end'!$A$2:$H$40,8),"")</f>
        <v/>
      </c>
      <c r="AB423" s="24" t="str">
        <f>IF(X423&lt;&gt;"",VLOOKUP(X423,'Anlagentypen strukt inkl RD end'!$A$2:$H$40,8),"")</f>
        <v/>
      </c>
      <c r="AC423" s="24" t="str">
        <f>IF(Y423&lt;&gt;"",VLOOKUP(Y423,'Anlagentypen strukt inkl RD end'!$A$2:$H$40,8),"")</f>
        <v/>
      </c>
      <c r="AD423" s="24" t="str">
        <f>IF(Z423&lt;&gt;"",VLOOKUP(Z423,'Anlagentypen strukt inkl RD end'!$A$2:$H$40,8),"")</f>
        <v/>
      </c>
      <c r="AE423" s="33" t="str">
        <f t="shared" si="123"/>
        <v/>
      </c>
      <c r="AF423" s="25"/>
      <c r="AG423" s="25"/>
      <c r="AH423" s="25"/>
      <c r="AI423" s="25"/>
      <c r="AJ423" s="47" t="str">
        <f t="shared" si="120"/>
        <v/>
      </c>
      <c r="AK423" s="48" t="str">
        <f t="shared" si="116"/>
        <v/>
      </c>
      <c r="AL423" s="47" t="str">
        <f t="shared" si="127"/>
        <v/>
      </c>
      <c r="AM423" s="27"/>
      <c r="AN423" s="36" t="str">
        <f t="shared" si="117"/>
        <v/>
      </c>
      <c r="AO423" s="39" t="str">
        <f t="shared" si="113"/>
        <v/>
      </c>
      <c r="AP423" s="39" t="str">
        <f t="shared" si="124"/>
        <v>X</v>
      </c>
      <c r="AQ423" s="97" t="str">
        <f t="shared" si="122"/>
        <v/>
      </c>
      <c r="AR423" s="140" t="str">
        <f>_xlfn.IFNA(IF(AND(MATCH(B423,SlNrfürStrecke!A:A,0)&gt;0,MATCH(C423,SlNrfürStrecke!B:B,0)&gt;0)=TRUE,"ja","nein"),"nein")</f>
        <v>ja</v>
      </c>
      <c r="AS423" s="140" t="str">
        <f t="shared" si="125"/>
        <v>ja</v>
      </c>
      <c r="AT423" s="113" t="str">
        <f t="shared" si="126"/>
        <v>Nein</v>
      </c>
      <c r="AU423" s="113"/>
      <c r="AV423" s="141" t="s">
        <v>3607</v>
      </c>
    </row>
    <row r="424" spans="1:48" s="39" customFormat="1" hidden="1" x14ac:dyDescent="0.25">
      <c r="A424" s="23"/>
      <c r="B424" s="77">
        <v>31432</v>
      </c>
      <c r="C424" s="81" t="s">
        <v>7</v>
      </c>
      <c r="D424" s="81" t="s">
        <v>8</v>
      </c>
      <c r="E424" s="37" t="b">
        <f t="shared" si="121"/>
        <v>0</v>
      </c>
      <c r="F424" s="37" t="b">
        <f t="shared" si="118"/>
        <v>0</v>
      </c>
      <c r="G424" s="38" t="str">
        <f t="shared" si="108"/>
        <v>31432 77 g</v>
      </c>
      <c r="H424" s="18" t="s">
        <v>610</v>
      </c>
      <c r="I424" s="94" t="s">
        <v>9</v>
      </c>
      <c r="J424" s="19" t="s">
        <v>3</v>
      </c>
      <c r="K424" s="19" t="s">
        <v>3</v>
      </c>
      <c r="L424" s="51"/>
      <c r="M424" s="51"/>
      <c r="N424" s="19" t="str">
        <f t="shared" si="109"/>
        <v/>
      </c>
      <c r="O424" s="22" t="str">
        <f t="shared" ca="1" si="110"/>
        <v>ja</v>
      </c>
      <c r="P424" s="22" t="str">
        <f t="shared" ca="1" si="111"/>
        <v>ja</v>
      </c>
      <c r="Q424" s="20" t="str">
        <f t="shared" ca="1" si="112"/>
        <v>Ja</v>
      </c>
      <c r="R424" s="53" t="s">
        <v>611</v>
      </c>
      <c r="S424" s="84"/>
      <c r="T424" s="83"/>
      <c r="U424" s="33" t="str">
        <f t="shared" si="119"/>
        <v/>
      </c>
      <c r="V424" s="29"/>
      <c r="W424" s="35"/>
      <c r="X424" s="35"/>
      <c r="Y424" s="35"/>
      <c r="Z424" s="35"/>
      <c r="AA424" s="24" t="str">
        <f>IF(W424&lt;&gt;"",VLOOKUP(W424,'Anlagentypen strukt inkl RD end'!$A$2:$H$40,8),"")</f>
        <v/>
      </c>
      <c r="AB424" s="24" t="str">
        <f>IF(X424&lt;&gt;"",VLOOKUP(X424,'Anlagentypen strukt inkl RD end'!$A$2:$H$40,8),"")</f>
        <v/>
      </c>
      <c r="AC424" s="24" t="str">
        <f>IF(Y424&lt;&gt;"",VLOOKUP(Y424,'Anlagentypen strukt inkl RD end'!$A$2:$H$40,8),"")</f>
        <v/>
      </c>
      <c r="AD424" s="24" t="str">
        <f>IF(Z424&lt;&gt;"",VLOOKUP(Z424,'Anlagentypen strukt inkl RD end'!$A$2:$H$40,8),"")</f>
        <v/>
      </c>
      <c r="AE424" s="33" t="str">
        <f t="shared" si="123"/>
        <v/>
      </c>
      <c r="AF424" s="25"/>
      <c r="AG424" s="25"/>
      <c r="AH424" s="25"/>
      <c r="AI424" s="25"/>
      <c r="AJ424" s="47" t="str">
        <f t="shared" si="120"/>
        <v/>
      </c>
      <c r="AK424" s="48" t="str">
        <f t="shared" si="116"/>
        <v/>
      </c>
      <c r="AL424" s="47" t="str">
        <f t="shared" si="127"/>
        <v/>
      </c>
      <c r="AM424" s="27"/>
      <c r="AN424" s="36" t="str">
        <f t="shared" si="117"/>
        <v/>
      </c>
      <c r="AO424" s="39" t="str">
        <f t="shared" si="113"/>
        <v/>
      </c>
      <c r="AP424" s="39" t="str">
        <f t="shared" si="124"/>
        <v/>
      </c>
      <c r="AQ424" s="97" t="str">
        <f t="shared" si="122"/>
        <v/>
      </c>
      <c r="AR424" s="113" t="str">
        <f>_xlfn.IFNA(IF(AND(MATCH(B424,SlNrfürStrecke!A:A,0)&gt;0,MATCH(C424,SlNrfürStrecke!B:B,0)&gt;0)=TRUE,"ja","nein"),"nein")</f>
        <v>nein</v>
      </c>
      <c r="AS424" s="140" t="str">
        <f t="shared" si="125"/>
        <v>nein</v>
      </c>
      <c r="AT424" s="113" t="str">
        <f t="shared" si="126"/>
        <v>Ja</v>
      </c>
      <c r="AU424" s="113"/>
      <c r="AV424" s="141" t="s">
        <v>3607</v>
      </c>
    </row>
    <row r="425" spans="1:48" s="39" customFormat="1" ht="26.4" hidden="1" x14ac:dyDescent="0.25">
      <c r="A425" s="23"/>
      <c r="B425" s="77">
        <v>31432</v>
      </c>
      <c r="C425" s="81" t="s">
        <v>142</v>
      </c>
      <c r="D425" s="81" t="s">
        <v>3</v>
      </c>
      <c r="E425" s="37" t="b">
        <f t="shared" si="121"/>
        <v>0</v>
      </c>
      <c r="F425" s="37" t="b">
        <f t="shared" si="118"/>
        <v>0</v>
      </c>
      <c r="G425" s="38" t="str">
        <f t="shared" si="108"/>
        <v xml:space="preserve">31432 91 </v>
      </c>
      <c r="H425" s="18" t="s">
        <v>610</v>
      </c>
      <c r="I425" s="94" t="s">
        <v>3164</v>
      </c>
      <c r="J425" s="19" t="s">
        <v>3</v>
      </c>
      <c r="K425" s="19" t="s">
        <v>3</v>
      </c>
      <c r="L425" s="51"/>
      <c r="M425" s="51"/>
      <c r="N425" s="19" t="str">
        <f t="shared" si="109"/>
        <v/>
      </c>
      <c r="O425" s="22" t="str">
        <f t="shared" ca="1" si="110"/>
        <v>ja</v>
      </c>
      <c r="P425" s="22" t="str">
        <f t="shared" ca="1" si="111"/>
        <v>ja</v>
      </c>
      <c r="Q425" s="20" t="str">
        <f t="shared" ca="1" si="112"/>
        <v>Ja</v>
      </c>
      <c r="R425" s="53" t="s">
        <v>612</v>
      </c>
      <c r="S425" s="73"/>
      <c r="T425" s="28"/>
      <c r="U425" s="33" t="str">
        <f t="shared" si="119"/>
        <v/>
      </c>
      <c r="V425" s="29"/>
      <c r="W425" s="35"/>
      <c r="X425" s="35"/>
      <c r="Y425" s="35"/>
      <c r="Z425" s="35"/>
      <c r="AA425" s="24" t="str">
        <f>IF(W425&lt;&gt;"",VLOOKUP(W425,'Anlagentypen strukt inkl RD end'!$A$2:$H$40,8),"")</f>
        <v/>
      </c>
      <c r="AB425" s="24" t="str">
        <f>IF(X425&lt;&gt;"",VLOOKUP(X425,'Anlagentypen strukt inkl RD end'!$A$2:$H$40,8),"")</f>
        <v/>
      </c>
      <c r="AC425" s="24" t="str">
        <f>IF(Y425&lt;&gt;"",VLOOKUP(Y425,'Anlagentypen strukt inkl RD end'!$A$2:$H$40,8),"")</f>
        <v/>
      </c>
      <c r="AD425" s="24" t="str">
        <f>IF(Z425&lt;&gt;"",VLOOKUP(Z425,'Anlagentypen strukt inkl RD end'!$A$2:$H$40,8),"")</f>
        <v/>
      </c>
      <c r="AE425" s="33" t="str">
        <f t="shared" si="123"/>
        <v/>
      </c>
      <c r="AF425" s="25"/>
      <c r="AG425" s="25"/>
      <c r="AH425" s="25"/>
      <c r="AI425" s="25"/>
      <c r="AJ425" s="47" t="str">
        <f t="shared" si="120"/>
        <v/>
      </c>
      <c r="AK425" s="48" t="str">
        <f t="shared" si="116"/>
        <v/>
      </c>
      <c r="AL425" s="47" t="str">
        <f t="shared" si="127"/>
        <v/>
      </c>
      <c r="AM425" s="27"/>
      <c r="AN425" s="36" t="str">
        <f t="shared" si="117"/>
        <v/>
      </c>
      <c r="AO425" s="39" t="str">
        <f t="shared" si="113"/>
        <v/>
      </c>
      <c r="AP425" s="39" t="str">
        <f t="shared" si="124"/>
        <v/>
      </c>
      <c r="AQ425" s="97" t="str">
        <f t="shared" si="122"/>
        <v/>
      </c>
      <c r="AR425" s="113" t="str">
        <f>_xlfn.IFNA(IF(AND(MATCH(B425,SlNrfürStrecke!A:A,0)&gt;0,MATCH(C425,SlNrfürStrecke!B:B,0)&gt;0)=TRUE,"ja","nein"),"nein")</f>
        <v>nein</v>
      </c>
      <c r="AS425" s="140" t="str">
        <f t="shared" si="125"/>
        <v>nein</v>
      </c>
      <c r="AT425" s="113" t="str">
        <f t="shared" si="126"/>
        <v>Ja</v>
      </c>
      <c r="AU425" s="113"/>
      <c r="AV425" s="141" t="s">
        <v>3607</v>
      </c>
    </row>
    <row r="426" spans="1:48" s="39" customFormat="1" ht="66" x14ac:dyDescent="0.25">
      <c r="A426" s="23" t="s">
        <v>2345</v>
      </c>
      <c r="B426" s="77">
        <v>31434</v>
      </c>
      <c r="C426" s="80" t="s">
        <v>3</v>
      </c>
      <c r="D426" s="81" t="s">
        <v>3</v>
      </c>
      <c r="E426" s="37" t="b">
        <f t="shared" si="121"/>
        <v>1</v>
      </c>
      <c r="F426" s="37" t="b">
        <f t="shared" si="118"/>
        <v>0</v>
      </c>
      <c r="G426" s="38" t="str">
        <f t="shared" si="108"/>
        <v xml:space="preserve">31434  </v>
      </c>
      <c r="H426" s="18" t="s">
        <v>3288</v>
      </c>
      <c r="I426" s="93" t="s">
        <v>2346</v>
      </c>
      <c r="J426" s="19" t="s">
        <v>3263</v>
      </c>
      <c r="K426" s="19" t="s">
        <v>3</v>
      </c>
      <c r="L426" s="51"/>
      <c r="M426" s="51"/>
      <c r="N426" s="19" t="str">
        <f t="shared" si="109"/>
        <v/>
      </c>
      <c r="O426" s="22" t="str">
        <f t="shared" ca="1" si="110"/>
        <v>ja</v>
      </c>
      <c r="P426" s="22" t="str">
        <f t="shared" ca="1" si="111"/>
        <v>ja</v>
      </c>
      <c r="Q426" s="20" t="str">
        <f t="shared" ca="1" si="112"/>
        <v>Ja</v>
      </c>
      <c r="R426" s="53" t="s">
        <v>613</v>
      </c>
      <c r="S426" s="73" t="s">
        <v>2345</v>
      </c>
      <c r="T426" s="28"/>
      <c r="U426" s="33" t="str">
        <f t="shared" si="119"/>
        <v/>
      </c>
      <c r="V426" s="29"/>
      <c r="W426" s="35"/>
      <c r="X426" s="35"/>
      <c r="Y426" s="35"/>
      <c r="Z426" s="35"/>
      <c r="AA426" s="24" t="str">
        <f>IF(W426&lt;&gt;"",VLOOKUP(W426,'Anlagentypen strukt inkl RD end'!$A$2:$H$40,8),"")</f>
        <v/>
      </c>
      <c r="AB426" s="24" t="str">
        <f>IF(X426&lt;&gt;"",VLOOKUP(X426,'Anlagentypen strukt inkl RD end'!$A$2:$H$40,8),"")</f>
        <v/>
      </c>
      <c r="AC426" s="24" t="str">
        <f>IF(Y426&lt;&gt;"",VLOOKUP(Y426,'Anlagentypen strukt inkl RD end'!$A$2:$H$40,8),"")</f>
        <v/>
      </c>
      <c r="AD426" s="24" t="str">
        <f>IF(Z426&lt;&gt;"",VLOOKUP(Z426,'Anlagentypen strukt inkl RD end'!$A$2:$H$40,8),"")</f>
        <v/>
      </c>
      <c r="AE426" s="33" t="str">
        <f t="shared" si="123"/>
        <v/>
      </c>
      <c r="AF426" s="25"/>
      <c r="AG426" s="25"/>
      <c r="AH426" s="25"/>
      <c r="AI426" s="25"/>
      <c r="AJ426" s="47" t="str">
        <f t="shared" si="120"/>
        <v/>
      </c>
      <c r="AK426" s="48" t="str">
        <f t="shared" si="116"/>
        <v/>
      </c>
      <c r="AL426" s="47" t="str">
        <f t="shared" si="127"/>
        <v/>
      </c>
      <c r="AM426" s="27"/>
      <c r="AN426" s="36" t="str">
        <f t="shared" si="117"/>
        <v/>
      </c>
      <c r="AO426" s="39" t="str">
        <f t="shared" si="113"/>
        <v/>
      </c>
      <c r="AP426" s="39" t="str">
        <f t="shared" si="124"/>
        <v>X</v>
      </c>
      <c r="AQ426" s="97" t="str">
        <f t="shared" si="122"/>
        <v/>
      </c>
      <c r="AR426" s="140" t="str">
        <f>_xlfn.IFNA(IF(AND(MATCH(B426,SlNrfürStrecke!A:A,0)&gt;0,MATCH(C426,SlNrfürStrecke!B:B,0)&gt;0)=TRUE,"ja","nein"),"nein")</f>
        <v>ja</v>
      </c>
      <c r="AS426" s="140" t="str">
        <f t="shared" si="125"/>
        <v>ja</v>
      </c>
      <c r="AT426" s="113" t="str">
        <f t="shared" si="126"/>
        <v>Nein</v>
      </c>
      <c r="AU426" s="113"/>
      <c r="AV426" s="141" t="s">
        <v>3607</v>
      </c>
    </row>
    <row r="427" spans="1:48" s="39" customFormat="1" ht="66" hidden="1" x14ac:dyDescent="0.25">
      <c r="A427" s="23"/>
      <c r="B427" s="77">
        <v>31434</v>
      </c>
      <c r="C427" s="81" t="s">
        <v>142</v>
      </c>
      <c r="D427" s="81" t="s">
        <v>3</v>
      </c>
      <c r="E427" s="37" t="b">
        <f t="shared" si="121"/>
        <v>0</v>
      </c>
      <c r="F427" s="37" t="b">
        <f t="shared" si="118"/>
        <v>0</v>
      </c>
      <c r="G427" s="38" t="str">
        <f t="shared" si="108"/>
        <v xml:space="preserve">31434 91 </v>
      </c>
      <c r="H427" s="18" t="s">
        <v>3288</v>
      </c>
      <c r="I427" s="94" t="s">
        <v>3164</v>
      </c>
      <c r="J427" s="19" t="s">
        <v>3264</v>
      </c>
      <c r="K427" s="19" t="s">
        <v>3</v>
      </c>
      <c r="L427" s="51"/>
      <c r="M427" s="51"/>
      <c r="N427" s="19" t="str">
        <f t="shared" si="109"/>
        <v/>
      </c>
      <c r="O427" s="22" t="str">
        <f t="shared" ca="1" si="110"/>
        <v>ja</v>
      </c>
      <c r="P427" s="22" t="str">
        <f t="shared" ca="1" si="111"/>
        <v>ja</v>
      </c>
      <c r="Q427" s="20" t="str">
        <f t="shared" ca="1" si="112"/>
        <v>Ja</v>
      </c>
      <c r="R427" s="53" t="s">
        <v>615</v>
      </c>
      <c r="S427" s="73"/>
      <c r="T427" s="28"/>
      <c r="U427" s="33" t="str">
        <f t="shared" si="119"/>
        <v/>
      </c>
      <c r="V427" s="29"/>
      <c r="W427" s="35"/>
      <c r="X427" s="35"/>
      <c r="Y427" s="35"/>
      <c r="Z427" s="35"/>
      <c r="AA427" s="24" t="str">
        <f>IF(W427&lt;&gt;"",VLOOKUP(W427,'Anlagentypen strukt inkl RD end'!$A$2:$H$40,8),"")</f>
        <v/>
      </c>
      <c r="AB427" s="24" t="str">
        <f>IF(X427&lt;&gt;"",VLOOKUP(X427,'Anlagentypen strukt inkl RD end'!$A$2:$H$40,8),"")</f>
        <v/>
      </c>
      <c r="AC427" s="24" t="str">
        <f>IF(Y427&lt;&gt;"",VLOOKUP(Y427,'Anlagentypen strukt inkl RD end'!$A$2:$H$40,8),"")</f>
        <v/>
      </c>
      <c r="AD427" s="24" t="str">
        <f>IF(Z427&lt;&gt;"",VLOOKUP(Z427,'Anlagentypen strukt inkl RD end'!$A$2:$H$40,8),"")</f>
        <v/>
      </c>
      <c r="AE427" s="33" t="str">
        <f t="shared" si="123"/>
        <v/>
      </c>
      <c r="AF427" s="25"/>
      <c r="AG427" s="25"/>
      <c r="AH427" s="25"/>
      <c r="AI427" s="25"/>
      <c r="AJ427" s="47" t="str">
        <f t="shared" si="120"/>
        <v/>
      </c>
      <c r="AK427" s="48" t="str">
        <f t="shared" si="116"/>
        <v/>
      </c>
      <c r="AL427" s="47" t="str">
        <f t="shared" si="127"/>
        <v/>
      </c>
      <c r="AM427" s="27"/>
      <c r="AN427" s="36" t="str">
        <f t="shared" si="117"/>
        <v/>
      </c>
      <c r="AO427" s="39" t="str">
        <f t="shared" si="113"/>
        <v/>
      </c>
      <c r="AP427" s="39" t="str">
        <f t="shared" si="124"/>
        <v/>
      </c>
      <c r="AQ427" s="97" t="str">
        <f t="shared" si="122"/>
        <v/>
      </c>
      <c r="AR427" s="113" t="str">
        <f>_xlfn.IFNA(IF(AND(MATCH(B427,SlNrfürStrecke!A:A,0)&gt;0,MATCH(C427,SlNrfürStrecke!B:B,0)&gt;0)=TRUE,"ja","nein"),"nein")</f>
        <v>nein</v>
      </c>
      <c r="AS427" s="140" t="str">
        <f t="shared" si="125"/>
        <v>nein</v>
      </c>
      <c r="AT427" s="113" t="str">
        <f t="shared" si="126"/>
        <v>Ja</v>
      </c>
      <c r="AU427" s="113"/>
      <c r="AV427" s="141" t="s">
        <v>3607</v>
      </c>
    </row>
    <row r="428" spans="1:48" s="39" customFormat="1" ht="66" hidden="1" x14ac:dyDescent="0.25">
      <c r="A428" s="23"/>
      <c r="B428" s="77">
        <v>31435</v>
      </c>
      <c r="C428" s="80" t="s">
        <v>3</v>
      </c>
      <c r="D428" s="81" t="s">
        <v>8</v>
      </c>
      <c r="E428" s="37" t="b">
        <f t="shared" si="121"/>
        <v>0</v>
      </c>
      <c r="F428" s="37" t="b">
        <f t="shared" si="118"/>
        <v>0</v>
      </c>
      <c r="G428" s="38" t="str">
        <f t="shared" si="108"/>
        <v>31435  g</v>
      </c>
      <c r="H428" s="18" t="s">
        <v>3289</v>
      </c>
      <c r="I428" s="93" t="s">
        <v>2346</v>
      </c>
      <c r="J428" s="19" t="s">
        <v>3</v>
      </c>
      <c r="K428" s="19" t="s">
        <v>614</v>
      </c>
      <c r="L428" s="51"/>
      <c r="M428" s="51"/>
      <c r="N428" s="19" t="str">
        <f t="shared" si="109"/>
        <v/>
      </c>
      <c r="O428" s="22" t="str">
        <f t="shared" ca="1" si="110"/>
        <v>ja</v>
      </c>
      <c r="P428" s="22" t="str">
        <f t="shared" ca="1" si="111"/>
        <v>ja</v>
      </c>
      <c r="Q428" s="20" t="str">
        <f t="shared" ca="1" si="112"/>
        <v>Ja</v>
      </c>
      <c r="R428" s="53" t="s">
        <v>616</v>
      </c>
      <c r="S428" s="84"/>
      <c r="T428" s="83"/>
      <c r="U428" s="33" t="str">
        <f t="shared" si="119"/>
        <v/>
      </c>
      <c r="V428" s="29"/>
      <c r="W428" s="35"/>
      <c r="X428" s="35"/>
      <c r="Y428" s="35"/>
      <c r="Z428" s="35"/>
      <c r="AA428" s="24" t="str">
        <f>IF(W428&lt;&gt;"",VLOOKUP(W428,'Anlagentypen strukt inkl RD end'!$A$2:$H$40,8),"")</f>
        <v/>
      </c>
      <c r="AB428" s="24" t="str">
        <f>IF(X428&lt;&gt;"",VLOOKUP(X428,'Anlagentypen strukt inkl RD end'!$A$2:$H$40,8),"")</f>
        <v/>
      </c>
      <c r="AC428" s="24" t="str">
        <f>IF(Y428&lt;&gt;"",VLOOKUP(Y428,'Anlagentypen strukt inkl RD end'!$A$2:$H$40,8),"")</f>
        <v/>
      </c>
      <c r="AD428" s="24" t="str">
        <f>IF(Z428&lt;&gt;"",VLOOKUP(Z428,'Anlagentypen strukt inkl RD end'!$A$2:$H$40,8),"")</f>
        <v/>
      </c>
      <c r="AE428" s="33" t="str">
        <f t="shared" si="123"/>
        <v/>
      </c>
      <c r="AF428" s="25"/>
      <c r="AG428" s="25"/>
      <c r="AH428" s="25"/>
      <c r="AI428" s="25"/>
      <c r="AJ428" s="47" t="str">
        <f t="shared" si="120"/>
        <v/>
      </c>
      <c r="AK428" s="48" t="str">
        <f t="shared" si="116"/>
        <v/>
      </c>
      <c r="AL428" s="47" t="str">
        <f t="shared" si="127"/>
        <v/>
      </c>
      <c r="AM428" s="27"/>
      <c r="AN428" s="36" t="str">
        <f t="shared" si="117"/>
        <v/>
      </c>
      <c r="AO428" s="39" t="str">
        <f t="shared" si="113"/>
        <v/>
      </c>
      <c r="AP428" s="39" t="str">
        <f t="shared" si="124"/>
        <v/>
      </c>
      <c r="AQ428" s="97" t="str">
        <f t="shared" si="122"/>
        <v/>
      </c>
      <c r="AR428" s="140" t="str">
        <f>_xlfn.IFNA(IF(AND(MATCH(B428,SlNrfürStrecke!A:A,0)&gt;0,MATCH(C428,SlNrfürStrecke!B:B,0)&gt;0)=TRUE,"ja","nein"),"nein")</f>
        <v>nein</v>
      </c>
      <c r="AS428" s="140" t="str">
        <f t="shared" si="125"/>
        <v>nein</v>
      </c>
      <c r="AT428" s="113" t="str">
        <f t="shared" si="126"/>
        <v>Ja</v>
      </c>
      <c r="AU428" s="113"/>
      <c r="AV428" s="141" t="s">
        <v>3607</v>
      </c>
    </row>
    <row r="429" spans="1:48" s="39" customFormat="1" ht="66" hidden="1" x14ac:dyDescent="0.25">
      <c r="A429" s="23"/>
      <c r="B429" s="77">
        <v>31435</v>
      </c>
      <c r="C429" s="81" t="s">
        <v>142</v>
      </c>
      <c r="D429" s="81" t="s">
        <v>8</v>
      </c>
      <c r="E429" s="37" t="b">
        <f t="shared" si="121"/>
        <v>0</v>
      </c>
      <c r="F429" s="37" t="b">
        <f t="shared" si="118"/>
        <v>0</v>
      </c>
      <c r="G429" s="38" t="str">
        <f t="shared" si="108"/>
        <v>31435 91 g</v>
      </c>
      <c r="H429" s="18" t="s">
        <v>3289</v>
      </c>
      <c r="I429" s="94" t="s">
        <v>3164</v>
      </c>
      <c r="J429" s="19" t="s">
        <v>3</v>
      </c>
      <c r="K429" s="19" t="s">
        <v>3182</v>
      </c>
      <c r="L429" s="51"/>
      <c r="M429" s="51"/>
      <c r="N429" s="19" t="str">
        <f t="shared" si="109"/>
        <v/>
      </c>
      <c r="O429" s="22" t="str">
        <f t="shared" ca="1" si="110"/>
        <v>ja</v>
      </c>
      <c r="P429" s="22" t="str">
        <f t="shared" ca="1" si="111"/>
        <v>ja</v>
      </c>
      <c r="Q429" s="20" t="str">
        <f t="shared" ca="1" si="112"/>
        <v>Ja</v>
      </c>
      <c r="R429" s="53" t="s">
        <v>617</v>
      </c>
      <c r="S429" s="84"/>
      <c r="T429" s="83"/>
      <c r="U429" s="33" t="str">
        <f t="shared" si="119"/>
        <v/>
      </c>
      <c r="V429" s="29"/>
      <c r="W429" s="35"/>
      <c r="X429" s="35"/>
      <c r="Y429" s="35"/>
      <c r="Z429" s="35"/>
      <c r="AA429" s="24" t="str">
        <f>IF(W429&lt;&gt;"",VLOOKUP(W429,'Anlagentypen strukt inkl RD end'!$A$2:$H$40,8),"")</f>
        <v/>
      </c>
      <c r="AB429" s="24" t="str">
        <f>IF(X429&lt;&gt;"",VLOOKUP(X429,'Anlagentypen strukt inkl RD end'!$A$2:$H$40,8),"")</f>
        <v/>
      </c>
      <c r="AC429" s="24" t="str">
        <f>IF(Y429&lt;&gt;"",VLOOKUP(Y429,'Anlagentypen strukt inkl RD end'!$A$2:$H$40,8),"")</f>
        <v/>
      </c>
      <c r="AD429" s="24" t="str">
        <f>IF(Z429&lt;&gt;"",VLOOKUP(Z429,'Anlagentypen strukt inkl RD end'!$A$2:$H$40,8),"")</f>
        <v/>
      </c>
      <c r="AE429" s="33" t="str">
        <f t="shared" si="123"/>
        <v/>
      </c>
      <c r="AF429" s="25"/>
      <c r="AG429" s="25"/>
      <c r="AH429" s="25"/>
      <c r="AI429" s="25"/>
      <c r="AJ429" s="47" t="str">
        <f t="shared" si="120"/>
        <v/>
      </c>
      <c r="AK429" s="48" t="str">
        <f t="shared" si="116"/>
        <v/>
      </c>
      <c r="AL429" s="47" t="str">
        <f t="shared" si="127"/>
        <v/>
      </c>
      <c r="AM429" s="27"/>
      <c r="AN429" s="36" t="str">
        <f t="shared" si="117"/>
        <v/>
      </c>
      <c r="AO429" s="39" t="str">
        <f t="shared" si="113"/>
        <v/>
      </c>
      <c r="AP429" s="39" t="str">
        <f t="shared" si="124"/>
        <v/>
      </c>
      <c r="AQ429" s="97" t="str">
        <f t="shared" si="122"/>
        <v/>
      </c>
      <c r="AR429" s="113" t="str">
        <f>_xlfn.IFNA(IF(AND(MATCH(B429,SlNrfürStrecke!A:A,0)&gt;0,MATCH(C429,SlNrfürStrecke!B:B,0)&gt;0)=TRUE,"ja","nein"),"nein")</f>
        <v>nein</v>
      </c>
      <c r="AS429" s="140" t="str">
        <f t="shared" si="125"/>
        <v>nein</v>
      </c>
      <c r="AT429" s="113" t="str">
        <f t="shared" si="126"/>
        <v>Ja</v>
      </c>
      <c r="AU429" s="113"/>
      <c r="AV429" s="141" t="s">
        <v>3607</v>
      </c>
    </row>
    <row r="430" spans="1:48" s="39" customFormat="1" ht="26.4" hidden="1" x14ac:dyDescent="0.25">
      <c r="A430" s="23"/>
      <c r="B430" s="77">
        <v>31436</v>
      </c>
      <c r="C430" s="80" t="s">
        <v>3</v>
      </c>
      <c r="D430" s="81" t="s">
        <v>174</v>
      </c>
      <c r="E430" s="37" t="b">
        <f t="shared" si="121"/>
        <v>0</v>
      </c>
      <c r="F430" s="37" t="b">
        <f t="shared" si="118"/>
        <v>0</v>
      </c>
      <c r="G430" s="38" t="str">
        <f t="shared" si="108"/>
        <v>31436  gn</v>
      </c>
      <c r="H430" s="18" t="s">
        <v>3290</v>
      </c>
      <c r="I430" s="93" t="s">
        <v>2346</v>
      </c>
      <c r="J430" s="19" t="s">
        <v>3</v>
      </c>
      <c r="K430" s="19" t="s">
        <v>3</v>
      </c>
      <c r="L430" s="55">
        <v>44562</v>
      </c>
      <c r="M430" s="51"/>
      <c r="N430" s="19" t="str">
        <f t="shared" si="109"/>
        <v>Ja</v>
      </c>
      <c r="O430" s="22" t="str">
        <f t="shared" ca="1" si="110"/>
        <v>ja</v>
      </c>
      <c r="P430" s="22" t="str">
        <f t="shared" ca="1" si="111"/>
        <v>ja</v>
      </c>
      <c r="Q430" s="21" t="str">
        <f t="shared" ca="1" si="112"/>
        <v>Ja</v>
      </c>
      <c r="R430" s="53" t="s">
        <v>3291</v>
      </c>
      <c r="S430" s="84"/>
      <c r="T430" s="83"/>
      <c r="U430" s="33" t="str">
        <f t="shared" ref="U430:U436" si="128">IF(T430="X","D15 ","")</f>
        <v/>
      </c>
      <c r="V430" s="29"/>
      <c r="W430" s="35"/>
      <c r="X430" s="35"/>
      <c r="Y430" s="35"/>
      <c r="Z430" s="35"/>
      <c r="AA430" s="24" t="str">
        <f>IF(W430&lt;&gt;"",VLOOKUP(W430,'Anlagentypen strukt inkl RD end'!$A$2:$H$40,8),"")</f>
        <v/>
      </c>
      <c r="AB430" s="24" t="str">
        <f>IF(X430&lt;&gt;"",VLOOKUP(X430,'Anlagentypen strukt inkl RD end'!$A$2:$H$40,8),"")</f>
        <v/>
      </c>
      <c r="AC430" s="24" t="str">
        <f>IF(Y430&lt;&gt;"",VLOOKUP(Y430,'Anlagentypen strukt inkl RD end'!$A$2:$H$40,8),"")</f>
        <v/>
      </c>
      <c r="AD430" s="24" t="str">
        <f>IF(Z430&lt;&gt;"",VLOOKUP(Z430,'Anlagentypen strukt inkl RD end'!$A$2:$H$40,8),"")</f>
        <v/>
      </c>
      <c r="AE430" s="33" t="str">
        <f t="shared" si="123"/>
        <v/>
      </c>
      <c r="AF430" s="25"/>
      <c r="AG430" s="25"/>
      <c r="AH430" s="25"/>
      <c r="AI430" s="25"/>
      <c r="AJ430" s="47" t="str">
        <f t="shared" si="120"/>
        <v/>
      </c>
      <c r="AK430" s="48" t="str">
        <f t="shared" si="116"/>
        <v/>
      </c>
      <c r="AL430" s="47" t="str">
        <f t="shared" si="127"/>
        <v/>
      </c>
      <c r="AM430" s="27"/>
      <c r="AN430" s="36" t="str">
        <f t="shared" si="117"/>
        <v/>
      </c>
      <c r="AO430" s="39" t="str">
        <f t="shared" si="113"/>
        <v/>
      </c>
      <c r="AP430" s="39" t="str">
        <f t="shared" si="124"/>
        <v/>
      </c>
      <c r="AQ430" s="97" t="str">
        <f t="shared" si="122"/>
        <v/>
      </c>
      <c r="AR430" s="140" t="str">
        <f>_xlfn.IFNA(IF(AND(MATCH(B430,SlNrfürStrecke!A:A,0)&gt;0,MATCH(C430,SlNrfürStrecke!B:B,0)&gt;0)=TRUE,"ja","nein"),"nein")</f>
        <v>nein</v>
      </c>
      <c r="AS430" s="140" t="str">
        <f t="shared" si="125"/>
        <v>nein</v>
      </c>
      <c r="AT430" s="113" t="str">
        <f t="shared" si="126"/>
        <v>Ja</v>
      </c>
      <c r="AU430" s="113"/>
      <c r="AV430" s="141" t="s">
        <v>3607</v>
      </c>
    </row>
    <row r="431" spans="1:48" s="39" customFormat="1" ht="39.6" hidden="1" x14ac:dyDescent="0.25">
      <c r="A431" s="23"/>
      <c r="B431" s="77">
        <v>31437</v>
      </c>
      <c r="C431" s="81" t="s">
        <v>3293</v>
      </c>
      <c r="D431" s="81" t="s">
        <v>174</v>
      </c>
      <c r="E431" s="37" t="b">
        <f t="shared" si="121"/>
        <v>0</v>
      </c>
      <c r="F431" s="37" t="b">
        <f t="shared" si="118"/>
        <v>0</v>
      </c>
      <c r="G431" s="38" t="str">
        <f t="shared" ref="G431:G490" si="129">B431&amp; " " &amp;C431&amp; " " &amp; D431</f>
        <v>31437 40 gn</v>
      </c>
      <c r="H431" s="18" t="s">
        <v>3292</v>
      </c>
      <c r="I431" s="94" t="s">
        <v>618</v>
      </c>
      <c r="J431" s="19" t="s">
        <v>3</v>
      </c>
      <c r="K431" s="19" t="s">
        <v>3</v>
      </c>
      <c r="L431" s="55">
        <v>44562</v>
      </c>
      <c r="M431" s="51"/>
      <c r="N431" s="19" t="str">
        <f t="shared" ref="N431:N490" si="130">IF(L431&amp;M431 &lt;&gt;"","Ja","")</f>
        <v>Ja</v>
      </c>
      <c r="O431" s="22" t="str">
        <f t="shared" ca="1" si="110"/>
        <v>ja</v>
      </c>
      <c r="P431" s="22" t="str">
        <f t="shared" ca="1" si="111"/>
        <v>ja</v>
      </c>
      <c r="Q431" s="21" t="str">
        <f t="shared" ref="Q431:Q490" ca="1" si="131">IF(OR(O431="Nein",P431="Nein"),"Nein","Ja")</f>
        <v>Ja</v>
      </c>
      <c r="R431" s="53" t="s">
        <v>3294</v>
      </c>
      <c r="S431" s="84"/>
      <c r="T431" s="83"/>
      <c r="U431" s="33" t="str">
        <f t="shared" si="128"/>
        <v/>
      </c>
      <c r="V431" s="29"/>
      <c r="W431" s="35"/>
      <c r="X431" s="35"/>
      <c r="Y431" s="35"/>
      <c r="Z431" s="35"/>
      <c r="AA431" s="24" t="str">
        <f>IF(W431&lt;&gt;"",VLOOKUP(W431,'Anlagentypen strukt inkl RD end'!$A$2:$H$40,8),"")</f>
        <v/>
      </c>
      <c r="AB431" s="24" t="str">
        <f>IF(X431&lt;&gt;"",VLOOKUP(X431,'Anlagentypen strukt inkl RD end'!$A$2:$H$40,8),"")</f>
        <v/>
      </c>
      <c r="AC431" s="24" t="str">
        <f>IF(Y431&lt;&gt;"",VLOOKUP(Y431,'Anlagentypen strukt inkl RD end'!$A$2:$H$40,8),"")</f>
        <v/>
      </c>
      <c r="AD431" s="24" t="str">
        <f>IF(Z431&lt;&gt;"",VLOOKUP(Z431,'Anlagentypen strukt inkl RD end'!$A$2:$H$40,8),"")</f>
        <v/>
      </c>
      <c r="AE431" s="33" t="str">
        <f t="shared" si="123"/>
        <v/>
      </c>
      <c r="AF431" s="25"/>
      <c r="AG431" s="25"/>
      <c r="AH431" s="25"/>
      <c r="AI431" s="25"/>
      <c r="AJ431" s="47" t="str">
        <f t="shared" si="120"/>
        <v/>
      </c>
      <c r="AK431" s="48" t="str">
        <f t="shared" si="116"/>
        <v/>
      </c>
      <c r="AL431" s="47" t="str">
        <f t="shared" si="127"/>
        <v/>
      </c>
      <c r="AM431" s="27"/>
      <c r="AN431" s="36" t="str">
        <f t="shared" si="117"/>
        <v/>
      </c>
      <c r="AO431" s="39" t="str">
        <f t="shared" ref="AO431:AO490" si="132">IF(AN431&lt;&gt;"",1,"")</f>
        <v/>
      </c>
      <c r="AP431" s="39" t="str">
        <f t="shared" si="124"/>
        <v/>
      </c>
      <c r="AQ431" s="97" t="str">
        <f t="shared" si="122"/>
        <v/>
      </c>
      <c r="AR431" s="113" t="str">
        <f>_xlfn.IFNA(IF(AND(MATCH(B431,SlNrfürStrecke!A:A,0)&gt;0,MATCH(C431,SlNrfürStrecke!B:B,0)&gt;0)=TRUE,"ja","nein"),"nein")</f>
        <v>nein</v>
      </c>
      <c r="AS431" s="140" t="str">
        <f t="shared" si="125"/>
        <v>nein</v>
      </c>
      <c r="AT431" s="113" t="str">
        <f t="shared" si="126"/>
        <v>Ja</v>
      </c>
      <c r="AU431" s="113"/>
      <c r="AV431" s="141" t="s">
        <v>3607</v>
      </c>
    </row>
    <row r="432" spans="1:48" s="39" customFormat="1" ht="39.6" hidden="1" x14ac:dyDescent="0.25">
      <c r="A432" s="23"/>
      <c r="B432" s="77">
        <v>31437</v>
      </c>
      <c r="C432" s="81" t="s">
        <v>3247</v>
      </c>
      <c r="D432" s="81" t="s">
        <v>174</v>
      </c>
      <c r="E432" s="37" t="b">
        <f t="shared" si="121"/>
        <v>0</v>
      </c>
      <c r="F432" s="37" t="b">
        <f t="shared" si="118"/>
        <v>0</v>
      </c>
      <c r="G432" s="38" t="str">
        <f t="shared" si="129"/>
        <v>31437 41 gn</v>
      </c>
      <c r="H432" s="18" t="s">
        <v>3292</v>
      </c>
      <c r="I432" s="94" t="s">
        <v>3248</v>
      </c>
      <c r="J432" s="19" t="s">
        <v>3</v>
      </c>
      <c r="K432" s="19" t="s">
        <v>3</v>
      </c>
      <c r="L432" s="55">
        <v>44562</v>
      </c>
      <c r="M432" s="51"/>
      <c r="N432" s="19" t="str">
        <f t="shared" si="130"/>
        <v>Ja</v>
      </c>
      <c r="O432" s="22" t="str">
        <f t="shared" ca="1" si="110"/>
        <v>ja</v>
      </c>
      <c r="P432" s="22" t="str">
        <f t="shared" ca="1" si="111"/>
        <v>ja</v>
      </c>
      <c r="Q432" s="21" t="str">
        <f t="shared" ca="1" si="131"/>
        <v>Ja</v>
      </c>
      <c r="R432" s="53" t="s">
        <v>3295</v>
      </c>
      <c r="S432" s="84"/>
      <c r="T432" s="83"/>
      <c r="U432" s="33" t="str">
        <f t="shared" si="128"/>
        <v/>
      </c>
      <c r="V432" s="29"/>
      <c r="W432" s="35"/>
      <c r="X432" s="35"/>
      <c r="Y432" s="35"/>
      <c r="Z432" s="35"/>
      <c r="AA432" s="24" t="str">
        <f>IF(W432&lt;&gt;"",VLOOKUP(W432,'Anlagentypen strukt inkl RD end'!$A$2:$H$40,8),"")</f>
        <v/>
      </c>
      <c r="AB432" s="24" t="str">
        <f>IF(X432&lt;&gt;"",VLOOKUP(X432,'Anlagentypen strukt inkl RD end'!$A$2:$H$40,8),"")</f>
        <v/>
      </c>
      <c r="AC432" s="24" t="str">
        <f>IF(Y432&lt;&gt;"",VLOOKUP(Y432,'Anlagentypen strukt inkl RD end'!$A$2:$H$40,8),"")</f>
        <v/>
      </c>
      <c r="AD432" s="24" t="str">
        <f>IF(Z432&lt;&gt;"",VLOOKUP(Z432,'Anlagentypen strukt inkl RD end'!$A$2:$H$40,8),"")</f>
        <v/>
      </c>
      <c r="AE432" s="33" t="str">
        <f t="shared" si="123"/>
        <v/>
      </c>
      <c r="AF432" s="25"/>
      <c r="AG432" s="25"/>
      <c r="AH432" s="25"/>
      <c r="AI432" s="25"/>
      <c r="AJ432" s="47" t="str">
        <f t="shared" si="120"/>
        <v/>
      </c>
      <c r="AK432" s="48" t="str">
        <f t="shared" si="116"/>
        <v/>
      </c>
      <c r="AL432" s="47" t="str">
        <f t="shared" si="127"/>
        <v/>
      </c>
      <c r="AM432" s="27"/>
      <c r="AN432" s="36" t="str">
        <f t="shared" si="117"/>
        <v/>
      </c>
      <c r="AO432" s="39" t="str">
        <f t="shared" si="132"/>
        <v/>
      </c>
      <c r="AP432" s="39" t="str">
        <f t="shared" si="124"/>
        <v/>
      </c>
      <c r="AQ432" s="97" t="str">
        <f t="shared" si="122"/>
        <v/>
      </c>
      <c r="AR432" s="113" t="str">
        <f>_xlfn.IFNA(IF(AND(MATCH(B432,SlNrfürStrecke!A:A,0)&gt;0,MATCH(C432,SlNrfürStrecke!B:B,0)&gt;0)=TRUE,"ja","nein"),"nein")</f>
        <v>nein</v>
      </c>
      <c r="AS432" s="140" t="str">
        <f t="shared" si="125"/>
        <v>nein</v>
      </c>
      <c r="AT432" s="113" t="str">
        <f t="shared" si="126"/>
        <v>Ja</v>
      </c>
      <c r="AU432" s="113"/>
      <c r="AV432" s="141" t="s">
        <v>3607</v>
      </c>
    </row>
    <row r="433" spans="1:48" s="39" customFormat="1" ht="39.6" hidden="1" x14ac:dyDescent="0.25">
      <c r="A433" s="23"/>
      <c r="B433" s="77">
        <v>31437</v>
      </c>
      <c r="C433" s="81" t="s">
        <v>3251</v>
      </c>
      <c r="D433" s="81" t="s">
        <v>174</v>
      </c>
      <c r="E433" s="37" t="b">
        <f t="shared" si="121"/>
        <v>0</v>
      </c>
      <c r="F433" s="37" t="b">
        <f t="shared" si="118"/>
        <v>0</v>
      </c>
      <c r="G433" s="38" t="str">
        <f t="shared" si="129"/>
        <v>31437 42 gn</v>
      </c>
      <c r="H433" s="18" t="s">
        <v>3292</v>
      </c>
      <c r="I433" s="94" t="s">
        <v>3252</v>
      </c>
      <c r="J433" s="19" t="s">
        <v>3</v>
      </c>
      <c r="K433" s="19" t="s">
        <v>3</v>
      </c>
      <c r="L433" s="55">
        <v>44562</v>
      </c>
      <c r="M433" s="51"/>
      <c r="N433" s="19" t="str">
        <f t="shared" si="130"/>
        <v>Ja</v>
      </c>
      <c r="O433" s="22" t="str">
        <f t="shared" ca="1" si="110"/>
        <v>ja</v>
      </c>
      <c r="P433" s="22" t="str">
        <f t="shared" ca="1" si="111"/>
        <v>ja</v>
      </c>
      <c r="Q433" s="21" t="str">
        <f t="shared" ca="1" si="131"/>
        <v>Ja</v>
      </c>
      <c r="R433" s="53" t="s">
        <v>3296</v>
      </c>
      <c r="S433" s="84"/>
      <c r="T433" s="83"/>
      <c r="U433" s="33" t="str">
        <f t="shared" si="128"/>
        <v/>
      </c>
      <c r="V433" s="29"/>
      <c r="W433" s="35"/>
      <c r="X433" s="35"/>
      <c r="Y433" s="35"/>
      <c r="Z433" s="35"/>
      <c r="AA433" s="24" t="str">
        <f>IF(W433&lt;&gt;"",VLOOKUP(W433,'Anlagentypen strukt inkl RD end'!$A$2:$H$40,8),"")</f>
        <v/>
      </c>
      <c r="AB433" s="24" t="str">
        <f>IF(X433&lt;&gt;"",VLOOKUP(X433,'Anlagentypen strukt inkl RD end'!$A$2:$H$40,8),"")</f>
        <v/>
      </c>
      <c r="AC433" s="24" t="str">
        <f>IF(Y433&lt;&gt;"",VLOOKUP(Y433,'Anlagentypen strukt inkl RD end'!$A$2:$H$40,8),"")</f>
        <v/>
      </c>
      <c r="AD433" s="24" t="str">
        <f>IF(Z433&lt;&gt;"",VLOOKUP(Z433,'Anlagentypen strukt inkl RD end'!$A$2:$H$40,8),"")</f>
        <v/>
      </c>
      <c r="AE433" s="33" t="str">
        <f t="shared" si="123"/>
        <v/>
      </c>
      <c r="AF433" s="25"/>
      <c r="AG433" s="25"/>
      <c r="AH433" s="25"/>
      <c r="AI433" s="25"/>
      <c r="AJ433" s="47" t="str">
        <f t="shared" si="120"/>
        <v/>
      </c>
      <c r="AK433" s="48" t="str">
        <f t="shared" si="116"/>
        <v/>
      </c>
      <c r="AL433" s="47" t="str">
        <f t="shared" si="127"/>
        <v/>
      </c>
      <c r="AM433" s="27"/>
      <c r="AN433" s="36" t="str">
        <f t="shared" si="117"/>
        <v/>
      </c>
      <c r="AO433" s="39" t="str">
        <f t="shared" si="132"/>
        <v/>
      </c>
      <c r="AP433" s="39" t="str">
        <f t="shared" si="124"/>
        <v/>
      </c>
      <c r="AQ433" s="97" t="str">
        <f t="shared" si="122"/>
        <v/>
      </c>
      <c r="AR433" s="113" t="str">
        <f>_xlfn.IFNA(IF(AND(MATCH(B433,SlNrfürStrecke!A:A,0)&gt;0,MATCH(C433,SlNrfürStrecke!B:B,0)&gt;0)=TRUE,"ja","nein"),"nein")</f>
        <v>nein</v>
      </c>
      <c r="AS433" s="140" t="str">
        <f t="shared" si="125"/>
        <v>nein</v>
      </c>
      <c r="AT433" s="113" t="str">
        <f t="shared" si="126"/>
        <v>Ja</v>
      </c>
      <c r="AU433" s="113"/>
      <c r="AV433" s="141" t="s">
        <v>3607</v>
      </c>
    </row>
    <row r="434" spans="1:48" s="39" customFormat="1" ht="39.6" hidden="1" x14ac:dyDescent="0.25">
      <c r="A434" s="23"/>
      <c r="B434" s="77">
        <v>31437</v>
      </c>
      <c r="C434" s="81" t="s">
        <v>3255</v>
      </c>
      <c r="D434" s="81" t="s">
        <v>174</v>
      </c>
      <c r="E434" s="37" t="b">
        <f t="shared" si="121"/>
        <v>0</v>
      </c>
      <c r="F434" s="37" t="b">
        <f t="shared" si="118"/>
        <v>0</v>
      </c>
      <c r="G434" s="38" t="str">
        <f t="shared" si="129"/>
        <v>31437 43 gn</v>
      </c>
      <c r="H434" s="18" t="s">
        <v>3292</v>
      </c>
      <c r="I434" s="94" t="s">
        <v>3256</v>
      </c>
      <c r="J434" s="19" t="s">
        <v>3</v>
      </c>
      <c r="K434" s="19" t="s">
        <v>3</v>
      </c>
      <c r="L434" s="55">
        <v>44562</v>
      </c>
      <c r="M434" s="51"/>
      <c r="N434" s="19" t="str">
        <f t="shared" si="130"/>
        <v>Ja</v>
      </c>
      <c r="O434" s="22" t="str">
        <f t="shared" ca="1" si="110"/>
        <v>ja</v>
      </c>
      <c r="P434" s="22" t="str">
        <f t="shared" ca="1" si="111"/>
        <v>ja</v>
      </c>
      <c r="Q434" s="21" t="str">
        <f t="shared" ca="1" si="131"/>
        <v>Ja</v>
      </c>
      <c r="R434" s="53" t="s">
        <v>3297</v>
      </c>
      <c r="S434" s="84"/>
      <c r="T434" s="83"/>
      <c r="U434" s="33" t="str">
        <f t="shared" si="128"/>
        <v/>
      </c>
      <c r="V434" s="29"/>
      <c r="W434" s="35"/>
      <c r="X434" s="35"/>
      <c r="Y434" s="35"/>
      <c r="Z434" s="35"/>
      <c r="AA434" s="24" t="str">
        <f>IF(W434&lt;&gt;"",VLOOKUP(W434,'Anlagentypen strukt inkl RD end'!$A$2:$H$40,8),"")</f>
        <v/>
      </c>
      <c r="AB434" s="24" t="str">
        <f>IF(X434&lt;&gt;"",VLOOKUP(X434,'Anlagentypen strukt inkl RD end'!$A$2:$H$40,8),"")</f>
        <v/>
      </c>
      <c r="AC434" s="24" t="str">
        <f>IF(Y434&lt;&gt;"",VLOOKUP(Y434,'Anlagentypen strukt inkl RD end'!$A$2:$H$40,8),"")</f>
        <v/>
      </c>
      <c r="AD434" s="24" t="str">
        <f>IF(Z434&lt;&gt;"",VLOOKUP(Z434,'Anlagentypen strukt inkl RD end'!$A$2:$H$40,8),"")</f>
        <v/>
      </c>
      <c r="AE434" s="33" t="str">
        <f t="shared" si="123"/>
        <v/>
      </c>
      <c r="AF434" s="25"/>
      <c r="AG434" s="25"/>
      <c r="AH434" s="25"/>
      <c r="AI434" s="25"/>
      <c r="AJ434" s="47" t="str">
        <f t="shared" si="120"/>
        <v/>
      </c>
      <c r="AK434" s="48" t="str">
        <f t="shared" si="116"/>
        <v/>
      </c>
      <c r="AL434" s="47" t="str">
        <f t="shared" si="127"/>
        <v/>
      </c>
      <c r="AM434" s="27"/>
      <c r="AN434" s="36" t="str">
        <f t="shared" si="117"/>
        <v/>
      </c>
      <c r="AO434" s="39" t="str">
        <f t="shared" si="132"/>
        <v/>
      </c>
      <c r="AP434" s="39" t="str">
        <f t="shared" si="124"/>
        <v/>
      </c>
      <c r="AQ434" s="97" t="str">
        <f t="shared" si="122"/>
        <v/>
      </c>
      <c r="AR434" s="113" t="str">
        <f>_xlfn.IFNA(IF(AND(MATCH(B434,SlNrfürStrecke!A:A,0)&gt;0,MATCH(C434,SlNrfürStrecke!B:B,0)&gt;0)=TRUE,"ja","nein"),"nein")</f>
        <v>nein</v>
      </c>
      <c r="AS434" s="140" t="str">
        <f t="shared" si="125"/>
        <v>nein</v>
      </c>
      <c r="AT434" s="113" t="str">
        <f t="shared" si="126"/>
        <v>Ja</v>
      </c>
      <c r="AU434" s="113"/>
      <c r="AV434" s="141" t="s">
        <v>3607</v>
      </c>
    </row>
    <row r="435" spans="1:48" s="39" customFormat="1" ht="39.6" hidden="1" x14ac:dyDescent="0.25">
      <c r="A435" s="23"/>
      <c r="B435" s="77">
        <v>31437</v>
      </c>
      <c r="C435" s="81" t="s">
        <v>3259</v>
      </c>
      <c r="D435" s="81" t="s">
        <v>174</v>
      </c>
      <c r="E435" s="37" t="b">
        <f t="shared" si="121"/>
        <v>0</v>
      </c>
      <c r="F435" s="37" t="b">
        <f t="shared" si="118"/>
        <v>0</v>
      </c>
      <c r="G435" s="38" t="str">
        <f t="shared" si="129"/>
        <v>31437 44 gn</v>
      </c>
      <c r="H435" s="18" t="s">
        <v>3292</v>
      </c>
      <c r="I435" s="94" t="s">
        <v>3260</v>
      </c>
      <c r="J435" s="19" t="s">
        <v>3</v>
      </c>
      <c r="K435" s="19" t="s">
        <v>3</v>
      </c>
      <c r="L435" s="55">
        <v>44562</v>
      </c>
      <c r="M435" s="51"/>
      <c r="N435" s="19" t="str">
        <f t="shared" si="130"/>
        <v>Ja</v>
      </c>
      <c r="O435" s="22" t="str">
        <f t="shared" ref="O435:O495" ca="1" si="133">IF(OR(L435&lt;TODAY(),L435=""),"ja","nein")</f>
        <v>ja</v>
      </c>
      <c r="P435" s="22" t="str">
        <f t="shared" ref="P435:P495" ca="1" si="134">IF(OR(M435&gt;TODAY(),M435=""),"ja","nein")</f>
        <v>ja</v>
      </c>
      <c r="Q435" s="21" t="str">
        <f t="shared" ca="1" si="131"/>
        <v>Ja</v>
      </c>
      <c r="R435" s="53" t="s">
        <v>3298</v>
      </c>
      <c r="S435" s="84"/>
      <c r="T435" s="83"/>
      <c r="U435" s="33" t="str">
        <f t="shared" si="128"/>
        <v/>
      </c>
      <c r="V435" s="29"/>
      <c r="W435" s="35"/>
      <c r="X435" s="35"/>
      <c r="Y435" s="35"/>
      <c r="Z435" s="35"/>
      <c r="AA435" s="24" t="str">
        <f>IF(W435&lt;&gt;"",VLOOKUP(W435,'Anlagentypen strukt inkl RD end'!$A$2:$H$40,8),"")</f>
        <v/>
      </c>
      <c r="AB435" s="24" t="str">
        <f>IF(X435&lt;&gt;"",VLOOKUP(X435,'Anlagentypen strukt inkl RD end'!$A$2:$H$40,8),"")</f>
        <v/>
      </c>
      <c r="AC435" s="24" t="str">
        <f>IF(Y435&lt;&gt;"",VLOOKUP(Y435,'Anlagentypen strukt inkl RD end'!$A$2:$H$40,8),"")</f>
        <v/>
      </c>
      <c r="AD435" s="24" t="str">
        <f>IF(Z435&lt;&gt;"",VLOOKUP(Z435,'Anlagentypen strukt inkl RD end'!$A$2:$H$40,8),"")</f>
        <v/>
      </c>
      <c r="AE435" s="33" t="str">
        <f t="shared" si="123"/>
        <v/>
      </c>
      <c r="AF435" s="25"/>
      <c r="AG435" s="25"/>
      <c r="AH435" s="25"/>
      <c r="AI435" s="25"/>
      <c r="AJ435" s="47" t="str">
        <f t="shared" si="120"/>
        <v/>
      </c>
      <c r="AK435" s="48" t="str">
        <f t="shared" si="116"/>
        <v/>
      </c>
      <c r="AL435" s="47" t="str">
        <f t="shared" si="127"/>
        <v/>
      </c>
      <c r="AM435" s="27"/>
      <c r="AN435" s="36" t="str">
        <f t="shared" si="117"/>
        <v/>
      </c>
      <c r="AO435" s="39" t="str">
        <f t="shared" si="132"/>
        <v/>
      </c>
      <c r="AP435" s="39" t="str">
        <f t="shared" si="124"/>
        <v/>
      </c>
      <c r="AQ435" s="97" t="str">
        <f t="shared" si="122"/>
        <v/>
      </c>
      <c r="AR435" s="113" t="str">
        <f>_xlfn.IFNA(IF(AND(MATCH(B435,SlNrfürStrecke!A:A,0)&gt;0,MATCH(C435,SlNrfürStrecke!B:B,0)&gt;0)=TRUE,"ja","nein"),"nein")</f>
        <v>nein</v>
      </c>
      <c r="AS435" s="140" t="str">
        <f t="shared" si="125"/>
        <v>nein</v>
      </c>
      <c r="AT435" s="113" t="str">
        <f t="shared" si="126"/>
        <v>Ja</v>
      </c>
      <c r="AU435" s="113"/>
      <c r="AV435" s="141" t="s">
        <v>3607</v>
      </c>
    </row>
    <row r="436" spans="1:48" s="39" customFormat="1" ht="39.6" hidden="1" x14ac:dyDescent="0.25">
      <c r="A436" s="23"/>
      <c r="B436" s="77">
        <v>31437</v>
      </c>
      <c r="C436" s="81" t="s">
        <v>142</v>
      </c>
      <c r="D436" s="81" t="s">
        <v>174</v>
      </c>
      <c r="E436" s="37" t="b">
        <f t="shared" si="121"/>
        <v>0</v>
      </c>
      <c r="F436" s="37" t="b">
        <f t="shared" si="118"/>
        <v>0</v>
      </c>
      <c r="G436" s="38" t="str">
        <f t="shared" si="129"/>
        <v>31437 91 gn</v>
      </c>
      <c r="H436" s="18" t="s">
        <v>3292</v>
      </c>
      <c r="I436" s="94" t="s">
        <v>3164</v>
      </c>
      <c r="J436" s="19" t="s">
        <v>3</v>
      </c>
      <c r="K436" s="19" t="s">
        <v>3</v>
      </c>
      <c r="L436" s="55">
        <v>44562</v>
      </c>
      <c r="M436" s="51"/>
      <c r="N436" s="19" t="str">
        <f t="shared" si="130"/>
        <v>Ja</v>
      </c>
      <c r="O436" s="22" t="str">
        <f t="shared" ca="1" si="133"/>
        <v>ja</v>
      </c>
      <c r="P436" s="22" t="str">
        <f t="shared" ca="1" si="134"/>
        <v>ja</v>
      </c>
      <c r="Q436" s="21" t="str">
        <f t="shared" ca="1" si="131"/>
        <v>Ja</v>
      </c>
      <c r="R436" s="53" t="s">
        <v>3299</v>
      </c>
      <c r="S436" s="84"/>
      <c r="T436" s="83"/>
      <c r="U436" s="33" t="str">
        <f t="shared" si="128"/>
        <v/>
      </c>
      <c r="V436" s="29"/>
      <c r="W436" s="35"/>
      <c r="X436" s="35"/>
      <c r="Y436" s="35"/>
      <c r="Z436" s="35"/>
      <c r="AA436" s="24" t="str">
        <f>IF(W436&lt;&gt;"",VLOOKUP(W436,'Anlagentypen strukt inkl RD end'!$A$2:$H$40,8),"")</f>
        <v/>
      </c>
      <c r="AB436" s="24" t="str">
        <f>IF(X436&lt;&gt;"",VLOOKUP(X436,'Anlagentypen strukt inkl RD end'!$A$2:$H$40,8),"")</f>
        <v/>
      </c>
      <c r="AC436" s="24" t="str">
        <f>IF(Y436&lt;&gt;"",VLOOKUP(Y436,'Anlagentypen strukt inkl RD end'!$A$2:$H$40,8),"")</f>
        <v/>
      </c>
      <c r="AD436" s="24" t="str">
        <f>IF(Z436&lt;&gt;"",VLOOKUP(Z436,'Anlagentypen strukt inkl RD end'!$A$2:$H$40,8),"")</f>
        <v/>
      </c>
      <c r="AE436" s="33" t="str">
        <f t="shared" si="123"/>
        <v/>
      </c>
      <c r="AF436" s="25"/>
      <c r="AG436" s="25"/>
      <c r="AH436" s="25"/>
      <c r="AI436" s="25"/>
      <c r="AJ436" s="47" t="str">
        <f t="shared" si="120"/>
        <v/>
      </c>
      <c r="AK436" s="48" t="str">
        <f t="shared" si="116"/>
        <v/>
      </c>
      <c r="AL436" s="47" t="str">
        <f t="shared" si="127"/>
        <v/>
      </c>
      <c r="AM436" s="27"/>
      <c r="AN436" s="36" t="str">
        <f t="shared" si="117"/>
        <v/>
      </c>
      <c r="AO436" s="39" t="str">
        <f t="shared" si="132"/>
        <v/>
      </c>
      <c r="AP436" s="39" t="str">
        <f t="shared" si="124"/>
        <v/>
      </c>
      <c r="AQ436" s="97" t="str">
        <f t="shared" si="122"/>
        <v/>
      </c>
      <c r="AR436" s="113" t="str">
        <f>_xlfn.IFNA(IF(AND(MATCH(B436,SlNrfürStrecke!A:A,0)&gt;0,MATCH(C436,SlNrfürStrecke!B:B,0)&gt;0)=TRUE,"ja","nein"),"nein")</f>
        <v>nein</v>
      </c>
      <c r="AS436" s="140" t="str">
        <f t="shared" si="125"/>
        <v>nein</v>
      </c>
      <c r="AT436" s="113" t="str">
        <f t="shared" si="126"/>
        <v>Ja</v>
      </c>
      <c r="AU436" s="113"/>
      <c r="AV436" s="141" t="s">
        <v>3607</v>
      </c>
    </row>
    <row r="437" spans="1:48" s="39" customFormat="1" ht="26.4" x14ac:dyDescent="0.25">
      <c r="A437" s="23" t="s">
        <v>2345</v>
      </c>
      <c r="B437" s="77">
        <v>31438</v>
      </c>
      <c r="C437" s="80" t="s">
        <v>3</v>
      </c>
      <c r="D437" s="81" t="s">
        <v>3</v>
      </c>
      <c r="E437" s="37" t="b">
        <f t="shared" si="121"/>
        <v>1</v>
      </c>
      <c r="F437" s="37" t="b">
        <f t="shared" si="118"/>
        <v>0</v>
      </c>
      <c r="G437" s="38" t="str">
        <f t="shared" si="129"/>
        <v xml:space="preserve">31438  </v>
      </c>
      <c r="H437" s="18" t="s">
        <v>621</v>
      </c>
      <c r="I437" s="93" t="s">
        <v>2346</v>
      </c>
      <c r="J437" s="19" t="s">
        <v>3300</v>
      </c>
      <c r="K437" s="19" t="s">
        <v>3</v>
      </c>
      <c r="L437" s="51"/>
      <c r="M437" s="51"/>
      <c r="N437" s="19" t="str">
        <f t="shared" si="130"/>
        <v/>
      </c>
      <c r="O437" s="22" t="str">
        <f t="shared" ca="1" si="133"/>
        <v>ja</v>
      </c>
      <c r="P437" s="22" t="str">
        <f t="shared" ca="1" si="134"/>
        <v>ja</v>
      </c>
      <c r="Q437" s="20" t="str">
        <f t="shared" ca="1" si="131"/>
        <v>Ja</v>
      </c>
      <c r="R437" s="53" t="s">
        <v>619</v>
      </c>
      <c r="S437" s="73" t="s">
        <v>2345</v>
      </c>
      <c r="T437" s="28"/>
      <c r="U437" s="33" t="str">
        <f t="shared" si="119"/>
        <v/>
      </c>
      <c r="V437" s="29"/>
      <c r="W437" s="35"/>
      <c r="X437" s="35"/>
      <c r="Y437" s="35"/>
      <c r="Z437" s="35"/>
      <c r="AA437" s="24" t="str">
        <f>IF(W437&lt;&gt;"",VLOOKUP(W437,'Anlagentypen strukt inkl RD end'!$A$2:$H$40,8),"")</f>
        <v/>
      </c>
      <c r="AB437" s="24" t="str">
        <f>IF(X437&lt;&gt;"",VLOOKUP(X437,'Anlagentypen strukt inkl RD end'!$A$2:$H$40,8),"")</f>
        <v/>
      </c>
      <c r="AC437" s="24" t="str">
        <f>IF(Y437&lt;&gt;"",VLOOKUP(Y437,'Anlagentypen strukt inkl RD end'!$A$2:$H$40,8),"")</f>
        <v/>
      </c>
      <c r="AD437" s="24" t="str">
        <f>IF(Z437&lt;&gt;"",VLOOKUP(Z437,'Anlagentypen strukt inkl RD end'!$A$2:$H$40,8),"")</f>
        <v/>
      </c>
      <c r="AE437" s="33" t="str">
        <f t="shared" si="123"/>
        <v/>
      </c>
      <c r="AF437" s="25"/>
      <c r="AG437" s="25"/>
      <c r="AH437" s="25"/>
      <c r="AI437" s="25"/>
      <c r="AJ437" s="47" t="str">
        <f t="shared" si="120"/>
        <v/>
      </c>
      <c r="AK437" s="48" t="str">
        <f t="shared" si="116"/>
        <v/>
      </c>
      <c r="AL437" s="47" t="str">
        <f t="shared" si="127"/>
        <v/>
      </c>
      <c r="AM437" s="27"/>
      <c r="AN437" s="36" t="str">
        <f t="shared" si="117"/>
        <v/>
      </c>
      <c r="AO437" s="39" t="str">
        <f t="shared" si="132"/>
        <v/>
      </c>
      <c r="AP437" s="39" t="str">
        <f t="shared" si="124"/>
        <v>X</v>
      </c>
      <c r="AQ437" s="97" t="str">
        <f t="shared" si="122"/>
        <v/>
      </c>
      <c r="AR437" s="140" t="str">
        <f>_xlfn.IFNA(IF(AND(MATCH(B437,SlNrfürStrecke!A:A,0)&gt;0,MATCH(C437,SlNrfürStrecke!B:B,0)&gt;0)=TRUE,"ja","nein"),"nein")</f>
        <v>ja</v>
      </c>
      <c r="AS437" s="140" t="str">
        <f t="shared" si="125"/>
        <v>ja</v>
      </c>
      <c r="AT437" s="113" t="str">
        <f t="shared" si="126"/>
        <v>Nein</v>
      </c>
      <c r="AU437" s="113"/>
      <c r="AV437" s="141" t="s">
        <v>3607</v>
      </c>
    </row>
    <row r="438" spans="1:48" s="39" customFormat="1" ht="26.4" hidden="1" x14ac:dyDescent="0.25">
      <c r="A438" s="23"/>
      <c r="B438" s="77">
        <v>31438</v>
      </c>
      <c r="C438" s="81" t="s">
        <v>142</v>
      </c>
      <c r="D438" s="81" t="s">
        <v>3</v>
      </c>
      <c r="E438" s="37" t="b">
        <f t="shared" si="121"/>
        <v>0</v>
      </c>
      <c r="F438" s="37" t="b">
        <f t="shared" si="118"/>
        <v>0</v>
      </c>
      <c r="G438" s="38" t="str">
        <f t="shared" si="129"/>
        <v xml:space="preserve">31438 91 </v>
      </c>
      <c r="H438" s="18" t="s">
        <v>621</v>
      </c>
      <c r="I438" s="94" t="s">
        <v>3164</v>
      </c>
      <c r="J438" s="19" t="s">
        <v>3301</v>
      </c>
      <c r="K438" s="19" t="s">
        <v>3</v>
      </c>
      <c r="L438" s="51"/>
      <c r="M438" s="51"/>
      <c r="N438" s="19" t="str">
        <f t="shared" si="130"/>
        <v/>
      </c>
      <c r="O438" s="22" t="str">
        <f t="shared" ca="1" si="133"/>
        <v>ja</v>
      </c>
      <c r="P438" s="22" t="str">
        <f t="shared" ca="1" si="134"/>
        <v>ja</v>
      </c>
      <c r="Q438" s="20" t="str">
        <f t="shared" ca="1" si="131"/>
        <v>Ja</v>
      </c>
      <c r="R438" s="53" t="s">
        <v>622</v>
      </c>
      <c r="S438" s="73"/>
      <c r="T438" s="28"/>
      <c r="U438" s="33" t="str">
        <f t="shared" si="119"/>
        <v/>
      </c>
      <c r="V438" s="29"/>
      <c r="W438" s="35"/>
      <c r="X438" s="35"/>
      <c r="Y438" s="35"/>
      <c r="Z438" s="35"/>
      <c r="AA438" s="24" t="str">
        <f>IF(W438&lt;&gt;"",VLOOKUP(W438,'Anlagentypen strukt inkl RD end'!$A$2:$H$40,8),"")</f>
        <v/>
      </c>
      <c r="AB438" s="24" t="str">
        <f>IF(X438&lt;&gt;"",VLOOKUP(X438,'Anlagentypen strukt inkl RD end'!$A$2:$H$40,8),"")</f>
        <v/>
      </c>
      <c r="AC438" s="24" t="str">
        <f>IF(Y438&lt;&gt;"",VLOOKUP(Y438,'Anlagentypen strukt inkl RD end'!$A$2:$H$40,8),"")</f>
        <v/>
      </c>
      <c r="AD438" s="24" t="str">
        <f>IF(Z438&lt;&gt;"",VLOOKUP(Z438,'Anlagentypen strukt inkl RD end'!$A$2:$H$40,8),"")</f>
        <v/>
      </c>
      <c r="AE438" s="33" t="str">
        <f t="shared" si="123"/>
        <v/>
      </c>
      <c r="AF438" s="25"/>
      <c r="AG438" s="25"/>
      <c r="AH438" s="25"/>
      <c r="AI438" s="25"/>
      <c r="AJ438" s="47" t="str">
        <f t="shared" si="120"/>
        <v/>
      </c>
      <c r="AK438" s="48" t="str">
        <f t="shared" si="116"/>
        <v/>
      </c>
      <c r="AL438" s="47" t="str">
        <f t="shared" si="127"/>
        <v/>
      </c>
      <c r="AM438" s="27"/>
      <c r="AN438" s="36" t="str">
        <f t="shared" si="117"/>
        <v/>
      </c>
      <c r="AO438" s="39" t="str">
        <f t="shared" si="132"/>
        <v/>
      </c>
      <c r="AP438" s="39" t="str">
        <f t="shared" si="124"/>
        <v/>
      </c>
      <c r="AQ438" s="97" t="str">
        <f t="shared" si="122"/>
        <v/>
      </c>
      <c r="AR438" s="113" t="str">
        <f>_xlfn.IFNA(IF(AND(MATCH(B438,SlNrfürStrecke!A:A,0)&gt;0,MATCH(C438,SlNrfürStrecke!B:B,0)&gt;0)=TRUE,"ja","nein"),"nein")</f>
        <v>nein</v>
      </c>
      <c r="AS438" s="140" t="str">
        <f t="shared" si="125"/>
        <v>nein</v>
      </c>
      <c r="AT438" s="113" t="str">
        <f t="shared" si="126"/>
        <v>Ja</v>
      </c>
      <c r="AU438" s="113"/>
      <c r="AV438" s="141" t="s">
        <v>3607</v>
      </c>
    </row>
    <row r="439" spans="1:48" s="39" customFormat="1" ht="26.4" hidden="1" x14ac:dyDescent="0.25">
      <c r="A439" s="23"/>
      <c r="B439" s="77">
        <v>31439</v>
      </c>
      <c r="C439" s="80" t="s">
        <v>3</v>
      </c>
      <c r="D439" s="81" t="s">
        <v>8</v>
      </c>
      <c r="E439" s="37" t="b">
        <f t="shared" si="121"/>
        <v>0</v>
      </c>
      <c r="F439" s="37" t="b">
        <f t="shared" si="118"/>
        <v>0</v>
      </c>
      <c r="G439" s="38" t="str">
        <f t="shared" si="129"/>
        <v>31439  g</v>
      </c>
      <c r="H439" s="18" t="s">
        <v>624</v>
      </c>
      <c r="I439" s="93" t="s">
        <v>2346</v>
      </c>
      <c r="J439" s="19" t="s">
        <v>3</v>
      </c>
      <c r="K439" s="19" t="s">
        <v>3</v>
      </c>
      <c r="L439" s="51"/>
      <c r="M439" s="51"/>
      <c r="N439" s="19" t="str">
        <f t="shared" si="130"/>
        <v/>
      </c>
      <c r="O439" s="22" t="str">
        <f t="shared" ca="1" si="133"/>
        <v>ja</v>
      </c>
      <c r="P439" s="22" t="str">
        <f t="shared" ca="1" si="134"/>
        <v>ja</v>
      </c>
      <c r="Q439" s="20" t="str">
        <f t="shared" ca="1" si="131"/>
        <v>Ja</v>
      </c>
      <c r="R439" s="53" t="s">
        <v>623</v>
      </c>
      <c r="S439" s="84"/>
      <c r="T439" s="83"/>
      <c r="U439" s="33" t="str">
        <f t="shared" si="119"/>
        <v/>
      </c>
      <c r="V439" s="29"/>
      <c r="W439" s="35"/>
      <c r="X439" s="35"/>
      <c r="Y439" s="35"/>
      <c r="Z439" s="35"/>
      <c r="AA439" s="24" t="str">
        <f>IF(W439&lt;&gt;"",VLOOKUP(W439,'Anlagentypen strukt inkl RD end'!$A$2:$H$40,8),"")</f>
        <v/>
      </c>
      <c r="AB439" s="24" t="str">
        <f>IF(X439&lt;&gt;"",VLOOKUP(X439,'Anlagentypen strukt inkl RD end'!$A$2:$H$40,8),"")</f>
        <v/>
      </c>
      <c r="AC439" s="24" t="str">
        <f>IF(Y439&lt;&gt;"",VLOOKUP(Y439,'Anlagentypen strukt inkl RD end'!$A$2:$H$40,8),"")</f>
        <v/>
      </c>
      <c r="AD439" s="24" t="str">
        <f>IF(Z439&lt;&gt;"",VLOOKUP(Z439,'Anlagentypen strukt inkl RD end'!$A$2:$H$40,8),"")</f>
        <v/>
      </c>
      <c r="AE439" s="33" t="str">
        <f t="shared" si="123"/>
        <v/>
      </c>
      <c r="AF439" s="25"/>
      <c r="AG439" s="25"/>
      <c r="AH439" s="25"/>
      <c r="AI439" s="25"/>
      <c r="AJ439" s="47" t="str">
        <f t="shared" si="120"/>
        <v/>
      </c>
      <c r="AK439" s="48" t="str">
        <f t="shared" si="116"/>
        <v/>
      </c>
      <c r="AL439" s="47" t="str">
        <f t="shared" si="127"/>
        <v/>
      </c>
      <c r="AM439" s="27"/>
      <c r="AN439" s="36" t="str">
        <f t="shared" si="117"/>
        <v/>
      </c>
      <c r="AO439" s="39" t="str">
        <f t="shared" si="132"/>
        <v/>
      </c>
      <c r="AP439" s="39" t="str">
        <f t="shared" si="124"/>
        <v/>
      </c>
      <c r="AQ439" s="97" t="str">
        <f t="shared" si="122"/>
        <v/>
      </c>
      <c r="AR439" s="140" t="str">
        <f>_xlfn.IFNA(IF(AND(MATCH(B439,SlNrfürStrecke!A:A,0)&gt;0,MATCH(C439,SlNrfürStrecke!B:B,0)&gt;0)=TRUE,"ja","nein"),"nein")</f>
        <v>nein</v>
      </c>
      <c r="AS439" s="140" t="str">
        <f t="shared" si="125"/>
        <v>nein</v>
      </c>
      <c r="AT439" s="113" t="str">
        <f t="shared" si="126"/>
        <v>Ja</v>
      </c>
      <c r="AU439" s="113"/>
      <c r="AV439" s="141" t="s">
        <v>3607</v>
      </c>
    </row>
    <row r="440" spans="1:48" s="39" customFormat="1" ht="26.4" hidden="1" x14ac:dyDescent="0.25">
      <c r="A440" s="23"/>
      <c r="B440" s="77">
        <v>31439</v>
      </c>
      <c r="C440" s="81" t="s">
        <v>112</v>
      </c>
      <c r="D440" s="81" t="s">
        <v>3</v>
      </c>
      <c r="E440" s="37" t="b">
        <f t="shared" si="121"/>
        <v>0</v>
      </c>
      <c r="F440" s="37" t="b">
        <f t="shared" si="118"/>
        <v>0</v>
      </c>
      <c r="G440" s="38" t="str">
        <f t="shared" si="129"/>
        <v xml:space="preserve">31439 88 </v>
      </c>
      <c r="H440" s="18" t="s">
        <v>624</v>
      </c>
      <c r="I440" s="94" t="s">
        <v>113</v>
      </c>
      <c r="J440" s="19" t="s">
        <v>3</v>
      </c>
      <c r="K440" s="19" t="s">
        <v>3</v>
      </c>
      <c r="L440" s="51"/>
      <c r="M440" s="51"/>
      <c r="N440" s="19" t="str">
        <f t="shared" si="130"/>
        <v/>
      </c>
      <c r="O440" s="22" t="str">
        <f t="shared" ca="1" si="133"/>
        <v>ja</v>
      </c>
      <c r="P440" s="22" t="str">
        <f t="shared" ca="1" si="134"/>
        <v>ja</v>
      </c>
      <c r="Q440" s="20" t="str">
        <f t="shared" ca="1" si="131"/>
        <v>Ja</v>
      </c>
      <c r="R440" s="53" t="s">
        <v>625</v>
      </c>
      <c r="S440" s="73"/>
      <c r="T440" s="28"/>
      <c r="U440" s="33" t="str">
        <f t="shared" si="119"/>
        <v/>
      </c>
      <c r="V440" s="29"/>
      <c r="W440" s="35"/>
      <c r="X440" s="35"/>
      <c r="Y440" s="35"/>
      <c r="Z440" s="35"/>
      <c r="AA440" s="24" t="str">
        <f>IF(W440&lt;&gt;"",VLOOKUP(W440,'Anlagentypen strukt inkl RD end'!$A$2:$H$40,8),"")</f>
        <v/>
      </c>
      <c r="AB440" s="24" t="str">
        <f>IF(X440&lt;&gt;"",VLOOKUP(X440,'Anlagentypen strukt inkl RD end'!$A$2:$H$40,8),"")</f>
        <v/>
      </c>
      <c r="AC440" s="24" t="str">
        <f>IF(Y440&lt;&gt;"",VLOOKUP(Y440,'Anlagentypen strukt inkl RD end'!$A$2:$H$40,8),"")</f>
        <v/>
      </c>
      <c r="AD440" s="24" t="str">
        <f>IF(Z440&lt;&gt;"",VLOOKUP(Z440,'Anlagentypen strukt inkl RD end'!$A$2:$H$40,8),"")</f>
        <v/>
      </c>
      <c r="AE440" s="33" t="str">
        <f t="shared" si="123"/>
        <v/>
      </c>
      <c r="AF440" s="25"/>
      <c r="AG440" s="25"/>
      <c r="AH440" s="25"/>
      <c r="AI440" s="25"/>
      <c r="AJ440" s="47" t="str">
        <f t="shared" si="120"/>
        <v/>
      </c>
      <c r="AK440" s="48" t="str">
        <f t="shared" si="116"/>
        <v/>
      </c>
      <c r="AL440" s="47" t="str">
        <f t="shared" si="127"/>
        <v/>
      </c>
      <c r="AM440" s="27"/>
      <c r="AN440" s="36" t="str">
        <f t="shared" si="117"/>
        <v/>
      </c>
      <c r="AO440" s="39" t="str">
        <f t="shared" si="132"/>
        <v/>
      </c>
      <c r="AP440" s="39" t="str">
        <f t="shared" si="124"/>
        <v/>
      </c>
      <c r="AQ440" s="97" t="str">
        <f t="shared" si="122"/>
        <v/>
      </c>
      <c r="AR440" s="113" t="str">
        <f>_xlfn.IFNA(IF(AND(MATCH(B440,SlNrfürStrecke!A:A,0)&gt;0,MATCH(C440,SlNrfürStrecke!B:B,0)&gt;0)=TRUE,"ja","nein"),"nein")</f>
        <v>nein</v>
      </c>
      <c r="AS440" s="140" t="str">
        <f t="shared" si="125"/>
        <v>nein</v>
      </c>
      <c r="AT440" s="113" t="str">
        <f t="shared" si="126"/>
        <v>Ja</v>
      </c>
      <c r="AU440" s="113"/>
      <c r="AV440" s="141" t="s">
        <v>3607</v>
      </c>
    </row>
    <row r="441" spans="1:48" s="39" customFormat="1" ht="26.4" hidden="1" x14ac:dyDescent="0.25">
      <c r="A441" s="23"/>
      <c r="B441" s="77">
        <v>31439</v>
      </c>
      <c r="C441" s="81" t="s">
        <v>142</v>
      </c>
      <c r="D441" s="81" t="s">
        <v>8</v>
      </c>
      <c r="E441" s="37" t="b">
        <f t="shared" si="121"/>
        <v>0</v>
      </c>
      <c r="F441" s="37" t="b">
        <f t="shared" si="118"/>
        <v>0</v>
      </c>
      <c r="G441" s="38" t="str">
        <f t="shared" si="129"/>
        <v>31439 91 g</v>
      </c>
      <c r="H441" s="18" t="s">
        <v>624</v>
      </c>
      <c r="I441" s="94" t="s">
        <v>3164</v>
      </c>
      <c r="J441" s="19" t="s">
        <v>3</v>
      </c>
      <c r="K441" s="19" t="s">
        <v>3182</v>
      </c>
      <c r="L441" s="51"/>
      <c r="M441" s="51"/>
      <c r="N441" s="19" t="str">
        <f t="shared" si="130"/>
        <v/>
      </c>
      <c r="O441" s="22" t="str">
        <f t="shared" ca="1" si="133"/>
        <v>ja</v>
      </c>
      <c r="P441" s="22" t="str">
        <f t="shared" ca="1" si="134"/>
        <v>ja</v>
      </c>
      <c r="Q441" s="20" t="str">
        <f t="shared" ca="1" si="131"/>
        <v>Ja</v>
      </c>
      <c r="R441" s="53" t="s">
        <v>626</v>
      </c>
      <c r="S441" s="84"/>
      <c r="T441" s="83"/>
      <c r="U441" s="33" t="str">
        <f t="shared" si="119"/>
        <v/>
      </c>
      <c r="V441" s="29"/>
      <c r="W441" s="35"/>
      <c r="X441" s="35"/>
      <c r="Y441" s="35"/>
      <c r="Z441" s="35"/>
      <c r="AA441" s="24" t="str">
        <f>IF(W441&lt;&gt;"",VLOOKUP(W441,'Anlagentypen strukt inkl RD end'!$A$2:$H$40,8),"")</f>
        <v/>
      </c>
      <c r="AB441" s="24" t="str">
        <f>IF(X441&lt;&gt;"",VLOOKUP(X441,'Anlagentypen strukt inkl RD end'!$A$2:$H$40,8),"")</f>
        <v/>
      </c>
      <c r="AC441" s="24" t="str">
        <f>IF(Y441&lt;&gt;"",VLOOKUP(Y441,'Anlagentypen strukt inkl RD end'!$A$2:$H$40,8),"")</f>
        <v/>
      </c>
      <c r="AD441" s="24" t="str">
        <f>IF(Z441&lt;&gt;"",VLOOKUP(Z441,'Anlagentypen strukt inkl RD end'!$A$2:$H$40,8),"")</f>
        <v/>
      </c>
      <c r="AE441" s="33" t="str">
        <f t="shared" si="123"/>
        <v/>
      </c>
      <c r="AF441" s="25"/>
      <c r="AG441" s="25"/>
      <c r="AH441" s="25"/>
      <c r="AI441" s="25"/>
      <c r="AJ441" s="47" t="str">
        <f t="shared" si="120"/>
        <v/>
      </c>
      <c r="AK441" s="48" t="str">
        <f t="shared" si="116"/>
        <v/>
      </c>
      <c r="AL441" s="47" t="str">
        <f t="shared" si="127"/>
        <v/>
      </c>
      <c r="AM441" s="27"/>
      <c r="AN441" s="36" t="str">
        <f t="shared" si="117"/>
        <v/>
      </c>
      <c r="AO441" s="39" t="str">
        <f t="shared" si="132"/>
        <v/>
      </c>
      <c r="AP441" s="39" t="str">
        <f t="shared" si="124"/>
        <v/>
      </c>
      <c r="AQ441" s="97" t="str">
        <f t="shared" si="122"/>
        <v/>
      </c>
      <c r="AR441" s="113" t="str">
        <f>_xlfn.IFNA(IF(AND(MATCH(B441,SlNrfürStrecke!A:A,0)&gt;0,MATCH(C441,SlNrfürStrecke!B:B,0)&gt;0)=TRUE,"ja","nein"),"nein")</f>
        <v>nein</v>
      </c>
      <c r="AS441" s="140" t="str">
        <f t="shared" si="125"/>
        <v>nein</v>
      </c>
      <c r="AT441" s="113" t="str">
        <f t="shared" si="126"/>
        <v>Ja</v>
      </c>
      <c r="AU441" s="113"/>
      <c r="AV441" s="141" t="s">
        <v>3607</v>
      </c>
    </row>
    <row r="442" spans="1:48" s="39" customFormat="1" ht="39.6" hidden="1" x14ac:dyDescent="0.25">
      <c r="A442" s="23"/>
      <c r="B442" s="77">
        <v>31440</v>
      </c>
      <c r="C442" s="80" t="s">
        <v>3</v>
      </c>
      <c r="D442" s="81" t="s">
        <v>8</v>
      </c>
      <c r="E442" s="37" t="b">
        <f t="shared" si="121"/>
        <v>0</v>
      </c>
      <c r="F442" s="37" t="b">
        <f t="shared" si="118"/>
        <v>0</v>
      </c>
      <c r="G442" s="38" t="str">
        <f t="shared" si="129"/>
        <v>31440  g</v>
      </c>
      <c r="H442" s="18" t="s">
        <v>3302</v>
      </c>
      <c r="I442" s="93" t="s">
        <v>2346</v>
      </c>
      <c r="J442" s="19" t="s">
        <v>3</v>
      </c>
      <c r="K442" s="19" t="s">
        <v>659</v>
      </c>
      <c r="L442" s="51"/>
      <c r="M442" s="51"/>
      <c r="N442" s="19" t="str">
        <f t="shared" si="130"/>
        <v/>
      </c>
      <c r="O442" s="22" t="str">
        <f t="shared" ca="1" si="133"/>
        <v>ja</v>
      </c>
      <c r="P442" s="22" t="str">
        <f t="shared" ca="1" si="134"/>
        <v>ja</v>
      </c>
      <c r="Q442" s="20" t="str">
        <f t="shared" ca="1" si="131"/>
        <v>Ja</v>
      </c>
      <c r="R442" s="53" t="s">
        <v>627</v>
      </c>
      <c r="S442" s="84"/>
      <c r="T442" s="83"/>
      <c r="U442" s="33" t="str">
        <f t="shared" si="119"/>
        <v/>
      </c>
      <c r="V442" s="29"/>
      <c r="W442" s="35"/>
      <c r="X442" s="35"/>
      <c r="Y442" s="35"/>
      <c r="Z442" s="35"/>
      <c r="AA442" s="24" t="str">
        <f>IF(W442&lt;&gt;"",VLOOKUP(W442,'Anlagentypen strukt inkl RD end'!$A$2:$H$40,8),"")</f>
        <v/>
      </c>
      <c r="AB442" s="24" t="str">
        <f>IF(X442&lt;&gt;"",VLOOKUP(X442,'Anlagentypen strukt inkl RD end'!$A$2:$H$40,8),"")</f>
        <v/>
      </c>
      <c r="AC442" s="24" t="str">
        <f>IF(Y442&lt;&gt;"",VLOOKUP(Y442,'Anlagentypen strukt inkl RD end'!$A$2:$H$40,8),"")</f>
        <v/>
      </c>
      <c r="AD442" s="24" t="str">
        <f>IF(Z442&lt;&gt;"",VLOOKUP(Z442,'Anlagentypen strukt inkl RD end'!$A$2:$H$40,8),"")</f>
        <v/>
      </c>
      <c r="AE442" s="33" t="str">
        <f t="shared" si="123"/>
        <v/>
      </c>
      <c r="AF442" s="25"/>
      <c r="AG442" s="25"/>
      <c r="AH442" s="25"/>
      <c r="AI442" s="25"/>
      <c r="AJ442" s="47" t="str">
        <f t="shared" si="120"/>
        <v/>
      </c>
      <c r="AK442" s="48" t="str">
        <f t="shared" si="116"/>
        <v/>
      </c>
      <c r="AL442" s="47" t="str">
        <f t="shared" si="127"/>
        <v/>
      </c>
      <c r="AM442" s="27"/>
      <c r="AN442" s="36" t="str">
        <f t="shared" si="117"/>
        <v/>
      </c>
      <c r="AO442" s="39" t="str">
        <f t="shared" si="132"/>
        <v/>
      </c>
      <c r="AP442" s="39" t="str">
        <f t="shared" si="124"/>
        <v/>
      </c>
      <c r="AQ442" s="97" t="str">
        <f t="shared" si="122"/>
        <v/>
      </c>
      <c r="AR442" s="140" t="str">
        <f>_xlfn.IFNA(IF(AND(MATCH(B442,SlNrfürStrecke!A:A,0)&gt;0,MATCH(C442,SlNrfürStrecke!B:B,0)&gt;0)=TRUE,"ja","nein"),"nein")</f>
        <v>nein</v>
      </c>
      <c r="AS442" s="140" t="str">
        <f t="shared" si="125"/>
        <v>nein</v>
      </c>
      <c r="AT442" s="113" t="str">
        <f t="shared" si="126"/>
        <v>Ja</v>
      </c>
      <c r="AU442" s="113"/>
      <c r="AV442" s="141" t="s">
        <v>3607</v>
      </c>
    </row>
    <row r="443" spans="1:48" s="39" customFormat="1" ht="39.6" hidden="1" x14ac:dyDescent="0.25">
      <c r="A443" s="23"/>
      <c r="B443" s="77">
        <v>31440</v>
      </c>
      <c r="C443" s="81" t="s">
        <v>112</v>
      </c>
      <c r="D443" s="81" t="s">
        <v>3</v>
      </c>
      <c r="E443" s="37" t="b">
        <f t="shared" si="121"/>
        <v>0</v>
      </c>
      <c r="F443" s="37" t="b">
        <f t="shared" si="118"/>
        <v>0</v>
      </c>
      <c r="G443" s="38" t="str">
        <f t="shared" si="129"/>
        <v xml:space="preserve">31440 88 </v>
      </c>
      <c r="H443" s="18" t="s">
        <v>3302</v>
      </c>
      <c r="I443" s="94" t="s">
        <v>113</v>
      </c>
      <c r="J443" s="19" t="s">
        <v>3</v>
      </c>
      <c r="K443" s="19" t="s">
        <v>3</v>
      </c>
      <c r="L443" s="51"/>
      <c r="M443" s="51"/>
      <c r="N443" s="19" t="str">
        <f t="shared" si="130"/>
        <v/>
      </c>
      <c r="O443" s="22" t="str">
        <f t="shared" ca="1" si="133"/>
        <v>ja</v>
      </c>
      <c r="P443" s="22" t="str">
        <f t="shared" ca="1" si="134"/>
        <v>ja</v>
      </c>
      <c r="Q443" s="20" t="str">
        <f t="shared" ca="1" si="131"/>
        <v>Ja</v>
      </c>
      <c r="R443" s="53" t="s">
        <v>628</v>
      </c>
      <c r="S443" s="73"/>
      <c r="T443" s="28"/>
      <c r="U443" s="33" t="str">
        <f t="shared" si="119"/>
        <v/>
      </c>
      <c r="V443" s="29"/>
      <c r="W443" s="35"/>
      <c r="X443" s="35"/>
      <c r="Y443" s="35"/>
      <c r="Z443" s="35"/>
      <c r="AA443" s="24" t="str">
        <f>IF(W443&lt;&gt;"",VLOOKUP(W443,'Anlagentypen strukt inkl RD end'!$A$2:$H$40,8),"")</f>
        <v/>
      </c>
      <c r="AB443" s="24" t="str">
        <f>IF(X443&lt;&gt;"",VLOOKUP(X443,'Anlagentypen strukt inkl RD end'!$A$2:$H$40,8),"")</f>
        <v/>
      </c>
      <c r="AC443" s="24" t="str">
        <f>IF(Y443&lt;&gt;"",VLOOKUP(Y443,'Anlagentypen strukt inkl RD end'!$A$2:$H$40,8),"")</f>
        <v/>
      </c>
      <c r="AD443" s="24" t="str">
        <f>IF(Z443&lt;&gt;"",VLOOKUP(Z443,'Anlagentypen strukt inkl RD end'!$A$2:$H$40,8),"")</f>
        <v/>
      </c>
      <c r="AE443" s="33" t="str">
        <f t="shared" si="123"/>
        <v/>
      </c>
      <c r="AF443" s="25"/>
      <c r="AG443" s="25"/>
      <c r="AH443" s="25"/>
      <c r="AI443" s="25"/>
      <c r="AJ443" s="47" t="str">
        <f t="shared" si="120"/>
        <v/>
      </c>
      <c r="AK443" s="48" t="str">
        <f t="shared" si="116"/>
        <v/>
      </c>
      <c r="AL443" s="47" t="str">
        <f t="shared" si="127"/>
        <v/>
      </c>
      <c r="AM443" s="27"/>
      <c r="AN443" s="36" t="str">
        <f t="shared" si="117"/>
        <v/>
      </c>
      <c r="AO443" s="39" t="str">
        <f t="shared" si="132"/>
        <v/>
      </c>
      <c r="AP443" s="39" t="str">
        <f t="shared" si="124"/>
        <v/>
      </c>
      <c r="AQ443" s="97" t="str">
        <f t="shared" si="122"/>
        <v/>
      </c>
      <c r="AR443" s="113" t="str">
        <f>_xlfn.IFNA(IF(AND(MATCH(B443,SlNrfürStrecke!A:A,0)&gt;0,MATCH(C443,SlNrfürStrecke!B:B,0)&gt;0)=TRUE,"ja","nein"),"nein")</f>
        <v>nein</v>
      </c>
      <c r="AS443" s="140" t="str">
        <f t="shared" si="125"/>
        <v>nein</v>
      </c>
      <c r="AT443" s="113" t="str">
        <f t="shared" si="126"/>
        <v>Ja</v>
      </c>
      <c r="AU443" s="113"/>
      <c r="AV443" s="141" t="s">
        <v>3607</v>
      </c>
    </row>
    <row r="444" spans="1:48" s="39" customFormat="1" ht="39.6" hidden="1" x14ac:dyDescent="0.25">
      <c r="A444" s="23"/>
      <c r="B444" s="77">
        <v>31440</v>
      </c>
      <c r="C444" s="81" t="s">
        <v>142</v>
      </c>
      <c r="D444" s="81" t="s">
        <v>8</v>
      </c>
      <c r="E444" s="37" t="b">
        <f t="shared" si="121"/>
        <v>0</v>
      </c>
      <c r="F444" s="37" t="b">
        <f t="shared" si="118"/>
        <v>0</v>
      </c>
      <c r="G444" s="38" t="str">
        <f t="shared" si="129"/>
        <v>31440 91 g</v>
      </c>
      <c r="H444" s="18" t="s">
        <v>3302</v>
      </c>
      <c r="I444" s="94" t="s">
        <v>3164</v>
      </c>
      <c r="J444" s="19" t="s">
        <v>3</v>
      </c>
      <c r="K444" s="19" t="s">
        <v>3182</v>
      </c>
      <c r="L444" s="51"/>
      <c r="M444" s="51"/>
      <c r="N444" s="19" t="str">
        <f t="shared" si="130"/>
        <v/>
      </c>
      <c r="O444" s="22" t="str">
        <f t="shared" ca="1" si="133"/>
        <v>ja</v>
      </c>
      <c r="P444" s="22" t="str">
        <f t="shared" ca="1" si="134"/>
        <v>ja</v>
      </c>
      <c r="Q444" s="20" t="str">
        <f t="shared" ca="1" si="131"/>
        <v>Ja</v>
      </c>
      <c r="R444" s="53" t="s">
        <v>629</v>
      </c>
      <c r="S444" s="84"/>
      <c r="T444" s="83"/>
      <c r="U444" s="33" t="str">
        <f t="shared" si="119"/>
        <v/>
      </c>
      <c r="V444" s="29"/>
      <c r="W444" s="35"/>
      <c r="X444" s="35"/>
      <c r="Y444" s="35"/>
      <c r="Z444" s="35"/>
      <c r="AA444" s="24" t="str">
        <f>IF(W444&lt;&gt;"",VLOOKUP(W444,'Anlagentypen strukt inkl RD end'!$A$2:$H$40,8),"")</f>
        <v/>
      </c>
      <c r="AB444" s="24" t="str">
        <f>IF(X444&lt;&gt;"",VLOOKUP(X444,'Anlagentypen strukt inkl RD end'!$A$2:$H$40,8),"")</f>
        <v/>
      </c>
      <c r="AC444" s="24" t="str">
        <f>IF(Y444&lt;&gt;"",VLOOKUP(Y444,'Anlagentypen strukt inkl RD end'!$A$2:$H$40,8),"")</f>
        <v/>
      </c>
      <c r="AD444" s="24" t="str">
        <f>IF(Z444&lt;&gt;"",VLOOKUP(Z444,'Anlagentypen strukt inkl RD end'!$A$2:$H$40,8),"")</f>
        <v/>
      </c>
      <c r="AE444" s="33" t="str">
        <f t="shared" si="123"/>
        <v/>
      </c>
      <c r="AF444" s="25"/>
      <c r="AG444" s="25"/>
      <c r="AH444" s="25"/>
      <c r="AI444" s="25"/>
      <c r="AJ444" s="47" t="str">
        <f t="shared" si="120"/>
        <v/>
      </c>
      <c r="AK444" s="48" t="str">
        <f t="shared" si="116"/>
        <v/>
      </c>
      <c r="AL444" s="47" t="str">
        <f t="shared" si="127"/>
        <v/>
      </c>
      <c r="AM444" s="27"/>
      <c r="AN444" s="36" t="str">
        <f t="shared" si="117"/>
        <v/>
      </c>
      <c r="AO444" s="39" t="str">
        <f t="shared" si="132"/>
        <v/>
      </c>
      <c r="AP444" s="39" t="str">
        <f t="shared" si="124"/>
        <v/>
      </c>
      <c r="AQ444" s="97" t="str">
        <f t="shared" si="122"/>
        <v/>
      </c>
      <c r="AR444" s="113" t="str">
        <f>_xlfn.IFNA(IF(AND(MATCH(B444,SlNrfürStrecke!A:A,0)&gt;0,MATCH(C444,SlNrfürStrecke!B:B,0)&gt;0)=TRUE,"ja","nein"),"nein")</f>
        <v>nein</v>
      </c>
      <c r="AS444" s="140" t="str">
        <f t="shared" si="125"/>
        <v>nein</v>
      </c>
      <c r="AT444" s="113" t="str">
        <f t="shared" si="126"/>
        <v>Ja</v>
      </c>
      <c r="AU444" s="113"/>
      <c r="AV444" s="141" t="s">
        <v>3607</v>
      </c>
    </row>
    <row r="445" spans="1:48" s="39" customFormat="1" ht="26.4" hidden="1" x14ac:dyDescent="0.25">
      <c r="A445" s="23"/>
      <c r="B445" s="77">
        <v>31441</v>
      </c>
      <c r="C445" s="80" t="s">
        <v>3</v>
      </c>
      <c r="D445" s="81" t="s">
        <v>8</v>
      </c>
      <c r="E445" s="37" t="b">
        <f t="shared" si="121"/>
        <v>0</v>
      </c>
      <c r="F445" s="37" t="b">
        <f t="shared" si="118"/>
        <v>0</v>
      </c>
      <c r="G445" s="38" t="str">
        <f t="shared" si="129"/>
        <v>31441  g</v>
      </c>
      <c r="H445" s="18" t="s">
        <v>3303</v>
      </c>
      <c r="I445" s="93" t="s">
        <v>2346</v>
      </c>
      <c r="J445" s="19" t="s">
        <v>3</v>
      </c>
      <c r="K445" s="19" t="s">
        <v>3</v>
      </c>
      <c r="L445" s="55">
        <v>44562</v>
      </c>
      <c r="M445" s="51"/>
      <c r="N445" s="19" t="str">
        <f t="shared" si="130"/>
        <v>Ja</v>
      </c>
      <c r="O445" s="22" t="str">
        <f t="shared" ca="1" si="133"/>
        <v>ja</v>
      </c>
      <c r="P445" s="22" t="str">
        <f t="shared" ca="1" si="134"/>
        <v>ja</v>
      </c>
      <c r="Q445" s="21" t="str">
        <f t="shared" ca="1" si="131"/>
        <v>Ja</v>
      </c>
      <c r="R445" s="53" t="s">
        <v>3304</v>
      </c>
      <c r="S445" s="84"/>
      <c r="T445" s="83"/>
      <c r="U445" s="33" t="str">
        <f t="shared" si="119"/>
        <v/>
      </c>
      <c r="V445" s="29"/>
      <c r="W445" s="35"/>
      <c r="X445" s="35"/>
      <c r="Y445" s="35"/>
      <c r="Z445" s="35"/>
      <c r="AA445" s="24" t="str">
        <f>IF(W445&lt;&gt;"",VLOOKUP(W445,'Anlagentypen strukt inkl RD end'!$A$2:$H$40,8),"")</f>
        <v/>
      </c>
      <c r="AB445" s="24" t="str">
        <f>IF(X445&lt;&gt;"",VLOOKUP(X445,'Anlagentypen strukt inkl RD end'!$A$2:$H$40,8),"")</f>
        <v/>
      </c>
      <c r="AC445" s="24" t="str">
        <f>IF(Y445&lt;&gt;"",VLOOKUP(Y445,'Anlagentypen strukt inkl RD end'!$A$2:$H$40,8),"")</f>
        <v/>
      </c>
      <c r="AD445" s="24" t="str">
        <f>IF(Z445&lt;&gt;"",VLOOKUP(Z445,'Anlagentypen strukt inkl RD end'!$A$2:$H$40,8),"")</f>
        <v/>
      </c>
      <c r="AE445" s="33" t="str">
        <f t="shared" si="123"/>
        <v/>
      </c>
      <c r="AF445" s="25"/>
      <c r="AG445" s="25"/>
      <c r="AH445" s="25"/>
      <c r="AI445" s="25"/>
      <c r="AJ445" s="47" t="str">
        <f t="shared" si="120"/>
        <v/>
      </c>
      <c r="AK445" s="48" t="str">
        <f t="shared" si="116"/>
        <v/>
      </c>
      <c r="AL445" s="47" t="str">
        <f t="shared" si="127"/>
        <v/>
      </c>
      <c r="AM445" s="27"/>
      <c r="AN445" s="36" t="str">
        <f t="shared" si="117"/>
        <v/>
      </c>
      <c r="AO445" s="39" t="str">
        <f t="shared" si="132"/>
        <v/>
      </c>
      <c r="AP445" s="39" t="str">
        <f t="shared" si="124"/>
        <v/>
      </c>
      <c r="AQ445" s="97" t="str">
        <f t="shared" si="122"/>
        <v/>
      </c>
      <c r="AR445" s="140" t="str">
        <f>_xlfn.IFNA(IF(AND(MATCH(B445,SlNrfürStrecke!A:A,0)&gt;0,MATCH(C445,SlNrfürStrecke!B:B,0)&gt;0)=TRUE,"ja","nein"),"nein")</f>
        <v>nein</v>
      </c>
      <c r="AS445" s="140" t="str">
        <f t="shared" si="125"/>
        <v>nein</v>
      </c>
      <c r="AT445" s="113" t="str">
        <f t="shared" si="126"/>
        <v>Ja</v>
      </c>
      <c r="AU445" s="113"/>
      <c r="AV445" s="141" t="s">
        <v>3607</v>
      </c>
    </row>
    <row r="446" spans="1:48" s="39" customFormat="1" ht="66" hidden="1" x14ac:dyDescent="0.25">
      <c r="A446" s="23"/>
      <c r="B446" s="77">
        <v>31441</v>
      </c>
      <c r="C446" s="81" t="s">
        <v>630</v>
      </c>
      <c r="D446" s="81" t="s">
        <v>3</v>
      </c>
      <c r="E446" s="37" t="b">
        <f t="shared" si="121"/>
        <v>0</v>
      </c>
      <c r="F446" s="37" t="b">
        <f t="shared" si="118"/>
        <v>0</v>
      </c>
      <c r="G446" s="38" t="str">
        <f t="shared" si="129"/>
        <v xml:space="preserve">31441 19 </v>
      </c>
      <c r="H446" s="18" t="s">
        <v>3303</v>
      </c>
      <c r="I446" s="94" t="s">
        <v>631</v>
      </c>
      <c r="J446" s="19" t="s">
        <v>3</v>
      </c>
      <c r="K446" s="19" t="s">
        <v>3</v>
      </c>
      <c r="L446" s="55">
        <v>44562</v>
      </c>
      <c r="M446" s="51"/>
      <c r="N446" s="19" t="str">
        <f t="shared" si="130"/>
        <v>Ja</v>
      </c>
      <c r="O446" s="22" t="str">
        <f t="shared" ca="1" si="133"/>
        <v>ja</v>
      </c>
      <c r="P446" s="22" t="str">
        <f t="shared" ca="1" si="134"/>
        <v>ja</v>
      </c>
      <c r="Q446" s="21" t="str">
        <f t="shared" ca="1" si="131"/>
        <v>Ja</v>
      </c>
      <c r="R446" s="53" t="s">
        <v>3305</v>
      </c>
      <c r="S446" s="73"/>
      <c r="T446" s="28"/>
      <c r="U446" s="33" t="str">
        <f t="shared" si="119"/>
        <v/>
      </c>
      <c r="V446" s="29"/>
      <c r="W446" s="35"/>
      <c r="X446" s="35"/>
      <c r="Y446" s="35"/>
      <c r="Z446" s="35"/>
      <c r="AA446" s="24" t="str">
        <f>IF(W446&lt;&gt;"",VLOOKUP(W446,'Anlagentypen strukt inkl RD end'!$A$2:$H$40,8),"")</f>
        <v/>
      </c>
      <c r="AB446" s="24" t="str">
        <f>IF(X446&lt;&gt;"",VLOOKUP(X446,'Anlagentypen strukt inkl RD end'!$A$2:$H$40,8),"")</f>
        <v/>
      </c>
      <c r="AC446" s="24" t="str">
        <f>IF(Y446&lt;&gt;"",VLOOKUP(Y446,'Anlagentypen strukt inkl RD end'!$A$2:$H$40,8),"")</f>
        <v/>
      </c>
      <c r="AD446" s="24" t="str">
        <f>IF(Z446&lt;&gt;"",VLOOKUP(Z446,'Anlagentypen strukt inkl RD end'!$A$2:$H$40,8),"")</f>
        <v/>
      </c>
      <c r="AE446" s="33" t="str">
        <f t="shared" si="123"/>
        <v/>
      </c>
      <c r="AF446" s="25"/>
      <c r="AG446" s="25"/>
      <c r="AH446" s="25"/>
      <c r="AI446" s="25"/>
      <c r="AJ446" s="47" t="str">
        <f t="shared" si="120"/>
        <v/>
      </c>
      <c r="AK446" s="48" t="str">
        <f t="shared" si="116"/>
        <v/>
      </c>
      <c r="AL446" s="47" t="str">
        <f t="shared" si="127"/>
        <v/>
      </c>
      <c r="AM446" s="27"/>
      <c r="AN446" s="36" t="str">
        <f t="shared" si="117"/>
        <v/>
      </c>
      <c r="AO446" s="39" t="str">
        <f t="shared" si="132"/>
        <v/>
      </c>
      <c r="AP446" s="39" t="str">
        <f t="shared" si="124"/>
        <v/>
      </c>
      <c r="AQ446" s="97" t="str">
        <f t="shared" si="122"/>
        <v/>
      </c>
      <c r="AR446" s="113" t="str">
        <f>_xlfn.IFNA(IF(AND(MATCH(B446,SlNrfürStrecke!A:A,0)&gt;0,MATCH(C446,SlNrfürStrecke!B:B,0)&gt;0)=TRUE,"ja","nein"),"nein")</f>
        <v>nein</v>
      </c>
      <c r="AS446" s="140" t="str">
        <f t="shared" si="125"/>
        <v>nein</v>
      </c>
      <c r="AT446" s="113" t="str">
        <f t="shared" si="126"/>
        <v>Ja</v>
      </c>
      <c r="AU446" s="113"/>
      <c r="AV446" s="141" t="s">
        <v>3607</v>
      </c>
    </row>
    <row r="447" spans="1:48" s="39" customFormat="1" ht="26.4" hidden="1" x14ac:dyDescent="0.25">
      <c r="A447" s="23"/>
      <c r="B447" s="77">
        <v>31441</v>
      </c>
      <c r="C447" s="81" t="s">
        <v>142</v>
      </c>
      <c r="D447" s="81" t="s">
        <v>8</v>
      </c>
      <c r="E447" s="37" t="b">
        <f t="shared" si="121"/>
        <v>0</v>
      </c>
      <c r="F447" s="37" t="b">
        <f t="shared" si="118"/>
        <v>0</v>
      </c>
      <c r="G447" s="38" t="str">
        <f t="shared" si="129"/>
        <v>31441 91 g</v>
      </c>
      <c r="H447" s="18" t="s">
        <v>3303</v>
      </c>
      <c r="I447" s="94" t="s">
        <v>3164</v>
      </c>
      <c r="J447" s="19" t="s">
        <v>3</v>
      </c>
      <c r="K447" s="19" t="s">
        <v>3182</v>
      </c>
      <c r="L447" s="55">
        <v>44562</v>
      </c>
      <c r="M447" s="51"/>
      <c r="N447" s="19" t="str">
        <f t="shared" si="130"/>
        <v>Ja</v>
      </c>
      <c r="O447" s="22" t="str">
        <f t="shared" ca="1" si="133"/>
        <v>ja</v>
      </c>
      <c r="P447" s="22" t="str">
        <f t="shared" ca="1" si="134"/>
        <v>ja</v>
      </c>
      <c r="Q447" s="21" t="str">
        <f t="shared" ca="1" si="131"/>
        <v>Ja</v>
      </c>
      <c r="R447" s="53" t="s">
        <v>3306</v>
      </c>
      <c r="S447" s="84"/>
      <c r="T447" s="83"/>
      <c r="U447" s="33" t="str">
        <f t="shared" si="119"/>
        <v/>
      </c>
      <c r="V447" s="29"/>
      <c r="W447" s="35"/>
      <c r="X447" s="35"/>
      <c r="Y447" s="35"/>
      <c r="Z447" s="35"/>
      <c r="AA447" s="24" t="str">
        <f>IF(W447&lt;&gt;"",VLOOKUP(W447,'Anlagentypen strukt inkl RD end'!$A$2:$H$40,8),"")</f>
        <v/>
      </c>
      <c r="AB447" s="24" t="str">
        <f>IF(X447&lt;&gt;"",VLOOKUP(X447,'Anlagentypen strukt inkl RD end'!$A$2:$H$40,8),"")</f>
        <v/>
      </c>
      <c r="AC447" s="24" t="str">
        <f>IF(Y447&lt;&gt;"",VLOOKUP(Y447,'Anlagentypen strukt inkl RD end'!$A$2:$H$40,8),"")</f>
        <v/>
      </c>
      <c r="AD447" s="24" t="str">
        <f>IF(Z447&lt;&gt;"",VLOOKUP(Z447,'Anlagentypen strukt inkl RD end'!$A$2:$H$40,8),"")</f>
        <v/>
      </c>
      <c r="AE447" s="33" t="str">
        <f t="shared" si="123"/>
        <v/>
      </c>
      <c r="AF447" s="25"/>
      <c r="AG447" s="25"/>
      <c r="AH447" s="25"/>
      <c r="AI447" s="25"/>
      <c r="AJ447" s="47" t="str">
        <f t="shared" si="120"/>
        <v/>
      </c>
      <c r="AK447" s="48" t="str">
        <f t="shared" si="116"/>
        <v/>
      </c>
      <c r="AL447" s="47" t="str">
        <f t="shared" si="127"/>
        <v/>
      </c>
      <c r="AM447" s="27"/>
      <c r="AN447" s="36" t="str">
        <f t="shared" si="117"/>
        <v/>
      </c>
      <c r="AO447" s="39" t="str">
        <f t="shared" si="132"/>
        <v/>
      </c>
      <c r="AP447" s="39" t="str">
        <f t="shared" si="124"/>
        <v/>
      </c>
      <c r="AQ447" s="97" t="str">
        <f t="shared" si="122"/>
        <v/>
      </c>
      <c r="AR447" s="113" t="str">
        <f>_xlfn.IFNA(IF(AND(MATCH(B447,SlNrfürStrecke!A:A,0)&gt;0,MATCH(C447,SlNrfürStrecke!B:B,0)&gt;0)=TRUE,"ja","nein"),"nein")</f>
        <v>nein</v>
      </c>
      <c r="AS447" s="140" t="str">
        <f t="shared" si="125"/>
        <v>nein</v>
      </c>
      <c r="AT447" s="113" t="str">
        <f t="shared" si="126"/>
        <v>Ja</v>
      </c>
      <c r="AU447" s="113"/>
      <c r="AV447" s="141" t="s">
        <v>3607</v>
      </c>
    </row>
    <row r="448" spans="1:48" s="39" customFormat="1" x14ac:dyDescent="0.25">
      <c r="A448" s="23" t="s">
        <v>2345</v>
      </c>
      <c r="B448" s="77">
        <v>31442</v>
      </c>
      <c r="C448" s="80" t="s">
        <v>3</v>
      </c>
      <c r="D448" s="81" t="s">
        <v>3</v>
      </c>
      <c r="E448" s="37" t="b">
        <f t="shared" si="121"/>
        <v>1</v>
      </c>
      <c r="F448" s="37" t="b">
        <f t="shared" si="118"/>
        <v>0</v>
      </c>
      <c r="G448" s="38" t="str">
        <f t="shared" si="129"/>
        <v xml:space="preserve">31442  </v>
      </c>
      <c r="H448" s="18" t="s">
        <v>633</v>
      </c>
      <c r="I448" s="93" t="s">
        <v>2346</v>
      </c>
      <c r="J448" s="19" t="s">
        <v>3</v>
      </c>
      <c r="K448" s="19" t="s">
        <v>3</v>
      </c>
      <c r="L448" s="51"/>
      <c r="M448" s="51"/>
      <c r="N448" s="19" t="str">
        <f t="shared" si="130"/>
        <v/>
      </c>
      <c r="O448" s="22" t="str">
        <f t="shared" ca="1" si="133"/>
        <v>ja</v>
      </c>
      <c r="P448" s="22" t="str">
        <f t="shared" ca="1" si="134"/>
        <v>ja</v>
      </c>
      <c r="Q448" s="20" t="str">
        <f t="shared" ca="1" si="131"/>
        <v>Ja</v>
      </c>
      <c r="R448" s="53" t="s">
        <v>632</v>
      </c>
      <c r="S448" s="73" t="s">
        <v>2345</v>
      </c>
      <c r="T448" s="28"/>
      <c r="U448" s="33" t="str">
        <f t="shared" si="119"/>
        <v/>
      </c>
      <c r="V448" s="29"/>
      <c r="W448" s="35"/>
      <c r="X448" s="35"/>
      <c r="Y448" s="35"/>
      <c r="Z448" s="35"/>
      <c r="AA448" s="24" t="str">
        <f>IF(W448&lt;&gt;"",VLOOKUP(W448,'Anlagentypen strukt inkl RD end'!$A$2:$H$40,8),"")</f>
        <v/>
      </c>
      <c r="AB448" s="24" t="str">
        <f>IF(X448&lt;&gt;"",VLOOKUP(X448,'Anlagentypen strukt inkl RD end'!$A$2:$H$40,8),"")</f>
        <v/>
      </c>
      <c r="AC448" s="24" t="str">
        <f>IF(Y448&lt;&gt;"",VLOOKUP(Y448,'Anlagentypen strukt inkl RD end'!$A$2:$H$40,8),"")</f>
        <v/>
      </c>
      <c r="AD448" s="24" t="str">
        <f>IF(Z448&lt;&gt;"",VLOOKUP(Z448,'Anlagentypen strukt inkl RD end'!$A$2:$H$40,8),"")</f>
        <v/>
      </c>
      <c r="AE448" s="33" t="str">
        <f t="shared" si="123"/>
        <v/>
      </c>
      <c r="AF448" s="25"/>
      <c r="AG448" s="25"/>
      <c r="AH448" s="25"/>
      <c r="AI448" s="25"/>
      <c r="AJ448" s="47" t="str">
        <f t="shared" si="120"/>
        <v/>
      </c>
      <c r="AK448" s="48" t="str">
        <f t="shared" si="116"/>
        <v/>
      </c>
      <c r="AL448" s="47" t="str">
        <f t="shared" si="127"/>
        <v/>
      </c>
      <c r="AM448" s="27"/>
      <c r="AN448" s="36" t="str">
        <f t="shared" si="117"/>
        <v/>
      </c>
      <c r="AO448" s="39" t="str">
        <f t="shared" si="132"/>
        <v/>
      </c>
      <c r="AP448" s="39" t="str">
        <f t="shared" si="124"/>
        <v>X</v>
      </c>
      <c r="AQ448" s="97" t="str">
        <f t="shared" si="122"/>
        <v/>
      </c>
      <c r="AR448" s="140" t="str">
        <f>_xlfn.IFNA(IF(AND(MATCH(B448,SlNrfürStrecke!A:A,0)&gt;0,MATCH(C448,SlNrfürStrecke!B:B,0)&gt;0)=TRUE,"ja","nein"),"nein")</f>
        <v>ja</v>
      </c>
      <c r="AS448" s="140" t="str">
        <f t="shared" si="125"/>
        <v>ja</v>
      </c>
      <c r="AT448" s="113" t="str">
        <f t="shared" si="126"/>
        <v>Nein</v>
      </c>
      <c r="AU448" s="113"/>
      <c r="AV448" s="141" t="s">
        <v>3607</v>
      </c>
    </row>
    <row r="449" spans="1:48" s="39" customFormat="1" hidden="1" x14ac:dyDescent="0.25">
      <c r="A449" s="23"/>
      <c r="B449" s="77">
        <v>31442</v>
      </c>
      <c r="C449" s="81" t="s">
        <v>7</v>
      </c>
      <c r="D449" s="81" t="s">
        <v>8</v>
      </c>
      <c r="E449" s="37" t="b">
        <f t="shared" si="121"/>
        <v>0</v>
      </c>
      <c r="F449" s="37" t="b">
        <f t="shared" si="118"/>
        <v>0</v>
      </c>
      <c r="G449" s="38" t="str">
        <f t="shared" si="129"/>
        <v>31442 77 g</v>
      </c>
      <c r="H449" s="18" t="s">
        <v>633</v>
      </c>
      <c r="I449" s="94" t="s">
        <v>9</v>
      </c>
      <c r="J449" s="19" t="s">
        <v>3</v>
      </c>
      <c r="K449" s="19" t="s">
        <v>3</v>
      </c>
      <c r="L449" s="51"/>
      <c r="M449" s="51"/>
      <c r="N449" s="19" t="str">
        <f t="shared" si="130"/>
        <v/>
      </c>
      <c r="O449" s="22" t="str">
        <f t="shared" ca="1" si="133"/>
        <v>ja</v>
      </c>
      <c r="P449" s="22" t="str">
        <f t="shared" ca="1" si="134"/>
        <v>ja</v>
      </c>
      <c r="Q449" s="20" t="str">
        <f t="shared" ca="1" si="131"/>
        <v>Ja</v>
      </c>
      <c r="R449" s="53" t="s">
        <v>634</v>
      </c>
      <c r="S449" s="84"/>
      <c r="T449" s="83"/>
      <c r="U449" s="33" t="str">
        <f t="shared" si="119"/>
        <v/>
      </c>
      <c r="V449" s="29"/>
      <c r="W449" s="35"/>
      <c r="X449" s="35"/>
      <c r="Y449" s="35"/>
      <c r="Z449" s="35"/>
      <c r="AA449" s="24" t="str">
        <f>IF(W449&lt;&gt;"",VLOOKUP(W449,'Anlagentypen strukt inkl RD end'!$A$2:$H$40,8),"")</f>
        <v/>
      </c>
      <c r="AB449" s="24" t="str">
        <f>IF(X449&lt;&gt;"",VLOOKUP(X449,'Anlagentypen strukt inkl RD end'!$A$2:$H$40,8),"")</f>
        <v/>
      </c>
      <c r="AC449" s="24" t="str">
        <f>IF(Y449&lt;&gt;"",VLOOKUP(Y449,'Anlagentypen strukt inkl RD end'!$A$2:$H$40,8),"")</f>
        <v/>
      </c>
      <c r="AD449" s="24" t="str">
        <f>IF(Z449&lt;&gt;"",VLOOKUP(Z449,'Anlagentypen strukt inkl RD end'!$A$2:$H$40,8),"")</f>
        <v/>
      </c>
      <c r="AE449" s="33" t="str">
        <f t="shared" si="123"/>
        <v/>
      </c>
      <c r="AF449" s="25"/>
      <c r="AG449" s="25"/>
      <c r="AH449" s="25"/>
      <c r="AI449" s="25"/>
      <c r="AJ449" s="47" t="str">
        <f t="shared" si="120"/>
        <v/>
      </c>
      <c r="AK449" s="48" t="str">
        <f t="shared" si="116"/>
        <v/>
      </c>
      <c r="AL449" s="47" t="str">
        <f t="shared" si="127"/>
        <v/>
      </c>
      <c r="AM449" s="27"/>
      <c r="AN449" s="36" t="str">
        <f t="shared" si="117"/>
        <v/>
      </c>
      <c r="AO449" s="39" t="str">
        <f t="shared" si="132"/>
        <v/>
      </c>
      <c r="AP449" s="39" t="str">
        <f t="shared" si="124"/>
        <v/>
      </c>
      <c r="AQ449" s="97" t="str">
        <f t="shared" si="122"/>
        <v/>
      </c>
      <c r="AR449" s="113" t="str">
        <f>_xlfn.IFNA(IF(AND(MATCH(B449,SlNrfürStrecke!A:A,0)&gt;0,MATCH(C449,SlNrfürStrecke!B:B,0)&gt;0)=TRUE,"ja","nein"),"nein")</f>
        <v>nein</v>
      </c>
      <c r="AS449" s="140" t="str">
        <f t="shared" si="125"/>
        <v>nein</v>
      </c>
      <c r="AT449" s="113" t="str">
        <f t="shared" si="126"/>
        <v>Ja</v>
      </c>
      <c r="AU449" s="113"/>
      <c r="AV449" s="141" t="s">
        <v>3607</v>
      </c>
    </row>
    <row r="450" spans="1:48" s="39" customFormat="1" ht="26.4" hidden="1" x14ac:dyDescent="0.25">
      <c r="A450" s="23"/>
      <c r="B450" s="77">
        <v>31442</v>
      </c>
      <c r="C450" s="81" t="s">
        <v>142</v>
      </c>
      <c r="D450" s="81" t="s">
        <v>3</v>
      </c>
      <c r="E450" s="37" t="b">
        <f t="shared" si="121"/>
        <v>0</v>
      </c>
      <c r="F450" s="37" t="b">
        <f t="shared" si="118"/>
        <v>0</v>
      </c>
      <c r="G450" s="38" t="str">
        <f t="shared" si="129"/>
        <v xml:space="preserve">31442 91 </v>
      </c>
      <c r="H450" s="18" t="s">
        <v>633</v>
      </c>
      <c r="I450" s="94" t="s">
        <v>3164</v>
      </c>
      <c r="J450" s="19" t="s">
        <v>3</v>
      </c>
      <c r="K450" s="19" t="s">
        <v>3</v>
      </c>
      <c r="L450" s="51"/>
      <c r="M450" s="51"/>
      <c r="N450" s="19" t="str">
        <f t="shared" si="130"/>
        <v/>
      </c>
      <c r="O450" s="22" t="str">
        <f t="shared" ca="1" si="133"/>
        <v>ja</v>
      </c>
      <c r="P450" s="22" t="str">
        <f t="shared" ca="1" si="134"/>
        <v>ja</v>
      </c>
      <c r="Q450" s="20" t="str">
        <f t="shared" ca="1" si="131"/>
        <v>Ja</v>
      </c>
      <c r="R450" s="53" t="s">
        <v>635</v>
      </c>
      <c r="S450" s="73"/>
      <c r="T450" s="28"/>
      <c r="U450" s="33" t="str">
        <f t="shared" si="119"/>
        <v/>
      </c>
      <c r="V450" s="29"/>
      <c r="W450" s="35"/>
      <c r="X450" s="35"/>
      <c r="Y450" s="35"/>
      <c r="Z450" s="35"/>
      <c r="AA450" s="24" t="str">
        <f>IF(W450&lt;&gt;"",VLOOKUP(W450,'Anlagentypen strukt inkl RD end'!$A$2:$H$40,8),"")</f>
        <v/>
      </c>
      <c r="AB450" s="24" t="str">
        <f>IF(X450&lt;&gt;"",VLOOKUP(X450,'Anlagentypen strukt inkl RD end'!$A$2:$H$40,8),"")</f>
        <v/>
      </c>
      <c r="AC450" s="24" t="str">
        <f>IF(Y450&lt;&gt;"",VLOOKUP(Y450,'Anlagentypen strukt inkl RD end'!$A$2:$H$40,8),"")</f>
        <v/>
      </c>
      <c r="AD450" s="24" t="str">
        <f>IF(Z450&lt;&gt;"",VLOOKUP(Z450,'Anlagentypen strukt inkl RD end'!$A$2:$H$40,8),"")</f>
        <v/>
      </c>
      <c r="AE450" s="33" t="str">
        <f t="shared" si="123"/>
        <v/>
      </c>
      <c r="AF450" s="25"/>
      <c r="AG450" s="25"/>
      <c r="AH450" s="25"/>
      <c r="AI450" s="25"/>
      <c r="AJ450" s="47" t="str">
        <f t="shared" si="120"/>
        <v/>
      </c>
      <c r="AK450" s="48" t="str">
        <f t="shared" ref="AK450:AK513" si="135">U450&amp; AE450 &amp; IF(AF450 &lt;&gt;"",AF450&amp;", ","") &amp;IF(AG450 &lt;&gt;"",AG450&amp;", ","") &amp;IF(AH450 &lt;&gt;"",AH450&amp;", ","")&amp; IF(AI450 &lt;&gt;"",AI450&amp;", ","")</f>
        <v/>
      </c>
      <c r="AL450" s="47" t="str">
        <f t="shared" si="127"/>
        <v/>
      </c>
      <c r="AM450" s="27"/>
      <c r="AN450" s="36" t="str">
        <f t="shared" ref="AN450:AN513" si="136">IF(AND(V450="X",AJ450=""),"R/D-Verfahren für die Behandlung fehlen!","")</f>
        <v/>
      </c>
      <c r="AO450" s="39" t="str">
        <f t="shared" si="132"/>
        <v/>
      </c>
      <c r="AP450" s="39" t="str">
        <f t="shared" si="124"/>
        <v/>
      </c>
      <c r="AQ450" s="97" t="str">
        <f t="shared" ref="AQ450:AQ513" si="137">IF(A450="X",(IF(OR(S450="X",T450="X",V450="X")=TRUE,"","Spalten S, T und V nicht befüllt!")),IF(OR(S450="X",T450="X",V450="X"),"Spalte A nicht befüllt!",""))</f>
        <v/>
      </c>
      <c r="AR450" s="113" t="str">
        <f>_xlfn.IFNA(IF(AND(MATCH(B450,SlNrfürStrecke!A:A,0)&gt;0,MATCH(C450,SlNrfürStrecke!B:B,0)&gt;0)=TRUE,"ja","nein"),"nein")</f>
        <v>nein</v>
      </c>
      <c r="AS450" s="140" t="str">
        <f t="shared" si="125"/>
        <v>nein</v>
      </c>
      <c r="AT450" s="113" t="str">
        <f t="shared" si="126"/>
        <v>Ja</v>
      </c>
      <c r="AU450" s="113"/>
      <c r="AV450" s="141" t="s">
        <v>3607</v>
      </c>
    </row>
    <row r="451" spans="1:48" s="39" customFormat="1" x14ac:dyDescent="0.25">
      <c r="A451" s="23" t="s">
        <v>2345</v>
      </c>
      <c r="B451" s="77">
        <v>31444</v>
      </c>
      <c r="C451" s="80" t="s">
        <v>3</v>
      </c>
      <c r="D451" s="81" t="s">
        <v>3</v>
      </c>
      <c r="E451" s="37" t="b">
        <f t="shared" si="121"/>
        <v>1</v>
      </c>
      <c r="F451" s="37" t="b">
        <f t="shared" ref="F451:F514" si="138">AND(A451="X",D451="g")</f>
        <v>0</v>
      </c>
      <c r="G451" s="38" t="str">
        <f t="shared" si="129"/>
        <v xml:space="preserve">31444  </v>
      </c>
      <c r="H451" s="18" t="s">
        <v>637</v>
      </c>
      <c r="I451" s="93" t="s">
        <v>2346</v>
      </c>
      <c r="J451" s="19" t="s">
        <v>3</v>
      </c>
      <c r="K451" s="19" t="s">
        <v>3</v>
      </c>
      <c r="L451" s="51"/>
      <c r="M451" s="51"/>
      <c r="N451" s="19" t="str">
        <f t="shared" si="130"/>
        <v/>
      </c>
      <c r="O451" s="22" t="str">
        <f t="shared" ca="1" si="133"/>
        <v>ja</v>
      </c>
      <c r="P451" s="22" t="str">
        <f t="shared" ca="1" si="134"/>
        <v>ja</v>
      </c>
      <c r="Q451" s="20" t="str">
        <f t="shared" ca="1" si="131"/>
        <v>Ja</v>
      </c>
      <c r="R451" s="53" t="s">
        <v>636</v>
      </c>
      <c r="S451" s="73" t="s">
        <v>2345</v>
      </c>
      <c r="T451" s="28"/>
      <c r="U451" s="33" t="str">
        <f t="shared" ref="U451:U514" si="139">IF(T451="X","R13, D15 ", "")</f>
        <v/>
      </c>
      <c r="V451" s="29"/>
      <c r="W451" s="35"/>
      <c r="X451" s="35"/>
      <c r="Y451" s="35"/>
      <c r="Z451" s="35"/>
      <c r="AA451" s="24" t="str">
        <f>IF(W451&lt;&gt;"",VLOOKUP(W451,'Anlagentypen strukt inkl RD end'!$A$2:$H$40,8),"")</f>
        <v/>
      </c>
      <c r="AB451" s="24" t="str">
        <f>IF(X451&lt;&gt;"",VLOOKUP(X451,'Anlagentypen strukt inkl RD end'!$A$2:$H$40,8),"")</f>
        <v/>
      </c>
      <c r="AC451" s="24" t="str">
        <f>IF(Y451&lt;&gt;"",VLOOKUP(Y451,'Anlagentypen strukt inkl RD end'!$A$2:$H$40,8),"")</f>
        <v/>
      </c>
      <c r="AD451" s="24" t="str">
        <f>IF(Z451&lt;&gt;"",VLOOKUP(Z451,'Anlagentypen strukt inkl RD end'!$A$2:$H$40,8),"")</f>
        <v/>
      </c>
      <c r="AE451" s="33" t="str">
        <f t="shared" ref="AE451:AE514" si="140">AA451&amp;AB451&amp;AD451&amp;AC451</f>
        <v/>
      </c>
      <c r="AF451" s="25"/>
      <c r="AG451" s="25"/>
      <c r="AH451" s="25"/>
      <c r="AI451" s="25"/>
      <c r="AJ451" s="47" t="str">
        <f t="shared" ref="AJ451:AJ514" si="141">IF(AE451 &lt;&gt;"",AE451&amp;", ","") &amp;IF(AF451 &lt;&gt;"",AF451&amp;", ","") &amp;IF(AG451 &lt;&gt;"",AG451&amp;", ","") &amp;IF(AH451 &lt;&gt;"",AH451&amp;", ","")&amp; IF(AI451 &lt;&gt;"",AI451&amp;", ","")</f>
        <v/>
      </c>
      <c r="AK451" s="48" t="str">
        <f t="shared" si="135"/>
        <v/>
      </c>
      <c r="AL451" s="47" t="str">
        <f t="shared" si="127"/>
        <v/>
      </c>
      <c r="AM451" s="27"/>
      <c r="AN451" s="36" t="str">
        <f t="shared" si="136"/>
        <v/>
      </c>
      <c r="AO451" s="39" t="str">
        <f t="shared" si="132"/>
        <v/>
      </c>
      <c r="AP451" s="39" t="str">
        <f t="shared" ref="AP451:AP514" si="142">IF(OR(A451="X",S451="X",T451="X",V451="X"),"X","")</f>
        <v>X</v>
      </c>
      <c r="AQ451" s="97" t="str">
        <f t="shared" si="137"/>
        <v/>
      </c>
      <c r="AR451" s="140" t="str">
        <f>_xlfn.IFNA(IF(AND(MATCH(B451,SlNrfürStrecke!A:A,0)&gt;0,MATCH(C451,SlNrfürStrecke!B:B,0)&gt;0)=TRUE,"ja","nein"),"nein")</f>
        <v>ja</v>
      </c>
      <c r="AS451" s="140" t="str">
        <f t="shared" ref="AS451:AS514" si="143">AR451</f>
        <v>ja</v>
      </c>
      <c r="AT451" s="113" t="str">
        <f t="shared" ref="AT451:AT514" si="144">IF(AS451="ja","Nein","Ja")</f>
        <v>Nein</v>
      </c>
      <c r="AU451" s="113"/>
      <c r="AV451" s="141" t="s">
        <v>3607</v>
      </c>
    </row>
    <row r="452" spans="1:48" s="39" customFormat="1" hidden="1" x14ac:dyDescent="0.25">
      <c r="A452" s="23"/>
      <c r="B452" s="77">
        <v>31444</v>
      </c>
      <c r="C452" s="81" t="s">
        <v>7</v>
      </c>
      <c r="D452" s="81" t="s">
        <v>8</v>
      </c>
      <c r="E452" s="37" t="b">
        <f t="shared" ref="E452:E515" si="145">AND(A452="X",D452="")</f>
        <v>0</v>
      </c>
      <c r="F452" s="37" t="b">
        <f t="shared" si="138"/>
        <v>0</v>
      </c>
      <c r="G452" s="38" t="str">
        <f t="shared" si="129"/>
        <v>31444 77 g</v>
      </c>
      <c r="H452" s="18" t="s">
        <v>637</v>
      </c>
      <c r="I452" s="94" t="s">
        <v>9</v>
      </c>
      <c r="J452" s="19" t="s">
        <v>3</v>
      </c>
      <c r="K452" s="19" t="s">
        <v>3</v>
      </c>
      <c r="L452" s="51"/>
      <c r="M452" s="51"/>
      <c r="N452" s="19" t="str">
        <f t="shared" si="130"/>
        <v/>
      </c>
      <c r="O452" s="22" t="str">
        <f t="shared" ca="1" si="133"/>
        <v>ja</v>
      </c>
      <c r="P452" s="22" t="str">
        <f t="shared" ca="1" si="134"/>
        <v>ja</v>
      </c>
      <c r="Q452" s="20" t="str">
        <f t="shared" ca="1" si="131"/>
        <v>Ja</v>
      </c>
      <c r="R452" s="53" t="s">
        <v>638</v>
      </c>
      <c r="S452" s="84"/>
      <c r="T452" s="83"/>
      <c r="U452" s="33" t="str">
        <f t="shared" si="139"/>
        <v/>
      </c>
      <c r="V452" s="29"/>
      <c r="W452" s="35"/>
      <c r="X452" s="35"/>
      <c r="Y452" s="35"/>
      <c r="Z452" s="35"/>
      <c r="AA452" s="24" t="str">
        <f>IF(W452&lt;&gt;"",VLOOKUP(W452,'Anlagentypen strukt inkl RD end'!$A$2:$H$40,8),"")</f>
        <v/>
      </c>
      <c r="AB452" s="24" t="str">
        <f>IF(X452&lt;&gt;"",VLOOKUP(X452,'Anlagentypen strukt inkl RD end'!$A$2:$H$40,8),"")</f>
        <v/>
      </c>
      <c r="AC452" s="24" t="str">
        <f>IF(Y452&lt;&gt;"",VLOOKUP(Y452,'Anlagentypen strukt inkl RD end'!$A$2:$H$40,8),"")</f>
        <v/>
      </c>
      <c r="AD452" s="24" t="str">
        <f>IF(Z452&lt;&gt;"",VLOOKUP(Z452,'Anlagentypen strukt inkl RD end'!$A$2:$H$40,8),"")</f>
        <v/>
      </c>
      <c r="AE452" s="33" t="str">
        <f t="shared" si="140"/>
        <v/>
      </c>
      <c r="AF452" s="25"/>
      <c r="AG452" s="25"/>
      <c r="AH452" s="25"/>
      <c r="AI452" s="25"/>
      <c r="AJ452" s="47" t="str">
        <f t="shared" si="141"/>
        <v/>
      </c>
      <c r="AK452" s="48" t="str">
        <f t="shared" si="135"/>
        <v/>
      </c>
      <c r="AL452" s="47" t="str">
        <f t="shared" ref="AL452:AL515" si="146">AE452 &amp; IF(AF452 &lt;&gt;"",AF452&amp;", ","") &amp;IF(AG452 &lt;&gt;"",AG452&amp;", ","") &amp;IF(AH452 &lt;&gt;"",AH452&amp;", ","")&amp; IF(AI452 &lt;&gt;"",AI452&amp;", ","")</f>
        <v/>
      </c>
      <c r="AM452" s="27"/>
      <c r="AN452" s="36" t="str">
        <f t="shared" si="136"/>
        <v/>
      </c>
      <c r="AO452" s="39" t="str">
        <f t="shared" si="132"/>
        <v/>
      </c>
      <c r="AP452" s="39" t="str">
        <f t="shared" si="142"/>
        <v/>
      </c>
      <c r="AQ452" s="97" t="str">
        <f t="shared" si="137"/>
        <v/>
      </c>
      <c r="AR452" s="113" t="str">
        <f>_xlfn.IFNA(IF(AND(MATCH(B452,SlNrfürStrecke!A:A,0)&gt;0,MATCH(C452,SlNrfürStrecke!B:B,0)&gt;0)=TRUE,"ja","nein"),"nein")</f>
        <v>nein</v>
      </c>
      <c r="AS452" s="140" t="str">
        <f t="shared" si="143"/>
        <v>nein</v>
      </c>
      <c r="AT452" s="113" t="str">
        <f t="shared" si="144"/>
        <v>Ja</v>
      </c>
      <c r="AU452" s="113"/>
      <c r="AV452" s="141" t="s">
        <v>3607</v>
      </c>
    </row>
    <row r="453" spans="1:48" s="39" customFormat="1" ht="26.4" hidden="1" x14ac:dyDescent="0.25">
      <c r="A453" s="23"/>
      <c r="B453" s="77">
        <v>31444</v>
      </c>
      <c r="C453" s="81" t="s">
        <v>142</v>
      </c>
      <c r="D453" s="81" t="s">
        <v>3</v>
      </c>
      <c r="E453" s="37" t="b">
        <f t="shared" si="145"/>
        <v>0</v>
      </c>
      <c r="F453" s="37" t="b">
        <f t="shared" si="138"/>
        <v>0</v>
      </c>
      <c r="G453" s="38" t="str">
        <f t="shared" si="129"/>
        <v xml:space="preserve">31444 91 </v>
      </c>
      <c r="H453" s="18" t="s">
        <v>637</v>
      </c>
      <c r="I453" s="94" t="s">
        <v>3164</v>
      </c>
      <c r="J453" s="19" t="s">
        <v>3</v>
      </c>
      <c r="K453" s="19" t="s">
        <v>3</v>
      </c>
      <c r="L453" s="51"/>
      <c r="M453" s="51"/>
      <c r="N453" s="19" t="str">
        <f t="shared" si="130"/>
        <v/>
      </c>
      <c r="O453" s="22" t="str">
        <f t="shared" ca="1" si="133"/>
        <v>ja</v>
      </c>
      <c r="P453" s="22" t="str">
        <f t="shared" ca="1" si="134"/>
        <v>ja</v>
      </c>
      <c r="Q453" s="20" t="str">
        <f t="shared" ca="1" si="131"/>
        <v>Ja</v>
      </c>
      <c r="R453" s="53" t="s">
        <v>639</v>
      </c>
      <c r="S453" s="73"/>
      <c r="T453" s="28"/>
      <c r="U453" s="33" t="str">
        <f t="shared" si="139"/>
        <v/>
      </c>
      <c r="V453" s="29"/>
      <c r="W453" s="35"/>
      <c r="X453" s="35"/>
      <c r="Y453" s="35"/>
      <c r="Z453" s="35"/>
      <c r="AA453" s="24" t="str">
        <f>IF(W453&lt;&gt;"",VLOOKUP(W453,'Anlagentypen strukt inkl RD end'!$A$2:$H$40,8),"")</f>
        <v/>
      </c>
      <c r="AB453" s="24" t="str">
        <f>IF(X453&lt;&gt;"",VLOOKUP(X453,'Anlagentypen strukt inkl RD end'!$A$2:$H$40,8),"")</f>
        <v/>
      </c>
      <c r="AC453" s="24" t="str">
        <f>IF(Y453&lt;&gt;"",VLOOKUP(Y453,'Anlagentypen strukt inkl RD end'!$A$2:$H$40,8),"")</f>
        <v/>
      </c>
      <c r="AD453" s="24" t="str">
        <f>IF(Z453&lt;&gt;"",VLOOKUP(Z453,'Anlagentypen strukt inkl RD end'!$A$2:$H$40,8),"")</f>
        <v/>
      </c>
      <c r="AE453" s="33" t="str">
        <f t="shared" si="140"/>
        <v/>
      </c>
      <c r="AF453" s="25"/>
      <c r="AG453" s="25"/>
      <c r="AH453" s="25"/>
      <c r="AI453" s="25"/>
      <c r="AJ453" s="47" t="str">
        <f t="shared" si="141"/>
        <v/>
      </c>
      <c r="AK453" s="48" t="str">
        <f t="shared" si="135"/>
        <v/>
      </c>
      <c r="AL453" s="47" t="str">
        <f t="shared" si="146"/>
        <v/>
      </c>
      <c r="AM453" s="27"/>
      <c r="AN453" s="36" t="str">
        <f t="shared" si="136"/>
        <v/>
      </c>
      <c r="AO453" s="39" t="str">
        <f t="shared" si="132"/>
        <v/>
      </c>
      <c r="AP453" s="39" t="str">
        <f t="shared" si="142"/>
        <v/>
      </c>
      <c r="AQ453" s="97" t="str">
        <f t="shared" si="137"/>
        <v/>
      </c>
      <c r="AR453" s="113" t="str">
        <f>_xlfn.IFNA(IF(AND(MATCH(B453,SlNrfürStrecke!A:A,0)&gt;0,MATCH(C453,SlNrfürStrecke!B:B,0)&gt;0)=TRUE,"ja","nein"),"nein")</f>
        <v>nein</v>
      </c>
      <c r="AS453" s="140" t="str">
        <f t="shared" si="143"/>
        <v>nein</v>
      </c>
      <c r="AT453" s="113" t="str">
        <f t="shared" si="144"/>
        <v>Ja</v>
      </c>
      <c r="AU453" s="113"/>
      <c r="AV453" s="141" t="s">
        <v>3607</v>
      </c>
    </row>
    <row r="454" spans="1:48" s="39" customFormat="1" ht="26.4" hidden="1" x14ac:dyDescent="0.25">
      <c r="A454" s="23"/>
      <c r="B454" s="77">
        <v>31445</v>
      </c>
      <c r="C454" s="80" t="s">
        <v>3</v>
      </c>
      <c r="D454" s="81" t="s">
        <v>8</v>
      </c>
      <c r="E454" s="37" t="b">
        <f t="shared" si="145"/>
        <v>0</v>
      </c>
      <c r="F454" s="37" t="b">
        <f t="shared" si="138"/>
        <v>0</v>
      </c>
      <c r="G454" s="38" t="str">
        <f t="shared" si="129"/>
        <v>31445  g</v>
      </c>
      <c r="H454" s="18" t="s">
        <v>3307</v>
      </c>
      <c r="I454" s="93" t="s">
        <v>2346</v>
      </c>
      <c r="J454" s="19" t="s">
        <v>3</v>
      </c>
      <c r="K454" s="19" t="s">
        <v>620</v>
      </c>
      <c r="L454" s="51"/>
      <c r="M454" s="51"/>
      <c r="N454" s="19" t="str">
        <f t="shared" si="130"/>
        <v/>
      </c>
      <c r="O454" s="22" t="str">
        <f t="shared" ca="1" si="133"/>
        <v>ja</v>
      </c>
      <c r="P454" s="22" t="str">
        <f t="shared" ca="1" si="134"/>
        <v>ja</v>
      </c>
      <c r="Q454" s="20" t="str">
        <f t="shared" ca="1" si="131"/>
        <v>Ja</v>
      </c>
      <c r="R454" s="53" t="s">
        <v>640</v>
      </c>
      <c r="S454" s="84"/>
      <c r="T454" s="83"/>
      <c r="U454" s="33" t="str">
        <f t="shared" si="139"/>
        <v/>
      </c>
      <c r="V454" s="29"/>
      <c r="W454" s="35"/>
      <c r="X454" s="35"/>
      <c r="Y454" s="35"/>
      <c r="Z454" s="35"/>
      <c r="AA454" s="24" t="str">
        <f>IF(W454&lt;&gt;"",VLOOKUP(W454,'Anlagentypen strukt inkl RD end'!$A$2:$H$40,8),"")</f>
        <v/>
      </c>
      <c r="AB454" s="24" t="str">
        <f>IF(X454&lt;&gt;"",VLOOKUP(X454,'Anlagentypen strukt inkl RD end'!$A$2:$H$40,8),"")</f>
        <v/>
      </c>
      <c r="AC454" s="24" t="str">
        <f>IF(Y454&lt;&gt;"",VLOOKUP(Y454,'Anlagentypen strukt inkl RD end'!$A$2:$H$40,8),"")</f>
        <v/>
      </c>
      <c r="AD454" s="24" t="str">
        <f>IF(Z454&lt;&gt;"",VLOOKUP(Z454,'Anlagentypen strukt inkl RD end'!$A$2:$H$40,8),"")</f>
        <v/>
      </c>
      <c r="AE454" s="33" t="str">
        <f t="shared" si="140"/>
        <v/>
      </c>
      <c r="AF454" s="25"/>
      <c r="AG454" s="25"/>
      <c r="AH454" s="25"/>
      <c r="AI454" s="25"/>
      <c r="AJ454" s="47" t="str">
        <f t="shared" si="141"/>
        <v/>
      </c>
      <c r="AK454" s="48" t="str">
        <f t="shared" si="135"/>
        <v/>
      </c>
      <c r="AL454" s="47" t="str">
        <f t="shared" si="146"/>
        <v/>
      </c>
      <c r="AM454" s="27"/>
      <c r="AN454" s="36" t="str">
        <f t="shared" si="136"/>
        <v/>
      </c>
      <c r="AO454" s="39" t="str">
        <f t="shared" si="132"/>
        <v/>
      </c>
      <c r="AP454" s="39" t="str">
        <f t="shared" si="142"/>
        <v/>
      </c>
      <c r="AQ454" s="97" t="str">
        <f t="shared" si="137"/>
        <v/>
      </c>
      <c r="AR454" s="140" t="str">
        <f>_xlfn.IFNA(IF(AND(MATCH(B454,SlNrfürStrecke!A:A,0)&gt;0,MATCH(C454,SlNrfürStrecke!B:B,0)&gt;0)=TRUE,"ja","nein"),"nein")</f>
        <v>nein</v>
      </c>
      <c r="AS454" s="140" t="str">
        <f t="shared" si="143"/>
        <v>nein</v>
      </c>
      <c r="AT454" s="113" t="str">
        <f t="shared" si="144"/>
        <v>Ja</v>
      </c>
      <c r="AU454" s="113"/>
      <c r="AV454" s="141" t="s">
        <v>3607</v>
      </c>
    </row>
    <row r="455" spans="1:48" s="39" customFormat="1" ht="26.4" hidden="1" x14ac:dyDescent="0.25">
      <c r="A455" s="23"/>
      <c r="B455" s="77">
        <v>31445</v>
      </c>
      <c r="C455" s="81" t="s">
        <v>142</v>
      </c>
      <c r="D455" s="81" t="s">
        <v>8</v>
      </c>
      <c r="E455" s="37" t="b">
        <f t="shared" si="145"/>
        <v>0</v>
      </c>
      <c r="F455" s="37" t="b">
        <f t="shared" si="138"/>
        <v>0</v>
      </c>
      <c r="G455" s="38" t="str">
        <f t="shared" si="129"/>
        <v>31445 91 g</v>
      </c>
      <c r="H455" s="18" t="s">
        <v>3307</v>
      </c>
      <c r="I455" s="94" t="s">
        <v>3164</v>
      </c>
      <c r="J455" s="19" t="s">
        <v>3</v>
      </c>
      <c r="K455" s="19" t="s">
        <v>3182</v>
      </c>
      <c r="L455" s="51"/>
      <c r="M455" s="51"/>
      <c r="N455" s="19" t="str">
        <f t="shared" si="130"/>
        <v/>
      </c>
      <c r="O455" s="22" t="str">
        <f t="shared" ca="1" si="133"/>
        <v>ja</v>
      </c>
      <c r="P455" s="22" t="str">
        <f t="shared" ca="1" si="134"/>
        <v>ja</v>
      </c>
      <c r="Q455" s="20" t="str">
        <f t="shared" ca="1" si="131"/>
        <v>Ja</v>
      </c>
      <c r="R455" s="53" t="s">
        <v>641</v>
      </c>
      <c r="S455" s="84"/>
      <c r="T455" s="83"/>
      <c r="U455" s="33" t="str">
        <f t="shared" si="139"/>
        <v/>
      </c>
      <c r="V455" s="29"/>
      <c r="W455" s="35"/>
      <c r="X455" s="35"/>
      <c r="Y455" s="35"/>
      <c r="Z455" s="35"/>
      <c r="AA455" s="24" t="str">
        <f>IF(W455&lt;&gt;"",VLOOKUP(W455,'Anlagentypen strukt inkl RD end'!$A$2:$H$40,8),"")</f>
        <v/>
      </c>
      <c r="AB455" s="24" t="str">
        <f>IF(X455&lt;&gt;"",VLOOKUP(X455,'Anlagentypen strukt inkl RD end'!$A$2:$H$40,8),"")</f>
        <v/>
      </c>
      <c r="AC455" s="24" t="str">
        <f>IF(Y455&lt;&gt;"",VLOOKUP(Y455,'Anlagentypen strukt inkl RD end'!$A$2:$H$40,8),"")</f>
        <v/>
      </c>
      <c r="AD455" s="24" t="str">
        <f>IF(Z455&lt;&gt;"",VLOOKUP(Z455,'Anlagentypen strukt inkl RD end'!$A$2:$H$40,8),"")</f>
        <v/>
      </c>
      <c r="AE455" s="33" t="str">
        <f t="shared" si="140"/>
        <v/>
      </c>
      <c r="AF455" s="25"/>
      <c r="AG455" s="25"/>
      <c r="AH455" s="25"/>
      <c r="AI455" s="25"/>
      <c r="AJ455" s="47" t="str">
        <f t="shared" si="141"/>
        <v/>
      </c>
      <c r="AK455" s="48" t="str">
        <f t="shared" si="135"/>
        <v/>
      </c>
      <c r="AL455" s="47" t="str">
        <f t="shared" si="146"/>
        <v/>
      </c>
      <c r="AM455" s="27"/>
      <c r="AN455" s="36" t="str">
        <f t="shared" si="136"/>
        <v/>
      </c>
      <c r="AO455" s="39" t="str">
        <f t="shared" si="132"/>
        <v/>
      </c>
      <c r="AP455" s="39" t="str">
        <f t="shared" si="142"/>
        <v/>
      </c>
      <c r="AQ455" s="97" t="str">
        <f t="shared" si="137"/>
        <v/>
      </c>
      <c r="AR455" s="113" t="str">
        <f>_xlfn.IFNA(IF(AND(MATCH(B455,SlNrfürStrecke!A:A,0)&gt;0,MATCH(C455,SlNrfürStrecke!B:B,0)&gt;0)=TRUE,"ja","nein"),"nein")</f>
        <v>nein</v>
      </c>
      <c r="AS455" s="140" t="str">
        <f t="shared" si="143"/>
        <v>nein</v>
      </c>
      <c r="AT455" s="113" t="str">
        <f t="shared" si="144"/>
        <v>Ja</v>
      </c>
      <c r="AU455" s="113"/>
      <c r="AV455" s="141" t="s">
        <v>3607</v>
      </c>
    </row>
    <row r="456" spans="1:48" s="39" customFormat="1" ht="39.6" x14ac:dyDescent="0.25">
      <c r="A456" s="23" t="s">
        <v>2345</v>
      </c>
      <c r="B456" s="77">
        <v>31446</v>
      </c>
      <c r="C456" s="80" t="s">
        <v>3</v>
      </c>
      <c r="D456" s="81" t="s">
        <v>3</v>
      </c>
      <c r="E456" s="37" t="b">
        <f t="shared" si="145"/>
        <v>1</v>
      </c>
      <c r="F456" s="37" t="b">
        <f t="shared" si="138"/>
        <v>0</v>
      </c>
      <c r="G456" s="38" t="str">
        <f t="shared" si="129"/>
        <v xml:space="preserve">31446  </v>
      </c>
      <c r="H456" s="18" t="s">
        <v>643</v>
      </c>
      <c r="I456" s="93" t="s">
        <v>2346</v>
      </c>
      <c r="J456" s="19" t="s">
        <v>3</v>
      </c>
      <c r="K456" s="19" t="s">
        <v>3</v>
      </c>
      <c r="L456" s="51"/>
      <c r="M456" s="51"/>
      <c r="N456" s="19" t="str">
        <f t="shared" si="130"/>
        <v/>
      </c>
      <c r="O456" s="22" t="str">
        <f t="shared" ca="1" si="133"/>
        <v>ja</v>
      </c>
      <c r="P456" s="22" t="str">
        <f t="shared" ca="1" si="134"/>
        <v>ja</v>
      </c>
      <c r="Q456" s="20" t="str">
        <f t="shared" ca="1" si="131"/>
        <v>Ja</v>
      </c>
      <c r="R456" s="53" t="s">
        <v>642</v>
      </c>
      <c r="S456" s="73" t="s">
        <v>2345</v>
      </c>
      <c r="T456" s="28"/>
      <c r="U456" s="33" t="str">
        <f t="shared" si="139"/>
        <v/>
      </c>
      <c r="V456" s="29"/>
      <c r="W456" s="35"/>
      <c r="X456" s="35"/>
      <c r="Y456" s="35"/>
      <c r="Z456" s="35"/>
      <c r="AA456" s="24" t="str">
        <f>IF(W456&lt;&gt;"",VLOOKUP(W456,'Anlagentypen strukt inkl RD end'!$A$2:$H$40,8),"")</f>
        <v/>
      </c>
      <c r="AB456" s="24" t="str">
        <f>IF(X456&lt;&gt;"",VLOOKUP(X456,'Anlagentypen strukt inkl RD end'!$A$2:$H$40,8),"")</f>
        <v/>
      </c>
      <c r="AC456" s="24" t="str">
        <f>IF(Y456&lt;&gt;"",VLOOKUP(Y456,'Anlagentypen strukt inkl RD end'!$A$2:$H$40,8),"")</f>
        <v/>
      </c>
      <c r="AD456" s="24" t="str">
        <f>IF(Z456&lt;&gt;"",VLOOKUP(Z456,'Anlagentypen strukt inkl RD end'!$A$2:$H$40,8),"")</f>
        <v/>
      </c>
      <c r="AE456" s="33" t="str">
        <f t="shared" si="140"/>
        <v/>
      </c>
      <c r="AF456" s="25"/>
      <c r="AG456" s="25"/>
      <c r="AH456" s="25"/>
      <c r="AI456" s="25"/>
      <c r="AJ456" s="47" t="str">
        <f t="shared" si="141"/>
        <v/>
      </c>
      <c r="AK456" s="48" t="str">
        <f t="shared" si="135"/>
        <v/>
      </c>
      <c r="AL456" s="47" t="str">
        <f t="shared" si="146"/>
        <v/>
      </c>
      <c r="AM456" s="27"/>
      <c r="AN456" s="36" t="str">
        <f t="shared" si="136"/>
        <v/>
      </c>
      <c r="AO456" s="39" t="str">
        <f t="shared" si="132"/>
        <v/>
      </c>
      <c r="AP456" s="39" t="str">
        <f t="shared" si="142"/>
        <v>X</v>
      </c>
      <c r="AQ456" s="97" t="str">
        <f t="shared" si="137"/>
        <v/>
      </c>
      <c r="AR456" s="140" t="str">
        <f>_xlfn.IFNA(IF(AND(MATCH(B456,SlNrfürStrecke!A:A,0)&gt;0,MATCH(C456,SlNrfürStrecke!B:B,0)&gt;0)=TRUE,"ja","nein"),"nein")</f>
        <v>ja</v>
      </c>
      <c r="AS456" s="140" t="str">
        <f t="shared" si="143"/>
        <v>ja</v>
      </c>
      <c r="AT456" s="113" t="str">
        <f t="shared" si="144"/>
        <v>Nein</v>
      </c>
      <c r="AU456" s="113"/>
      <c r="AV456" s="141" t="s">
        <v>3607</v>
      </c>
    </row>
    <row r="457" spans="1:48" s="39" customFormat="1" ht="39.6" hidden="1" x14ac:dyDescent="0.25">
      <c r="A457" s="23"/>
      <c r="B457" s="77">
        <v>31446</v>
      </c>
      <c r="C457" s="81" t="s">
        <v>7</v>
      </c>
      <c r="D457" s="81" t="s">
        <v>8</v>
      </c>
      <c r="E457" s="37" t="b">
        <f t="shared" si="145"/>
        <v>0</v>
      </c>
      <c r="F457" s="37" t="b">
        <f t="shared" si="138"/>
        <v>0</v>
      </c>
      <c r="G457" s="38" t="str">
        <f t="shared" si="129"/>
        <v>31446 77 g</v>
      </c>
      <c r="H457" s="18" t="s">
        <v>643</v>
      </c>
      <c r="I457" s="94" t="s">
        <v>9</v>
      </c>
      <c r="J457" s="19" t="s">
        <v>3</v>
      </c>
      <c r="K457" s="19" t="s">
        <v>3</v>
      </c>
      <c r="L457" s="51"/>
      <c r="M457" s="51"/>
      <c r="N457" s="19" t="str">
        <f t="shared" si="130"/>
        <v/>
      </c>
      <c r="O457" s="22" t="str">
        <f t="shared" ca="1" si="133"/>
        <v>ja</v>
      </c>
      <c r="P457" s="22" t="str">
        <f t="shared" ca="1" si="134"/>
        <v>ja</v>
      </c>
      <c r="Q457" s="20" t="str">
        <f t="shared" ca="1" si="131"/>
        <v>Ja</v>
      </c>
      <c r="R457" s="53" t="s">
        <v>644</v>
      </c>
      <c r="S457" s="84"/>
      <c r="T457" s="83"/>
      <c r="U457" s="33" t="str">
        <f t="shared" si="139"/>
        <v/>
      </c>
      <c r="V457" s="29"/>
      <c r="W457" s="35"/>
      <c r="X457" s="35"/>
      <c r="Y457" s="35"/>
      <c r="Z457" s="35"/>
      <c r="AA457" s="24" t="str">
        <f>IF(W457&lt;&gt;"",VLOOKUP(W457,'Anlagentypen strukt inkl RD end'!$A$2:$H$40,8),"")</f>
        <v/>
      </c>
      <c r="AB457" s="24" t="str">
        <f>IF(X457&lt;&gt;"",VLOOKUP(X457,'Anlagentypen strukt inkl RD end'!$A$2:$H$40,8),"")</f>
        <v/>
      </c>
      <c r="AC457" s="24" t="str">
        <f>IF(Y457&lt;&gt;"",VLOOKUP(Y457,'Anlagentypen strukt inkl RD end'!$A$2:$H$40,8),"")</f>
        <v/>
      </c>
      <c r="AD457" s="24" t="str">
        <f>IF(Z457&lt;&gt;"",VLOOKUP(Z457,'Anlagentypen strukt inkl RD end'!$A$2:$H$40,8),"")</f>
        <v/>
      </c>
      <c r="AE457" s="33" t="str">
        <f t="shared" si="140"/>
        <v/>
      </c>
      <c r="AF457" s="25"/>
      <c r="AG457" s="25"/>
      <c r="AH457" s="25"/>
      <c r="AI457" s="25"/>
      <c r="AJ457" s="47" t="str">
        <f t="shared" si="141"/>
        <v/>
      </c>
      <c r="AK457" s="48" t="str">
        <f t="shared" si="135"/>
        <v/>
      </c>
      <c r="AL457" s="47" t="str">
        <f t="shared" si="146"/>
        <v/>
      </c>
      <c r="AM457" s="27"/>
      <c r="AN457" s="36" t="str">
        <f t="shared" si="136"/>
        <v/>
      </c>
      <c r="AO457" s="39" t="str">
        <f t="shared" si="132"/>
        <v/>
      </c>
      <c r="AP457" s="39" t="str">
        <f t="shared" si="142"/>
        <v/>
      </c>
      <c r="AQ457" s="97" t="str">
        <f t="shared" si="137"/>
        <v/>
      </c>
      <c r="AR457" s="113" t="str">
        <f>_xlfn.IFNA(IF(AND(MATCH(B457,SlNrfürStrecke!A:A,0)&gt;0,MATCH(C457,SlNrfürStrecke!B:B,0)&gt;0)=TRUE,"ja","nein"),"nein")</f>
        <v>nein</v>
      </c>
      <c r="AS457" s="140" t="str">
        <f t="shared" si="143"/>
        <v>nein</v>
      </c>
      <c r="AT457" s="113" t="str">
        <f t="shared" si="144"/>
        <v>Ja</v>
      </c>
      <c r="AU457" s="113"/>
      <c r="AV457" s="141" t="s">
        <v>3607</v>
      </c>
    </row>
    <row r="458" spans="1:48" s="39" customFormat="1" ht="39.6" hidden="1" x14ac:dyDescent="0.25">
      <c r="A458" s="23"/>
      <c r="B458" s="77">
        <v>31446</v>
      </c>
      <c r="C458" s="81" t="s">
        <v>142</v>
      </c>
      <c r="D458" s="81" t="s">
        <v>3</v>
      </c>
      <c r="E458" s="37" t="b">
        <f t="shared" si="145"/>
        <v>0</v>
      </c>
      <c r="F458" s="37" t="b">
        <f t="shared" si="138"/>
        <v>0</v>
      </c>
      <c r="G458" s="38" t="str">
        <f t="shared" si="129"/>
        <v xml:space="preserve">31446 91 </v>
      </c>
      <c r="H458" s="18" t="s">
        <v>643</v>
      </c>
      <c r="I458" s="94" t="s">
        <v>3164</v>
      </c>
      <c r="J458" s="19" t="s">
        <v>3</v>
      </c>
      <c r="K458" s="19" t="s">
        <v>3</v>
      </c>
      <c r="L458" s="51"/>
      <c r="M458" s="51"/>
      <c r="N458" s="19" t="str">
        <f t="shared" si="130"/>
        <v/>
      </c>
      <c r="O458" s="22" t="str">
        <f t="shared" ca="1" si="133"/>
        <v>ja</v>
      </c>
      <c r="P458" s="22" t="str">
        <f t="shared" ca="1" si="134"/>
        <v>ja</v>
      </c>
      <c r="Q458" s="20" t="str">
        <f t="shared" ca="1" si="131"/>
        <v>Ja</v>
      </c>
      <c r="R458" s="53" t="s">
        <v>645</v>
      </c>
      <c r="S458" s="73"/>
      <c r="T458" s="28"/>
      <c r="U458" s="33" t="str">
        <f t="shared" si="139"/>
        <v/>
      </c>
      <c r="V458" s="29"/>
      <c r="W458" s="35"/>
      <c r="X458" s="35"/>
      <c r="Y458" s="35"/>
      <c r="Z458" s="35"/>
      <c r="AA458" s="24" t="str">
        <f>IF(W458&lt;&gt;"",VLOOKUP(W458,'Anlagentypen strukt inkl RD end'!$A$2:$H$40,8),"")</f>
        <v/>
      </c>
      <c r="AB458" s="24" t="str">
        <f>IF(X458&lt;&gt;"",VLOOKUP(X458,'Anlagentypen strukt inkl RD end'!$A$2:$H$40,8),"")</f>
        <v/>
      </c>
      <c r="AC458" s="24" t="str">
        <f>IF(Y458&lt;&gt;"",VLOOKUP(Y458,'Anlagentypen strukt inkl RD end'!$A$2:$H$40,8),"")</f>
        <v/>
      </c>
      <c r="AD458" s="24" t="str">
        <f>IF(Z458&lt;&gt;"",VLOOKUP(Z458,'Anlagentypen strukt inkl RD end'!$A$2:$H$40,8),"")</f>
        <v/>
      </c>
      <c r="AE458" s="33" t="str">
        <f t="shared" si="140"/>
        <v/>
      </c>
      <c r="AF458" s="25"/>
      <c r="AG458" s="25"/>
      <c r="AH458" s="25"/>
      <c r="AI458" s="25"/>
      <c r="AJ458" s="47" t="str">
        <f t="shared" si="141"/>
        <v/>
      </c>
      <c r="AK458" s="48" t="str">
        <f t="shared" si="135"/>
        <v/>
      </c>
      <c r="AL458" s="47" t="str">
        <f t="shared" si="146"/>
        <v/>
      </c>
      <c r="AM458" s="27"/>
      <c r="AN458" s="36" t="str">
        <f t="shared" si="136"/>
        <v/>
      </c>
      <c r="AO458" s="39" t="str">
        <f t="shared" si="132"/>
        <v/>
      </c>
      <c r="AP458" s="39" t="str">
        <f t="shared" si="142"/>
        <v/>
      </c>
      <c r="AQ458" s="97" t="str">
        <f t="shared" si="137"/>
        <v/>
      </c>
      <c r="AR458" s="113" t="str">
        <f>_xlfn.IFNA(IF(AND(MATCH(B458,SlNrfürStrecke!A:A,0)&gt;0,MATCH(C458,SlNrfürStrecke!B:B,0)&gt;0)=TRUE,"ja","nein"),"nein")</f>
        <v>nein</v>
      </c>
      <c r="AS458" s="140" t="str">
        <f t="shared" si="143"/>
        <v>nein</v>
      </c>
      <c r="AT458" s="113" t="str">
        <f t="shared" si="144"/>
        <v>Ja</v>
      </c>
      <c r="AU458" s="113"/>
      <c r="AV458" s="141" t="s">
        <v>3607</v>
      </c>
    </row>
    <row r="459" spans="1:48" s="39" customFormat="1" ht="52.8" x14ac:dyDescent="0.25">
      <c r="A459" s="23" t="s">
        <v>2345</v>
      </c>
      <c r="B459" s="77">
        <v>31447</v>
      </c>
      <c r="C459" s="80" t="s">
        <v>3</v>
      </c>
      <c r="D459" s="81" t="s">
        <v>3</v>
      </c>
      <c r="E459" s="37" t="b">
        <f t="shared" si="145"/>
        <v>1</v>
      </c>
      <c r="F459" s="37" t="b">
        <f t="shared" si="138"/>
        <v>0</v>
      </c>
      <c r="G459" s="38" t="str">
        <f t="shared" si="129"/>
        <v xml:space="preserve">31447  </v>
      </c>
      <c r="H459" s="18" t="s">
        <v>647</v>
      </c>
      <c r="I459" s="93" t="s">
        <v>2346</v>
      </c>
      <c r="J459" s="19" t="s">
        <v>3</v>
      </c>
      <c r="K459" s="19" t="s">
        <v>3</v>
      </c>
      <c r="L459" s="51"/>
      <c r="M459" s="51"/>
      <c r="N459" s="19" t="str">
        <f t="shared" si="130"/>
        <v/>
      </c>
      <c r="O459" s="22" t="str">
        <f t="shared" ca="1" si="133"/>
        <v>ja</v>
      </c>
      <c r="P459" s="22" t="str">
        <f t="shared" ca="1" si="134"/>
        <v>ja</v>
      </c>
      <c r="Q459" s="20" t="str">
        <f t="shared" ca="1" si="131"/>
        <v>Ja</v>
      </c>
      <c r="R459" s="53" t="s">
        <v>646</v>
      </c>
      <c r="S459" s="73" t="s">
        <v>2345</v>
      </c>
      <c r="T459" s="28"/>
      <c r="U459" s="33" t="str">
        <f t="shared" si="139"/>
        <v/>
      </c>
      <c r="V459" s="29"/>
      <c r="W459" s="35"/>
      <c r="X459" s="35"/>
      <c r="Y459" s="35"/>
      <c r="Z459" s="35"/>
      <c r="AA459" s="24" t="str">
        <f>IF(W459&lt;&gt;"",VLOOKUP(W459,'Anlagentypen strukt inkl RD end'!$A$2:$H$40,8),"")</f>
        <v/>
      </c>
      <c r="AB459" s="24" t="str">
        <f>IF(X459&lt;&gt;"",VLOOKUP(X459,'Anlagentypen strukt inkl RD end'!$A$2:$H$40,8),"")</f>
        <v/>
      </c>
      <c r="AC459" s="24" t="str">
        <f>IF(Y459&lt;&gt;"",VLOOKUP(Y459,'Anlagentypen strukt inkl RD end'!$A$2:$H$40,8),"")</f>
        <v/>
      </c>
      <c r="AD459" s="24" t="str">
        <f>IF(Z459&lt;&gt;"",VLOOKUP(Z459,'Anlagentypen strukt inkl RD end'!$A$2:$H$40,8),"")</f>
        <v/>
      </c>
      <c r="AE459" s="33" t="str">
        <f t="shared" si="140"/>
        <v/>
      </c>
      <c r="AF459" s="25"/>
      <c r="AG459" s="25"/>
      <c r="AH459" s="25"/>
      <c r="AI459" s="25"/>
      <c r="AJ459" s="47" t="str">
        <f t="shared" si="141"/>
        <v/>
      </c>
      <c r="AK459" s="48" t="str">
        <f t="shared" si="135"/>
        <v/>
      </c>
      <c r="AL459" s="47" t="str">
        <f t="shared" si="146"/>
        <v/>
      </c>
      <c r="AM459" s="27"/>
      <c r="AN459" s="36" t="str">
        <f t="shared" si="136"/>
        <v/>
      </c>
      <c r="AO459" s="39" t="str">
        <f t="shared" si="132"/>
        <v/>
      </c>
      <c r="AP459" s="39" t="str">
        <f t="shared" si="142"/>
        <v>X</v>
      </c>
      <c r="AQ459" s="97" t="str">
        <f t="shared" si="137"/>
        <v/>
      </c>
      <c r="AR459" s="140" t="str">
        <f>_xlfn.IFNA(IF(AND(MATCH(B459,SlNrfürStrecke!A:A,0)&gt;0,MATCH(C459,SlNrfürStrecke!B:B,0)&gt;0)=TRUE,"ja","nein"),"nein")</f>
        <v>ja</v>
      </c>
      <c r="AS459" s="140" t="str">
        <f t="shared" si="143"/>
        <v>ja</v>
      </c>
      <c r="AT459" s="113" t="str">
        <f t="shared" si="144"/>
        <v>Nein</v>
      </c>
      <c r="AU459" s="113"/>
      <c r="AV459" s="141" t="s">
        <v>3607</v>
      </c>
    </row>
    <row r="460" spans="1:48" s="39" customFormat="1" ht="52.8" hidden="1" x14ac:dyDescent="0.25">
      <c r="A460" s="23"/>
      <c r="B460" s="77">
        <v>31447</v>
      </c>
      <c r="C460" s="81" t="s">
        <v>7</v>
      </c>
      <c r="D460" s="81" t="s">
        <v>8</v>
      </c>
      <c r="E460" s="37" t="b">
        <f t="shared" si="145"/>
        <v>0</v>
      </c>
      <c r="F460" s="37" t="b">
        <f t="shared" si="138"/>
        <v>0</v>
      </c>
      <c r="G460" s="38" t="str">
        <f t="shared" si="129"/>
        <v>31447 77 g</v>
      </c>
      <c r="H460" s="18" t="s">
        <v>647</v>
      </c>
      <c r="I460" s="94" t="s">
        <v>9</v>
      </c>
      <c r="J460" s="19" t="s">
        <v>3</v>
      </c>
      <c r="K460" s="19" t="s">
        <v>3</v>
      </c>
      <c r="L460" s="51"/>
      <c r="M460" s="51"/>
      <c r="N460" s="19" t="str">
        <f t="shared" si="130"/>
        <v/>
      </c>
      <c r="O460" s="22" t="str">
        <f t="shared" ca="1" si="133"/>
        <v>ja</v>
      </c>
      <c r="P460" s="22" t="str">
        <f t="shared" ca="1" si="134"/>
        <v>ja</v>
      </c>
      <c r="Q460" s="20" t="str">
        <f t="shared" ca="1" si="131"/>
        <v>Ja</v>
      </c>
      <c r="R460" s="53" t="s">
        <v>648</v>
      </c>
      <c r="S460" s="84"/>
      <c r="T460" s="83"/>
      <c r="U460" s="33" t="str">
        <f t="shared" si="139"/>
        <v/>
      </c>
      <c r="V460" s="29"/>
      <c r="W460" s="35"/>
      <c r="X460" s="35"/>
      <c r="Y460" s="35"/>
      <c r="Z460" s="35"/>
      <c r="AA460" s="24" t="str">
        <f>IF(W460&lt;&gt;"",VLOOKUP(W460,'Anlagentypen strukt inkl RD end'!$A$2:$H$40,8),"")</f>
        <v/>
      </c>
      <c r="AB460" s="24" t="str">
        <f>IF(X460&lt;&gt;"",VLOOKUP(X460,'Anlagentypen strukt inkl RD end'!$A$2:$H$40,8),"")</f>
        <v/>
      </c>
      <c r="AC460" s="24" t="str">
        <f>IF(Y460&lt;&gt;"",VLOOKUP(Y460,'Anlagentypen strukt inkl RD end'!$A$2:$H$40,8),"")</f>
        <v/>
      </c>
      <c r="AD460" s="24" t="str">
        <f>IF(Z460&lt;&gt;"",VLOOKUP(Z460,'Anlagentypen strukt inkl RD end'!$A$2:$H$40,8),"")</f>
        <v/>
      </c>
      <c r="AE460" s="33" t="str">
        <f t="shared" si="140"/>
        <v/>
      </c>
      <c r="AF460" s="25"/>
      <c r="AG460" s="25"/>
      <c r="AH460" s="25"/>
      <c r="AI460" s="25"/>
      <c r="AJ460" s="47" t="str">
        <f t="shared" si="141"/>
        <v/>
      </c>
      <c r="AK460" s="48" t="str">
        <f t="shared" si="135"/>
        <v/>
      </c>
      <c r="AL460" s="47" t="str">
        <f t="shared" si="146"/>
        <v/>
      </c>
      <c r="AM460" s="27"/>
      <c r="AN460" s="36" t="str">
        <f t="shared" si="136"/>
        <v/>
      </c>
      <c r="AO460" s="39" t="str">
        <f t="shared" si="132"/>
        <v/>
      </c>
      <c r="AP460" s="39" t="str">
        <f t="shared" si="142"/>
        <v/>
      </c>
      <c r="AQ460" s="97" t="str">
        <f t="shared" si="137"/>
        <v/>
      </c>
      <c r="AR460" s="113" t="str">
        <f>_xlfn.IFNA(IF(AND(MATCH(B460,SlNrfürStrecke!A:A,0)&gt;0,MATCH(C460,SlNrfürStrecke!B:B,0)&gt;0)=TRUE,"ja","nein"),"nein")</f>
        <v>nein</v>
      </c>
      <c r="AS460" s="140" t="str">
        <f t="shared" si="143"/>
        <v>nein</v>
      </c>
      <c r="AT460" s="113" t="str">
        <f t="shared" si="144"/>
        <v>Ja</v>
      </c>
      <c r="AU460" s="113"/>
      <c r="AV460" s="141" t="s">
        <v>3607</v>
      </c>
    </row>
    <row r="461" spans="1:48" s="39" customFormat="1" ht="52.8" hidden="1" x14ac:dyDescent="0.25">
      <c r="A461" s="23"/>
      <c r="B461" s="77">
        <v>31447</v>
      </c>
      <c r="C461" s="81" t="s">
        <v>142</v>
      </c>
      <c r="D461" s="81" t="s">
        <v>3</v>
      </c>
      <c r="E461" s="37" t="b">
        <f t="shared" si="145"/>
        <v>0</v>
      </c>
      <c r="F461" s="37" t="b">
        <f t="shared" si="138"/>
        <v>0</v>
      </c>
      <c r="G461" s="38" t="str">
        <f t="shared" si="129"/>
        <v xml:space="preserve">31447 91 </v>
      </c>
      <c r="H461" s="18" t="s">
        <v>647</v>
      </c>
      <c r="I461" s="94" t="s">
        <v>3164</v>
      </c>
      <c r="J461" s="19" t="s">
        <v>3</v>
      </c>
      <c r="K461" s="19" t="s">
        <v>3</v>
      </c>
      <c r="L461" s="51"/>
      <c r="M461" s="51"/>
      <c r="N461" s="19" t="str">
        <f t="shared" si="130"/>
        <v/>
      </c>
      <c r="O461" s="22" t="str">
        <f t="shared" ca="1" si="133"/>
        <v>ja</v>
      </c>
      <c r="P461" s="22" t="str">
        <f t="shared" ca="1" si="134"/>
        <v>ja</v>
      </c>
      <c r="Q461" s="20" t="str">
        <f t="shared" ca="1" si="131"/>
        <v>Ja</v>
      </c>
      <c r="R461" s="53" t="s">
        <v>649</v>
      </c>
      <c r="S461" s="73"/>
      <c r="T461" s="28"/>
      <c r="U461" s="33" t="str">
        <f t="shared" si="139"/>
        <v/>
      </c>
      <c r="V461" s="29"/>
      <c r="W461" s="35"/>
      <c r="X461" s="35"/>
      <c r="Y461" s="35"/>
      <c r="Z461" s="35"/>
      <c r="AA461" s="24" t="str">
        <f>IF(W461&lt;&gt;"",VLOOKUP(W461,'Anlagentypen strukt inkl RD end'!$A$2:$H$40,8),"")</f>
        <v/>
      </c>
      <c r="AB461" s="24" t="str">
        <f>IF(X461&lt;&gt;"",VLOOKUP(X461,'Anlagentypen strukt inkl RD end'!$A$2:$H$40,8),"")</f>
        <v/>
      </c>
      <c r="AC461" s="24" t="str">
        <f>IF(Y461&lt;&gt;"",VLOOKUP(Y461,'Anlagentypen strukt inkl RD end'!$A$2:$H$40,8),"")</f>
        <v/>
      </c>
      <c r="AD461" s="24" t="str">
        <f>IF(Z461&lt;&gt;"",VLOOKUP(Z461,'Anlagentypen strukt inkl RD end'!$A$2:$H$40,8),"")</f>
        <v/>
      </c>
      <c r="AE461" s="33" t="str">
        <f t="shared" si="140"/>
        <v/>
      </c>
      <c r="AF461" s="25"/>
      <c r="AG461" s="25"/>
      <c r="AH461" s="25"/>
      <c r="AI461" s="25"/>
      <c r="AJ461" s="47" t="str">
        <f t="shared" si="141"/>
        <v/>
      </c>
      <c r="AK461" s="48" t="str">
        <f t="shared" si="135"/>
        <v/>
      </c>
      <c r="AL461" s="47" t="str">
        <f t="shared" si="146"/>
        <v/>
      </c>
      <c r="AM461" s="27"/>
      <c r="AN461" s="36" t="str">
        <f t="shared" si="136"/>
        <v/>
      </c>
      <c r="AO461" s="39" t="str">
        <f t="shared" si="132"/>
        <v/>
      </c>
      <c r="AP461" s="39" t="str">
        <f t="shared" si="142"/>
        <v/>
      </c>
      <c r="AQ461" s="97" t="str">
        <f t="shared" si="137"/>
        <v/>
      </c>
      <c r="AR461" s="113" t="str">
        <f>_xlfn.IFNA(IF(AND(MATCH(B461,SlNrfürStrecke!A:A,0)&gt;0,MATCH(C461,SlNrfürStrecke!B:B,0)&gt;0)=TRUE,"ja","nein"),"nein")</f>
        <v>nein</v>
      </c>
      <c r="AS461" s="140" t="str">
        <f t="shared" si="143"/>
        <v>nein</v>
      </c>
      <c r="AT461" s="113" t="str">
        <f t="shared" si="144"/>
        <v>Ja</v>
      </c>
      <c r="AU461" s="113"/>
      <c r="AV461" s="141" t="s">
        <v>3607</v>
      </c>
    </row>
    <row r="462" spans="1:48" s="39" customFormat="1" x14ac:dyDescent="0.25">
      <c r="A462" s="23" t="s">
        <v>2345</v>
      </c>
      <c r="B462" s="77">
        <v>31449</v>
      </c>
      <c r="C462" s="80" t="s">
        <v>3</v>
      </c>
      <c r="D462" s="81" t="s">
        <v>3</v>
      </c>
      <c r="E462" s="37" t="b">
        <f t="shared" si="145"/>
        <v>1</v>
      </c>
      <c r="F462" s="37" t="b">
        <f t="shared" si="138"/>
        <v>0</v>
      </c>
      <c r="G462" s="38" t="str">
        <f t="shared" si="129"/>
        <v xml:space="preserve">31449  </v>
      </c>
      <c r="H462" s="18" t="s">
        <v>651</v>
      </c>
      <c r="I462" s="93" t="s">
        <v>2346</v>
      </c>
      <c r="J462" s="19" t="s">
        <v>3</v>
      </c>
      <c r="K462" s="19" t="s">
        <v>3</v>
      </c>
      <c r="L462" s="51"/>
      <c r="M462" s="51"/>
      <c r="N462" s="19" t="str">
        <f t="shared" si="130"/>
        <v/>
      </c>
      <c r="O462" s="22" t="str">
        <f t="shared" ca="1" si="133"/>
        <v>ja</v>
      </c>
      <c r="P462" s="22" t="str">
        <f t="shared" ca="1" si="134"/>
        <v>ja</v>
      </c>
      <c r="Q462" s="20" t="str">
        <f t="shared" ca="1" si="131"/>
        <v>Ja</v>
      </c>
      <c r="R462" s="53" t="s">
        <v>650</v>
      </c>
      <c r="S462" s="73" t="s">
        <v>2345</v>
      </c>
      <c r="T462" s="28"/>
      <c r="U462" s="33" t="str">
        <f t="shared" si="139"/>
        <v/>
      </c>
      <c r="V462" s="29"/>
      <c r="W462" s="35"/>
      <c r="X462" s="35"/>
      <c r="Y462" s="35"/>
      <c r="Z462" s="35"/>
      <c r="AA462" s="24" t="str">
        <f>IF(W462&lt;&gt;"",VLOOKUP(W462,'Anlagentypen strukt inkl RD end'!$A$2:$H$40,8),"")</f>
        <v/>
      </c>
      <c r="AB462" s="24" t="str">
        <f>IF(X462&lt;&gt;"",VLOOKUP(X462,'Anlagentypen strukt inkl RD end'!$A$2:$H$40,8),"")</f>
        <v/>
      </c>
      <c r="AC462" s="24" t="str">
        <f>IF(Y462&lt;&gt;"",VLOOKUP(Y462,'Anlagentypen strukt inkl RD end'!$A$2:$H$40,8),"")</f>
        <v/>
      </c>
      <c r="AD462" s="24" t="str">
        <f>IF(Z462&lt;&gt;"",VLOOKUP(Z462,'Anlagentypen strukt inkl RD end'!$A$2:$H$40,8),"")</f>
        <v/>
      </c>
      <c r="AE462" s="33" t="str">
        <f t="shared" si="140"/>
        <v/>
      </c>
      <c r="AF462" s="25"/>
      <c r="AG462" s="25"/>
      <c r="AH462" s="25"/>
      <c r="AI462" s="25"/>
      <c r="AJ462" s="47" t="str">
        <f t="shared" si="141"/>
        <v/>
      </c>
      <c r="AK462" s="48" t="str">
        <f t="shared" si="135"/>
        <v/>
      </c>
      <c r="AL462" s="47" t="str">
        <f t="shared" si="146"/>
        <v/>
      </c>
      <c r="AM462" s="27"/>
      <c r="AN462" s="36" t="str">
        <f t="shared" si="136"/>
        <v/>
      </c>
      <c r="AO462" s="39" t="str">
        <f t="shared" si="132"/>
        <v/>
      </c>
      <c r="AP462" s="39" t="str">
        <f t="shared" si="142"/>
        <v>X</v>
      </c>
      <c r="AQ462" s="97" t="str">
        <f t="shared" si="137"/>
        <v/>
      </c>
      <c r="AR462" s="140" t="str">
        <f>_xlfn.IFNA(IF(AND(MATCH(B462,SlNrfürStrecke!A:A,0)&gt;0,MATCH(C462,SlNrfürStrecke!B:B,0)&gt;0)=TRUE,"ja","nein"),"nein")</f>
        <v>ja</v>
      </c>
      <c r="AS462" s="140" t="str">
        <f t="shared" si="143"/>
        <v>ja</v>
      </c>
      <c r="AT462" s="113" t="str">
        <f t="shared" si="144"/>
        <v>Nein</v>
      </c>
      <c r="AU462" s="113"/>
      <c r="AV462" s="141" t="s">
        <v>3607</v>
      </c>
    </row>
    <row r="463" spans="1:48" s="39" customFormat="1" hidden="1" x14ac:dyDescent="0.25">
      <c r="A463" s="23"/>
      <c r="B463" s="77">
        <v>31449</v>
      </c>
      <c r="C463" s="81" t="s">
        <v>7</v>
      </c>
      <c r="D463" s="81" t="s">
        <v>8</v>
      </c>
      <c r="E463" s="37" t="b">
        <f t="shared" si="145"/>
        <v>0</v>
      </c>
      <c r="F463" s="37" t="b">
        <f t="shared" si="138"/>
        <v>0</v>
      </c>
      <c r="G463" s="38" t="str">
        <f t="shared" si="129"/>
        <v>31449 77 g</v>
      </c>
      <c r="H463" s="18" t="s">
        <v>651</v>
      </c>
      <c r="I463" s="94" t="s">
        <v>9</v>
      </c>
      <c r="J463" s="19" t="s">
        <v>3</v>
      </c>
      <c r="K463" s="19" t="s">
        <v>3</v>
      </c>
      <c r="L463" s="51"/>
      <c r="M463" s="51"/>
      <c r="N463" s="19" t="str">
        <f t="shared" si="130"/>
        <v/>
      </c>
      <c r="O463" s="22" t="str">
        <f t="shared" ca="1" si="133"/>
        <v>ja</v>
      </c>
      <c r="P463" s="22" t="str">
        <f t="shared" ca="1" si="134"/>
        <v>ja</v>
      </c>
      <c r="Q463" s="20" t="str">
        <f t="shared" ca="1" si="131"/>
        <v>Ja</v>
      </c>
      <c r="R463" s="53" t="s">
        <v>652</v>
      </c>
      <c r="S463" s="84"/>
      <c r="T463" s="83"/>
      <c r="U463" s="33" t="str">
        <f t="shared" si="139"/>
        <v/>
      </c>
      <c r="V463" s="29"/>
      <c r="W463" s="35"/>
      <c r="X463" s="35"/>
      <c r="Y463" s="35"/>
      <c r="Z463" s="35"/>
      <c r="AA463" s="24" t="str">
        <f>IF(W463&lt;&gt;"",VLOOKUP(W463,'Anlagentypen strukt inkl RD end'!$A$2:$H$40,8),"")</f>
        <v/>
      </c>
      <c r="AB463" s="24" t="str">
        <f>IF(X463&lt;&gt;"",VLOOKUP(X463,'Anlagentypen strukt inkl RD end'!$A$2:$H$40,8),"")</f>
        <v/>
      </c>
      <c r="AC463" s="24" t="str">
        <f>IF(Y463&lt;&gt;"",VLOOKUP(Y463,'Anlagentypen strukt inkl RD end'!$A$2:$H$40,8),"")</f>
        <v/>
      </c>
      <c r="AD463" s="24" t="str">
        <f>IF(Z463&lt;&gt;"",VLOOKUP(Z463,'Anlagentypen strukt inkl RD end'!$A$2:$H$40,8),"")</f>
        <v/>
      </c>
      <c r="AE463" s="33" t="str">
        <f t="shared" si="140"/>
        <v/>
      </c>
      <c r="AF463" s="25"/>
      <c r="AG463" s="25"/>
      <c r="AH463" s="25"/>
      <c r="AI463" s="25"/>
      <c r="AJ463" s="47" t="str">
        <f t="shared" si="141"/>
        <v/>
      </c>
      <c r="AK463" s="48" t="str">
        <f t="shared" si="135"/>
        <v/>
      </c>
      <c r="AL463" s="47" t="str">
        <f t="shared" si="146"/>
        <v/>
      </c>
      <c r="AM463" s="27"/>
      <c r="AN463" s="36" t="str">
        <f t="shared" si="136"/>
        <v/>
      </c>
      <c r="AO463" s="39" t="str">
        <f t="shared" si="132"/>
        <v/>
      </c>
      <c r="AP463" s="39" t="str">
        <f t="shared" si="142"/>
        <v/>
      </c>
      <c r="AQ463" s="97" t="str">
        <f t="shared" si="137"/>
        <v/>
      </c>
      <c r="AR463" s="113" t="str">
        <f>_xlfn.IFNA(IF(AND(MATCH(B463,SlNrfürStrecke!A:A,0)&gt;0,MATCH(C463,SlNrfürStrecke!B:B,0)&gt;0)=TRUE,"ja","nein"),"nein")</f>
        <v>nein</v>
      </c>
      <c r="AS463" s="140" t="str">
        <f t="shared" si="143"/>
        <v>nein</v>
      </c>
      <c r="AT463" s="113" t="str">
        <f t="shared" si="144"/>
        <v>Ja</v>
      </c>
      <c r="AU463" s="113"/>
      <c r="AV463" s="141" t="s">
        <v>3607</v>
      </c>
    </row>
    <row r="464" spans="1:48" s="39" customFormat="1" ht="26.4" hidden="1" x14ac:dyDescent="0.25">
      <c r="A464" s="23"/>
      <c r="B464" s="77">
        <v>31449</v>
      </c>
      <c r="C464" s="81" t="s">
        <v>142</v>
      </c>
      <c r="D464" s="81" t="s">
        <v>3</v>
      </c>
      <c r="E464" s="37" t="b">
        <f t="shared" si="145"/>
        <v>0</v>
      </c>
      <c r="F464" s="37" t="b">
        <f t="shared" si="138"/>
        <v>0</v>
      </c>
      <c r="G464" s="38" t="str">
        <f t="shared" si="129"/>
        <v xml:space="preserve">31449 91 </v>
      </c>
      <c r="H464" s="18" t="s">
        <v>651</v>
      </c>
      <c r="I464" s="94" t="s">
        <v>3164</v>
      </c>
      <c r="J464" s="19" t="s">
        <v>3</v>
      </c>
      <c r="K464" s="19" t="s">
        <v>3</v>
      </c>
      <c r="L464" s="51"/>
      <c r="M464" s="51"/>
      <c r="N464" s="19" t="str">
        <f t="shared" si="130"/>
        <v/>
      </c>
      <c r="O464" s="22" t="str">
        <f t="shared" ca="1" si="133"/>
        <v>ja</v>
      </c>
      <c r="P464" s="22" t="str">
        <f t="shared" ca="1" si="134"/>
        <v>ja</v>
      </c>
      <c r="Q464" s="20" t="str">
        <f t="shared" ca="1" si="131"/>
        <v>Ja</v>
      </c>
      <c r="R464" s="53" t="s">
        <v>653</v>
      </c>
      <c r="S464" s="73"/>
      <c r="T464" s="28"/>
      <c r="U464" s="33" t="str">
        <f t="shared" si="139"/>
        <v/>
      </c>
      <c r="V464" s="29"/>
      <c r="W464" s="35"/>
      <c r="X464" s="35"/>
      <c r="Y464" s="35"/>
      <c r="Z464" s="35"/>
      <c r="AA464" s="24" t="str">
        <f>IF(W464&lt;&gt;"",VLOOKUP(W464,'Anlagentypen strukt inkl RD end'!$A$2:$H$40,8),"")</f>
        <v/>
      </c>
      <c r="AB464" s="24" t="str">
        <f>IF(X464&lt;&gt;"",VLOOKUP(X464,'Anlagentypen strukt inkl RD end'!$A$2:$H$40,8),"")</f>
        <v/>
      </c>
      <c r="AC464" s="24" t="str">
        <f>IF(Y464&lt;&gt;"",VLOOKUP(Y464,'Anlagentypen strukt inkl RD end'!$A$2:$H$40,8),"")</f>
        <v/>
      </c>
      <c r="AD464" s="24" t="str">
        <f>IF(Z464&lt;&gt;"",VLOOKUP(Z464,'Anlagentypen strukt inkl RD end'!$A$2:$H$40,8),"")</f>
        <v/>
      </c>
      <c r="AE464" s="33" t="str">
        <f t="shared" si="140"/>
        <v/>
      </c>
      <c r="AF464" s="25"/>
      <c r="AG464" s="25"/>
      <c r="AH464" s="25"/>
      <c r="AI464" s="25"/>
      <c r="AJ464" s="47" t="str">
        <f t="shared" si="141"/>
        <v/>
      </c>
      <c r="AK464" s="48" t="str">
        <f t="shared" si="135"/>
        <v/>
      </c>
      <c r="AL464" s="47" t="str">
        <f t="shared" si="146"/>
        <v/>
      </c>
      <c r="AM464" s="27"/>
      <c r="AN464" s="36" t="str">
        <f t="shared" si="136"/>
        <v/>
      </c>
      <c r="AO464" s="39" t="str">
        <f t="shared" si="132"/>
        <v/>
      </c>
      <c r="AP464" s="39" t="str">
        <f t="shared" si="142"/>
        <v/>
      </c>
      <c r="AQ464" s="97" t="str">
        <f t="shared" si="137"/>
        <v/>
      </c>
      <c r="AR464" s="113" t="str">
        <f>_xlfn.IFNA(IF(AND(MATCH(B464,SlNrfürStrecke!A:A,0)&gt;0,MATCH(C464,SlNrfürStrecke!B:B,0)&gt;0)=TRUE,"ja","nein"),"nein")</f>
        <v>nein</v>
      </c>
      <c r="AS464" s="140" t="str">
        <f t="shared" si="143"/>
        <v>nein</v>
      </c>
      <c r="AT464" s="113" t="str">
        <f t="shared" si="144"/>
        <v>Ja</v>
      </c>
      <c r="AU464" s="113"/>
      <c r="AV464" s="141" t="s">
        <v>3607</v>
      </c>
    </row>
    <row r="465" spans="1:48" s="39" customFormat="1" x14ac:dyDescent="0.25">
      <c r="A465" s="23" t="s">
        <v>2345</v>
      </c>
      <c r="B465" s="77">
        <v>31450</v>
      </c>
      <c r="C465" s="80" t="s">
        <v>3</v>
      </c>
      <c r="D465" s="81" t="s">
        <v>3</v>
      </c>
      <c r="E465" s="37" t="b">
        <f t="shared" si="145"/>
        <v>1</v>
      </c>
      <c r="F465" s="37" t="b">
        <f t="shared" si="138"/>
        <v>0</v>
      </c>
      <c r="G465" s="38" t="str">
        <f t="shared" si="129"/>
        <v xml:space="preserve">31450  </v>
      </c>
      <c r="H465" s="18" t="s">
        <v>655</v>
      </c>
      <c r="I465" s="93" t="s">
        <v>2346</v>
      </c>
      <c r="J465" s="19" t="s">
        <v>3</v>
      </c>
      <c r="K465" s="19" t="s">
        <v>3</v>
      </c>
      <c r="L465" s="51"/>
      <c r="M465" s="51"/>
      <c r="N465" s="19" t="str">
        <f t="shared" si="130"/>
        <v/>
      </c>
      <c r="O465" s="22" t="str">
        <f t="shared" ca="1" si="133"/>
        <v>ja</v>
      </c>
      <c r="P465" s="22" t="str">
        <f t="shared" ca="1" si="134"/>
        <v>ja</v>
      </c>
      <c r="Q465" s="20" t="str">
        <f t="shared" ca="1" si="131"/>
        <v>Ja</v>
      </c>
      <c r="R465" s="53" t="s">
        <v>654</v>
      </c>
      <c r="S465" s="73" t="s">
        <v>2345</v>
      </c>
      <c r="T465" s="28"/>
      <c r="U465" s="33" t="str">
        <f t="shared" si="139"/>
        <v/>
      </c>
      <c r="V465" s="29"/>
      <c r="W465" s="35"/>
      <c r="X465" s="35"/>
      <c r="Y465" s="35"/>
      <c r="Z465" s="35"/>
      <c r="AA465" s="24" t="str">
        <f>IF(W465&lt;&gt;"",VLOOKUP(W465,'Anlagentypen strukt inkl RD end'!$A$2:$H$40,8),"")</f>
        <v/>
      </c>
      <c r="AB465" s="24" t="str">
        <f>IF(X465&lt;&gt;"",VLOOKUP(X465,'Anlagentypen strukt inkl RD end'!$A$2:$H$40,8),"")</f>
        <v/>
      </c>
      <c r="AC465" s="24" t="str">
        <f>IF(Y465&lt;&gt;"",VLOOKUP(Y465,'Anlagentypen strukt inkl RD end'!$A$2:$H$40,8),"")</f>
        <v/>
      </c>
      <c r="AD465" s="24" t="str">
        <f>IF(Z465&lt;&gt;"",VLOOKUP(Z465,'Anlagentypen strukt inkl RD end'!$A$2:$H$40,8),"")</f>
        <v/>
      </c>
      <c r="AE465" s="33" t="str">
        <f t="shared" si="140"/>
        <v/>
      </c>
      <c r="AF465" s="25"/>
      <c r="AG465" s="25"/>
      <c r="AH465" s="25"/>
      <c r="AI465" s="25"/>
      <c r="AJ465" s="47" t="str">
        <f t="shared" si="141"/>
        <v/>
      </c>
      <c r="AK465" s="48" t="str">
        <f t="shared" si="135"/>
        <v/>
      </c>
      <c r="AL465" s="47" t="str">
        <f t="shared" si="146"/>
        <v/>
      </c>
      <c r="AM465" s="27"/>
      <c r="AN465" s="36" t="str">
        <f t="shared" si="136"/>
        <v/>
      </c>
      <c r="AO465" s="39" t="str">
        <f t="shared" si="132"/>
        <v/>
      </c>
      <c r="AP465" s="39" t="str">
        <f t="shared" si="142"/>
        <v>X</v>
      </c>
      <c r="AQ465" s="97" t="str">
        <f t="shared" si="137"/>
        <v/>
      </c>
      <c r="AR465" s="140" t="str">
        <f>_xlfn.IFNA(IF(AND(MATCH(B465,SlNrfürStrecke!A:A,0)&gt;0,MATCH(C465,SlNrfürStrecke!B:B,0)&gt;0)=TRUE,"ja","nein"),"nein")</f>
        <v>ja</v>
      </c>
      <c r="AS465" s="140" t="str">
        <f t="shared" si="143"/>
        <v>ja</v>
      </c>
      <c r="AT465" s="113" t="str">
        <f t="shared" si="144"/>
        <v>Nein</v>
      </c>
      <c r="AU465" s="113"/>
      <c r="AV465" s="141" t="s">
        <v>3607</v>
      </c>
    </row>
    <row r="466" spans="1:48" s="39" customFormat="1" hidden="1" x14ac:dyDescent="0.25">
      <c r="A466" s="23"/>
      <c r="B466" s="77">
        <v>31450</v>
      </c>
      <c r="C466" s="81" t="s">
        <v>7</v>
      </c>
      <c r="D466" s="81" t="s">
        <v>8</v>
      </c>
      <c r="E466" s="37" t="b">
        <f t="shared" si="145"/>
        <v>0</v>
      </c>
      <c r="F466" s="37" t="b">
        <f t="shared" si="138"/>
        <v>0</v>
      </c>
      <c r="G466" s="38" t="str">
        <f t="shared" si="129"/>
        <v>31450 77 g</v>
      </c>
      <c r="H466" s="18" t="s">
        <v>655</v>
      </c>
      <c r="I466" s="94" t="s">
        <v>9</v>
      </c>
      <c r="J466" s="19" t="s">
        <v>3</v>
      </c>
      <c r="K466" s="19" t="s">
        <v>3</v>
      </c>
      <c r="L466" s="51"/>
      <c r="M466" s="51"/>
      <c r="N466" s="19" t="str">
        <f t="shared" si="130"/>
        <v/>
      </c>
      <c r="O466" s="22" t="str">
        <f t="shared" ca="1" si="133"/>
        <v>ja</v>
      </c>
      <c r="P466" s="22" t="str">
        <f t="shared" ca="1" si="134"/>
        <v>ja</v>
      </c>
      <c r="Q466" s="20" t="str">
        <f t="shared" ca="1" si="131"/>
        <v>Ja</v>
      </c>
      <c r="R466" s="53" t="s">
        <v>656</v>
      </c>
      <c r="S466" s="84"/>
      <c r="T466" s="83"/>
      <c r="U466" s="33" t="str">
        <f t="shared" si="139"/>
        <v/>
      </c>
      <c r="V466" s="29"/>
      <c r="W466" s="35"/>
      <c r="X466" s="35"/>
      <c r="Y466" s="35"/>
      <c r="Z466" s="35"/>
      <c r="AA466" s="24" t="str">
        <f>IF(W466&lt;&gt;"",VLOOKUP(W466,'Anlagentypen strukt inkl RD end'!$A$2:$H$40,8),"")</f>
        <v/>
      </c>
      <c r="AB466" s="24" t="str">
        <f>IF(X466&lt;&gt;"",VLOOKUP(X466,'Anlagentypen strukt inkl RD end'!$A$2:$H$40,8),"")</f>
        <v/>
      </c>
      <c r="AC466" s="24" t="str">
        <f>IF(Y466&lt;&gt;"",VLOOKUP(Y466,'Anlagentypen strukt inkl RD end'!$A$2:$H$40,8),"")</f>
        <v/>
      </c>
      <c r="AD466" s="24" t="str">
        <f>IF(Z466&lt;&gt;"",VLOOKUP(Z466,'Anlagentypen strukt inkl RD end'!$A$2:$H$40,8),"")</f>
        <v/>
      </c>
      <c r="AE466" s="33" t="str">
        <f t="shared" si="140"/>
        <v/>
      </c>
      <c r="AF466" s="25"/>
      <c r="AG466" s="25"/>
      <c r="AH466" s="25"/>
      <c r="AI466" s="25"/>
      <c r="AJ466" s="47" t="str">
        <f t="shared" si="141"/>
        <v/>
      </c>
      <c r="AK466" s="48" t="str">
        <f t="shared" si="135"/>
        <v/>
      </c>
      <c r="AL466" s="47" t="str">
        <f t="shared" si="146"/>
        <v/>
      </c>
      <c r="AM466" s="27"/>
      <c r="AN466" s="36" t="str">
        <f t="shared" si="136"/>
        <v/>
      </c>
      <c r="AO466" s="39" t="str">
        <f t="shared" si="132"/>
        <v/>
      </c>
      <c r="AP466" s="39" t="str">
        <f t="shared" si="142"/>
        <v/>
      </c>
      <c r="AQ466" s="97" t="str">
        <f t="shared" si="137"/>
        <v/>
      </c>
      <c r="AR466" s="113" t="str">
        <f>_xlfn.IFNA(IF(AND(MATCH(B466,SlNrfürStrecke!A:A,0)&gt;0,MATCH(C466,SlNrfürStrecke!B:B,0)&gt;0)=TRUE,"ja","nein"),"nein")</f>
        <v>nein</v>
      </c>
      <c r="AS466" s="140" t="str">
        <f t="shared" si="143"/>
        <v>nein</v>
      </c>
      <c r="AT466" s="113" t="str">
        <f t="shared" si="144"/>
        <v>Ja</v>
      </c>
      <c r="AU466" s="113"/>
      <c r="AV466" s="141" t="s">
        <v>3607</v>
      </c>
    </row>
    <row r="467" spans="1:48" s="39" customFormat="1" ht="26.4" hidden="1" x14ac:dyDescent="0.25">
      <c r="A467" s="23"/>
      <c r="B467" s="77">
        <v>31450</v>
      </c>
      <c r="C467" s="81" t="s">
        <v>142</v>
      </c>
      <c r="D467" s="81" t="s">
        <v>3</v>
      </c>
      <c r="E467" s="37" t="b">
        <f t="shared" si="145"/>
        <v>0</v>
      </c>
      <c r="F467" s="37" t="b">
        <f t="shared" si="138"/>
        <v>0</v>
      </c>
      <c r="G467" s="38" t="str">
        <f t="shared" si="129"/>
        <v xml:space="preserve">31450 91 </v>
      </c>
      <c r="H467" s="18" t="s">
        <v>655</v>
      </c>
      <c r="I467" s="94" t="s">
        <v>3164</v>
      </c>
      <c r="J467" s="19" t="s">
        <v>3</v>
      </c>
      <c r="K467" s="19" t="s">
        <v>3</v>
      </c>
      <c r="L467" s="51"/>
      <c r="M467" s="51"/>
      <c r="N467" s="19" t="str">
        <f t="shared" si="130"/>
        <v/>
      </c>
      <c r="O467" s="22" t="str">
        <f t="shared" ca="1" si="133"/>
        <v>ja</v>
      </c>
      <c r="P467" s="22" t="str">
        <f t="shared" ca="1" si="134"/>
        <v>ja</v>
      </c>
      <c r="Q467" s="20" t="str">
        <f t="shared" ca="1" si="131"/>
        <v>Ja</v>
      </c>
      <c r="R467" s="53" t="s">
        <v>657</v>
      </c>
      <c r="S467" s="73"/>
      <c r="T467" s="28"/>
      <c r="U467" s="33" t="str">
        <f t="shared" si="139"/>
        <v/>
      </c>
      <c r="V467" s="29"/>
      <c r="W467" s="35"/>
      <c r="X467" s="35"/>
      <c r="Y467" s="35"/>
      <c r="Z467" s="35"/>
      <c r="AA467" s="24" t="str">
        <f>IF(W467&lt;&gt;"",VLOOKUP(W467,'Anlagentypen strukt inkl RD end'!$A$2:$H$40,8),"")</f>
        <v/>
      </c>
      <c r="AB467" s="24" t="str">
        <f>IF(X467&lt;&gt;"",VLOOKUP(X467,'Anlagentypen strukt inkl RD end'!$A$2:$H$40,8),"")</f>
        <v/>
      </c>
      <c r="AC467" s="24" t="str">
        <f>IF(Y467&lt;&gt;"",VLOOKUP(Y467,'Anlagentypen strukt inkl RD end'!$A$2:$H$40,8),"")</f>
        <v/>
      </c>
      <c r="AD467" s="24" t="str">
        <f>IF(Z467&lt;&gt;"",VLOOKUP(Z467,'Anlagentypen strukt inkl RD end'!$A$2:$H$40,8),"")</f>
        <v/>
      </c>
      <c r="AE467" s="33" t="str">
        <f t="shared" si="140"/>
        <v/>
      </c>
      <c r="AF467" s="25"/>
      <c r="AG467" s="25"/>
      <c r="AH467" s="25"/>
      <c r="AI467" s="25"/>
      <c r="AJ467" s="47" t="str">
        <f t="shared" si="141"/>
        <v/>
      </c>
      <c r="AK467" s="48" t="str">
        <f t="shared" si="135"/>
        <v/>
      </c>
      <c r="AL467" s="47" t="str">
        <f t="shared" si="146"/>
        <v/>
      </c>
      <c r="AM467" s="27"/>
      <c r="AN467" s="36" t="str">
        <f t="shared" si="136"/>
        <v/>
      </c>
      <c r="AO467" s="39" t="str">
        <f t="shared" si="132"/>
        <v/>
      </c>
      <c r="AP467" s="39" t="str">
        <f t="shared" si="142"/>
        <v/>
      </c>
      <c r="AQ467" s="97" t="str">
        <f t="shared" si="137"/>
        <v/>
      </c>
      <c r="AR467" s="113" t="str">
        <f>_xlfn.IFNA(IF(AND(MATCH(B467,SlNrfürStrecke!A:A,0)&gt;0,MATCH(C467,SlNrfürStrecke!B:B,0)&gt;0)=TRUE,"ja","nein"),"nein")</f>
        <v>nein</v>
      </c>
      <c r="AS467" s="140" t="str">
        <f t="shared" si="143"/>
        <v>nein</v>
      </c>
      <c r="AT467" s="113" t="str">
        <f t="shared" si="144"/>
        <v>Ja</v>
      </c>
      <c r="AU467" s="113"/>
      <c r="AV467" s="141" t="s">
        <v>3607</v>
      </c>
    </row>
    <row r="468" spans="1:48" s="39" customFormat="1" ht="39.6" x14ac:dyDescent="0.25">
      <c r="A468" s="23" t="s">
        <v>2345</v>
      </c>
      <c r="B468" s="77">
        <v>31451</v>
      </c>
      <c r="C468" s="80" t="s">
        <v>3</v>
      </c>
      <c r="D468" s="81" t="s">
        <v>3</v>
      </c>
      <c r="E468" s="37" t="b">
        <f t="shared" si="145"/>
        <v>1</v>
      </c>
      <c r="F468" s="37" t="b">
        <f t="shared" si="138"/>
        <v>0</v>
      </c>
      <c r="G468" s="38" t="str">
        <f t="shared" si="129"/>
        <v xml:space="preserve">31451  </v>
      </c>
      <c r="H468" s="18" t="s">
        <v>660</v>
      </c>
      <c r="I468" s="93" t="s">
        <v>2346</v>
      </c>
      <c r="J468" s="19" t="s">
        <v>3209</v>
      </c>
      <c r="K468" s="19" t="s">
        <v>3</v>
      </c>
      <c r="L468" s="51"/>
      <c r="M468" s="51"/>
      <c r="N468" s="19" t="str">
        <f t="shared" si="130"/>
        <v/>
      </c>
      <c r="O468" s="22" t="str">
        <f t="shared" ca="1" si="133"/>
        <v>ja</v>
      </c>
      <c r="P468" s="22" t="str">
        <f t="shared" ca="1" si="134"/>
        <v>ja</v>
      </c>
      <c r="Q468" s="20" t="str">
        <f t="shared" ca="1" si="131"/>
        <v>Ja</v>
      </c>
      <c r="R468" s="53" t="s">
        <v>658</v>
      </c>
      <c r="S468" s="73" t="s">
        <v>2345</v>
      </c>
      <c r="T468" s="28"/>
      <c r="U468" s="33" t="str">
        <f t="shared" si="139"/>
        <v/>
      </c>
      <c r="V468" s="29"/>
      <c r="W468" s="35"/>
      <c r="X468" s="35"/>
      <c r="Y468" s="35"/>
      <c r="Z468" s="35"/>
      <c r="AA468" s="24" t="str">
        <f>IF(W468&lt;&gt;"",VLOOKUP(W468,'Anlagentypen strukt inkl RD end'!$A$2:$H$40,8),"")</f>
        <v/>
      </c>
      <c r="AB468" s="24" t="str">
        <f>IF(X468&lt;&gt;"",VLOOKUP(X468,'Anlagentypen strukt inkl RD end'!$A$2:$H$40,8),"")</f>
        <v/>
      </c>
      <c r="AC468" s="24" t="str">
        <f>IF(Y468&lt;&gt;"",VLOOKUP(Y468,'Anlagentypen strukt inkl RD end'!$A$2:$H$40,8),"")</f>
        <v/>
      </c>
      <c r="AD468" s="24" t="str">
        <f>IF(Z468&lt;&gt;"",VLOOKUP(Z468,'Anlagentypen strukt inkl RD end'!$A$2:$H$40,8),"")</f>
        <v/>
      </c>
      <c r="AE468" s="33" t="str">
        <f t="shared" si="140"/>
        <v/>
      </c>
      <c r="AF468" s="25"/>
      <c r="AG468" s="25"/>
      <c r="AH468" s="25"/>
      <c r="AI468" s="25"/>
      <c r="AJ468" s="47" t="str">
        <f t="shared" si="141"/>
        <v/>
      </c>
      <c r="AK468" s="48" t="str">
        <f t="shared" si="135"/>
        <v/>
      </c>
      <c r="AL468" s="47" t="str">
        <f t="shared" si="146"/>
        <v/>
      </c>
      <c r="AM468" s="27"/>
      <c r="AN468" s="36" t="str">
        <f t="shared" si="136"/>
        <v/>
      </c>
      <c r="AO468" s="39" t="str">
        <f t="shared" si="132"/>
        <v/>
      </c>
      <c r="AP468" s="39" t="str">
        <f t="shared" si="142"/>
        <v>X</v>
      </c>
      <c r="AQ468" s="97" t="str">
        <f t="shared" si="137"/>
        <v/>
      </c>
      <c r="AR468" s="140" t="str">
        <f>_xlfn.IFNA(IF(AND(MATCH(B468,SlNrfürStrecke!A:A,0)&gt;0,MATCH(C468,SlNrfürStrecke!B:B,0)&gt;0)=TRUE,"ja","nein"),"nein")</f>
        <v>ja</v>
      </c>
      <c r="AS468" s="140" t="str">
        <f t="shared" si="143"/>
        <v>ja</v>
      </c>
      <c r="AT468" s="113" t="str">
        <f t="shared" si="144"/>
        <v>Nein</v>
      </c>
      <c r="AU468" s="113"/>
      <c r="AV468" s="141" t="s">
        <v>3607</v>
      </c>
    </row>
    <row r="469" spans="1:48" s="39" customFormat="1" ht="39.6" hidden="1" x14ac:dyDescent="0.25">
      <c r="A469" s="23"/>
      <c r="B469" s="77">
        <v>31451</v>
      </c>
      <c r="C469" s="81" t="s">
        <v>142</v>
      </c>
      <c r="D469" s="81" t="s">
        <v>3</v>
      </c>
      <c r="E469" s="37" t="b">
        <f t="shared" si="145"/>
        <v>0</v>
      </c>
      <c r="F469" s="37" t="b">
        <f t="shared" si="138"/>
        <v>0</v>
      </c>
      <c r="G469" s="38" t="str">
        <f t="shared" si="129"/>
        <v xml:space="preserve">31451 91 </v>
      </c>
      <c r="H469" s="18" t="s">
        <v>660</v>
      </c>
      <c r="I469" s="94" t="s">
        <v>3164</v>
      </c>
      <c r="J469" s="19" t="s">
        <v>3210</v>
      </c>
      <c r="K469" s="19" t="s">
        <v>3</v>
      </c>
      <c r="L469" s="51"/>
      <c r="M469" s="51"/>
      <c r="N469" s="19" t="str">
        <f t="shared" si="130"/>
        <v/>
      </c>
      <c r="O469" s="22" t="str">
        <f t="shared" ca="1" si="133"/>
        <v>ja</v>
      </c>
      <c r="P469" s="22" t="str">
        <f t="shared" ca="1" si="134"/>
        <v>ja</v>
      </c>
      <c r="Q469" s="20" t="str">
        <f t="shared" ca="1" si="131"/>
        <v>Ja</v>
      </c>
      <c r="R469" s="53" t="s">
        <v>661</v>
      </c>
      <c r="S469" s="73"/>
      <c r="T469" s="28"/>
      <c r="U469" s="33" t="str">
        <f t="shared" si="139"/>
        <v/>
      </c>
      <c r="V469" s="29"/>
      <c r="W469" s="35"/>
      <c r="X469" s="35"/>
      <c r="Y469" s="35"/>
      <c r="Z469" s="35"/>
      <c r="AA469" s="24" t="str">
        <f>IF(W469&lt;&gt;"",VLOOKUP(W469,'Anlagentypen strukt inkl RD end'!$A$2:$H$40,8),"")</f>
        <v/>
      </c>
      <c r="AB469" s="24" t="str">
        <f>IF(X469&lt;&gt;"",VLOOKUP(X469,'Anlagentypen strukt inkl RD end'!$A$2:$H$40,8),"")</f>
        <v/>
      </c>
      <c r="AC469" s="24" t="str">
        <f>IF(Y469&lt;&gt;"",VLOOKUP(Y469,'Anlagentypen strukt inkl RD end'!$A$2:$H$40,8),"")</f>
        <v/>
      </c>
      <c r="AD469" s="24" t="str">
        <f>IF(Z469&lt;&gt;"",VLOOKUP(Z469,'Anlagentypen strukt inkl RD end'!$A$2:$H$40,8),"")</f>
        <v/>
      </c>
      <c r="AE469" s="33" t="str">
        <f t="shared" si="140"/>
        <v/>
      </c>
      <c r="AF469" s="25"/>
      <c r="AG469" s="25"/>
      <c r="AH469" s="25"/>
      <c r="AI469" s="25"/>
      <c r="AJ469" s="47" t="str">
        <f t="shared" si="141"/>
        <v/>
      </c>
      <c r="AK469" s="48" t="str">
        <f t="shared" si="135"/>
        <v/>
      </c>
      <c r="AL469" s="47" t="str">
        <f t="shared" si="146"/>
        <v/>
      </c>
      <c r="AM469" s="27"/>
      <c r="AN469" s="36" t="str">
        <f t="shared" si="136"/>
        <v/>
      </c>
      <c r="AO469" s="39" t="str">
        <f t="shared" si="132"/>
        <v/>
      </c>
      <c r="AP469" s="39" t="str">
        <f t="shared" si="142"/>
        <v/>
      </c>
      <c r="AQ469" s="97" t="str">
        <f t="shared" si="137"/>
        <v/>
      </c>
      <c r="AR469" s="113" t="str">
        <f>_xlfn.IFNA(IF(AND(MATCH(B469,SlNrfürStrecke!A:A,0)&gt;0,MATCH(C469,SlNrfürStrecke!B:B,0)&gt;0)=TRUE,"ja","nein"),"nein")</f>
        <v>nein</v>
      </c>
      <c r="AS469" s="140" t="str">
        <f t="shared" si="143"/>
        <v>nein</v>
      </c>
      <c r="AT469" s="113" t="str">
        <f t="shared" si="144"/>
        <v>Ja</v>
      </c>
      <c r="AU469" s="113"/>
      <c r="AV469" s="141" t="s">
        <v>3607</v>
      </c>
    </row>
    <row r="470" spans="1:48" s="39" customFormat="1" x14ac:dyDescent="0.25">
      <c r="A470" s="23" t="s">
        <v>2345</v>
      </c>
      <c r="B470" s="77">
        <v>31460</v>
      </c>
      <c r="C470" s="80" t="s">
        <v>3</v>
      </c>
      <c r="D470" s="81" t="s">
        <v>3</v>
      </c>
      <c r="E470" s="37" t="b">
        <f t="shared" si="145"/>
        <v>1</v>
      </c>
      <c r="F470" s="37" t="b">
        <f t="shared" si="138"/>
        <v>0</v>
      </c>
      <c r="G470" s="38" t="str">
        <f t="shared" si="129"/>
        <v xml:space="preserve">31460  </v>
      </c>
      <c r="H470" s="18" t="s">
        <v>663</v>
      </c>
      <c r="I470" s="93" t="s">
        <v>2346</v>
      </c>
      <c r="J470" s="19" t="s">
        <v>3308</v>
      </c>
      <c r="K470" s="19" t="s">
        <v>3</v>
      </c>
      <c r="L470" s="51"/>
      <c r="M470" s="51"/>
      <c r="N470" s="19" t="str">
        <f t="shared" si="130"/>
        <v/>
      </c>
      <c r="O470" s="22" t="str">
        <f t="shared" ca="1" si="133"/>
        <v>ja</v>
      </c>
      <c r="P470" s="22" t="str">
        <f t="shared" ca="1" si="134"/>
        <v>ja</v>
      </c>
      <c r="Q470" s="20" t="str">
        <f t="shared" ca="1" si="131"/>
        <v>Ja</v>
      </c>
      <c r="R470" s="53" t="s">
        <v>662</v>
      </c>
      <c r="S470" s="73" t="s">
        <v>2345</v>
      </c>
      <c r="T470" s="28"/>
      <c r="U470" s="33" t="str">
        <f t="shared" si="139"/>
        <v/>
      </c>
      <c r="V470" s="29"/>
      <c r="W470" s="35"/>
      <c r="X470" s="35"/>
      <c r="Y470" s="35"/>
      <c r="Z470" s="35"/>
      <c r="AA470" s="24" t="str">
        <f>IF(W470&lt;&gt;"",VLOOKUP(W470,'Anlagentypen strukt inkl RD end'!$A$2:$H$40,8),"")</f>
        <v/>
      </c>
      <c r="AB470" s="24" t="str">
        <f>IF(X470&lt;&gt;"",VLOOKUP(X470,'Anlagentypen strukt inkl RD end'!$A$2:$H$40,8),"")</f>
        <v/>
      </c>
      <c r="AC470" s="24" t="str">
        <f>IF(Y470&lt;&gt;"",VLOOKUP(Y470,'Anlagentypen strukt inkl RD end'!$A$2:$H$40,8),"")</f>
        <v/>
      </c>
      <c r="AD470" s="24" t="str">
        <f>IF(Z470&lt;&gt;"",VLOOKUP(Z470,'Anlagentypen strukt inkl RD end'!$A$2:$H$40,8),"")</f>
        <v/>
      </c>
      <c r="AE470" s="33" t="str">
        <f t="shared" si="140"/>
        <v/>
      </c>
      <c r="AF470" s="25"/>
      <c r="AG470" s="25"/>
      <c r="AH470" s="25"/>
      <c r="AI470" s="25"/>
      <c r="AJ470" s="47" t="str">
        <f t="shared" si="141"/>
        <v/>
      </c>
      <c r="AK470" s="48" t="str">
        <f t="shared" si="135"/>
        <v/>
      </c>
      <c r="AL470" s="47" t="str">
        <f t="shared" si="146"/>
        <v/>
      </c>
      <c r="AM470" s="27"/>
      <c r="AN470" s="36" t="str">
        <f t="shared" si="136"/>
        <v/>
      </c>
      <c r="AO470" s="39" t="str">
        <f t="shared" si="132"/>
        <v/>
      </c>
      <c r="AP470" s="39" t="str">
        <f t="shared" si="142"/>
        <v>X</v>
      </c>
      <c r="AQ470" s="97" t="str">
        <f t="shared" si="137"/>
        <v/>
      </c>
      <c r="AR470" s="140" t="str">
        <f>_xlfn.IFNA(IF(AND(MATCH(B470,SlNrfürStrecke!A:A,0)&gt;0,MATCH(C470,SlNrfürStrecke!B:B,0)&gt;0)=TRUE,"ja","nein"),"nein")</f>
        <v>ja</v>
      </c>
      <c r="AS470" s="140" t="str">
        <f t="shared" si="143"/>
        <v>ja</v>
      </c>
      <c r="AT470" s="113" t="str">
        <f t="shared" si="144"/>
        <v>Nein</v>
      </c>
      <c r="AU470" s="113"/>
      <c r="AV470" s="141" t="s">
        <v>3607</v>
      </c>
    </row>
    <row r="471" spans="1:48" s="39" customFormat="1" hidden="1" x14ac:dyDescent="0.25">
      <c r="A471" s="23"/>
      <c r="B471" s="77">
        <v>31460</v>
      </c>
      <c r="C471" s="81" t="s">
        <v>7</v>
      </c>
      <c r="D471" s="81" t="s">
        <v>8</v>
      </c>
      <c r="E471" s="37" t="b">
        <f t="shared" si="145"/>
        <v>0</v>
      </c>
      <c r="F471" s="37" t="b">
        <f t="shared" si="138"/>
        <v>0</v>
      </c>
      <c r="G471" s="38" t="str">
        <f t="shared" si="129"/>
        <v>31460 77 g</v>
      </c>
      <c r="H471" s="18" t="s">
        <v>663</v>
      </c>
      <c r="I471" s="94" t="s">
        <v>9</v>
      </c>
      <c r="J471" s="19" t="s">
        <v>3</v>
      </c>
      <c r="K471" s="19" t="s">
        <v>3</v>
      </c>
      <c r="L471" s="51"/>
      <c r="M471" s="51"/>
      <c r="N471" s="19" t="str">
        <f t="shared" si="130"/>
        <v/>
      </c>
      <c r="O471" s="22" t="str">
        <f t="shared" ca="1" si="133"/>
        <v>ja</v>
      </c>
      <c r="P471" s="22" t="str">
        <f t="shared" ca="1" si="134"/>
        <v>ja</v>
      </c>
      <c r="Q471" s="20" t="str">
        <f t="shared" ca="1" si="131"/>
        <v>Ja</v>
      </c>
      <c r="R471" s="53" t="s">
        <v>664</v>
      </c>
      <c r="S471" s="84"/>
      <c r="T471" s="83"/>
      <c r="U471" s="33" t="str">
        <f t="shared" si="139"/>
        <v/>
      </c>
      <c r="V471" s="29"/>
      <c r="W471" s="35"/>
      <c r="X471" s="35"/>
      <c r="Y471" s="35"/>
      <c r="Z471" s="35"/>
      <c r="AA471" s="24" t="str">
        <f>IF(W471&lt;&gt;"",VLOOKUP(W471,'Anlagentypen strukt inkl RD end'!$A$2:$H$40,8),"")</f>
        <v/>
      </c>
      <c r="AB471" s="24" t="str">
        <f>IF(X471&lt;&gt;"",VLOOKUP(X471,'Anlagentypen strukt inkl RD end'!$A$2:$H$40,8),"")</f>
        <v/>
      </c>
      <c r="AC471" s="24" t="str">
        <f>IF(Y471&lt;&gt;"",VLOOKUP(Y471,'Anlagentypen strukt inkl RD end'!$A$2:$H$40,8),"")</f>
        <v/>
      </c>
      <c r="AD471" s="24" t="str">
        <f>IF(Z471&lt;&gt;"",VLOOKUP(Z471,'Anlagentypen strukt inkl RD end'!$A$2:$H$40,8),"")</f>
        <v/>
      </c>
      <c r="AE471" s="33" t="str">
        <f t="shared" si="140"/>
        <v/>
      </c>
      <c r="AF471" s="25"/>
      <c r="AG471" s="25"/>
      <c r="AH471" s="25"/>
      <c r="AI471" s="25"/>
      <c r="AJ471" s="47" t="str">
        <f t="shared" si="141"/>
        <v/>
      </c>
      <c r="AK471" s="48" t="str">
        <f t="shared" si="135"/>
        <v/>
      </c>
      <c r="AL471" s="47" t="str">
        <f t="shared" si="146"/>
        <v/>
      </c>
      <c r="AM471" s="27"/>
      <c r="AN471" s="36" t="str">
        <f t="shared" si="136"/>
        <v/>
      </c>
      <c r="AO471" s="39" t="str">
        <f t="shared" si="132"/>
        <v/>
      </c>
      <c r="AP471" s="39" t="str">
        <f t="shared" si="142"/>
        <v/>
      </c>
      <c r="AQ471" s="97" t="str">
        <f t="shared" si="137"/>
        <v/>
      </c>
      <c r="AR471" s="113" t="str">
        <f>_xlfn.IFNA(IF(AND(MATCH(B471,SlNrfürStrecke!A:A,0)&gt;0,MATCH(C471,SlNrfürStrecke!B:B,0)&gt;0)=TRUE,"ja","nein"),"nein")</f>
        <v>nein</v>
      </c>
      <c r="AS471" s="140" t="str">
        <f t="shared" si="143"/>
        <v>nein</v>
      </c>
      <c r="AT471" s="113" t="str">
        <f t="shared" si="144"/>
        <v>Ja</v>
      </c>
      <c r="AU471" s="113"/>
      <c r="AV471" s="141" t="s">
        <v>3607</v>
      </c>
    </row>
    <row r="472" spans="1:48" s="39" customFormat="1" ht="26.4" hidden="1" x14ac:dyDescent="0.25">
      <c r="A472" s="23"/>
      <c r="B472" s="77">
        <v>31460</v>
      </c>
      <c r="C472" s="81" t="s">
        <v>142</v>
      </c>
      <c r="D472" s="81" t="s">
        <v>3</v>
      </c>
      <c r="E472" s="37" t="b">
        <f t="shared" si="145"/>
        <v>0</v>
      </c>
      <c r="F472" s="37" t="b">
        <f t="shared" si="138"/>
        <v>0</v>
      </c>
      <c r="G472" s="38" t="str">
        <f t="shared" si="129"/>
        <v xml:space="preserve">31460 91 </v>
      </c>
      <c r="H472" s="18" t="s">
        <v>663</v>
      </c>
      <c r="I472" s="94" t="s">
        <v>3164</v>
      </c>
      <c r="J472" s="19" t="s">
        <v>3</v>
      </c>
      <c r="K472" s="19" t="s">
        <v>3</v>
      </c>
      <c r="L472" s="51"/>
      <c r="M472" s="51"/>
      <c r="N472" s="19" t="str">
        <f t="shared" si="130"/>
        <v/>
      </c>
      <c r="O472" s="22" t="str">
        <f t="shared" ca="1" si="133"/>
        <v>ja</v>
      </c>
      <c r="P472" s="22" t="str">
        <f t="shared" ca="1" si="134"/>
        <v>ja</v>
      </c>
      <c r="Q472" s="20" t="str">
        <f t="shared" ca="1" si="131"/>
        <v>Ja</v>
      </c>
      <c r="R472" s="53" t="s">
        <v>665</v>
      </c>
      <c r="S472" s="73"/>
      <c r="T472" s="28"/>
      <c r="U472" s="33" t="str">
        <f t="shared" si="139"/>
        <v/>
      </c>
      <c r="V472" s="29"/>
      <c r="W472" s="35"/>
      <c r="X472" s="35"/>
      <c r="Y472" s="35"/>
      <c r="Z472" s="35"/>
      <c r="AA472" s="24" t="str">
        <f>IF(W472&lt;&gt;"",VLOOKUP(W472,'Anlagentypen strukt inkl RD end'!$A$2:$H$40,8),"")</f>
        <v/>
      </c>
      <c r="AB472" s="24" t="str">
        <f>IF(X472&lt;&gt;"",VLOOKUP(X472,'Anlagentypen strukt inkl RD end'!$A$2:$H$40,8),"")</f>
        <v/>
      </c>
      <c r="AC472" s="24" t="str">
        <f>IF(Y472&lt;&gt;"",VLOOKUP(Y472,'Anlagentypen strukt inkl RD end'!$A$2:$H$40,8),"")</f>
        <v/>
      </c>
      <c r="AD472" s="24" t="str">
        <f>IF(Z472&lt;&gt;"",VLOOKUP(Z472,'Anlagentypen strukt inkl RD end'!$A$2:$H$40,8),"")</f>
        <v/>
      </c>
      <c r="AE472" s="33" t="str">
        <f t="shared" si="140"/>
        <v/>
      </c>
      <c r="AF472" s="25"/>
      <c r="AG472" s="25"/>
      <c r="AH472" s="25"/>
      <c r="AI472" s="25"/>
      <c r="AJ472" s="47" t="str">
        <f t="shared" si="141"/>
        <v/>
      </c>
      <c r="AK472" s="48" t="str">
        <f t="shared" si="135"/>
        <v/>
      </c>
      <c r="AL472" s="47" t="str">
        <f t="shared" si="146"/>
        <v/>
      </c>
      <c r="AM472" s="27"/>
      <c r="AN472" s="36" t="str">
        <f t="shared" si="136"/>
        <v/>
      </c>
      <c r="AO472" s="39" t="str">
        <f t="shared" si="132"/>
        <v/>
      </c>
      <c r="AP472" s="39" t="str">
        <f t="shared" si="142"/>
        <v/>
      </c>
      <c r="AQ472" s="97" t="str">
        <f t="shared" si="137"/>
        <v/>
      </c>
      <c r="AR472" s="113" t="str">
        <f>_xlfn.IFNA(IF(AND(MATCH(B472,SlNrfürStrecke!A:A,0)&gt;0,MATCH(C472,SlNrfürStrecke!B:B,0)&gt;0)=TRUE,"ja","nein"),"nein")</f>
        <v>nein</v>
      </c>
      <c r="AS472" s="140" t="str">
        <f t="shared" si="143"/>
        <v>nein</v>
      </c>
      <c r="AT472" s="113" t="str">
        <f t="shared" si="144"/>
        <v>Ja</v>
      </c>
      <c r="AU472" s="113"/>
      <c r="AV472" s="141" t="s">
        <v>3607</v>
      </c>
    </row>
    <row r="473" spans="1:48" s="39" customFormat="1" ht="66" x14ac:dyDescent="0.25">
      <c r="A473" s="23" t="s">
        <v>2345</v>
      </c>
      <c r="B473" s="77">
        <v>31465</v>
      </c>
      <c r="C473" s="80" t="s">
        <v>3</v>
      </c>
      <c r="D473" s="81" t="s">
        <v>3</v>
      </c>
      <c r="E473" s="37" t="b">
        <f t="shared" si="145"/>
        <v>1</v>
      </c>
      <c r="F473" s="37" t="b">
        <f t="shared" si="138"/>
        <v>0</v>
      </c>
      <c r="G473" s="38" t="str">
        <f t="shared" si="129"/>
        <v xml:space="preserve">31465  </v>
      </c>
      <c r="H473" s="18" t="s">
        <v>668</v>
      </c>
      <c r="I473" s="93" t="s">
        <v>2346</v>
      </c>
      <c r="J473" s="19" t="s">
        <v>3212</v>
      </c>
      <c r="K473" s="19" t="s">
        <v>3</v>
      </c>
      <c r="L473" s="51"/>
      <c r="M473" s="51"/>
      <c r="N473" s="19" t="str">
        <f t="shared" si="130"/>
        <v/>
      </c>
      <c r="O473" s="22" t="str">
        <f t="shared" ca="1" si="133"/>
        <v>ja</v>
      </c>
      <c r="P473" s="22" t="str">
        <f t="shared" ca="1" si="134"/>
        <v>ja</v>
      </c>
      <c r="Q473" s="20" t="str">
        <f t="shared" ca="1" si="131"/>
        <v>Ja</v>
      </c>
      <c r="R473" s="53" t="s">
        <v>666</v>
      </c>
      <c r="S473" s="73" t="s">
        <v>2345</v>
      </c>
      <c r="T473" s="28"/>
      <c r="U473" s="33" t="str">
        <f t="shared" si="139"/>
        <v/>
      </c>
      <c r="V473" s="29"/>
      <c r="W473" s="35"/>
      <c r="X473" s="35"/>
      <c r="Y473" s="35"/>
      <c r="Z473" s="35"/>
      <c r="AA473" s="24" t="str">
        <f>IF(W473&lt;&gt;"",VLOOKUP(W473,'Anlagentypen strukt inkl RD end'!$A$2:$H$40,8),"")</f>
        <v/>
      </c>
      <c r="AB473" s="24" t="str">
        <f>IF(X473&lt;&gt;"",VLOOKUP(X473,'Anlagentypen strukt inkl RD end'!$A$2:$H$40,8),"")</f>
        <v/>
      </c>
      <c r="AC473" s="24" t="str">
        <f>IF(Y473&lt;&gt;"",VLOOKUP(Y473,'Anlagentypen strukt inkl RD end'!$A$2:$H$40,8),"")</f>
        <v/>
      </c>
      <c r="AD473" s="24" t="str">
        <f>IF(Z473&lt;&gt;"",VLOOKUP(Z473,'Anlagentypen strukt inkl RD end'!$A$2:$H$40,8),"")</f>
        <v/>
      </c>
      <c r="AE473" s="33" t="str">
        <f t="shared" si="140"/>
        <v/>
      </c>
      <c r="AF473" s="25"/>
      <c r="AG473" s="25"/>
      <c r="AH473" s="25"/>
      <c r="AI473" s="25"/>
      <c r="AJ473" s="47" t="str">
        <f t="shared" si="141"/>
        <v/>
      </c>
      <c r="AK473" s="48" t="str">
        <f t="shared" si="135"/>
        <v/>
      </c>
      <c r="AL473" s="47" t="str">
        <f t="shared" si="146"/>
        <v/>
      </c>
      <c r="AM473" s="27"/>
      <c r="AN473" s="36" t="str">
        <f t="shared" si="136"/>
        <v/>
      </c>
      <c r="AO473" s="39" t="str">
        <f t="shared" si="132"/>
        <v/>
      </c>
      <c r="AP473" s="39" t="str">
        <f t="shared" si="142"/>
        <v>X</v>
      </c>
      <c r="AQ473" s="97" t="str">
        <f t="shared" si="137"/>
        <v/>
      </c>
      <c r="AR473" s="140" t="str">
        <f>_xlfn.IFNA(IF(AND(MATCH(B473,SlNrfürStrecke!A:A,0)&gt;0,MATCH(C473,SlNrfürStrecke!B:B,0)&gt;0)=TRUE,"ja","nein"),"nein")</f>
        <v>ja</v>
      </c>
      <c r="AS473" s="140" t="str">
        <f t="shared" si="143"/>
        <v>ja</v>
      </c>
      <c r="AT473" s="113" t="str">
        <f t="shared" si="144"/>
        <v>Nein</v>
      </c>
      <c r="AU473" s="113"/>
      <c r="AV473" s="141" t="s">
        <v>3607</v>
      </c>
    </row>
    <row r="474" spans="1:48" s="39" customFormat="1" ht="66" hidden="1" x14ac:dyDescent="0.25">
      <c r="A474" s="23"/>
      <c r="B474" s="77">
        <v>31465</v>
      </c>
      <c r="C474" s="81" t="s">
        <v>142</v>
      </c>
      <c r="D474" s="81" t="s">
        <v>3</v>
      </c>
      <c r="E474" s="37" t="b">
        <f t="shared" si="145"/>
        <v>0</v>
      </c>
      <c r="F474" s="37" t="b">
        <f t="shared" si="138"/>
        <v>0</v>
      </c>
      <c r="G474" s="38" t="str">
        <f t="shared" si="129"/>
        <v xml:space="preserve">31465 91 </v>
      </c>
      <c r="H474" s="18" t="s">
        <v>668</v>
      </c>
      <c r="I474" s="94" t="s">
        <v>3164</v>
      </c>
      <c r="J474" s="19" t="s">
        <v>3213</v>
      </c>
      <c r="K474" s="19" t="s">
        <v>3</v>
      </c>
      <c r="L474" s="51"/>
      <c r="M474" s="51"/>
      <c r="N474" s="19" t="str">
        <f t="shared" si="130"/>
        <v/>
      </c>
      <c r="O474" s="22" t="str">
        <f t="shared" ca="1" si="133"/>
        <v>ja</v>
      </c>
      <c r="P474" s="22" t="str">
        <f t="shared" ca="1" si="134"/>
        <v>ja</v>
      </c>
      <c r="Q474" s="20" t="str">
        <f t="shared" ca="1" si="131"/>
        <v>Ja</v>
      </c>
      <c r="R474" s="53" t="s">
        <v>669</v>
      </c>
      <c r="S474" s="73"/>
      <c r="T474" s="28"/>
      <c r="U474" s="33" t="str">
        <f t="shared" si="139"/>
        <v/>
      </c>
      <c r="V474" s="29"/>
      <c r="W474" s="35"/>
      <c r="X474" s="35"/>
      <c r="Y474" s="35"/>
      <c r="Z474" s="35"/>
      <c r="AA474" s="24" t="str">
        <f>IF(W474&lt;&gt;"",VLOOKUP(W474,'Anlagentypen strukt inkl RD end'!$A$2:$H$40,8),"")</f>
        <v/>
      </c>
      <c r="AB474" s="24" t="str">
        <f>IF(X474&lt;&gt;"",VLOOKUP(X474,'Anlagentypen strukt inkl RD end'!$A$2:$H$40,8),"")</f>
        <v/>
      </c>
      <c r="AC474" s="24" t="str">
        <f>IF(Y474&lt;&gt;"",VLOOKUP(Y474,'Anlagentypen strukt inkl RD end'!$A$2:$H$40,8),"")</f>
        <v/>
      </c>
      <c r="AD474" s="24" t="str">
        <f>IF(Z474&lt;&gt;"",VLOOKUP(Z474,'Anlagentypen strukt inkl RD end'!$A$2:$H$40,8),"")</f>
        <v/>
      </c>
      <c r="AE474" s="33" t="str">
        <f t="shared" si="140"/>
        <v/>
      </c>
      <c r="AF474" s="25"/>
      <c r="AG474" s="25"/>
      <c r="AH474" s="25"/>
      <c r="AI474" s="25"/>
      <c r="AJ474" s="47" t="str">
        <f t="shared" si="141"/>
        <v/>
      </c>
      <c r="AK474" s="48" t="str">
        <f t="shared" si="135"/>
        <v/>
      </c>
      <c r="AL474" s="47" t="str">
        <f t="shared" si="146"/>
        <v/>
      </c>
      <c r="AM474" s="27"/>
      <c r="AN474" s="36" t="str">
        <f t="shared" si="136"/>
        <v/>
      </c>
      <c r="AO474" s="39" t="str">
        <f t="shared" si="132"/>
        <v/>
      </c>
      <c r="AP474" s="39" t="str">
        <f t="shared" si="142"/>
        <v/>
      </c>
      <c r="AQ474" s="97" t="str">
        <f t="shared" si="137"/>
        <v/>
      </c>
      <c r="AR474" s="113" t="str">
        <f>_xlfn.IFNA(IF(AND(MATCH(B474,SlNrfürStrecke!A:A,0)&gt;0,MATCH(C474,SlNrfürStrecke!B:B,0)&gt;0)=TRUE,"ja","nein"),"nein")</f>
        <v>nein</v>
      </c>
      <c r="AS474" s="140" t="str">
        <f t="shared" si="143"/>
        <v>nein</v>
      </c>
      <c r="AT474" s="113" t="str">
        <f t="shared" si="144"/>
        <v>Ja</v>
      </c>
      <c r="AU474" s="113"/>
      <c r="AV474" s="141" t="s">
        <v>3607</v>
      </c>
    </row>
    <row r="475" spans="1:48" s="39" customFormat="1" ht="39.6" hidden="1" x14ac:dyDescent="0.25">
      <c r="A475" s="23"/>
      <c r="B475" s="77">
        <v>31466</v>
      </c>
      <c r="C475" s="80" t="s">
        <v>3</v>
      </c>
      <c r="D475" s="81" t="s">
        <v>8</v>
      </c>
      <c r="E475" s="37" t="b">
        <f t="shared" si="145"/>
        <v>0</v>
      </c>
      <c r="F475" s="37" t="b">
        <f t="shared" si="138"/>
        <v>0</v>
      </c>
      <c r="G475" s="38" t="str">
        <f t="shared" si="129"/>
        <v>31466  g</v>
      </c>
      <c r="H475" s="18" t="s">
        <v>3309</v>
      </c>
      <c r="I475" s="93" t="s">
        <v>2346</v>
      </c>
      <c r="J475" s="19" t="s">
        <v>3</v>
      </c>
      <c r="K475" s="19" t="s">
        <v>667</v>
      </c>
      <c r="L475" s="51"/>
      <c r="M475" s="51"/>
      <c r="N475" s="19" t="str">
        <f t="shared" si="130"/>
        <v/>
      </c>
      <c r="O475" s="22" t="str">
        <f t="shared" ca="1" si="133"/>
        <v>ja</v>
      </c>
      <c r="P475" s="22" t="str">
        <f t="shared" ca="1" si="134"/>
        <v>ja</v>
      </c>
      <c r="Q475" s="20" t="str">
        <f t="shared" ca="1" si="131"/>
        <v>Ja</v>
      </c>
      <c r="R475" s="53" t="s">
        <v>670</v>
      </c>
      <c r="S475" s="84"/>
      <c r="T475" s="83"/>
      <c r="U475" s="33" t="str">
        <f t="shared" si="139"/>
        <v/>
      </c>
      <c r="V475" s="29"/>
      <c r="W475" s="35"/>
      <c r="X475" s="35"/>
      <c r="Y475" s="35"/>
      <c r="Z475" s="35"/>
      <c r="AA475" s="24" t="str">
        <f>IF(W475&lt;&gt;"",VLOOKUP(W475,'Anlagentypen strukt inkl RD end'!$A$2:$H$40,8),"")</f>
        <v/>
      </c>
      <c r="AB475" s="24" t="str">
        <f>IF(X475&lt;&gt;"",VLOOKUP(X475,'Anlagentypen strukt inkl RD end'!$A$2:$H$40,8),"")</f>
        <v/>
      </c>
      <c r="AC475" s="24" t="str">
        <f>IF(Y475&lt;&gt;"",VLOOKUP(Y475,'Anlagentypen strukt inkl RD end'!$A$2:$H$40,8),"")</f>
        <v/>
      </c>
      <c r="AD475" s="24" t="str">
        <f>IF(Z475&lt;&gt;"",VLOOKUP(Z475,'Anlagentypen strukt inkl RD end'!$A$2:$H$40,8),"")</f>
        <v/>
      </c>
      <c r="AE475" s="33" t="str">
        <f t="shared" si="140"/>
        <v/>
      </c>
      <c r="AF475" s="25"/>
      <c r="AG475" s="25"/>
      <c r="AH475" s="25"/>
      <c r="AI475" s="25"/>
      <c r="AJ475" s="47" t="str">
        <f t="shared" si="141"/>
        <v/>
      </c>
      <c r="AK475" s="48" t="str">
        <f t="shared" si="135"/>
        <v/>
      </c>
      <c r="AL475" s="47" t="str">
        <f t="shared" si="146"/>
        <v/>
      </c>
      <c r="AM475" s="27"/>
      <c r="AN475" s="36" t="str">
        <f t="shared" si="136"/>
        <v/>
      </c>
      <c r="AO475" s="39" t="str">
        <f t="shared" si="132"/>
        <v/>
      </c>
      <c r="AP475" s="39" t="str">
        <f t="shared" si="142"/>
        <v/>
      </c>
      <c r="AQ475" s="97" t="str">
        <f t="shared" si="137"/>
        <v/>
      </c>
      <c r="AR475" s="140" t="str">
        <f>_xlfn.IFNA(IF(AND(MATCH(B475,SlNrfürStrecke!A:A,0)&gt;0,MATCH(C475,SlNrfürStrecke!B:B,0)&gt;0)=TRUE,"ja","nein"),"nein")</f>
        <v>nein</v>
      </c>
      <c r="AS475" s="140" t="str">
        <f t="shared" si="143"/>
        <v>nein</v>
      </c>
      <c r="AT475" s="113" t="str">
        <f t="shared" si="144"/>
        <v>Ja</v>
      </c>
      <c r="AU475" s="113"/>
      <c r="AV475" s="141" t="s">
        <v>3607</v>
      </c>
    </row>
    <row r="476" spans="1:48" s="39" customFormat="1" ht="39.6" hidden="1" x14ac:dyDescent="0.25">
      <c r="A476" s="23"/>
      <c r="B476" s="77">
        <v>31466</v>
      </c>
      <c r="C476" s="81" t="s">
        <v>142</v>
      </c>
      <c r="D476" s="81" t="s">
        <v>8</v>
      </c>
      <c r="E476" s="37" t="b">
        <f t="shared" si="145"/>
        <v>0</v>
      </c>
      <c r="F476" s="37" t="b">
        <f t="shared" si="138"/>
        <v>0</v>
      </c>
      <c r="G476" s="38" t="str">
        <f t="shared" si="129"/>
        <v>31466 91 g</v>
      </c>
      <c r="H476" s="18" t="s">
        <v>3309</v>
      </c>
      <c r="I476" s="94" t="s">
        <v>3164</v>
      </c>
      <c r="J476" s="19" t="s">
        <v>3</v>
      </c>
      <c r="K476" s="19" t="s">
        <v>3182</v>
      </c>
      <c r="L476" s="51"/>
      <c r="M476" s="51"/>
      <c r="N476" s="19" t="str">
        <f t="shared" si="130"/>
        <v/>
      </c>
      <c r="O476" s="22" t="str">
        <f t="shared" ca="1" si="133"/>
        <v>ja</v>
      </c>
      <c r="P476" s="22" t="str">
        <f t="shared" ca="1" si="134"/>
        <v>ja</v>
      </c>
      <c r="Q476" s="20" t="str">
        <f t="shared" ca="1" si="131"/>
        <v>Ja</v>
      </c>
      <c r="R476" s="53" t="s">
        <v>671</v>
      </c>
      <c r="S476" s="84"/>
      <c r="T476" s="83"/>
      <c r="U476" s="33" t="str">
        <f t="shared" si="139"/>
        <v/>
      </c>
      <c r="V476" s="29"/>
      <c r="W476" s="35"/>
      <c r="X476" s="35"/>
      <c r="Y476" s="35"/>
      <c r="Z476" s="35"/>
      <c r="AA476" s="24" t="str">
        <f>IF(W476&lt;&gt;"",VLOOKUP(W476,'Anlagentypen strukt inkl RD end'!$A$2:$H$40,8),"")</f>
        <v/>
      </c>
      <c r="AB476" s="24" t="str">
        <f>IF(X476&lt;&gt;"",VLOOKUP(X476,'Anlagentypen strukt inkl RD end'!$A$2:$H$40,8),"")</f>
        <v/>
      </c>
      <c r="AC476" s="24" t="str">
        <f>IF(Y476&lt;&gt;"",VLOOKUP(Y476,'Anlagentypen strukt inkl RD end'!$A$2:$H$40,8),"")</f>
        <v/>
      </c>
      <c r="AD476" s="24" t="str">
        <f>IF(Z476&lt;&gt;"",VLOOKUP(Z476,'Anlagentypen strukt inkl RD end'!$A$2:$H$40,8),"")</f>
        <v/>
      </c>
      <c r="AE476" s="33" t="str">
        <f t="shared" si="140"/>
        <v/>
      </c>
      <c r="AF476" s="25"/>
      <c r="AG476" s="25"/>
      <c r="AH476" s="25"/>
      <c r="AI476" s="25"/>
      <c r="AJ476" s="47" t="str">
        <f t="shared" si="141"/>
        <v/>
      </c>
      <c r="AK476" s="48" t="str">
        <f t="shared" si="135"/>
        <v/>
      </c>
      <c r="AL476" s="47" t="str">
        <f t="shared" si="146"/>
        <v/>
      </c>
      <c r="AM476" s="27"/>
      <c r="AN476" s="36" t="str">
        <f t="shared" si="136"/>
        <v/>
      </c>
      <c r="AO476" s="39" t="str">
        <f t="shared" si="132"/>
        <v/>
      </c>
      <c r="AP476" s="39" t="str">
        <f t="shared" si="142"/>
        <v/>
      </c>
      <c r="AQ476" s="97" t="str">
        <f t="shared" si="137"/>
        <v/>
      </c>
      <c r="AR476" s="113" t="str">
        <f>_xlfn.IFNA(IF(AND(MATCH(B476,SlNrfürStrecke!A:A,0)&gt;0,MATCH(C476,SlNrfürStrecke!B:B,0)&gt;0)=TRUE,"ja","nein"),"nein")</f>
        <v>nein</v>
      </c>
      <c r="AS476" s="140" t="str">
        <f t="shared" si="143"/>
        <v>nein</v>
      </c>
      <c r="AT476" s="113" t="str">
        <f t="shared" si="144"/>
        <v>Ja</v>
      </c>
      <c r="AU476" s="113"/>
      <c r="AV476" s="141" t="s">
        <v>3607</v>
      </c>
    </row>
    <row r="477" spans="1:48" s="39" customFormat="1" x14ac:dyDescent="0.25">
      <c r="A477" s="23" t="s">
        <v>2345</v>
      </c>
      <c r="B477" s="77">
        <v>31467</v>
      </c>
      <c r="C477" s="80" t="s">
        <v>3</v>
      </c>
      <c r="D477" s="81" t="s">
        <v>3</v>
      </c>
      <c r="E477" s="37" t="b">
        <f t="shared" si="145"/>
        <v>1</v>
      </c>
      <c r="F477" s="37" t="b">
        <f t="shared" si="138"/>
        <v>0</v>
      </c>
      <c r="G477" s="38" t="str">
        <f t="shared" si="129"/>
        <v xml:space="preserve">31467  </v>
      </c>
      <c r="H477" s="18" t="s">
        <v>3310</v>
      </c>
      <c r="I477" s="93" t="s">
        <v>2346</v>
      </c>
      <c r="J477" s="19" t="s">
        <v>3</v>
      </c>
      <c r="K477" s="19" t="s">
        <v>3</v>
      </c>
      <c r="L477" s="51"/>
      <c r="M477" s="51"/>
      <c r="N477" s="19" t="str">
        <f t="shared" si="130"/>
        <v/>
      </c>
      <c r="O477" s="22" t="str">
        <f t="shared" ca="1" si="133"/>
        <v>ja</v>
      </c>
      <c r="P477" s="22" t="str">
        <f t="shared" ca="1" si="134"/>
        <v>ja</v>
      </c>
      <c r="Q477" s="20" t="str">
        <f t="shared" ca="1" si="131"/>
        <v>Ja</v>
      </c>
      <c r="R477" s="53" t="s">
        <v>672</v>
      </c>
      <c r="S477" s="73" t="s">
        <v>2345</v>
      </c>
      <c r="T477" s="28"/>
      <c r="U477" s="33" t="str">
        <f t="shared" si="139"/>
        <v/>
      </c>
      <c r="V477" s="29"/>
      <c r="W477" s="35"/>
      <c r="X477" s="35"/>
      <c r="Y477" s="35"/>
      <c r="Z477" s="35"/>
      <c r="AA477" s="24" t="str">
        <f>IF(W477&lt;&gt;"",VLOOKUP(W477,'Anlagentypen strukt inkl RD end'!$A$2:$H$40,8),"")</f>
        <v/>
      </c>
      <c r="AB477" s="24" t="str">
        <f>IF(X477&lt;&gt;"",VLOOKUP(X477,'Anlagentypen strukt inkl RD end'!$A$2:$H$40,8),"")</f>
        <v/>
      </c>
      <c r="AC477" s="24" t="str">
        <f>IF(Y477&lt;&gt;"",VLOOKUP(Y477,'Anlagentypen strukt inkl RD end'!$A$2:$H$40,8),"")</f>
        <v/>
      </c>
      <c r="AD477" s="24" t="str">
        <f>IF(Z477&lt;&gt;"",VLOOKUP(Z477,'Anlagentypen strukt inkl RD end'!$A$2:$H$40,8),"")</f>
        <v/>
      </c>
      <c r="AE477" s="33" t="str">
        <f t="shared" si="140"/>
        <v/>
      </c>
      <c r="AF477" s="25"/>
      <c r="AG477" s="25"/>
      <c r="AH477" s="25"/>
      <c r="AI477" s="25"/>
      <c r="AJ477" s="47" t="str">
        <f t="shared" si="141"/>
        <v/>
      </c>
      <c r="AK477" s="48" t="str">
        <f t="shared" si="135"/>
        <v/>
      </c>
      <c r="AL477" s="47" t="str">
        <f t="shared" si="146"/>
        <v/>
      </c>
      <c r="AM477" s="27"/>
      <c r="AN477" s="36" t="str">
        <f t="shared" si="136"/>
        <v/>
      </c>
      <c r="AO477" s="39" t="str">
        <f t="shared" si="132"/>
        <v/>
      </c>
      <c r="AP477" s="39" t="str">
        <f t="shared" si="142"/>
        <v>X</v>
      </c>
      <c r="AQ477" s="97" t="str">
        <f t="shared" si="137"/>
        <v/>
      </c>
      <c r="AR477" s="140" t="str">
        <f>_xlfn.IFNA(IF(AND(MATCH(B477,SlNrfürStrecke!A:A,0)&gt;0,MATCH(C477,SlNrfürStrecke!B:B,0)&gt;0)=TRUE,"ja","nein"),"nein")</f>
        <v>ja</v>
      </c>
      <c r="AS477" s="140" t="str">
        <f t="shared" si="143"/>
        <v>ja</v>
      </c>
      <c r="AT477" s="113" t="str">
        <f t="shared" si="144"/>
        <v>Nein</v>
      </c>
      <c r="AU477" s="113"/>
      <c r="AV477" s="141" t="s">
        <v>3607</v>
      </c>
    </row>
    <row r="478" spans="1:48" s="39" customFormat="1" hidden="1" x14ac:dyDescent="0.25">
      <c r="A478" s="23"/>
      <c r="B478" s="77">
        <v>31467</v>
      </c>
      <c r="C478" s="81" t="s">
        <v>7</v>
      </c>
      <c r="D478" s="81" t="s">
        <v>8</v>
      </c>
      <c r="E478" s="37" t="b">
        <f t="shared" si="145"/>
        <v>0</v>
      </c>
      <c r="F478" s="37" t="b">
        <f t="shared" si="138"/>
        <v>0</v>
      </c>
      <c r="G478" s="38" t="str">
        <f t="shared" si="129"/>
        <v>31467 77 g</v>
      </c>
      <c r="H478" s="18" t="s">
        <v>3310</v>
      </c>
      <c r="I478" s="94" t="s">
        <v>9</v>
      </c>
      <c r="J478" s="19" t="s">
        <v>3</v>
      </c>
      <c r="K478" s="19" t="s">
        <v>3</v>
      </c>
      <c r="L478" s="51"/>
      <c r="M478" s="51"/>
      <c r="N478" s="19" t="str">
        <f t="shared" si="130"/>
        <v/>
      </c>
      <c r="O478" s="22" t="str">
        <f t="shared" ca="1" si="133"/>
        <v>ja</v>
      </c>
      <c r="P478" s="22" t="str">
        <f t="shared" ca="1" si="134"/>
        <v>ja</v>
      </c>
      <c r="Q478" s="20" t="str">
        <f t="shared" ca="1" si="131"/>
        <v>Ja</v>
      </c>
      <c r="R478" s="53" t="s">
        <v>673</v>
      </c>
      <c r="S478" s="84"/>
      <c r="T478" s="83"/>
      <c r="U478" s="33" t="str">
        <f t="shared" si="139"/>
        <v/>
      </c>
      <c r="V478" s="29"/>
      <c r="W478" s="35"/>
      <c r="X478" s="35"/>
      <c r="Y478" s="35"/>
      <c r="Z478" s="35"/>
      <c r="AA478" s="24" t="str">
        <f>IF(W478&lt;&gt;"",VLOOKUP(W478,'Anlagentypen strukt inkl RD end'!$A$2:$H$40,8),"")</f>
        <v/>
      </c>
      <c r="AB478" s="24" t="str">
        <f>IF(X478&lt;&gt;"",VLOOKUP(X478,'Anlagentypen strukt inkl RD end'!$A$2:$H$40,8),"")</f>
        <v/>
      </c>
      <c r="AC478" s="24" t="str">
        <f>IF(Y478&lt;&gt;"",VLOOKUP(Y478,'Anlagentypen strukt inkl RD end'!$A$2:$H$40,8),"")</f>
        <v/>
      </c>
      <c r="AD478" s="24" t="str">
        <f>IF(Z478&lt;&gt;"",VLOOKUP(Z478,'Anlagentypen strukt inkl RD end'!$A$2:$H$40,8),"")</f>
        <v/>
      </c>
      <c r="AE478" s="33" t="str">
        <f t="shared" si="140"/>
        <v/>
      </c>
      <c r="AF478" s="25"/>
      <c r="AG478" s="25"/>
      <c r="AH478" s="25"/>
      <c r="AI478" s="25"/>
      <c r="AJ478" s="47" t="str">
        <f t="shared" si="141"/>
        <v/>
      </c>
      <c r="AK478" s="48" t="str">
        <f t="shared" si="135"/>
        <v/>
      </c>
      <c r="AL478" s="47" t="str">
        <f t="shared" si="146"/>
        <v/>
      </c>
      <c r="AM478" s="27"/>
      <c r="AN478" s="36" t="str">
        <f t="shared" si="136"/>
        <v/>
      </c>
      <c r="AO478" s="39" t="str">
        <f t="shared" si="132"/>
        <v/>
      </c>
      <c r="AP478" s="39" t="str">
        <f t="shared" si="142"/>
        <v/>
      </c>
      <c r="AQ478" s="97" t="str">
        <f t="shared" si="137"/>
        <v/>
      </c>
      <c r="AR478" s="113" t="str">
        <f>_xlfn.IFNA(IF(AND(MATCH(B478,SlNrfürStrecke!A:A,0)&gt;0,MATCH(C478,SlNrfürStrecke!B:B,0)&gt;0)=TRUE,"ja","nein"),"nein")</f>
        <v>nein</v>
      </c>
      <c r="AS478" s="140" t="str">
        <f t="shared" si="143"/>
        <v>nein</v>
      </c>
      <c r="AT478" s="113" t="str">
        <f t="shared" si="144"/>
        <v>Ja</v>
      </c>
      <c r="AU478" s="113"/>
      <c r="AV478" s="141" t="s">
        <v>3607</v>
      </c>
    </row>
    <row r="479" spans="1:48" s="39" customFormat="1" ht="26.4" hidden="1" x14ac:dyDescent="0.25">
      <c r="A479" s="23"/>
      <c r="B479" s="77">
        <v>31467</v>
      </c>
      <c r="C479" s="81" t="s">
        <v>142</v>
      </c>
      <c r="D479" s="81" t="s">
        <v>3</v>
      </c>
      <c r="E479" s="37" t="b">
        <f t="shared" si="145"/>
        <v>0</v>
      </c>
      <c r="F479" s="37" t="b">
        <f t="shared" si="138"/>
        <v>0</v>
      </c>
      <c r="G479" s="38" t="str">
        <f t="shared" si="129"/>
        <v xml:space="preserve">31467 91 </v>
      </c>
      <c r="H479" s="18" t="s">
        <v>3310</v>
      </c>
      <c r="I479" s="94" t="s">
        <v>3164</v>
      </c>
      <c r="J479" s="19" t="s">
        <v>3</v>
      </c>
      <c r="K479" s="19" t="s">
        <v>3</v>
      </c>
      <c r="L479" s="51"/>
      <c r="M479" s="51"/>
      <c r="N479" s="19" t="str">
        <f t="shared" si="130"/>
        <v/>
      </c>
      <c r="O479" s="22" t="str">
        <f t="shared" ca="1" si="133"/>
        <v>ja</v>
      </c>
      <c r="P479" s="22" t="str">
        <f t="shared" ca="1" si="134"/>
        <v>ja</v>
      </c>
      <c r="Q479" s="20" t="str">
        <f t="shared" ca="1" si="131"/>
        <v>Ja</v>
      </c>
      <c r="R479" s="53" t="s">
        <v>674</v>
      </c>
      <c r="S479" s="73"/>
      <c r="T479" s="28"/>
      <c r="U479" s="33" t="str">
        <f t="shared" si="139"/>
        <v/>
      </c>
      <c r="V479" s="29"/>
      <c r="W479" s="35"/>
      <c r="X479" s="35"/>
      <c r="Y479" s="35"/>
      <c r="Z479" s="35"/>
      <c r="AA479" s="24" t="str">
        <f>IF(W479&lt;&gt;"",VLOOKUP(W479,'Anlagentypen strukt inkl RD end'!$A$2:$H$40,8),"")</f>
        <v/>
      </c>
      <c r="AB479" s="24" t="str">
        <f>IF(X479&lt;&gt;"",VLOOKUP(X479,'Anlagentypen strukt inkl RD end'!$A$2:$H$40,8),"")</f>
        <v/>
      </c>
      <c r="AC479" s="24" t="str">
        <f>IF(Y479&lt;&gt;"",VLOOKUP(Y479,'Anlagentypen strukt inkl RD end'!$A$2:$H$40,8),"")</f>
        <v/>
      </c>
      <c r="AD479" s="24" t="str">
        <f>IF(Z479&lt;&gt;"",VLOOKUP(Z479,'Anlagentypen strukt inkl RD end'!$A$2:$H$40,8),"")</f>
        <v/>
      </c>
      <c r="AE479" s="33" t="str">
        <f t="shared" si="140"/>
        <v/>
      </c>
      <c r="AF479" s="25"/>
      <c r="AG479" s="25"/>
      <c r="AH479" s="25"/>
      <c r="AI479" s="25"/>
      <c r="AJ479" s="47" t="str">
        <f t="shared" si="141"/>
        <v/>
      </c>
      <c r="AK479" s="48" t="str">
        <f t="shared" si="135"/>
        <v/>
      </c>
      <c r="AL479" s="47" t="str">
        <f t="shared" si="146"/>
        <v/>
      </c>
      <c r="AM479" s="27"/>
      <c r="AN479" s="36" t="str">
        <f t="shared" si="136"/>
        <v/>
      </c>
      <c r="AO479" s="39" t="str">
        <f t="shared" si="132"/>
        <v/>
      </c>
      <c r="AP479" s="39" t="str">
        <f t="shared" si="142"/>
        <v/>
      </c>
      <c r="AQ479" s="97" t="str">
        <f t="shared" si="137"/>
        <v/>
      </c>
      <c r="AR479" s="113" t="str">
        <f>_xlfn.IFNA(IF(AND(MATCH(B479,SlNrfürStrecke!A:A,0)&gt;0,MATCH(C479,SlNrfürStrecke!B:B,0)&gt;0)=TRUE,"ja","nein"),"nein")</f>
        <v>nein</v>
      </c>
      <c r="AS479" s="140" t="str">
        <f t="shared" si="143"/>
        <v>nein</v>
      </c>
      <c r="AT479" s="113" t="str">
        <f t="shared" si="144"/>
        <v>Ja</v>
      </c>
      <c r="AU479" s="113"/>
      <c r="AV479" s="141" t="s">
        <v>3607</v>
      </c>
    </row>
    <row r="480" spans="1:48" s="39" customFormat="1" x14ac:dyDescent="0.25">
      <c r="A480" s="23" t="s">
        <v>2345</v>
      </c>
      <c r="B480" s="77">
        <v>31468</v>
      </c>
      <c r="C480" s="80" t="s">
        <v>3</v>
      </c>
      <c r="D480" s="81" t="s">
        <v>3</v>
      </c>
      <c r="E480" s="37" t="b">
        <f t="shared" si="145"/>
        <v>1</v>
      </c>
      <c r="F480" s="37" t="b">
        <f t="shared" si="138"/>
        <v>0</v>
      </c>
      <c r="G480" s="38" t="str">
        <f t="shared" si="129"/>
        <v xml:space="preserve">31468  </v>
      </c>
      <c r="H480" s="18" t="s">
        <v>676</v>
      </c>
      <c r="I480" s="93" t="s">
        <v>2346</v>
      </c>
      <c r="J480" s="19" t="s">
        <v>3</v>
      </c>
      <c r="K480" s="19" t="s">
        <v>3</v>
      </c>
      <c r="L480" s="51"/>
      <c r="M480" s="51"/>
      <c r="N480" s="19" t="str">
        <f t="shared" si="130"/>
        <v/>
      </c>
      <c r="O480" s="22" t="str">
        <f t="shared" ca="1" si="133"/>
        <v>ja</v>
      </c>
      <c r="P480" s="22" t="str">
        <f t="shared" ca="1" si="134"/>
        <v>ja</v>
      </c>
      <c r="Q480" s="20" t="str">
        <f t="shared" ca="1" si="131"/>
        <v>Ja</v>
      </c>
      <c r="R480" s="53" t="s">
        <v>675</v>
      </c>
      <c r="S480" s="73" t="s">
        <v>2345</v>
      </c>
      <c r="T480" s="28"/>
      <c r="U480" s="33" t="str">
        <f t="shared" si="139"/>
        <v/>
      </c>
      <c r="V480" s="29"/>
      <c r="W480" s="35"/>
      <c r="X480" s="35"/>
      <c r="Y480" s="35"/>
      <c r="Z480" s="35"/>
      <c r="AA480" s="24" t="str">
        <f>IF(W480&lt;&gt;"",VLOOKUP(W480,'Anlagentypen strukt inkl RD end'!$A$2:$H$40,8),"")</f>
        <v/>
      </c>
      <c r="AB480" s="24" t="str">
        <f>IF(X480&lt;&gt;"",VLOOKUP(X480,'Anlagentypen strukt inkl RD end'!$A$2:$H$40,8),"")</f>
        <v/>
      </c>
      <c r="AC480" s="24" t="str">
        <f>IF(Y480&lt;&gt;"",VLOOKUP(Y480,'Anlagentypen strukt inkl RD end'!$A$2:$H$40,8),"")</f>
        <v/>
      </c>
      <c r="AD480" s="24" t="str">
        <f>IF(Z480&lt;&gt;"",VLOOKUP(Z480,'Anlagentypen strukt inkl RD end'!$A$2:$H$40,8),"")</f>
        <v/>
      </c>
      <c r="AE480" s="33" t="str">
        <f t="shared" si="140"/>
        <v/>
      </c>
      <c r="AF480" s="25"/>
      <c r="AG480" s="25"/>
      <c r="AH480" s="25"/>
      <c r="AI480" s="25"/>
      <c r="AJ480" s="47" t="str">
        <f t="shared" si="141"/>
        <v/>
      </c>
      <c r="AK480" s="48" t="str">
        <f t="shared" si="135"/>
        <v/>
      </c>
      <c r="AL480" s="47" t="str">
        <f t="shared" si="146"/>
        <v/>
      </c>
      <c r="AM480" s="27"/>
      <c r="AN480" s="36" t="str">
        <f t="shared" si="136"/>
        <v/>
      </c>
      <c r="AO480" s="39" t="str">
        <f t="shared" si="132"/>
        <v/>
      </c>
      <c r="AP480" s="39" t="str">
        <f t="shared" si="142"/>
        <v>X</v>
      </c>
      <c r="AQ480" s="97" t="str">
        <f t="shared" si="137"/>
        <v/>
      </c>
      <c r="AR480" s="140" t="str">
        <f>_xlfn.IFNA(IF(AND(MATCH(B480,SlNrfürStrecke!A:A,0)&gt;0,MATCH(C480,SlNrfürStrecke!B:B,0)&gt;0)=TRUE,"ja","nein"),"nein")</f>
        <v>ja</v>
      </c>
      <c r="AS480" s="140" t="str">
        <f t="shared" si="143"/>
        <v>ja</v>
      </c>
      <c r="AT480" s="113" t="str">
        <f t="shared" si="144"/>
        <v>Nein</v>
      </c>
      <c r="AU480" s="113"/>
      <c r="AV480" s="141" t="s">
        <v>3607</v>
      </c>
    </row>
    <row r="481" spans="1:48" s="39" customFormat="1" hidden="1" x14ac:dyDescent="0.25">
      <c r="A481" s="23"/>
      <c r="B481" s="77">
        <v>31468</v>
      </c>
      <c r="C481" s="81" t="s">
        <v>7</v>
      </c>
      <c r="D481" s="81" t="s">
        <v>8</v>
      </c>
      <c r="E481" s="37" t="b">
        <f t="shared" si="145"/>
        <v>0</v>
      </c>
      <c r="F481" s="37" t="b">
        <f t="shared" si="138"/>
        <v>0</v>
      </c>
      <c r="G481" s="38" t="str">
        <f t="shared" si="129"/>
        <v>31468 77 g</v>
      </c>
      <c r="H481" s="18" t="s">
        <v>676</v>
      </c>
      <c r="I481" s="94" t="s">
        <v>9</v>
      </c>
      <c r="J481" s="19" t="s">
        <v>3</v>
      </c>
      <c r="K481" s="19" t="s">
        <v>3</v>
      </c>
      <c r="L481" s="51"/>
      <c r="M481" s="51"/>
      <c r="N481" s="19" t="str">
        <f t="shared" si="130"/>
        <v/>
      </c>
      <c r="O481" s="22" t="str">
        <f t="shared" ca="1" si="133"/>
        <v>ja</v>
      </c>
      <c r="P481" s="22" t="str">
        <f t="shared" ca="1" si="134"/>
        <v>ja</v>
      </c>
      <c r="Q481" s="20" t="str">
        <f t="shared" ca="1" si="131"/>
        <v>Ja</v>
      </c>
      <c r="R481" s="53" t="s">
        <v>677</v>
      </c>
      <c r="S481" s="84"/>
      <c r="T481" s="83"/>
      <c r="U481" s="33" t="str">
        <f t="shared" si="139"/>
        <v/>
      </c>
      <c r="V481" s="29"/>
      <c r="W481" s="35"/>
      <c r="X481" s="35"/>
      <c r="Y481" s="35"/>
      <c r="Z481" s="35"/>
      <c r="AA481" s="24" t="str">
        <f>IF(W481&lt;&gt;"",VLOOKUP(W481,'Anlagentypen strukt inkl RD end'!$A$2:$H$40,8),"")</f>
        <v/>
      </c>
      <c r="AB481" s="24" t="str">
        <f>IF(X481&lt;&gt;"",VLOOKUP(X481,'Anlagentypen strukt inkl RD end'!$A$2:$H$40,8),"")</f>
        <v/>
      </c>
      <c r="AC481" s="24" t="str">
        <f>IF(Y481&lt;&gt;"",VLOOKUP(Y481,'Anlagentypen strukt inkl RD end'!$A$2:$H$40,8),"")</f>
        <v/>
      </c>
      <c r="AD481" s="24" t="str">
        <f>IF(Z481&lt;&gt;"",VLOOKUP(Z481,'Anlagentypen strukt inkl RD end'!$A$2:$H$40,8),"")</f>
        <v/>
      </c>
      <c r="AE481" s="33" t="str">
        <f t="shared" si="140"/>
        <v/>
      </c>
      <c r="AF481" s="25"/>
      <c r="AG481" s="25"/>
      <c r="AH481" s="25"/>
      <c r="AI481" s="25"/>
      <c r="AJ481" s="47" t="str">
        <f t="shared" si="141"/>
        <v/>
      </c>
      <c r="AK481" s="48" t="str">
        <f t="shared" si="135"/>
        <v/>
      </c>
      <c r="AL481" s="47" t="str">
        <f t="shared" si="146"/>
        <v/>
      </c>
      <c r="AM481" s="27"/>
      <c r="AN481" s="36" t="str">
        <f t="shared" si="136"/>
        <v/>
      </c>
      <c r="AO481" s="39" t="str">
        <f t="shared" si="132"/>
        <v/>
      </c>
      <c r="AP481" s="39" t="str">
        <f t="shared" si="142"/>
        <v/>
      </c>
      <c r="AQ481" s="97" t="str">
        <f t="shared" si="137"/>
        <v/>
      </c>
      <c r="AR481" s="113" t="str">
        <f>_xlfn.IFNA(IF(AND(MATCH(B481,SlNrfürStrecke!A:A,0)&gt;0,MATCH(C481,SlNrfürStrecke!B:B,0)&gt;0)=TRUE,"ja","nein"),"nein")</f>
        <v>nein</v>
      </c>
      <c r="AS481" s="140" t="str">
        <f t="shared" si="143"/>
        <v>nein</v>
      </c>
      <c r="AT481" s="113" t="str">
        <f t="shared" si="144"/>
        <v>Ja</v>
      </c>
      <c r="AU481" s="113"/>
      <c r="AV481" s="141" t="s">
        <v>3607</v>
      </c>
    </row>
    <row r="482" spans="1:48" s="39" customFormat="1" ht="26.4" hidden="1" x14ac:dyDescent="0.25">
      <c r="A482" s="23"/>
      <c r="B482" s="77">
        <v>31468</v>
      </c>
      <c r="C482" s="81" t="s">
        <v>142</v>
      </c>
      <c r="D482" s="81" t="s">
        <v>3</v>
      </c>
      <c r="E482" s="37" t="b">
        <f t="shared" si="145"/>
        <v>0</v>
      </c>
      <c r="F482" s="37" t="b">
        <f t="shared" si="138"/>
        <v>0</v>
      </c>
      <c r="G482" s="38" t="str">
        <f t="shared" si="129"/>
        <v xml:space="preserve">31468 91 </v>
      </c>
      <c r="H482" s="18" t="s">
        <v>676</v>
      </c>
      <c r="I482" s="94" t="s">
        <v>3164</v>
      </c>
      <c r="J482" s="19" t="s">
        <v>3</v>
      </c>
      <c r="K482" s="19" t="s">
        <v>3</v>
      </c>
      <c r="L482" s="51"/>
      <c r="M482" s="51"/>
      <c r="N482" s="19" t="str">
        <f t="shared" si="130"/>
        <v/>
      </c>
      <c r="O482" s="22" t="str">
        <f t="shared" ca="1" si="133"/>
        <v>ja</v>
      </c>
      <c r="P482" s="22" t="str">
        <f t="shared" ca="1" si="134"/>
        <v>ja</v>
      </c>
      <c r="Q482" s="20" t="str">
        <f t="shared" ca="1" si="131"/>
        <v>Ja</v>
      </c>
      <c r="R482" s="53" t="s">
        <v>678</v>
      </c>
      <c r="S482" s="73"/>
      <c r="T482" s="28"/>
      <c r="U482" s="33" t="str">
        <f t="shared" si="139"/>
        <v/>
      </c>
      <c r="V482" s="29"/>
      <c r="W482" s="35"/>
      <c r="X482" s="35"/>
      <c r="Y482" s="35"/>
      <c r="Z482" s="35"/>
      <c r="AA482" s="24" t="str">
        <f>IF(W482&lt;&gt;"",VLOOKUP(W482,'Anlagentypen strukt inkl RD end'!$A$2:$H$40,8),"")</f>
        <v/>
      </c>
      <c r="AB482" s="24" t="str">
        <f>IF(X482&lt;&gt;"",VLOOKUP(X482,'Anlagentypen strukt inkl RD end'!$A$2:$H$40,8),"")</f>
        <v/>
      </c>
      <c r="AC482" s="24" t="str">
        <f>IF(Y482&lt;&gt;"",VLOOKUP(Y482,'Anlagentypen strukt inkl RD end'!$A$2:$H$40,8),"")</f>
        <v/>
      </c>
      <c r="AD482" s="24" t="str">
        <f>IF(Z482&lt;&gt;"",VLOOKUP(Z482,'Anlagentypen strukt inkl RD end'!$A$2:$H$40,8),"")</f>
        <v/>
      </c>
      <c r="AE482" s="33" t="str">
        <f t="shared" si="140"/>
        <v/>
      </c>
      <c r="AF482" s="25"/>
      <c r="AG482" s="25"/>
      <c r="AH482" s="25"/>
      <c r="AI482" s="25"/>
      <c r="AJ482" s="47" t="str">
        <f t="shared" si="141"/>
        <v/>
      </c>
      <c r="AK482" s="48" t="str">
        <f t="shared" si="135"/>
        <v/>
      </c>
      <c r="AL482" s="47" t="str">
        <f t="shared" si="146"/>
        <v/>
      </c>
      <c r="AM482" s="27"/>
      <c r="AN482" s="36" t="str">
        <f t="shared" si="136"/>
        <v/>
      </c>
      <c r="AO482" s="39" t="str">
        <f t="shared" si="132"/>
        <v/>
      </c>
      <c r="AP482" s="39" t="str">
        <f t="shared" si="142"/>
        <v/>
      </c>
      <c r="AQ482" s="97" t="str">
        <f t="shared" si="137"/>
        <v/>
      </c>
      <c r="AR482" s="113" t="str">
        <f>_xlfn.IFNA(IF(AND(MATCH(B482,SlNrfürStrecke!A:A,0)&gt;0,MATCH(C482,SlNrfürStrecke!B:B,0)&gt;0)=TRUE,"ja","nein"),"nein")</f>
        <v>nein</v>
      </c>
      <c r="AS482" s="140" t="str">
        <f t="shared" si="143"/>
        <v>nein</v>
      </c>
      <c r="AT482" s="113" t="str">
        <f t="shared" si="144"/>
        <v>Ja</v>
      </c>
      <c r="AU482" s="113"/>
      <c r="AV482" s="141" t="s">
        <v>3607</v>
      </c>
    </row>
    <row r="483" spans="1:48" s="39" customFormat="1" x14ac:dyDescent="0.25">
      <c r="A483" s="23" t="s">
        <v>2345</v>
      </c>
      <c r="B483" s="77">
        <v>31469</v>
      </c>
      <c r="C483" s="80" t="s">
        <v>3</v>
      </c>
      <c r="D483" s="81" t="s">
        <v>3</v>
      </c>
      <c r="E483" s="37" t="b">
        <f t="shared" si="145"/>
        <v>1</v>
      </c>
      <c r="F483" s="37" t="b">
        <f t="shared" si="138"/>
        <v>0</v>
      </c>
      <c r="G483" s="38" t="str">
        <f t="shared" si="129"/>
        <v xml:space="preserve">31469  </v>
      </c>
      <c r="H483" s="18" t="s">
        <v>680</v>
      </c>
      <c r="I483" s="93" t="s">
        <v>2346</v>
      </c>
      <c r="J483" s="19" t="s">
        <v>3</v>
      </c>
      <c r="K483" s="19" t="s">
        <v>3</v>
      </c>
      <c r="L483" s="51"/>
      <c r="M483" s="51"/>
      <c r="N483" s="19" t="str">
        <f t="shared" si="130"/>
        <v/>
      </c>
      <c r="O483" s="22" t="str">
        <f t="shared" ca="1" si="133"/>
        <v>ja</v>
      </c>
      <c r="P483" s="22" t="str">
        <f t="shared" ca="1" si="134"/>
        <v>ja</v>
      </c>
      <c r="Q483" s="20" t="str">
        <f t="shared" ca="1" si="131"/>
        <v>Ja</v>
      </c>
      <c r="R483" s="53" t="s">
        <v>679</v>
      </c>
      <c r="S483" s="73" t="s">
        <v>2345</v>
      </c>
      <c r="T483" s="28"/>
      <c r="U483" s="33" t="str">
        <f t="shared" si="139"/>
        <v/>
      </c>
      <c r="V483" s="29"/>
      <c r="W483" s="35"/>
      <c r="X483" s="35"/>
      <c r="Y483" s="35"/>
      <c r="Z483" s="35"/>
      <c r="AA483" s="24" t="str">
        <f>IF(W483&lt;&gt;"",VLOOKUP(W483,'Anlagentypen strukt inkl RD end'!$A$2:$H$40,8),"")</f>
        <v/>
      </c>
      <c r="AB483" s="24" t="str">
        <f>IF(X483&lt;&gt;"",VLOOKUP(X483,'Anlagentypen strukt inkl RD end'!$A$2:$H$40,8),"")</f>
        <v/>
      </c>
      <c r="AC483" s="24" t="str">
        <f>IF(Y483&lt;&gt;"",VLOOKUP(Y483,'Anlagentypen strukt inkl RD end'!$A$2:$H$40,8),"")</f>
        <v/>
      </c>
      <c r="AD483" s="24" t="str">
        <f>IF(Z483&lt;&gt;"",VLOOKUP(Z483,'Anlagentypen strukt inkl RD end'!$A$2:$H$40,8),"")</f>
        <v/>
      </c>
      <c r="AE483" s="33" t="str">
        <f t="shared" si="140"/>
        <v/>
      </c>
      <c r="AF483" s="25"/>
      <c r="AG483" s="25"/>
      <c r="AH483" s="25"/>
      <c r="AI483" s="25"/>
      <c r="AJ483" s="47" t="str">
        <f t="shared" si="141"/>
        <v/>
      </c>
      <c r="AK483" s="48" t="str">
        <f t="shared" si="135"/>
        <v/>
      </c>
      <c r="AL483" s="47" t="str">
        <f t="shared" si="146"/>
        <v/>
      </c>
      <c r="AM483" s="27"/>
      <c r="AN483" s="36" t="str">
        <f t="shared" si="136"/>
        <v/>
      </c>
      <c r="AO483" s="39" t="str">
        <f t="shared" si="132"/>
        <v/>
      </c>
      <c r="AP483" s="39" t="str">
        <f t="shared" si="142"/>
        <v>X</v>
      </c>
      <c r="AQ483" s="97" t="str">
        <f t="shared" si="137"/>
        <v/>
      </c>
      <c r="AR483" s="140" t="str">
        <f>_xlfn.IFNA(IF(AND(MATCH(B483,SlNrfürStrecke!A:A,0)&gt;0,MATCH(C483,SlNrfürStrecke!B:B,0)&gt;0)=TRUE,"ja","nein"),"nein")</f>
        <v>ja</v>
      </c>
      <c r="AS483" s="140" t="str">
        <f t="shared" si="143"/>
        <v>ja</v>
      </c>
      <c r="AT483" s="113" t="str">
        <f t="shared" si="144"/>
        <v>Nein</v>
      </c>
      <c r="AU483" s="113"/>
      <c r="AV483" s="141" t="s">
        <v>3607</v>
      </c>
    </row>
    <row r="484" spans="1:48" s="39" customFormat="1" hidden="1" x14ac:dyDescent="0.25">
      <c r="A484" s="23"/>
      <c r="B484" s="77">
        <v>31469</v>
      </c>
      <c r="C484" s="81" t="s">
        <v>7</v>
      </c>
      <c r="D484" s="81" t="s">
        <v>8</v>
      </c>
      <c r="E484" s="37" t="b">
        <f t="shared" si="145"/>
        <v>0</v>
      </c>
      <c r="F484" s="37" t="b">
        <f t="shared" si="138"/>
        <v>0</v>
      </c>
      <c r="G484" s="38" t="str">
        <f t="shared" si="129"/>
        <v>31469 77 g</v>
      </c>
      <c r="H484" s="18" t="s">
        <v>680</v>
      </c>
      <c r="I484" s="94" t="s">
        <v>9</v>
      </c>
      <c r="J484" s="19" t="s">
        <v>3</v>
      </c>
      <c r="K484" s="19" t="s">
        <v>3</v>
      </c>
      <c r="L484" s="51"/>
      <c r="M484" s="51"/>
      <c r="N484" s="19" t="str">
        <f t="shared" si="130"/>
        <v/>
      </c>
      <c r="O484" s="22" t="str">
        <f t="shared" ca="1" si="133"/>
        <v>ja</v>
      </c>
      <c r="P484" s="22" t="str">
        <f t="shared" ca="1" si="134"/>
        <v>ja</v>
      </c>
      <c r="Q484" s="20" t="str">
        <f t="shared" ca="1" si="131"/>
        <v>Ja</v>
      </c>
      <c r="R484" s="53" t="s">
        <v>681</v>
      </c>
      <c r="S484" s="84"/>
      <c r="T484" s="83"/>
      <c r="U484" s="33" t="str">
        <f t="shared" si="139"/>
        <v/>
      </c>
      <c r="V484" s="29"/>
      <c r="W484" s="35"/>
      <c r="X484" s="35"/>
      <c r="Y484" s="35"/>
      <c r="Z484" s="35"/>
      <c r="AA484" s="24" t="str">
        <f>IF(W484&lt;&gt;"",VLOOKUP(W484,'Anlagentypen strukt inkl RD end'!$A$2:$H$40,8),"")</f>
        <v/>
      </c>
      <c r="AB484" s="24" t="str">
        <f>IF(X484&lt;&gt;"",VLOOKUP(X484,'Anlagentypen strukt inkl RD end'!$A$2:$H$40,8),"")</f>
        <v/>
      </c>
      <c r="AC484" s="24" t="str">
        <f>IF(Y484&lt;&gt;"",VLOOKUP(Y484,'Anlagentypen strukt inkl RD end'!$A$2:$H$40,8),"")</f>
        <v/>
      </c>
      <c r="AD484" s="24" t="str">
        <f>IF(Z484&lt;&gt;"",VLOOKUP(Z484,'Anlagentypen strukt inkl RD end'!$A$2:$H$40,8),"")</f>
        <v/>
      </c>
      <c r="AE484" s="33" t="str">
        <f t="shared" si="140"/>
        <v/>
      </c>
      <c r="AF484" s="25"/>
      <c r="AG484" s="25"/>
      <c r="AH484" s="25"/>
      <c r="AI484" s="25"/>
      <c r="AJ484" s="47" t="str">
        <f t="shared" si="141"/>
        <v/>
      </c>
      <c r="AK484" s="48" t="str">
        <f t="shared" si="135"/>
        <v/>
      </c>
      <c r="AL484" s="47" t="str">
        <f t="shared" si="146"/>
        <v/>
      </c>
      <c r="AM484" s="27"/>
      <c r="AN484" s="36" t="str">
        <f t="shared" si="136"/>
        <v/>
      </c>
      <c r="AO484" s="39" t="str">
        <f t="shared" si="132"/>
        <v/>
      </c>
      <c r="AP484" s="39" t="str">
        <f t="shared" si="142"/>
        <v/>
      </c>
      <c r="AQ484" s="97" t="str">
        <f t="shared" si="137"/>
        <v/>
      </c>
      <c r="AR484" s="113" t="str">
        <f>_xlfn.IFNA(IF(AND(MATCH(B484,SlNrfürStrecke!A:A,0)&gt;0,MATCH(C484,SlNrfürStrecke!B:B,0)&gt;0)=TRUE,"ja","nein"),"nein")</f>
        <v>nein</v>
      </c>
      <c r="AS484" s="140" t="str">
        <f t="shared" si="143"/>
        <v>nein</v>
      </c>
      <c r="AT484" s="113" t="str">
        <f t="shared" si="144"/>
        <v>Ja</v>
      </c>
      <c r="AU484" s="113"/>
      <c r="AV484" s="141" t="s">
        <v>3607</v>
      </c>
    </row>
    <row r="485" spans="1:48" s="39" customFormat="1" ht="26.4" hidden="1" x14ac:dyDescent="0.25">
      <c r="A485" s="23"/>
      <c r="B485" s="77">
        <v>31469</v>
      </c>
      <c r="C485" s="81" t="s">
        <v>142</v>
      </c>
      <c r="D485" s="81" t="s">
        <v>3</v>
      </c>
      <c r="E485" s="37" t="b">
        <f t="shared" si="145"/>
        <v>0</v>
      </c>
      <c r="F485" s="37" t="b">
        <f t="shared" si="138"/>
        <v>0</v>
      </c>
      <c r="G485" s="38" t="str">
        <f t="shared" si="129"/>
        <v xml:space="preserve">31469 91 </v>
      </c>
      <c r="H485" s="18" t="s">
        <v>680</v>
      </c>
      <c r="I485" s="94" t="s">
        <v>3164</v>
      </c>
      <c r="J485" s="19" t="s">
        <v>3</v>
      </c>
      <c r="K485" s="19" t="s">
        <v>3</v>
      </c>
      <c r="L485" s="51"/>
      <c r="M485" s="51"/>
      <c r="N485" s="19" t="str">
        <f t="shared" si="130"/>
        <v/>
      </c>
      <c r="O485" s="22" t="str">
        <f t="shared" ca="1" si="133"/>
        <v>ja</v>
      </c>
      <c r="P485" s="22" t="str">
        <f t="shared" ca="1" si="134"/>
        <v>ja</v>
      </c>
      <c r="Q485" s="20" t="str">
        <f t="shared" ca="1" si="131"/>
        <v>Ja</v>
      </c>
      <c r="R485" s="53" t="s">
        <v>682</v>
      </c>
      <c r="S485" s="73"/>
      <c r="T485" s="28"/>
      <c r="U485" s="33" t="str">
        <f t="shared" si="139"/>
        <v/>
      </c>
      <c r="V485" s="29"/>
      <c r="W485" s="35"/>
      <c r="X485" s="35"/>
      <c r="Y485" s="35"/>
      <c r="Z485" s="35"/>
      <c r="AA485" s="24" t="str">
        <f>IF(W485&lt;&gt;"",VLOOKUP(W485,'Anlagentypen strukt inkl RD end'!$A$2:$H$40,8),"")</f>
        <v/>
      </c>
      <c r="AB485" s="24" t="str">
        <f>IF(X485&lt;&gt;"",VLOOKUP(X485,'Anlagentypen strukt inkl RD end'!$A$2:$H$40,8),"")</f>
        <v/>
      </c>
      <c r="AC485" s="24" t="str">
        <f>IF(Y485&lt;&gt;"",VLOOKUP(Y485,'Anlagentypen strukt inkl RD end'!$A$2:$H$40,8),"")</f>
        <v/>
      </c>
      <c r="AD485" s="24" t="str">
        <f>IF(Z485&lt;&gt;"",VLOOKUP(Z485,'Anlagentypen strukt inkl RD end'!$A$2:$H$40,8),"")</f>
        <v/>
      </c>
      <c r="AE485" s="33" t="str">
        <f t="shared" si="140"/>
        <v/>
      </c>
      <c r="AF485" s="25"/>
      <c r="AG485" s="25"/>
      <c r="AH485" s="25"/>
      <c r="AI485" s="25"/>
      <c r="AJ485" s="47" t="str">
        <f t="shared" si="141"/>
        <v/>
      </c>
      <c r="AK485" s="48" t="str">
        <f t="shared" si="135"/>
        <v/>
      </c>
      <c r="AL485" s="47" t="str">
        <f t="shared" si="146"/>
        <v/>
      </c>
      <c r="AM485" s="27"/>
      <c r="AN485" s="36" t="str">
        <f t="shared" si="136"/>
        <v/>
      </c>
      <c r="AO485" s="39" t="str">
        <f t="shared" si="132"/>
        <v/>
      </c>
      <c r="AP485" s="39" t="str">
        <f t="shared" si="142"/>
        <v/>
      </c>
      <c r="AQ485" s="97" t="str">
        <f t="shared" si="137"/>
        <v/>
      </c>
      <c r="AR485" s="113" t="str">
        <f>_xlfn.IFNA(IF(AND(MATCH(B485,SlNrfürStrecke!A:A,0)&gt;0,MATCH(C485,SlNrfürStrecke!B:B,0)&gt;0)=TRUE,"ja","nein"),"nein")</f>
        <v>nein</v>
      </c>
      <c r="AS485" s="140" t="str">
        <f t="shared" si="143"/>
        <v>nein</v>
      </c>
      <c r="AT485" s="113" t="str">
        <f t="shared" si="144"/>
        <v>Ja</v>
      </c>
      <c r="AU485" s="113"/>
      <c r="AV485" s="141" t="s">
        <v>3607</v>
      </c>
    </row>
    <row r="486" spans="1:48" s="39" customFormat="1" ht="26.4" x14ac:dyDescent="0.25">
      <c r="A486" s="23" t="s">
        <v>2345</v>
      </c>
      <c r="B486" s="77">
        <v>31472</v>
      </c>
      <c r="C486" s="80" t="s">
        <v>3</v>
      </c>
      <c r="D486" s="81" t="s">
        <v>3</v>
      </c>
      <c r="E486" s="37" t="b">
        <f t="shared" si="145"/>
        <v>1</v>
      </c>
      <c r="F486" s="37" t="b">
        <f t="shared" si="138"/>
        <v>0</v>
      </c>
      <c r="G486" s="38" t="str">
        <f t="shared" si="129"/>
        <v xml:space="preserve">31472  </v>
      </c>
      <c r="H486" s="18" t="s">
        <v>684</v>
      </c>
      <c r="I486" s="93" t="s">
        <v>2346</v>
      </c>
      <c r="J486" s="19" t="s">
        <v>3311</v>
      </c>
      <c r="K486" s="19" t="s">
        <v>3</v>
      </c>
      <c r="L486" s="51"/>
      <c r="M486" s="51"/>
      <c r="N486" s="19" t="str">
        <f t="shared" si="130"/>
        <v/>
      </c>
      <c r="O486" s="22" t="str">
        <f t="shared" ca="1" si="133"/>
        <v>ja</v>
      </c>
      <c r="P486" s="22" t="str">
        <f t="shared" ca="1" si="134"/>
        <v>ja</v>
      </c>
      <c r="Q486" s="20" t="str">
        <f t="shared" ca="1" si="131"/>
        <v>Ja</v>
      </c>
      <c r="R486" s="53" t="s">
        <v>683</v>
      </c>
      <c r="S486" s="73" t="s">
        <v>2345</v>
      </c>
      <c r="T486" s="28"/>
      <c r="U486" s="33" t="str">
        <f t="shared" si="139"/>
        <v/>
      </c>
      <c r="V486" s="29"/>
      <c r="W486" s="35"/>
      <c r="X486" s="35"/>
      <c r="Y486" s="35"/>
      <c r="Z486" s="35"/>
      <c r="AA486" s="24" t="str">
        <f>IF(W486&lt;&gt;"",VLOOKUP(W486,'Anlagentypen strukt inkl RD end'!$A$2:$H$40,8),"")</f>
        <v/>
      </c>
      <c r="AB486" s="24" t="str">
        <f>IF(X486&lt;&gt;"",VLOOKUP(X486,'Anlagentypen strukt inkl RD end'!$A$2:$H$40,8),"")</f>
        <v/>
      </c>
      <c r="AC486" s="24" t="str">
        <f>IF(Y486&lt;&gt;"",VLOOKUP(Y486,'Anlagentypen strukt inkl RD end'!$A$2:$H$40,8),"")</f>
        <v/>
      </c>
      <c r="AD486" s="24" t="str">
        <f>IF(Z486&lt;&gt;"",VLOOKUP(Z486,'Anlagentypen strukt inkl RD end'!$A$2:$H$40,8),"")</f>
        <v/>
      </c>
      <c r="AE486" s="33" t="str">
        <f t="shared" si="140"/>
        <v/>
      </c>
      <c r="AF486" s="25"/>
      <c r="AG486" s="25"/>
      <c r="AH486" s="25"/>
      <c r="AI486" s="25"/>
      <c r="AJ486" s="47" t="str">
        <f t="shared" si="141"/>
        <v/>
      </c>
      <c r="AK486" s="48" t="str">
        <f t="shared" si="135"/>
        <v/>
      </c>
      <c r="AL486" s="47" t="str">
        <f t="shared" si="146"/>
        <v/>
      </c>
      <c r="AM486" s="27"/>
      <c r="AN486" s="36" t="str">
        <f t="shared" si="136"/>
        <v/>
      </c>
      <c r="AO486" s="39" t="str">
        <f t="shared" si="132"/>
        <v/>
      </c>
      <c r="AP486" s="39" t="str">
        <f t="shared" si="142"/>
        <v>X</v>
      </c>
      <c r="AQ486" s="97" t="str">
        <f t="shared" si="137"/>
        <v/>
      </c>
      <c r="AR486" s="140" t="str">
        <f>_xlfn.IFNA(IF(AND(MATCH(B486,SlNrfürStrecke!A:A,0)&gt;0,MATCH(C486,SlNrfürStrecke!B:B,0)&gt;0)=TRUE,"ja","nein"),"nein")</f>
        <v>ja</v>
      </c>
      <c r="AS486" s="140" t="str">
        <f t="shared" si="143"/>
        <v>ja</v>
      </c>
      <c r="AT486" s="113" t="str">
        <f t="shared" si="144"/>
        <v>Nein</v>
      </c>
      <c r="AU486" s="113"/>
      <c r="AV486" s="141" t="s">
        <v>3607</v>
      </c>
    </row>
    <row r="487" spans="1:48" s="39" customFormat="1" ht="26.4" x14ac:dyDescent="0.25">
      <c r="A487" s="23" t="s">
        <v>2345</v>
      </c>
      <c r="B487" s="77">
        <v>31473</v>
      </c>
      <c r="C487" s="80" t="s">
        <v>3</v>
      </c>
      <c r="D487" s="81" t="s">
        <v>3</v>
      </c>
      <c r="E487" s="37" t="b">
        <f t="shared" si="145"/>
        <v>1</v>
      </c>
      <c r="F487" s="37" t="b">
        <f t="shared" si="138"/>
        <v>0</v>
      </c>
      <c r="G487" s="38" t="str">
        <f t="shared" si="129"/>
        <v xml:space="preserve">31473  </v>
      </c>
      <c r="H487" s="18" t="s">
        <v>686</v>
      </c>
      <c r="I487" s="93" t="s">
        <v>2346</v>
      </c>
      <c r="J487" s="19" t="s">
        <v>3311</v>
      </c>
      <c r="K487" s="19" t="s">
        <v>3</v>
      </c>
      <c r="L487" s="51"/>
      <c r="M487" s="51"/>
      <c r="N487" s="19" t="str">
        <f t="shared" si="130"/>
        <v/>
      </c>
      <c r="O487" s="22" t="str">
        <f t="shared" ca="1" si="133"/>
        <v>ja</v>
      </c>
      <c r="P487" s="22" t="str">
        <f t="shared" ca="1" si="134"/>
        <v>ja</v>
      </c>
      <c r="Q487" s="20" t="str">
        <f t="shared" ca="1" si="131"/>
        <v>Ja</v>
      </c>
      <c r="R487" s="53" t="s">
        <v>685</v>
      </c>
      <c r="S487" s="73" t="s">
        <v>2345</v>
      </c>
      <c r="T487" s="28"/>
      <c r="U487" s="33" t="str">
        <f t="shared" si="139"/>
        <v/>
      </c>
      <c r="V487" s="29"/>
      <c r="W487" s="35"/>
      <c r="X487" s="35"/>
      <c r="Y487" s="35"/>
      <c r="Z487" s="35"/>
      <c r="AA487" s="24" t="str">
        <f>IF(W487&lt;&gt;"",VLOOKUP(W487,'Anlagentypen strukt inkl RD end'!$A$2:$H$40,8),"")</f>
        <v/>
      </c>
      <c r="AB487" s="24" t="str">
        <f>IF(X487&lt;&gt;"",VLOOKUP(X487,'Anlagentypen strukt inkl RD end'!$A$2:$H$40,8),"")</f>
        <v/>
      </c>
      <c r="AC487" s="24" t="str">
        <f>IF(Y487&lt;&gt;"",VLOOKUP(Y487,'Anlagentypen strukt inkl RD end'!$A$2:$H$40,8),"")</f>
        <v/>
      </c>
      <c r="AD487" s="24" t="str">
        <f>IF(Z487&lt;&gt;"",VLOOKUP(Z487,'Anlagentypen strukt inkl RD end'!$A$2:$H$40,8),"")</f>
        <v/>
      </c>
      <c r="AE487" s="33" t="str">
        <f t="shared" si="140"/>
        <v/>
      </c>
      <c r="AF487" s="25"/>
      <c r="AG487" s="25"/>
      <c r="AH487" s="25"/>
      <c r="AI487" s="25"/>
      <c r="AJ487" s="47" t="str">
        <f t="shared" si="141"/>
        <v/>
      </c>
      <c r="AK487" s="48" t="str">
        <f t="shared" si="135"/>
        <v/>
      </c>
      <c r="AL487" s="47" t="str">
        <f t="shared" si="146"/>
        <v/>
      </c>
      <c r="AM487" s="27"/>
      <c r="AN487" s="36" t="str">
        <f t="shared" si="136"/>
        <v/>
      </c>
      <c r="AO487" s="39" t="str">
        <f t="shared" si="132"/>
        <v/>
      </c>
      <c r="AP487" s="39" t="str">
        <f t="shared" si="142"/>
        <v>X</v>
      </c>
      <c r="AQ487" s="97" t="str">
        <f t="shared" si="137"/>
        <v/>
      </c>
      <c r="AR487" s="140" t="str">
        <f>_xlfn.IFNA(IF(AND(MATCH(B487,SlNrfürStrecke!A:A,0)&gt;0,MATCH(C487,SlNrfürStrecke!B:B,0)&gt;0)=TRUE,"ja","nein"),"nein")</f>
        <v>ja</v>
      </c>
      <c r="AS487" s="140" t="str">
        <f t="shared" si="143"/>
        <v>ja</v>
      </c>
      <c r="AT487" s="113" t="str">
        <f t="shared" si="144"/>
        <v>Nein</v>
      </c>
      <c r="AU487" s="113"/>
      <c r="AV487" s="141" t="s">
        <v>3607</v>
      </c>
    </row>
    <row r="488" spans="1:48" s="39" customFormat="1" ht="26.4" x14ac:dyDescent="0.25">
      <c r="A488" s="23" t="s">
        <v>2345</v>
      </c>
      <c r="B488" s="77">
        <v>31474</v>
      </c>
      <c r="C488" s="80" t="s">
        <v>3</v>
      </c>
      <c r="D488" s="81" t="s">
        <v>3</v>
      </c>
      <c r="E488" s="37" t="b">
        <f t="shared" si="145"/>
        <v>1</v>
      </c>
      <c r="F488" s="37" t="b">
        <f t="shared" si="138"/>
        <v>0</v>
      </c>
      <c r="G488" s="38" t="str">
        <f t="shared" si="129"/>
        <v xml:space="preserve">31474  </v>
      </c>
      <c r="H488" s="18" t="s">
        <v>688</v>
      </c>
      <c r="I488" s="93" t="s">
        <v>2346</v>
      </c>
      <c r="J488" s="19" t="s">
        <v>3311</v>
      </c>
      <c r="K488" s="19" t="s">
        <v>3</v>
      </c>
      <c r="L488" s="51"/>
      <c r="M488" s="51"/>
      <c r="N488" s="19" t="str">
        <f t="shared" si="130"/>
        <v/>
      </c>
      <c r="O488" s="22" t="str">
        <f t="shared" ca="1" si="133"/>
        <v>ja</v>
      </c>
      <c r="P488" s="22" t="str">
        <f t="shared" ca="1" si="134"/>
        <v>ja</v>
      </c>
      <c r="Q488" s="20" t="str">
        <f t="shared" ca="1" si="131"/>
        <v>Ja</v>
      </c>
      <c r="R488" s="53" t="s">
        <v>687</v>
      </c>
      <c r="S488" s="73" t="s">
        <v>2345</v>
      </c>
      <c r="T488" s="28"/>
      <c r="U488" s="33" t="str">
        <f t="shared" si="139"/>
        <v/>
      </c>
      <c r="V488" s="29"/>
      <c r="W488" s="35"/>
      <c r="X488" s="35"/>
      <c r="Y488" s="35"/>
      <c r="Z488" s="35"/>
      <c r="AA488" s="24" t="str">
        <f>IF(W488&lt;&gt;"",VLOOKUP(W488,'Anlagentypen strukt inkl RD end'!$A$2:$H$40,8),"")</f>
        <v/>
      </c>
      <c r="AB488" s="24" t="str">
        <f>IF(X488&lt;&gt;"",VLOOKUP(X488,'Anlagentypen strukt inkl RD end'!$A$2:$H$40,8),"")</f>
        <v/>
      </c>
      <c r="AC488" s="24" t="str">
        <f>IF(Y488&lt;&gt;"",VLOOKUP(Y488,'Anlagentypen strukt inkl RD end'!$A$2:$H$40,8),"")</f>
        <v/>
      </c>
      <c r="AD488" s="24" t="str">
        <f>IF(Z488&lt;&gt;"",VLOOKUP(Z488,'Anlagentypen strukt inkl RD end'!$A$2:$H$40,8),"")</f>
        <v/>
      </c>
      <c r="AE488" s="33" t="str">
        <f t="shared" si="140"/>
        <v/>
      </c>
      <c r="AF488" s="25"/>
      <c r="AG488" s="25"/>
      <c r="AH488" s="25"/>
      <c r="AI488" s="25"/>
      <c r="AJ488" s="47" t="str">
        <f t="shared" si="141"/>
        <v/>
      </c>
      <c r="AK488" s="48" t="str">
        <f t="shared" si="135"/>
        <v/>
      </c>
      <c r="AL488" s="47" t="str">
        <f t="shared" si="146"/>
        <v/>
      </c>
      <c r="AM488" s="27"/>
      <c r="AN488" s="36" t="str">
        <f t="shared" si="136"/>
        <v/>
      </c>
      <c r="AO488" s="39" t="str">
        <f t="shared" si="132"/>
        <v/>
      </c>
      <c r="AP488" s="39" t="str">
        <f t="shared" si="142"/>
        <v>X</v>
      </c>
      <c r="AQ488" s="97" t="str">
        <f t="shared" si="137"/>
        <v/>
      </c>
      <c r="AR488" s="140" t="str">
        <f>_xlfn.IFNA(IF(AND(MATCH(B488,SlNrfürStrecke!A:A,0)&gt;0,MATCH(C488,SlNrfürStrecke!B:B,0)&gt;0)=TRUE,"ja","nein"),"nein")</f>
        <v>ja</v>
      </c>
      <c r="AS488" s="140" t="str">
        <f t="shared" si="143"/>
        <v>ja</v>
      </c>
      <c r="AT488" s="113" t="str">
        <f t="shared" si="144"/>
        <v>Nein</v>
      </c>
      <c r="AU488" s="113"/>
      <c r="AV488" s="141" t="s">
        <v>3607</v>
      </c>
    </row>
    <row r="489" spans="1:48" s="39" customFormat="1" ht="26.4" x14ac:dyDescent="0.25">
      <c r="A489" s="23" t="s">
        <v>2345</v>
      </c>
      <c r="B489" s="77">
        <v>31475</v>
      </c>
      <c r="C489" s="80" t="s">
        <v>3</v>
      </c>
      <c r="D489" s="81" t="s">
        <v>3</v>
      </c>
      <c r="E489" s="37" t="b">
        <f t="shared" si="145"/>
        <v>1</v>
      </c>
      <c r="F489" s="37" t="b">
        <f t="shared" si="138"/>
        <v>0</v>
      </c>
      <c r="G489" s="38" t="str">
        <f t="shared" si="129"/>
        <v xml:space="preserve">31475  </v>
      </c>
      <c r="H489" s="18" t="s">
        <v>690</v>
      </c>
      <c r="I489" s="93" t="s">
        <v>2346</v>
      </c>
      <c r="J489" s="19" t="s">
        <v>3311</v>
      </c>
      <c r="K489" s="19" t="s">
        <v>3</v>
      </c>
      <c r="L489" s="51"/>
      <c r="M489" s="51"/>
      <c r="N489" s="19" t="str">
        <f t="shared" si="130"/>
        <v/>
      </c>
      <c r="O489" s="22" t="str">
        <f t="shared" ca="1" si="133"/>
        <v>ja</v>
      </c>
      <c r="P489" s="22" t="str">
        <f t="shared" ca="1" si="134"/>
        <v>ja</v>
      </c>
      <c r="Q489" s="20" t="str">
        <f t="shared" ca="1" si="131"/>
        <v>Ja</v>
      </c>
      <c r="R489" s="53" t="s">
        <v>689</v>
      </c>
      <c r="S489" s="73" t="s">
        <v>2345</v>
      </c>
      <c r="T489" s="28"/>
      <c r="U489" s="33" t="str">
        <f t="shared" si="139"/>
        <v/>
      </c>
      <c r="V489" s="29"/>
      <c r="W489" s="35"/>
      <c r="X489" s="35"/>
      <c r="Y489" s="35"/>
      <c r="Z489" s="35"/>
      <c r="AA489" s="24" t="str">
        <f>IF(W489&lt;&gt;"",VLOOKUP(W489,'Anlagentypen strukt inkl RD end'!$A$2:$H$40,8),"")</f>
        <v/>
      </c>
      <c r="AB489" s="24" t="str">
        <f>IF(X489&lt;&gt;"",VLOOKUP(X489,'Anlagentypen strukt inkl RD end'!$A$2:$H$40,8),"")</f>
        <v/>
      </c>
      <c r="AC489" s="24" t="str">
        <f>IF(Y489&lt;&gt;"",VLOOKUP(Y489,'Anlagentypen strukt inkl RD end'!$A$2:$H$40,8),"")</f>
        <v/>
      </c>
      <c r="AD489" s="24" t="str">
        <f>IF(Z489&lt;&gt;"",VLOOKUP(Z489,'Anlagentypen strukt inkl RD end'!$A$2:$H$40,8),"")</f>
        <v/>
      </c>
      <c r="AE489" s="33" t="str">
        <f t="shared" si="140"/>
        <v/>
      </c>
      <c r="AF489" s="25"/>
      <c r="AG489" s="25"/>
      <c r="AH489" s="25"/>
      <c r="AI489" s="25"/>
      <c r="AJ489" s="47" t="str">
        <f t="shared" si="141"/>
        <v/>
      </c>
      <c r="AK489" s="48" t="str">
        <f t="shared" si="135"/>
        <v/>
      </c>
      <c r="AL489" s="47" t="str">
        <f t="shared" si="146"/>
        <v/>
      </c>
      <c r="AM489" s="27"/>
      <c r="AN489" s="36" t="str">
        <f t="shared" si="136"/>
        <v/>
      </c>
      <c r="AO489" s="39" t="str">
        <f t="shared" si="132"/>
        <v/>
      </c>
      <c r="AP489" s="39" t="str">
        <f t="shared" si="142"/>
        <v>X</v>
      </c>
      <c r="AQ489" s="97" t="str">
        <f t="shared" si="137"/>
        <v/>
      </c>
      <c r="AR489" s="140" t="str">
        <f>_xlfn.IFNA(IF(AND(MATCH(B489,SlNrfürStrecke!A:A,0)&gt;0,MATCH(C489,SlNrfürStrecke!B:B,0)&gt;0)=TRUE,"ja","nein"),"nein")</f>
        <v>ja</v>
      </c>
      <c r="AS489" s="140" t="str">
        <f t="shared" si="143"/>
        <v>ja</v>
      </c>
      <c r="AT489" s="113" t="str">
        <f t="shared" si="144"/>
        <v>Nein</v>
      </c>
      <c r="AU489" s="113"/>
      <c r="AV489" s="141" t="s">
        <v>3607</v>
      </c>
    </row>
    <row r="490" spans="1:48" s="39" customFormat="1" ht="26.4" hidden="1" x14ac:dyDescent="0.25">
      <c r="A490" s="23"/>
      <c r="B490" s="77">
        <v>31482</v>
      </c>
      <c r="C490" s="80" t="s">
        <v>3</v>
      </c>
      <c r="D490" s="81" t="s">
        <v>8</v>
      </c>
      <c r="E490" s="37" t="b">
        <f t="shared" si="145"/>
        <v>0</v>
      </c>
      <c r="F490" s="37" t="b">
        <f t="shared" si="138"/>
        <v>0</v>
      </c>
      <c r="G490" s="38" t="str">
        <f t="shared" si="129"/>
        <v>31482  g</v>
      </c>
      <c r="H490" s="18" t="s">
        <v>3312</v>
      </c>
      <c r="I490" s="93" t="s">
        <v>2346</v>
      </c>
      <c r="J490" s="19" t="s">
        <v>3</v>
      </c>
      <c r="K490" s="19" t="s">
        <v>3</v>
      </c>
      <c r="L490" s="51"/>
      <c r="M490" s="51"/>
      <c r="N490" s="19" t="str">
        <f t="shared" si="130"/>
        <v/>
      </c>
      <c r="O490" s="22" t="str">
        <f t="shared" ca="1" si="133"/>
        <v>ja</v>
      </c>
      <c r="P490" s="22" t="str">
        <f t="shared" ca="1" si="134"/>
        <v>ja</v>
      </c>
      <c r="Q490" s="20" t="str">
        <f t="shared" ca="1" si="131"/>
        <v>Ja</v>
      </c>
      <c r="R490" s="53" t="s">
        <v>691</v>
      </c>
      <c r="S490" s="84"/>
      <c r="T490" s="83"/>
      <c r="U490" s="33" t="str">
        <f t="shared" si="139"/>
        <v/>
      </c>
      <c r="V490" s="29"/>
      <c r="W490" s="35"/>
      <c r="X490" s="35"/>
      <c r="Y490" s="35"/>
      <c r="Z490" s="35"/>
      <c r="AA490" s="24" t="str">
        <f>IF(W490&lt;&gt;"",VLOOKUP(W490,'Anlagentypen strukt inkl RD end'!$A$2:$H$40,8),"")</f>
        <v/>
      </c>
      <c r="AB490" s="24" t="str">
        <f>IF(X490&lt;&gt;"",VLOOKUP(X490,'Anlagentypen strukt inkl RD end'!$A$2:$H$40,8),"")</f>
        <v/>
      </c>
      <c r="AC490" s="24" t="str">
        <f>IF(Y490&lt;&gt;"",VLOOKUP(Y490,'Anlagentypen strukt inkl RD end'!$A$2:$H$40,8),"")</f>
        <v/>
      </c>
      <c r="AD490" s="24" t="str">
        <f>IF(Z490&lt;&gt;"",VLOOKUP(Z490,'Anlagentypen strukt inkl RD end'!$A$2:$H$40,8),"")</f>
        <v/>
      </c>
      <c r="AE490" s="33" t="str">
        <f t="shared" si="140"/>
        <v/>
      </c>
      <c r="AF490" s="25"/>
      <c r="AG490" s="25"/>
      <c r="AH490" s="25"/>
      <c r="AI490" s="25"/>
      <c r="AJ490" s="47" t="str">
        <f t="shared" si="141"/>
        <v/>
      </c>
      <c r="AK490" s="48" t="str">
        <f t="shared" si="135"/>
        <v/>
      </c>
      <c r="AL490" s="47" t="str">
        <f t="shared" si="146"/>
        <v/>
      </c>
      <c r="AM490" s="27"/>
      <c r="AN490" s="36" t="str">
        <f t="shared" si="136"/>
        <v/>
      </c>
      <c r="AO490" s="39" t="str">
        <f t="shared" si="132"/>
        <v/>
      </c>
      <c r="AP490" s="39" t="str">
        <f t="shared" si="142"/>
        <v/>
      </c>
      <c r="AQ490" s="97" t="str">
        <f t="shared" si="137"/>
        <v/>
      </c>
      <c r="AR490" s="140" t="str">
        <f>_xlfn.IFNA(IF(AND(MATCH(B490,SlNrfürStrecke!A:A,0)&gt;0,MATCH(C490,SlNrfürStrecke!B:B,0)&gt;0)=TRUE,"ja","nein"),"nein")</f>
        <v>nein</v>
      </c>
      <c r="AS490" s="140" t="str">
        <f t="shared" si="143"/>
        <v>nein</v>
      </c>
      <c r="AT490" s="113" t="str">
        <f t="shared" si="144"/>
        <v>Ja</v>
      </c>
      <c r="AU490" s="113"/>
      <c r="AV490" s="141" t="s">
        <v>3607</v>
      </c>
    </row>
    <row r="491" spans="1:48" s="39" customFormat="1" ht="26.4" hidden="1" x14ac:dyDescent="0.25">
      <c r="A491" s="23"/>
      <c r="B491" s="77">
        <v>31482</v>
      </c>
      <c r="C491" s="81" t="s">
        <v>112</v>
      </c>
      <c r="D491" s="81" t="s">
        <v>3</v>
      </c>
      <c r="E491" s="37" t="b">
        <f t="shared" si="145"/>
        <v>0</v>
      </c>
      <c r="F491" s="37" t="b">
        <f t="shared" si="138"/>
        <v>0</v>
      </c>
      <c r="G491" s="38" t="str">
        <f t="shared" ref="G491:G552" si="147">B491&amp; " " &amp;C491&amp; " " &amp; D491</f>
        <v xml:space="preserve">31482 88 </v>
      </c>
      <c r="H491" s="18" t="s">
        <v>3312</v>
      </c>
      <c r="I491" s="94" t="s">
        <v>113</v>
      </c>
      <c r="J491" s="19" t="s">
        <v>3</v>
      </c>
      <c r="K491" s="19" t="s">
        <v>3</v>
      </c>
      <c r="L491" s="51"/>
      <c r="M491" s="51"/>
      <c r="N491" s="19" t="str">
        <f t="shared" ref="N491:N552" si="148">IF(L491&amp;M491 &lt;&gt;"","Ja","")</f>
        <v/>
      </c>
      <c r="O491" s="22" t="str">
        <f t="shared" ca="1" si="133"/>
        <v>ja</v>
      </c>
      <c r="P491" s="22" t="str">
        <f t="shared" ca="1" si="134"/>
        <v>ja</v>
      </c>
      <c r="Q491" s="20" t="str">
        <f t="shared" ref="Q491:Q552" ca="1" si="149">IF(OR(O491="Nein",P491="Nein"),"Nein","Ja")</f>
        <v>Ja</v>
      </c>
      <c r="R491" s="53" t="s">
        <v>692</v>
      </c>
      <c r="S491" s="73"/>
      <c r="T491" s="28"/>
      <c r="U491" s="33" t="str">
        <f t="shared" si="139"/>
        <v/>
      </c>
      <c r="V491" s="29"/>
      <c r="W491" s="35"/>
      <c r="X491" s="35"/>
      <c r="Y491" s="35"/>
      <c r="Z491" s="35"/>
      <c r="AA491" s="24" t="str">
        <f>IF(W491&lt;&gt;"",VLOOKUP(W491,'Anlagentypen strukt inkl RD end'!$A$2:$H$40,8),"")</f>
        <v/>
      </c>
      <c r="AB491" s="24" t="str">
        <f>IF(X491&lt;&gt;"",VLOOKUP(X491,'Anlagentypen strukt inkl RD end'!$A$2:$H$40,8),"")</f>
        <v/>
      </c>
      <c r="AC491" s="24" t="str">
        <f>IF(Y491&lt;&gt;"",VLOOKUP(Y491,'Anlagentypen strukt inkl RD end'!$A$2:$H$40,8),"")</f>
        <v/>
      </c>
      <c r="AD491" s="24" t="str">
        <f>IF(Z491&lt;&gt;"",VLOOKUP(Z491,'Anlagentypen strukt inkl RD end'!$A$2:$H$40,8),"")</f>
        <v/>
      </c>
      <c r="AE491" s="33" t="str">
        <f t="shared" si="140"/>
        <v/>
      </c>
      <c r="AF491" s="25"/>
      <c r="AG491" s="25"/>
      <c r="AH491" s="25"/>
      <c r="AI491" s="25"/>
      <c r="AJ491" s="47" t="str">
        <f t="shared" si="141"/>
        <v/>
      </c>
      <c r="AK491" s="48" t="str">
        <f t="shared" si="135"/>
        <v/>
      </c>
      <c r="AL491" s="47" t="str">
        <f t="shared" si="146"/>
        <v/>
      </c>
      <c r="AM491" s="27"/>
      <c r="AN491" s="36" t="str">
        <f t="shared" si="136"/>
        <v/>
      </c>
      <c r="AO491" s="39" t="str">
        <f t="shared" ref="AO491:AO552" si="150">IF(AN491&lt;&gt;"",1,"")</f>
        <v/>
      </c>
      <c r="AP491" s="39" t="str">
        <f t="shared" si="142"/>
        <v/>
      </c>
      <c r="AQ491" s="97" t="str">
        <f t="shared" si="137"/>
        <v/>
      </c>
      <c r="AR491" s="113" t="str">
        <f>_xlfn.IFNA(IF(AND(MATCH(B491,SlNrfürStrecke!A:A,0)&gt;0,MATCH(C491,SlNrfürStrecke!B:B,0)&gt;0)=TRUE,"ja","nein"),"nein")</f>
        <v>nein</v>
      </c>
      <c r="AS491" s="140" t="str">
        <f t="shared" si="143"/>
        <v>nein</v>
      </c>
      <c r="AT491" s="113" t="str">
        <f t="shared" si="144"/>
        <v>Ja</v>
      </c>
      <c r="AU491" s="113"/>
      <c r="AV491" s="141" t="s">
        <v>3607</v>
      </c>
    </row>
    <row r="492" spans="1:48" s="39" customFormat="1" ht="26.4" hidden="1" x14ac:dyDescent="0.25">
      <c r="A492" s="23"/>
      <c r="B492" s="77">
        <v>31482</v>
      </c>
      <c r="C492" s="81" t="s">
        <v>142</v>
      </c>
      <c r="D492" s="81" t="s">
        <v>8</v>
      </c>
      <c r="E492" s="37" t="b">
        <f t="shared" si="145"/>
        <v>0</v>
      </c>
      <c r="F492" s="37" t="b">
        <f t="shared" si="138"/>
        <v>0</v>
      </c>
      <c r="G492" s="38" t="str">
        <f t="shared" si="147"/>
        <v>31482 91 g</v>
      </c>
      <c r="H492" s="18" t="s">
        <v>3312</v>
      </c>
      <c r="I492" s="94" t="s">
        <v>3164</v>
      </c>
      <c r="J492" s="19" t="s">
        <v>3</v>
      </c>
      <c r="K492" s="19" t="s">
        <v>3182</v>
      </c>
      <c r="L492" s="51"/>
      <c r="M492" s="51"/>
      <c r="N492" s="19" t="str">
        <f t="shared" si="148"/>
        <v/>
      </c>
      <c r="O492" s="22" t="str">
        <f t="shared" ca="1" si="133"/>
        <v>ja</v>
      </c>
      <c r="P492" s="22" t="str">
        <f t="shared" ca="1" si="134"/>
        <v>ja</v>
      </c>
      <c r="Q492" s="20" t="str">
        <f t="shared" ca="1" si="149"/>
        <v>Ja</v>
      </c>
      <c r="R492" s="53" t="s">
        <v>693</v>
      </c>
      <c r="S492" s="84"/>
      <c r="T492" s="83"/>
      <c r="U492" s="33" t="str">
        <f t="shared" si="139"/>
        <v/>
      </c>
      <c r="V492" s="29"/>
      <c r="W492" s="35"/>
      <c r="X492" s="35"/>
      <c r="Y492" s="35"/>
      <c r="Z492" s="35"/>
      <c r="AA492" s="24" t="str">
        <f>IF(W492&lt;&gt;"",VLOOKUP(W492,'Anlagentypen strukt inkl RD end'!$A$2:$H$40,8),"")</f>
        <v/>
      </c>
      <c r="AB492" s="24" t="str">
        <f>IF(X492&lt;&gt;"",VLOOKUP(X492,'Anlagentypen strukt inkl RD end'!$A$2:$H$40,8),"")</f>
        <v/>
      </c>
      <c r="AC492" s="24" t="str">
        <f>IF(Y492&lt;&gt;"",VLOOKUP(Y492,'Anlagentypen strukt inkl RD end'!$A$2:$H$40,8),"")</f>
        <v/>
      </c>
      <c r="AD492" s="24" t="str">
        <f>IF(Z492&lt;&gt;"",VLOOKUP(Z492,'Anlagentypen strukt inkl RD end'!$A$2:$H$40,8),"")</f>
        <v/>
      </c>
      <c r="AE492" s="33" t="str">
        <f t="shared" si="140"/>
        <v/>
      </c>
      <c r="AF492" s="25"/>
      <c r="AG492" s="25"/>
      <c r="AH492" s="25"/>
      <c r="AI492" s="25"/>
      <c r="AJ492" s="47" t="str">
        <f t="shared" si="141"/>
        <v/>
      </c>
      <c r="AK492" s="48" t="str">
        <f t="shared" si="135"/>
        <v/>
      </c>
      <c r="AL492" s="47" t="str">
        <f t="shared" si="146"/>
        <v/>
      </c>
      <c r="AM492" s="27"/>
      <c r="AN492" s="36" t="str">
        <f t="shared" si="136"/>
        <v/>
      </c>
      <c r="AO492" s="39" t="str">
        <f t="shared" si="150"/>
        <v/>
      </c>
      <c r="AP492" s="39" t="str">
        <f t="shared" si="142"/>
        <v/>
      </c>
      <c r="AQ492" s="97" t="str">
        <f t="shared" si="137"/>
        <v/>
      </c>
      <c r="AR492" s="113" t="str">
        <f>_xlfn.IFNA(IF(AND(MATCH(B492,SlNrfürStrecke!A:A,0)&gt;0,MATCH(C492,SlNrfürStrecke!B:B,0)&gt;0)=TRUE,"ja","nein"),"nein")</f>
        <v>nein</v>
      </c>
      <c r="AS492" s="140" t="str">
        <f t="shared" si="143"/>
        <v>nein</v>
      </c>
      <c r="AT492" s="113" t="str">
        <f t="shared" si="144"/>
        <v>Ja</v>
      </c>
      <c r="AU492" s="113"/>
      <c r="AV492" s="141" t="s">
        <v>3607</v>
      </c>
    </row>
    <row r="493" spans="1:48" s="39" customFormat="1" ht="26.4" x14ac:dyDescent="0.25">
      <c r="A493" s="23" t="s">
        <v>2345</v>
      </c>
      <c r="B493" s="77">
        <v>31483</v>
      </c>
      <c r="C493" s="80" t="s">
        <v>3</v>
      </c>
      <c r="D493" s="81" t="s">
        <v>3</v>
      </c>
      <c r="E493" s="37" t="b">
        <f t="shared" si="145"/>
        <v>1</v>
      </c>
      <c r="F493" s="37" t="b">
        <f t="shared" si="138"/>
        <v>0</v>
      </c>
      <c r="G493" s="38" t="str">
        <f t="shared" si="147"/>
        <v xml:space="preserve">31483  </v>
      </c>
      <c r="H493" s="18" t="s">
        <v>3313</v>
      </c>
      <c r="I493" s="93" t="s">
        <v>2346</v>
      </c>
      <c r="J493" s="19" t="s">
        <v>3</v>
      </c>
      <c r="K493" s="19" t="s">
        <v>3</v>
      </c>
      <c r="L493" s="51"/>
      <c r="M493" s="51"/>
      <c r="N493" s="19" t="str">
        <f t="shared" si="148"/>
        <v/>
      </c>
      <c r="O493" s="22" t="str">
        <f t="shared" ca="1" si="133"/>
        <v>ja</v>
      </c>
      <c r="P493" s="22" t="str">
        <f t="shared" ca="1" si="134"/>
        <v>ja</v>
      </c>
      <c r="Q493" s="20" t="str">
        <f t="shared" ca="1" si="149"/>
        <v>Ja</v>
      </c>
      <c r="R493" s="53" t="s">
        <v>694</v>
      </c>
      <c r="S493" s="73" t="s">
        <v>2345</v>
      </c>
      <c r="T493" s="28"/>
      <c r="U493" s="33" t="str">
        <f t="shared" si="139"/>
        <v/>
      </c>
      <c r="V493" s="29"/>
      <c r="W493" s="35"/>
      <c r="X493" s="35"/>
      <c r="Y493" s="35"/>
      <c r="Z493" s="35"/>
      <c r="AA493" s="24" t="str">
        <f>IF(W493&lt;&gt;"",VLOOKUP(W493,'Anlagentypen strukt inkl RD end'!$A$2:$H$40,8),"")</f>
        <v/>
      </c>
      <c r="AB493" s="24" t="str">
        <f>IF(X493&lt;&gt;"",VLOOKUP(X493,'Anlagentypen strukt inkl RD end'!$A$2:$H$40,8),"")</f>
        <v/>
      </c>
      <c r="AC493" s="24" t="str">
        <f>IF(Y493&lt;&gt;"",VLOOKUP(Y493,'Anlagentypen strukt inkl RD end'!$A$2:$H$40,8),"")</f>
        <v/>
      </c>
      <c r="AD493" s="24" t="str">
        <f>IF(Z493&lt;&gt;"",VLOOKUP(Z493,'Anlagentypen strukt inkl RD end'!$A$2:$H$40,8),"")</f>
        <v/>
      </c>
      <c r="AE493" s="33" t="str">
        <f t="shared" si="140"/>
        <v/>
      </c>
      <c r="AF493" s="25"/>
      <c r="AG493" s="25"/>
      <c r="AH493" s="25"/>
      <c r="AI493" s="25"/>
      <c r="AJ493" s="47" t="str">
        <f t="shared" si="141"/>
        <v/>
      </c>
      <c r="AK493" s="48" t="str">
        <f t="shared" si="135"/>
        <v/>
      </c>
      <c r="AL493" s="47" t="str">
        <f t="shared" si="146"/>
        <v/>
      </c>
      <c r="AM493" s="27"/>
      <c r="AN493" s="36" t="str">
        <f t="shared" si="136"/>
        <v/>
      </c>
      <c r="AO493" s="39" t="str">
        <f t="shared" si="150"/>
        <v/>
      </c>
      <c r="AP493" s="39" t="str">
        <f t="shared" si="142"/>
        <v>X</v>
      </c>
      <c r="AQ493" s="97" t="str">
        <f t="shared" si="137"/>
        <v/>
      </c>
      <c r="AR493" s="140" t="str">
        <f>_xlfn.IFNA(IF(AND(MATCH(B493,SlNrfürStrecke!A:A,0)&gt;0,MATCH(C493,SlNrfürStrecke!B:B,0)&gt;0)=TRUE,"ja","nein"),"nein")</f>
        <v>ja</v>
      </c>
      <c r="AS493" s="140" t="str">
        <f t="shared" si="143"/>
        <v>ja</v>
      </c>
      <c r="AT493" s="113" t="str">
        <f t="shared" si="144"/>
        <v>Nein</v>
      </c>
      <c r="AU493" s="113"/>
      <c r="AV493" s="141" t="s">
        <v>3607</v>
      </c>
    </row>
    <row r="494" spans="1:48" s="39" customFormat="1" ht="26.4" hidden="1" x14ac:dyDescent="0.25">
      <c r="A494" s="23"/>
      <c r="B494" s="77">
        <v>31483</v>
      </c>
      <c r="C494" s="81" t="s">
        <v>142</v>
      </c>
      <c r="D494" s="81" t="s">
        <v>3</v>
      </c>
      <c r="E494" s="37" t="b">
        <f t="shared" si="145"/>
        <v>0</v>
      </c>
      <c r="F494" s="37" t="b">
        <f t="shared" si="138"/>
        <v>0</v>
      </c>
      <c r="G494" s="38" t="str">
        <f t="shared" si="147"/>
        <v xml:space="preserve">31483 91 </v>
      </c>
      <c r="H494" s="18" t="s">
        <v>3313</v>
      </c>
      <c r="I494" s="94" t="s">
        <v>3164</v>
      </c>
      <c r="J494" s="19" t="s">
        <v>3</v>
      </c>
      <c r="K494" s="19" t="s">
        <v>3</v>
      </c>
      <c r="L494" s="51"/>
      <c r="M494" s="51"/>
      <c r="N494" s="19" t="str">
        <f t="shared" si="148"/>
        <v/>
      </c>
      <c r="O494" s="22" t="str">
        <f t="shared" ca="1" si="133"/>
        <v>ja</v>
      </c>
      <c r="P494" s="22" t="str">
        <f t="shared" ca="1" si="134"/>
        <v>ja</v>
      </c>
      <c r="Q494" s="20" t="str">
        <f t="shared" ca="1" si="149"/>
        <v>Ja</v>
      </c>
      <c r="R494" s="53" t="s">
        <v>695</v>
      </c>
      <c r="S494" s="73"/>
      <c r="T494" s="28"/>
      <c r="U494" s="33" t="str">
        <f t="shared" si="139"/>
        <v/>
      </c>
      <c r="V494" s="29"/>
      <c r="W494" s="35"/>
      <c r="X494" s="35"/>
      <c r="Y494" s="35"/>
      <c r="Z494" s="35"/>
      <c r="AA494" s="24" t="str">
        <f>IF(W494&lt;&gt;"",VLOOKUP(W494,'Anlagentypen strukt inkl RD end'!$A$2:$H$40,8),"")</f>
        <v/>
      </c>
      <c r="AB494" s="24" t="str">
        <f>IF(X494&lt;&gt;"",VLOOKUP(X494,'Anlagentypen strukt inkl RD end'!$A$2:$H$40,8),"")</f>
        <v/>
      </c>
      <c r="AC494" s="24" t="str">
        <f>IF(Y494&lt;&gt;"",VLOOKUP(Y494,'Anlagentypen strukt inkl RD end'!$A$2:$H$40,8),"")</f>
        <v/>
      </c>
      <c r="AD494" s="24" t="str">
        <f>IF(Z494&lt;&gt;"",VLOOKUP(Z494,'Anlagentypen strukt inkl RD end'!$A$2:$H$40,8),"")</f>
        <v/>
      </c>
      <c r="AE494" s="33" t="str">
        <f t="shared" si="140"/>
        <v/>
      </c>
      <c r="AF494" s="25"/>
      <c r="AG494" s="25"/>
      <c r="AH494" s="25"/>
      <c r="AI494" s="25"/>
      <c r="AJ494" s="47" t="str">
        <f t="shared" si="141"/>
        <v/>
      </c>
      <c r="AK494" s="48" t="str">
        <f t="shared" si="135"/>
        <v/>
      </c>
      <c r="AL494" s="47" t="str">
        <f t="shared" si="146"/>
        <v/>
      </c>
      <c r="AM494" s="27"/>
      <c r="AN494" s="36" t="str">
        <f t="shared" si="136"/>
        <v/>
      </c>
      <c r="AO494" s="39" t="str">
        <f t="shared" si="150"/>
        <v/>
      </c>
      <c r="AP494" s="39" t="str">
        <f t="shared" si="142"/>
        <v/>
      </c>
      <c r="AQ494" s="97" t="str">
        <f t="shared" si="137"/>
        <v/>
      </c>
      <c r="AR494" s="113" t="str">
        <f>_xlfn.IFNA(IF(AND(MATCH(B494,SlNrfürStrecke!A:A,0)&gt;0,MATCH(C494,SlNrfürStrecke!B:B,0)&gt;0)=TRUE,"ja","nein"),"nein")</f>
        <v>nein</v>
      </c>
      <c r="AS494" s="140" t="str">
        <f t="shared" si="143"/>
        <v>nein</v>
      </c>
      <c r="AT494" s="113" t="str">
        <f t="shared" si="144"/>
        <v>Ja</v>
      </c>
      <c r="AU494" s="113"/>
      <c r="AV494" s="141" t="s">
        <v>3607</v>
      </c>
    </row>
    <row r="495" spans="1:48" s="39" customFormat="1" ht="39.6" hidden="1" x14ac:dyDescent="0.25">
      <c r="A495" s="23"/>
      <c r="B495" s="77">
        <v>31484</v>
      </c>
      <c r="C495" s="80" t="s">
        <v>3</v>
      </c>
      <c r="D495" s="81" t="s">
        <v>8</v>
      </c>
      <c r="E495" s="37" t="b">
        <f t="shared" si="145"/>
        <v>0</v>
      </c>
      <c r="F495" s="37" t="b">
        <f t="shared" si="138"/>
        <v>0</v>
      </c>
      <c r="G495" s="38" t="str">
        <f t="shared" si="147"/>
        <v>31484  g</v>
      </c>
      <c r="H495" s="18" t="s">
        <v>3314</v>
      </c>
      <c r="I495" s="93" t="s">
        <v>2346</v>
      </c>
      <c r="J495" s="19" t="s">
        <v>3</v>
      </c>
      <c r="K495" s="19" t="s">
        <v>3</v>
      </c>
      <c r="L495" s="51"/>
      <c r="M495" s="51"/>
      <c r="N495" s="19" t="str">
        <f t="shared" si="148"/>
        <v/>
      </c>
      <c r="O495" s="22" t="str">
        <f t="shared" ca="1" si="133"/>
        <v>ja</v>
      </c>
      <c r="P495" s="22" t="str">
        <f t="shared" ca="1" si="134"/>
        <v>ja</v>
      </c>
      <c r="Q495" s="20" t="str">
        <f t="shared" ca="1" si="149"/>
        <v>Ja</v>
      </c>
      <c r="R495" s="53" t="s">
        <v>696</v>
      </c>
      <c r="S495" s="84"/>
      <c r="T495" s="83"/>
      <c r="U495" s="33" t="str">
        <f t="shared" si="139"/>
        <v/>
      </c>
      <c r="V495" s="29"/>
      <c r="W495" s="35"/>
      <c r="X495" s="35"/>
      <c r="Y495" s="35"/>
      <c r="Z495" s="35"/>
      <c r="AA495" s="24" t="str">
        <f>IF(W495&lt;&gt;"",VLOOKUP(W495,'Anlagentypen strukt inkl RD end'!$A$2:$H$40,8),"")</f>
        <v/>
      </c>
      <c r="AB495" s="24" t="str">
        <f>IF(X495&lt;&gt;"",VLOOKUP(X495,'Anlagentypen strukt inkl RD end'!$A$2:$H$40,8),"")</f>
        <v/>
      </c>
      <c r="AC495" s="24" t="str">
        <f>IF(Y495&lt;&gt;"",VLOOKUP(Y495,'Anlagentypen strukt inkl RD end'!$A$2:$H$40,8),"")</f>
        <v/>
      </c>
      <c r="AD495" s="24" t="str">
        <f>IF(Z495&lt;&gt;"",VLOOKUP(Z495,'Anlagentypen strukt inkl RD end'!$A$2:$H$40,8),"")</f>
        <v/>
      </c>
      <c r="AE495" s="33" t="str">
        <f t="shared" si="140"/>
        <v/>
      </c>
      <c r="AF495" s="25"/>
      <c r="AG495" s="25"/>
      <c r="AH495" s="25"/>
      <c r="AI495" s="25"/>
      <c r="AJ495" s="47" t="str">
        <f t="shared" si="141"/>
        <v/>
      </c>
      <c r="AK495" s="48" t="str">
        <f t="shared" si="135"/>
        <v/>
      </c>
      <c r="AL495" s="47" t="str">
        <f t="shared" si="146"/>
        <v/>
      </c>
      <c r="AM495" s="27"/>
      <c r="AN495" s="36" t="str">
        <f t="shared" si="136"/>
        <v/>
      </c>
      <c r="AO495" s="39" t="str">
        <f t="shared" si="150"/>
        <v/>
      </c>
      <c r="AP495" s="39" t="str">
        <f t="shared" si="142"/>
        <v/>
      </c>
      <c r="AQ495" s="97" t="str">
        <f t="shared" si="137"/>
        <v/>
      </c>
      <c r="AR495" s="140" t="str">
        <f>_xlfn.IFNA(IF(AND(MATCH(B495,SlNrfürStrecke!A:A,0)&gt;0,MATCH(C495,SlNrfürStrecke!B:B,0)&gt;0)=TRUE,"ja","nein"),"nein")</f>
        <v>nein</v>
      </c>
      <c r="AS495" s="140" t="str">
        <f t="shared" si="143"/>
        <v>nein</v>
      </c>
      <c r="AT495" s="113" t="str">
        <f t="shared" si="144"/>
        <v>Ja</v>
      </c>
      <c r="AU495" s="113"/>
      <c r="AV495" s="141" t="s">
        <v>3607</v>
      </c>
    </row>
    <row r="496" spans="1:48" s="39" customFormat="1" ht="39.6" hidden="1" x14ac:dyDescent="0.25">
      <c r="A496" s="23"/>
      <c r="B496" s="77">
        <v>31484</v>
      </c>
      <c r="C496" s="81" t="s">
        <v>112</v>
      </c>
      <c r="D496" s="81" t="s">
        <v>3</v>
      </c>
      <c r="E496" s="37" t="b">
        <f t="shared" si="145"/>
        <v>0</v>
      </c>
      <c r="F496" s="37" t="b">
        <f t="shared" si="138"/>
        <v>0</v>
      </c>
      <c r="G496" s="38" t="str">
        <f t="shared" si="147"/>
        <v xml:space="preserve">31484 88 </v>
      </c>
      <c r="H496" s="18" t="s">
        <v>3314</v>
      </c>
      <c r="I496" s="94" t="s">
        <v>113</v>
      </c>
      <c r="J496" s="19" t="s">
        <v>3</v>
      </c>
      <c r="K496" s="19" t="s">
        <v>3</v>
      </c>
      <c r="L496" s="51"/>
      <c r="M496" s="51"/>
      <c r="N496" s="19" t="str">
        <f t="shared" si="148"/>
        <v/>
      </c>
      <c r="O496" s="22" t="str">
        <f t="shared" ref="O496:O559" ca="1" si="151">IF(OR(L496&lt;TODAY(),L496=""),"ja","nein")</f>
        <v>ja</v>
      </c>
      <c r="P496" s="22" t="str">
        <f t="shared" ref="P496:P559" ca="1" si="152">IF(OR(M496&gt;TODAY(),M496=""),"ja","nein")</f>
        <v>ja</v>
      </c>
      <c r="Q496" s="20" t="str">
        <f t="shared" ca="1" si="149"/>
        <v>Ja</v>
      </c>
      <c r="R496" s="53" t="s">
        <v>697</v>
      </c>
      <c r="S496" s="73"/>
      <c r="T496" s="28"/>
      <c r="U496" s="33" t="str">
        <f t="shared" si="139"/>
        <v/>
      </c>
      <c r="V496" s="29"/>
      <c r="W496" s="35"/>
      <c r="X496" s="35"/>
      <c r="Y496" s="35"/>
      <c r="Z496" s="35"/>
      <c r="AA496" s="24" t="str">
        <f>IF(W496&lt;&gt;"",VLOOKUP(W496,'Anlagentypen strukt inkl RD end'!$A$2:$H$40,8),"")</f>
        <v/>
      </c>
      <c r="AB496" s="24" t="str">
        <f>IF(X496&lt;&gt;"",VLOOKUP(X496,'Anlagentypen strukt inkl RD end'!$A$2:$H$40,8),"")</f>
        <v/>
      </c>
      <c r="AC496" s="24" t="str">
        <f>IF(Y496&lt;&gt;"",VLOOKUP(Y496,'Anlagentypen strukt inkl RD end'!$A$2:$H$40,8),"")</f>
        <v/>
      </c>
      <c r="AD496" s="24" t="str">
        <f>IF(Z496&lt;&gt;"",VLOOKUP(Z496,'Anlagentypen strukt inkl RD end'!$A$2:$H$40,8),"")</f>
        <v/>
      </c>
      <c r="AE496" s="33" t="str">
        <f t="shared" si="140"/>
        <v/>
      </c>
      <c r="AF496" s="25"/>
      <c r="AG496" s="25"/>
      <c r="AH496" s="25"/>
      <c r="AI496" s="25"/>
      <c r="AJ496" s="47" t="str">
        <f t="shared" si="141"/>
        <v/>
      </c>
      <c r="AK496" s="48" t="str">
        <f t="shared" si="135"/>
        <v/>
      </c>
      <c r="AL496" s="47" t="str">
        <f t="shared" si="146"/>
        <v/>
      </c>
      <c r="AM496" s="27"/>
      <c r="AN496" s="36" t="str">
        <f t="shared" si="136"/>
        <v/>
      </c>
      <c r="AO496" s="39" t="str">
        <f t="shared" si="150"/>
        <v/>
      </c>
      <c r="AP496" s="39" t="str">
        <f t="shared" si="142"/>
        <v/>
      </c>
      <c r="AQ496" s="97" t="str">
        <f t="shared" si="137"/>
        <v/>
      </c>
      <c r="AR496" s="113" t="str">
        <f>_xlfn.IFNA(IF(AND(MATCH(B496,SlNrfürStrecke!A:A,0)&gt;0,MATCH(C496,SlNrfürStrecke!B:B,0)&gt;0)=TRUE,"ja","nein"),"nein")</f>
        <v>nein</v>
      </c>
      <c r="AS496" s="140" t="str">
        <f t="shared" si="143"/>
        <v>nein</v>
      </c>
      <c r="AT496" s="113" t="str">
        <f t="shared" si="144"/>
        <v>Ja</v>
      </c>
      <c r="AU496" s="113"/>
      <c r="AV496" s="141" t="s">
        <v>3607</v>
      </c>
    </row>
    <row r="497" spans="1:48" s="39" customFormat="1" ht="39.6" hidden="1" x14ac:dyDescent="0.25">
      <c r="A497" s="23"/>
      <c r="B497" s="77">
        <v>31484</v>
      </c>
      <c r="C497" s="81" t="s">
        <v>142</v>
      </c>
      <c r="D497" s="81" t="s">
        <v>8</v>
      </c>
      <c r="E497" s="37" t="b">
        <f t="shared" si="145"/>
        <v>0</v>
      </c>
      <c r="F497" s="37" t="b">
        <f t="shared" si="138"/>
        <v>0</v>
      </c>
      <c r="G497" s="38" t="str">
        <f t="shared" si="147"/>
        <v>31484 91 g</v>
      </c>
      <c r="H497" s="18" t="s">
        <v>3314</v>
      </c>
      <c r="I497" s="94" t="s">
        <v>3164</v>
      </c>
      <c r="J497" s="19" t="s">
        <v>3</v>
      </c>
      <c r="K497" s="19" t="s">
        <v>3182</v>
      </c>
      <c r="L497" s="51"/>
      <c r="M497" s="51"/>
      <c r="N497" s="19" t="str">
        <f t="shared" si="148"/>
        <v/>
      </c>
      <c r="O497" s="22" t="str">
        <f t="shared" ca="1" si="151"/>
        <v>ja</v>
      </c>
      <c r="P497" s="22" t="str">
        <f t="shared" ca="1" si="152"/>
        <v>ja</v>
      </c>
      <c r="Q497" s="20" t="str">
        <f t="shared" ca="1" si="149"/>
        <v>Ja</v>
      </c>
      <c r="R497" s="53" t="s">
        <v>698</v>
      </c>
      <c r="S497" s="84"/>
      <c r="T497" s="83"/>
      <c r="U497" s="33" t="str">
        <f t="shared" si="139"/>
        <v/>
      </c>
      <c r="V497" s="29"/>
      <c r="W497" s="35"/>
      <c r="X497" s="35"/>
      <c r="Y497" s="35"/>
      <c r="Z497" s="35"/>
      <c r="AA497" s="24" t="str">
        <f>IF(W497&lt;&gt;"",VLOOKUP(W497,'Anlagentypen strukt inkl RD end'!$A$2:$H$40,8),"")</f>
        <v/>
      </c>
      <c r="AB497" s="24" t="str">
        <f>IF(X497&lt;&gt;"",VLOOKUP(X497,'Anlagentypen strukt inkl RD end'!$A$2:$H$40,8),"")</f>
        <v/>
      </c>
      <c r="AC497" s="24" t="str">
        <f>IF(Y497&lt;&gt;"",VLOOKUP(Y497,'Anlagentypen strukt inkl RD end'!$A$2:$H$40,8),"")</f>
        <v/>
      </c>
      <c r="AD497" s="24" t="str">
        <f>IF(Z497&lt;&gt;"",VLOOKUP(Z497,'Anlagentypen strukt inkl RD end'!$A$2:$H$40,8),"")</f>
        <v/>
      </c>
      <c r="AE497" s="33" t="str">
        <f t="shared" si="140"/>
        <v/>
      </c>
      <c r="AF497" s="25"/>
      <c r="AG497" s="25"/>
      <c r="AH497" s="25"/>
      <c r="AI497" s="25"/>
      <c r="AJ497" s="47" t="str">
        <f t="shared" si="141"/>
        <v/>
      </c>
      <c r="AK497" s="48" t="str">
        <f t="shared" si="135"/>
        <v/>
      </c>
      <c r="AL497" s="47" t="str">
        <f t="shared" si="146"/>
        <v/>
      </c>
      <c r="AM497" s="27"/>
      <c r="AN497" s="36" t="str">
        <f t="shared" si="136"/>
        <v/>
      </c>
      <c r="AO497" s="39" t="str">
        <f t="shared" si="150"/>
        <v/>
      </c>
      <c r="AP497" s="39" t="str">
        <f t="shared" si="142"/>
        <v/>
      </c>
      <c r="AQ497" s="97" t="str">
        <f t="shared" si="137"/>
        <v/>
      </c>
      <c r="AR497" s="113" t="str">
        <f>_xlfn.IFNA(IF(AND(MATCH(B497,SlNrfürStrecke!A:A,0)&gt;0,MATCH(C497,SlNrfürStrecke!B:B,0)&gt;0)=TRUE,"ja","nein"),"nein")</f>
        <v>nein</v>
      </c>
      <c r="AS497" s="140" t="str">
        <f t="shared" si="143"/>
        <v>nein</v>
      </c>
      <c r="AT497" s="113" t="str">
        <f t="shared" si="144"/>
        <v>Ja</v>
      </c>
      <c r="AU497" s="113"/>
      <c r="AV497" s="141" t="s">
        <v>3607</v>
      </c>
    </row>
    <row r="498" spans="1:48" s="39" customFormat="1" ht="26.4" x14ac:dyDescent="0.25">
      <c r="A498" s="23" t="s">
        <v>2345</v>
      </c>
      <c r="B498" s="77">
        <v>31485</v>
      </c>
      <c r="C498" s="80" t="s">
        <v>3</v>
      </c>
      <c r="D498" s="81" t="s">
        <v>3</v>
      </c>
      <c r="E498" s="37" t="b">
        <f t="shared" si="145"/>
        <v>1</v>
      </c>
      <c r="F498" s="37" t="b">
        <f t="shared" si="138"/>
        <v>0</v>
      </c>
      <c r="G498" s="38" t="str">
        <f t="shared" si="147"/>
        <v xml:space="preserve">31485  </v>
      </c>
      <c r="H498" s="18" t="s">
        <v>700</v>
      </c>
      <c r="I498" s="93" t="s">
        <v>2346</v>
      </c>
      <c r="J498" s="19" t="s">
        <v>3311</v>
      </c>
      <c r="K498" s="19" t="s">
        <v>3</v>
      </c>
      <c r="L498" s="51"/>
      <c r="M498" s="51"/>
      <c r="N498" s="19" t="str">
        <f t="shared" si="148"/>
        <v/>
      </c>
      <c r="O498" s="22" t="str">
        <f t="shared" ca="1" si="151"/>
        <v>ja</v>
      </c>
      <c r="P498" s="22" t="str">
        <f t="shared" ca="1" si="152"/>
        <v>ja</v>
      </c>
      <c r="Q498" s="20" t="str">
        <f t="shared" ca="1" si="149"/>
        <v>Ja</v>
      </c>
      <c r="R498" s="53" t="s">
        <v>699</v>
      </c>
      <c r="S498" s="73" t="s">
        <v>2345</v>
      </c>
      <c r="T498" s="28"/>
      <c r="U498" s="33" t="str">
        <f t="shared" si="139"/>
        <v/>
      </c>
      <c r="V498" s="29"/>
      <c r="W498" s="35"/>
      <c r="X498" s="35"/>
      <c r="Y498" s="35"/>
      <c r="Z498" s="35"/>
      <c r="AA498" s="24" t="str">
        <f>IF(W498&lt;&gt;"",VLOOKUP(W498,'Anlagentypen strukt inkl RD end'!$A$2:$H$40,8),"")</f>
        <v/>
      </c>
      <c r="AB498" s="24" t="str">
        <f>IF(X498&lt;&gt;"",VLOOKUP(X498,'Anlagentypen strukt inkl RD end'!$A$2:$H$40,8),"")</f>
        <v/>
      </c>
      <c r="AC498" s="24" t="str">
        <f>IF(Y498&lt;&gt;"",VLOOKUP(Y498,'Anlagentypen strukt inkl RD end'!$A$2:$H$40,8),"")</f>
        <v/>
      </c>
      <c r="AD498" s="24" t="str">
        <f>IF(Z498&lt;&gt;"",VLOOKUP(Z498,'Anlagentypen strukt inkl RD end'!$A$2:$H$40,8),"")</f>
        <v/>
      </c>
      <c r="AE498" s="33" t="str">
        <f t="shared" si="140"/>
        <v/>
      </c>
      <c r="AF498" s="25"/>
      <c r="AG498" s="25"/>
      <c r="AH498" s="25"/>
      <c r="AI498" s="25"/>
      <c r="AJ498" s="47" t="str">
        <f t="shared" si="141"/>
        <v/>
      </c>
      <c r="AK498" s="48" t="str">
        <f t="shared" si="135"/>
        <v/>
      </c>
      <c r="AL498" s="47" t="str">
        <f t="shared" si="146"/>
        <v/>
      </c>
      <c r="AM498" s="27"/>
      <c r="AN498" s="36" t="str">
        <f t="shared" si="136"/>
        <v/>
      </c>
      <c r="AO498" s="39" t="str">
        <f t="shared" si="150"/>
        <v/>
      </c>
      <c r="AP498" s="39" t="str">
        <f t="shared" si="142"/>
        <v>X</v>
      </c>
      <c r="AQ498" s="97" t="str">
        <f t="shared" si="137"/>
        <v/>
      </c>
      <c r="AR498" s="140" t="str">
        <f>_xlfn.IFNA(IF(AND(MATCH(B498,SlNrfürStrecke!A:A,0)&gt;0,MATCH(C498,SlNrfürStrecke!B:B,0)&gt;0)=TRUE,"ja","nein"),"nein")</f>
        <v>ja</v>
      </c>
      <c r="AS498" s="140" t="str">
        <f t="shared" si="143"/>
        <v>ja</v>
      </c>
      <c r="AT498" s="113" t="str">
        <f t="shared" si="144"/>
        <v>Nein</v>
      </c>
      <c r="AU498" s="113"/>
      <c r="AV498" s="141" t="s">
        <v>3607</v>
      </c>
    </row>
    <row r="499" spans="1:48" s="39" customFormat="1" ht="39.6" hidden="1" x14ac:dyDescent="0.25">
      <c r="A499" s="23"/>
      <c r="B499" s="77">
        <v>31486</v>
      </c>
      <c r="C499" s="80" t="s">
        <v>3</v>
      </c>
      <c r="D499" s="81" t="s">
        <v>8</v>
      </c>
      <c r="E499" s="37" t="b">
        <f t="shared" si="145"/>
        <v>0</v>
      </c>
      <c r="F499" s="37" t="b">
        <f t="shared" si="138"/>
        <v>0</v>
      </c>
      <c r="G499" s="38" t="str">
        <f t="shared" si="147"/>
        <v>31486  g</v>
      </c>
      <c r="H499" s="18" t="s">
        <v>702</v>
      </c>
      <c r="I499" s="93" t="s">
        <v>2346</v>
      </c>
      <c r="J499" s="19" t="s">
        <v>3</v>
      </c>
      <c r="K499" s="19" t="s">
        <v>703</v>
      </c>
      <c r="L499" s="51"/>
      <c r="M499" s="51"/>
      <c r="N499" s="19" t="str">
        <f t="shared" si="148"/>
        <v/>
      </c>
      <c r="O499" s="22" t="str">
        <f t="shared" ca="1" si="151"/>
        <v>ja</v>
      </c>
      <c r="P499" s="22" t="str">
        <f t="shared" ca="1" si="152"/>
        <v>ja</v>
      </c>
      <c r="Q499" s="20" t="str">
        <f t="shared" ca="1" si="149"/>
        <v>Ja</v>
      </c>
      <c r="R499" s="53" t="s">
        <v>701</v>
      </c>
      <c r="S499" s="84"/>
      <c r="T499" s="83"/>
      <c r="U499" s="33" t="str">
        <f t="shared" si="139"/>
        <v/>
      </c>
      <c r="V499" s="29"/>
      <c r="W499" s="35"/>
      <c r="X499" s="35"/>
      <c r="Y499" s="35"/>
      <c r="Z499" s="35"/>
      <c r="AA499" s="24" t="str">
        <f>IF(W499&lt;&gt;"",VLOOKUP(W499,'Anlagentypen strukt inkl RD end'!$A$2:$H$40,8),"")</f>
        <v/>
      </c>
      <c r="AB499" s="24" t="str">
        <f>IF(X499&lt;&gt;"",VLOOKUP(X499,'Anlagentypen strukt inkl RD end'!$A$2:$H$40,8),"")</f>
        <v/>
      </c>
      <c r="AC499" s="24" t="str">
        <f>IF(Y499&lt;&gt;"",VLOOKUP(Y499,'Anlagentypen strukt inkl RD end'!$A$2:$H$40,8),"")</f>
        <v/>
      </c>
      <c r="AD499" s="24" t="str">
        <f>IF(Z499&lt;&gt;"",VLOOKUP(Z499,'Anlagentypen strukt inkl RD end'!$A$2:$H$40,8),"")</f>
        <v/>
      </c>
      <c r="AE499" s="33" t="str">
        <f t="shared" si="140"/>
        <v/>
      </c>
      <c r="AF499" s="25"/>
      <c r="AG499" s="25"/>
      <c r="AH499" s="25"/>
      <c r="AI499" s="25"/>
      <c r="AJ499" s="47" t="str">
        <f t="shared" si="141"/>
        <v/>
      </c>
      <c r="AK499" s="48" t="str">
        <f t="shared" si="135"/>
        <v/>
      </c>
      <c r="AL499" s="47" t="str">
        <f t="shared" si="146"/>
        <v/>
      </c>
      <c r="AM499" s="27"/>
      <c r="AN499" s="36" t="str">
        <f t="shared" si="136"/>
        <v/>
      </c>
      <c r="AO499" s="39" t="str">
        <f t="shared" si="150"/>
        <v/>
      </c>
      <c r="AP499" s="39" t="str">
        <f t="shared" si="142"/>
        <v/>
      </c>
      <c r="AQ499" s="97" t="str">
        <f t="shared" si="137"/>
        <v/>
      </c>
      <c r="AR499" s="140" t="str">
        <f>_xlfn.IFNA(IF(AND(MATCH(B499,SlNrfürStrecke!A:A,0)&gt;0,MATCH(C499,SlNrfürStrecke!B:B,0)&gt;0)=TRUE,"ja","nein"),"nein")</f>
        <v>nein</v>
      </c>
      <c r="AS499" s="140" t="str">
        <f t="shared" si="143"/>
        <v>nein</v>
      </c>
      <c r="AT499" s="113" t="str">
        <f t="shared" si="144"/>
        <v>Ja</v>
      </c>
      <c r="AU499" s="113"/>
      <c r="AV499" s="141" t="s">
        <v>3607</v>
      </c>
    </row>
    <row r="500" spans="1:48" s="39" customFormat="1" ht="39.6" hidden="1" x14ac:dyDescent="0.25">
      <c r="A500" s="23"/>
      <c r="B500" s="77">
        <v>31486</v>
      </c>
      <c r="C500" s="81" t="s">
        <v>142</v>
      </c>
      <c r="D500" s="81" t="s">
        <v>8</v>
      </c>
      <c r="E500" s="37" t="b">
        <f t="shared" si="145"/>
        <v>0</v>
      </c>
      <c r="F500" s="37" t="b">
        <f t="shared" si="138"/>
        <v>0</v>
      </c>
      <c r="G500" s="38" t="str">
        <f t="shared" si="147"/>
        <v>31486 91 g</v>
      </c>
      <c r="H500" s="18" t="s">
        <v>702</v>
      </c>
      <c r="I500" s="94" t="s">
        <v>3164</v>
      </c>
      <c r="J500" s="19" t="s">
        <v>3</v>
      </c>
      <c r="K500" s="19" t="s">
        <v>3182</v>
      </c>
      <c r="L500" s="51"/>
      <c r="M500" s="51"/>
      <c r="N500" s="19" t="str">
        <f t="shared" si="148"/>
        <v/>
      </c>
      <c r="O500" s="22" t="str">
        <f t="shared" ca="1" si="151"/>
        <v>ja</v>
      </c>
      <c r="P500" s="22" t="str">
        <f t="shared" ca="1" si="152"/>
        <v>ja</v>
      </c>
      <c r="Q500" s="20" t="str">
        <f t="shared" ca="1" si="149"/>
        <v>Ja</v>
      </c>
      <c r="R500" s="53" t="s">
        <v>704</v>
      </c>
      <c r="S500" s="84"/>
      <c r="T500" s="83"/>
      <c r="U500" s="33" t="str">
        <f t="shared" si="139"/>
        <v/>
      </c>
      <c r="V500" s="29"/>
      <c r="W500" s="35"/>
      <c r="X500" s="35"/>
      <c r="Y500" s="35"/>
      <c r="Z500" s="35"/>
      <c r="AA500" s="24" t="str">
        <f>IF(W500&lt;&gt;"",VLOOKUP(W500,'Anlagentypen strukt inkl RD end'!$A$2:$H$40,8),"")</f>
        <v/>
      </c>
      <c r="AB500" s="24" t="str">
        <f>IF(X500&lt;&gt;"",VLOOKUP(X500,'Anlagentypen strukt inkl RD end'!$A$2:$H$40,8),"")</f>
        <v/>
      </c>
      <c r="AC500" s="24" t="str">
        <f>IF(Y500&lt;&gt;"",VLOOKUP(Y500,'Anlagentypen strukt inkl RD end'!$A$2:$H$40,8),"")</f>
        <v/>
      </c>
      <c r="AD500" s="24" t="str">
        <f>IF(Z500&lt;&gt;"",VLOOKUP(Z500,'Anlagentypen strukt inkl RD end'!$A$2:$H$40,8),"")</f>
        <v/>
      </c>
      <c r="AE500" s="33" t="str">
        <f t="shared" si="140"/>
        <v/>
      </c>
      <c r="AF500" s="25"/>
      <c r="AG500" s="25"/>
      <c r="AH500" s="25"/>
      <c r="AI500" s="25"/>
      <c r="AJ500" s="47" t="str">
        <f t="shared" si="141"/>
        <v/>
      </c>
      <c r="AK500" s="48" t="str">
        <f t="shared" si="135"/>
        <v/>
      </c>
      <c r="AL500" s="47" t="str">
        <f t="shared" si="146"/>
        <v/>
      </c>
      <c r="AM500" s="27"/>
      <c r="AN500" s="36" t="str">
        <f t="shared" si="136"/>
        <v/>
      </c>
      <c r="AO500" s="39" t="str">
        <f t="shared" si="150"/>
        <v/>
      </c>
      <c r="AP500" s="39" t="str">
        <f t="shared" si="142"/>
        <v/>
      </c>
      <c r="AQ500" s="97" t="str">
        <f t="shared" si="137"/>
        <v/>
      </c>
      <c r="AR500" s="113" t="str">
        <f>_xlfn.IFNA(IF(AND(MATCH(B500,SlNrfürStrecke!A:A,0)&gt;0,MATCH(C500,SlNrfürStrecke!B:B,0)&gt;0)=TRUE,"ja","nein"),"nein")</f>
        <v>nein</v>
      </c>
      <c r="AS500" s="140" t="str">
        <f t="shared" si="143"/>
        <v>nein</v>
      </c>
      <c r="AT500" s="113" t="str">
        <f t="shared" si="144"/>
        <v>Ja</v>
      </c>
      <c r="AU500" s="113"/>
      <c r="AV500" s="141" t="s">
        <v>3607</v>
      </c>
    </row>
    <row r="501" spans="1:48" s="39" customFormat="1" ht="39.6" hidden="1" x14ac:dyDescent="0.25">
      <c r="A501" s="23"/>
      <c r="B501" s="77">
        <v>31487</v>
      </c>
      <c r="C501" s="80" t="s">
        <v>3</v>
      </c>
      <c r="D501" s="81" t="s">
        <v>8</v>
      </c>
      <c r="E501" s="37" t="b">
        <f t="shared" si="145"/>
        <v>0</v>
      </c>
      <c r="F501" s="37" t="b">
        <f t="shared" si="138"/>
        <v>0</v>
      </c>
      <c r="G501" s="38" t="str">
        <f t="shared" si="147"/>
        <v>31487  g</v>
      </c>
      <c r="H501" s="18" t="s">
        <v>706</v>
      </c>
      <c r="I501" s="93" t="s">
        <v>2346</v>
      </c>
      <c r="J501" s="19" t="s">
        <v>3</v>
      </c>
      <c r="K501" s="19" t="s">
        <v>707</v>
      </c>
      <c r="L501" s="51"/>
      <c r="M501" s="51"/>
      <c r="N501" s="19" t="str">
        <f t="shared" si="148"/>
        <v/>
      </c>
      <c r="O501" s="22" t="str">
        <f t="shared" ca="1" si="151"/>
        <v>ja</v>
      </c>
      <c r="P501" s="22" t="str">
        <f t="shared" ca="1" si="152"/>
        <v>ja</v>
      </c>
      <c r="Q501" s="20" t="str">
        <f t="shared" ca="1" si="149"/>
        <v>Ja</v>
      </c>
      <c r="R501" s="53" t="s">
        <v>705</v>
      </c>
      <c r="S501" s="84"/>
      <c r="T501" s="83"/>
      <c r="U501" s="33" t="str">
        <f t="shared" si="139"/>
        <v/>
      </c>
      <c r="V501" s="29"/>
      <c r="W501" s="35"/>
      <c r="X501" s="35"/>
      <c r="Y501" s="35"/>
      <c r="Z501" s="35"/>
      <c r="AA501" s="24" t="str">
        <f>IF(W501&lt;&gt;"",VLOOKUP(W501,'Anlagentypen strukt inkl RD end'!$A$2:$H$40,8),"")</f>
        <v/>
      </c>
      <c r="AB501" s="24" t="str">
        <f>IF(X501&lt;&gt;"",VLOOKUP(X501,'Anlagentypen strukt inkl RD end'!$A$2:$H$40,8),"")</f>
        <v/>
      </c>
      <c r="AC501" s="24" t="str">
        <f>IF(Y501&lt;&gt;"",VLOOKUP(Y501,'Anlagentypen strukt inkl RD end'!$A$2:$H$40,8),"")</f>
        <v/>
      </c>
      <c r="AD501" s="24" t="str">
        <f>IF(Z501&lt;&gt;"",VLOOKUP(Z501,'Anlagentypen strukt inkl RD end'!$A$2:$H$40,8),"")</f>
        <v/>
      </c>
      <c r="AE501" s="33" t="str">
        <f t="shared" si="140"/>
        <v/>
      </c>
      <c r="AF501" s="25"/>
      <c r="AG501" s="25"/>
      <c r="AH501" s="25"/>
      <c r="AI501" s="25"/>
      <c r="AJ501" s="47" t="str">
        <f t="shared" si="141"/>
        <v/>
      </c>
      <c r="AK501" s="48" t="str">
        <f t="shared" si="135"/>
        <v/>
      </c>
      <c r="AL501" s="47" t="str">
        <f t="shared" si="146"/>
        <v/>
      </c>
      <c r="AM501" s="27"/>
      <c r="AN501" s="36" t="str">
        <f t="shared" si="136"/>
        <v/>
      </c>
      <c r="AO501" s="39" t="str">
        <f t="shared" si="150"/>
        <v/>
      </c>
      <c r="AP501" s="39" t="str">
        <f t="shared" si="142"/>
        <v/>
      </c>
      <c r="AQ501" s="97" t="str">
        <f t="shared" si="137"/>
        <v/>
      </c>
      <c r="AR501" s="140" t="str">
        <f>_xlfn.IFNA(IF(AND(MATCH(B501,SlNrfürStrecke!A:A,0)&gt;0,MATCH(C501,SlNrfürStrecke!B:B,0)&gt;0)=TRUE,"ja","nein"),"nein")</f>
        <v>nein</v>
      </c>
      <c r="AS501" s="140" t="str">
        <f t="shared" si="143"/>
        <v>nein</v>
      </c>
      <c r="AT501" s="113" t="str">
        <f t="shared" si="144"/>
        <v>Ja</v>
      </c>
      <c r="AU501" s="113"/>
      <c r="AV501" s="141" t="s">
        <v>3607</v>
      </c>
    </row>
    <row r="502" spans="1:48" s="39" customFormat="1" ht="39.6" hidden="1" x14ac:dyDescent="0.25">
      <c r="A502" s="23"/>
      <c r="B502" s="77">
        <v>31487</v>
      </c>
      <c r="C502" s="81" t="s">
        <v>142</v>
      </c>
      <c r="D502" s="81" t="s">
        <v>8</v>
      </c>
      <c r="E502" s="37" t="b">
        <f t="shared" si="145"/>
        <v>0</v>
      </c>
      <c r="F502" s="37" t="b">
        <f t="shared" si="138"/>
        <v>0</v>
      </c>
      <c r="G502" s="38" t="str">
        <f t="shared" si="147"/>
        <v>31487 91 g</v>
      </c>
      <c r="H502" s="18" t="s">
        <v>706</v>
      </c>
      <c r="I502" s="94" t="s">
        <v>3164</v>
      </c>
      <c r="J502" s="19" t="s">
        <v>3</v>
      </c>
      <c r="K502" s="19" t="s">
        <v>3182</v>
      </c>
      <c r="L502" s="51"/>
      <c r="M502" s="51"/>
      <c r="N502" s="19" t="str">
        <f t="shared" si="148"/>
        <v/>
      </c>
      <c r="O502" s="22" t="str">
        <f t="shared" ca="1" si="151"/>
        <v>ja</v>
      </c>
      <c r="P502" s="22" t="str">
        <f t="shared" ca="1" si="152"/>
        <v>ja</v>
      </c>
      <c r="Q502" s="20" t="str">
        <f t="shared" ca="1" si="149"/>
        <v>Ja</v>
      </c>
      <c r="R502" s="53" t="s">
        <v>708</v>
      </c>
      <c r="S502" s="84"/>
      <c r="T502" s="83"/>
      <c r="U502" s="33" t="str">
        <f t="shared" si="139"/>
        <v/>
      </c>
      <c r="V502" s="29"/>
      <c r="W502" s="35"/>
      <c r="X502" s="35"/>
      <c r="Y502" s="35"/>
      <c r="Z502" s="35"/>
      <c r="AA502" s="24" t="str">
        <f>IF(W502&lt;&gt;"",VLOOKUP(W502,'Anlagentypen strukt inkl RD end'!$A$2:$H$40,8),"")</f>
        <v/>
      </c>
      <c r="AB502" s="24" t="str">
        <f>IF(X502&lt;&gt;"",VLOOKUP(X502,'Anlagentypen strukt inkl RD end'!$A$2:$H$40,8),"")</f>
        <v/>
      </c>
      <c r="AC502" s="24" t="str">
        <f>IF(Y502&lt;&gt;"",VLOOKUP(Y502,'Anlagentypen strukt inkl RD end'!$A$2:$H$40,8),"")</f>
        <v/>
      </c>
      <c r="AD502" s="24" t="str">
        <f>IF(Z502&lt;&gt;"",VLOOKUP(Z502,'Anlagentypen strukt inkl RD end'!$A$2:$H$40,8),"")</f>
        <v/>
      </c>
      <c r="AE502" s="33" t="str">
        <f t="shared" si="140"/>
        <v/>
      </c>
      <c r="AF502" s="25"/>
      <c r="AG502" s="25"/>
      <c r="AH502" s="25"/>
      <c r="AI502" s="25"/>
      <c r="AJ502" s="47" t="str">
        <f t="shared" si="141"/>
        <v/>
      </c>
      <c r="AK502" s="48" t="str">
        <f t="shared" si="135"/>
        <v/>
      </c>
      <c r="AL502" s="47" t="str">
        <f t="shared" si="146"/>
        <v/>
      </c>
      <c r="AM502" s="27"/>
      <c r="AN502" s="36" t="str">
        <f t="shared" si="136"/>
        <v/>
      </c>
      <c r="AO502" s="39" t="str">
        <f t="shared" si="150"/>
        <v/>
      </c>
      <c r="AP502" s="39" t="str">
        <f t="shared" si="142"/>
        <v/>
      </c>
      <c r="AQ502" s="97" t="str">
        <f t="shared" si="137"/>
        <v/>
      </c>
      <c r="AR502" s="113" t="str">
        <f>_xlfn.IFNA(IF(AND(MATCH(B502,SlNrfürStrecke!A:A,0)&gt;0,MATCH(C502,SlNrfürStrecke!B:B,0)&gt;0)=TRUE,"ja","nein"),"nein")</f>
        <v>nein</v>
      </c>
      <c r="AS502" s="140" t="str">
        <f t="shared" si="143"/>
        <v>nein</v>
      </c>
      <c r="AT502" s="113" t="str">
        <f t="shared" si="144"/>
        <v>Ja</v>
      </c>
      <c r="AU502" s="113"/>
      <c r="AV502" s="141" t="s">
        <v>3607</v>
      </c>
    </row>
    <row r="503" spans="1:48" s="39" customFormat="1" ht="26.4" x14ac:dyDescent="0.25">
      <c r="A503" s="23" t="s">
        <v>2345</v>
      </c>
      <c r="B503" s="77">
        <v>31488</v>
      </c>
      <c r="C503" s="80" t="s">
        <v>3</v>
      </c>
      <c r="D503" s="81" t="s">
        <v>3</v>
      </c>
      <c r="E503" s="37" t="b">
        <f t="shared" si="145"/>
        <v>1</v>
      </c>
      <c r="F503" s="37" t="b">
        <f t="shared" si="138"/>
        <v>0</v>
      </c>
      <c r="G503" s="38" t="str">
        <f t="shared" si="147"/>
        <v xml:space="preserve">31488  </v>
      </c>
      <c r="H503" s="18" t="s">
        <v>710</v>
      </c>
      <c r="I503" s="93" t="s">
        <v>2346</v>
      </c>
      <c r="J503" s="19" t="s">
        <v>3315</v>
      </c>
      <c r="K503" s="19" t="s">
        <v>3</v>
      </c>
      <c r="L503" s="51"/>
      <c r="M503" s="51"/>
      <c r="N503" s="19" t="str">
        <f t="shared" si="148"/>
        <v/>
      </c>
      <c r="O503" s="22" t="str">
        <f t="shared" ca="1" si="151"/>
        <v>ja</v>
      </c>
      <c r="P503" s="22" t="str">
        <f t="shared" ca="1" si="152"/>
        <v>ja</v>
      </c>
      <c r="Q503" s="20" t="str">
        <f t="shared" ca="1" si="149"/>
        <v>Ja</v>
      </c>
      <c r="R503" s="53" t="s">
        <v>709</v>
      </c>
      <c r="S503" s="73" t="s">
        <v>2345</v>
      </c>
      <c r="T503" s="28"/>
      <c r="U503" s="33" t="str">
        <f t="shared" si="139"/>
        <v/>
      </c>
      <c r="V503" s="29"/>
      <c r="W503" s="35"/>
      <c r="X503" s="35"/>
      <c r="Y503" s="35"/>
      <c r="Z503" s="35"/>
      <c r="AA503" s="24" t="str">
        <f>IF(W503&lt;&gt;"",VLOOKUP(W503,'Anlagentypen strukt inkl RD end'!$A$2:$H$40,8),"")</f>
        <v/>
      </c>
      <c r="AB503" s="24" t="str">
        <f>IF(X503&lt;&gt;"",VLOOKUP(X503,'Anlagentypen strukt inkl RD end'!$A$2:$H$40,8),"")</f>
        <v/>
      </c>
      <c r="AC503" s="24" t="str">
        <f>IF(Y503&lt;&gt;"",VLOOKUP(Y503,'Anlagentypen strukt inkl RD end'!$A$2:$H$40,8),"")</f>
        <v/>
      </c>
      <c r="AD503" s="24" t="str">
        <f>IF(Z503&lt;&gt;"",VLOOKUP(Z503,'Anlagentypen strukt inkl RD end'!$A$2:$H$40,8),"")</f>
        <v/>
      </c>
      <c r="AE503" s="33" t="str">
        <f t="shared" si="140"/>
        <v/>
      </c>
      <c r="AF503" s="25"/>
      <c r="AG503" s="25"/>
      <c r="AH503" s="25"/>
      <c r="AI503" s="25"/>
      <c r="AJ503" s="47" t="str">
        <f t="shared" si="141"/>
        <v/>
      </c>
      <c r="AK503" s="48" t="str">
        <f t="shared" si="135"/>
        <v/>
      </c>
      <c r="AL503" s="47" t="str">
        <f t="shared" si="146"/>
        <v/>
      </c>
      <c r="AM503" s="27"/>
      <c r="AN503" s="36" t="str">
        <f t="shared" si="136"/>
        <v/>
      </c>
      <c r="AO503" s="39" t="str">
        <f t="shared" si="150"/>
        <v/>
      </c>
      <c r="AP503" s="39" t="str">
        <f t="shared" si="142"/>
        <v>X</v>
      </c>
      <c r="AQ503" s="97" t="str">
        <f t="shared" si="137"/>
        <v/>
      </c>
      <c r="AR503" s="140" t="str">
        <f>_xlfn.IFNA(IF(AND(MATCH(B503,SlNrfürStrecke!A:A,0)&gt;0,MATCH(C503,SlNrfürStrecke!B:B,0)&gt;0)=TRUE,"ja","nein"),"nein")</f>
        <v>ja</v>
      </c>
      <c r="AS503" s="140" t="str">
        <f t="shared" si="143"/>
        <v>ja</v>
      </c>
      <c r="AT503" s="113" t="str">
        <f t="shared" si="144"/>
        <v>Nein</v>
      </c>
      <c r="AU503" s="113"/>
      <c r="AV503" s="141" t="s">
        <v>3607</v>
      </c>
    </row>
    <row r="504" spans="1:48" s="39" customFormat="1" ht="26.4" hidden="1" x14ac:dyDescent="0.25">
      <c r="A504" s="23"/>
      <c r="B504" s="77">
        <v>31488</v>
      </c>
      <c r="C504" s="81" t="s">
        <v>142</v>
      </c>
      <c r="D504" s="81" t="s">
        <v>3</v>
      </c>
      <c r="E504" s="37" t="b">
        <f t="shared" si="145"/>
        <v>0</v>
      </c>
      <c r="F504" s="37" t="b">
        <f t="shared" si="138"/>
        <v>0</v>
      </c>
      <c r="G504" s="38" t="str">
        <f t="shared" si="147"/>
        <v xml:space="preserve">31488 91 </v>
      </c>
      <c r="H504" s="18" t="s">
        <v>710</v>
      </c>
      <c r="I504" s="94" t="s">
        <v>3164</v>
      </c>
      <c r="J504" s="19" t="s">
        <v>3316</v>
      </c>
      <c r="K504" s="19" t="s">
        <v>3</v>
      </c>
      <c r="L504" s="51"/>
      <c r="M504" s="51"/>
      <c r="N504" s="19" t="str">
        <f t="shared" si="148"/>
        <v/>
      </c>
      <c r="O504" s="22" t="str">
        <f t="shared" ca="1" si="151"/>
        <v>ja</v>
      </c>
      <c r="P504" s="22" t="str">
        <f t="shared" ca="1" si="152"/>
        <v>ja</v>
      </c>
      <c r="Q504" s="20" t="str">
        <f t="shared" ca="1" si="149"/>
        <v>Ja</v>
      </c>
      <c r="R504" s="53" t="s">
        <v>711</v>
      </c>
      <c r="S504" s="73"/>
      <c r="T504" s="28"/>
      <c r="U504" s="33" t="str">
        <f t="shared" si="139"/>
        <v/>
      </c>
      <c r="V504" s="29"/>
      <c r="W504" s="35"/>
      <c r="X504" s="35"/>
      <c r="Y504" s="35"/>
      <c r="Z504" s="35"/>
      <c r="AA504" s="24" t="str">
        <f>IF(W504&lt;&gt;"",VLOOKUP(W504,'Anlagentypen strukt inkl RD end'!$A$2:$H$40,8),"")</f>
        <v/>
      </c>
      <c r="AB504" s="24" t="str">
        <f>IF(X504&lt;&gt;"",VLOOKUP(X504,'Anlagentypen strukt inkl RD end'!$A$2:$H$40,8),"")</f>
        <v/>
      </c>
      <c r="AC504" s="24" t="str">
        <f>IF(Y504&lt;&gt;"",VLOOKUP(Y504,'Anlagentypen strukt inkl RD end'!$A$2:$H$40,8),"")</f>
        <v/>
      </c>
      <c r="AD504" s="24" t="str">
        <f>IF(Z504&lt;&gt;"",VLOOKUP(Z504,'Anlagentypen strukt inkl RD end'!$A$2:$H$40,8),"")</f>
        <v/>
      </c>
      <c r="AE504" s="33" t="str">
        <f t="shared" si="140"/>
        <v/>
      </c>
      <c r="AF504" s="25"/>
      <c r="AG504" s="25"/>
      <c r="AH504" s="25"/>
      <c r="AI504" s="25"/>
      <c r="AJ504" s="47" t="str">
        <f t="shared" si="141"/>
        <v/>
      </c>
      <c r="AK504" s="48" t="str">
        <f t="shared" si="135"/>
        <v/>
      </c>
      <c r="AL504" s="47" t="str">
        <f t="shared" si="146"/>
        <v/>
      </c>
      <c r="AM504" s="27"/>
      <c r="AN504" s="36" t="str">
        <f t="shared" si="136"/>
        <v/>
      </c>
      <c r="AO504" s="39" t="str">
        <f t="shared" si="150"/>
        <v/>
      </c>
      <c r="AP504" s="39" t="str">
        <f t="shared" si="142"/>
        <v/>
      </c>
      <c r="AQ504" s="97" t="str">
        <f t="shared" si="137"/>
        <v/>
      </c>
      <c r="AR504" s="113" t="str">
        <f>_xlfn.IFNA(IF(AND(MATCH(B504,SlNrfürStrecke!A:A,0)&gt;0,MATCH(C504,SlNrfürStrecke!B:B,0)&gt;0)=TRUE,"ja","nein"),"nein")</f>
        <v>nein</v>
      </c>
      <c r="AS504" s="140" t="str">
        <f t="shared" si="143"/>
        <v>nein</v>
      </c>
      <c r="AT504" s="113" t="str">
        <f t="shared" si="144"/>
        <v>Ja</v>
      </c>
      <c r="AU504" s="113"/>
      <c r="AV504" s="141" t="s">
        <v>3607</v>
      </c>
    </row>
    <row r="505" spans="1:48" s="39" customFormat="1" ht="26.4" x14ac:dyDescent="0.25">
      <c r="A505" s="23" t="s">
        <v>2345</v>
      </c>
      <c r="B505" s="77">
        <v>31489</v>
      </c>
      <c r="C505" s="80" t="s">
        <v>3</v>
      </c>
      <c r="D505" s="81" t="s">
        <v>3</v>
      </c>
      <c r="E505" s="37" t="b">
        <f t="shared" si="145"/>
        <v>1</v>
      </c>
      <c r="F505" s="37" t="b">
        <f t="shared" si="138"/>
        <v>0</v>
      </c>
      <c r="G505" s="38" t="str">
        <f t="shared" si="147"/>
        <v xml:space="preserve">31489  </v>
      </c>
      <c r="H505" s="18" t="s">
        <v>713</v>
      </c>
      <c r="I505" s="93" t="s">
        <v>2346</v>
      </c>
      <c r="J505" s="19" t="s">
        <v>3242</v>
      </c>
      <c r="K505" s="19" t="s">
        <v>3</v>
      </c>
      <c r="L505" s="51"/>
      <c r="M505" s="51"/>
      <c r="N505" s="19" t="str">
        <f t="shared" si="148"/>
        <v/>
      </c>
      <c r="O505" s="22" t="str">
        <f t="shared" ca="1" si="151"/>
        <v>ja</v>
      </c>
      <c r="P505" s="22" t="str">
        <f t="shared" ca="1" si="152"/>
        <v>ja</v>
      </c>
      <c r="Q505" s="20" t="str">
        <f t="shared" ca="1" si="149"/>
        <v>Ja</v>
      </c>
      <c r="R505" s="53" t="s">
        <v>712</v>
      </c>
      <c r="S505" s="73" t="s">
        <v>2345</v>
      </c>
      <c r="T505" s="28"/>
      <c r="U505" s="33" t="str">
        <f t="shared" si="139"/>
        <v/>
      </c>
      <c r="V505" s="29"/>
      <c r="W505" s="35"/>
      <c r="X505" s="35"/>
      <c r="Y505" s="35"/>
      <c r="Z505" s="35"/>
      <c r="AA505" s="24" t="str">
        <f>IF(W505&lt;&gt;"",VLOOKUP(W505,'Anlagentypen strukt inkl RD end'!$A$2:$H$40,8),"")</f>
        <v/>
      </c>
      <c r="AB505" s="24" t="str">
        <f>IF(X505&lt;&gt;"",VLOOKUP(X505,'Anlagentypen strukt inkl RD end'!$A$2:$H$40,8),"")</f>
        <v/>
      </c>
      <c r="AC505" s="24" t="str">
        <f>IF(Y505&lt;&gt;"",VLOOKUP(Y505,'Anlagentypen strukt inkl RD end'!$A$2:$H$40,8),"")</f>
        <v/>
      </c>
      <c r="AD505" s="24" t="str">
        <f>IF(Z505&lt;&gt;"",VLOOKUP(Z505,'Anlagentypen strukt inkl RD end'!$A$2:$H$40,8),"")</f>
        <v/>
      </c>
      <c r="AE505" s="33" t="str">
        <f t="shared" si="140"/>
        <v/>
      </c>
      <c r="AF505" s="25"/>
      <c r="AG505" s="25"/>
      <c r="AH505" s="25"/>
      <c r="AI505" s="25"/>
      <c r="AJ505" s="47" t="str">
        <f t="shared" si="141"/>
        <v/>
      </c>
      <c r="AK505" s="48" t="str">
        <f t="shared" si="135"/>
        <v/>
      </c>
      <c r="AL505" s="47" t="str">
        <f t="shared" si="146"/>
        <v/>
      </c>
      <c r="AM505" s="27"/>
      <c r="AN505" s="36" t="str">
        <f t="shared" si="136"/>
        <v/>
      </c>
      <c r="AO505" s="39" t="str">
        <f t="shared" si="150"/>
        <v/>
      </c>
      <c r="AP505" s="39" t="str">
        <f t="shared" si="142"/>
        <v>X</v>
      </c>
      <c r="AQ505" s="97" t="str">
        <f t="shared" si="137"/>
        <v/>
      </c>
      <c r="AR505" s="140" t="str">
        <f>_xlfn.IFNA(IF(AND(MATCH(B505,SlNrfürStrecke!A:A,0)&gt;0,MATCH(C505,SlNrfürStrecke!B:B,0)&gt;0)=TRUE,"ja","nein"),"nein")</f>
        <v>ja</v>
      </c>
      <c r="AS505" s="140" t="str">
        <f t="shared" si="143"/>
        <v>ja</v>
      </c>
      <c r="AT505" s="113" t="str">
        <f t="shared" si="144"/>
        <v>Nein</v>
      </c>
      <c r="AU505" s="113"/>
      <c r="AV505" s="141" t="s">
        <v>3607</v>
      </c>
    </row>
    <row r="506" spans="1:48" s="39" customFormat="1" ht="26.4" hidden="1" x14ac:dyDescent="0.25">
      <c r="A506" s="23"/>
      <c r="B506" s="77">
        <v>31489</v>
      </c>
      <c r="C506" s="81" t="s">
        <v>142</v>
      </c>
      <c r="D506" s="81" t="s">
        <v>3</v>
      </c>
      <c r="E506" s="37" t="b">
        <f t="shared" si="145"/>
        <v>0</v>
      </c>
      <c r="F506" s="37" t="b">
        <f t="shared" si="138"/>
        <v>0</v>
      </c>
      <c r="G506" s="38" t="str">
        <f t="shared" si="147"/>
        <v xml:space="preserve">31489 91 </v>
      </c>
      <c r="H506" s="18" t="s">
        <v>713</v>
      </c>
      <c r="I506" s="94" t="s">
        <v>3164</v>
      </c>
      <c r="J506" s="19" t="s">
        <v>3243</v>
      </c>
      <c r="K506" s="19" t="s">
        <v>3</v>
      </c>
      <c r="L506" s="51"/>
      <c r="M506" s="51"/>
      <c r="N506" s="19" t="str">
        <f t="shared" si="148"/>
        <v/>
      </c>
      <c r="O506" s="22" t="str">
        <f t="shared" ca="1" si="151"/>
        <v>ja</v>
      </c>
      <c r="P506" s="22" t="str">
        <f t="shared" ca="1" si="152"/>
        <v>ja</v>
      </c>
      <c r="Q506" s="20" t="str">
        <f t="shared" ca="1" si="149"/>
        <v>Ja</v>
      </c>
      <c r="R506" s="53" t="s">
        <v>714</v>
      </c>
      <c r="S506" s="73"/>
      <c r="T506" s="28"/>
      <c r="U506" s="33" t="str">
        <f t="shared" si="139"/>
        <v/>
      </c>
      <c r="V506" s="29"/>
      <c r="W506" s="35"/>
      <c r="X506" s="35"/>
      <c r="Y506" s="35"/>
      <c r="Z506" s="35"/>
      <c r="AA506" s="24" t="str">
        <f>IF(W506&lt;&gt;"",VLOOKUP(W506,'Anlagentypen strukt inkl RD end'!$A$2:$H$40,8),"")</f>
        <v/>
      </c>
      <c r="AB506" s="24" t="str">
        <f>IF(X506&lt;&gt;"",VLOOKUP(X506,'Anlagentypen strukt inkl RD end'!$A$2:$H$40,8),"")</f>
        <v/>
      </c>
      <c r="AC506" s="24" t="str">
        <f>IF(Y506&lt;&gt;"",VLOOKUP(Y506,'Anlagentypen strukt inkl RD end'!$A$2:$H$40,8),"")</f>
        <v/>
      </c>
      <c r="AD506" s="24" t="str">
        <f>IF(Z506&lt;&gt;"",VLOOKUP(Z506,'Anlagentypen strukt inkl RD end'!$A$2:$H$40,8),"")</f>
        <v/>
      </c>
      <c r="AE506" s="33" t="str">
        <f t="shared" si="140"/>
        <v/>
      </c>
      <c r="AF506" s="25"/>
      <c r="AG506" s="25"/>
      <c r="AH506" s="25"/>
      <c r="AI506" s="25"/>
      <c r="AJ506" s="47" t="str">
        <f t="shared" si="141"/>
        <v/>
      </c>
      <c r="AK506" s="48" t="str">
        <f t="shared" si="135"/>
        <v/>
      </c>
      <c r="AL506" s="47" t="str">
        <f t="shared" si="146"/>
        <v/>
      </c>
      <c r="AM506" s="27"/>
      <c r="AN506" s="36" t="str">
        <f t="shared" si="136"/>
        <v/>
      </c>
      <c r="AO506" s="39" t="str">
        <f t="shared" si="150"/>
        <v/>
      </c>
      <c r="AP506" s="39" t="str">
        <f t="shared" si="142"/>
        <v/>
      </c>
      <c r="AQ506" s="97" t="str">
        <f t="shared" si="137"/>
        <v/>
      </c>
      <c r="AR506" s="113" t="str">
        <f>_xlfn.IFNA(IF(AND(MATCH(B506,SlNrfürStrecke!A:A,0)&gt;0,MATCH(C506,SlNrfürStrecke!B:B,0)&gt;0)=TRUE,"ja","nein"),"nein")</f>
        <v>nein</v>
      </c>
      <c r="AS506" s="140" t="str">
        <f t="shared" si="143"/>
        <v>nein</v>
      </c>
      <c r="AT506" s="113" t="str">
        <f t="shared" si="144"/>
        <v>Ja</v>
      </c>
      <c r="AU506" s="113"/>
      <c r="AV506" s="141" t="s">
        <v>3607</v>
      </c>
    </row>
    <row r="507" spans="1:48" s="39" customFormat="1" ht="39.6" hidden="1" x14ac:dyDescent="0.25">
      <c r="A507" s="23"/>
      <c r="B507" s="77">
        <v>31490</v>
      </c>
      <c r="C507" s="80" t="s">
        <v>3</v>
      </c>
      <c r="D507" s="81" t="s">
        <v>3</v>
      </c>
      <c r="E507" s="37" t="b">
        <f t="shared" si="145"/>
        <v>0</v>
      </c>
      <c r="F507" s="37" t="b">
        <f t="shared" si="138"/>
        <v>0</v>
      </c>
      <c r="G507" s="38" t="str">
        <f t="shared" si="147"/>
        <v xml:space="preserve">31490  </v>
      </c>
      <c r="H507" s="18" t="s">
        <v>716</v>
      </c>
      <c r="I507" s="93" t="s">
        <v>2346</v>
      </c>
      <c r="J507" s="19" t="s">
        <v>3</v>
      </c>
      <c r="K507" s="19" t="s">
        <v>3</v>
      </c>
      <c r="L507" s="55">
        <v>42370</v>
      </c>
      <c r="M507" s="51"/>
      <c r="N507" s="19" t="str">
        <f t="shared" si="148"/>
        <v>Ja</v>
      </c>
      <c r="O507" s="22" t="str">
        <f t="shared" ca="1" si="151"/>
        <v>ja</v>
      </c>
      <c r="P507" s="22" t="str">
        <f t="shared" ca="1" si="152"/>
        <v>ja</v>
      </c>
      <c r="Q507" s="20" t="str">
        <f t="shared" ca="1" si="149"/>
        <v>Ja</v>
      </c>
      <c r="R507" s="53" t="s">
        <v>715</v>
      </c>
      <c r="S507" s="73"/>
      <c r="T507" s="28"/>
      <c r="U507" s="33" t="str">
        <f t="shared" si="139"/>
        <v/>
      </c>
      <c r="V507" s="29"/>
      <c r="W507" s="35"/>
      <c r="X507" s="35"/>
      <c r="Y507" s="35"/>
      <c r="Z507" s="35"/>
      <c r="AA507" s="24" t="str">
        <f>IF(W507&lt;&gt;"",VLOOKUP(W507,'Anlagentypen strukt inkl RD end'!$A$2:$H$40,8),"")</f>
        <v/>
      </c>
      <c r="AB507" s="24" t="str">
        <f>IF(X507&lt;&gt;"",VLOOKUP(X507,'Anlagentypen strukt inkl RD end'!$A$2:$H$40,8),"")</f>
        <v/>
      </c>
      <c r="AC507" s="24" t="str">
        <f>IF(Y507&lt;&gt;"",VLOOKUP(Y507,'Anlagentypen strukt inkl RD end'!$A$2:$H$40,8),"")</f>
        <v/>
      </c>
      <c r="AD507" s="24" t="str">
        <f>IF(Z507&lt;&gt;"",VLOOKUP(Z507,'Anlagentypen strukt inkl RD end'!$A$2:$H$40,8),"")</f>
        <v/>
      </c>
      <c r="AE507" s="33" t="str">
        <f t="shared" si="140"/>
        <v/>
      </c>
      <c r="AF507" s="25"/>
      <c r="AG507" s="25"/>
      <c r="AH507" s="25"/>
      <c r="AI507" s="25"/>
      <c r="AJ507" s="47" t="str">
        <f t="shared" si="141"/>
        <v/>
      </c>
      <c r="AK507" s="48" t="str">
        <f t="shared" si="135"/>
        <v/>
      </c>
      <c r="AL507" s="47" t="str">
        <f t="shared" si="146"/>
        <v/>
      </c>
      <c r="AM507" s="27"/>
      <c r="AN507" s="36" t="str">
        <f t="shared" si="136"/>
        <v/>
      </c>
      <c r="AO507" s="39" t="str">
        <f t="shared" si="150"/>
        <v/>
      </c>
      <c r="AP507" s="39" t="str">
        <f t="shared" si="142"/>
        <v/>
      </c>
      <c r="AQ507" s="97" t="str">
        <f t="shared" si="137"/>
        <v/>
      </c>
      <c r="AR507" s="140" t="str">
        <f>_xlfn.IFNA(IF(AND(MATCH(B507,SlNrfürStrecke!A:A,0)&gt;0,MATCH(C507,SlNrfürStrecke!B:B,0)&gt;0)=TRUE,"ja","nein"),"nein")</f>
        <v>nein</v>
      </c>
      <c r="AS507" s="140" t="str">
        <f t="shared" si="143"/>
        <v>nein</v>
      </c>
      <c r="AT507" s="113" t="str">
        <f t="shared" si="144"/>
        <v>Ja</v>
      </c>
      <c r="AU507" s="156" t="s">
        <v>3609</v>
      </c>
      <c r="AV507" s="141" t="s">
        <v>3607</v>
      </c>
    </row>
    <row r="508" spans="1:48" s="39" customFormat="1" ht="39.6" x14ac:dyDescent="0.25">
      <c r="A508" s="23" t="s">
        <v>2345</v>
      </c>
      <c r="B508" s="77">
        <v>31491</v>
      </c>
      <c r="C508" s="80" t="s">
        <v>3</v>
      </c>
      <c r="D508" s="81" t="s">
        <v>3</v>
      </c>
      <c r="E508" s="37" t="b">
        <f t="shared" si="145"/>
        <v>1</v>
      </c>
      <c r="F508" s="37" t="b">
        <f t="shared" si="138"/>
        <v>0</v>
      </c>
      <c r="G508" s="38" t="str">
        <f t="shared" si="147"/>
        <v xml:space="preserve">31491  </v>
      </c>
      <c r="H508" s="18" t="s">
        <v>3317</v>
      </c>
      <c r="I508" s="93" t="s">
        <v>2346</v>
      </c>
      <c r="J508" s="19" t="s">
        <v>3</v>
      </c>
      <c r="K508" s="19" t="s">
        <v>3</v>
      </c>
      <c r="L508" s="55">
        <v>42370</v>
      </c>
      <c r="M508" s="51"/>
      <c r="N508" s="19" t="str">
        <f t="shared" si="148"/>
        <v>Ja</v>
      </c>
      <c r="O508" s="22" t="str">
        <f t="shared" ca="1" si="151"/>
        <v>ja</v>
      </c>
      <c r="P508" s="22" t="str">
        <f t="shared" ca="1" si="152"/>
        <v>ja</v>
      </c>
      <c r="Q508" s="20" t="str">
        <f t="shared" ca="1" si="149"/>
        <v>Ja</v>
      </c>
      <c r="R508" s="53" t="s">
        <v>717</v>
      </c>
      <c r="S508" s="73" t="s">
        <v>2345</v>
      </c>
      <c r="T508" s="28"/>
      <c r="U508" s="33" t="str">
        <f t="shared" si="139"/>
        <v/>
      </c>
      <c r="V508" s="29"/>
      <c r="W508" s="35"/>
      <c r="X508" s="35"/>
      <c r="Y508" s="35"/>
      <c r="Z508" s="35"/>
      <c r="AA508" s="24" t="str">
        <f>IF(W508&lt;&gt;"",VLOOKUP(W508,'Anlagentypen strukt inkl RD end'!$A$2:$H$40,8),"")</f>
        <v/>
      </c>
      <c r="AB508" s="24" t="str">
        <f>IF(X508&lt;&gt;"",VLOOKUP(X508,'Anlagentypen strukt inkl RD end'!$A$2:$H$40,8),"")</f>
        <v/>
      </c>
      <c r="AC508" s="24" t="str">
        <f>IF(Y508&lt;&gt;"",VLOOKUP(Y508,'Anlagentypen strukt inkl RD end'!$A$2:$H$40,8),"")</f>
        <v/>
      </c>
      <c r="AD508" s="24" t="str">
        <f>IF(Z508&lt;&gt;"",VLOOKUP(Z508,'Anlagentypen strukt inkl RD end'!$A$2:$H$40,8),"")</f>
        <v/>
      </c>
      <c r="AE508" s="33" t="str">
        <f t="shared" si="140"/>
        <v/>
      </c>
      <c r="AF508" s="25"/>
      <c r="AG508" s="25"/>
      <c r="AH508" s="25"/>
      <c r="AI508" s="25"/>
      <c r="AJ508" s="47" t="str">
        <f t="shared" si="141"/>
        <v/>
      </c>
      <c r="AK508" s="48" t="str">
        <f t="shared" si="135"/>
        <v/>
      </c>
      <c r="AL508" s="47" t="str">
        <f t="shared" si="146"/>
        <v/>
      </c>
      <c r="AM508" s="27"/>
      <c r="AN508" s="36" t="str">
        <f t="shared" si="136"/>
        <v/>
      </c>
      <c r="AO508" s="39" t="str">
        <f t="shared" si="150"/>
        <v/>
      </c>
      <c r="AP508" s="39" t="str">
        <f t="shared" si="142"/>
        <v>X</v>
      </c>
      <c r="AQ508" s="97" t="str">
        <f t="shared" si="137"/>
        <v/>
      </c>
      <c r="AR508" s="140" t="str">
        <f>_xlfn.IFNA(IF(AND(MATCH(B508,SlNrfürStrecke!A:A,0)&gt;0,MATCH(C508,SlNrfürStrecke!B:B,0)&gt;0)=TRUE,"ja","nein"),"nein")</f>
        <v>ja</v>
      </c>
      <c r="AS508" s="140" t="str">
        <f t="shared" si="143"/>
        <v>ja</v>
      </c>
      <c r="AT508" s="113" t="str">
        <f t="shared" si="144"/>
        <v>Nein</v>
      </c>
      <c r="AU508" s="156" t="s">
        <v>3609</v>
      </c>
      <c r="AV508" s="141" t="s">
        <v>3607</v>
      </c>
    </row>
    <row r="509" spans="1:48" s="39" customFormat="1" ht="39.6" x14ac:dyDescent="0.25">
      <c r="A509" s="23" t="s">
        <v>2345</v>
      </c>
      <c r="B509" s="77">
        <v>31492</v>
      </c>
      <c r="C509" s="80" t="s">
        <v>3</v>
      </c>
      <c r="D509" s="81" t="s">
        <v>3</v>
      </c>
      <c r="E509" s="37" t="b">
        <f t="shared" si="145"/>
        <v>1</v>
      </c>
      <c r="F509" s="37" t="b">
        <f t="shared" si="138"/>
        <v>0</v>
      </c>
      <c r="G509" s="38" t="str">
        <f t="shared" si="147"/>
        <v xml:space="preserve">31492  </v>
      </c>
      <c r="H509" s="18" t="s">
        <v>3318</v>
      </c>
      <c r="I509" s="93" t="s">
        <v>2346</v>
      </c>
      <c r="J509" s="19" t="s">
        <v>3</v>
      </c>
      <c r="K509" s="19" t="s">
        <v>3</v>
      </c>
      <c r="L509" s="55">
        <v>42370</v>
      </c>
      <c r="M509" s="51"/>
      <c r="N509" s="19" t="str">
        <f t="shared" si="148"/>
        <v>Ja</v>
      </c>
      <c r="O509" s="22" t="str">
        <f t="shared" ca="1" si="151"/>
        <v>ja</v>
      </c>
      <c r="P509" s="22" t="str">
        <f t="shared" ca="1" si="152"/>
        <v>ja</v>
      </c>
      <c r="Q509" s="20" t="str">
        <f t="shared" ca="1" si="149"/>
        <v>Ja</v>
      </c>
      <c r="R509" s="53" t="s">
        <v>718</v>
      </c>
      <c r="S509" s="73" t="s">
        <v>2345</v>
      </c>
      <c r="T509" s="28"/>
      <c r="U509" s="33" t="str">
        <f t="shared" si="139"/>
        <v/>
      </c>
      <c r="V509" s="29"/>
      <c r="W509" s="35"/>
      <c r="X509" s="35"/>
      <c r="Y509" s="35"/>
      <c r="Z509" s="35"/>
      <c r="AA509" s="24" t="str">
        <f>IF(W509&lt;&gt;"",VLOOKUP(W509,'Anlagentypen strukt inkl RD end'!$A$2:$H$40,8),"")</f>
        <v/>
      </c>
      <c r="AB509" s="24" t="str">
        <f>IF(X509&lt;&gt;"",VLOOKUP(X509,'Anlagentypen strukt inkl RD end'!$A$2:$H$40,8),"")</f>
        <v/>
      </c>
      <c r="AC509" s="24" t="str">
        <f>IF(Y509&lt;&gt;"",VLOOKUP(Y509,'Anlagentypen strukt inkl RD end'!$A$2:$H$40,8),"")</f>
        <v/>
      </c>
      <c r="AD509" s="24" t="str">
        <f>IF(Z509&lt;&gt;"",VLOOKUP(Z509,'Anlagentypen strukt inkl RD end'!$A$2:$H$40,8),"")</f>
        <v/>
      </c>
      <c r="AE509" s="33" t="str">
        <f t="shared" si="140"/>
        <v/>
      </c>
      <c r="AF509" s="25"/>
      <c r="AG509" s="25"/>
      <c r="AH509" s="25"/>
      <c r="AI509" s="25"/>
      <c r="AJ509" s="47" t="str">
        <f t="shared" si="141"/>
        <v/>
      </c>
      <c r="AK509" s="48" t="str">
        <f t="shared" si="135"/>
        <v/>
      </c>
      <c r="AL509" s="47" t="str">
        <f t="shared" si="146"/>
        <v/>
      </c>
      <c r="AM509" s="27"/>
      <c r="AN509" s="36" t="str">
        <f t="shared" si="136"/>
        <v/>
      </c>
      <c r="AO509" s="39" t="str">
        <f t="shared" si="150"/>
        <v/>
      </c>
      <c r="AP509" s="39" t="str">
        <f t="shared" si="142"/>
        <v>X</v>
      </c>
      <c r="AQ509" s="97" t="str">
        <f t="shared" si="137"/>
        <v/>
      </c>
      <c r="AR509" s="140" t="str">
        <f>_xlfn.IFNA(IF(AND(MATCH(B509,SlNrfürStrecke!A:A,0)&gt;0,MATCH(C509,SlNrfürStrecke!B:B,0)&gt;0)=TRUE,"ja","nein"),"nein")</f>
        <v>ja</v>
      </c>
      <c r="AS509" s="140" t="str">
        <f t="shared" si="143"/>
        <v>ja</v>
      </c>
      <c r="AT509" s="113" t="str">
        <f t="shared" si="144"/>
        <v>Nein</v>
      </c>
      <c r="AU509" s="156" t="s">
        <v>3609</v>
      </c>
      <c r="AV509" s="141" t="s">
        <v>3607</v>
      </c>
    </row>
    <row r="510" spans="1:48" s="39" customFormat="1" ht="39.6" x14ac:dyDescent="0.25">
      <c r="A510" s="23" t="s">
        <v>2345</v>
      </c>
      <c r="B510" s="77">
        <v>31493</v>
      </c>
      <c r="C510" s="80" t="s">
        <v>3</v>
      </c>
      <c r="D510" s="81" t="s">
        <v>3</v>
      </c>
      <c r="E510" s="37" t="b">
        <f t="shared" si="145"/>
        <v>1</v>
      </c>
      <c r="F510" s="37" t="b">
        <f t="shared" si="138"/>
        <v>0</v>
      </c>
      <c r="G510" s="38" t="str">
        <f t="shared" si="147"/>
        <v xml:space="preserve">31493  </v>
      </c>
      <c r="H510" s="18" t="s">
        <v>3319</v>
      </c>
      <c r="I510" s="93" t="s">
        <v>2346</v>
      </c>
      <c r="J510" s="19" t="s">
        <v>3</v>
      </c>
      <c r="K510" s="19" t="s">
        <v>3</v>
      </c>
      <c r="L510" s="55">
        <v>42370</v>
      </c>
      <c r="M510" s="51"/>
      <c r="N510" s="19" t="str">
        <f t="shared" si="148"/>
        <v>Ja</v>
      </c>
      <c r="O510" s="22" t="str">
        <f t="shared" ca="1" si="151"/>
        <v>ja</v>
      </c>
      <c r="P510" s="22" t="str">
        <f t="shared" ca="1" si="152"/>
        <v>ja</v>
      </c>
      <c r="Q510" s="20" t="str">
        <f t="shared" ca="1" si="149"/>
        <v>Ja</v>
      </c>
      <c r="R510" s="53" t="s">
        <v>719</v>
      </c>
      <c r="S510" s="73" t="s">
        <v>2345</v>
      </c>
      <c r="T510" s="28"/>
      <c r="U510" s="33" t="str">
        <f t="shared" si="139"/>
        <v/>
      </c>
      <c r="V510" s="29"/>
      <c r="W510" s="35"/>
      <c r="X510" s="35"/>
      <c r="Y510" s="35"/>
      <c r="Z510" s="35"/>
      <c r="AA510" s="24" t="str">
        <f>IF(W510&lt;&gt;"",VLOOKUP(W510,'Anlagentypen strukt inkl RD end'!$A$2:$H$40,8),"")</f>
        <v/>
      </c>
      <c r="AB510" s="24" t="str">
        <f>IF(X510&lt;&gt;"",VLOOKUP(X510,'Anlagentypen strukt inkl RD end'!$A$2:$H$40,8),"")</f>
        <v/>
      </c>
      <c r="AC510" s="24" t="str">
        <f>IF(Y510&lt;&gt;"",VLOOKUP(Y510,'Anlagentypen strukt inkl RD end'!$A$2:$H$40,8),"")</f>
        <v/>
      </c>
      <c r="AD510" s="24" t="str">
        <f>IF(Z510&lt;&gt;"",VLOOKUP(Z510,'Anlagentypen strukt inkl RD end'!$A$2:$H$40,8),"")</f>
        <v/>
      </c>
      <c r="AE510" s="33" t="str">
        <f t="shared" si="140"/>
        <v/>
      </c>
      <c r="AF510" s="25"/>
      <c r="AG510" s="25"/>
      <c r="AH510" s="25"/>
      <c r="AI510" s="25"/>
      <c r="AJ510" s="47" t="str">
        <f t="shared" si="141"/>
        <v/>
      </c>
      <c r="AK510" s="48" t="str">
        <f t="shared" si="135"/>
        <v/>
      </c>
      <c r="AL510" s="47" t="str">
        <f t="shared" si="146"/>
        <v/>
      </c>
      <c r="AM510" s="27"/>
      <c r="AN510" s="36" t="str">
        <f t="shared" si="136"/>
        <v/>
      </c>
      <c r="AO510" s="39" t="str">
        <f t="shared" si="150"/>
        <v/>
      </c>
      <c r="AP510" s="39" t="str">
        <f t="shared" si="142"/>
        <v>X</v>
      </c>
      <c r="AQ510" s="97" t="str">
        <f t="shared" si="137"/>
        <v/>
      </c>
      <c r="AR510" s="140" t="str">
        <f>_xlfn.IFNA(IF(AND(MATCH(B510,SlNrfürStrecke!A:A,0)&gt;0,MATCH(C510,SlNrfürStrecke!B:B,0)&gt;0)=TRUE,"ja","nein"),"nein")</f>
        <v>ja</v>
      </c>
      <c r="AS510" s="140" t="str">
        <f t="shared" si="143"/>
        <v>ja</v>
      </c>
      <c r="AT510" s="113" t="str">
        <f t="shared" si="144"/>
        <v>Nein</v>
      </c>
      <c r="AU510" s="156" t="s">
        <v>3609</v>
      </c>
      <c r="AV510" s="141" t="s">
        <v>3607</v>
      </c>
    </row>
    <row r="511" spans="1:48" s="39" customFormat="1" ht="39.6" x14ac:dyDescent="0.25">
      <c r="A511" s="23" t="s">
        <v>2345</v>
      </c>
      <c r="B511" s="77">
        <v>31494</v>
      </c>
      <c r="C511" s="80" t="s">
        <v>3</v>
      </c>
      <c r="D511" s="81" t="s">
        <v>3</v>
      </c>
      <c r="E511" s="37" t="b">
        <f t="shared" si="145"/>
        <v>1</v>
      </c>
      <c r="F511" s="37" t="b">
        <f t="shared" si="138"/>
        <v>0</v>
      </c>
      <c r="G511" s="38" t="str">
        <f t="shared" si="147"/>
        <v xml:space="preserve">31494  </v>
      </c>
      <c r="H511" s="18" t="s">
        <v>3320</v>
      </c>
      <c r="I511" s="93" t="s">
        <v>2346</v>
      </c>
      <c r="J511" s="19" t="s">
        <v>3</v>
      </c>
      <c r="K511" s="19" t="s">
        <v>3</v>
      </c>
      <c r="L511" s="55">
        <v>42370</v>
      </c>
      <c r="M511" s="51"/>
      <c r="N511" s="19" t="str">
        <f t="shared" si="148"/>
        <v>Ja</v>
      </c>
      <c r="O511" s="22" t="str">
        <f t="shared" ca="1" si="151"/>
        <v>ja</v>
      </c>
      <c r="P511" s="22" t="str">
        <f t="shared" ca="1" si="152"/>
        <v>ja</v>
      </c>
      <c r="Q511" s="20" t="str">
        <f t="shared" ca="1" si="149"/>
        <v>Ja</v>
      </c>
      <c r="R511" s="53" t="s">
        <v>720</v>
      </c>
      <c r="S511" s="73" t="s">
        <v>2345</v>
      </c>
      <c r="T511" s="28"/>
      <c r="U511" s="33" t="str">
        <f t="shared" si="139"/>
        <v/>
      </c>
      <c r="V511" s="29"/>
      <c r="W511" s="35"/>
      <c r="X511" s="35"/>
      <c r="Y511" s="35"/>
      <c r="Z511" s="35"/>
      <c r="AA511" s="24" t="str">
        <f>IF(W511&lt;&gt;"",VLOOKUP(W511,'Anlagentypen strukt inkl RD end'!$A$2:$H$40,8),"")</f>
        <v/>
      </c>
      <c r="AB511" s="24" t="str">
        <f>IF(X511&lt;&gt;"",VLOOKUP(X511,'Anlagentypen strukt inkl RD end'!$A$2:$H$40,8),"")</f>
        <v/>
      </c>
      <c r="AC511" s="24" t="str">
        <f>IF(Y511&lt;&gt;"",VLOOKUP(Y511,'Anlagentypen strukt inkl RD end'!$A$2:$H$40,8),"")</f>
        <v/>
      </c>
      <c r="AD511" s="24" t="str">
        <f>IF(Z511&lt;&gt;"",VLOOKUP(Z511,'Anlagentypen strukt inkl RD end'!$A$2:$H$40,8),"")</f>
        <v/>
      </c>
      <c r="AE511" s="33" t="str">
        <f t="shared" si="140"/>
        <v/>
      </c>
      <c r="AF511" s="25"/>
      <c r="AG511" s="25"/>
      <c r="AH511" s="25"/>
      <c r="AI511" s="25"/>
      <c r="AJ511" s="47" t="str">
        <f t="shared" si="141"/>
        <v/>
      </c>
      <c r="AK511" s="48" t="str">
        <f t="shared" si="135"/>
        <v/>
      </c>
      <c r="AL511" s="47" t="str">
        <f t="shared" si="146"/>
        <v/>
      </c>
      <c r="AM511" s="27"/>
      <c r="AN511" s="36" t="str">
        <f t="shared" si="136"/>
        <v/>
      </c>
      <c r="AO511" s="39" t="str">
        <f t="shared" si="150"/>
        <v/>
      </c>
      <c r="AP511" s="39" t="str">
        <f t="shared" si="142"/>
        <v>X</v>
      </c>
      <c r="AQ511" s="97" t="str">
        <f t="shared" si="137"/>
        <v/>
      </c>
      <c r="AR511" s="140" t="str">
        <f>_xlfn.IFNA(IF(AND(MATCH(B511,SlNrfürStrecke!A:A,0)&gt;0,MATCH(C511,SlNrfürStrecke!B:B,0)&gt;0)=TRUE,"ja","nein"),"nein")</f>
        <v>ja</v>
      </c>
      <c r="AS511" s="140" t="str">
        <f t="shared" si="143"/>
        <v>ja</v>
      </c>
      <c r="AT511" s="113" t="str">
        <f t="shared" si="144"/>
        <v>Nein</v>
      </c>
      <c r="AU511" s="156" t="s">
        <v>3609</v>
      </c>
      <c r="AV511" s="141" t="s">
        <v>3607</v>
      </c>
    </row>
    <row r="512" spans="1:48" s="39" customFormat="1" ht="39.6" x14ac:dyDescent="0.25">
      <c r="A512" s="23" t="s">
        <v>2345</v>
      </c>
      <c r="B512" s="77">
        <v>31495</v>
      </c>
      <c r="C512" s="80" t="s">
        <v>3</v>
      </c>
      <c r="D512" s="81" t="s">
        <v>3</v>
      </c>
      <c r="E512" s="37" t="b">
        <f t="shared" si="145"/>
        <v>1</v>
      </c>
      <c r="F512" s="37" t="b">
        <f t="shared" si="138"/>
        <v>0</v>
      </c>
      <c r="G512" s="38" t="str">
        <f t="shared" si="147"/>
        <v xml:space="preserve">31495  </v>
      </c>
      <c r="H512" s="18" t="s">
        <v>3321</v>
      </c>
      <c r="I512" s="93" t="s">
        <v>2346</v>
      </c>
      <c r="J512" s="19" t="s">
        <v>3</v>
      </c>
      <c r="K512" s="19" t="s">
        <v>3</v>
      </c>
      <c r="L512" s="55">
        <v>42370</v>
      </c>
      <c r="M512" s="51"/>
      <c r="N512" s="19" t="str">
        <f t="shared" si="148"/>
        <v>Ja</v>
      </c>
      <c r="O512" s="22" t="str">
        <f t="shared" ca="1" si="151"/>
        <v>ja</v>
      </c>
      <c r="P512" s="22" t="str">
        <f t="shared" ca="1" si="152"/>
        <v>ja</v>
      </c>
      <c r="Q512" s="20" t="str">
        <f t="shared" ca="1" si="149"/>
        <v>Ja</v>
      </c>
      <c r="R512" s="53" t="s">
        <v>721</v>
      </c>
      <c r="S512" s="73" t="s">
        <v>2345</v>
      </c>
      <c r="T512" s="28"/>
      <c r="U512" s="33" t="str">
        <f t="shared" si="139"/>
        <v/>
      </c>
      <c r="V512" s="29"/>
      <c r="W512" s="35"/>
      <c r="X512" s="35"/>
      <c r="Y512" s="35"/>
      <c r="Z512" s="35"/>
      <c r="AA512" s="24" t="str">
        <f>IF(W512&lt;&gt;"",VLOOKUP(W512,'Anlagentypen strukt inkl RD end'!$A$2:$H$40,8),"")</f>
        <v/>
      </c>
      <c r="AB512" s="24" t="str">
        <f>IF(X512&lt;&gt;"",VLOOKUP(X512,'Anlagentypen strukt inkl RD end'!$A$2:$H$40,8),"")</f>
        <v/>
      </c>
      <c r="AC512" s="24" t="str">
        <f>IF(Y512&lt;&gt;"",VLOOKUP(Y512,'Anlagentypen strukt inkl RD end'!$A$2:$H$40,8),"")</f>
        <v/>
      </c>
      <c r="AD512" s="24" t="str">
        <f>IF(Z512&lt;&gt;"",VLOOKUP(Z512,'Anlagentypen strukt inkl RD end'!$A$2:$H$40,8),"")</f>
        <v/>
      </c>
      <c r="AE512" s="33" t="str">
        <f t="shared" si="140"/>
        <v/>
      </c>
      <c r="AF512" s="25"/>
      <c r="AG512" s="25"/>
      <c r="AH512" s="25"/>
      <c r="AI512" s="25"/>
      <c r="AJ512" s="47" t="str">
        <f t="shared" si="141"/>
        <v/>
      </c>
      <c r="AK512" s="48" t="str">
        <f t="shared" si="135"/>
        <v/>
      </c>
      <c r="AL512" s="47" t="str">
        <f t="shared" si="146"/>
        <v/>
      </c>
      <c r="AM512" s="27"/>
      <c r="AN512" s="36" t="str">
        <f t="shared" si="136"/>
        <v/>
      </c>
      <c r="AO512" s="39" t="str">
        <f t="shared" si="150"/>
        <v/>
      </c>
      <c r="AP512" s="39" t="str">
        <f t="shared" si="142"/>
        <v>X</v>
      </c>
      <c r="AQ512" s="97" t="str">
        <f t="shared" si="137"/>
        <v/>
      </c>
      <c r="AR512" s="140" t="str">
        <f>_xlfn.IFNA(IF(AND(MATCH(B512,SlNrfürStrecke!A:A,0)&gt;0,MATCH(C512,SlNrfürStrecke!B:B,0)&gt;0)=TRUE,"ja","nein"),"nein")</f>
        <v>ja</v>
      </c>
      <c r="AS512" s="140" t="str">
        <f t="shared" si="143"/>
        <v>ja</v>
      </c>
      <c r="AT512" s="113" t="str">
        <f t="shared" si="144"/>
        <v>Nein</v>
      </c>
      <c r="AU512" s="156" t="s">
        <v>3609</v>
      </c>
      <c r="AV512" s="141" t="s">
        <v>3607</v>
      </c>
    </row>
    <row r="513" spans="1:48" s="39" customFormat="1" ht="39.6" x14ac:dyDescent="0.25">
      <c r="A513" s="23" t="s">
        <v>2345</v>
      </c>
      <c r="B513" s="77">
        <v>31496</v>
      </c>
      <c r="C513" s="80" t="s">
        <v>3</v>
      </c>
      <c r="D513" s="81" t="s">
        <v>3</v>
      </c>
      <c r="E513" s="37" t="b">
        <f t="shared" si="145"/>
        <v>1</v>
      </c>
      <c r="F513" s="37" t="b">
        <f t="shared" si="138"/>
        <v>0</v>
      </c>
      <c r="G513" s="38" t="str">
        <f t="shared" si="147"/>
        <v xml:space="preserve">31496  </v>
      </c>
      <c r="H513" s="18" t="s">
        <v>3322</v>
      </c>
      <c r="I513" s="93" t="s">
        <v>2346</v>
      </c>
      <c r="J513" s="19" t="s">
        <v>3</v>
      </c>
      <c r="K513" s="19" t="s">
        <v>3</v>
      </c>
      <c r="L513" s="55">
        <v>42370</v>
      </c>
      <c r="M513" s="51"/>
      <c r="N513" s="19" t="str">
        <f t="shared" si="148"/>
        <v>Ja</v>
      </c>
      <c r="O513" s="22" t="str">
        <f t="shared" ca="1" si="151"/>
        <v>ja</v>
      </c>
      <c r="P513" s="22" t="str">
        <f t="shared" ca="1" si="152"/>
        <v>ja</v>
      </c>
      <c r="Q513" s="20" t="str">
        <f t="shared" ca="1" si="149"/>
        <v>Ja</v>
      </c>
      <c r="R513" s="53" t="s">
        <v>722</v>
      </c>
      <c r="S513" s="73" t="s">
        <v>2345</v>
      </c>
      <c r="T513" s="28"/>
      <c r="U513" s="33" t="str">
        <f t="shared" si="139"/>
        <v/>
      </c>
      <c r="V513" s="29"/>
      <c r="W513" s="35"/>
      <c r="X513" s="35"/>
      <c r="Y513" s="35"/>
      <c r="Z513" s="35"/>
      <c r="AA513" s="24" t="str">
        <f>IF(W513&lt;&gt;"",VLOOKUP(W513,'Anlagentypen strukt inkl RD end'!$A$2:$H$40,8),"")</f>
        <v/>
      </c>
      <c r="AB513" s="24" t="str">
        <f>IF(X513&lt;&gt;"",VLOOKUP(X513,'Anlagentypen strukt inkl RD end'!$A$2:$H$40,8),"")</f>
        <v/>
      </c>
      <c r="AC513" s="24" t="str">
        <f>IF(Y513&lt;&gt;"",VLOOKUP(Y513,'Anlagentypen strukt inkl RD end'!$A$2:$H$40,8),"")</f>
        <v/>
      </c>
      <c r="AD513" s="24" t="str">
        <f>IF(Z513&lt;&gt;"",VLOOKUP(Z513,'Anlagentypen strukt inkl RD end'!$A$2:$H$40,8),"")</f>
        <v/>
      </c>
      <c r="AE513" s="33" t="str">
        <f t="shared" si="140"/>
        <v/>
      </c>
      <c r="AF513" s="25"/>
      <c r="AG513" s="25"/>
      <c r="AH513" s="25"/>
      <c r="AI513" s="25"/>
      <c r="AJ513" s="47" t="str">
        <f t="shared" si="141"/>
        <v/>
      </c>
      <c r="AK513" s="48" t="str">
        <f t="shared" si="135"/>
        <v/>
      </c>
      <c r="AL513" s="47" t="str">
        <f t="shared" si="146"/>
        <v/>
      </c>
      <c r="AM513" s="27"/>
      <c r="AN513" s="36" t="str">
        <f t="shared" si="136"/>
        <v/>
      </c>
      <c r="AO513" s="39" t="str">
        <f t="shared" si="150"/>
        <v/>
      </c>
      <c r="AP513" s="39" t="str">
        <f t="shared" si="142"/>
        <v>X</v>
      </c>
      <c r="AQ513" s="97" t="str">
        <f t="shared" si="137"/>
        <v/>
      </c>
      <c r="AR513" s="140" t="str">
        <f>_xlfn.IFNA(IF(AND(MATCH(B513,SlNrfürStrecke!A:A,0)&gt;0,MATCH(C513,SlNrfürStrecke!B:B,0)&gt;0)=TRUE,"ja","nein"),"nein")</f>
        <v>ja</v>
      </c>
      <c r="AS513" s="140" t="str">
        <f t="shared" si="143"/>
        <v>ja</v>
      </c>
      <c r="AT513" s="113" t="str">
        <f t="shared" si="144"/>
        <v>Nein</v>
      </c>
      <c r="AU513" s="156" t="s">
        <v>3609</v>
      </c>
      <c r="AV513" s="141" t="s">
        <v>3607</v>
      </c>
    </row>
    <row r="514" spans="1:48" s="39" customFormat="1" ht="39.6" x14ac:dyDescent="0.25">
      <c r="A514" s="23" t="s">
        <v>2345</v>
      </c>
      <c r="B514" s="77">
        <v>31497</v>
      </c>
      <c r="C514" s="80" t="s">
        <v>3</v>
      </c>
      <c r="D514" s="81" t="s">
        <v>3</v>
      </c>
      <c r="E514" s="37" t="b">
        <f t="shared" si="145"/>
        <v>1</v>
      </c>
      <c r="F514" s="37" t="b">
        <f t="shared" si="138"/>
        <v>0</v>
      </c>
      <c r="G514" s="38" t="str">
        <f t="shared" si="147"/>
        <v xml:space="preserve">31497  </v>
      </c>
      <c r="H514" s="18" t="s">
        <v>724</v>
      </c>
      <c r="I514" s="93" t="s">
        <v>2346</v>
      </c>
      <c r="J514" s="19" t="s">
        <v>3</v>
      </c>
      <c r="K514" s="19" t="s">
        <v>3</v>
      </c>
      <c r="L514" s="55">
        <v>42184</v>
      </c>
      <c r="M514" s="51"/>
      <c r="N514" s="19" t="str">
        <f t="shared" si="148"/>
        <v>Ja</v>
      </c>
      <c r="O514" s="22" t="str">
        <f t="shared" ca="1" si="151"/>
        <v>ja</v>
      </c>
      <c r="P514" s="22" t="str">
        <f t="shared" ca="1" si="152"/>
        <v>ja</v>
      </c>
      <c r="Q514" s="20" t="str">
        <f t="shared" ca="1" si="149"/>
        <v>Ja</v>
      </c>
      <c r="R514" s="53" t="s">
        <v>723</v>
      </c>
      <c r="S514" s="73" t="s">
        <v>2345</v>
      </c>
      <c r="T514" s="28"/>
      <c r="U514" s="33" t="str">
        <f t="shared" si="139"/>
        <v/>
      </c>
      <c r="V514" s="29"/>
      <c r="W514" s="35"/>
      <c r="X514" s="35"/>
      <c r="Y514" s="35"/>
      <c r="Z514" s="35"/>
      <c r="AA514" s="24" t="str">
        <f>IF(W514&lt;&gt;"",VLOOKUP(W514,'Anlagentypen strukt inkl RD end'!$A$2:$H$40,8),"")</f>
        <v/>
      </c>
      <c r="AB514" s="24" t="str">
        <f>IF(X514&lt;&gt;"",VLOOKUP(X514,'Anlagentypen strukt inkl RD end'!$A$2:$H$40,8),"")</f>
        <v/>
      </c>
      <c r="AC514" s="24" t="str">
        <f>IF(Y514&lt;&gt;"",VLOOKUP(Y514,'Anlagentypen strukt inkl RD end'!$A$2:$H$40,8),"")</f>
        <v/>
      </c>
      <c r="AD514" s="24" t="str">
        <f>IF(Z514&lt;&gt;"",VLOOKUP(Z514,'Anlagentypen strukt inkl RD end'!$A$2:$H$40,8),"")</f>
        <v/>
      </c>
      <c r="AE514" s="33" t="str">
        <f t="shared" si="140"/>
        <v/>
      </c>
      <c r="AF514" s="25"/>
      <c r="AG514" s="25"/>
      <c r="AH514" s="25"/>
      <c r="AI514" s="25"/>
      <c r="AJ514" s="47" t="str">
        <f t="shared" si="141"/>
        <v/>
      </c>
      <c r="AK514" s="48" t="str">
        <f t="shared" ref="AK514:AK577" si="153">U514&amp; AE514 &amp; IF(AF514 &lt;&gt;"",AF514&amp;", ","") &amp;IF(AG514 &lt;&gt;"",AG514&amp;", ","") &amp;IF(AH514 &lt;&gt;"",AH514&amp;", ","")&amp; IF(AI514 &lt;&gt;"",AI514&amp;", ","")</f>
        <v/>
      </c>
      <c r="AL514" s="47" t="str">
        <f t="shared" si="146"/>
        <v/>
      </c>
      <c r="AM514" s="27"/>
      <c r="AN514" s="36" t="str">
        <f t="shared" ref="AN514:AN577" si="154">IF(AND(V514="X",AJ514=""),"R/D-Verfahren für die Behandlung fehlen!","")</f>
        <v/>
      </c>
      <c r="AO514" s="39" t="str">
        <f t="shared" si="150"/>
        <v/>
      </c>
      <c r="AP514" s="39" t="str">
        <f t="shared" si="142"/>
        <v>X</v>
      </c>
      <c r="AQ514" s="97" t="str">
        <f t="shared" ref="AQ514:AQ577" si="155">IF(A514="X",(IF(OR(S514="X",T514="X",V514="X")=TRUE,"","Spalten S, T und V nicht befüllt!")),IF(OR(S514="X",T514="X",V514="X"),"Spalte A nicht befüllt!",""))</f>
        <v/>
      </c>
      <c r="AR514" s="140" t="str">
        <f>_xlfn.IFNA(IF(AND(MATCH(B514,SlNrfürStrecke!A:A,0)&gt;0,MATCH(C514,SlNrfürStrecke!B:B,0)&gt;0)=TRUE,"ja","nein"),"nein")</f>
        <v>ja</v>
      </c>
      <c r="AS514" s="140" t="str">
        <f t="shared" si="143"/>
        <v>ja</v>
      </c>
      <c r="AT514" s="113" t="str">
        <f t="shared" si="144"/>
        <v>Nein</v>
      </c>
      <c r="AU514" s="156" t="s">
        <v>3609</v>
      </c>
      <c r="AV514" s="141" t="s">
        <v>3607</v>
      </c>
    </row>
    <row r="515" spans="1:48" s="39" customFormat="1" ht="39.6" x14ac:dyDescent="0.25">
      <c r="A515" s="23" t="s">
        <v>2345</v>
      </c>
      <c r="B515" s="77">
        <v>31498</v>
      </c>
      <c r="C515" s="81" t="s">
        <v>3119</v>
      </c>
      <c r="D515" s="81" t="s">
        <v>3</v>
      </c>
      <c r="E515" s="37" t="b">
        <f t="shared" si="145"/>
        <v>1</v>
      </c>
      <c r="F515" s="37" t="b">
        <f t="shared" ref="F515:F578" si="156">AND(A515="X",D515="g")</f>
        <v>0</v>
      </c>
      <c r="G515" s="38" t="str">
        <f t="shared" si="147"/>
        <v xml:space="preserve">31498 10 </v>
      </c>
      <c r="H515" s="18" t="s">
        <v>3128</v>
      </c>
      <c r="I515" s="94" t="s">
        <v>3129</v>
      </c>
      <c r="J515" s="19" t="s">
        <v>3324</v>
      </c>
      <c r="K515" s="19" t="s">
        <v>3</v>
      </c>
      <c r="L515" s="55">
        <v>42370</v>
      </c>
      <c r="M515" s="51"/>
      <c r="N515" s="19" t="str">
        <f t="shared" si="148"/>
        <v>Ja</v>
      </c>
      <c r="O515" s="22" t="str">
        <f t="shared" ca="1" si="151"/>
        <v>ja</v>
      </c>
      <c r="P515" s="22" t="str">
        <f t="shared" ca="1" si="152"/>
        <v>ja</v>
      </c>
      <c r="Q515" s="20" t="str">
        <f t="shared" ca="1" si="149"/>
        <v>Ja</v>
      </c>
      <c r="R515" s="53" t="s">
        <v>3118</v>
      </c>
      <c r="S515" s="73" t="s">
        <v>2345</v>
      </c>
      <c r="T515" s="28"/>
      <c r="U515" s="33" t="str">
        <f t="shared" ref="U515:U578" si="157">IF(T515="X","R13, D15 ", "")</f>
        <v/>
      </c>
      <c r="V515" s="29"/>
      <c r="W515" s="35"/>
      <c r="X515" s="35"/>
      <c r="Y515" s="35"/>
      <c r="Z515" s="35"/>
      <c r="AA515" s="24" t="str">
        <f>IF(W515&lt;&gt;"",VLOOKUP(W515,'Anlagentypen strukt inkl RD end'!$A$2:$H$40,8),"")</f>
        <v/>
      </c>
      <c r="AB515" s="24" t="str">
        <f>IF(X515&lt;&gt;"",VLOOKUP(X515,'Anlagentypen strukt inkl RD end'!$A$2:$H$40,8),"")</f>
        <v/>
      </c>
      <c r="AC515" s="24" t="str">
        <f>IF(Y515&lt;&gt;"",VLOOKUP(Y515,'Anlagentypen strukt inkl RD end'!$A$2:$H$40,8),"")</f>
        <v/>
      </c>
      <c r="AD515" s="24" t="str">
        <f>IF(Z515&lt;&gt;"",VLOOKUP(Z515,'Anlagentypen strukt inkl RD end'!$A$2:$H$40,8),"")</f>
        <v/>
      </c>
      <c r="AE515" s="33" t="str">
        <f t="shared" ref="AE515:AE578" si="158">AA515&amp;AB515&amp;AD515&amp;AC515</f>
        <v/>
      </c>
      <c r="AF515" s="25"/>
      <c r="AG515" s="25"/>
      <c r="AH515" s="25"/>
      <c r="AI515" s="25"/>
      <c r="AJ515" s="47" t="str">
        <f t="shared" ref="AJ515:AJ578" si="159">IF(AE515 &lt;&gt;"",AE515&amp;", ","") &amp;IF(AF515 &lt;&gt;"",AF515&amp;", ","") &amp;IF(AG515 &lt;&gt;"",AG515&amp;", ","") &amp;IF(AH515 &lt;&gt;"",AH515&amp;", ","")&amp; IF(AI515 &lt;&gt;"",AI515&amp;", ","")</f>
        <v/>
      </c>
      <c r="AK515" s="48" t="str">
        <f t="shared" si="153"/>
        <v/>
      </c>
      <c r="AL515" s="47" t="str">
        <f t="shared" si="146"/>
        <v/>
      </c>
      <c r="AM515" s="27"/>
      <c r="AN515" s="36" t="str">
        <f t="shared" si="154"/>
        <v/>
      </c>
      <c r="AO515" s="39" t="str">
        <f t="shared" si="150"/>
        <v/>
      </c>
      <c r="AP515" s="39" t="str">
        <f t="shared" ref="AP515:AP578" si="160">IF(OR(A515="X",S515="X",T515="X",V515="X"),"X","")</f>
        <v>X</v>
      </c>
      <c r="AQ515" s="97" t="str">
        <f t="shared" si="155"/>
        <v/>
      </c>
      <c r="AR515" s="113" t="str">
        <f>_xlfn.IFNA(IF(AND(MATCH(B515,SlNrfürStrecke!A:A,0)&gt;0,MATCH(C515,SlNrfürStrecke!B:B,0)&gt;0)=TRUE,"ja","nein"),"nein")</f>
        <v>ja</v>
      </c>
      <c r="AS515" s="140" t="str">
        <f t="shared" ref="AS515:AS578" si="161">AR515</f>
        <v>ja</v>
      </c>
      <c r="AT515" s="113" t="str">
        <f t="shared" ref="AT515:AT578" si="162">IF(AS515="ja","Nein","Ja")</f>
        <v>Nein</v>
      </c>
      <c r="AU515" s="113"/>
      <c r="AV515" s="141" t="s">
        <v>3607</v>
      </c>
    </row>
    <row r="516" spans="1:48" s="39" customFormat="1" x14ac:dyDescent="0.25">
      <c r="A516" s="23" t="s">
        <v>2345</v>
      </c>
      <c r="B516" s="77">
        <v>31498</v>
      </c>
      <c r="C516" s="81" t="s">
        <v>3325</v>
      </c>
      <c r="D516" s="81" t="s">
        <v>3</v>
      </c>
      <c r="E516" s="37" t="b">
        <f t="shared" ref="E516:E579" si="163">AND(A516="X",D516="")</f>
        <v>1</v>
      </c>
      <c r="F516" s="37" t="b">
        <f t="shared" si="156"/>
        <v>0</v>
      </c>
      <c r="G516" s="38" t="str">
        <f t="shared" si="147"/>
        <v xml:space="preserve">31498 11 </v>
      </c>
      <c r="H516" s="18" t="s">
        <v>3128</v>
      </c>
      <c r="I516" s="94" t="s">
        <v>3326</v>
      </c>
      <c r="J516" s="19" t="s">
        <v>3324</v>
      </c>
      <c r="K516" s="19" t="s">
        <v>3</v>
      </c>
      <c r="L516" s="55">
        <v>44562</v>
      </c>
      <c r="M516" s="51"/>
      <c r="N516" s="19" t="str">
        <f t="shared" si="148"/>
        <v>Ja</v>
      </c>
      <c r="O516" s="22" t="str">
        <f t="shared" ca="1" si="151"/>
        <v>ja</v>
      </c>
      <c r="P516" s="22" t="str">
        <f t="shared" ca="1" si="152"/>
        <v>ja</v>
      </c>
      <c r="Q516" s="21" t="str">
        <f t="shared" ca="1" si="149"/>
        <v>Ja</v>
      </c>
      <c r="R516" s="53" t="s">
        <v>3327</v>
      </c>
      <c r="S516" s="73" t="s">
        <v>2345</v>
      </c>
      <c r="T516" s="28"/>
      <c r="U516" s="33" t="str">
        <f t="shared" si="157"/>
        <v/>
      </c>
      <c r="V516" s="29"/>
      <c r="W516" s="35"/>
      <c r="X516" s="35"/>
      <c r="Y516" s="35"/>
      <c r="Z516" s="35"/>
      <c r="AA516" s="24" t="str">
        <f>IF(W516&lt;&gt;"",VLOOKUP(W516,'Anlagentypen strukt inkl RD end'!$A$2:$H$40,8),"")</f>
        <v/>
      </c>
      <c r="AB516" s="24" t="str">
        <f>IF(X516&lt;&gt;"",VLOOKUP(X516,'Anlagentypen strukt inkl RD end'!$A$2:$H$40,8),"")</f>
        <v/>
      </c>
      <c r="AC516" s="24" t="str">
        <f>IF(Y516&lt;&gt;"",VLOOKUP(Y516,'Anlagentypen strukt inkl RD end'!$A$2:$H$40,8),"")</f>
        <v/>
      </c>
      <c r="AD516" s="24" t="str">
        <f>IF(Z516&lt;&gt;"",VLOOKUP(Z516,'Anlagentypen strukt inkl RD end'!$A$2:$H$40,8),"")</f>
        <v/>
      </c>
      <c r="AE516" s="33" t="str">
        <f t="shared" si="158"/>
        <v/>
      </c>
      <c r="AF516" s="25"/>
      <c r="AG516" s="25"/>
      <c r="AH516" s="25"/>
      <c r="AI516" s="25"/>
      <c r="AJ516" s="47" t="str">
        <f t="shared" si="159"/>
        <v/>
      </c>
      <c r="AK516" s="48" t="str">
        <f t="shared" si="153"/>
        <v/>
      </c>
      <c r="AL516" s="47" t="str">
        <f t="shared" ref="AL516:AL579" si="164">AE516 &amp; IF(AF516 &lt;&gt;"",AF516&amp;", ","") &amp;IF(AG516 &lt;&gt;"",AG516&amp;", ","") &amp;IF(AH516 &lt;&gt;"",AH516&amp;", ","")&amp; IF(AI516 &lt;&gt;"",AI516&amp;", ","")</f>
        <v/>
      </c>
      <c r="AM516" s="27"/>
      <c r="AN516" s="36" t="str">
        <f t="shared" si="154"/>
        <v/>
      </c>
      <c r="AO516" s="39" t="str">
        <f t="shared" si="150"/>
        <v/>
      </c>
      <c r="AP516" s="39" t="str">
        <f t="shared" si="160"/>
        <v>X</v>
      </c>
      <c r="AQ516" s="97" t="str">
        <f t="shared" si="155"/>
        <v/>
      </c>
      <c r="AR516" s="113" t="str">
        <f>_xlfn.IFNA(IF(AND(MATCH(B516,SlNrfürStrecke!A:A,0)&gt;0,MATCH(C516,SlNrfürStrecke!B:B,0)&gt;0)=TRUE,"ja","nein"),"nein")</f>
        <v>ja</v>
      </c>
      <c r="AS516" s="140" t="str">
        <f t="shared" si="161"/>
        <v>ja</v>
      </c>
      <c r="AT516" s="113" t="str">
        <f t="shared" si="162"/>
        <v>Nein</v>
      </c>
      <c r="AU516" s="113"/>
      <c r="AV516" s="141" t="s">
        <v>3607</v>
      </c>
    </row>
    <row r="517" spans="1:48" s="39" customFormat="1" ht="39.6" x14ac:dyDescent="0.25">
      <c r="A517" s="23" t="s">
        <v>2345</v>
      </c>
      <c r="B517" s="77">
        <v>31498</v>
      </c>
      <c r="C517" s="81" t="s">
        <v>3121</v>
      </c>
      <c r="D517" s="81" t="s">
        <v>3</v>
      </c>
      <c r="E517" s="37" t="b">
        <f t="shared" si="163"/>
        <v>1</v>
      </c>
      <c r="F517" s="37" t="b">
        <f t="shared" si="156"/>
        <v>0</v>
      </c>
      <c r="G517" s="38" t="str">
        <f>B517&amp; " " &amp;C517&amp; " " &amp; D517</f>
        <v xml:space="preserve">31498 20 </v>
      </c>
      <c r="H517" s="18" t="s">
        <v>3323</v>
      </c>
      <c r="I517" s="94" t="s">
        <v>3131</v>
      </c>
      <c r="J517" s="19" t="s">
        <v>3</v>
      </c>
      <c r="K517" s="19" t="s">
        <v>3</v>
      </c>
      <c r="L517" s="55">
        <v>42370</v>
      </c>
      <c r="M517" s="51"/>
      <c r="N517" s="19" t="str">
        <f>IF(L517&amp;M517 &lt;&gt;"","Ja","")</f>
        <v>Ja</v>
      </c>
      <c r="O517" s="22" t="str">
        <f ca="1">IF(OR(L517&lt;TODAY(),L517=""),"ja","nein")</f>
        <v>ja</v>
      </c>
      <c r="P517" s="22" t="str">
        <f ca="1">IF(OR(M517&gt;TODAY(),M517=""),"ja","nein")</f>
        <v>ja</v>
      </c>
      <c r="Q517" s="20" t="str">
        <f ca="1">IF(OR(O517="Nein",P517="Nein"),"Nein","Ja")</f>
        <v>Ja</v>
      </c>
      <c r="R517" s="53" t="s">
        <v>725</v>
      </c>
      <c r="S517" s="73" t="s">
        <v>2345</v>
      </c>
      <c r="T517" s="28"/>
      <c r="U517" s="33" t="str">
        <f>IF(T517="X","R13, D15 ", "")</f>
        <v/>
      </c>
      <c r="V517" s="29"/>
      <c r="W517" s="35"/>
      <c r="X517" s="35"/>
      <c r="Y517" s="35"/>
      <c r="Z517" s="35"/>
      <c r="AA517" s="24" t="str">
        <f>IF(W517&lt;&gt;"",VLOOKUP(W517,'Anlagentypen strukt inkl RD end'!$A$2:$H$40,8),"")</f>
        <v/>
      </c>
      <c r="AB517" s="24" t="str">
        <f>IF(X517&lt;&gt;"",VLOOKUP(X517,'Anlagentypen strukt inkl RD end'!$A$2:$H$40,8),"")</f>
        <v/>
      </c>
      <c r="AC517" s="24" t="str">
        <f>IF(Y517&lt;&gt;"",VLOOKUP(Y517,'Anlagentypen strukt inkl RD end'!$A$2:$H$40,8),"")</f>
        <v/>
      </c>
      <c r="AD517" s="24" t="str">
        <f>IF(Z517&lt;&gt;"",VLOOKUP(Z517,'Anlagentypen strukt inkl RD end'!$A$2:$H$40,8),"")</f>
        <v/>
      </c>
      <c r="AE517" s="33" t="str">
        <f t="shared" si="158"/>
        <v/>
      </c>
      <c r="AF517" s="25"/>
      <c r="AG517" s="25"/>
      <c r="AH517" s="25"/>
      <c r="AI517" s="25"/>
      <c r="AJ517" s="47" t="str">
        <f>IF(AE517 &lt;&gt;"",AE517&amp;", ","") &amp;IF(AF517 &lt;&gt;"",AF517&amp;", ","") &amp;IF(AG517 &lt;&gt;"",AG517&amp;", ","") &amp;IF(AH517 &lt;&gt;"",AH517&amp;", ","")&amp; IF(AI517 &lt;&gt;"",AI517&amp;", ","")</f>
        <v/>
      </c>
      <c r="AK517" s="48" t="str">
        <f>U517&amp; AE517 &amp; IF(AF517 &lt;&gt;"",AF517&amp;", ","") &amp;IF(AG517 &lt;&gt;"",AG517&amp;", ","") &amp;IF(AH517 &lt;&gt;"",AH517&amp;", ","")&amp; IF(AI517 &lt;&gt;"",AI517&amp;", ","")</f>
        <v/>
      </c>
      <c r="AL517" s="47" t="str">
        <f t="shared" si="164"/>
        <v/>
      </c>
      <c r="AM517" s="27"/>
      <c r="AN517" s="36" t="str">
        <f>IF(AND(V517="X",AJ517=""),"R/D-Verfahren für die Behandlung fehlen!","")</f>
        <v/>
      </c>
      <c r="AO517" s="39" t="str">
        <f>IF(AN517&lt;&gt;"",1,"")</f>
        <v/>
      </c>
      <c r="AP517" s="39" t="str">
        <f t="shared" si="160"/>
        <v>X</v>
      </c>
      <c r="AQ517" s="97" t="str">
        <f t="shared" si="155"/>
        <v/>
      </c>
      <c r="AR517" s="113" t="str">
        <f>_xlfn.IFNA(IF(AND(MATCH(B517,SlNrfürStrecke!A:A,0)&gt;0,MATCH(C517,SlNrfürStrecke!B:B,0)&gt;0)=TRUE,"ja","nein"),"nein")</f>
        <v>ja</v>
      </c>
      <c r="AS517" s="140" t="str">
        <f t="shared" si="161"/>
        <v>ja</v>
      </c>
      <c r="AT517" s="113" t="str">
        <f t="shared" si="162"/>
        <v>Nein</v>
      </c>
      <c r="AU517" s="113"/>
      <c r="AV517" s="141" t="s">
        <v>3607</v>
      </c>
    </row>
    <row r="518" spans="1:48" s="39" customFormat="1" ht="39.6" x14ac:dyDescent="0.25">
      <c r="A518" s="23" t="s">
        <v>2345</v>
      </c>
      <c r="B518" s="77">
        <v>31499</v>
      </c>
      <c r="C518" s="81" t="s">
        <v>3121</v>
      </c>
      <c r="D518" s="81" t="s">
        <v>3</v>
      </c>
      <c r="E518" s="37" t="b">
        <f t="shared" si="163"/>
        <v>1</v>
      </c>
      <c r="F518" s="37" t="b">
        <f t="shared" si="156"/>
        <v>0</v>
      </c>
      <c r="G518" s="38" t="str">
        <f t="shared" si="147"/>
        <v xml:space="preserve">31499 20 </v>
      </c>
      <c r="H518" s="18" t="s">
        <v>727</v>
      </c>
      <c r="I518" s="94" t="s">
        <v>3131</v>
      </c>
      <c r="J518" s="19" t="s">
        <v>3</v>
      </c>
      <c r="K518" s="19" t="s">
        <v>3</v>
      </c>
      <c r="L518" s="55">
        <v>42184</v>
      </c>
      <c r="M518" s="51"/>
      <c r="N518" s="19" t="str">
        <f t="shared" si="148"/>
        <v>Ja</v>
      </c>
      <c r="O518" s="22" t="str">
        <f t="shared" ca="1" si="151"/>
        <v>ja</v>
      </c>
      <c r="P518" s="22" t="str">
        <f t="shared" ca="1" si="152"/>
        <v>ja</v>
      </c>
      <c r="Q518" s="20" t="str">
        <f t="shared" ca="1" si="149"/>
        <v>Ja</v>
      </c>
      <c r="R518" s="53" t="s">
        <v>726</v>
      </c>
      <c r="S518" s="73" t="s">
        <v>2345</v>
      </c>
      <c r="T518" s="28"/>
      <c r="U518" s="33" t="str">
        <f t="shared" si="157"/>
        <v/>
      </c>
      <c r="V518" s="29"/>
      <c r="W518" s="35"/>
      <c r="X518" s="35"/>
      <c r="Y518" s="35"/>
      <c r="Z518" s="35"/>
      <c r="AA518" s="24" t="str">
        <f>IF(W518&lt;&gt;"",VLOOKUP(W518,'Anlagentypen strukt inkl RD end'!$A$2:$H$40,8),"")</f>
        <v/>
      </c>
      <c r="AB518" s="24" t="str">
        <f>IF(X518&lt;&gt;"",VLOOKUP(X518,'Anlagentypen strukt inkl RD end'!$A$2:$H$40,8),"")</f>
        <v/>
      </c>
      <c r="AC518" s="24" t="str">
        <f>IF(Y518&lt;&gt;"",VLOOKUP(Y518,'Anlagentypen strukt inkl RD end'!$A$2:$H$40,8),"")</f>
        <v/>
      </c>
      <c r="AD518" s="24" t="str">
        <f>IF(Z518&lt;&gt;"",VLOOKUP(Z518,'Anlagentypen strukt inkl RD end'!$A$2:$H$40,8),"")</f>
        <v/>
      </c>
      <c r="AE518" s="33" t="str">
        <f t="shared" si="158"/>
        <v/>
      </c>
      <c r="AF518" s="25"/>
      <c r="AG518" s="25"/>
      <c r="AH518" s="25"/>
      <c r="AI518" s="25"/>
      <c r="AJ518" s="47" t="str">
        <f t="shared" si="159"/>
        <v/>
      </c>
      <c r="AK518" s="48" t="str">
        <f t="shared" si="153"/>
        <v/>
      </c>
      <c r="AL518" s="47" t="str">
        <f t="shared" si="164"/>
        <v/>
      </c>
      <c r="AM518" s="27"/>
      <c r="AN518" s="36" t="str">
        <f t="shared" si="154"/>
        <v/>
      </c>
      <c r="AO518" s="39" t="str">
        <f t="shared" si="150"/>
        <v/>
      </c>
      <c r="AP518" s="39" t="str">
        <f t="shared" si="160"/>
        <v>X</v>
      </c>
      <c r="AQ518" s="97" t="str">
        <f t="shared" si="155"/>
        <v/>
      </c>
      <c r="AR518" s="113" t="str">
        <f>_xlfn.IFNA(IF(AND(MATCH(B518,SlNrfürStrecke!A:A,0)&gt;0,MATCH(C518,SlNrfürStrecke!B:B,0)&gt;0)=TRUE,"ja","nein"),"nein")</f>
        <v>ja</v>
      </c>
      <c r="AS518" s="140" t="str">
        <f t="shared" si="161"/>
        <v>ja</v>
      </c>
      <c r="AT518" s="113" t="str">
        <f t="shared" si="162"/>
        <v>Nein</v>
      </c>
      <c r="AU518" s="113"/>
      <c r="AV518" s="141" t="s">
        <v>3607</v>
      </c>
    </row>
    <row r="519" spans="1:48" s="39" customFormat="1" ht="39.6" x14ac:dyDescent="0.25">
      <c r="A519" s="23" t="s">
        <v>2345</v>
      </c>
      <c r="B519" s="77">
        <v>31499</v>
      </c>
      <c r="C519" s="81" t="s">
        <v>3119</v>
      </c>
      <c r="D519" s="81" t="s">
        <v>3</v>
      </c>
      <c r="E519" s="37" t="b">
        <f t="shared" si="163"/>
        <v>1</v>
      </c>
      <c r="F519" s="37" t="b">
        <f t="shared" si="156"/>
        <v>0</v>
      </c>
      <c r="G519" s="38" t="str">
        <f t="shared" si="147"/>
        <v xml:space="preserve">31499 10 </v>
      </c>
      <c r="H519" s="18" t="s">
        <v>3130</v>
      </c>
      <c r="I519" s="94" t="s">
        <v>3129</v>
      </c>
      <c r="J519" s="19" t="s">
        <v>3272</v>
      </c>
      <c r="K519" s="19" t="s">
        <v>3</v>
      </c>
      <c r="L519" s="55">
        <v>42370</v>
      </c>
      <c r="M519" s="51"/>
      <c r="N519" s="19" t="str">
        <f t="shared" si="148"/>
        <v>Ja</v>
      </c>
      <c r="O519" s="22" t="str">
        <f t="shared" ca="1" si="151"/>
        <v>ja</v>
      </c>
      <c r="P519" s="22" t="str">
        <f t="shared" ca="1" si="152"/>
        <v>ja</v>
      </c>
      <c r="Q519" s="20" t="str">
        <f t="shared" ca="1" si="149"/>
        <v>Ja</v>
      </c>
      <c r="R519" s="53" t="s">
        <v>3120</v>
      </c>
      <c r="S519" s="73" t="s">
        <v>2345</v>
      </c>
      <c r="T519" s="28"/>
      <c r="U519" s="33" t="str">
        <f t="shared" si="157"/>
        <v/>
      </c>
      <c r="V519" s="29"/>
      <c r="W519" s="35"/>
      <c r="X519" s="35"/>
      <c r="Y519" s="35"/>
      <c r="Z519" s="35"/>
      <c r="AA519" s="24" t="str">
        <f>IF(W519&lt;&gt;"",VLOOKUP(W519,'Anlagentypen strukt inkl RD end'!$A$2:$H$40,8),"")</f>
        <v/>
      </c>
      <c r="AB519" s="24" t="str">
        <f>IF(X519&lt;&gt;"",VLOOKUP(X519,'Anlagentypen strukt inkl RD end'!$A$2:$H$40,8),"")</f>
        <v/>
      </c>
      <c r="AC519" s="24" t="str">
        <f>IF(Y519&lt;&gt;"",VLOOKUP(Y519,'Anlagentypen strukt inkl RD end'!$A$2:$H$40,8),"")</f>
        <v/>
      </c>
      <c r="AD519" s="24" t="str">
        <f>IF(Z519&lt;&gt;"",VLOOKUP(Z519,'Anlagentypen strukt inkl RD end'!$A$2:$H$40,8),"")</f>
        <v/>
      </c>
      <c r="AE519" s="33" t="str">
        <f t="shared" si="158"/>
        <v/>
      </c>
      <c r="AF519" s="25"/>
      <c r="AG519" s="25"/>
      <c r="AH519" s="25"/>
      <c r="AI519" s="25"/>
      <c r="AJ519" s="47" t="str">
        <f t="shared" si="159"/>
        <v/>
      </c>
      <c r="AK519" s="48" t="str">
        <f t="shared" si="153"/>
        <v/>
      </c>
      <c r="AL519" s="47" t="str">
        <f t="shared" si="164"/>
        <v/>
      </c>
      <c r="AM519" s="27"/>
      <c r="AN519" s="36" t="str">
        <f t="shared" si="154"/>
        <v/>
      </c>
      <c r="AO519" s="39" t="str">
        <f t="shared" si="150"/>
        <v/>
      </c>
      <c r="AP519" s="39" t="str">
        <f t="shared" si="160"/>
        <v>X</v>
      </c>
      <c r="AQ519" s="97" t="str">
        <f t="shared" si="155"/>
        <v/>
      </c>
      <c r="AR519" s="113" t="str">
        <f>_xlfn.IFNA(IF(AND(MATCH(B519,SlNrfürStrecke!A:A,0)&gt;0,MATCH(C519,SlNrfürStrecke!B:B,0)&gt;0)=TRUE,"ja","nein"),"nein")</f>
        <v>ja</v>
      </c>
      <c r="AS519" s="140" t="str">
        <f t="shared" si="161"/>
        <v>ja</v>
      </c>
      <c r="AT519" s="113" t="str">
        <f t="shared" si="162"/>
        <v>Nein</v>
      </c>
      <c r="AU519" s="113"/>
      <c r="AV519" s="141" t="s">
        <v>3607</v>
      </c>
    </row>
    <row r="520" spans="1:48" s="39" customFormat="1" ht="26.4" x14ac:dyDescent="0.25">
      <c r="A520" s="23" t="s">
        <v>2345</v>
      </c>
      <c r="B520" s="77">
        <v>31499</v>
      </c>
      <c r="C520" s="81" t="s">
        <v>3325</v>
      </c>
      <c r="D520" s="81" t="s">
        <v>3</v>
      </c>
      <c r="E520" s="37" t="b">
        <f t="shared" si="163"/>
        <v>1</v>
      </c>
      <c r="F520" s="37" t="b">
        <f t="shared" si="156"/>
        <v>0</v>
      </c>
      <c r="G520" s="38" t="str">
        <f t="shared" si="147"/>
        <v xml:space="preserve">31499 11 </v>
      </c>
      <c r="H520" s="18" t="s">
        <v>3130</v>
      </c>
      <c r="I520" s="94" t="s">
        <v>3326</v>
      </c>
      <c r="J520" s="19" t="s">
        <v>3272</v>
      </c>
      <c r="K520" s="19" t="s">
        <v>3</v>
      </c>
      <c r="L520" s="55">
        <v>44562</v>
      </c>
      <c r="M520" s="51"/>
      <c r="N520" s="19" t="str">
        <f t="shared" si="148"/>
        <v>Ja</v>
      </c>
      <c r="O520" s="22" t="str">
        <f t="shared" ca="1" si="151"/>
        <v>ja</v>
      </c>
      <c r="P520" s="22" t="str">
        <f t="shared" ca="1" si="152"/>
        <v>ja</v>
      </c>
      <c r="Q520" s="21" t="str">
        <f t="shared" ca="1" si="149"/>
        <v>Ja</v>
      </c>
      <c r="R520" s="53" t="s">
        <v>3328</v>
      </c>
      <c r="S520" s="73" t="s">
        <v>2345</v>
      </c>
      <c r="T520" s="28"/>
      <c r="U520" s="33" t="str">
        <f t="shared" si="157"/>
        <v/>
      </c>
      <c r="V520" s="29"/>
      <c r="W520" s="35"/>
      <c r="X520" s="35"/>
      <c r="Y520" s="35"/>
      <c r="Z520" s="35"/>
      <c r="AA520" s="24" t="str">
        <f>IF(W520&lt;&gt;"",VLOOKUP(W520,'Anlagentypen strukt inkl RD end'!$A$2:$H$40,8),"")</f>
        <v/>
      </c>
      <c r="AB520" s="24" t="str">
        <f>IF(X520&lt;&gt;"",VLOOKUP(X520,'Anlagentypen strukt inkl RD end'!$A$2:$H$40,8),"")</f>
        <v/>
      </c>
      <c r="AC520" s="24" t="str">
        <f>IF(Y520&lt;&gt;"",VLOOKUP(Y520,'Anlagentypen strukt inkl RD end'!$A$2:$H$40,8),"")</f>
        <v/>
      </c>
      <c r="AD520" s="24" t="str">
        <f>IF(Z520&lt;&gt;"",VLOOKUP(Z520,'Anlagentypen strukt inkl RD end'!$A$2:$H$40,8),"")</f>
        <v/>
      </c>
      <c r="AE520" s="33" t="str">
        <f t="shared" si="158"/>
        <v/>
      </c>
      <c r="AF520" s="25"/>
      <c r="AG520" s="25"/>
      <c r="AH520" s="25"/>
      <c r="AI520" s="25"/>
      <c r="AJ520" s="47" t="str">
        <f t="shared" si="159"/>
        <v/>
      </c>
      <c r="AK520" s="48" t="str">
        <f t="shared" si="153"/>
        <v/>
      </c>
      <c r="AL520" s="47" t="str">
        <f t="shared" si="164"/>
        <v/>
      </c>
      <c r="AM520" s="27"/>
      <c r="AN520" s="36" t="str">
        <f t="shared" si="154"/>
        <v/>
      </c>
      <c r="AO520" s="39" t="str">
        <f t="shared" si="150"/>
        <v/>
      </c>
      <c r="AP520" s="39" t="str">
        <f t="shared" si="160"/>
        <v>X</v>
      </c>
      <c r="AQ520" s="97" t="str">
        <f t="shared" si="155"/>
        <v/>
      </c>
      <c r="AR520" s="113" t="str">
        <f>_xlfn.IFNA(IF(AND(MATCH(B520,SlNrfürStrecke!A:A,0)&gt;0,MATCH(C520,SlNrfürStrecke!B:B,0)&gt;0)=TRUE,"ja","nein"),"nein")</f>
        <v>ja</v>
      </c>
      <c r="AS520" s="140" t="str">
        <f t="shared" si="161"/>
        <v>ja</v>
      </c>
      <c r="AT520" s="113" t="str">
        <f t="shared" si="162"/>
        <v>Nein</v>
      </c>
      <c r="AU520" s="113"/>
      <c r="AV520" s="141" t="s">
        <v>3607</v>
      </c>
    </row>
    <row r="521" spans="1:48" s="39" customFormat="1" ht="39.6" x14ac:dyDescent="0.25">
      <c r="A521" s="23" t="s">
        <v>2345</v>
      </c>
      <c r="B521" s="77">
        <v>31501</v>
      </c>
      <c r="C521" s="80" t="s">
        <v>3</v>
      </c>
      <c r="D521" s="81" t="s">
        <v>3</v>
      </c>
      <c r="E521" s="37" t="b">
        <f t="shared" si="163"/>
        <v>1</v>
      </c>
      <c r="F521" s="37" t="b">
        <f t="shared" si="156"/>
        <v>0</v>
      </c>
      <c r="G521" s="38" t="str">
        <f t="shared" si="147"/>
        <v xml:space="preserve">31501  </v>
      </c>
      <c r="H521" s="18" t="s">
        <v>3329</v>
      </c>
      <c r="I521" s="93" t="s">
        <v>2346</v>
      </c>
      <c r="J521" s="19" t="s">
        <v>3</v>
      </c>
      <c r="K521" s="19" t="s">
        <v>3</v>
      </c>
      <c r="L521" s="55">
        <v>44562</v>
      </c>
      <c r="M521" s="51"/>
      <c r="N521" s="19" t="str">
        <f t="shared" si="148"/>
        <v>Ja</v>
      </c>
      <c r="O521" s="22" t="str">
        <f t="shared" ca="1" si="151"/>
        <v>ja</v>
      </c>
      <c r="P521" s="22" t="str">
        <f t="shared" ca="1" si="152"/>
        <v>ja</v>
      </c>
      <c r="Q521" s="21" t="str">
        <f t="shared" ca="1" si="149"/>
        <v>Ja</v>
      </c>
      <c r="R521" s="53" t="s">
        <v>3330</v>
      </c>
      <c r="S521" s="73" t="s">
        <v>2345</v>
      </c>
      <c r="T521" s="28"/>
      <c r="U521" s="33" t="str">
        <f t="shared" si="157"/>
        <v/>
      </c>
      <c r="V521" s="29"/>
      <c r="W521" s="35"/>
      <c r="X521" s="35"/>
      <c r="Y521" s="35"/>
      <c r="Z521" s="35"/>
      <c r="AA521" s="24" t="str">
        <f>IF(W521&lt;&gt;"",VLOOKUP(W521,'Anlagentypen strukt inkl RD end'!$A$2:$H$40,8),"")</f>
        <v/>
      </c>
      <c r="AB521" s="24" t="str">
        <f>IF(X521&lt;&gt;"",VLOOKUP(X521,'Anlagentypen strukt inkl RD end'!$A$2:$H$40,8),"")</f>
        <v/>
      </c>
      <c r="AC521" s="24" t="str">
        <f>IF(Y521&lt;&gt;"",VLOOKUP(Y521,'Anlagentypen strukt inkl RD end'!$A$2:$H$40,8),"")</f>
        <v/>
      </c>
      <c r="AD521" s="24" t="str">
        <f>IF(Z521&lt;&gt;"",VLOOKUP(Z521,'Anlagentypen strukt inkl RD end'!$A$2:$H$40,8),"")</f>
        <v/>
      </c>
      <c r="AE521" s="33" t="str">
        <f t="shared" si="158"/>
        <v/>
      </c>
      <c r="AF521" s="25"/>
      <c r="AG521" s="25"/>
      <c r="AH521" s="25"/>
      <c r="AI521" s="25"/>
      <c r="AJ521" s="47" t="str">
        <f t="shared" si="159"/>
        <v/>
      </c>
      <c r="AK521" s="48" t="str">
        <f t="shared" si="153"/>
        <v/>
      </c>
      <c r="AL521" s="47" t="str">
        <f t="shared" si="164"/>
        <v/>
      </c>
      <c r="AM521" s="27"/>
      <c r="AN521" s="36" t="str">
        <f t="shared" si="154"/>
        <v/>
      </c>
      <c r="AO521" s="39" t="str">
        <f t="shared" si="150"/>
        <v/>
      </c>
      <c r="AP521" s="39" t="str">
        <f t="shared" si="160"/>
        <v>X</v>
      </c>
      <c r="AQ521" s="97" t="str">
        <f t="shared" si="155"/>
        <v/>
      </c>
      <c r="AR521" s="140" t="str">
        <f>_xlfn.IFNA(IF(AND(MATCH(B521,SlNrfürStrecke!A:A,0)&gt;0,MATCH(C521,SlNrfürStrecke!B:B,0)&gt;0)=TRUE,"ja","nein"),"nein")</f>
        <v>ja</v>
      </c>
      <c r="AS521" s="140" t="str">
        <f t="shared" si="161"/>
        <v>ja</v>
      </c>
      <c r="AT521" s="113" t="str">
        <f t="shared" si="162"/>
        <v>Nein</v>
      </c>
      <c r="AU521" s="156" t="s">
        <v>3609</v>
      </c>
      <c r="AV521" s="141" t="s">
        <v>3607</v>
      </c>
    </row>
    <row r="522" spans="1:48" s="39" customFormat="1" ht="39.6" x14ac:dyDescent="0.25">
      <c r="A522" s="23" t="s">
        <v>2345</v>
      </c>
      <c r="B522" s="77">
        <v>31502</v>
      </c>
      <c r="C522" s="80" t="s">
        <v>3</v>
      </c>
      <c r="D522" s="81" t="s">
        <v>3</v>
      </c>
      <c r="E522" s="37" t="b">
        <f t="shared" si="163"/>
        <v>1</v>
      </c>
      <c r="F522" s="37" t="b">
        <f t="shared" si="156"/>
        <v>0</v>
      </c>
      <c r="G522" s="38" t="str">
        <f t="shared" si="147"/>
        <v xml:space="preserve">31502  </v>
      </c>
      <c r="H522" s="18" t="s">
        <v>3331</v>
      </c>
      <c r="I522" s="93" t="s">
        <v>2346</v>
      </c>
      <c r="J522" s="19" t="s">
        <v>3</v>
      </c>
      <c r="K522" s="19" t="s">
        <v>3</v>
      </c>
      <c r="L522" s="55">
        <v>44562</v>
      </c>
      <c r="M522" s="51"/>
      <c r="N522" s="19" t="str">
        <f t="shared" si="148"/>
        <v>Ja</v>
      </c>
      <c r="O522" s="22" t="str">
        <f t="shared" ca="1" si="151"/>
        <v>ja</v>
      </c>
      <c r="P522" s="22" t="str">
        <f t="shared" ca="1" si="152"/>
        <v>ja</v>
      </c>
      <c r="Q522" s="21" t="str">
        <f t="shared" ca="1" si="149"/>
        <v>Ja</v>
      </c>
      <c r="R522" s="53" t="s">
        <v>3332</v>
      </c>
      <c r="S522" s="73" t="s">
        <v>2345</v>
      </c>
      <c r="T522" s="28"/>
      <c r="U522" s="33" t="str">
        <f t="shared" si="157"/>
        <v/>
      </c>
      <c r="V522" s="29"/>
      <c r="W522" s="35"/>
      <c r="X522" s="35"/>
      <c r="Y522" s="35"/>
      <c r="Z522" s="35"/>
      <c r="AA522" s="24" t="str">
        <f>IF(W522&lt;&gt;"",VLOOKUP(W522,'Anlagentypen strukt inkl RD end'!$A$2:$H$40,8),"")</f>
        <v/>
      </c>
      <c r="AB522" s="24" t="str">
        <f>IF(X522&lt;&gt;"",VLOOKUP(X522,'Anlagentypen strukt inkl RD end'!$A$2:$H$40,8),"")</f>
        <v/>
      </c>
      <c r="AC522" s="24" t="str">
        <f>IF(Y522&lt;&gt;"",VLOOKUP(Y522,'Anlagentypen strukt inkl RD end'!$A$2:$H$40,8),"")</f>
        <v/>
      </c>
      <c r="AD522" s="24" t="str">
        <f>IF(Z522&lt;&gt;"",VLOOKUP(Z522,'Anlagentypen strukt inkl RD end'!$A$2:$H$40,8),"")</f>
        <v/>
      </c>
      <c r="AE522" s="33" t="str">
        <f t="shared" si="158"/>
        <v/>
      </c>
      <c r="AF522" s="25"/>
      <c r="AG522" s="25"/>
      <c r="AH522" s="25"/>
      <c r="AI522" s="25"/>
      <c r="AJ522" s="47" t="str">
        <f t="shared" si="159"/>
        <v/>
      </c>
      <c r="AK522" s="48" t="str">
        <f t="shared" si="153"/>
        <v/>
      </c>
      <c r="AL522" s="47" t="str">
        <f t="shared" si="164"/>
        <v/>
      </c>
      <c r="AM522" s="27"/>
      <c r="AN522" s="36" t="str">
        <f t="shared" si="154"/>
        <v/>
      </c>
      <c r="AO522" s="39" t="str">
        <f t="shared" si="150"/>
        <v/>
      </c>
      <c r="AP522" s="39" t="str">
        <f t="shared" si="160"/>
        <v>X</v>
      </c>
      <c r="AQ522" s="97" t="str">
        <f t="shared" si="155"/>
        <v/>
      </c>
      <c r="AR522" s="140" t="str">
        <f>_xlfn.IFNA(IF(AND(MATCH(B522,SlNrfürStrecke!A:A,0)&gt;0,MATCH(C522,SlNrfürStrecke!B:B,0)&gt;0)=TRUE,"ja","nein"),"nein")</f>
        <v>ja</v>
      </c>
      <c r="AS522" s="140" t="str">
        <f t="shared" si="161"/>
        <v>ja</v>
      </c>
      <c r="AT522" s="113" t="str">
        <f t="shared" si="162"/>
        <v>Nein</v>
      </c>
      <c r="AU522" s="156" t="s">
        <v>3609</v>
      </c>
      <c r="AV522" s="141" t="s">
        <v>3607</v>
      </c>
    </row>
    <row r="523" spans="1:48" s="39" customFormat="1" ht="39.6" x14ac:dyDescent="0.25">
      <c r="A523" s="23" t="s">
        <v>2345</v>
      </c>
      <c r="B523" s="77">
        <v>31503</v>
      </c>
      <c r="C523" s="80" t="s">
        <v>3</v>
      </c>
      <c r="D523" s="81" t="s">
        <v>3</v>
      </c>
      <c r="E523" s="37" t="b">
        <f t="shared" si="163"/>
        <v>1</v>
      </c>
      <c r="F523" s="37" t="b">
        <f t="shared" si="156"/>
        <v>0</v>
      </c>
      <c r="G523" s="38" t="str">
        <f t="shared" si="147"/>
        <v xml:space="preserve">31503  </v>
      </c>
      <c r="H523" s="18" t="s">
        <v>3333</v>
      </c>
      <c r="I523" s="93" t="s">
        <v>2346</v>
      </c>
      <c r="J523" s="19" t="s">
        <v>3</v>
      </c>
      <c r="K523" s="19" t="s">
        <v>3</v>
      </c>
      <c r="L523" s="55">
        <v>44562</v>
      </c>
      <c r="M523" s="51"/>
      <c r="N523" s="19" t="str">
        <f t="shared" si="148"/>
        <v>Ja</v>
      </c>
      <c r="O523" s="22" t="str">
        <f t="shared" ca="1" si="151"/>
        <v>ja</v>
      </c>
      <c r="P523" s="22" t="str">
        <f t="shared" ca="1" si="152"/>
        <v>ja</v>
      </c>
      <c r="Q523" s="21" t="str">
        <f t="shared" ca="1" si="149"/>
        <v>Ja</v>
      </c>
      <c r="R523" s="53" t="s">
        <v>3334</v>
      </c>
      <c r="S523" s="73" t="s">
        <v>2345</v>
      </c>
      <c r="T523" s="28"/>
      <c r="U523" s="33" t="str">
        <f t="shared" si="157"/>
        <v/>
      </c>
      <c r="V523" s="29"/>
      <c r="W523" s="35"/>
      <c r="X523" s="35"/>
      <c r="Y523" s="35"/>
      <c r="Z523" s="35"/>
      <c r="AA523" s="24" t="str">
        <f>IF(W523&lt;&gt;"",VLOOKUP(W523,'Anlagentypen strukt inkl RD end'!$A$2:$H$40,8),"")</f>
        <v/>
      </c>
      <c r="AB523" s="24" t="str">
        <f>IF(X523&lt;&gt;"",VLOOKUP(X523,'Anlagentypen strukt inkl RD end'!$A$2:$H$40,8),"")</f>
        <v/>
      </c>
      <c r="AC523" s="24" t="str">
        <f>IF(Y523&lt;&gt;"",VLOOKUP(Y523,'Anlagentypen strukt inkl RD end'!$A$2:$H$40,8),"")</f>
        <v/>
      </c>
      <c r="AD523" s="24" t="str">
        <f>IF(Z523&lt;&gt;"",VLOOKUP(Z523,'Anlagentypen strukt inkl RD end'!$A$2:$H$40,8),"")</f>
        <v/>
      </c>
      <c r="AE523" s="33" t="str">
        <f t="shared" si="158"/>
        <v/>
      </c>
      <c r="AF523" s="25"/>
      <c r="AG523" s="25"/>
      <c r="AH523" s="25"/>
      <c r="AI523" s="25"/>
      <c r="AJ523" s="47" t="str">
        <f t="shared" si="159"/>
        <v/>
      </c>
      <c r="AK523" s="48" t="str">
        <f t="shared" si="153"/>
        <v/>
      </c>
      <c r="AL523" s="47" t="str">
        <f t="shared" si="164"/>
        <v/>
      </c>
      <c r="AM523" s="27"/>
      <c r="AN523" s="36" t="str">
        <f t="shared" si="154"/>
        <v/>
      </c>
      <c r="AO523" s="39" t="str">
        <f t="shared" si="150"/>
        <v/>
      </c>
      <c r="AP523" s="39" t="str">
        <f t="shared" si="160"/>
        <v>X</v>
      </c>
      <c r="AQ523" s="97" t="str">
        <f t="shared" si="155"/>
        <v/>
      </c>
      <c r="AR523" s="140" t="str">
        <f>_xlfn.IFNA(IF(AND(MATCH(B523,SlNrfürStrecke!A:A,0)&gt;0,MATCH(C523,SlNrfürStrecke!B:B,0)&gt;0)=TRUE,"ja","nein"),"nein")</f>
        <v>ja</v>
      </c>
      <c r="AS523" s="140" t="str">
        <f t="shared" si="161"/>
        <v>ja</v>
      </c>
      <c r="AT523" s="113" t="str">
        <f t="shared" si="162"/>
        <v>Nein</v>
      </c>
      <c r="AU523" s="156" t="s">
        <v>3609</v>
      </c>
      <c r="AV523" s="141" t="s">
        <v>3607</v>
      </c>
    </row>
    <row r="524" spans="1:48" s="39" customFormat="1" ht="39.6" x14ac:dyDescent="0.25">
      <c r="A524" s="23" t="s">
        <v>2345</v>
      </c>
      <c r="B524" s="77">
        <v>31504</v>
      </c>
      <c r="C524" s="80" t="s">
        <v>3</v>
      </c>
      <c r="D524" s="81" t="s">
        <v>3</v>
      </c>
      <c r="E524" s="37" t="b">
        <f t="shared" si="163"/>
        <v>1</v>
      </c>
      <c r="F524" s="37" t="b">
        <f t="shared" si="156"/>
        <v>0</v>
      </c>
      <c r="G524" s="38" t="str">
        <f t="shared" si="147"/>
        <v xml:space="preserve">31504  </v>
      </c>
      <c r="H524" s="18" t="s">
        <v>3335</v>
      </c>
      <c r="I524" s="93" t="s">
        <v>2346</v>
      </c>
      <c r="J524" s="19" t="s">
        <v>3</v>
      </c>
      <c r="K524" s="19" t="s">
        <v>3</v>
      </c>
      <c r="L524" s="55">
        <v>44562</v>
      </c>
      <c r="M524" s="51"/>
      <c r="N524" s="19" t="str">
        <f t="shared" si="148"/>
        <v>Ja</v>
      </c>
      <c r="O524" s="22" t="str">
        <f t="shared" ca="1" si="151"/>
        <v>ja</v>
      </c>
      <c r="P524" s="22" t="str">
        <f t="shared" ca="1" si="152"/>
        <v>ja</v>
      </c>
      <c r="Q524" s="21" t="str">
        <f t="shared" ca="1" si="149"/>
        <v>Ja</v>
      </c>
      <c r="R524" s="53" t="s">
        <v>3336</v>
      </c>
      <c r="S524" s="73" t="s">
        <v>2345</v>
      </c>
      <c r="T524" s="28"/>
      <c r="U524" s="33" t="str">
        <f t="shared" si="157"/>
        <v/>
      </c>
      <c r="V524" s="29"/>
      <c r="W524" s="35"/>
      <c r="X524" s="35"/>
      <c r="Y524" s="35"/>
      <c r="Z524" s="35"/>
      <c r="AA524" s="24" t="str">
        <f>IF(W524&lt;&gt;"",VLOOKUP(W524,'Anlagentypen strukt inkl RD end'!$A$2:$H$40,8),"")</f>
        <v/>
      </c>
      <c r="AB524" s="24" t="str">
        <f>IF(X524&lt;&gt;"",VLOOKUP(X524,'Anlagentypen strukt inkl RD end'!$A$2:$H$40,8),"")</f>
        <v/>
      </c>
      <c r="AC524" s="24" t="str">
        <f>IF(Y524&lt;&gt;"",VLOOKUP(Y524,'Anlagentypen strukt inkl RD end'!$A$2:$H$40,8),"")</f>
        <v/>
      </c>
      <c r="AD524" s="24" t="str">
        <f>IF(Z524&lt;&gt;"",VLOOKUP(Z524,'Anlagentypen strukt inkl RD end'!$A$2:$H$40,8),"")</f>
        <v/>
      </c>
      <c r="AE524" s="33" t="str">
        <f t="shared" si="158"/>
        <v/>
      </c>
      <c r="AF524" s="25"/>
      <c r="AG524" s="25"/>
      <c r="AH524" s="25"/>
      <c r="AI524" s="25"/>
      <c r="AJ524" s="47" t="str">
        <f t="shared" si="159"/>
        <v/>
      </c>
      <c r="AK524" s="48" t="str">
        <f t="shared" si="153"/>
        <v/>
      </c>
      <c r="AL524" s="47" t="str">
        <f t="shared" si="164"/>
        <v/>
      </c>
      <c r="AM524" s="27"/>
      <c r="AN524" s="36" t="str">
        <f t="shared" si="154"/>
        <v/>
      </c>
      <c r="AO524" s="39" t="str">
        <f t="shared" si="150"/>
        <v/>
      </c>
      <c r="AP524" s="39" t="str">
        <f t="shared" si="160"/>
        <v>X</v>
      </c>
      <c r="AQ524" s="97" t="str">
        <f t="shared" si="155"/>
        <v/>
      </c>
      <c r="AR524" s="140" t="str">
        <f>_xlfn.IFNA(IF(AND(MATCH(B524,SlNrfürStrecke!A:A,0)&gt;0,MATCH(C524,SlNrfürStrecke!B:B,0)&gt;0)=TRUE,"ja","nein"),"nein")</f>
        <v>ja</v>
      </c>
      <c r="AS524" s="140" t="str">
        <f t="shared" si="161"/>
        <v>ja</v>
      </c>
      <c r="AT524" s="113" t="str">
        <f t="shared" si="162"/>
        <v>Nein</v>
      </c>
      <c r="AU524" s="156" t="s">
        <v>3609</v>
      </c>
      <c r="AV524" s="141" t="s">
        <v>3607</v>
      </c>
    </row>
    <row r="525" spans="1:48" s="39" customFormat="1" ht="39.6" x14ac:dyDescent="0.25">
      <c r="A525" s="23" t="s">
        <v>2345</v>
      </c>
      <c r="B525" s="77">
        <v>31505</v>
      </c>
      <c r="C525" s="80" t="s">
        <v>3</v>
      </c>
      <c r="D525" s="81" t="s">
        <v>3</v>
      </c>
      <c r="E525" s="37" t="b">
        <f t="shared" si="163"/>
        <v>1</v>
      </c>
      <c r="F525" s="37" t="b">
        <f t="shared" si="156"/>
        <v>0</v>
      </c>
      <c r="G525" s="38" t="str">
        <f t="shared" si="147"/>
        <v xml:space="preserve">31505  </v>
      </c>
      <c r="H525" s="18" t="s">
        <v>3337</v>
      </c>
      <c r="I525" s="93" t="s">
        <v>2346</v>
      </c>
      <c r="J525" s="19" t="s">
        <v>3</v>
      </c>
      <c r="K525" s="19" t="s">
        <v>3</v>
      </c>
      <c r="L525" s="55">
        <v>44562</v>
      </c>
      <c r="M525" s="51"/>
      <c r="N525" s="19" t="str">
        <f t="shared" si="148"/>
        <v>Ja</v>
      </c>
      <c r="O525" s="22" t="str">
        <f t="shared" ca="1" si="151"/>
        <v>ja</v>
      </c>
      <c r="P525" s="22" t="str">
        <f t="shared" ca="1" si="152"/>
        <v>ja</v>
      </c>
      <c r="Q525" s="21" t="str">
        <f t="shared" ca="1" si="149"/>
        <v>Ja</v>
      </c>
      <c r="R525" s="53" t="s">
        <v>3338</v>
      </c>
      <c r="S525" s="73" t="s">
        <v>2345</v>
      </c>
      <c r="T525" s="28"/>
      <c r="U525" s="33" t="str">
        <f t="shared" si="157"/>
        <v/>
      </c>
      <c r="V525" s="29"/>
      <c r="W525" s="35"/>
      <c r="X525" s="35"/>
      <c r="Y525" s="35"/>
      <c r="Z525" s="35"/>
      <c r="AA525" s="24" t="str">
        <f>IF(W525&lt;&gt;"",VLOOKUP(W525,'Anlagentypen strukt inkl RD end'!$A$2:$H$40,8),"")</f>
        <v/>
      </c>
      <c r="AB525" s="24" t="str">
        <f>IF(X525&lt;&gt;"",VLOOKUP(X525,'Anlagentypen strukt inkl RD end'!$A$2:$H$40,8),"")</f>
        <v/>
      </c>
      <c r="AC525" s="24" t="str">
        <f>IF(Y525&lt;&gt;"",VLOOKUP(Y525,'Anlagentypen strukt inkl RD end'!$A$2:$H$40,8),"")</f>
        <v/>
      </c>
      <c r="AD525" s="24" t="str">
        <f>IF(Z525&lt;&gt;"",VLOOKUP(Z525,'Anlagentypen strukt inkl RD end'!$A$2:$H$40,8),"")</f>
        <v/>
      </c>
      <c r="AE525" s="33" t="str">
        <f t="shared" si="158"/>
        <v/>
      </c>
      <c r="AF525" s="25"/>
      <c r="AG525" s="25"/>
      <c r="AH525" s="25"/>
      <c r="AI525" s="25"/>
      <c r="AJ525" s="47" t="str">
        <f t="shared" si="159"/>
        <v/>
      </c>
      <c r="AK525" s="48" t="str">
        <f t="shared" si="153"/>
        <v/>
      </c>
      <c r="AL525" s="47" t="str">
        <f t="shared" si="164"/>
        <v/>
      </c>
      <c r="AM525" s="27"/>
      <c r="AN525" s="36" t="str">
        <f t="shared" si="154"/>
        <v/>
      </c>
      <c r="AO525" s="39" t="str">
        <f t="shared" si="150"/>
        <v/>
      </c>
      <c r="AP525" s="39" t="str">
        <f t="shared" si="160"/>
        <v>X</v>
      </c>
      <c r="AQ525" s="97" t="str">
        <f t="shared" si="155"/>
        <v/>
      </c>
      <c r="AR525" s="140" t="str">
        <f>_xlfn.IFNA(IF(AND(MATCH(B525,SlNrfürStrecke!A:A,0)&gt;0,MATCH(C525,SlNrfürStrecke!B:B,0)&gt;0)=TRUE,"ja","nein"),"nein")</f>
        <v>ja</v>
      </c>
      <c r="AS525" s="140" t="str">
        <f t="shared" si="161"/>
        <v>ja</v>
      </c>
      <c r="AT525" s="113" t="str">
        <f t="shared" si="162"/>
        <v>Nein</v>
      </c>
      <c r="AU525" s="156" t="s">
        <v>3609</v>
      </c>
      <c r="AV525" s="141" t="s">
        <v>3607</v>
      </c>
    </row>
    <row r="526" spans="1:48" s="39" customFormat="1" ht="26.4" hidden="1" x14ac:dyDescent="0.25">
      <c r="A526" s="23"/>
      <c r="B526" s="77">
        <v>31511</v>
      </c>
      <c r="C526" s="80" t="s">
        <v>3</v>
      </c>
      <c r="D526" s="81" t="s">
        <v>3</v>
      </c>
      <c r="E526" s="37" t="b">
        <f t="shared" si="163"/>
        <v>0</v>
      </c>
      <c r="F526" s="37" t="b">
        <f t="shared" si="156"/>
        <v>0</v>
      </c>
      <c r="G526" s="38" t="str">
        <f t="shared" si="147"/>
        <v xml:space="preserve">31511  </v>
      </c>
      <c r="H526" s="18" t="s">
        <v>3339</v>
      </c>
      <c r="I526" s="93" t="s">
        <v>2346</v>
      </c>
      <c r="J526" s="19" t="s">
        <v>3</v>
      </c>
      <c r="K526" s="19" t="s">
        <v>3</v>
      </c>
      <c r="L526" s="55">
        <v>44562</v>
      </c>
      <c r="M526" s="51"/>
      <c r="N526" s="19" t="str">
        <f t="shared" si="148"/>
        <v>Ja</v>
      </c>
      <c r="O526" s="22" t="str">
        <f t="shared" ca="1" si="151"/>
        <v>ja</v>
      </c>
      <c r="P526" s="22" t="str">
        <f t="shared" ca="1" si="152"/>
        <v>ja</v>
      </c>
      <c r="Q526" s="21" t="str">
        <f t="shared" ca="1" si="149"/>
        <v>Ja</v>
      </c>
      <c r="R526" s="53" t="s">
        <v>3340</v>
      </c>
      <c r="S526" s="73"/>
      <c r="T526" s="28"/>
      <c r="U526" s="33" t="str">
        <f t="shared" si="157"/>
        <v/>
      </c>
      <c r="V526" s="29"/>
      <c r="W526" s="35"/>
      <c r="X526" s="35"/>
      <c r="Y526" s="35"/>
      <c r="Z526" s="35"/>
      <c r="AA526" s="24" t="str">
        <f>IF(W526&lt;&gt;"",VLOOKUP(W526,'Anlagentypen strukt inkl RD end'!$A$2:$H$40,8),"")</f>
        <v/>
      </c>
      <c r="AB526" s="24" t="str">
        <f>IF(X526&lt;&gt;"",VLOOKUP(X526,'Anlagentypen strukt inkl RD end'!$A$2:$H$40,8),"")</f>
        <v/>
      </c>
      <c r="AC526" s="24" t="str">
        <f>IF(Y526&lt;&gt;"",VLOOKUP(Y526,'Anlagentypen strukt inkl RD end'!$A$2:$H$40,8),"")</f>
        <v/>
      </c>
      <c r="AD526" s="24" t="str">
        <f>IF(Z526&lt;&gt;"",VLOOKUP(Z526,'Anlagentypen strukt inkl RD end'!$A$2:$H$40,8),"")</f>
        <v/>
      </c>
      <c r="AE526" s="33" t="str">
        <f t="shared" si="158"/>
        <v/>
      </c>
      <c r="AF526" s="25"/>
      <c r="AG526" s="25"/>
      <c r="AH526" s="25"/>
      <c r="AI526" s="25"/>
      <c r="AJ526" s="47" t="str">
        <f t="shared" si="159"/>
        <v/>
      </c>
      <c r="AK526" s="48" t="str">
        <f t="shared" si="153"/>
        <v/>
      </c>
      <c r="AL526" s="47" t="str">
        <f t="shared" si="164"/>
        <v/>
      </c>
      <c r="AM526" s="27"/>
      <c r="AN526" s="36" t="str">
        <f t="shared" si="154"/>
        <v/>
      </c>
      <c r="AO526" s="39" t="str">
        <f t="shared" si="150"/>
        <v/>
      </c>
      <c r="AP526" s="39" t="str">
        <f t="shared" si="160"/>
        <v/>
      </c>
      <c r="AQ526" s="97" t="str">
        <f t="shared" si="155"/>
        <v/>
      </c>
      <c r="AR526" s="140" t="str">
        <f>_xlfn.IFNA(IF(AND(MATCH(B526,SlNrfürStrecke!A:A,0)&gt;0,MATCH(C526,SlNrfürStrecke!B:B,0)&gt;0)=TRUE,"ja","nein"),"nein")</f>
        <v>nein</v>
      </c>
      <c r="AS526" s="140" t="str">
        <f t="shared" si="161"/>
        <v>nein</v>
      </c>
      <c r="AT526" s="113" t="str">
        <f t="shared" si="162"/>
        <v>Ja</v>
      </c>
      <c r="AU526" s="113"/>
      <c r="AV526" s="141" t="s">
        <v>3607</v>
      </c>
    </row>
    <row r="527" spans="1:48" s="39" customFormat="1" x14ac:dyDescent="0.25">
      <c r="A527" s="23" t="s">
        <v>2345</v>
      </c>
      <c r="B527" s="77">
        <v>31601</v>
      </c>
      <c r="C527" s="80" t="s">
        <v>3</v>
      </c>
      <c r="D527" s="81" t="s">
        <v>3</v>
      </c>
      <c r="E527" s="37" t="b">
        <f t="shared" si="163"/>
        <v>1</v>
      </c>
      <c r="F527" s="37" t="b">
        <f t="shared" si="156"/>
        <v>0</v>
      </c>
      <c r="G527" s="38" t="str">
        <f t="shared" si="147"/>
        <v xml:space="preserve">31601  </v>
      </c>
      <c r="H527" s="18" t="s">
        <v>729</v>
      </c>
      <c r="I527" s="93" t="s">
        <v>2346</v>
      </c>
      <c r="J527" s="19" t="s">
        <v>3</v>
      </c>
      <c r="K527" s="19" t="s">
        <v>3</v>
      </c>
      <c r="L527" s="51"/>
      <c r="M527" s="51"/>
      <c r="N527" s="19" t="str">
        <f t="shared" si="148"/>
        <v/>
      </c>
      <c r="O527" s="22" t="str">
        <f t="shared" ca="1" si="151"/>
        <v>ja</v>
      </c>
      <c r="P527" s="22" t="str">
        <f t="shared" ca="1" si="152"/>
        <v>ja</v>
      </c>
      <c r="Q527" s="20" t="str">
        <f t="shared" ca="1" si="149"/>
        <v>Ja</v>
      </c>
      <c r="R527" s="53" t="s">
        <v>728</v>
      </c>
      <c r="S527" s="73" t="s">
        <v>2345</v>
      </c>
      <c r="T527" s="28"/>
      <c r="U527" s="33" t="str">
        <f t="shared" si="157"/>
        <v/>
      </c>
      <c r="V527" s="29"/>
      <c r="W527" s="35"/>
      <c r="X527" s="35"/>
      <c r="Y527" s="35"/>
      <c r="Z527" s="35"/>
      <c r="AA527" s="24" t="str">
        <f>IF(W527&lt;&gt;"",VLOOKUP(W527,'Anlagentypen strukt inkl RD end'!$A$2:$H$40,8),"")</f>
        <v/>
      </c>
      <c r="AB527" s="24" t="str">
        <f>IF(X527&lt;&gt;"",VLOOKUP(X527,'Anlagentypen strukt inkl RD end'!$A$2:$H$40,8),"")</f>
        <v/>
      </c>
      <c r="AC527" s="24" t="str">
        <f>IF(Y527&lt;&gt;"",VLOOKUP(Y527,'Anlagentypen strukt inkl RD end'!$A$2:$H$40,8),"")</f>
        <v/>
      </c>
      <c r="AD527" s="24" t="str">
        <f>IF(Z527&lt;&gt;"",VLOOKUP(Z527,'Anlagentypen strukt inkl RD end'!$A$2:$H$40,8),"")</f>
        <v/>
      </c>
      <c r="AE527" s="33" t="str">
        <f t="shared" si="158"/>
        <v/>
      </c>
      <c r="AF527" s="25"/>
      <c r="AG527" s="25"/>
      <c r="AH527" s="25"/>
      <c r="AI527" s="25"/>
      <c r="AJ527" s="47" t="str">
        <f t="shared" si="159"/>
        <v/>
      </c>
      <c r="AK527" s="48" t="str">
        <f t="shared" si="153"/>
        <v/>
      </c>
      <c r="AL527" s="47" t="str">
        <f t="shared" si="164"/>
        <v/>
      </c>
      <c r="AM527" s="27"/>
      <c r="AN527" s="36" t="str">
        <f t="shared" si="154"/>
        <v/>
      </c>
      <c r="AO527" s="39" t="str">
        <f t="shared" si="150"/>
        <v/>
      </c>
      <c r="AP527" s="39" t="str">
        <f t="shared" si="160"/>
        <v>X</v>
      </c>
      <c r="AQ527" s="97" t="str">
        <f t="shared" si="155"/>
        <v/>
      </c>
      <c r="AR527" s="140" t="str">
        <f>_xlfn.IFNA(IF(AND(MATCH(B527,SlNrfürStrecke!A:A,0)&gt;0,MATCH(C527,SlNrfürStrecke!B:B,0)&gt;0)=TRUE,"ja","nein"),"nein")</f>
        <v>ja</v>
      </c>
      <c r="AS527" s="140" t="str">
        <f t="shared" si="161"/>
        <v>ja</v>
      </c>
      <c r="AT527" s="113" t="str">
        <f t="shared" si="162"/>
        <v>Nein</v>
      </c>
      <c r="AU527" s="113"/>
      <c r="AV527" s="141" t="s">
        <v>3607</v>
      </c>
    </row>
    <row r="528" spans="1:48" s="39" customFormat="1" hidden="1" x14ac:dyDescent="0.25">
      <c r="A528" s="23"/>
      <c r="B528" s="77">
        <v>31601</v>
      </c>
      <c r="C528" s="81" t="s">
        <v>7</v>
      </c>
      <c r="D528" s="81" t="s">
        <v>8</v>
      </c>
      <c r="E528" s="37" t="b">
        <f t="shared" si="163"/>
        <v>0</v>
      </c>
      <c r="F528" s="37" t="b">
        <f t="shared" si="156"/>
        <v>0</v>
      </c>
      <c r="G528" s="38" t="str">
        <f t="shared" si="147"/>
        <v>31601 77 g</v>
      </c>
      <c r="H528" s="18" t="s">
        <v>729</v>
      </c>
      <c r="I528" s="94" t="s">
        <v>9</v>
      </c>
      <c r="J528" s="19" t="s">
        <v>3</v>
      </c>
      <c r="K528" s="19" t="s">
        <v>3</v>
      </c>
      <c r="L528" s="51"/>
      <c r="M528" s="51"/>
      <c r="N528" s="19" t="str">
        <f t="shared" si="148"/>
        <v/>
      </c>
      <c r="O528" s="22" t="str">
        <f t="shared" ca="1" si="151"/>
        <v>ja</v>
      </c>
      <c r="P528" s="22" t="str">
        <f t="shared" ca="1" si="152"/>
        <v>ja</v>
      </c>
      <c r="Q528" s="20" t="str">
        <f t="shared" ca="1" si="149"/>
        <v>Ja</v>
      </c>
      <c r="R528" s="53" t="s">
        <v>730</v>
      </c>
      <c r="S528" s="84"/>
      <c r="T528" s="83"/>
      <c r="U528" s="33" t="str">
        <f t="shared" si="157"/>
        <v/>
      </c>
      <c r="V528" s="29"/>
      <c r="W528" s="35"/>
      <c r="X528" s="35"/>
      <c r="Y528" s="35"/>
      <c r="Z528" s="35"/>
      <c r="AA528" s="24" t="str">
        <f>IF(W528&lt;&gt;"",VLOOKUP(W528,'Anlagentypen strukt inkl RD end'!$A$2:$H$40,8),"")</f>
        <v/>
      </c>
      <c r="AB528" s="24" t="str">
        <f>IF(X528&lt;&gt;"",VLOOKUP(X528,'Anlagentypen strukt inkl RD end'!$A$2:$H$40,8),"")</f>
        <v/>
      </c>
      <c r="AC528" s="24" t="str">
        <f>IF(Y528&lt;&gt;"",VLOOKUP(Y528,'Anlagentypen strukt inkl RD end'!$A$2:$H$40,8),"")</f>
        <v/>
      </c>
      <c r="AD528" s="24" t="str">
        <f>IF(Z528&lt;&gt;"",VLOOKUP(Z528,'Anlagentypen strukt inkl RD end'!$A$2:$H$40,8),"")</f>
        <v/>
      </c>
      <c r="AE528" s="33" t="str">
        <f t="shared" si="158"/>
        <v/>
      </c>
      <c r="AF528" s="25"/>
      <c r="AG528" s="25"/>
      <c r="AH528" s="25"/>
      <c r="AI528" s="25"/>
      <c r="AJ528" s="47" t="str">
        <f t="shared" si="159"/>
        <v/>
      </c>
      <c r="AK528" s="48" t="str">
        <f t="shared" si="153"/>
        <v/>
      </c>
      <c r="AL528" s="47" t="str">
        <f t="shared" si="164"/>
        <v/>
      </c>
      <c r="AM528" s="27"/>
      <c r="AN528" s="36" t="str">
        <f t="shared" si="154"/>
        <v/>
      </c>
      <c r="AO528" s="39" t="str">
        <f t="shared" si="150"/>
        <v/>
      </c>
      <c r="AP528" s="39" t="str">
        <f t="shared" si="160"/>
        <v/>
      </c>
      <c r="AQ528" s="97" t="str">
        <f t="shared" si="155"/>
        <v/>
      </c>
      <c r="AR528" s="113" t="str">
        <f>_xlfn.IFNA(IF(AND(MATCH(B528,SlNrfürStrecke!A:A,0)&gt;0,MATCH(C528,SlNrfürStrecke!B:B,0)&gt;0)=TRUE,"ja","nein"),"nein")</f>
        <v>nein</v>
      </c>
      <c r="AS528" s="140" t="str">
        <f t="shared" si="161"/>
        <v>nein</v>
      </c>
      <c r="AT528" s="113" t="str">
        <f t="shared" si="162"/>
        <v>Ja</v>
      </c>
      <c r="AU528" s="113"/>
      <c r="AV528" s="141" t="s">
        <v>3607</v>
      </c>
    </row>
    <row r="529" spans="1:48" s="39" customFormat="1" ht="26.4" hidden="1" x14ac:dyDescent="0.25">
      <c r="A529" s="23"/>
      <c r="B529" s="77">
        <v>31601</v>
      </c>
      <c r="C529" s="81" t="s">
        <v>142</v>
      </c>
      <c r="D529" s="81" t="s">
        <v>3</v>
      </c>
      <c r="E529" s="37" t="b">
        <f t="shared" si="163"/>
        <v>0</v>
      </c>
      <c r="F529" s="37" t="b">
        <f t="shared" si="156"/>
        <v>0</v>
      </c>
      <c r="G529" s="38" t="str">
        <f t="shared" si="147"/>
        <v xml:space="preserve">31601 91 </v>
      </c>
      <c r="H529" s="18" t="s">
        <v>729</v>
      </c>
      <c r="I529" s="94" t="s">
        <v>3164</v>
      </c>
      <c r="J529" s="19" t="s">
        <v>3</v>
      </c>
      <c r="K529" s="19" t="s">
        <v>3</v>
      </c>
      <c r="L529" s="51"/>
      <c r="M529" s="51"/>
      <c r="N529" s="19" t="str">
        <f t="shared" si="148"/>
        <v/>
      </c>
      <c r="O529" s="22" t="str">
        <f t="shared" ca="1" si="151"/>
        <v>ja</v>
      </c>
      <c r="P529" s="22" t="str">
        <f t="shared" ca="1" si="152"/>
        <v>ja</v>
      </c>
      <c r="Q529" s="20" t="str">
        <f t="shared" ca="1" si="149"/>
        <v>Ja</v>
      </c>
      <c r="R529" s="53" t="s">
        <v>731</v>
      </c>
      <c r="S529" s="73"/>
      <c r="T529" s="28"/>
      <c r="U529" s="33" t="str">
        <f t="shared" si="157"/>
        <v/>
      </c>
      <c r="V529" s="29"/>
      <c r="W529" s="35"/>
      <c r="X529" s="35"/>
      <c r="Y529" s="35"/>
      <c r="Z529" s="35"/>
      <c r="AA529" s="24" t="str">
        <f>IF(W529&lt;&gt;"",VLOOKUP(W529,'Anlagentypen strukt inkl RD end'!$A$2:$H$40,8),"")</f>
        <v/>
      </c>
      <c r="AB529" s="24" t="str">
        <f>IF(X529&lt;&gt;"",VLOOKUP(X529,'Anlagentypen strukt inkl RD end'!$A$2:$H$40,8),"")</f>
        <v/>
      </c>
      <c r="AC529" s="24" t="str">
        <f>IF(Y529&lt;&gt;"",VLOOKUP(Y529,'Anlagentypen strukt inkl RD end'!$A$2:$H$40,8),"")</f>
        <v/>
      </c>
      <c r="AD529" s="24" t="str">
        <f>IF(Z529&lt;&gt;"",VLOOKUP(Z529,'Anlagentypen strukt inkl RD end'!$A$2:$H$40,8),"")</f>
        <v/>
      </c>
      <c r="AE529" s="33" t="str">
        <f t="shared" si="158"/>
        <v/>
      </c>
      <c r="AF529" s="25"/>
      <c r="AG529" s="25"/>
      <c r="AH529" s="25"/>
      <c r="AI529" s="25"/>
      <c r="AJ529" s="47" t="str">
        <f t="shared" si="159"/>
        <v/>
      </c>
      <c r="AK529" s="48" t="str">
        <f t="shared" si="153"/>
        <v/>
      </c>
      <c r="AL529" s="47" t="str">
        <f t="shared" si="164"/>
        <v/>
      </c>
      <c r="AM529" s="27"/>
      <c r="AN529" s="36" t="str">
        <f t="shared" si="154"/>
        <v/>
      </c>
      <c r="AO529" s="39" t="str">
        <f t="shared" si="150"/>
        <v/>
      </c>
      <c r="AP529" s="39" t="str">
        <f t="shared" si="160"/>
        <v/>
      </c>
      <c r="AQ529" s="97" t="str">
        <f t="shared" si="155"/>
        <v/>
      </c>
      <c r="AR529" s="113" t="str">
        <f>_xlfn.IFNA(IF(AND(MATCH(B529,SlNrfürStrecke!A:A,0)&gt;0,MATCH(C529,SlNrfürStrecke!B:B,0)&gt;0)=TRUE,"ja","nein"),"nein")</f>
        <v>nein</v>
      </c>
      <c r="AS529" s="140" t="str">
        <f t="shared" si="161"/>
        <v>nein</v>
      </c>
      <c r="AT529" s="113" t="str">
        <f t="shared" si="162"/>
        <v>Ja</v>
      </c>
      <c r="AU529" s="113"/>
      <c r="AV529" s="141" t="s">
        <v>3607</v>
      </c>
    </row>
    <row r="530" spans="1:48" s="39" customFormat="1" x14ac:dyDescent="0.25">
      <c r="A530" s="23" t="s">
        <v>2345</v>
      </c>
      <c r="B530" s="77">
        <v>31602</v>
      </c>
      <c r="C530" s="80" t="s">
        <v>3</v>
      </c>
      <c r="D530" s="81" t="s">
        <v>3</v>
      </c>
      <c r="E530" s="37" t="b">
        <f t="shared" si="163"/>
        <v>1</v>
      </c>
      <c r="F530" s="37" t="b">
        <f t="shared" si="156"/>
        <v>0</v>
      </c>
      <c r="G530" s="38" t="str">
        <f t="shared" si="147"/>
        <v xml:space="preserve">31602  </v>
      </c>
      <c r="H530" s="18" t="s">
        <v>733</v>
      </c>
      <c r="I530" s="93" t="s">
        <v>2346</v>
      </c>
      <c r="J530" s="19" t="s">
        <v>3</v>
      </c>
      <c r="K530" s="19" t="s">
        <v>3</v>
      </c>
      <c r="L530" s="51"/>
      <c r="M530" s="51"/>
      <c r="N530" s="19" t="str">
        <f t="shared" si="148"/>
        <v/>
      </c>
      <c r="O530" s="22" t="str">
        <f t="shared" ca="1" si="151"/>
        <v>ja</v>
      </c>
      <c r="P530" s="22" t="str">
        <f t="shared" ca="1" si="152"/>
        <v>ja</v>
      </c>
      <c r="Q530" s="20" t="str">
        <f t="shared" ca="1" si="149"/>
        <v>Ja</v>
      </c>
      <c r="R530" s="53" t="s">
        <v>732</v>
      </c>
      <c r="S530" s="73" t="s">
        <v>2345</v>
      </c>
      <c r="T530" s="28"/>
      <c r="U530" s="33" t="str">
        <f t="shared" si="157"/>
        <v/>
      </c>
      <c r="V530" s="29"/>
      <c r="W530" s="35"/>
      <c r="X530" s="35"/>
      <c r="Y530" s="35"/>
      <c r="Z530" s="35"/>
      <c r="AA530" s="24" t="str">
        <f>IF(W530&lt;&gt;"",VLOOKUP(W530,'Anlagentypen strukt inkl RD end'!$A$2:$H$40,8),"")</f>
        <v/>
      </c>
      <c r="AB530" s="24" t="str">
        <f>IF(X530&lt;&gt;"",VLOOKUP(X530,'Anlagentypen strukt inkl RD end'!$A$2:$H$40,8),"")</f>
        <v/>
      </c>
      <c r="AC530" s="24" t="str">
        <f>IF(Y530&lt;&gt;"",VLOOKUP(Y530,'Anlagentypen strukt inkl RD end'!$A$2:$H$40,8),"")</f>
        <v/>
      </c>
      <c r="AD530" s="24" t="str">
        <f>IF(Z530&lt;&gt;"",VLOOKUP(Z530,'Anlagentypen strukt inkl RD end'!$A$2:$H$40,8),"")</f>
        <v/>
      </c>
      <c r="AE530" s="33" t="str">
        <f t="shared" si="158"/>
        <v/>
      </c>
      <c r="AF530" s="25"/>
      <c r="AG530" s="25"/>
      <c r="AH530" s="25"/>
      <c r="AI530" s="25"/>
      <c r="AJ530" s="47" t="str">
        <f t="shared" si="159"/>
        <v/>
      </c>
      <c r="AK530" s="48" t="str">
        <f t="shared" si="153"/>
        <v/>
      </c>
      <c r="AL530" s="47" t="str">
        <f t="shared" si="164"/>
        <v/>
      </c>
      <c r="AM530" s="27"/>
      <c r="AN530" s="36" t="str">
        <f t="shared" si="154"/>
        <v/>
      </c>
      <c r="AO530" s="39" t="str">
        <f t="shared" si="150"/>
        <v/>
      </c>
      <c r="AP530" s="39" t="str">
        <f t="shared" si="160"/>
        <v>X</v>
      </c>
      <c r="AQ530" s="97" t="str">
        <f t="shared" si="155"/>
        <v/>
      </c>
      <c r="AR530" s="140" t="str">
        <f>_xlfn.IFNA(IF(AND(MATCH(B530,SlNrfürStrecke!A:A,0)&gt;0,MATCH(C530,SlNrfürStrecke!B:B,0)&gt;0)=TRUE,"ja","nein"),"nein")</f>
        <v>ja</v>
      </c>
      <c r="AS530" s="140" t="str">
        <f t="shared" si="161"/>
        <v>ja</v>
      </c>
      <c r="AT530" s="113" t="str">
        <f t="shared" si="162"/>
        <v>Nein</v>
      </c>
      <c r="AU530" s="113"/>
      <c r="AV530" s="141" t="s">
        <v>3607</v>
      </c>
    </row>
    <row r="531" spans="1:48" s="39" customFormat="1" hidden="1" x14ac:dyDescent="0.25">
      <c r="A531" s="23"/>
      <c r="B531" s="77">
        <v>31602</v>
      </c>
      <c r="C531" s="81" t="s">
        <v>7</v>
      </c>
      <c r="D531" s="81" t="s">
        <v>8</v>
      </c>
      <c r="E531" s="37" t="b">
        <f t="shared" si="163"/>
        <v>0</v>
      </c>
      <c r="F531" s="37" t="b">
        <f t="shared" si="156"/>
        <v>0</v>
      </c>
      <c r="G531" s="38" t="str">
        <f t="shared" si="147"/>
        <v>31602 77 g</v>
      </c>
      <c r="H531" s="18" t="s">
        <v>733</v>
      </c>
      <c r="I531" s="94" t="s">
        <v>9</v>
      </c>
      <c r="J531" s="19" t="s">
        <v>3</v>
      </c>
      <c r="K531" s="19" t="s">
        <v>3</v>
      </c>
      <c r="L531" s="51"/>
      <c r="M531" s="51"/>
      <c r="N531" s="19" t="str">
        <f t="shared" si="148"/>
        <v/>
      </c>
      <c r="O531" s="22" t="str">
        <f t="shared" ca="1" si="151"/>
        <v>ja</v>
      </c>
      <c r="P531" s="22" t="str">
        <f t="shared" ca="1" si="152"/>
        <v>ja</v>
      </c>
      <c r="Q531" s="20" t="str">
        <f t="shared" ca="1" si="149"/>
        <v>Ja</v>
      </c>
      <c r="R531" s="53" t="s">
        <v>734</v>
      </c>
      <c r="S531" s="84"/>
      <c r="T531" s="83"/>
      <c r="U531" s="33" t="str">
        <f t="shared" si="157"/>
        <v/>
      </c>
      <c r="V531" s="29"/>
      <c r="W531" s="35"/>
      <c r="X531" s="35"/>
      <c r="Y531" s="35"/>
      <c r="Z531" s="35"/>
      <c r="AA531" s="24" t="str">
        <f>IF(W531&lt;&gt;"",VLOOKUP(W531,'Anlagentypen strukt inkl RD end'!$A$2:$H$40,8),"")</f>
        <v/>
      </c>
      <c r="AB531" s="24" t="str">
        <f>IF(X531&lt;&gt;"",VLOOKUP(X531,'Anlagentypen strukt inkl RD end'!$A$2:$H$40,8),"")</f>
        <v/>
      </c>
      <c r="AC531" s="24" t="str">
        <f>IF(Y531&lt;&gt;"",VLOOKUP(Y531,'Anlagentypen strukt inkl RD end'!$A$2:$H$40,8),"")</f>
        <v/>
      </c>
      <c r="AD531" s="24" t="str">
        <f>IF(Z531&lt;&gt;"",VLOOKUP(Z531,'Anlagentypen strukt inkl RD end'!$A$2:$H$40,8),"")</f>
        <v/>
      </c>
      <c r="AE531" s="33" t="str">
        <f t="shared" si="158"/>
        <v/>
      </c>
      <c r="AF531" s="25"/>
      <c r="AG531" s="25"/>
      <c r="AH531" s="25"/>
      <c r="AI531" s="25"/>
      <c r="AJ531" s="47" t="str">
        <f t="shared" si="159"/>
        <v/>
      </c>
      <c r="AK531" s="48" t="str">
        <f t="shared" si="153"/>
        <v/>
      </c>
      <c r="AL531" s="47" t="str">
        <f t="shared" si="164"/>
        <v/>
      </c>
      <c r="AM531" s="27"/>
      <c r="AN531" s="36" t="str">
        <f t="shared" si="154"/>
        <v/>
      </c>
      <c r="AO531" s="39" t="str">
        <f t="shared" si="150"/>
        <v/>
      </c>
      <c r="AP531" s="39" t="str">
        <f t="shared" si="160"/>
        <v/>
      </c>
      <c r="AQ531" s="97" t="str">
        <f t="shared" si="155"/>
        <v/>
      </c>
      <c r="AR531" s="113" t="str">
        <f>_xlfn.IFNA(IF(AND(MATCH(B531,SlNrfürStrecke!A:A,0)&gt;0,MATCH(C531,SlNrfürStrecke!B:B,0)&gt;0)=TRUE,"ja","nein"),"nein")</f>
        <v>nein</v>
      </c>
      <c r="AS531" s="140" t="str">
        <f t="shared" si="161"/>
        <v>nein</v>
      </c>
      <c r="AT531" s="113" t="str">
        <f t="shared" si="162"/>
        <v>Ja</v>
      </c>
      <c r="AU531" s="113"/>
      <c r="AV531" s="141" t="s">
        <v>3607</v>
      </c>
    </row>
    <row r="532" spans="1:48" s="39" customFormat="1" ht="26.4" hidden="1" x14ac:dyDescent="0.25">
      <c r="A532" s="23"/>
      <c r="B532" s="77">
        <v>31602</v>
      </c>
      <c r="C532" s="81" t="s">
        <v>142</v>
      </c>
      <c r="D532" s="81" t="s">
        <v>3</v>
      </c>
      <c r="E532" s="37" t="b">
        <f t="shared" si="163"/>
        <v>0</v>
      </c>
      <c r="F532" s="37" t="b">
        <f t="shared" si="156"/>
        <v>0</v>
      </c>
      <c r="G532" s="38" t="str">
        <f t="shared" si="147"/>
        <v xml:space="preserve">31602 91 </v>
      </c>
      <c r="H532" s="18" t="s">
        <v>733</v>
      </c>
      <c r="I532" s="94" t="s">
        <v>3164</v>
      </c>
      <c r="J532" s="19" t="s">
        <v>3</v>
      </c>
      <c r="K532" s="19" t="s">
        <v>3</v>
      </c>
      <c r="L532" s="51"/>
      <c r="M532" s="51"/>
      <c r="N532" s="19" t="str">
        <f t="shared" si="148"/>
        <v/>
      </c>
      <c r="O532" s="22" t="str">
        <f t="shared" ca="1" si="151"/>
        <v>ja</v>
      </c>
      <c r="P532" s="22" t="str">
        <f t="shared" ca="1" si="152"/>
        <v>ja</v>
      </c>
      <c r="Q532" s="20" t="str">
        <f t="shared" ca="1" si="149"/>
        <v>Ja</v>
      </c>
      <c r="R532" s="53" t="s">
        <v>735</v>
      </c>
      <c r="S532" s="73"/>
      <c r="T532" s="28"/>
      <c r="U532" s="33" t="str">
        <f t="shared" si="157"/>
        <v/>
      </c>
      <c r="V532" s="29"/>
      <c r="W532" s="35"/>
      <c r="X532" s="35"/>
      <c r="Y532" s="35"/>
      <c r="Z532" s="35"/>
      <c r="AA532" s="24" t="str">
        <f>IF(W532&lt;&gt;"",VLOOKUP(W532,'Anlagentypen strukt inkl RD end'!$A$2:$H$40,8),"")</f>
        <v/>
      </c>
      <c r="AB532" s="24" t="str">
        <f>IF(X532&lt;&gt;"",VLOOKUP(X532,'Anlagentypen strukt inkl RD end'!$A$2:$H$40,8),"")</f>
        <v/>
      </c>
      <c r="AC532" s="24" t="str">
        <f>IF(Y532&lt;&gt;"",VLOOKUP(Y532,'Anlagentypen strukt inkl RD end'!$A$2:$H$40,8),"")</f>
        <v/>
      </c>
      <c r="AD532" s="24" t="str">
        <f>IF(Z532&lt;&gt;"",VLOOKUP(Z532,'Anlagentypen strukt inkl RD end'!$A$2:$H$40,8),"")</f>
        <v/>
      </c>
      <c r="AE532" s="33" t="str">
        <f t="shared" si="158"/>
        <v/>
      </c>
      <c r="AF532" s="25"/>
      <c r="AG532" s="25"/>
      <c r="AH532" s="25"/>
      <c r="AI532" s="25"/>
      <c r="AJ532" s="47" t="str">
        <f t="shared" si="159"/>
        <v/>
      </c>
      <c r="AK532" s="48" t="str">
        <f t="shared" si="153"/>
        <v/>
      </c>
      <c r="AL532" s="47" t="str">
        <f t="shared" si="164"/>
        <v/>
      </c>
      <c r="AM532" s="27"/>
      <c r="AN532" s="36" t="str">
        <f t="shared" si="154"/>
        <v/>
      </c>
      <c r="AO532" s="39" t="str">
        <f t="shared" si="150"/>
        <v/>
      </c>
      <c r="AP532" s="39" t="str">
        <f t="shared" si="160"/>
        <v/>
      </c>
      <c r="AQ532" s="97" t="str">
        <f t="shared" si="155"/>
        <v/>
      </c>
      <c r="AR532" s="113" t="str">
        <f>_xlfn.IFNA(IF(AND(MATCH(B532,SlNrfürStrecke!A:A,0)&gt;0,MATCH(C532,SlNrfürStrecke!B:B,0)&gt;0)=TRUE,"ja","nein"),"nein")</f>
        <v>nein</v>
      </c>
      <c r="AS532" s="140" t="str">
        <f t="shared" si="161"/>
        <v>nein</v>
      </c>
      <c r="AT532" s="113" t="str">
        <f t="shared" si="162"/>
        <v>Ja</v>
      </c>
      <c r="AU532" s="113"/>
      <c r="AV532" s="141" t="s">
        <v>3607</v>
      </c>
    </row>
    <row r="533" spans="1:48" s="39" customFormat="1" ht="26.4" x14ac:dyDescent="0.25">
      <c r="A533" s="23" t="s">
        <v>2345</v>
      </c>
      <c r="B533" s="77">
        <v>31603</v>
      </c>
      <c r="C533" s="80" t="s">
        <v>3</v>
      </c>
      <c r="D533" s="81" t="s">
        <v>3</v>
      </c>
      <c r="E533" s="37" t="b">
        <f t="shared" si="163"/>
        <v>1</v>
      </c>
      <c r="F533" s="37" t="b">
        <f t="shared" si="156"/>
        <v>0</v>
      </c>
      <c r="G533" s="38" t="str">
        <f t="shared" si="147"/>
        <v xml:space="preserve">31603  </v>
      </c>
      <c r="H533" s="18" t="s">
        <v>737</v>
      </c>
      <c r="I533" s="93" t="s">
        <v>2346</v>
      </c>
      <c r="J533" s="19" t="s">
        <v>3</v>
      </c>
      <c r="K533" s="19" t="s">
        <v>3</v>
      </c>
      <c r="L533" s="51"/>
      <c r="M533" s="51"/>
      <c r="N533" s="19" t="str">
        <f t="shared" si="148"/>
        <v/>
      </c>
      <c r="O533" s="22" t="str">
        <f t="shared" ca="1" si="151"/>
        <v>ja</v>
      </c>
      <c r="P533" s="22" t="str">
        <f t="shared" ca="1" si="152"/>
        <v>ja</v>
      </c>
      <c r="Q533" s="20" t="str">
        <f t="shared" ca="1" si="149"/>
        <v>Ja</v>
      </c>
      <c r="R533" s="53" t="s">
        <v>736</v>
      </c>
      <c r="S533" s="73" t="s">
        <v>2345</v>
      </c>
      <c r="T533" s="28"/>
      <c r="U533" s="33" t="str">
        <f t="shared" si="157"/>
        <v/>
      </c>
      <c r="V533" s="29"/>
      <c r="W533" s="35"/>
      <c r="X533" s="35"/>
      <c r="Y533" s="35"/>
      <c r="Z533" s="35"/>
      <c r="AA533" s="24" t="str">
        <f>IF(W533&lt;&gt;"",VLOOKUP(W533,'Anlagentypen strukt inkl RD end'!$A$2:$H$40,8),"")</f>
        <v/>
      </c>
      <c r="AB533" s="24" t="str">
        <f>IF(X533&lt;&gt;"",VLOOKUP(X533,'Anlagentypen strukt inkl RD end'!$A$2:$H$40,8),"")</f>
        <v/>
      </c>
      <c r="AC533" s="24" t="str">
        <f>IF(Y533&lt;&gt;"",VLOOKUP(Y533,'Anlagentypen strukt inkl RD end'!$A$2:$H$40,8),"")</f>
        <v/>
      </c>
      <c r="AD533" s="24" t="str">
        <f>IF(Z533&lt;&gt;"",VLOOKUP(Z533,'Anlagentypen strukt inkl RD end'!$A$2:$H$40,8),"")</f>
        <v/>
      </c>
      <c r="AE533" s="33" t="str">
        <f t="shared" si="158"/>
        <v/>
      </c>
      <c r="AF533" s="25"/>
      <c r="AG533" s="25"/>
      <c r="AH533" s="25"/>
      <c r="AI533" s="25"/>
      <c r="AJ533" s="47" t="str">
        <f t="shared" si="159"/>
        <v/>
      </c>
      <c r="AK533" s="48" t="str">
        <f t="shared" si="153"/>
        <v/>
      </c>
      <c r="AL533" s="47" t="str">
        <f t="shared" si="164"/>
        <v/>
      </c>
      <c r="AM533" s="27"/>
      <c r="AN533" s="36" t="str">
        <f t="shared" si="154"/>
        <v/>
      </c>
      <c r="AO533" s="39" t="str">
        <f t="shared" si="150"/>
        <v/>
      </c>
      <c r="AP533" s="39" t="str">
        <f t="shared" si="160"/>
        <v>X</v>
      </c>
      <c r="AQ533" s="97" t="str">
        <f t="shared" si="155"/>
        <v/>
      </c>
      <c r="AR533" s="140" t="str">
        <f>_xlfn.IFNA(IF(AND(MATCH(B533,SlNrfürStrecke!A:A,0)&gt;0,MATCH(C533,SlNrfürStrecke!B:B,0)&gt;0)=TRUE,"ja","nein"),"nein")</f>
        <v>ja</v>
      </c>
      <c r="AS533" s="140" t="str">
        <f t="shared" si="161"/>
        <v>ja</v>
      </c>
      <c r="AT533" s="113" t="str">
        <f t="shared" si="162"/>
        <v>Nein</v>
      </c>
      <c r="AU533" s="113"/>
      <c r="AV533" s="141" t="s">
        <v>3607</v>
      </c>
    </row>
    <row r="534" spans="1:48" s="39" customFormat="1" ht="26.4" hidden="1" x14ac:dyDescent="0.25">
      <c r="A534" s="23"/>
      <c r="B534" s="77">
        <v>31603</v>
      </c>
      <c r="C534" s="81" t="s">
        <v>7</v>
      </c>
      <c r="D534" s="81" t="s">
        <v>8</v>
      </c>
      <c r="E534" s="37" t="b">
        <f t="shared" si="163"/>
        <v>0</v>
      </c>
      <c r="F534" s="37" t="b">
        <f t="shared" si="156"/>
        <v>0</v>
      </c>
      <c r="G534" s="38" t="str">
        <f t="shared" si="147"/>
        <v>31603 77 g</v>
      </c>
      <c r="H534" s="18" t="s">
        <v>737</v>
      </c>
      <c r="I534" s="94" t="s">
        <v>9</v>
      </c>
      <c r="J534" s="19" t="s">
        <v>3</v>
      </c>
      <c r="K534" s="19" t="s">
        <v>3</v>
      </c>
      <c r="L534" s="51"/>
      <c r="M534" s="51"/>
      <c r="N534" s="19" t="str">
        <f t="shared" si="148"/>
        <v/>
      </c>
      <c r="O534" s="22" t="str">
        <f t="shared" ca="1" si="151"/>
        <v>ja</v>
      </c>
      <c r="P534" s="22" t="str">
        <f t="shared" ca="1" si="152"/>
        <v>ja</v>
      </c>
      <c r="Q534" s="20" t="str">
        <f t="shared" ca="1" si="149"/>
        <v>Ja</v>
      </c>
      <c r="R534" s="53" t="s">
        <v>738</v>
      </c>
      <c r="S534" s="84"/>
      <c r="T534" s="83"/>
      <c r="U534" s="33" t="str">
        <f t="shared" si="157"/>
        <v/>
      </c>
      <c r="V534" s="29"/>
      <c r="W534" s="35"/>
      <c r="X534" s="35"/>
      <c r="Y534" s="35"/>
      <c r="Z534" s="35"/>
      <c r="AA534" s="24" t="str">
        <f>IF(W534&lt;&gt;"",VLOOKUP(W534,'Anlagentypen strukt inkl RD end'!$A$2:$H$40,8),"")</f>
        <v/>
      </c>
      <c r="AB534" s="24" t="str">
        <f>IF(X534&lt;&gt;"",VLOOKUP(X534,'Anlagentypen strukt inkl RD end'!$A$2:$H$40,8),"")</f>
        <v/>
      </c>
      <c r="AC534" s="24" t="str">
        <f>IF(Y534&lt;&gt;"",VLOOKUP(Y534,'Anlagentypen strukt inkl RD end'!$A$2:$H$40,8),"")</f>
        <v/>
      </c>
      <c r="AD534" s="24" t="str">
        <f>IF(Z534&lt;&gt;"",VLOOKUP(Z534,'Anlagentypen strukt inkl RD end'!$A$2:$H$40,8),"")</f>
        <v/>
      </c>
      <c r="AE534" s="33" t="str">
        <f t="shared" si="158"/>
        <v/>
      </c>
      <c r="AF534" s="25"/>
      <c r="AG534" s="25"/>
      <c r="AH534" s="25"/>
      <c r="AI534" s="25"/>
      <c r="AJ534" s="47" t="str">
        <f t="shared" si="159"/>
        <v/>
      </c>
      <c r="AK534" s="48" t="str">
        <f t="shared" si="153"/>
        <v/>
      </c>
      <c r="AL534" s="47" t="str">
        <f t="shared" si="164"/>
        <v/>
      </c>
      <c r="AM534" s="27"/>
      <c r="AN534" s="36" t="str">
        <f t="shared" si="154"/>
        <v/>
      </c>
      <c r="AO534" s="39" t="str">
        <f t="shared" si="150"/>
        <v/>
      </c>
      <c r="AP534" s="39" t="str">
        <f t="shared" si="160"/>
        <v/>
      </c>
      <c r="AQ534" s="97" t="str">
        <f t="shared" si="155"/>
        <v/>
      </c>
      <c r="AR534" s="113" t="str">
        <f>_xlfn.IFNA(IF(AND(MATCH(B534,SlNrfürStrecke!A:A,0)&gt;0,MATCH(C534,SlNrfürStrecke!B:B,0)&gt;0)=TRUE,"ja","nein"),"nein")</f>
        <v>nein</v>
      </c>
      <c r="AS534" s="140" t="str">
        <f t="shared" si="161"/>
        <v>nein</v>
      </c>
      <c r="AT534" s="113" t="str">
        <f t="shared" si="162"/>
        <v>Ja</v>
      </c>
      <c r="AU534" s="113"/>
      <c r="AV534" s="141" t="s">
        <v>3607</v>
      </c>
    </row>
    <row r="535" spans="1:48" s="39" customFormat="1" ht="26.4" hidden="1" x14ac:dyDescent="0.25">
      <c r="A535" s="23"/>
      <c r="B535" s="77">
        <v>31603</v>
      </c>
      <c r="C535" s="81" t="s">
        <v>142</v>
      </c>
      <c r="D535" s="81" t="s">
        <v>3</v>
      </c>
      <c r="E535" s="37" t="b">
        <f t="shared" si="163"/>
        <v>0</v>
      </c>
      <c r="F535" s="37" t="b">
        <f t="shared" si="156"/>
        <v>0</v>
      </c>
      <c r="G535" s="38" t="str">
        <f t="shared" si="147"/>
        <v xml:space="preserve">31603 91 </v>
      </c>
      <c r="H535" s="18" t="s">
        <v>737</v>
      </c>
      <c r="I535" s="94" t="s">
        <v>3164</v>
      </c>
      <c r="J535" s="19" t="s">
        <v>3</v>
      </c>
      <c r="K535" s="19" t="s">
        <v>3</v>
      </c>
      <c r="L535" s="51"/>
      <c r="M535" s="51"/>
      <c r="N535" s="19" t="str">
        <f t="shared" si="148"/>
        <v/>
      </c>
      <c r="O535" s="22" t="str">
        <f t="shared" ca="1" si="151"/>
        <v>ja</v>
      </c>
      <c r="P535" s="22" t="str">
        <f t="shared" ca="1" si="152"/>
        <v>ja</v>
      </c>
      <c r="Q535" s="20" t="str">
        <f t="shared" ca="1" si="149"/>
        <v>Ja</v>
      </c>
      <c r="R535" s="53" t="s">
        <v>739</v>
      </c>
      <c r="S535" s="73"/>
      <c r="T535" s="28"/>
      <c r="U535" s="33" t="str">
        <f t="shared" si="157"/>
        <v/>
      </c>
      <c r="V535" s="29"/>
      <c r="W535" s="35"/>
      <c r="X535" s="35"/>
      <c r="Y535" s="35"/>
      <c r="Z535" s="35"/>
      <c r="AA535" s="24" t="str">
        <f>IF(W535&lt;&gt;"",VLOOKUP(W535,'Anlagentypen strukt inkl RD end'!$A$2:$H$40,8),"")</f>
        <v/>
      </c>
      <c r="AB535" s="24" t="str">
        <f>IF(X535&lt;&gt;"",VLOOKUP(X535,'Anlagentypen strukt inkl RD end'!$A$2:$H$40,8),"")</f>
        <v/>
      </c>
      <c r="AC535" s="24" t="str">
        <f>IF(Y535&lt;&gt;"",VLOOKUP(Y535,'Anlagentypen strukt inkl RD end'!$A$2:$H$40,8),"")</f>
        <v/>
      </c>
      <c r="AD535" s="24" t="str">
        <f>IF(Z535&lt;&gt;"",VLOOKUP(Z535,'Anlagentypen strukt inkl RD end'!$A$2:$H$40,8),"")</f>
        <v/>
      </c>
      <c r="AE535" s="33" t="str">
        <f t="shared" si="158"/>
        <v/>
      </c>
      <c r="AF535" s="25"/>
      <c r="AG535" s="25"/>
      <c r="AH535" s="25"/>
      <c r="AI535" s="25"/>
      <c r="AJ535" s="47" t="str">
        <f t="shared" si="159"/>
        <v/>
      </c>
      <c r="AK535" s="48" t="str">
        <f t="shared" si="153"/>
        <v/>
      </c>
      <c r="AL535" s="47" t="str">
        <f t="shared" si="164"/>
        <v/>
      </c>
      <c r="AM535" s="27"/>
      <c r="AN535" s="36" t="str">
        <f t="shared" si="154"/>
        <v/>
      </c>
      <c r="AO535" s="39" t="str">
        <f t="shared" si="150"/>
        <v/>
      </c>
      <c r="AP535" s="39" t="str">
        <f t="shared" si="160"/>
        <v/>
      </c>
      <c r="AQ535" s="97" t="str">
        <f t="shared" si="155"/>
        <v/>
      </c>
      <c r="AR535" s="113" t="str">
        <f>_xlfn.IFNA(IF(AND(MATCH(B535,SlNrfürStrecke!A:A,0)&gt;0,MATCH(C535,SlNrfürStrecke!B:B,0)&gt;0)=TRUE,"ja","nein"),"nein")</f>
        <v>nein</v>
      </c>
      <c r="AS535" s="140" t="str">
        <f t="shared" si="161"/>
        <v>nein</v>
      </c>
      <c r="AT535" s="113" t="str">
        <f t="shared" si="162"/>
        <v>Ja</v>
      </c>
      <c r="AU535" s="113"/>
      <c r="AV535" s="141" t="s">
        <v>3607</v>
      </c>
    </row>
    <row r="536" spans="1:48" s="39" customFormat="1" x14ac:dyDescent="0.25">
      <c r="A536" s="23" t="s">
        <v>2345</v>
      </c>
      <c r="B536" s="77">
        <v>31604</v>
      </c>
      <c r="C536" s="80" t="s">
        <v>3</v>
      </c>
      <c r="D536" s="81" t="s">
        <v>3</v>
      </c>
      <c r="E536" s="37" t="b">
        <f t="shared" si="163"/>
        <v>1</v>
      </c>
      <c r="F536" s="37" t="b">
        <f t="shared" si="156"/>
        <v>0</v>
      </c>
      <c r="G536" s="38" t="str">
        <f t="shared" si="147"/>
        <v xml:space="preserve">31604  </v>
      </c>
      <c r="H536" s="18" t="s">
        <v>741</v>
      </c>
      <c r="I536" s="93" t="s">
        <v>2346</v>
      </c>
      <c r="J536" s="19" t="s">
        <v>3</v>
      </c>
      <c r="K536" s="19" t="s">
        <v>3</v>
      </c>
      <c r="L536" s="51"/>
      <c r="M536" s="51"/>
      <c r="N536" s="19" t="str">
        <f t="shared" si="148"/>
        <v/>
      </c>
      <c r="O536" s="22" t="str">
        <f t="shared" ca="1" si="151"/>
        <v>ja</v>
      </c>
      <c r="P536" s="22" t="str">
        <f t="shared" ca="1" si="152"/>
        <v>ja</v>
      </c>
      <c r="Q536" s="20" t="str">
        <f t="shared" ca="1" si="149"/>
        <v>Ja</v>
      </c>
      <c r="R536" s="53" t="s">
        <v>740</v>
      </c>
      <c r="S536" s="73" t="s">
        <v>2345</v>
      </c>
      <c r="T536" s="28"/>
      <c r="U536" s="33" t="str">
        <f t="shared" si="157"/>
        <v/>
      </c>
      <c r="V536" s="29"/>
      <c r="W536" s="35"/>
      <c r="X536" s="35"/>
      <c r="Y536" s="35"/>
      <c r="Z536" s="35"/>
      <c r="AA536" s="24" t="str">
        <f>IF(W536&lt;&gt;"",VLOOKUP(W536,'Anlagentypen strukt inkl RD end'!$A$2:$H$40,8),"")</f>
        <v/>
      </c>
      <c r="AB536" s="24" t="str">
        <f>IF(X536&lt;&gt;"",VLOOKUP(X536,'Anlagentypen strukt inkl RD end'!$A$2:$H$40,8),"")</f>
        <v/>
      </c>
      <c r="AC536" s="24" t="str">
        <f>IF(Y536&lt;&gt;"",VLOOKUP(Y536,'Anlagentypen strukt inkl RD end'!$A$2:$H$40,8),"")</f>
        <v/>
      </c>
      <c r="AD536" s="24" t="str">
        <f>IF(Z536&lt;&gt;"",VLOOKUP(Z536,'Anlagentypen strukt inkl RD end'!$A$2:$H$40,8),"")</f>
        <v/>
      </c>
      <c r="AE536" s="33" t="str">
        <f t="shared" si="158"/>
        <v/>
      </c>
      <c r="AF536" s="25"/>
      <c r="AG536" s="25"/>
      <c r="AH536" s="25"/>
      <c r="AI536" s="25"/>
      <c r="AJ536" s="47" t="str">
        <f t="shared" si="159"/>
        <v/>
      </c>
      <c r="AK536" s="48" t="str">
        <f t="shared" si="153"/>
        <v/>
      </c>
      <c r="AL536" s="47" t="str">
        <f t="shared" si="164"/>
        <v/>
      </c>
      <c r="AM536" s="27"/>
      <c r="AN536" s="36" t="str">
        <f t="shared" si="154"/>
        <v/>
      </c>
      <c r="AO536" s="39" t="str">
        <f t="shared" si="150"/>
        <v/>
      </c>
      <c r="AP536" s="39" t="str">
        <f t="shared" si="160"/>
        <v>X</v>
      </c>
      <c r="AQ536" s="97" t="str">
        <f t="shared" si="155"/>
        <v/>
      </c>
      <c r="AR536" s="140" t="str">
        <f>_xlfn.IFNA(IF(AND(MATCH(B536,SlNrfürStrecke!A:A,0)&gt;0,MATCH(C536,SlNrfürStrecke!B:B,0)&gt;0)=TRUE,"ja","nein"),"nein")</f>
        <v>ja</v>
      </c>
      <c r="AS536" s="140" t="str">
        <f t="shared" si="161"/>
        <v>ja</v>
      </c>
      <c r="AT536" s="113" t="str">
        <f t="shared" si="162"/>
        <v>Nein</v>
      </c>
      <c r="AU536" s="113"/>
      <c r="AV536" s="141" t="s">
        <v>3607</v>
      </c>
    </row>
    <row r="537" spans="1:48" s="39" customFormat="1" hidden="1" x14ac:dyDescent="0.25">
      <c r="A537" s="23"/>
      <c r="B537" s="77">
        <v>31604</v>
      </c>
      <c r="C537" s="81" t="s">
        <v>7</v>
      </c>
      <c r="D537" s="81" t="s">
        <v>8</v>
      </c>
      <c r="E537" s="37" t="b">
        <f t="shared" si="163"/>
        <v>0</v>
      </c>
      <c r="F537" s="37" t="b">
        <f t="shared" si="156"/>
        <v>0</v>
      </c>
      <c r="G537" s="38" t="str">
        <f t="shared" si="147"/>
        <v>31604 77 g</v>
      </c>
      <c r="H537" s="18" t="s">
        <v>741</v>
      </c>
      <c r="I537" s="94" t="s">
        <v>9</v>
      </c>
      <c r="J537" s="19" t="s">
        <v>3</v>
      </c>
      <c r="K537" s="19" t="s">
        <v>3</v>
      </c>
      <c r="L537" s="51"/>
      <c r="M537" s="51"/>
      <c r="N537" s="19" t="str">
        <f t="shared" si="148"/>
        <v/>
      </c>
      <c r="O537" s="22" t="str">
        <f t="shared" ca="1" si="151"/>
        <v>ja</v>
      </c>
      <c r="P537" s="22" t="str">
        <f t="shared" ca="1" si="152"/>
        <v>ja</v>
      </c>
      <c r="Q537" s="20" t="str">
        <f t="shared" ca="1" si="149"/>
        <v>Ja</v>
      </c>
      <c r="R537" s="53" t="s">
        <v>742</v>
      </c>
      <c r="S537" s="84"/>
      <c r="T537" s="83"/>
      <c r="U537" s="33" t="str">
        <f t="shared" si="157"/>
        <v/>
      </c>
      <c r="V537" s="29"/>
      <c r="W537" s="35"/>
      <c r="X537" s="35"/>
      <c r="Y537" s="35"/>
      <c r="Z537" s="35"/>
      <c r="AA537" s="24" t="str">
        <f>IF(W537&lt;&gt;"",VLOOKUP(W537,'Anlagentypen strukt inkl RD end'!$A$2:$H$40,8),"")</f>
        <v/>
      </c>
      <c r="AB537" s="24" t="str">
        <f>IF(X537&lt;&gt;"",VLOOKUP(X537,'Anlagentypen strukt inkl RD end'!$A$2:$H$40,8),"")</f>
        <v/>
      </c>
      <c r="AC537" s="24" t="str">
        <f>IF(Y537&lt;&gt;"",VLOOKUP(Y537,'Anlagentypen strukt inkl RD end'!$A$2:$H$40,8),"")</f>
        <v/>
      </c>
      <c r="AD537" s="24" t="str">
        <f>IF(Z537&lt;&gt;"",VLOOKUP(Z537,'Anlagentypen strukt inkl RD end'!$A$2:$H$40,8),"")</f>
        <v/>
      </c>
      <c r="AE537" s="33" t="str">
        <f t="shared" si="158"/>
        <v/>
      </c>
      <c r="AF537" s="25"/>
      <c r="AG537" s="25"/>
      <c r="AH537" s="25"/>
      <c r="AI537" s="25"/>
      <c r="AJ537" s="47" t="str">
        <f t="shared" si="159"/>
        <v/>
      </c>
      <c r="AK537" s="48" t="str">
        <f t="shared" si="153"/>
        <v/>
      </c>
      <c r="AL537" s="47" t="str">
        <f t="shared" si="164"/>
        <v/>
      </c>
      <c r="AM537" s="27"/>
      <c r="AN537" s="36" t="str">
        <f t="shared" si="154"/>
        <v/>
      </c>
      <c r="AO537" s="39" t="str">
        <f t="shared" si="150"/>
        <v/>
      </c>
      <c r="AP537" s="39" t="str">
        <f t="shared" si="160"/>
        <v/>
      </c>
      <c r="AQ537" s="97" t="str">
        <f t="shared" si="155"/>
        <v/>
      </c>
      <c r="AR537" s="113" t="str">
        <f>_xlfn.IFNA(IF(AND(MATCH(B537,SlNrfürStrecke!A:A,0)&gt;0,MATCH(C537,SlNrfürStrecke!B:B,0)&gt;0)=TRUE,"ja","nein"),"nein")</f>
        <v>nein</v>
      </c>
      <c r="AS537" s="140" t="str">
        <f t="shared" si="161"/>
        <v>nein</v>
      </c>
      <c r="AT537" s="113" t="str">
        <f t="shared" si="162"/>
        <v>Ja</v>
      </c>
      <c r="AU537" s="113"/>
      <c r="AV537" s="141" t="s">
        <v>3607</v>
      </c>
    </row>
    <row r="538" spans="1:48" s="39" customFormat="1" ht="26.4" hidden="1" x14ac:dyDescent="0.25">
      <c r="A538" s="23"/>
      <c r="B538" s="77">
        <v>31604</v>
      </c>
      <c r="C538" s="81" t="s">
        <v>142</v>
      </c>
      <c r="D538" s="81" t="s">
        <v>3</v>
      </c>
      <c r="E538" s="37" t="b">
        <f t="shared" si="163"/>
        <v>0</v>
      </c>
      <c r="F538" s="37" t="b">
        <f t="shared" si="156"/>
        <v>0</v>
      </c>
      <c r="G538" s="38" t="str">
        <f t="shared" si="147"/>
        <v xml:space="preserve">31604 91 </v>
      </c>
      <c r="H538" s="18" t="s">
        <v>741</v>
      </c>
      <c r="I538" s="94" t="s">
        <v>3164</v>
      </c>
      <c r="J538" s="19" t="s">
        <v>3</v>
      </c>
      <c r="K538" s="19" t="s">
        <v>3</v>
      </c>
      <c r="L538" s="51"/>
      <c r="M538" s="51"/>
      <c r="N538" s="19" t="str">
        <f t="shared" si="148"/>
        <v/>
      </c>
      <c r="O538" s="22" t="str">
        <f t="shared" ca="1" si="151"/>
        <v>ja</v>
      </c>
      <c r="P538" s="22" t="str">
        <f t="shared" ca="1" si="152"/>
        <v>ja</v>
      </c>
      <c r="Q538" s="20" t="str">
        <f t="shared" ca="1" si="149"/>
        <v>Ja</v>
      </c>
      <c r="R538" s="53" t="s">
        <v>743</v>
      </c>
      <c r="S538" s="73"/>
      <c r="T538" s="28"/>
      <c r="U538" s="33" t="str">
        <f t="shared" si="157"/>
        <v/>
      </c>
      <c r="V538" s="29"/>
      <c r="W538" s="35"/>
      <c r="X538" s="35"/>
      <c r="Y538" s="35"/>
      <c r="Z538" s="35"/>
      <c r="AA538" s="24" t="str">
        <f>IF(W538&lt;&gt;"",VLOOKUP(W538,'Anlagentypen strukt inkl RD end'!$A$2:$H$40,8),"")</f>
        <v/>
      </c>
      <c r="AB538" s="24" t="str">
        <f>IF(X538&lt;&gt;"",VLOOKUP(X538,'Anlagentypen strukt inkl RD end'!$A$2:$H$40,8),"")</f>
        <v/>
      </c>
      <c r="AC538" s="24" t="str">
        <f>IF(Y538&lt;&gt;"",VLOOKUP(Y538,'Anlagentypen strukt inkl RD end'!$A$2:$H$40,8),"")</f>
        <v/>
      </c>
      <c r="AD538" s="24" t="str">
        <f>IF(Z538&lt;&gt;"",VLOOKUP(Z538,'Anlagentypen strukt inkl RD end'!$A$2:$H$40,8),"")</f>
        <v/>
      </c>
      <c r="AE538" s="33" t="str">
        <f t="shared" si="158"/>
        <v/>
      </c>
      <c r="AF538" s="25"/>
      <c r="AG538" s="25"/>
      <c r="AH538" s="25"/>
      <c r="AI538" s="25"/>
      <c r="AJ538" s="47" t="str">
        <f t="shared" si="159"/>
        <v/>
      </c>
      <c r="AK538" s="48" t="str">
        <f t="shared" si="153"/>
        <v/>
      </c>
      <c r="AL538" s="47" t="str">
        <f t="shared" si="164"/>
        <v/>
      </c>
      <c r="AM538" s="27"/>
      <c r="AN538" s="36" t="str">
        <f t="shared" si="154"/>
        <v/>
      </c>
      <c r="AO538" s="39" t="str">
        <f t="shared" si="150"/>
        <v/>
      </c>
      <c r="AP538" s="39" t="str">
        <f t="shared" si="160"/>
        <v/>
      </c>
      <c r="AQ538" s="97" t="str">
        <f t="shared" si="155"/>
        <v/>
      </c>
      <c r="AR538" s="113" t="str">
        <f>_xlfn.IFNA(IF(AND(MATCH(B538,SlNrfürStrecke!A:A,0)&gt;0,MATCH(C538,SlNrfürStrecke!B:B,0)&gt;0)=TRUE,"ja","nein"),"nein")</f>
        <v>nein</v>
      </c>
      <c r="AS538" s="140" t="str">
        <f t="shared" si="161"/>
        <v>nein</v>
      </c>
      <c r="AT538" s="113" t="str">
        <f t="shared" si="162"/>
        <v>Ja</v>
      </c>
      <c r="AU538" s="113"/>
      <c r="AV538" s="141" t="s">
        <v>3607</v>
      </c>
    </row>
    <row r="539" spans="1:48" s="39" customFormat="1" x14ac:dyDescent="0.25">
      <c r="A539" s="23" t="s">
        <v>2345</v>
      </c>
      <c r="B539" s="77">
        <v>31605</v>
      </c>
      <c r="C539" s="80" t="s">
        <v>3</v>
      </c>
      <c r="D539" s="81" t="s">
        <v>3</v>
      </c>
      <c r="E539" s="37" t="b">
        <f t="shared" si="163"/>
        <v>1</v>
      </c>
      <c r="F539" s="37" t="b">
        <f t="shared" si="156"/>
        <v>0</v>
      </c>
      <c r="G539" s="38" t="str">
        <f t="shared" si="147"/>
        <v xml:space="preserve">31605  </v>
      </c>
      <c r="H539" s="18" t="s">
        <v>745</v>
      </c>
      <c r="I539" s="93" t="s">
        <v>2346</v>
      </c>
      <c r="J539" s="19" t="s">
        <v>3</v>
      </c>
      <c r="K539" s="19" t="s">
        <v>3</v>
      </c>
      <c r="L539" s="51"/>
      <c r="M539" s="51"/>
      <c r="N539" s="19" t="str">
        <f t="shared" si="148"/>
        <v/>
      </c>
      <c r="O539" s="22" t="str">
        <f t="shared" ca="1" si="151"/>
        <v>ja</v>
      </c>
      <c r="P539" s="22" t="str">
        <f t="shared" ca="1" si="152"/>
        <v>ja</v>
      </c>
      <c r="Q539" s="20" t="str">
        <f t="shared" ca="1" si="149"/>
        <v>Ja</v>
      </c>
      <c r="R539" s="53" t="s">
        <v>744</v>
      </c>
      <c r="S539" s="73" t="s">
        <v>2345</v>
      </c>
      <c r="T539" s="28"/>
      <c r="U539" s="33" t="str">
        <f t="shared" si="157"/>
        <v/>
      </c>
      <c r="V539" s="29"/>
      <c r="W539" s="35"/>
      <c r="X539" s="35"/>
      <c r="Y539" s="35"/>
      <c r="Z539" s="35"/>
      <c r="AA539" s="24" t="str">
        <f>IF(W539&lt;&gt;"",VLOOKUP(W539,'Anlagentypen strukt inkl RD end'!$A$2:$H$40,8),"")</f>
        <v/>
      </c>
      <c r="AB539" s="24" t="str">
        <f>IF(X539&lt;&gt;"",VLOOKUP(X539,'Anlagentypen strukt inkl RD end'!$A$2:$H$40,8),"")</f>
        <v/>
      </c>
      <c r="AC539" s="24" t="str">
        <f>IF(Y539&lt;&gt;"",VLOOKUP(Y539,'Anlagentypen strukt inkl RD end'!$A$2:$H$40,8),"")</f>
        <v/>
      </c>
      <c r="AD539" s="24" t="str">
        <f>IF(Z539&lt;&gt;"",VLOOKUP(Z539,'Anlagentypen strukt inkl RD end'!$A$2:$H$40,8),"")</f>
        <v/>
      </c>
      <c r="AE539" s="33" t="str">
        <f t="shared" si="158"/>
        <v/>
      </c>
      <c r="AF539" s="25"/>
      <c r="AG539" s="25"/>
      <c r="AH539" s="25"/>
      <c r="AI539" s="25"/>
      <c r="AJ539" s="47" t="str">
        <f t="shared" si="159"/>
        <v/>
      </c>
      <c r="AK539" s="48" t="str">
        <f t="shared" si="153"/>
        <v/>
      </c>
      <c r="AL539" s="47" t="str">
        <f t="shared" si="164"/>
        <v/>
      </c>
      <c r="AM539" s="27"/>
      <c r="AN539" s="36" t="str">
        <f t="shared" si="154"/>
        <v/>
      </c>
      <c r="AO539" s="39" t="str">
        <f t="shared" si="150"/>
        <v/>
      </c>
      <c r="AP539" s="39" t="str">
        <f t="shared" si="160"/>
        <v>X</v>
      </c>
      <c r="AQ539" s="97" t="str">
        <f t="shared" si="155"/>
        <v/>
      </c>
      <c r="AR539" s="140" t="str">
        <f>_xlfn.IFNA(IF(AND(MATCH(B539,SlNrfürStrecke!A:A,0)&gt;0,MATCH(C539,SlNrfürStrecke!B:B,0)&gt;0)=TRUE,"ja","nein"),"nein")</f>
        <v>ja</v>
      </c>
      <c r="AS539" s="140" t="str">
        <f t="shared" si="161"/>
        <v>ja</v>
      </c>
      <c r="AT539" s="113" t="str">
        <f t="shared" si="162"/>
        <v>Nein</v>
      </c>
      <c r="AU539" s="113"/>
      <c r="AV539" s="141" t="s">
        <v>3607</v>
      </c>
    </row>
    <row r="540" spans="1:48" s="39" customFormat="1" hidden="1" x14ac:dyDescent="0.25">
      <c r="A540" s="23"/>
      <c r="B540" s="77">
        <v>31605</v>
      </c>
      <c r="C540" s="81" t="s">
        <v>7</v>
      </c>
      <c r="D540" s="81" t="s">
        <v>8</v>
      </c>
      <c r="E540" s="37" t="b">
        <f t="shared" si="163"/>
        <v>0</v>
      </c>
      <c r="F540" s="37" t="b">
        <f t="shared" si="156"/>
        <v>0</v>
      </c>
      <c r="G540" s="38" t="str">
        <f t="shared" si="147"/>
        <v>31605 77 g</v>
      </c>
      <c r="H540" s="18" t="s">
        <v>745</v>
      </c>
      <c r="I540" s="94" t="s">
        <v>9</v>
      </c>
      <c r="J540" s="19" t="s">
        <v>3</v>
      </c>
      <c r="K540" s="19" t="s">
        <v>3</v>
      </c>
      <c r="L540" s="51"/>
      <c r="M540" s="51"/>
      <c r="N540" s="19" t="str">
        <f t="shared" si="148"/>
        <v/>
      </c>
      <c r="O540" s="22" t="str">
        <f t="shared" ca="1" si="151"/>
        <v>ja</v>
      </c>
      <c r="P540" s="22" t="str">
        <f t="shared" ca="1" si="152"/>
        <v>ja</v>
      </c>
      <c r="Q540" s="20" t="str">
        <f t="shared" ca="1" si="149"/>
        <v>Ja</v>
      </c>
      <c r="R540" s="53" t="s">
        <v>746</v>
      </c>
      <c r="S540" s="84"/>
      <c r="T540" s="83"/>
      <c r="U540" s="33" t="str">
        <f t="shared" si="157"/>
        <v/>
      </c>
      <c r="V540" s="29"/>
      <c r="W540" s="35"/>
      <c r="X540" s="35"/>
      <c r="Y540" s="35"/>
      <c r="Z540" s="35"/>
      <c r="AA540" s="24" t="str">
        <f>IF(W540&lt;&gt;"",VLOOKUP(W540,'Anlagentypen strukt inkl RD end'!$A$2:$H$40,8),"")</f>
        <v/>
      </c>
      <c r="AB540" s="24" t="str">
        <f>IF(X540&lt;&gt;"",VLOOKUP(X540,'Anlagentypen strukt inkl RD end'!$A$2:$H$40,8),"")</f>
        <v/>
      </c>
      <c r="AC540" s="24" t="str">
        <f>IF(Y540&lt;&gt;"",VLOOKUP(Y540,'Anlagentypen strukt inkl RD end'!$A$2:$H$40,8),"")</f>
        <v/>
      </c>
      <c r="AD540" s="24" t="str">
        <f>IF(Z540&lt;&gt;"",VLOOKUP(Z540,'Anlagentypen strukt inkl RD end'!$A$2:$H$40,8),"")</f>
        <v/>
      </c>
      <c r="AE540" s="33" t="str">
        <f t="shared" si="158"/>
        <v/>
      </c>
      <c r="AF540" s="25"/>
      <c r="AG540" s="25"/>
      <c r="AH540" s="25"/>
      <c r="AI540" s="25"/>
      <c r="AJ540" s="47" t="str">
        <f t="shared" si="159"/>
        <v/>
      </c>
      <c r="AK540" s="48" t="str">
        <f t="shared" si="153"/>
        <v/>
      </c>
      <c r="AL540" s="47" t="str">
        <f t="shared" si="164"/>
        <v/>
      </c>
      <c r="AM540" s="27"/>
      <c r="AN540" s="36" t="str">
        <f t="shared" si="154"/>
        <v/>
      </c>
      <c r="AO540" s="39" t="str">
        <f t="shared" si="150"/>
        <v/>
      </c>
      <c r="AP540" s="39" t="str">
        <f t="shared" si="160"/>
        <v/>
      </c>
      <c r="AQ540" s="97" t="str">
        <f t="shared" si="155"/>
        <v/>
      </c>
      <c r="AR540" s="113" t="str">
        <f>_xlfn.IFNA(IF(AND(MATCH(B540,SlNrfürStrecke!A:A,0)&gt;0,MATCH(C540,SlNrfürStrecke!B:B,0)&gt;0)=TRUE,"ja","nein"),"nein")</f>
        <v>nein</v>
      </c>
      <c r="AS540" s="140" t="str">
        <f t="shared" si="161"/>
        <v>nein</v>
      </c>
      <c r="AT540" s="113" t="str">
        <f t="shared" si="162"/>
        <v>Ja</v>
      </c>
      <c r="AU540" s="113"/>
      <c r="AV540" s="141" t="s">
        <v>3607</v>
      </c>
    </row>
    <row r="541" spans="1:48" s="39" customFormat="1" ht="26.4" hidden="1" x14ac:dyDescent="0.25">
      <c r="A541" s="23"/>
      <c r="B541" s="77">
        <v>31605</v>
      </c>
      <c r="C541" s="81" t="s">
        <v>142</v>
      </c>
      <c r="D541" s="81" t="s">
        <v>3</v>
      </c>
      <c r="E541" s="37" t="b">
        <f t="shared" si="163"/>
        <v>0</v>
      </c>
      <c r="F541" s="37" t="b">
        <f t="shared" si="156"/>
        <v>0</v>
      </c>
      <c r="G541" s="38" t="str">
        <f t="shared" si="147"/>
        <v xml:space="preserve">31605 91 </v>
      </c>
      <c r="H541" s="18" t="s">
        <v>745</v>
      </c>
      <c r="I541" s="94" t="s">
        <v>3164</v>
      </c>
      <c r="J541" s="19" t="s">
        <v>3</v>
      </c>
      <c r="K541" s="19" t="s">
        <v>3</v>
      </c>
      <c r="L541" s="51"/>
      <c r="M541" s="51"/>
      <c r="N541" s="19" t="str">
        <f t="shared" si="148"/>
        <v/>
      </c>
      <c r="O541" s="22" t="str">
        <f t="shared" ca="1" si="151"/>
        <v>ja</v>
      </c>
      <c r="P541" s="22" t="str">
        <f t="shared" ca="1" si="152"/>
        <v>ja</v>
      </c>
      <c r="Q541" s="20" t="str">
        <f t="shared" ca="1" si="149"/>
        <v>Ja</v>
      </c>
      <c r="R541" s="53" t="s">
        <v>747</v>
      </c>
      <c r="S541" s="73"/>
      <c r="T541" s="28"/>
      <c r="U541" s="33" t="str">
        <f t="shared" si="157"/>
        <v/>
      </c>
      <c r="V541" s="29"/>
      <c r="W541" s="35"/>
      <c r="X541" s="35"/>
      <c r="Y541" s="35"/>
      <c r="Z541" s="35"/>
      <c r="AA541" s="24" t="str">
        <f>IF(W541&lt;&gt;"",VLOOKUP(W541,'Anlagentypen strukt inkl RD end'!$A$2:$H$40,8),"")</f>
        <v/>
      </c>
      <c r="AB541" s="24" t="str">
        <f>IF(X541&lt;&gt;"",VLOOKUP(X541,'Anlagentypen strukt inkl RD end'!$A$2:$H$40,8),"")</f>
        <v/>
      </c>
      <c r="AC541" s="24" t="str">
        <f>IF(Y541&lt;&gt;"",VLOOKUP(Y541,'Anlagentypen strukt inkl RD end'!$A$2:$H$40,8),"")</f>
        <v/>
      </c>
      <c r="AD541" s="24" t="str">
        <f>IF(Z541&lt;&gt;"",VLOOKUP(Z541,'Anlagentypen strukt inkl RD end'!$A$2:$H$40,8),"")</f>
        <v/>
      </c>
      <c r="AE541" s="33" t="str">
        <f t="shared" si="158"/>
        <v/>
      </c>
      <c r="AF541" s="25"/>
      <c r="AG541" s="25"/>
      <c r="AH541" s="25"/>
      <c r="AI541" s="25"/>
      <c r="AJ541" s="47" t="str">
        <f t="shared" si="159"/>
        <v/>
      </c>
      <c r="AK541" s="48" t="str">
        <f t="shared" si="153"/>
        <v/>
      </c>
      <c r="AL541" s="47" t="str">
        <f t="shared" si="164"/>
        <v/>
      </c>
      <c r="AM541" s="27"/>
      <c r="AN541" s="36" t="str">
        <f t="shared" si="154"/>
        <v/>
      </c>
      <c r="AO541" s="39" t="str">
        <f t="shared" si="150"/>
        <v/>
      </c>
      <c r="AP541" s="39" t="str">
        <f t="shared" si="160"/>
        <v/>
      </c>
      <c r="AQ541" s="97" t="str">
        <f t="shared" si="155"/>
        <v/>
      </c>
      <c r="AR541" s="113" t="str">
        <f>_xlfn.IFNA(IF(AND(MATCH(B541,SlNrfürStrecke!A:A,0)&gt;0,MATCH(C541,SlNrfürStrecke!B:B,0)&gt;0)=TRUE,"ja","nein"),"nein")</f>
        <v>nein</v>
      </c>
      <c r="AS541" s="140" t="str">
        <f t="shared" si="161"/>
        <v>nein</v>
      </c>
      <c r="AT541" s="113" t="str">
        <f t="shared" si="162"/>
        <v>Ja</v>
      </c>
      <c r="AU541" s="113"/>
      <c r="AV541" s="141" t="s">
        <v>3607</v>
      </c>
    </row>
    <row r="542" spans="1:48" s="39" customFormat="1" ht="26.4" x14ac:dyDescent="0.25">
      <c r="A542" s="23" t="s">
        <v>2345</v>
      </c>
      <c r="B542" s="77">
        <v>31606</v>
      </c>
      <c r="C542" s="80" t="s">
        <v>3</v>
      </c>
      <c r="D542" s="81" t="s">
        <v>3</v>
      </c>
      <c r="E542" s="37" t="b">
        <f t="shared" si="163"/>
        <v>1</v>
      </c>
      <c r="F542" s="37" t="b">
        <f t="shared" si="156"/>
        <v>0</v>
      </c>
      <c r="G542" s="38" t="str">
        <f t="shared" si="147"/>
        <v xml:space="preserve">31606  </v>
      </c>
      <c r="H542" s="18" t="s">
        <v>749</v>
      </c>
      <c r="I542" s="93" t="s">
        <v>2346</v>
      </c>
      <c r="J542" s="19" t="s">
        <v>3</v>
      </c>
      <c r="K542" s="19" t="s">
        <v>3</v>
      </c>
      <c r="L542" s="51"/>
      <c r="M542" s="51"/>
      <c r="N542" s="19" t="str">
        <f t="shared" si="148"/>
        <v/>
      </c>
      <c r="O542" s="22" t="str">
        <f t="shared" ca="1" si="151"/>
        <v>ja</v>
      </c>
      <c r="P542" s="22" t="str">
        <f t="shared" ca="1" si="152"/>
        <v>ja</v>
      </c>
      <c r="Q542" s="20" t="str">
        <f t="shared" ca="1" si="149"/>
        <v>Ja</v>
      </c>
      <c r="R542" s="53" t="s">
        <v>748</v>
      </c>
      <c r="S542" s="73" t="s">
        <v>2345</v>
      </c>
      <c r="T542" s="28"/>
      <c r="U542" s="33" t="str">
        <f t="shared" si="157"/>
        <v/>
      </c>
      <c r="V542" s="29"/>
      <c r="W542" s="35"/>
      <c r="X542" s="35"/>
      <c r="Y542" s="35"/>
      <c r="Z542" s="35"/>
      <c r="AA542" s="24" t="str">
        <f>IF(W542&lt;&gt;"",VLOOKUP(W542,'Anlagentypen strukt inkl RD end'!$A$2:$H$40,8),"")</f>
        <v/>
      </c>
      <c r="AB542" s="24" t="str">
        <f>IF(X542&lt;&gt;"",VLOOKUP(X542,'Anlagentypen strukt inkl RD end'!$A$2:$H$40,8),"")</f>
        <v/>
      </c>
      <c r="AC542" s="24" t="str">
        <f>IF(Y542&lt;&gt;"",VLOOKUP(Y542,'Anlagentypen strukt inkl RD end'!$A$2:$H$40,8),"")</f>
        <v/>
      </c>
      <c r="AD542" s="24" t="str">
        <f>IF(Z542&lt;&gt;"",VLOOKUP(Z542,'Anlagentypen strukt inkl RD end'!$A$2:$H$40,8),"")</f>
        <v/>
      </c>
      <c r="AE542" s="33" t="str">
        <f t="shared" si="158"/>
        <v/>
      </c>
      <c r="AF542" s="25"/>
      <c r="AG542" s="25"/>
      <c r="AH542" s="25"/>
      <c r="AI542" s="25"/>
      <c r="AJ542" s="47" t="str">
        <f t="shared" si="159"/>
        <v/>
      </c>
      <c r="AK542" s="48" t="str">
        <f t="shared" si="153"/>
        <v/>
      </c>
      <c r="AL542" s="47" t="str">
        <f t="shared" si="164"/>
        <v/>
      </c>
      <c r="AM542" s="27"/>
      <c r="AN542" s="36" t="str">
        <f t="shared" si="154"/>
        <v/>
      </c>
      <c r="AO542" s="39" t="str">
        <f t="shared" si="150"/>
        <v/>
      </c>
      <c r="AP542" s="39" t="str">
        <f t="shared" si="160"/>
        <v>X</v>
      </c>
      <c r="AQ542" s="97" t="str">
        <f t="shared" si="155"/>
        <v/>
      </c>
      <c r="AR542" s="140" t="str">
        <f>_xlfn.IFNA(IF(AND(MATCH(B542,SlNrfürStrecke!A:A,0)&gt;0,MATCH(C542,SlNrfürStrecke!B:B,0)&gt;0)=TRUE,"ja","nein"),"nein")</f>
        <v>ja</v>
      </c>
      <c r="AS542" s="140" t="str">
        <f t="shared" si="161"/>
        <v>ja</v>
      </c>
      <c r="AT542" s="113" t="str">
        <f t="shared" si="162"/>
        <v>Nein</v>
      </c>
      <c r="AU542" s="113"/>
      <c r="AV542" s="141" t="s">
        <v>3607</v>
      </c>
    </row>
    <row r="543" spans="1:48" s="39" customFormat="1" ht="26.4" hidden="1" x14ac:dyDescent="0.25">
      <c r="A543" s="23"/>
      <c r="B543" s="77">
        <v>31606</v>
      </c>
      <c r="C543" s="81" t="s">
        <v>7</v>
      </c>
      <c r="D543" s="81" t="s">
        <v>8</v>
      </c>
      <c r="E543" s="37" t="b">
        <f t="shared" si="163"/>
        <v>0</v>
      </c>
      <c r="F543" s="37" t="b">
        <f t="shared" si="156"/>
        <v>0</v>
      </c>
      <c r="G543" s="38" t="str">
        <f t="shared" si="147"/>
        <v>31606 77 g</v>
      </c>
      <c r="H543" s="18" t="s">
        <v>749</v>
      </c>
      <c r="I543" s="94" t="s">
        <v>9</v>
      </c>
      <c r="J543" s="19" t="s">
        <v>3</v>
      </c>
      <c r="K543" s="19" t="s">
        <v>3</v>
      </c>
      <c r="L543" s="51"/>
      <c r="M543" s="51"/>
      <c r="N543" s="19" t="str">
        <f t="shared" si="148"/>
        <v/>
      </c>
      <c r="O543" s="22" t="str">
        <f t="shared" ca="1" si="151"/>
        <v>ja</v>
      </c>
      <c r="P543" s="22" t="str">
        <f t="shared" ca="1" si="152"/>
        <v>ja</v>
      </c>
      <c r="Q543" s="20" t="str">
        <f t="shared" ca="1" si="149"/>
        <v>Ja</v>
      </c>
      <c r="R543" s="53" t="s">
        <v>750</v>
      </c>
      <c r="S543" s="84"/>
      <c r="T543" s="83"/>
      <c r="U543" s="33" t="str">
        <f t="shared" si="157"/>
        <v/>
      </c>
      <c r="V543" s="29"/>
      <c r="W543" s="35"/>
      <c r="X543" s="35"/>
      <c r="Y543" s="35"/>
      <c r="Z543" s="35"/>
      <c r="AA543" s="24" t="str">
        <f>IF(W543&lt;&gt;"",VLOOKUP(W543,'Anlagentypen strukt inkl RD end'!$A$2:$H$40,8),"")</f>
        <v/>
      </c>
      <c r="AB543" s="24" t="str">
        <f>IF(X543&lt;&gt;"",VLOOKUP(X543,'Anlagentypen strukt inkl RD end'!$A$2:$H$40,8),"")</f>
        <v/>
      </c>
      <c r="AC543" s="24" t="str">
        <f>IF(Y543&lt;&gt;"",VLOOKUP(Y543,'Anlagentypen strukt inkl RD end'!$A$2:$H$40,8),"")</f>
        <v/>
      </c>
      <c r="AD543" s="24" t="str">
        <f>IF(Z543&lt;&gt;"",VLOOKUP(Z543,'Anlagentypen strukt inkl RD end'!$A$2:$H$40,8),"")</f>
        <v/>
      </c>
      <c r="AE543" s="33" t="str">
        <f t="shared" si="158"/>
        <v/>
      </c>
      <c r="AF543" s="25"/>
      <c r="AG543" s="25"/>
      <c r="AH543" s="25"/>
      <c r="AI543" s="25"/>
      <c r="AJ543" s="47" t="str">
        <f t="shared" si="159"/>
        <v/>
      </c>
      <c r="AK543" s="48" t="str">
        <f t="shared" si="153"/>
        <v/>
      </c>
      <c r="AL543" s="47" t="str">
        <f t="shared" si="164"/>
        <v/>
      </c>
      <c r="AM543" s="27"/>
      <c r="AN543" s="36" t="str">
        <f t="shared" si="154"/>
        <v/>
      </c>
      <c r="AO543" s="39" t="str">
        <f t="shared" si="150"/>
        <v/>
      </c>
      <c r="AP543" s="39" t="str">
        <f t="shared" si="160"/>
        <v/>
      </c>
      <c r="AQ543" s="97" t="str">
        <f t="shared" si="155"/>
        <v/>
      </c>
      <c r="AR543" s="113" t="str">
        <f>_xlfn.IFNA(IF(AND(MATCH(B543,SlNrfürStrecke!A:A,0)&gt;0,MATCH(C543,SlNrfürStrecke!B:B,0)&gt;0)=TRUE,"ja","nein"),"nein")</f>
        <v>nein</v>
      </c>
      <c r="AS543" s="140" t="str">
        <f t="shared" si="161"/>
        <v>nein</v>
      </c>
      <c r="AT543" s="113" t="str">
        <f t="shared" si="162"/>
        <v>Ja</v>
      </c>
      <c r="AU543" s="113"/>
      <c r="AV543" s="141" t="s">
        <v>3607</v>
      </c>
    </row>
    <row r="544" spans="1:48" s="39" customFormat="1" ht="26.4" hidden="1" x14ac:dyDescent="0.25">
      <c r="A544" s="23"/>
      <c r="B544" s="77">
        <v>31606</v>
      </c>
      <c r="C544" s="81" t="s">
        <v>142</v>
      </c>
      <c r="D544" s="81" t="s">
        <v>3</v>
      </c>
      <c r="E544" s="37" t="b">
        <f t="shared" si="163"/>
        <v>0</v>
      </c>
      <c r="F544" s="37" t="b">
        <f t="shared" si="156"/>
        <v>0</v>
      </c>
      <c r="G544" s="38" t="str">
        <f t="shared" si="147"/>
        <v xml:space="preserve">31606 91 </v>
      </c>
      <c r="H544" s="18" t="s">
        <v>749</v>
      </c>
      <c r="I544" s="94" t="s">
        <v>3164</v>
      </c>
      <c r="J544" s="19" t="s">
        <v>3</v>
      </c>
      <c r="K544" s="19" t="s">
        <v>3</v>
      </c>
      <c r="L544" s="51"/>
      <c r="M544" s="51"/>
      <c r="N544" s="19" t="str">
        <f t="shared" si="148"/>
        <v/>
      </c>
      <c r="O544" s="22" t="str">
        <f t="shared" ca="1" si="151"/>
        <v>ja</v>
      </c>
      <c r="P544" s="22" t="str">
        <f t="shared" ca="1" si="152"/>
        <v>ja</v>
      </c>
      <c r="Q544" s="20" t="str">
        <f t="shared" ca="1" si="149"/>
        <v>Ja</v>
      </c>
      <c r="R544" s="53" t="s">
        <v>751</v>
      </c>
      <c r="S544" s="73"/>
      <c r="T544" s="28"/>
      <c r="U544" s="33" t="str">
        <f t="shared" si="157"/>
        <v/>
      </c>
      <c r="V544" s="29"/>
      <c r="W544" s="35"/>
      <c r="X544" s="35"/>
      <c r="Y544" s="35"/>
      <c r="Z544" s="35"/>
      <c r="AA544" s="24" t="str">
        <f>IF(W544&lt;&gt;"",VLOOKUP(W544,'Anlagentypen strukt inkl RD end'!$A$2:$H$40,8),"")</f>
        <v/>
      </c>
      <c r="AB544" s="24" t="str">
        <f>IF(X544&lt;&gt;"",VLOOKUP(X544,'Anlagentypen strukt inkl RD end'!$A$2:$H$40,8),"")</f>
        <v/>
      </c>
      <c r="AC544" s="24" t="str">
        <f>IF(Y544&lt;&gt;"",VLOOKUP(Y544,'Anlagentypen strukt inkl RD end'!$A$2:$H$40,8),"")</f>
        <v/>
      </c>
      <c r="AD544" s="24" t="str">
        <f>IF(Z544&lt;&gt;"",VLOOKUP(Z544,'Anlagentypen strukt inkl RD end'!$A$2:$H$40,8),"")</f>
        <v/>
      </c>
      <c r="AE544" s="33" t="str">
        <f t="shared" si="158"/>
        <v/>
      </c>
      <c r="AF544" s="25"/>
      <c r="AG544" s="25"/>
      <c r="AH544" s="25"/>
      <c r="AI544" s="25"/>
      <c r="AJ544" s="47" t="str">
        <f t="shared" si="159"/>
        <v/>
      </c>
      <c r="AK544" s="48" t="str">
        <f t="shared" si="153"/>
        <v/>
      </c>
      <c r="AL544" s="47" t="str">
        <f t="shared" si="164"/>
        <v/>
      </c>
      <c r="AM544" s="27"/>
      <c r="AN544" s="36" t="str">
        <f t="shared" si="154"/>
        <v/>
      </c>
      <c r="AO544" s="39" t="str">
        <f t="shared" si="150"/>
        <v/>
      </c>
      <c r="AP544" s="39" t="str">
        <f t="shared" si="160"/>
        <v/>
      </c>
      <c r="AQ544" s="97" t="str">
        <f t="shared" si="155"/>
        <v/>
      </c>
      <c r="AR544" s="113" t="str">
        <f>_xlfn.IFNA(IF(AND(MATCH(B544,SlNrfürStrecke!A:A,0)&gt;0,MATCH(C544,SlNrfürStrecke!B:B,0)&gt;0)=TRUE,"ja","nein"),"nein")</f>
        <v>nein</v>
      </c>
      <c r="AS544" s="140" t="str">
        <f t="shared" si="161"/>
        <v>nein</v>
      </c>
      <c r="AT544" s="113" t="str">
        <f t="shared" si="162"/>
        <v>Ja</v>
      </c>
      <c r="AU544" s="113"/>
      <c r="AV544" s="141" t="s">
        <v>3607</v>
      </c>
    </row>
    <row r="545" spans="1:48" s="39" customFormat="1" ht="26.4" x14ac:dyDescent="0.25">
      <c r="A545" s="23" t="s">
        <v>2345</v>
      </c>
      <c r="B545" s="77">
        <v>31607</v>
      </c>
      <c r="C545" s="80" t="s">
        <v>3</v>
      </c>
      <c r="D545" s="81" t="s">
        <v>3</v>
      </c>
      <c r="E545" s="37" t="b">
        <f t="shared" si="163"/>
        <v>1</v>
      </c>
      <c r="F545" s="37" t="b">
        <f t="shared" si="156"/>
        <v>0</v>
      </c>
      <c r="G545" s="38" t="str">
        <f t="shared" si="147"/>
        <v xml:space="preserve">31607  </v>
      </c>
      <c r="H545" s="18" t="s">
        <v>753</v>
      </c>
      <c r="I545" s="93" t="s">
        <v>2346</v>
      </c>
      <c r="J545" s="19" t="s">
        <v>3</v>
      </c>
      <c r="K545" s="19" t="s">
        <v>3</v>
      </c>
      <c r="L545" s="51"/>
      <c r="M545" s="51"/>
      <c r="N545" s="19" t="str">
        <f t="shared" si="148"/>
        <v/>
      </c>
      <c r="O545" s="22" t="str">
        <f t="shared" ca="1" si="151"/>
        <v>ja</v>
      </c>
      <c r="P545" s="22" t="str">
        <f t="shared" ca="1" si="152"/>
        <v>ja</v>
      </c>
      <c r="Q545" s="20" t="str">
        <f t="shared" ca="1" si="149"/>
        <v>Ja</v>
      </c>
      <c r="R545" s="53" t="s">
        <v>752</v>
      </c>
      <c r="S545" s="73" t="s">
        <v>2345</v>
      </c>
      <c r="T545" s="28"/>
      <c r="U545" s="33" t="str">
        <f t="shared" si="157"/>
        <v/>
      </c>
      <c r="V545" s="29"/>
      <c r="W545" s="35"/>
      <c r="X545" s="35"/>
      <c r="Y545" s="35"/>
      <c r="Z545" s="35"/>
      <c r="AA545" s="24" t="str">
        <f>IF(W545&lt;&gt;"",VLOOKUP(W545,'Anlagentypen strukt inkl RD end'!$A$2:$H$40,8),"")</f>
        <v/>
      </c>
      <c r="AB545" s="24" t="str">
        <f>IF(X545&lt;&gt;"",VLOOKUP(X545,'Anlagentypen strukt inkl RD end'!$A$2:$H$40,8),"")</f>
        <v/>
      </c>
      <c r="AC545" s="24" t="str">
        <f>IF(Y545&lt;&gt;"",VLOOKUP(Y545,'Anlagentypen strukt inkl RD end'!$A$2:$H$40,8),"")</f>
        <v/>
      </c>
      <c r="AD545" s="24" t="str">
        <f>IF(Z545&lt;&gt;"",VLOOKUP(Z545,'Anlagentypen strukt inkl RD end'!$A$2:$H$40,8),"")</f>
        <v/>
      </c>
      <c r="AE545" s="33" t="str">
        <f t="shared" si="158"/>
        <v/>
      </c>
      <c r="AF545" s="25"/>
      <c r="AG545" s="25"/>
      <c r="AH545" s="25"/>
      <c r="AI545" s="25"/>
      <c r="AJ545" s="47" t="str">
        <f t="shared" si="159"/>
        <v/>
      </c>
      <c r="AK545" s="48" t="str">
        <f t="shared" si="153"/>
        <v/>
      </c>
      <c r="AL545" s="47" t="str">
        <f t="shared" si="164"/>
        <v/>
      </c>
      <c r="AM545" s="27"/>
      <c r="AN545" s="36" t="str">
        <f t="shared" si="154"/>
        <v/>
      </c>
      <c r="AO545" s="39" t="str">
        <f t="shared" si="150"/>
        <v/>
      </c>
      <c r="AP545" s="39" t="str">
        <f t="shared" si="160"/>
        <v>X</v>
      </c>
      <c r="AQ545" s="97" t="str">
        <f t="shared" si="155"/>
        <v/>
      </c>
      <c r="AR545" s="140" t="str">
        <f>_xlfn.IFNA(IF(AND(MATCH(B545,SlNrfürStrecke!A:A,0)&gt;0,MATCH(C545,SlNrfürStrecke!B:B,0)&gt;0)=TRUE,"ja","nein"),"nein")</f>
        <v>ja</v>
      </c>
      <c r="AS545" s="140" t="str">
        <f t="shared" si="161"/>
        <v>ja</v>
      </c>
      <c r="AT545" s="113" t="str">
        <f t="shared" si="162"/>
        <v>Nein</v>
      </c>
      <c r="AU545" s="113"/>
      <c r="AV545" s="141" t="s">
        <v>3607</v>
      </c>
    </row>
    <row r="546" spans="1:48" s="39" customFormat="1" ht="26.4" hidden="1" x14ac:dyDescent="0.25">
      <c r="A546" s="23"/>
      <c r="B546" s="77">
        <v>31607</v>
      </c>
      <c r="C546" s="81" t="s">
        <v>7</v>
      </c>
      <c r="D546" s="81" t="s">
        <v>8</v>
      </c>
      <c r="E546" s="37" t="b">
        <f t="shared" si="163"/>
        <v>0</v>
      </c>
      <c r="F546" s="37" t="b">
        <f t="shared" si="156"/>
        <v>0</v>
      </c>
      <c r="G546" s="38" t="str">
        <f t="shared" si="147"/>
        <v>31607 77 g</v>
      </c>
      <c r="H546" s="18" t="s">
        <v>753</v>
      </c>
      <c r="I546" s="94" t="s">
        <v>9</v>
      </c>
      <c r="J546" s="19" t="s">
        <v>3</v>
      </c>
      <c r="K546" s="19" t="s">
        <v>3</v>
      </c>
      <c r="L546" s="51"/>
      <c r="M546" s="51"/>
      <c r="N546" s="19" t="str">
        <f t="shared" si="148"/>
        <v/>
      </c>
      <c r="O546" s="22" t="str">
        <f t="shared" ca="1" si="151"/>
        <v>ja</v>
      </c>
      <c r="P546" s="22" t="str">
        <f t="shared" ca="1" si="152"/>
        <v>ja</v>
      </c>
      <c r="Q546" s="20" t="str">
        <f t="shared" ca="1" si="149"/>
        <v>Ja</v>
      </c>
      <c r="R546" s="53" t="s">
        <v>754</v>
      </c>
      <c r="S546" s="84"/>
      <c r="T546" s="83"/>
      <c r="U546" s="33" t="str">
        <f t="shared" si="157"/>
        <v/>
      </c>
      <c r="V546" s="29"/>
      <c r="W546" s="35"/>
      <c r="X546" s="35"/>
      <c r="Y546" s="35"/>
      <c r="Z546" s="35"/>
      <c r="AA546" s="24" t="str">
        <f>IF(W546&lt;&gt;"",VLOOKUP(W546,'Anlagentypen strukt inkl RD end'!$A$2:$H$40,8),"")</f>
        <v/>
      </c>
      <c r="AB546" s="24" t="str">
        <f>IF(X546&lt;&gt;"",VLOOKUP(X546,'Anlagentypen strukt inkl RD end'!$A$2:$H$40,8),"")</f>
        <v/>
      </c>
      <c r="AC546" s="24" t="str">
        <f>IF(Y546&lt;&gt;"",VLOOKUP(Y546,'Anlagentypen strukt inkl RD end'!$A$2:$H$40,8),"")</f>
        <v/>
      </c>
      <c r="AD546" s="24" t="str">
        <f>IF(Z546&lt;&gt;"",VLOOKUP(Z546,'Anlagentypen strukt inkl RD end'!$A$2:$H$40,8),"")</f>
        <v/>
      </c>
      <c r="AE546" s="33" t="str">
        <f t="shared" si="158"/>
        <v/>
      </c>
      <c r="AF546" s="25"/>
      <c r="AG546" s="25"/>
      <c r="AH546" s="25"/>
      <c r="AI546" s="25"/>
      <c r="AJ546" s="47" t="str">
        <f t="shared" si="159"/>
        <v/>
      </c>
      <c r="AK546" s="48" t="str">
        <f t="shared" si="153"/>
        <v/>
      </c>
      <c r="AL546" s="47" t="str">
        <f t="shared" si="164"/>
        <v/>
      </c>
      <c r="AM546" s="27"/>
      <c r="AN546" s="36" t="str">
        <f t="shared" si="154"/>
        <v/>
      </c>
      <c r="AO546" s="39" t="str">
        <f t="shared" si="150"/>
        <v/>
      </c>
      <c r="AP546" s="39" t="str">
        <f t="shared" si="160"/>
        <v/>
      </c>
      <c r="AQ546" s="97" t="str">
        <f t="shared" si="155"/>
        <v/>
      </c>
      <c r="AR546" s="113" t="str">
        <f>_xlfn.IFNA(IF(AND(MATCH(B546,SlNrfürStrecke!A:A,0)&gt;0,MATCH(C546,SlNrfürStrecke!B:B,0)&gt;0)=TRUE,"ja","nein"),"nein")</f>
        <v>nein</v>
      </c>
      <c r="AS546" s="140" t="str">
        <f t="shared" si="161"/>
        <v>nein</v>
      </c>
      <c r="AT546" s="113" t="str">
        <f t="shared" si="162"/>
        <v>Ja</v>
      </c>
      <c r="AU546" s="113"/>
      <c r="AV546" s="141" t="s">
        <v>3607</v>
      </c>
    </row>
    <row r="547" spans="1:48" s="39" customFormat="1" ht="26.4" hidden="1" x14ac:dyDescent="0.25">
      <c r="A547" s="23"/>
      <c r="B547" s="77">
        <v>31607</v>
      </c>
      <c r="C547" s="81" t="s">
        <v>142</v>
      </c>
      <c r="D547" s="81" t="s">
        <v>3</v>
      </c>
      <c r="E547" s="37" t="b">
        <f t="shared" si="163"/>
        <v>0</v>
      </c>
      <c r="F547" s="37" t="b">
        <f t="shared" si="156"/>
        <v>0</v>
      </c>
      <c r="G547" s="38" t="str">
        <f t="shared" si="147"/>
        <v xml:space="preserve">31607 91 </v>
      </c>
      <c r="H547" s="18" t="s">
        <v>753</v>
      </c>
      <c r="I547" s="94" t="s">
        <v>3164</v>
      </c>
      <c r="J547" s="19" t="s">
        <v>3</v>
      </c>
      <c r="K547" s="19" t="s">
        <v>3</v>
      </c>
      <c r="L547" s="51"/>
      <c r="M547" s="51"/>
      <c r="N547" s="19" t="str">
        <f t="shared" si="148"/>
        <v/>
      </c>
      <c r="O547" s="22" t="str">
        <f t="shared" ca="1" si="151"/>
        <v>ja</v>
      </c>
      <c r="P547" s="22" t="str">
        <f t="shared" ca="1" si="152"/>
        <v>ja</v>
      </c>
      <c r="Q547" s="20" t="str">
        <f t="shared" ca="1" si="149"/>
        <v>Ja</v>
      </c>
      <c r="R547" s="53" t="s">
        <v>755</v>
      </c>
      <c r="S547" s="73"/>
      <c r="T547" s="28"/>
      <c r="U547" s="33" t="str">
        <f t="shared" si="157"/>
        <v/>
      </c>
      <c r="V547" s="29"/>
      <c r="W547" s="35"/>
      <c r="X547" s="35"/>
      <c r="Y547" s="35"/>
      <c r="Z547" s="35"/>
      <c r="AA547" s="24" t="str">
        <f>IF(W547&lt;&gt;"",VLOOKUP(W547,'Anlagentypen strukt inkl RD end'!$A$2:$H$40,8),"")</f>
        <v/>
      </c>
      <c r="AB547" s="24" t="str">
        <f>IF(X547&lt;&gt;"",VLOOKUP(X547,'Anlagentypen strukt inkl RD end'!$A$2:$H$40,8),"")</f>
        <v/>
      </c>
      <c r="AC547" s="24" t="str">
        <f>IF(Y547&lt;&gt;"",VLOOKUP(Y547,'Anlagentypen strukt inkl RD end'!$A$2:$H$40,8),"")</f>
        <v/>
      </c>
      <c r="AD547" s="24" t="str">
        <f>IF(Z547&lt;&gt;"",VLOOKUP(Z547,'Anlagentypen strukt inkl RD end'!$A$2:$H$40,8),"")</f>
        <v/>
      </c>
      <c r="AE547" s="33" t="str">
        <f t="shared" si="158"/>
        <v/>
      </c>
      <c r="AF547" s="25"/>
      <c r="AG547" s="25"/>
      <c r="AH547" s="25"/>
      <c r="AI547" s="25"/>
      <c r="AJ547" s="47" t="str">
        <f t="shared" si="159"/>
        <v/>
      </c>
      <c r="AK547" s="48" t="str">
        <f t="shared" si="153"/>
        <v/>
      </c>
      <c r="AL547" s="47" t="str">
        <f t="shared" si="164"/>
        <v/>
      </c>
      <c r="AM547" s="27"/>
      <c r="AN547" s="36" t="str">
        <f t="shared" si="154"/>
        <v/>
      </c>
      <c r="AO547" s="39" t="str">
        <f t="shared" si="150"/>
        <v/>
      </c>
      <c r="AP547" s="39" t="str">
        <f t="shared" si="160"/>
        <v/>
      </c>
      <c r="AQ547" s="97" t="str">
        <f t="shared" si="155"/>
        <v/>
      </c>
      <c r="AR547" s="113" t="str">
        <f>_xlfn.IFNA(IF(AND(MATCH(B547,SlNrfürStrecke!A:A,0)&gt;0,MATCH(C547,SlNrfürStrecke!B:B,0)&gt;0)=TRUE,"ja","nein"),"nein")</f>
        <v>nein</v>
      </c>
      <c r="AS547" s="140" t="str">
        <f t="shared" si="161"/>
        <v>nein</v>
      </c>
      <c r="AT547" s="113" t="str">
        <f t="shared" si="162"/>
        <v>Ja</v>
      </c>
      <c r="AU547" s="113"/>
      <c r="AV547" s="141" t="s">
        <v>3607</v>
      </c>
    </row>
    <row r="548" spans="1:48" s="39" customFormat="1" ht="26.4" hidden="1" x14ac:dyDescent="0.25">
      <c r="A548" s="23"/>
      <c r="B548" s="77">
        <v>31608</v>
      </c>
      <c r="C548" s="80" t="s">
        <v>3</v>
      </c>
      <c r="D548" s="81" t="s">
        <v>3</v>
      </c>
      <c r="E548" s="37" t="b">
        <f t="shared" si="163"/>
        <v>0</v>
      </c>
      <c r="F548" s="37" t="b">
        <f t="shared" si="156"/>
        <v>0</v>
      </c>
      <c r="G548" s="38" t="str">
        <f t="shared" si="147"/>
        <v xml:space="preserve">31608  </v>
      </c>
      <c r="H548" s="18" t="s">
        <v>757</v>
      </c>
      <c r="I548" s="93" t="s">
        <v>2346</v>
      </c>
      <c r="J548" s="19" t="s">
        <v>3</v>
      </c>
      <c r="K548" s="19" t="s">
        <v>3</v>
      </c>
      <c r="L548" s="51"/>
      <c r="M548" s="51"/>
      <c r="N548" s="19" t="str">
        <f t="shared" si="148"/>
        <v/>
      </c>
      <c r="O548" s="22" t="str">
        <f t="shared" ca="1" si="151"/>
        <v>ja</v>
      </c>
      <c r="P548" s="22" t="str">
        <f t="shared" ca="1" si="152"/>
        <v>ja</v>
      </c>
      <c r="Q548" s="20" t="str">
        <f t="shared" ca="1" si="149"/>
        <v>Ja</v>
      </c>
      <c r="R548" s="53" t="s">
        <v>756</v>
      </c>
      <c r="S548" s="73"/>
      <c r="T548" s="28"/>
      <c r="U548" s="33" t="str">
        <f t="shared" si="157"/>
        <v/>
      </c>
      <c r="V548" s="29"/>
      <c r="W548" s="35"/>
      <c r="X548" s="35"/>
      <c r="Y548" s="35"/>
      <c r="Z548" s="35"/>
      <c r="AA548" s="24" t="str">
        <f>IF(W548&lt;&gt;"",VLOOKUP(W548,'Anlagentypen strukt inkl RD end'!$A$2:$H$40,8),"")</f>
        <v/>
      </c>
      <c r="AB548" s="24" t="str">
        <f>IF(X548&lt;&gt;"",VLOOKUP(X548,'Anlagentypen strukt inkl RD end'!$A$2:$H$40,8),"")</f>
        <v/>
      </c>
      <c r="AC548" s="24" t="str">
        <f>IF(Y548&lt;&gt;"",VLOOKUP(Y548,'Anlagentypen strukt inkl RD end'!$A$2:$H$40,8),"")</f>
        <v/>
      </c>
      <c r="AD548" s="24" t="str">
        <f>IF(Z548&lt;&gt;"",VLOOKUP(Z548,'Anlagentypen strukt inkl RD end'!$A$2:$H$40,8),"")</f>
        <v/>
      </c>
      <c r="AE548" s="33" t="str">
        <f t="shared" si="158"/>
        <v/>
      </c>
      <c r="AF548" s="25"/>
      <c r="AG548" s="25"/>
      <c r="AH548" s="25"/>
      <c r="AI548" s="25"/>
      <c r="AJ548" s="47" t="str">
        <f t="shared" si="159"/>
        <v/>
      </c>
      <c r="AK548" s="48" t="str">
        <f t="shared" si="153"/>
        <v/>
      </c>
      <c r="AL548" s="47" t="str">
        <f t="shared" si="164"/>
        <v/>
      </c>
      <c r="AM548" s="27"/>
      <c r="AN548" s="36" t="str">
        <f t="shared" si="154"/>
        <v/>
      </c>
      <c r="AO548" s="39" t="str">
        <f t="shared" si="150"/>
        <v/>
      </c>
      <c r="AP548" s="39" t="str">
        <f t="shared" si="160"/>
        <v/>
      </c>
      <c r="AQ548" s="97" t="str">
        <f t="shared" si="155"/>
        <v/>
      </c>
      <c r="AR548" s="140" t="str">
        <f>_xlfn.IFNA(IF(AND(MATCH(B548,SlNrfürStrecke!A:A,0)&gt;0,MATCH(C548,SlNrfürStrecke!B:B,0)&gt;0)=TRUE,"ja","nein"),"nein")</f>
        <v>nein</v>
      </c>
      <c r="AS548" s="140" t="str">
        <f t="shared" si="161"/>
        <v>nein</v>
      </c>
      <c r="AT548" s="113" t="str">
        <f t="shared" si="162"/>
        <v>Ja</v>
      </c>
      <c r="AU548" s="113"/>
      <c r="AV548" s="141" t="s">
        <v>3607</v>
      </c>
    </row>
    <row r="549" spans="1:48" s="39" customFormat="1" ht="26.4" hidden="1" x14ac:dyDescent="0.25">
      <c r="A549" s="23"/>
      <c r="B549" s="77">
        <v>31608</v>
      </c>
      <c r="C549" s="81" t="s">
        <v>7</v>
      </c>
      <c r="D549" s="81" t="s">
        <v>8</v>
      </c>
      <c r="E549" s="37" t="b">
        <f t="shared" si="163"/>
        <v>0</v>
      </c>
      <c r="F549" s="37" t="b">
        <f t="shared" si="156"/>
        <v>0</v>
      </c>
      <c r="G549" s="38" t="str">
        <f t="shared" si="147"/>
        <v>31608 77 g</v>
      </c>
      <c r="H549" s="18" t="s">
        <v>757</v>
      </c>
      <c r="I549" s="94" t="s">
        <v>9</v>
      </c>
      <c r="J549" s="19" t="s">
        <v>3</v>
      </c>
      <c r="K549" s="19" t="s">
        <v>3</v>
      </c>
      <c r="L549" s="51"/>
      <c r="M549" s="51"/>
      <c r="N549" s="19" t="str">
        <f t="shared" si="148"/>
        <v/>
      </c>
      <c r="O549" s="22" t="str">
        <f t="shared" ca="1" si="151"/>
        <v>ja</v>
      </c>
      <c r="P549" s="22" t="str">
        <f t="shared" ca="1" si="152"/>
        <v>ja</v>
      </c>
      <c r="Q549" s="20" t="str">
        <f t="shared" ca="1" si="149"/>
        <v>Ja</v>
      </c>
      <c r="R549" s="53" t="s">
        <v>758</v>
      </c>
      <c r="S549" s="84"/>
      <c r="T549" s="83"/>
      <c r="U549" s="33" t="str">
        <f t="shared" si="157"/>
        <v/>
      </c>
      <c r="V549" s="29"/>
      <c r="W549" s="35"/>
      <c r="X549" s="35"/>
      <c r="Y549" s="35"/>
      <c r="Z549" s="35"/>
      <c r="AA549" s="24" t="str">
        <f>IF(W549&lt;&gt;"",VLOOKUP(W549,'Anlagentypen strukt inkl RD end'!$A$2:$H$40,8),"")</f>
        <v/>
      </c>
      <c r="AB549" s="24" t="str">
        <f>IF(X549&lt;&gt;"",VLOOKUP(X549,'Anlagentypen strukt inkl RD end'!$A$2:$H$40,8),"")</f>
        <v/>
      </c>
      <c r="AC549" s="24" t="str">
        <f>IF(Y549&lt;&gt;"",VLOOKUP(Y549,'Anlagentypen strukt inkl RD end'!$A$2:$H$40,8),"")</f>
        <v/>
      </c>
      <c r="AD549" s="24" t="str">
        <f>IF(Z549&lt;&gt;"",VLOOKUP(Z549,'Anlagentypen strukt inkl RD end'!$A$2:$H$40,8),"")</f>
        <v/>
      </c>
      <c r="AE549" s="33" t="str">
        <f t="shared" si="158"/>
        <v/>
      </c>
      <c r="AF549" s="25"/>
      <c r="AG549" s="25"/>
      <c r="AH549" s="25"/>
      <c r="AI549" s="25"/>
      <c r="AJ549" s="47" t="str">
        <f t="shared" si="159"/>
        <v/>
      </c>
      <c r="AK549" s="48" t="str">
        <f t="shared" si="153"/>
        <v/>
      </c>
      <c r="AL549" s="47" t="str">
        <f t="shared" si="164"/>
        <v/>
      </c>
      <c r="AM549" s="27"/>
      <c r="AN549" s="36" t="str">
        <f t="shared" si="154"/>
        <v/>
      </c>
      <c r="AO549" s="39" t="str">
        <f t="shared" si="150"/>
        <v/>
      </c>
      <c r="AP549" s="39" t="str">
        <f t="shared" si="160"/>
        <v/>
      </c>
      <c r="AQ549" s="97" t="str">
        <f t="shared" si="155"/>
        <v/>
      </c>
      <c r="AR549" s="113" t="str">
        <f>_xlfn.IFNA(IF(AND(MATCH(B549,SlNrfürStrecke!A:A,0)&gt;0,MATCH(C549,SlNrfürStrecke!B:B,0)&gt;0)=TRUE,"ja","nein"),"nein")</f>
        <v>nein</v>
      </c>
      <c r="AS549" s="140" t="str">
        <f t="shared" si="161"/>
        <v>nein</v>
      </c>
      <c r="AT549" s="113" t="str">
        <f t="shared" si="162"/>
        <v>Ja</v>
      </c>
      <c r="AU549" s="113"/>
      <c r="AV549" s="141" t="s">
        <v>3607</v>
      </c>
    </row>
    <row r="550" spans="1:48" s="39" customFormat="1" ht="26.4" hidden="1" x14ac:dyDescent="0.25">
      <c r="A550" s="23"/>
      <c r="B550" s="77">
        <v>31608</v>
      </c>
      <c r="C550" s="81" t="s">
        <v>142</v>
      </c>
      <c r="D550" s="81" t="s">
        <v>3</v>
      </c>
      <c r="E550" s="37" t="b">
        <f t="shared" si="163"/>
        <v>0</v>
      </c>
      <c r="F550" s="37" t="b">
        <f t="shared" si="156"/>
        <v>0</v>
      </c>
      <c r="G550" s="38" t="str">
        <f t="shared" si="147"/>
        <v xml:space="preserve">31608 91 </v>
      </c>
      <c r="H550" s="18" t="s">
        <v>757</v>
      </c>
      <c r="I550" s="94" t="s">
        <v>3164</v>
      </c>
      <c r="J550" s="19" t="s">
        <v>3</v>
      </c>
      <c r="K550" s="19" t="s">
        <v>3</v>
      </c>
      <c r="L550" s="51"/>
      <c r="M550" s="51"/>
      <c r="N550" s="19" t="str">
        <f t="shared" si="148"/>
        <v/>
      </c>
      <c r="O550" s="22" t="str">
        <f t="shared" ca="1" si="151"/>
        <v>ja</v>
      </c>
      <c r="P550" s="22" t="str">
        <f t="shared" ca="1" si="152"/>
        <v>ja</v>
      </c>
      <c r="Q550" s="20" t="str">
        <f t="shared" ca="1" si="149"/>
        <v>Ja</v>
      </c>
      <c r="R550" s="53" t="s">
        <v>759</v>
      </c>
      <c r="S550" s="73"/>
      <c r="T550" s="28"/>
      <c r="U550" s="33" t="str">
        <f t="shared" si="157"/>
        <v/>
      </c>
      <c r="V550" s="29"/>
      <c r="W550" s="35"/>
      <c r="X550" s="35"/>
      <c r="Y550" s="35"/>
      <c r="Z550" s="35"/>
      <c r="AA550" s="24" t="str">
        <f>IF(W550&lt;&gt;"",VLOOKUP(W550,'Anlagentypen strukt inkl RD end'!$A$2:$H$40,8),"")</f>
        <v/>
      </c>
      <c r="AB550" s="24" t="str">
        <f>IF(X550&lt;&gt;"",VLOOKUP(X550,'Anlagentypen strukt inkl RD end'!$A$2:$H$40,8),"")</f>
        <v/>
      </c>
      <c r="AC550" s="24" t="str">
        <f>IF(Y550&lt;&gt;"",VLOOKUP(Y550,'Anlagentypen strukt inkl RD end'!$A$2:$H$40,8),"")</f>
        <v/>
      </c>
      <c r="AD550" s="24" t="str">
        <f>IF(Z550&lt;&gt;"",VLOOKUP(Z550,'Anlagentypen strukt inkl RD end'!$A$2:$H$40,8),"")</f>
        <v/>
      </c>
      <c r="AE550" s="33" t="str">
        <f t="shared" si="158"/>
        <v/>
      </c>
      <c r="AF550" s="25"/>
      <c r="AG550" s="25"/>
      <c r="AH550" s="25"/>
      <c r="AI550" s="25"/>
      <c r="AJ550" s="47" t="str">
        <f t="shared" si="159"/>
        <v/>
      </c>
      <c r="AK550" s="48" t="str">
        <f t="shared" si="153"/>
        <v/>
      </c>
      <c r="AL550" s="47" t="str">
        <f t="shared" si="164"/>
        <v/>
      </c>
      <c r="AM550" s="27"/>
      <c r="AN550" s="36" t="str">
        <f t="shared" si="154"/>
        <v/>
      </c>
      <c r="AO550" s="39" t="str">
        <f t="shared" si="150"/>
        <v/>
      </c>
      <c r="AP550" s="39" t="str">
        <f t="shared" si="160"/>
        <v/>
      </c>
      <c r="AQ550" s="97" t="str">
        <f t="shared" si="155"/>
        <v/>
      </c>
      <c r="AR550" s="113" t="str">
        <f>_xlfn.IFNA(IF(AND(MATCH(B550,SlNrfürStrecke!A:A,0)&gt;0,MATCH(C550,SlNrfürStrecke!B:B,0)&gt;0)=TRUE,"ja","nein"),"nein")</f>
        <v>nein</v>
      </c>
      <c r="AS550" s="140" t="str">
        <f t="shared" si="161"/>
        <v>nein</v>
      </c>
      <c r="AT550" s="113" t="str">
        <f t="shared" si="162"/>
        <v>Ja</v>
      </c>
      <c r="AU550" s="113"/>
      <c r="AV550" s="141" t="s">
        <v>3607</v>
      </c>
    </row>
    <row r="551" spans="1:48" s="39" customFormat="1" hidden="1" x14ac:dyDescent="0.25">
      <c r="A551" s="23"/>
      <c r="B551" s="77">
        <v>31609</v>
      </c>
      <c r="C551" s="80" t="s">
        <v>3</v>
      </c>
      <c r="D551" s="81" t="s">
        <v>174</v>
      </c>
      <c r="E551" s="37" t="b">
        <f t="shared" si="163"/>
        <v>0</v>
      </c>
      <c r="F551" s="37" t="b">
        <f t="shared" si="156"/>
        <v>0</v>
      </c>
      <c r="G551" s="38" t="str">
        <f t="shared" si="147"/>
        <v>31609  gn</v>
      </c>
      <c r="H551" s="18" t="s">
        <v>760</v>
      </c>
      <c r="I551" s="93" t="s">
        <v>2346</v>
      </c>
      <c r="J551" s="19" t="s">
        <v>3</v>
      </c>
      <c r="K551" s="19" t="s">
        <v>3</v>
      </c>
      <c r="L551" s="55">
        <v>39083</v>
      </c>
      <c r="M551" s="51"/>
      <c r="N551" s="19" t="str">
        <f t="shared" si="148"/>
        <v>Ja</v>
      </c>
      <c r="O551" s="22" t="str">
        <f t="shared" ca="1" si="151"/>
        <v>ja</v>
      </c>
      <c r="P551" s="22" t="str">
        <f t="shared" ca="1" si="152"/>
        <v>ja</v>
      </c>
      <c r="Q551" s="20" t="str">
        <f t="shared" ca="1" si="149"/>
        <v>Ja</v>
      </c>
      <c r="R551" s="53" t="s">
        <v>761</v>
      </c>
      <c r="S551" s="84"/>
      <c r="T551" s="83"/>
      <c r="U551" s="33" t="str">
        <f>IF(T551="X","D15 ","")</f>
        <v/>
      </c>
      <c r="V551" s="29"/>
      <c r="W551" s="35"/>
      <c r="X551" s="35"/>
      <c r="Y551" s="35"/>
      <c r="Z551" s="35"/>
      <c r="AA551" s="24" t="str">
        <f>IF(W551&lt;&gt;"",VLOOKUP(W551,'Anlagentypen strukt inkl RD end'!$A$2:$H$40,8),"")</f>
        <v/>
      </c>
      <c r="AB551" s="24" t="str">
        <f>IF(X551&lt;&gt;"",VLOOKUP(X551,'Anlagentypen strukt inkl RD end'!$A$2:$H$40,8),"")</f>
        <v/>
      </c>
      <c r="AC551" s="24" t="str">
        <f>IF(Y551&lt;&gt;"",VLOOKUP(Y551,'Anlagentypen strukt inkl RD end'!$A$2:$H$40,8),"")</f>
        <v/>
      </c>
      <c r="AD551" s="24" t="str">
        <f>IF(Z551&lt;&gt;"",VLOOKUP(Z551,'Anlagentypen strukt inkl RD end'!$A$2:$H$40,8),"")</f>
        <v/>
      </c>
      <c r="AE551" s="33" t="str">
        <f t="shared" si="158"/>
        <v/>
      </c>
      <c r="AF551" s="25"/>
      <c r="AG551" s="25"/>
      <c r="AH551" s="25"/>
      <c r="AI551" s="25"/>
      <c r="AJ551" s="47" t="str">
        <f t="shared" si="159"/>
        <v/>
      </c>
      <c r="AK551" s="48" t="str">
        <f t="shared" si="153"/>
        <v/>
      </c>
      <c r="AL551" s="47" t="str">
        <f t="shared" si="164"/>
        <v/>
      </c>
      <c r="AM551" s="27"/>
      <c r="AN551" s="36" t="str">
        <f t="shared" si="154"/>
        <v/>
      </c>
      <c r="AO551" s="39" t="str">
        <f t="shared" si="150"/>
        <v/>
      </c>
      <c r="AP551" s="39" t="str">
        <f t="shared" si="160"/>
        <v/>
      </c>
      <c r="AQ551" s="97" t="str">
        <f t="shared" si="155"/>
        <v/>
      </c>
      <c r="AR551" s="140" t="str">
        <f>_xlfn.IFNA(IF(AND(MATCH(B551,SlNrfürStrecke!A:A,0)&gt;0,MATCH(C551,SlNrfürStrecke!B:B,0)&gt;0)=TRUE,"ja","nein"),"nein")</f>
        <v>nein</v>
      </c>
      <c r="AS551" s="140" t="str">
        <f t="shared" si="161"/>
        <v>nein</v>
      </c>
      <c r="AT551" s="113" t="str">
        <f t="shared" si="162"/>
        <v>Ja</v>
      </c>
      <c r="AU551" s="113"/>
      <c r="AV551" s="141" t="s">
        <v>3607</v>
      </c>
    </row>
    <row r="552" spans="1:48" s="39" customFormat="1" x14ac:dyDescent="0.25">
      <c r="A552" s="23" t="s">
        <v>2345</v>
      </c>
      <c r="B552" s="77">
        <v>31610</v>
      </c>
      <c r="C552" s="80" t="s">
        <v>3</v>
      </c>
      <c r="D552" s="81" t="s">
        <v>3</v>
      </c>
      <c r="E552" s="37" t="b">
        <f t="shared" si="163"/>
        <v>1</v>
      </c>
      <c r="F552" s="37" t="b">
        <f t="shared" si="156"/>
        <v>0</v>
      </c>
      <c r="G552" s="38" t="str">
        <f t="shared" si="147"/>
        <v xml:space="preserve">31610  </v>
      </c>
      <c r="H552" s="18" t="s">
        <v>763</v>
      </c>
      <c r="I552" s="93" t="s">
        <v>2346</v>
      </c>
      <c r="J552" s="19" t="s">
        <v>3</v>
      </c>
      <c r="K552" s="19" t="s">
        <v>3</v>
      </c>
      <c r="L552" s="51"/>
      <c r="M552" s="51"/>
      <c r="N552" s="19" t="str">
        <f t="shared" si="148"/>
        <v/>
      </c>
      <c r="O552" s="22" t="str">
        <f t="shared" ca="1" si="151"/>
        <v>ja</v>
      </c>
      <c r="P552" s="22" t="str">
        <f t="shared" ca="1" si="152"/>
        <v>ja</v>
      </c>
      <c r="Q552" s="20" t="str">
        <f t="shared" ca="1" si="149"/>
        <v>Ja</v>
      </c>
      <c r="R552" s="53" t="s">
        <v>762</v>
      </c>
      <c r="S552" s="73" t="s">
        <v>2345</v>
      </c>
      <c r="T552" s="28"/>
      <c r="U552" s="33" t="str">
        <f t="shared" si="157"/>
        <v/>
      </c>
      <c r="V552" s="29"/>
      <c r="W552" s="35"/>
      <c r="X552" s="35"/>
      <c r="Y552" s="35"/>
      <c r="Z552" s="35"/>
      <c r="AA552" s="24" t="str">
        <f>IF(W552&lt;&gt;"",VLOOKUP(W552,'Anlagentypen strukt inkl RD end'!$A$2:$H$40,8),"")</f>
        <v/>
      </c>
      <c r="AB552" s="24" t="str">
        <f>IF(X552&lt;&gt;"",VLOOKUP(X552,'Anlagentypen strukt inkl RD end'!$A$2:$H$40,8),"")</f>
        <v/>
      </c>
      <c r="AC552" s="24" t="str">
        <f>IF(Y552&lt;&gt;"",VLOOKUP(Y552,'Anlagentypen strukt inkl RD end'!$A$2:$H$40,8),"")</f>
        <v/>
      </c>
      <c r="AD552" s="24" t="str">
        <f>IF(Z552&lt;&gt;"",VLOOKUP(Z552,'Anlagentypen strukt inkl RD end'!$A$2:$H$40,8),"")</f>
        <v/>
      </c>
      <c r="AE552" s="33" t="str">
        <f t="shared" si="158"/>
        <v/>
      </c>
      <c r="AF552" s="25"/>
      <c r="AG552" s="25"/>
      <c r="AH552" s="25"/>
      <c r="AI552" s="25"/>
      <c r="AJ552" s="47" t="str">
        <f t="shared" si="159"/>
        <v/>
      </c>
      <c r="AK552" s="48" t="str">
        <f t="shared" si="153"/>
        <v/>
      </c>
      <c r="AL552" s="47" t="str">
        <f t="shared" si="164"/>
        <v/>
      </c>
      <c r="AM552" s="27"/>
      <c r="AN552" s="36" t="str">
        <f t="shared" si="154"/>
        <v/>
      </c>
      <c r="AO552" s="39" t="str">
        <f t="shared" si="150"/>
        <v/>
      </c>
      <c r="AP552" s="39" t="str">
        <f t="shared" si="160"/>
        <v>X</v>
      </c>
      <c r="AQ552" s="97" t="str">
        <f t="shared" si="155"/>
        <v/>
      </c>
      <c r="AR552" s="140" t="str">
        <f>_xlfn.IFNA(IF(AND(MATCH(B552,SlNrfürStrecke!A:A,0)&gt;0,MATCH(C552,SlNrfürStrecke!B:B,0)&gt;0)=TRUE,"ja","nein"),"nein")</f>
        <v>ja</v>
      </c>
      <c r="AS552" s="140" t="str">
        <f t="shared" si="161"/>
        <v>ja</v>
      </c>
      <c r="AT552" s="113" t="str">
        <f t="shared" si="162"/>
        <v>Nein</v>
      </c>
      <c r="AU552" s="113"/>
      <c r="AV552" s="141" t="s">
        <v>3607</v>
      </c>
    </row>
    <row r="553" spans="1:48" s="39" customFormat="1" hidden="1" x14ac:dyDescent="0.25">
      <c r="A553" s="23"/>
      <c r="B553" s="77">
        <v>31610</v>
      </c>
      <c r="C553" s="81" t="s">
        <v>7</v>
      </c>
      <c r="D553" s="81" t="s">
        <v>8</v>
      </c>
      <c r="E553" s="37" t="b">
        <f t="shared" si="163"/>
        <v>0</v>
      </c>
      <c r="F553" s="37" t="b">
        <f t="shared" si="156"/>
        <v>0</v>
      </c>
      <c r="G553" s="38" t="str">
        <f t="shared" ref="G553:G616" si="165">B553&amp; " " &amp;C553&amp; " " &amp; D553</f>
        <v>31610 77 g</v>
      </c>
      <c r="H553" s="18" t="s">
        <v>763</v>
      </c>
      <c r="I553" s="94" t="s">
        <v>9</v>
      </c>
      <c r="J553" s="19" t="s">
        <v>3</v>
      </c>
      <c r="K553" s="19" t="s">
        <v>3</v>
      </c>
      <c r="L553" s="51"/>
      <c r="M553" s="51"/>
      <c r="N553" s="19" t="str">
        <f t="shared" ref="N553:N616" si="166">IF(L553&amp;M553 &lt;&gt;"","Ja","")</f>
        <v/>
      </c>
      <c r="O553" s="22" t="str">
        <f t="shared" ca="1" si="151"/>
        <v>ja</v>
      </c>
      <c r="P553" s="22" t="str">
        <f t="shared" ca="1" si="152"/>
        <v>ja</v>
      </c>
      <c r="Q553" s="20" t="str">
        <f t="shared" ref="Q553:Q616" ca="1" si="167">IF(OR(O553="Nein",P553="Nein"),"Nein","Ja")</f>
        <v>Ja</v>
      </c>
      <c r="R553" s="53" t="s">
        <v>764</v>
      </c>
      <c r="S553" s="84"/>
      <c r="T553" s="83"/>
      <c r="U553" s="33" t="str">
        <f t="shared" si="157"/>
        <v/>
      </c>
      <c r="V553" s="29"/>
      <c r="W553" s="35"/>
      <c r="X553" s="35"/>
      <c r="Y553" s="35"/>
      <c r="Z553" s="35"/>
      <c r="AA553" s="24" t="str">
        <f>IF(W553&lt;&gt;"",VLOOKUP(W553,'Anlagentypen strukt inkl RD end'!$A$2:$H$40,8),"")</f>
        <v/>
      </c>
      <c r="AB553" s="24" t="str">
        <f>IF(X553&lt;&gt;"",VLOOKUP(X553,'Anlagentypen strukt inkl RD end'!$A$2:$H$40,8),"")</f>
        <v/>
      </c>
      <c r="AC553" s="24" t="str">
        <f>IF(Y553&lt;&gt;"",VLOOKUP(Y553,'Anlagentypen strukt inkl RD end'!$A$2:$H$40,8),"")</f>
        <v/>
      </c>
      <c r="AD553" s="24" t="str">
        <f>IF(Z553&lt;&gt;"",VLOOKUP(Z553,'Anlagentypen strukt inkl RD end'!$A$2:$H$40,8),"")</f>
        <v/>
      </c>
      <c r="AE553" s="33" t="str">
        <f t="shared" si="158"/>
        <v/>
      </c>
      <c r="AF553" s="25"/>
      <c r="AG553" s="25"/>
      <c r="AH553" s="25"/>
      <c r="AI553" s="25"/>
      <c r="AJ553" s="47" t="str">
        <f t="shared" si="159"/>
        <v/>
      </c>
      <c r="AK553" s="48" t="str">
        <f t="shared" si="153"/>
        <v/>
      </c>
      <c r="AL553" s="47" t="str">
        <f t="shared" si="164"/>
        <v/>
      </c>
      <c r="AM553" s="27"/>
      <c r="AN553" s="36" t="str">
        <f t="shared" si="154"/>
        <v/>
      </c>
      <c r="AO553" s="39" t="str">
        <f t="shared" ref="AO553:AO616" si="168">IF(AN553&lt;&gt;"",1,"")</f>
        <v/>
      </c>
      <c r="AP553" s="39" t="str">
        <f t="shared" si="160"/>
        <v/>
      </c>
      <c r="AQ553" s="97" t="str">
        <f t="shared" si="155"/>
        <v/>
      </c>
      <c r="AR553" s="113" t="str">
        <f>_xlfn.IFNA(IF(AND(MATCH(B553,SlNrfürStrecke!A:A,0)&gt;0,MATCH(C553,SlNrfürStrecke!B:B,0)&gt;0)=TRUE,"ja","nein"),"nein")</f>
        <v>nein</v>
      </c>
      <c r="AS553" s="140" t="str">
        <f t="shared" si="161"/>
        <v>nein</v>
      </c>
      <c r="AT553" s="113" t="str">
        <f t="shared" si="162"/>
        <v>Ja</v>
      </c>
      <c r="AU553" s="113"/>
      <c r="AV553" s="141" t="s">
        <v>3607</v>
      </c>
    </row>
    <row r="554" spans="1:48" s="39" customFormat="1" ht="26.4" hidden="1" x14ac:dyDescent="0.25">
      <c r="A554" s="23"/>
      <c r="B554" s="77">
        <v>31610</v>
      </c>
      <c r="C554" s="81" t="s">
        <v>142</v>
      </c>
      <c r="D554" s="81" t="s">
        <v>3</v>
      </c>
      <c r="E554" s="37" t="b">
        <f t="shared" si="163"/>
        <v>0</v>
      </c>
      <c r="F554" s="37" t="b">
        <f t="shared" si="156"/>
        <v>0</v>
      </c>
      <c r="G554" s="38" t="str">
        <f t="shared" si="165"/>
        <v xml:space="preserve">31610 91 </v>
      </c>
      <c r="H554" s="18" t="s">
        <v>763</v>
      </c>
      <c r="I554" s="94" t="s">
        <v>3164</v>
      </c>
      <c r="J554" s="19" t="s">
        <v>3</v>
      </c>
      <c r="K554" s="19" t="s">
        <v>3</v>
      </c>
      <c r="L554" s="51"/>
      <c r="M554" s="51"/>
      <c r="N554" s="19" t="str">
        <f t="shared" si="166"/>
        <v/>
      </c>
      <c r="O554" s="22" t="str">
        <f t="shared" ca="1" si="151"/>
        <v>ja</v>
      </c>
      <c r="P554" s="22" t="str">
        <f t="shared" ca="1" si="152"/>
        <v>ja</v>
      </c>
      <c r="Q554" s="20" t="str">
        <f t="shared" ca="1" si="167"/>
        <v>Ja</v>
      </c>
      <c r="R554" s="53" t="s">
        <v>765</v>
      </c>
      <c r="S554" s="73"/>
      <c r="T554" s="28"/>
      <c r="U554" s="33" t="str">
        <f t="shared" si="157"/>
        <v/>
      </c>
      <c r="V554" s="29"/>
      <c r="W554" s="35"/>
      <c r="X554" s="35"/>
      <c r="Y554" s="35"/>
      <c r="Z554" s="35"/>
      <c r="AA554" s="24" t="str">
        <f>IF(W554&lt;&gt;"",VLOOKUP(W554,'Anlagentypen strukt inkl RD end'!$A$2:$H$40,8),"")</f>
        <v/>
      </c>
      <c r="AB554" s="24" t="str">
        <f>IF(X554&lt;&gt;"",VLOOKUP(X554,'Anlagentypen strukt inkl RD end'!$A$2:$H$40,8),"")</f>
        <v/>
      </c>
      <c r="AC554" s="24" t="str">
        <f>IF(Y554&lt;&gt;"",VLOOKUP(Y554,'Anlagentypen strukt inkl RD end'!$A$2:$H$40,8),"")</f>
        <v/>
      </c>
      <c r="AD554" s="24" t="str">
        <f>IF(Z554&lt;&gt;"",VLOOKUP(Z554,'Anlagentypen strukt inkl RD end'!$A$2:$H$40,8),"")</f>
        <v/>
      </c>
      <c r="AE554" s="33" t="str">
        <f t="shared" si="158"/>
        <v/>
      </c>
      <c r="AF554" s="25"/>
      <c r="AG554" s="25"/>
      <c r="AH554" s="25"/>
      <c r="AI554" s="25"/>
      <c r="AJ554" s="47" t="str">
        <f t="shared" si="159"/>
        <v/>
      </c>
      <c r="AK554" s="48" t="str">
        <f t="shared" si="153"/>
        <v/>
      </c>
      <c r="AL554" s="47" t="str">
        <f t="shared" si="164"/>
        <v/>
      </c>
      <c r="AM554" s="27"/>
      <c r="AN554" s="36" t="str">
        <f t="shared" si="154"/>
        <v/>
      </c>
      <c r="AO554" s="39" t="str">
        <f t="shared" si="168"/>
        <v/>
      </c>
      <c r="AP554" s="39" t="str">
        <f t="shared" si="160"/>
        <v/>
      </c>
      <c r="AQ554" s="97" t="str">
        <f t="shared" si="155"/>
        <v/>
      </c>
      <c r="AR554" s="113" t="str">
        <f>_xlfn.IFNA(IF(AND(MATCH(B554,SlNrfürStrecke!A:A,0)&gt;0,MATCH(C554,SlNrfürStrecke!B:B,0)&gt;0)=TRUE,"ja","nein"),"nein")</f>
        <v>nein</v>
      </c>
      <c r="AS554" s="140" t="str">
        <f t="shared" si="161"/>
        <v>nein</v>
      </c>
      <c r="AT554" s="113" t="str">
        <f t="shared" si="162"/>
        <v>Ja</v>
      </c>
      <c r="AU554" s="113"/>
      <c r="AV554" s="141" t="s">
        <v>3607</v>
      </c>
    </row>
    <row r="555" spans="1:48" s="39" customFormat="1" hidden="1" x14ac:dyDescent="0.25">
      <c r="A555" s="23"/>
      <c r="B555" s="77">
        <v>31611</v>
      </c>
      <c r="C555" s="80" t="s">
        <v>3</v>
      </c>
      <c r="D555" s="81" t="s">
        <v>8</v>
      </c>
      <c r="E555" s="37" t="b">
        <f t="shared" si="163"/>
        <v>0</v>
      </c>
      <c r="F555" s="37" t="b">
        <f t="shared" si="156"/>
        <v>0</v>
      </c>
      <c r="G555" s="38" t="str">
        <f t="shared" si="165"/>
        <v>31611  g</v>
      </c>
      <c r="H555" s="18" t="s">
        <v>767</v>
      </c>
      <c r="I555" s="93" t="s">
        <v>2346</v>
      </c>
      <c r="J555" s="19" t="s">
        <v>3</v>
      </c>
      <c r="K555" s="19" t="s">
        <v>3</v>
      </c>
      <c r="L555" s="51"/>
      <c r="M555" s="51"/>
      <c r="N555" s="19" t="str">
        <f t="shared" si="166"/>
        <v/>
      </c>
      <c r="O555" s="22" t="str">
        <f t="shared" ca="1" si="151"/>
        <v>ja</v>
      </c>
      <c r="P555" s="22" t="str">
        <f t="shared" ca="1" si="152"/>
        <v>ja</v>
      </c>
      <c r="Q555" s="20" t="str">
        <f t="shared" ca="1" si="167"/>
        <v>Ja</v>
      </c>
      <c r="R555" s="53" t="s">
        <v>766</v>
      </c>
      <c r="S555" s="84"/>
      <c r="T555" s="83"/>
      <c r="U555" s="33" t="str">
        <f t="shared" si="157"/>
        <v/>
      </c>
      <c r="V555" s="29"/>
      <c r="W555" s="35"/>
      <c r="X555" s="35"/>
      <c r="Y555" s="35"/>
      <c r="Z555" s="35"/>
      <c r="AA555" s="24" t="str">
        <f>IF(W555&lt;&gt;"",VLOOKUP(W555,'Anlagentypen strukt inkl RD end'!$A$2:$H$40,8),"")</f>
        <v/>
      </c>
      <c r="AB555" s="24" t="str">
        <f>IF(X555&lt;&gt;"",VLOOKUP(X555,'Anlagentypen strukt inkl RD end'!$A$2:$H$40,8),"")</f>
        <v/>
      </c>
      <c r="AC555" s="24" t="str">
        <f>IF(Y555&lt;&gt;"",VLOOKUP(Y555,'Anlagentypen strukt inkl RD end'!$A$2:$H$40,8),"")</f>
        <v/>
      </c>
      <c r="AD555" s="24" t="str">
        <f>IF(Z555&lt;&gt;"",VLOOKUP(Z555,'Anlagentypen strukt inkl RD end'!$A$2:$H$40,8),"")</f>
        <v/>
      </c>
      <c r="AE555" s="33" t="str">
        <f t="shared" si="158"/>
        <v/>
      </c>
      <c r="AF555" s="25"/>
      <c r="AG555" s="25"/>
      <c r="AH555" s="25"/>
      <c r="AI555" s="25"/>
      <c r="AJ555" s="47" t="str">
        <f t="shared" si="159"/>
        <v/>
      </c>
      <c r="AK555" s="48" t="str">
        <f t="shared" si="153"/>
        <v/>
      </c>
      <c r="AL555" s="47" t="str">
        <f t="shared" si="164"/>
        <v/>
      </c>
      <c r="AM555" s="27"/>
      <c r="AN555" s="36" t="str">
        <f t="shared" si="154"/>
        <v/>
      </c>
      <c r="AO555" s="39" t="str">
        <f t="shared" si="168"/>
        <v/>
      </c>
      <c r="AP555" s="39" t="str">
        <f t="shared" si="160"/>
        <v/>
      </c>
      <c r="AQ555" s="97" t="str">
        <f t="shared" si="155"/>
        <v/>
      </c>
      <c r="AR555" s="140" t="str">
        <f>_xlfn.IFNA(IF(AND(MATCH(B555,SlNrfürStrecke!A:A,0)&gt;0,MATCH(C555,SlNrfürStrecke!B:B,0)&gt;0)=TRUE,"ja","nein"),"nein")</f>
        <v>nein</v>
      </c>
      <c r="AS555" s="140" t="str">
        <f t="shared" si="161"/>
        <v>nein</v>
      </c>
      <c r="AT555" s="113" t="str">
        <f t="shared" si="162"/>
        <v>Ja</v>
      </c>
      <c r="AU555" s="113"/>
      <c r="AV555" s="141" t="s">
        <v>3607</v>
      </c>
    </row>
    <row r="556" spans="1:48" s="39" customFormat="1" hidden="1" x14ac:dyDescent="0.25">
      <c r="A556" s="23"/>
      <c r="B556" s="77">
        <v>31611</v>
      </c>
      <c r="C556" s="81" t="s">
        <v>112</v>
      </c>
      <c r="D556" s="81" t="s">
        <v>3</v>
      </c>
      <c r="E556" s="37" t="b">
        <f t="shared" si="163"/>
        <v>0</v>
      </c>
      <c r="F556" s="37" t="b">
        <f t="shared" si="156"/>
        <v>0</v>
      </c>
      <c r="G556" s="38" t="str">
        <f t="shared" si="165"/>
        <v xml:space="preserve">31611 88 </v>
      </c>
      <c r="H556" s="18" t="s">
        <v>767</v>
      </c>
      <c r="I556" s="94" t="s">
        <v>113</v>
      </c>
      <c r="J556" s="19" t="s">
        <v>3</v>
      </c>
      <c r="K556" s="19" t="s">
        <v>3</v>
      </c>
      <c r="L556" s="51"/>
      <c r="M556" s="51"/>
      <c r="N556" s="19" t="str">
        <f t="shared" si="166"/>
        <v/>
      </c>
      <c r="O556" s="22" t="str">
        <f t="shared" ca="1" si="151"/>
        <v>ja</v>
      </c>
      <c r="P556" s="22" t="str">
        <f t="shared" ca="1" si="152"/>
        <v>ja</v>
      </c>
      <c r="Q556" s="20" t="str">
        <f t="shared" ca="1" si="167"/>
        <v>Ja</v>
      </c>
      <c r="R556" s="53" t="s">
        <v>768</v>
      </c>
      <c r="S556" s="73"/>
      <c r="T556" s="28"/>
      <c r="U556" s="33" t="str">
        <f t="shared" si="157"/>
        <v/>
      </c>
      <c r="V556" s="29"/>
      <c r="W556" s="35"/>
      <c r="X556" s="35"/>
      <c r="Y556" s="35"/>
      <c r="Z556" s="35"/>
      <c r="AA556" s="24" t="str">
        <f>IF(W556&lt;&gt;"",VLOOKUP(W556,'Anlagentypen strukt inkl RD end'!$A$2:$H$40,8),"")</f>
        <v/>
      </c>
      <c r="AB556" s="24" t="str">
        <f>IF(X556&lt;&gt;"",VLOOKUP(X556,'Anlagentypen strukt inkl RD end'!$A$2:$H$40,8),"")</f>
        <v/>
      </c>
      <c r="AC556" s="24" t="str">
        <f>IF(Y556&lt;&gt;"",VLOOKUP(Y556,'Anlagentypen strukt inkl RD end'!$A$2:$H$40,8),"")</f>
        <v/>
      </c>
      <c r="AD556" s="24" t="str">
        <f>IF(Z556&lt;&gt;"",VLOOKUP(Z556,'Anlagentypen strukt inkl RD end'!$A$2:$H$40,8),"")</f>
        <v/>
      </c>
      <c r="AE556" s="33" t="str">
        <f t="shared" si="158"/>
        <v/>
      </c>
      <c r="AF556" s="25"/>
      <c r="AG556" s="25"/>
      <c r="AH556" s="25"/>
      <c r="AI556" s="25"/>
      <c r="AJ556" s="47" t="str">
        <f t="shared" si="159"/>
        <v/>
      </c>
      <c r="AK556" s="48" t="str">
        <f t="shared" si="153"/>
        <v/>
      </c>
      <c r="AL556" s="47" t="str">
        <f t="shared" si="164"/>
        <v/>
      </c>
      <c r="AM556" s="27"/>
      <c r="AN556" s="36" t="str">
        <f t="shared" si="154"/>
        <v/>
      </c>
      <c r="AO556" s="39" t="str">
        <f t="shared" si="168"/>
        <v/>
      </c>
      <c r="AP556" s="39" t="str">
        <f t="shared" si="160"/>
        <v/>
      </c>
      <c r="AQ556" s="97" t="str">
        <f t="shared" si="155"/>
        <v/>
      </c>
      <c r="AR556" s="113" t="str">
        <f>_xlfn.IFNA(IF(AND(MATCH(B556,SlNrfürStrecke!A:A,0)&gt;0,MATCH(C556,SlNrfürStrecke!B:B,0)&gt;0)=TRUE,"ja","nein"),"nein")</f>
        <v>nein</v>
      </c>
      <c r="AS556" s="140" t="str">
        <f t="shared" si="161"/>
        <v>nein</v>
      </c>
      <c r="AT556" s="113" t="str">
        <f t="shared" si="162"/>
        <v>Ja</v>
      </c>
      <c r="AU556" s="113"/>
      <c r="AV556" s="141" t="s">
        <v>3607</v>
      </c>
    </row>
    <row r="557" spans="1:48" s="39" customFormat="1" ht="26.4" hidden="1" x14ac:dyDescent="0.25">
      <c r="A557" s="23"/>
      <c r="B557" s="77">
        <v>31611</v>
      </c>
      <c r="C557" s="81" t="s">
        <v>142</v>
      </c>
      <c r="D557" s="81" t="s">
        <v>8</v>
      </c>
      <c r="E557" s="37" t="b">
        <f t="shared" si="163"/>
        <v>0</v>
      </c>
      <c r="F557" s="37" t="b">
        <f t="shared" si="156"/>
        <v>0</v>
      </c>
      <c r="G557" s="38" t="str">
        <f t="shared" si="165"/>
        <v>31611 91 g</v>
      </c>
      <c r="H557" s="18" t="s">
        <v>767</v>
      </c>
      <c r="I557" s="94" t="s">
        <v>3164</v>
      </c>
      <c r="J557" s="19" t="s">
        <v>3</v>
      </c>
      <c r="K557" s="19" t="s">
        <v>3182</v>
      </c>
      <c r="L557" s="51"/>
      <c r="M557" s="51"/>
      <c r="N557" s="19" t="str">
        <f t="shared" si="166"/>
        <v/>
      </c>
      <c r="O557" s="22" t="str">
        <f t="shared" ca="1" si="151"/>
        <v>ja</v>
      </c>
      <c r="P557" s="22" t="str">
        <f t="shared" ca="1" si="152"/>
        <v>ja</v>
      </c>
      <c r="Q557" s="20" t="str">
        <f t="shared" ca="1" si="167"/>
        <v>Ja</v>
      </c>
      <c r="R557" s="53" t="s">
        <v>769</v>
      </c>
      <c r="S557" s="84"/>
      <c r="T557" s="83"/>
      <c r="U557" s="33" t="str">
        <f t="shared" si="157"/>
        <v/>
      </c>
      <c r="V557" s="29"/>
      <c r="W557" s="35"/>
      <c r="X557" s="35"/>
      <c r="Y557" s="35"/>
      <c r="Z557" s="35"/>
      <c r="AA557" s="24" t="str">
        <f>IF(W557&lt;&gt;"",VLOOKUP(W557,'Anlagentypen strukt inkl RD end'!$A$2:$H$40,8),"")</f>
        <v/>
      </c>
      <c r="AB557" s="24" t="str">
        <f>IF(X557&lt;&gt;"",VLOOKUP(X557,'Anlagentypen strukt inkl RD end'!$A$2:$H$40,8),"")</f>
        <v/>
      </c>
      <c r="AC557" s="24" t="str">
        <f>IF(Y557&lt;&gt;"",VLOOKUP(Y557,'Anlagentypen strukt inkl RD end'!$A$2:$H$40,8),"")</f>
        <v/>
      </c>
      <c r="AD557" s="24" t="str">
        <f>IF(Z557&lt;&gt;"",VLOOKUP(Z557,'Anlagentypen strukt inkl RD end'!$A$2:$H$40,8),"")</f>
        <v/>
      </c>
      <c r="AE557" s="33" t="str">
        <f t="shared" si="158"/>
        <v/>
      </c>
      <c r="AF557" s="25"/>
      <c r="AG557" s="25"/>
      <c r="AH557" s="25"/>
      <c r="AI557" s="25"/>
      <c r="AJ557" s="47" t="str">
        <f t="shared" si="159"/>
        <v/>
      </c>
      <c r="AK557" s="48" t="str">
        <f t="shared" si="153"/>
        <v/>
      </c>
      <c r="AL557" s="47" t="str">
        <f t="shared" si="164"/>
        <v/>
      </c>
      <c r="AM557" s="27"/>
      <c r="AN557" s="36" t="str">
        <f t="shared" si="154"/>
        <v/>
      </c>
      <c r="AO557" s="39" t="str">
        <f t="shared" si="168"/>
        <v/>
      </c>
      <c r="AP557" s="39" t="str">
        <f t="shared" si="160"/>
        <v/>
      </c>
      <c r="AQ557" s="97" t="str">
        <f t="shared" si="155"/>
        <v/>
      </c>
      <c r="AR557" s="113" t="str">
        <f>_xlfn.IFNA(IF(AND(MATCH(B557,SlNrfürStrecke!A:A,0)&gt;0,MATCH(C557,SlNrfürStrecke!B:B,0)&gt;0)=TRUE,"ja","nein"),"nein")</f>
        <v>nein</v>
      </c>
      <c r="AS557" s="140" t="str">
        <f t="shared" si="161"/>
        <v>nein</v>
      </c>
      <c r="AT557" s="113" t="str">
        <f t="shared" si="162"/>
        <v>Ja</v>
      </c>
      <c r="AU557" s="113"/>
      <c r="AV557" s="141" t="s">
        <v>3607</v>
      </c>
    </row>
    <row r="558" spans="1:48" s="39" customFormat="1" hidden="1" x14ac:dyDescent="0.25">
      <c r="A558" s="23"/>
      <c r="B558" s="77">
        <v>31612</v>
      </c>
      <c r="C558" s="80" t="s">
        <v>3</v>
      </c>
      <c r="D558" s="81" t="s">
        <v>8</v>
      </c>
      <c r="E558" s="37" t="b">
        <f t="shared" si="163"/>
        <v>0</v>
      </c>
      <c r="F558" s="37" t="b">
        <f t="shared" si="156"/>
        <v>0</v>
      </c>
      <c r="G558" s="38" t="str">
        <f t="shared" si="165"/>
        <v>31612  g</v>
      </c>
      <c r="H558" s="18" t="s">
        <v>771</v>
      </c>
      <c r="I558" s="93" t="s">
        <v>2346</v>
      </c>
      <c r="J558" s="19" t="s">
        <v>3</v>
      </c>
      <c r="K558" s="19" t="s">
        <v>3</v>
      </c>
      <c r="L558" s="51"/>
      <c r="M558" s="51"/>
      <c r="N558" s="19" t="str">
        <f t="shared" si="166"/>
        <v/>
      </c>
      <c r="O558" s="22" t="str">
        <f t="shared" ca="1" si="151"/>
        <v>ja</v>
      </c>
      <c r="P558" s="22" t="str">
        <f t="shared" ca="1" si="152"/>
        <v>ja</v>
      </c>
      <c r="Q558" s="20" t="str">
        <f t="shared" ca="1" si="167"/>
        <v>Ja</v>
      </c>
      <c r="R558" s="53" t="s">
        <v>770</v>
      </c>
      <c r="S558" s="84"/>
      <c r="T558" s="83"/>
      <c r="U558" s="33" t="str">
        <f t="shared" si="157"/>
        <v/>
      </c>
      <c r="V558" s="29"/>
      <c r="W558" s="35"/>
      <c r="X558" s="35"/>
      <c r="Y558" s="35"/>
      <c r="Z558" s="35"/>
      <c r="AA558" s="24" t="str">
        <f>IF(W558&lt;&gt;"",VLOOKUP(W558,'Anlagentypen strukt inkl RD end'!$A$2:$H$40,8),"")</f>
        <v/>
      </c>
      <c r="AB558" s="24" t="str">
        <f>IF(X558&lt;&gt;"",VLOOKUP(X558,'Anlagentypen strukt inkl RD end'!$A$2:$H$40,8),"")</f>
        <v/>
      </c>
      <c r="AC558" s="24" t="str">
        <f>IF(Y558&lt;&gt;"",VLOOKUP(Y558,'Anlagentypen strukt inkl RD end'!$A$2:$H$40,8),"")</f>
        <v/>
      </c>
      <c r="AD558" s="24" t="str">
        <f>IF(Z558&lt;&gt;"",VLOOKUP(Z558,'Anlagentypen strukt inkl RD end'!$A$2:$H$40,8),"")</f>
        <v/>
      </c>
      <c r="AE558" s="33" t="str">
        <f t="shared" si="158"/>
        <v/>
      </c>
      <c r="AF558" s="25"/>
      <c r="AG558" s="25"/>
      <c r="AH558" s="25"/>
      <c r="AI558" s="25"/>
      <c r="AJ558" s="47" t="str">
        <f t="shared" si="159"/>
        <v/>
      </c>
      <c r="AK558" s="48" t="str">
        <f t="shared" si="153"/>
        <v/>
      </c>
      <c r="AL558" s="47" t="str">
        <f t="shared" si="164"/>
        <v/>
      </c>
      <c r="AM558" s="27"/>
      <c r="AN558" s="36" t="str">
        <f t="shared" si="154"/>
        <v/>
      </c>
      <c r="AO558" s="39" t="str">
        <f t="shared" si="168"/>
        <v/>
      </c>
      <c r="AP558" s="39" t="str">
        <f t="shared" si="160"/>
        <v/>
      </c>
      <c r="AQ558" s="97" t="str">
        <f t="shared" si="155"/>
        <v/>
      </c>
      <c r="AR558" s="140" t="str">
        <f>_xlfn.IFNA(IF(AND(MATCH(B558,SlNrfürStrecke!A:A,0)&gt;0,MATCH(C558,SlNrfürStrecke!B:B,0)&gt;0)=TRUE,"ja","nein"),"nein")</f>
        <v>nein</v>
      </c>
      <c r="AS558" s="140" t="str">
        <f t="shared" si="161"/>
        <v>nein</v>
      </c>
      <c r="AT558" s="113" t="str">
        <f t="shared" si="162"/>
        <v>Ja</v>
      </c>
      <c r="AU558" s="113"/>
      <c r="AV558" s="141" t="s">
        <v>3607</v>
      </c>
    </row>
    <row r="559" spans="1:48" s="39" customFormat="1" hidden="1" x14ac:dyDescent="0.25">
      <c r="A559" s="23"/>
      <c r="B559" s="77">
        <v>31612</v>
      </c>
      <c r="C559" s="81" t="s">
        <v>112</v>
      </c>
      <c r="D559" s="81" t="s">
        <v>3</v>
      </c>
      <c r="E559" s="37" t="b">
        <f t="shared" si="163"/>
        <v>0</v>
      </c>
      <c r="F559" s="37" t="b">
        <f t="shared" si="156"/>
        <v>0</v>
      </c>
      <c r="G559" s="38" t="str">
        <f t="shared" si="165"/>
        <v xml:space="preserve">31612 88 </v>
      </c>
      <c r="H559" s="18" t="s">
        <v>771</v>
      </c>
      <c r="I559" s="94" t="s">
        <v>113</v>
      </c>
      <c r="J559" s="19" t="s">
        <v>3</v>
      </c>
      <c r="K559" s="19" t="s">
        <v>3</v>
      </c>
      <c r="L559" s="51"/>
      <c r="M559" s="51"/>
      <c r="N559" s="19" t="str">
        <f t="shared" si="166"/>
        <v/>
      </c>
      <c r="O559" s="22" t="str">
        <f t="shared" ca="1" si="151"/>
        <v>ja</v>
      </c>
      <c r="P559" s="22" t="str">
        <f t="shared" ca="1" si="152"/>
        <v>ja</v>
      </c>
      <c r="Q559" s="20" t="str">
        <f t="shared" ca="1" si="167"/>
        <v>Ja</v>
      </c>
      <c r="R559" s="53" t="s">
        <v>772</v>
      </c>
      <c r="S559" s="73"/>
      <c r="T559" s="28"/>
      <c r="U559" s="33" t="str">
        <f t="shared" si="157"/>
        <v/>
      </c>
      <c r="V559" s="29"/>
      <c r="W559" s="35"/>
      <c r="X559" s="35"/>
      <c r="Y559" s="35"/>
      <c r="Z559" s="35"/>
      <c r="AA559" s="24" t="str">
        <f>IF(W559&lt;&gt;"",VLOOKUP(W559,'Anlagentypen strukt inkl RD end'!$A$2:$H$40,8),"")</f>
        <v/>
      </c>
      <c r="AB559" s="24" t="str">
        <f>IF(X559&lt;&gt;"",VLOOKUP(X559,'Anlagentypen strukt inkl RD end'!$A$2:$H$40,8),"")</f>
        <v/>
      </c>
      <c r="AC559" s="24" t="str">
        <f>IF(Y559&lt;&gt;"",VLOOKUP(Y559,'Anlagentypen strukt inkl RD end'!$A$2:$H$40,8),"")</f>
        <v/>
      </c>
      <c r="AD559" s="24" t="str">
        <f>IF(Z559&lt;&gt;"",VLOOKUP(Z559,'Anlagentypen strukt inkl RD end'!$A$2:$H$40,8),"")</f>
        <v/>
      </c>
      <c r="AE559" s="33" t="str">
        <f t="shared" si="158"/>
        <v/>
      </c>
      <c r="AF559" s="25"/>
      <c r="AG559" s="25"/>
      <c r="AH559" s="25"/>
      <c r="AI559" s="25"/>
      <c r="AJ559" s="47" t="str">
        <f t="shared" si="159"/>
        <v/>
      </c>
      <c r="AK559" s="48" t="str">
        <f t="shared" si="153"/>
        <v/>
      </c>
      <c r="AL559" s="47" t="str">
        <f t="shared" si="164"/>
        <v/>
      </c>
      <c r="AM559" s="27"/>
      <c r="AN559" s="36" t="str">
        <f t="shared" si="154"/>
        <v/>
      </c>
      <c r="AO559" s="39" t="str">
        <f t="shared" si="168"/>
        <v/>
      </c>
      <c r="AP559" s="39" t="str">
        <f t="shared" si="160"/>
        <v/>
      </c>
      <c r="AQ559" s="97" t="str">
        <f t="shared" si="155"/>
        <v/>
      </c>
      <c r="AR559" s="113" t="str">
        <f>_xlfn.IFNA(IF(AND(MATCH(B559,SlNrfürStrecke!A:A,0)&gt;0,MATCH(C559,SlNrfürStrecke!B:B,0)&gt;0)=TRUE,"ja","nein"),"nein")</f>
        <v>nein</v>
      </c>
      <c r="AS559" s="140" t="str">
        <f t="shared" si="161"/>
        <v>nein</v>
      </c>
      <c r="AT559" s="113" t="str">
        <f t="shared" si="162"/>
        <v>Ja</v>
      </c>
      <c r="AU559" s="113"/>
      <c r="AV559" s="141" t="s">
        <v>3607</v>
      </c>
    </row>
    <row r="560" spans="1:48" s="39" customFormat="1" ht="26.4" hidden="1" x14ac:dyDescent="0.25">
      <c r="A560" s="23"/>
      <c r="B560" s="77">
        <v>31612</v>
      </c>
      <c r="C560" s="81" t="s">
        <v>142</v>
      </c>
      <c r="D560" s="81" t="s">
        <v>8</v>
      </c>
      <c r="E560" s="37" t="b">
        <f t="shared" si="163"/>
        <v>0</v>
      </c>
      <c r="F560" s="37" t="b">
        <f t="shared" si="156"/>
        <v>0</v>
      </c>
      <c r="G560" s="38" t="str">
        <f t="shared" si="165"/>
        <v>31612 91 g</v>
      </c>
      <c r="H560" s="18" t="s">
        <v>771</v>
      </c>
      <c r="I560" s="94" t="s">
        <v>3164</v>
      </c>
      <c r="J560" s="19" t="s">
        <v>3</v>
      </c>
      <c r="K560" s="19" t="s">
        <v>3182</v>
      </c>
      <c r="L560" s="51"/>
      <c r="M560" s="51"/>
      <c r="N560" s="19" t="str">
        <f t="shared" si="166"/>
        <v/>
      </c>
      <c r="O560" s="22" t="str">
        <f t="shared" ref="O560:O623" ca="1" si="169">IF(OR(L560&lt;TODAY(),L560=""),"ja","nein")</f>
        <v>ja</v>
      </c>
      <c r="P560" s="22" t="str">
        <f t="shared" ref="P560:P623" ca="1" si="170">IF(OR(M560&gt;TODAY(),M560=""),"ja","nein")</f>
        <v>ja</v>
      </c>
      <c r="Q560" s="20" t="str">
        <f t="shared" ca="1" si="167"/>
        <v>Ja</v>
      </c>
      <c r="R560" s="53" t="s">
        <v>773</v>
      </c>
      <c r="S560" s="84"/>
      <c r="T560" s="83"/>
      <c r="U560" s="33" t="str">
        <f t="shared" si="157"/>
        <v/>
      </c>
      <c r="V560" s="29"/>
      <c r="W560" s="35"/>
      <c r="X560" s="35"/>
      <c r="Y560" s="35"/>
      <c r="Z560" s="35"/>
      <c r="AA560" s="24" t="str">
        <f>IF(W560&lt;&gt;"",VLOOKUP(W560,'Anlagentypen strukt inkl RD end'!$A$2:$H$40,8),"")</f>
        <v/>
      </c>
      <c r="AB560" s="24" t="str">
        <f>IF(X560&lt;&gt;"",VLOOKUP(X560,'Anlagentypen strukt inkl RD end'!$A$2:$H$40,8),"")</f>
        <v/>
      </c>
      <c r="AC560" s="24" t="str">
        <f>IF(Y560&lt;&gt;"",VLOOKUP(Y560,'Anlagentypen strukt inkl RD end'!$A$2:$H$40,8),"")</f>
        <v/>
      </c>
      <c r="AD560" s="24" t="str">
        <f>IF(Z560&lt;&gt;"",VLOOKUP(Z560,'Anlagentypen strukt inkl RD end'!$A$2:$H$40,8),"")</f>
        <v/>
      </c>
      <c r="AE560" s="33" t="str">
        <f t="shared" si="158"/>
        <v/>
      </c>
      <c r="AF560" s="25"/>
      <c r="AG560" s="25"/>
      <c r="AH560" s="25"/>
      <c r="AI560" s="25"/>
      <c r="AJ560" s="47" t="str">
        <f t="shared" si="159"/>
        <v/>
      </c>
      <c r="AK560" s="48" t="str">
        <f t="shared" si="153"/>
        <v/>
      </c>
      <c r="AL560" s="47" t="str">
        <f t="shared" si="164"/>
        <v/>
      </c>
      <c r="AM560" s="27"/>
      <c r="AN560" s="36" t="str">
        <f t="shared" si="154"/>
        <v/>
      </c>
      <c r="AO560" s="39" t="str">
        <f t="shared" si="168"/>
        <v/>
      </c>
      <c r="AP560" s="39" t="str">
        <f t="shared" si="160"/>
        <v/>
      </c>
      <c r="AQ560" s="97" t="str">
        <f t="shared" si="155"/>
        <v/>
      </c>
      <c r="AR560" s="113" t="str">
        <f>_xlfn.IFNA(IF(AND(MATCH(B560,SlNrfürStrecke!A:A,0)&gt;0,MATCH(C560,SlNrfürStrecke!B:B,0)&gt;0)=TRUE,"ja","nein"),"nein")</f>
        <v>nein</v>
      </c>
      <c r="AS560" s="140" t="str">
        <f t="shared" si="161"/>
        <v>nein</v>
      </c>
      <c r="AT560" s="113" t="str">
        <f t="shared" si="162"/>
        <v>Ja</v>
      </c>
      <c r="AU560" s="113"/>
      <c r="AV560" s="141" t="s">
        <v>3607</v>
      </c>
    </row>
    <row r="561" spans="1:48" s="39" customFormat="1" x14ac:dyDescent="0.25">
      <c r="A561" s="23" t="s">
        <v>2345</v>
      </c>
      <c r="B561" s="77">
        <v>31613</v>
      </c>
      <c r="C561" s="80" t="s">
        <v>3</v>
      </c>
      <c r="D561" s="81" t="s">
        <v>3</v>
      </c>
      <c r="E561" s="37" t="b">
        <f t="shared" si="163"/>
        <v>1</v>
      </c>
      <c r="F561" s="37" t="b">
        <f t="shared" si="156"/>
        <v>0</v>
      </c>
      <c r="G561" s="38" t="str">
        <f t="shared" si="165"/>
        <v xml:space="preserve">31613  </v>
      </c>
      <c r="H561" s="18" t="s">
        <v>776</v>
      </c>
      <c r="I561" s="93" t="s">
        <v>2346</v>
      </c>
      <c r="J561" s="19" t="s">
        <v>3341</v>
      </c>
      <c r="K561" s="19" t="s">
        <v>3</v>
      </c>
      <c r="L561" s="51"/>
      <c r="M561" s="51"/>
      <c r="N561" s="19" t="str">
        <f t="shared" si="166"/>
        <v/>
      </c>
      <c r="O561" s="22" t="str">
        <f t="shared" ca="1" si="169"/>
        <v>ja</v>
      </c>
      <c r="P561" s="22" t="str">
        <f t="shared" ca="1" si="170"/>
        <v>ja</v>
      </c>
      <c r="Q561" s="20" t="str">
        <f t="shared" ca="1" si="167"/>
        <v>Ja</v>
      </c>
      <c r="R561" s="53" t="s">
        <v>774</v>
      </c>
      <c r="S561" s="73" t="s">
        <v>2345</v>
      </c>
      <c r="T561" s="28"/>
      <c r="U561" s="33" t="str">
        <f t="shared" si="157"/>
        <v/>
      </c>
      <c r="V561" s="29"/>
      <c r="W561" s="35"/>
      <c r="X561" s="35"/>
      <c r="Y561" s="35"/>
      <c r="Z561" s="35"/>
      <c r="AA561" s="24" t="str">
        <f>IF(W561&lt;&gt;"",VLOOKUP(W561,'Anlagentypen strukt inkl RD end'!$A$2:$H$40,8),"")</f>
        <v/>
      </c>
      <c r="AB561" s="24" t="str">
        <f>IF(X561&lt;&gt;"",VLOOKUP(X561,'Anlagentypen strukt inkl RD end'!$A$2:$H$40,8),"")</f>
        <v/>
      </c>
      <c r="AC561" s="24" t="str">
        <f>IF(Y561&lt;&gt;"",VLOOKUP(Y561,'Anlagentypen strukt inkl RD end'!$A$2:$H$40,8),"")</f>
        <v/>
      </c>
      <c r="AD561" s="24" t="str">
        <f>IF(Z561&lt;&gt;"",VLOOKUP(Z561,'Anlagentypen strukt inkl RD end'!$A$2:$H$40,8),"")</f>
        <v/>
      </c>
      <c r="AE561" s="33" t="str">
        <f t="shared" si="158"/>
        <v/>
      </c>
      <c r="AF561" s="25"/>
      <c r="AG561" s="25"/>
      <c r="AH561" s="25"/>
      <c r="AI561" s="25"/>
      <c r="AJ561" s="47" t="str">
        <f t="shared" si="159"/>
        <v/>
      </c>
      <c r="AK561" s="48" t="str">
        <f t="shared" si="153"/>
        <v/>
      </c>
      <c r="AL561" s="47" t="str">
        <f t="shared" si="164"/>
        <v/>
      </c>
      <c r="AM561" s="27"/>
      <c r="AN561" s="36" t="str">
        <f t="shared" si="154"/>
        <v/>
      </c>
      <c r="AO561" s="39" t="str">
        <f t="shared" si="168"/>
        <v/>
      </c>
      <c r="AP561" s="39" t="str">
        <f t="shared" si="160"/>
        <v>X</v>
      </c>
      <c r="AQ561" s="97" t="str">
        <f t="shared" si="155"/>
        <v/>
      </c>
      <c r="AR561" s="140" t="str">
        <f>_xlfn.IFNA(IF(AND(MATCH(B561,SlNrfürStrecke!A:A,0)&gt;0,MATCH(C561,SlNrfürStrecke!B:B,0)&gt;0)=TRUE,"ja","nein"),"nein")</f>
        <v>ja</v>
      </c>
      <c r="AS561" s="140" t="str">
        <f t="shared" si="161"/>
        <v>ja</v>
      </c>
      <c r="AT561" s="113" t="str">
        <f t="shared" si="162"/>
        <v>Nein</v>
      </c>
      <c r="AU561" s="113"/>
      <c r="AV561" s="141" t="s">
        <v>3607</v>
      </c>
    </row>
    <row r="562" spans="1:48" s="39" customFormat="1" ht="26.4" hidden="1" x14ac:dyDescent="0.25">
      <c r="A562" s="23"/>
      <c r="B562" s="77">
        <v>31613</v>
      </c>
      <c r="C562" s="81" t="s">
        <v>142</v>
      </c>
      <c r="D562" s="81" t="s">
        <v>3</v>
      </c>
      <c r="E562" s="37" t="b">
        <f t="shared" si="163"/>
        <v>0</v>
      </c>
      <c r="F562" s="37" t="b">
        <f t="shared" si="156"/>
        <v>0</v>
      </c>
      <c r="G562" s="38" t="str">
        <f t="shared" si="165"/>
        <v xml:space="preserve">31613 91 </v>
      </c>
      <c r="H562" s="18" t="s">
        <v>776</v>
      </c>
      <c r="I562" s="94" t="s">
        <v>3164</v>
      </c>
      <c r="J562" s="19" t="s">
        <v>3342</v>
      </c>
      <c r="K562" s="19" t="s">
        <v>3</v>
      </c>
      <c r="L562" s="51"/>
      <c r="M562" s="51"/>
      <c r="N562" s="19" t="str">
        <f t="shared" si="166"/>
        <v/>
      </c>
      <c r="O562" s="22" t="str">
        <f t="shared" ca="1" si="169"/>
        <v>ja</v>
      </c>
      <c r="P562" s="22" t="str">
        <f t="shared" ca="1" si="170"/>
        <v>ja</v>
      </c>
      <c r="Q562" s="20" t="str">
        <f t="shared" ca="1" si="167"/>
        <v>Ja</v>
      </c>
      <c r="R562" s="53" t="s">
        <v>777</v>
      </c>
      <c r="S562" s="73"/>
      <c r="T562" s="28"/>
      <c r="U562" s="33" t="str">
        <f t="shared" si="157"/>
        <v/>
      </c>
      <c r="V562" s="29"/>
      <c r="W562" s="35"/>
      <c r="X562" s="35"/>
      <c r="Y562" s="35"/>
      <c r="Z562" s="35"/>
      <c r="AA562" s="24" t="str">
        <f>IF(W562&lt;&gt;"",VLOOKUP(W562,'Anlagentypen strukt inkl RD end'!$A$2:$H$40,8),"")</f>
        <v/>
      </c>
      <c r="AB562" s="24" t="str">
        <f>IF(X562&lt;&gt;"",VLOOKUP(X562,'Anlagentypen strukt inkl RD end'!$A$2:$H$40,8),"")</f>
        <v/>
      </c>
      <c r="AC562" s="24" t="str">
        <f>IF(Y562&lt;&gt;"",VLOOKUP(Y562,'Anlagentypen strukt inkl RD end'!$A$2:$H$40,8),"")</f>
        <v/>
      </c>
      <c r="AD562" s="24" t="str">
        <f>IF(Z562&lt;&gt;"",VLOOKUP(Z562,'Anlagentypen strukt inkl RD end'!$A$2:$H$40,8),"")</f>
        <v/>
      </c>
      <c r="AE562" s="33" t="str">
        <f t="shared" si="158"/>
        <v/>
      </c>
      <c r="AF562" s="25"/>
      <c r="AG562" s="25"/>
      <c r="AH562" s="25"/>
      <c r="AI562" s="25"/>
      <c r="AJ562" s="47" t="str">
        <f t="shared" si="159"/>
        <v/>
      </c>
      <c r="AK562" s="48" t="str">
        <f t="shared" si="153"/>
        <v/>
      </c>
      <c r="AL562" s="47" t="str">
        <f t="shared" si="164"/>
        <v/>
      </c>
      <c r="AM562" s="27"/>
      <c r="AN562" s="36" t="str">
        <f t="shared" si="154"/>
        <v/>
      </c>
      <c r="AO562" s="39" t="str">
        <f t="shared" si="168"/>
        <v/>
      </c>
      <c r="AP562" s="39" t="str">
        <f t="shared" si="160"/>
        <v/>
      </c>
      <c r="AQ562" s="97" t="str">
        <f t="shared" si="155"/>
        <v/>
      </c>
      <c r="AR562" s="113" t="str">
        <f>_xlfn.IFNA(IF(AND(MATCH(B562,SlNrfürStrecke!A:A,0)&gt;0,MATCH(C562,SlNrfürStrecke!B:B,0)&gt;0)=TRUE,"ja","nein"),"nein")</f>
        <v>nein</v>
      </c>
      <c r="AS562" s="140" t="str">
        <f t="shared" si="161"/>
        <v>nein</v>
      </c>
      <c r="AT562" s="113" t="str">
        <f t="shared" si="162"/>
        <v>Ja</v>
      </c>
      <c r="AU562" s="113"/>
      <c r="AV562" s="141" t="s">
        <v>3607</v>
      </c>
    </row>
    <row r="563" spans="1:48" s="39" customFormat="1" x14ac:dyDescent="0.25">
      <c r="A563" s="23" t="s">
        <v>2345</v>
      </c>
      <c r="B563" s="77">
        <v>31614</v>
      </c>
      <c r="C563" s="80" t="s">
        <v>3</v>
      </c>
      <c r="D563" s="81" t="s">
        <v>3</v>
      </c>
      <c r="E563" s="37" t="b">
        <f t="shared" si="163"/>
        <v>1</v>
      </c>
      <c r="F563" s="37" t="b">
        <f t="shared" si="156"/>
        <v>0</v>
      </c>
      <c r="G563" s="38" t="str">
        <f t="shared" si="165"/>
        <v xml:space="preserve">31614  </v>
      </c>
      <c r="H563" s="18" t="s">
        <v>779</v>
      </c>
      <c r="I563" s="93" t="s">
        <v>2346</v>
      </c>
      <c r="J563" s="19" t="s">
        <v>3</v>
      </c>
      <c r="K563" s="19" t="s">
        <v>3</v>
      </c>
      <c r="L563" s="51"/>
      <c r="M563" s="51"/>
      <c r="N563" s="19" t="str">
        <f t="shared" si="166"/>
        <v/>
      </c>
      <c r="O563" s="22" t="str">
        <f t="shared" ca="1" si="169"/>
        <v>ja</v>
      </c>
      <c r="P563" s="22" t="str">
        <f t="shared" ca="1" si="170"/>
        <v>ja</v>
      </c>
      <c r="Q563" s="20" t="str">
        <f t="shared" ca="1" si="167"/>
        <v>Ja</v>
      </c>
      <c r="R563" s="53" t="s">
        <v>778</v>
      </c>
      <c r="S563" s="73" t="s">
        <v>2345</v>
      </c>
      <c r="T563" s="28"/>
      <c r="U563" s="33" t="str">
        <f t="shared" si="157"/>
        <v/>
      </c>
      <c r="V563" s="29"/>
      <c r="W563" s="35"/>
      <c r="X563" s="35"/>
      <c r="Y563" s="35"/>
      <c r="Z563" s="35"/>
      <c r="AA563" s="24" t="str">
        <f>IF(W563&lt;&gt;"",VLOOKUP(W563,'Anlagentypen strukt inkl RD end'!$A$2:$H$40,8),"")</f>
        <v/>
      </c>
      <c r="AB563" s="24" t="str">
        <f>IF(X563&lt;&gt;"",VLOOKUP(X563,'Anlagentypen strukt inkl RD end'!$A$2:$H$40,8),"")</f>
        <v/>
      </c>
      <c r="AC563" s="24" t="str">
        <f>IF(Y563&lt;&gt;"",VLOOKUP(Y563,'Anlagentypen strukt inkl RD end'!$A$2:$H$40,8),"")</f>
        <v/>
      </c>
      <c r="AD563" s="24" t="str">
        <f>IF(Z563&lt;&gt;"",VLOOKUP(Z563,'Anlagentypen strukt inkl RD end'!$A$2:$H$40,8),"")</f>
        <v/>
      </c>
      <c r="AE563" s="33" t="str">
        <f t="shared" si="158"/>
        <v/>
      </c>
      <c r="AF563" s="25"/>
      <c r="AG563" s="25"/>
      <c r="AH563" s="25"/>
      <c r="AI563" s="25"/>
      <c r="AJ563" s="47" t="str">
        <f t="shared" si="159"/>
        <v/>
      </c>
      <c r="AK563" s="48" t="str">
        <f t="shared" si="153"/>
        <v/>
      </c>
      <c r="AL563" s="47" t="str">
        <f t="shared" si="164"/>
        <v/>
      </c>
      <c r="AM563" s="27"/>
      <c r="AN563" s="36" t="str">
        <f t="shared" si="154"/>
        <v/>
      </c>
      <c r="AO563" s="39" t="str">
        <f t="shared" si="168"/>
        <v/>
      </c>
      <c r="AP563" s="39" t="str">
        <f t="shared" si="160"/>
        <v>X</v>
      </c>
      <c r="AQ563" s="97" t="str">
        <f t="shared" si="155"/>
        <v/>
      </c>
      <c r="AR563" s="140" t="str">
        <f>_xlfn.IFNA(IF(AND(MATCH(B563,SlNrfürStrecke!A:A,0)&gt;0,MATCH(C563,SlNrfürStrecke!B:B,0)&gt;0)=TRUE,"ja","nein"),"nein")</f>
        <v>ja</v>
      </c>
      <c r="AS563" s="140" t="str">
        <f t="shared" si="161"/>
        <v>ja</v>
      </c>
      <c r="AT563" s="113" t="str">
        <f t="shared" si="162"/>
        <v>Nein</v>
      </c>
      <c r="AU563" s="113"/>
      <c r="AV563" s="141" t="s">
        <v>3607</v>
      </c>
    </row>
    <row r="564" spans="1:48" s="39" customFormat="1" hidden="1" x14ac:dyDescent="0.25">
      <c r="A564" s="23"/>
      <c r="B564" s="77">
        <v>31614</v>
      </c>
      <c r="C564" s="81" t="s">
        <v>7</v>
      </c>
      <c r="D564" s="81" t="s">
        <v>8</v>
      </c>
      <c r="E564" s="37" t="b">
        <f t="shared" si="163"/>
        <v>0</v>
      </c>
      <c r="F564" s="37" t="b">
        <f t="shared" si="156"/>
        <v>0</v>
      </c>
      <c r="G564" s="38" t="str">
        <f t="shared" si="165"/>
        <v>31614 77 g</v>
      </c>
      <c r="H564" s="18" t="s">
        <v>779</v>
      </c>
      <c r="I564" s="94" t="s">
        <v>9</v>
      </c>
      <c r="J564" s="19" t="s">
        <v>3</v>
      </c>
      <c r="K564" s="19" t="s">
        <v>3</v>
      </c>
      <c r="L564" s="51"/>
      <c r="M564" s="51"/>
      <c r="N564" s="19" t="str">
        <f t="shared" si="166"/>
        <v/>
      </c>
      <c r="O564" s="22" t="str">
        <f t="shared" ca="1" si="169"/>
        <v>ja</v>
      </c>
      <c r="P564" s="22" t="str">
        <f t="shared" ca="1" si="170"/>
        <v>ja</v>
      </c>
      <c r="Q564" s="20" t="str">
        <f t="shared" ca="1" si="167"/>
        <v>Ja</v>
      </c>
      <c r="R564" s="53" t="s">
        <v>780</v>
      </c>
      <c r="S564" s="84"/>
      <c r="T564" s="83"/>
      <c r="U564" s="33" t="str">
        <f t="shared" si="157"/>
        <v/>
      </c>
      <c r="V564" s="29"/>
      <c r="W564" s="35"/>
      <c r="X564" s="35"/>
      <c r="Y564" s="35"/>
      <c r="Z564" s="35"/>
      <c r="AA564" s="24" t="str">
        <f>IF(W564&lt;&gt;"",VLOOKUP(W564,'Anlagentypen strukt inkl RD end'!$A$2:$H$40,8),"")</f>
        <v/>
      </c>
      <c r="AB564" s="24" t="str">
        <f>IF(X564&lt;&gt;"",VLOOKUP(X564,'Anlagentypen strukt inkl RD end'!$A$2:$H$40,8),"")</f>
        <v/>
      </c>
      <c r="AC564" s="24" t="str">
        <f>IF(Y564&lt;&gt;"",VLOOKUP(Y564,'Anlagentypen strukt inkl RD end'!$A$2:$H$40,8),"")</f>
        <v/>
      </c>
      <c r="AD564" s="24" t="str">
        <f>IF(Z564&lt;&gt;"",VLOOKUP(Z564,'Anlagentypen strukt inkl RD end'!$A$2:$H$40,8),"")</f>
        <v/>
      </c>
      <c r="AE564" s="33" t="str">
        <f t="shared" si="158"/>
        <v/>
      </c>
      <c r="AF564" s="25"/>
      <c r="AG564" s="25"/>
      <c r="AH564" s="25"/>
      <c r="AI564" s="25"/>
      <c r="AJ564" s="47" t="str">
        <f t="shared" si="159"/>
        <v/>
      </c>
      <c r="AK564" s="48" t="str">
        <f t="shared" si="153"/>
        <v/>
      </c>
      <c r="AL564" s="47" t="str">
        <f t="shared" si="164"/>
        <v/>
      </c>
      <c r="AM564" s="27"/>
      <c r="AN564" s="36" t="str">
        <f t="shared" si="154"/>
        <v/>
      </c>
      <c r="AO564" s="39" t="str">
        <f t="shared" si="168"/>
        <v/>
      </c>
      <c r="AP564" s="39" t="str">
        <f t="shared" si="160"/>
        <v/>
      </c>
      <c r="AQ564" s="97" t="str">
        <f t="shared" si="155"/>
        <v/>
      </c>
      <c r="AR564" s="113" t="str">
        <f>_xlfn.IFNA(IF(AND(MATCH(B564,SlNrfürStrecke!A:A,0)&gt;0,MATCH(C564,SlNrfürStrecke!B:B,0)&gt;0)=TRUE,"ja","nein"),"nein")</f>
        <v>nein</v>
      </c>
      <c r="AS564" s="140" t="str">
        <f t="shared" si="161"/>
        <v>nein</v>
      </c>
      <c r="AT564" s="113" t="str">
        <f t="shared" si="162"/>
        <v>Ja</v>
      </c>
      <c r="AU564" s="113"/>
      <c r="AV564" s="141" t="s">
        <v>3607</v>
      </c>
    </row>
    <row r="565" spans="1:48" s="39" customFormat="1" ht="26.4" hidden="1" x14ac:dyDescent="0.25">
      <c r="A565" s="23"/>
      <c r="B565" s="77">
        <v>31614</v>
      </c>
      <c r="C565" s="81" t="s">
        <v>142</v>
      </c>
      <c r="D565" s="81" t="s">
        <v>3</v>
      </c>
      <c r="E565" s="37" t="b">
        <f t="shared" si="163"/>
        <v>0</v>
      </c>
      <c r="F565" s="37" t="b">
        <f t="shared" si="156"/>
        <v>0</v>
      </c>
      <c r="G565" s="38" t="str">
        <f t="shared" si="165"/>
        <v xml:space="preserve">31614 91 </v>
      </c>
      <c r="H565" s="18" t="s">
        <v>779</v>
      </c>
      <c r="I565" s="94" t="s">
        <v>3164</v>
      </c>
      <c r="J565" s="19" t="s">
        <v>3</v>
      </c>
      <c r="K565" s="19" t="s">
        <v>3</v>
      </c>
      <c r="L565" s="51"/>
      <c r="M565" s="51"/>
      <c r="N565" s="19" t="str">
        <f t="shared" si="166"/>
        <v/>
      </c>
      <c r="O565" s="22" t="str">
        <f t="shared" ca="1" si="169"/>
        <v>ja</v>
      </c>
      <c r="P565" s="22" t="str">
        <f t="shared" ca="1" si="170"/>
        <v>ja</v>
      </c>
      <c r="Q565" s="20" t="str">
        <f t="shared" ca="1" si="167"/>
        <v>Ja</v>
      </c>
      <c r="R565" s="53" t="s">
        <v>781</v>
      </c>
      <c r="S565" s="73"/>
      <c r="T565" s="28"/>
      <c r="U565" s="33" t="str">
        <f t="shared" si="157"/>
        <v/>
      </c>
      <c r="V565" s="29"/>
      <c r="W565" s="35"/>
      <c r="X565" s="35"/>
      <c r="Y565" s="35"/>
      <c r="Z565" s="35"/>
      <c r="AA565" s="24" t="str">
        <f>IF(W565&lt;&gt;"",VLOOKUP(W565,'Anlagentypen strukt inkl RD end'!$A$2:$H$40,8),"")</f>
        <v/>
      </c>
      <c r="AB565" s="24" t="str">
        <f>IF(X565&lt;&gt;"",VLOOKUP(X565,'Anlagentypen strukt inkl RD end'!$A$2:$H$40,8),"")</f>
        <v/>
      </c>
      <c r="AC565" s="24" t="str">
        <f>IF(Y565&lt;&gt;"",VLOOKUP(Y565,'Anlagentypen strukt inkl RD end'!$A$2:$H$40,8),"")</f>
        <v/>
      </c>
      <c r="AD565" s="24" t="str">
        <f>IF(Z565&lt;&gt;"",VLOOKUP(Z565,'Anlagentypen strukt inkl RD end'!$A$2:$H$40,8),"")</f>
        <v/>
      </c>
      <c r="AE565" s="33" t="str">
        <f t="shared" si="158"/>
        <v/>
      </c>
      <c r="AF565" s="25"/>
      <c r="AG565" s="25"/>
      <c r="AH565" s="25"/>
      <c r="AI565" s="25"/>
      <c r="AJ565" s="47" t="str">
        <f t="shared" si="159"/>
        <v/>
      </c>
      <c r="AK565" s="48" t="str">
        <f t="shared" si="153"/>
        <v/>
      </c>
      <c r="AL565" s="47" t="str">
        <f t="shared" si="164"/>
        <v/>
      </c>
      <c r="AM565" s="27"/>
      <c r="AN565" s="36" t="str">
        <f t="shared" si="154"/>
        <v/>
      </c>
      <c r="AO565" s="39" t="str">
        <f t="shared" si="168"/>
        <v/>
      </c>
      <c r="AP565" s="39" t="str">
        <f t="shared" si="160"/>
        <v/>
      </c>
      <c r="AQ565" s="97" t="str">
        <f t="shared" si="155"/>
        <v/>
      </c>
      <c r="AR565" s="113" t="str">
        <f>_xlfn.IFNA(IF(AND(MATCH(B565,SlNrfürStrecke!A:A,0)&gt;0,MATCH(C565,SlNrfürStrecke!B:B,0)&gt;0)=TRUE,"ja","nein"),"nein")</f>
        <v>nein</v>
      </c>
      <c r="AS565" s="140" t="str">
        <f t="shared" si="161"/>
        <v>nein</v>
      </c>
      <c r="AT565" s="113" t="str">
        <f t="shared" si="162"/>
        <v>Ja</v>
      </c>
      <c r="AU565" s="113"/>
      <c r="AV565" s="141" t="s">
        <v>3607</v>
      </c>
    </row>
    <row r="566" spans="1:48" s="39" customFormat="1" x14ac:dyDescent="0.25">
      <c r="A566" s="23" t="s">
        <v>2345</v>
      </c>
      <c r="B566" s="77">
        <v>31615</v>
      </c>
      <c r="C566" s="80" t="s">
        <v>3</v>
      </c>
      <c r="D566" s="81" t="s">
        <v>3</v>
      </c>
      <c r="E566" s="37" t="b">
        <f t="shared" si="163"/>
        <v>1</v>
      </c>
      <c r="F566" s="37" t="b">
        <f t="shared" si="156"/>
        <v>0</v>
      </c>
      <c r="G566" s="38" t="str">
        <f t="shared" si="165"/>
        <v xml:space="preserve">31615  </v>
      </c>
      <c r="H566" s="18" t="s">
        <v>783</v>
      </c>
      <c r="I566" s="93" t="s">
        <v>2346</v>
      </c>
      <c r="J566" s="19" t="s">
        <v>3</v>
      </c>
      <c r="K566" s="19" t="s">
        <v>3</v>
      </c>
      <c r="L566" s="51"/>
      <c r="M566" s="51"/>
      <c r="N566" s="19" t="str">
        <f t="shared" si="166"/>
        <v/>
      </c>
      <c r="O566" s="22" t="str">
        <f t="shared" ca="1" si="169"/>
        <v>ja</v>
      </c>
      <c r="P566" s="22" t="str">
        <f t="shared" ca="1" si="170"/>
        <v>ja</v>
      </c>
      <c r="Q566" s="20" t="str">
        <f t="shared" ca="1" si="167"/>
        <v>Ja</v>
      </c>
      <c r="R566" s="53" t="s">
        <v>782</v>
      </c>
      <c r="S566" s="73" t="s">
        <v>2345</v>
      </c>
      <c r="T566" s="28"/>
      <c r="U566" s="33" t="str">
        <f t="shared" si="157"/>
        <v/>
      </c>
      <c r="V566" s="29"/>
      <c r="W566" s="35"/>
      <c r="X566" s="35"/>
      <c r="Y566" s="35"/>
      <c r="Z566" s="35"/>
      <c r="AA566" s="24" t="str">
        <f>IF(W566&lt;&gt;"",VLOOKUP(W566,'Anlagentypen strukt inkl RD end'!$A$2:$H$40,8),"")</f>
        <v/>
      </c>
      <c r="AB566" s="24" t="str">
        <f>IF(X566&lt;&gt;"",VLOOKUP(X566,'Anlagentypen strukt inkl RD end'!$A$2:$H$40,8),"")</f>
        <v/>
      </c>
      <c r="AC566" s="24" t="str">
        <f>IF(Y566&lt;&gt;"",VLOOKUP(Y566,'Anlagentypen strukt inkl RD end'!$A$2:$H$40,8),"")</f>
        <v/>
      </c>
      <c r="AD566" s="24" t="str">
        <f>IF(Z566&lt;&gt;"",VLOOKUP(Z566,'Anlagentypen strukt inkl RD end'!$A$2:$H$40,8),"")</f>
        <v/>
      </c>
      <c r="AE566" s="33" t="str">
        <f t="shared" si="158"/>
        <v/>
      </c>
      <c r="AF566" s="25"/>
      <c r="AG566" s="25"/>
      <c r="AH566" s="25"/>
      <c r="AI566" s="25"/>
      <c r="AJ566" s="47" t="str">
        <f t="shared" si="159"/>
        <v/>
      </c>
      <c r="AK566" s="48" t="str">
        <f t="shared" si="153"/>
        <v/>
      </c>
      <c r="AL566" s="47" t="str">
        <f t="shared" si="164"/>
        <v/>
      </c>
      <c r="AM566" s="27"/>
      <c r="AN566" s="36" t="str">
        <f t="shared" si="154"/>
        <v/>
      </c>
      <c r="AO566" s="39" t="str">
        <f t="shared" si="168"/>
        <v/>
      </c>
      <c r="AP566" s="39" t="str">
        <f t="shared" si="160"/>
        <v>X</v>
      </c>
      <c r="AQ566" s="97" t="str">
        <f t="shared" si="155"/>
        <v/>
      </c>
      <c r="AR566" s="140" t="str">
        <f>_xlfn.IFNA(IF(AND(MATCH(B566,SlNrfürStrecke!A:A,0)&gt;0,MATCH(C566,SlNrfürStrecke!B:B,0)&gt;0)=TRUE,"ja","nein"),"nein")</f>
        <v>ja</v>
      </c>
      <c r="AS566" s="140" t="str">
        <f t="shared" si="161"/>
        <v>ja</v>
      </c>
      <c r="AT566" s="113" t="str">
        <f t="shared" si="162"/>
        <v>Nein</v>
      </c>
      <c r="AU566" s="113"/>
      <c r="AV566" s="141" t="s">
        <v>3607</v>
      </c>
    </row>
    <row r="567" spans="1:48" s="39" customFormat="1" hidden="1" x14ac:dyDescent="0.25">
      <c r="A567" s="23"/>
      <c r="B567" s="77">
        <v>31615</v>
      </c>
      <c r="C567" s="81" t="s">
        <v>7</v>
      </c>
      <c r="D567" s="81" t="s">
        <v>8</v>
      </c>
      <c r="E567" s="37" t="b">
        <f t="shared" si="163"/>
        <v>0</v>
      </c>
      <c r="F567" s="37" t="b">
        <f t="shared" si="156"/>
        <v>0</v>
      </c>
      <c r="G567" s="38" t="str">
        <f t="shared" si="165"/>
        <v>31615 77 g</v>
      </c>
      <c r="H567" s="18" t="s">
        <v>783</v>
      </c>
      <c r="I567" s="94" t="s">
        <v>9</v>
      </c>
      <c r="J567" s="19" t="s">
        <v>3</v>
      </c>
      <c r="K567" s="19" t="s">
        <v>3</v>
      </c>
      <c r="L567" s="51"/>
      <c r="M567" s="51"/>
      <c r="N567" s="19" t="str">
        <f t="shared" si="166"/>
        <v/>
      </c>
      <c r="O567" s="22" t="str">
        <f t="shared" ca="1" si="169"/>
        <v>ja</v>
      </c>
      <c r="P567" s="22" t="str">
        <f t="shared" ca="1" si="170"/>
        <v>ja</v>
      </c>
      <c r="Q567" s="20" t="str">
        <f t="shared" ca="1" si="167"/>
        <v>Ja</v>
      </c>
      <c r="R567" s="53" t="s">
        <v>784</v>
      </c>
      <c r="S567" s="84"/>
      <c r="T567" s="83"/>
      <c r="U567" s="33" t="str">
        <f t="shared" si="157"/>
        <v/>
      </c>
      <c r="V567" s="29"/>
      <c r="W567" s="35"/>
      <c r="X567" s="35"/>
      <c r="Y567" s="35"/>
      <c r="Z567" s="35"/>
      <c r="AA567" s="24" t="str">
        <f>IF(W567&lt;&gt;"",VLOOKUP(W567,'Anlagentypen strukt inkl RD end'!$A$2:$H$40,8),"")</f>
        <v/>
      </c>
      <c r="AB567" s="24" t="str">
        <f>IF(X567&lt;&gt;"",VLOOKUP(X567,'Anlagentypen strukt inkl RD end'!$A$2:$H$40,8),"")</f>
        <v/>
      </c>
      <c r="AC567" s="24" t="str">
        <f>IF(Y567&lt;&gt;"",VLOOKUP(Y567,'Anlagentypen strukt inkl RD end'!$A$2:$H$40,8),"")</f>
        <v/>
      </c>
      <c r="AD567" s="24" t="str">
        <f>IF(Z567&lt;&gt;"",VLOOKUP(Z567,'Anlagentypen strukt inkl RD end'!$A$2:$H$40,8),"")</f>
        <v/>
      </c>
      <c r="AE567" s="33" t="str">
        <f t="shared" si="158"/>
        <v/>
      </c>
      <c r="AF567" s="25"/>
      <c r="AG567" s="25"/>
      <c r="AH567" s="25"/>
      <c r="AI567" s="25"/>
      <c r="AJ567" s="47" t="str">
        <f t="shared" si="159"/>
        <v/>
      </c>
      <c r="AK567" s="48" t="str">
        <f t="shared" si="153"/>
        <v/>
      </c>
      <c r="AL567" s="47" t="str">
        <f t="shared" si="164"/>
        <v/>
      </c>
      <c r="AM567" s="27"/>
      <c r="AN567" s="36" t="str">
        <f t="shared" si="154"/>
        <v/>
      </c>
      <c r="AO567" s="39" t="str">
        <f t="shared" si="168"/>
        <v/>
      </c>
      <c r="AP567" s="39" t="str">
        <f t="shared" si="160"/>
        <v/>
      </c>
      <c r="AQ567" s="97" t="str">
        <f t="shared" si="155"/>
        <v/>
      </c>
      <c r="AR567" s="113" t="str">
        <f>_xlfn.IFNA(IF(AND(MATCH(B567,SlNrfürStrecke!A:A,0)&gt;0,MATCH(C567,SlNrfürStrecke!B:B,0)&gt;0)=TRUE,"ja","nein"),"nein")</f>
        <v>nein</v>
      </c>
      <c r="AS567" s="140" t="str">
        <f t="shared" si="161"/>
        <v>nein</v>
      </c>
      <c r="AT567" s="113" t="str">
        <f t="shared" si="162"/>
        <v>Ja</v>
      </c>
      <c r="AU567" s="113"/>
      <c r="AV567" s="141" t="s">
        <v>3607</v>
      </c>
    </row>
    <row r="568" spans="1:48" s="39" customFormat="1" ht="26.4" hidden="1" x14ac:dyDescent="0.25">
      <c r="A568" s="23"/>
      <c r="B568" s="77">
        <v>31615</v>
      </c>
      <c r="C568" s="81" t="s">
        <v>142</v>
      </c>
      <c r="D568" s="81" t="s">
        <v>3</v>
      </c>
      <c r="E568" s="37" t="b">
        <f t="shared" si="163"/>
        <v>0</v>
      </c>
      <c r="F568" s="37" t="b">
        <f t="shared" si="156"/>
        <v>0</v>
      </c>
      <c r="G568" s="38" t="str">
        <f t="shared" si="165"/>
        <v xml:space="preserve">31615 91 </v>
      </c>
      <c r="H568" s="18" t="s">
        <v>783</v>
      </c>
      <c r="I568" s="94" t="s">
        <v>3164</v>
      </c>
      <c r="J568" s="19" t="s">
        <v>3</v>
      </c>
      <c r="K568" s="19" t="s">
        <v>3</v>
      </c>
      <c r="L568" s="51"/>
      <c r="M568" s="51"/>
      <c r="N568" s="19" t="str">
        <f t="shared" si="166"/>
        <v/>
      </c>
      <c r="O568" s="22" t="str">
        <f t="shared" ca="1" si="169"/>
        <v>ja</v>
      </c>
      <c r="P568" s="22" t="str">
        <f t="shared" ca="1" si="170"/>
        <v>ja</v>
      </c>
      <c r="Q568" s="20" t="str">
        <f t="shared" ca="1" si="167"/>
        <v>Ja</v>
      </c>
      <c r="R568" s="53" t="s">
        <v>785</v>
      </c>
      <c r="S568" s="73"/>
      <c r="T568" s="28"/>
      <c r="U568" s="33" t="str">
        <f t="shared" si="157"/>
        <v/>
      </c>
      <c r="V568" s="29"/>
      <c r="W568" s="35"/>
      <c r="X568" s="35"/>
      <c r="Y568" s="35"/>
      <c r="Z568" s="35"/>
      <c r="AA568" s="24" t="str">
        <f>IF(W568&lt;&gt;"",VLOOKUP(W568,'Anlagentypen strukt inkl RD end'!$A$2:$H$40,8),"")</f>
        <v/>
      </c>
      <c r="AB568" s="24" t="str">
        <f>IF(X568&lt;&gt;"",VLOOKUP(X568,'Anlagentypen strukt inkl RD end'!$A$2:$H$40,8),"")</f>
        <v/>
      </c>
      <c r="AC568" s="24" t="str">
        <f>IF(Y568&lt;&gt;"",VLOOKUP(Y568,'Anlagentypen strukt inkl RD end'!$A$2:$H$40,8),"")</f>
        <v/>
      </c>
      <c r="AD568" s="24" t="str">
        <f>IF(Z568&lt;&gt;"",VLOOKUP(Z568,'Anlagentypen strukt inkl RD end'!$A$2:$H$40,8),"")</f>
        <v/>
      </c>
      <c r="AE568" s="33" t="str">
        <f t="shared" si="158"/>
        <v/>
      </c>
      <c r="AF568" s="25"/>
      <c r="AG568" s="25"/>
      <c r="AH568" s="25"/>
      <c r="AI568" s="25"/>
      <c r="AJ568" s="47" t="str">
        <f t="shared" si="159"/>
        <v/>
      </c>
      <c r="AK568" s="48" t="str">
        <f t="shared" si="153"/>
        <v/>
      </c>
      <c r="AL568" s="47" t="str">
        <f t="shared" si="164"/>
        <v/>
      </c>
      <c r="AM568" s="27"/>
      <c r="AN568" s="36" t="str">
        <f t="shared" si="154"/>
        <v/>
      </c>
      <c r="AO568" s="39" t="str">
        <f t="shared" si="168"/>
        <v/>
      </c>
      <c r="AP568" s="39" t="str">
        <f t="shared" si="160"/>
        <v/>
      </c>
      <c r="AQ568" s="97" t="str">
        <f t="shared" si="155"/>
        <v/>
      </c>
      <c r="AR568" s="113" t="str">
        <f>_xlfn.IFNA(IF(AND(MATCH(B568,SlNrfürStrecke!A:A,0)&gt;0,MATCH(C568,SlNrfürStrecke!B:B,0)&gt;0)=TRUE,"ja","nein"),"nein")</f>
        <v>nein</v>
      </c>
      <c r="AS568" s="140" t="str">
        <f t="shared" si="161"/>
        <v>nein</v>
      </c>
      <c r="AT568" s="113" t="str">
        <f t="shared" si="162"/>
        <v>Ja</v>
      </c>
      <c r="AU568" s="113"/>
      <c r="AV568" s="141" t="s">
        <v>3607</v>
      </c>
    </row>
    <row r="569" spans="1:48" s="39" customFormat="1" x14ac:dyDescent="0.25">
      <c r="A569" s="23" t="s">
        <v>2345</v>
      </c>
      <c r="B569" s="77">
        <v>31616</v>
      </c>
      <c r="C569" s="80" t="s">
        <v>3</v>
      </c>
      <c r="D569" s="81" t="s">
        <v>3</v>
      </c>
      <c r="E569" s="37" t="b">
        <f t="shared" si="163"/>
        <v>1</v>
      </c>
      <c r="F569" s="37" t="b">
        <f t="shared" si="156"/>
        <v>0</v>
      </c>
      <c r="G569" s="38" t="str">
        <f t="shared" si="165"/>
        <v xml:space="preserve">31616  </v>
      </c>
      <c r="H569" s="18" t="s">
        <v>787</v>
      </c>
      <c r="I569" s="93" t="s">
        <v>2346</v>
      </c>
      <c r="J569" s="19" t="s">
        <v>3</v>
      </c>
      <c r="K569" s="19" t="s">
        <v>3</v>
      </c>
      <c r="L569" s="51"/>
      <c r="M569" s="51"/>
      <c r="N569" s="19" t="str">
        <f t="shared" si="166"/>
        <v/>
      </c>
      <c r="O569" s="22" t="str">
        <f t="shared" ca="1" si="169"/>
        <v>ja</v>
      </c>
      <c r="P569" s="22" t="str">
        <f t="shared" ca="1" si="170"/>
        <v>ja</v>
      </c>
      <c r="Q569" s="20" t="str">
        <f t="shared" ca="1" si="167"/>
        <v>Ja</v>
      </c>
      <c r="R569" s="53" t="s">
        <v>786</v>
      </c>
      <c r="S569" s="73" t="s">
        <v>2345</v>
      </c>
      <c r="T569" s="28"/>
      <c r="U569" s="33" t="str">
        <f t="shared" si="157"/>
        <v/>
      </c>
      <c r="V569" s="29"/>
      <c r="W569" s="35"/>
      <c r="X569" s="35"/>
      <c r="Y569" s="35"/>
      <c r="Z569" s="35"/>
      <c r="AA569" s="24" t="str">
        <f>IF(W569&lt;&gt;"",VLOOKUP(W569,'Anlagentypen strukt inkl RD end'!$A$2:$H$40,8),"")</f>
        <v/>
      </c>
      <c r="AB569" s="24" t="str">
        <f>IF(X569&lt;&gt;"",VLOOKUP(X569,'Anlagentypen strukt inkl RD end'!$A$2:$H$40,8),"")</f>
        <v/>
      </c>
      <c r="AC569" s="24" t="str">
        <f>IF(Y569&lt;&gt;"",VLOOKUP(Y569,'Anlagentypen strukt inkl RD end'!$A$2:$H$40,8),"")</f>
        <v/>
      </c>
      <c r="AD569" s="24" t="str">
        <f>IF(Z569&lt;&gt;"",VLOOKUP(Z569,'Anlagentypen strukt inkl RD end'!$A$2:$H$40,8),"")</f>
        <v/>
      </c>
      <c r="AE569" s="33" t="str">
        <f t="shared" si="158"/>
        <v/>
      </c>
      <c r="AF569" s="25"/>
      <c r="AG569" s="25"/>
      <c r="AH569" s="25"/>
      <c r="AI569" s="25"/>
      <c r="AJ569" s="47" t="str">
        <f t="shared" si="159"/>
        <v/>
      </c>
      <c r="AK569" s="48" t="str">
        <f t="shared" si="153"/>
        <v/>
      </c>
      <c r="AL569" s="47" t="str">
        <f t="shared" si="164"/>
        <v/>
      </c>
      <c r="AM569" s="27"/>
      <c r="AN569" s="36" t="str">
        <f t="shared" si="154"/>
        <v/>
      </c>
      <c r="AO569" s="39" t="str">
        <f t="shared" si="168"/>
        <v/>
      </c>
      <c r="AP569" s="39" t="str">
        <f t="shared" si="160"/>
        <v>X</v>
      </c>
      <c r="AQ569" s="97" t="str">
        <f t="shared" si="155"/>
        <v/>
      </c>
      <c r="AR569" s="140" t="str">
        <f>_xlfn.IFNA(IF(AND(MATCH(B569,SlNrfürStrecke!A:A,0)&gt;0,MATCH(C569,SlNrfürStrecke!B:B,0)&gt;0)=TRUE,"ja","nein"),"nein")</f>
        <v>ja</v>
      </c>
      <c r="AS569" s="140" t="str">
        <f t="shared" si="161"/>
        <v>ja</v>
      </c>
      <c r="AT569" s="113" t="str">
        <f t="shared" si="162"/>
        <v>Nein</v>
      </c>
      <c r="AU569" s="113"/>
      <c r="AV569" s="141" t="s">
        <v>3607</v>
      </c>
    </row>
    <row r="570" spans="1:48" s="39" customFormat="1" hidden="1" x14ac:dyDescent="0.25">
      <c r="A570" s="23"/>
      <c r="B570" s="77">
        <v>31616</v>
      </c>
      <c r="C570" s="81" t="s">
        <v>7</v>
      </c>
      <c r="D570" s="81" t="s">
        <v>8</v>
      </c>
      <c r="E570" s="37" t="b">
        <f t="shared" si="163"/>
        <v>0</v>
      </c>
      <c r="F570" s="37" t="b">
        <f t="shared" si="156"/>
        <v>0</v>
      </c>
      <c r="G570" s="38" t="str">
        <f t="shared" si="165"/>
        <v>31616 77 g</v>
      </c>
      <c r="H570" s="18" t="s">
        <v>787</v>
      </c>
      <c r="I570" s="94" t="s">
        <v>9</v>
      </c>
      <c r="J570" s="19" t="s">
        <v>3</v>
      </c>
      <c r="K570" s="19" t="s">
        <v>3</v>
      </c>
      <c r="L570" s="51"/>
      <c r="M570" s="51"/>
      <c r="N570" s="19" t="str">
        <f t="shared" si="166"/>
        <v/>
      </c>
      <c r="O570" s="22" t="str">
        <f t="shared" ca="1" si="169"/>
        <v>ja</v>
      </c>
      <c r="P570" s="22" t="str">
        <f t="shared" ca="1" si="170"/>
        <v>ja</v>
      </c>
      <c r="Q570" s="20" t="str">
        <f t="shared" ca="1" si="167"/>
        <v>Ja</v>
      </c>
      <c r="R570" s="53" t="s">
        <v>788</v>
      </c>
      <c r="S570" s="84"/>
      <c r="T570" s="83"/>
      <c r="U570" s="33" t="str">
        <f t="shared" si="157"/>
        <v/>
      </c>
      <c r="V570" s="29"/>
      <c r="W570" s="35"/>
      <c r="X570" s="35"/>
      <c r="Y570" s="35"/>
      <c r="Z570" s="35"/>
      <c r="AA570" s="24" t="str">
        <f>IF(W570&lt;&gt;"",VLOOKUP(W570,'Anlagentypen strukt inkl RD end'!$A$2:$H$40,8),"")</f>
        <v/>
      </c>
      <c r="AB570" s="24" t="str">
        <f>IF(X570&lt;&gt;"",VLOOKUP(X570,'Anlagentypen strukt inkl RD end'!$A$2:$H$40,8),"")</f>
        <v/>
      </c>
      <c r="AC570" s="24" t="str">
        <f>IF(Y570&lt;&gt;"",VLOOKUP(Y570,'Anlagentypen strukt inkl RD end'!$A$2:$H$40,8),"")</f>
        <v/>
      </c>
      <c r="AD570" s="24" t="str">
        <f>IF(Z570&lt;&gt;"",VLOOKUP(Z570,'Anlagentypen strukt inkl RD end'!$A$2:$H$40,8),"")</f>
        <v/>
      </c>
      <c r="AE570" s="33" t="str">
        <f t="shared" si="158"/>
        <v/>
      </c>
      <c r="AF570" s="25"/>
      <c r="AG570" s="25"/>
      <c r="AH570" s="25"/>
      <c r="AI570" s="25"/>
      <c r="AJ570" s="47" t="str">
        <f t="shared" si="159"/>
        <v/>
      </c>
      <c r="AK570" s="48" t="str">
        <f t="shared" si="153"/>
        <v/>
      </c>
      <c r="AL570" s="47" t="str">
        <f t="shared" si="164"/>
        <v/>
      </c>
      <c r="AM570" s="27"/>
      <c r="AN570" s="36" t="str">
        <f t="shared" si="154"/>
        <v/>
      </c>
      <c r="AO570" s="39" t="str">
        <f t="shared" si="168"/>
        <v/>
      </c>
      <c r="AP570" s="39" t="str">
        <f t="shared" si="160"/>
        <v/>
      </c>
      <c r="AQ570" s="97" t="str">
        <f t="shared" si="155"/>
        <v/>
      </c>
      <c r="AR570" s="113" t="str">
        <f>_xlfn.IFNA(IF(AND(MATCH(B570,SlNrfürStrecke!A:A,0)&gt;0,MATCH(C570,SlNrfürStrecke!B:B,0)&gt;0)=TRUE,"ja","nein"),"nein")</f>
        <v>nein</v>
      </c>
      <c r="AS570" s="140" t="str">
        <f t="shared" si="161"/>
        <v>nein</v>
      </c>
      <c r="AT570" s="113" t="str">
        <f t="shared" si="162"/>
        <v>Ja</v>
      </c>
      <c r="AU570" s="113"/>
      <c r="AV570" s="141" t="s">
        <v>3607</v>
      </c>
    </row>
    <row r="571" spans="1:48" s="39" customFormat="1" ht="26.4" hidden="1" x14ac:dyDescent="0.25">
      <c r="A571" s="23"/>
      <c r="B571" s="77">
        <v>31616</v>
      </c>
      <c r="C571" s="81" t="s">
        <v>142</v>
      </c>
      <c r="D571" s="81" t="s">
        <v>3</v>
      </c>
      <c r="E571" s="37" t="b">
        <f t="shared" si="163"/>
        <v>0</v>
      </c>
      <c r="F571" s="37" t="b">
        <f t="shared" si="156"/>
        <v>0</v>
      </c>
      <c r="G571" s="38" t="str">
        <f t="shared" si="165"/>
        <v xml:space="preserve">31616 91 </v>
      </c>
      <c r="H571" s="18" t="s">
        <v>787</v>
      </c>
      <c r="I571" s="94" t="s">
        <v>3164</v>
      </c>
      <c r="J571" s="19" t="s">
        <v>3</v>
      </c>
      <c r="K571" s="19" t="s">
        <v>3</v>
      </c>
      <c r="L571" s="51"/>
      <c r="M571" s="51"/>
      <c r="N571" s="19" t="str">
        <f t="shared" si="166"/>
        <v/>
      </c>
      <c r="O571" s="22" t="str">
        <f t="shared" ca="1" si="169"/>
        <v>ja</v>
      </c>
      <c r="P571" s="22" t="str">
        <f t="shared" ca="1" si="170"/>
        <v>ja</v>
      </c>
      <c r="Q571" s="20" t="str">
        <f t="shared" ca="1" si="167"/>
        <v>Ja</v>
      </c>
      <c r="R571" s="53" t="s">
        <v>789</v>
      </c>
      <c r="S571" s="73"/>
      <c r="T571" s="28"/>
      <c r="U571" s="33" t="str">
        <f t="shared" si="157"/>
        <v/>
      </c>
      <c r="V571" s="29"/>
      <c r="W571" s="35"/>
      <c r="X571" s="35"/>
      <c r="Y571" s="35"/>
      <c r="Z571" s="35"/>
      <c r="AA571" s="24" t="str">
        <f>IF(W571&lt;&gt;"",VLOOKUP(W571,'Anlagentypen strukt inkl RD end'!$A$2:$H$40,8),"")</f>
        <v/>
      </c>
      <c r="AB571" s="24" t="str">
        <f>IF(X571&lt;&gt;"",VLOOKUP(X571,'Anlagentypen strukt inkl RD end'!$A$2:$H$40,8),"")</f>
        <v/>
      </c>
      <c r="AC571" s="24" t="str">
        <f>IF(Y571&lt;&gt;"",VLOOKUP(Y571,'Anlagentypen strukt inkl RD end'!$A$2:$H$40,8),"")</f>
        <v/>
      </c>
      <c r="AD571" s="24" t="str">
        <f>IF(Z571&lt;&gt;"",VLOOKUP(Z571,'Anlagentypen strukt inkl RD end'!$A$2:$H$40,8),"")</f>
        <v/>
      </c>
      <c r="AE571" s="33" t="str">
        <f t="shared" si="158"/>
        <v/>
      </c>
      <c r="AF571" s="25"/>
      <c r="AG571" s="25"/>
      <c r="AH571" s="25"/>
      <c r="AI571" s="25"/>
      <c r="AJ571" s="47" t="str">
        <f t="shared" si="159"/>
        <v/>
      </c>
      <c r="AK571" s="48" t="str">
        <f t="shared" si="153"/>
        <v/>
      </c>
      <c r="AL571" s="47" t="str">
        <f t="shared" si="164"/>
        <v/>
      </c>
      <c r="AM571" s="27"/>
      <c r="AN571" s="36" t="str">
        <f t="shared" si="154"/>
        <v/>
      </c>
      <c r="AO571" s="39" t="str">
        <f t="shared" si="168"/>
        <v/>
      </c>
      <c r="AP571" s="39" t="str">
        <f t="shared" si="160"/>
        <v/>
      </c>
      <c r="AQ571" s="97" t="str">
        <f t="shared" si="155"/>
        <v/>
      </c>
      <c r="AR571" s="113" t="str">
        <f>_xlfn.IFNA(IF(AND(MATCH(B571,SlNrfürStrecke!A:A,0)&gt;0,MATCH(C571,SlNrfürStrecke!B:B,0)&gt;0)=TRUE,"ja","nein"),"nein")</f>
        <v>nein</v>
      </c>
      <c r="AS571" s="140" t="str">
        <f t="shared" si="161"/>
        <v>nein</v>
      </c>
      <c r="AT571" s="113" t="str">
        <f t="shared" si="162"/>
        <v>Ja</v>
      </c>
      <c r="AU571" s="113"/>
      <c r="AV571" s="141" t="s">
        <v>3607</v>
      </c>
    </row>
    <row r="572" spans="1:48" s="39" customFormat="1" x14ac:dyDescent="0.25">
      <c r="A572" s="23" t="s">
        <v>2345</v>
      </c>
      <c r="B572" s="77">
        <v>31617</v>
      </c>
      <c r="C572" s="80" t="s">
        <v>3</v>
      </c>
      <c r="D572" s="81" t="s">
        <v>3</v>
      </c>
      <c r="E572" s="37" t="b">
        <f t="shared" si="163"/>
        <v>1</v>
      </c>
      <c r="F572" s="37" t="b">
        <f t="shared" si="156"/>
        <v>0</v>
      </c>
      <c r="G572" s="38" t="str">
        <f t="shared" si="165"/>
        <v xml:space="preserve">31617  </v>
      </c>
      <c r="H572" s="18" t="s">
        <v>792</v>
      </c>
      <c r="I572" s="93" t="s">
        <v>2346</v>
      </c>
      <c r="J572" s="19" t="s">
        <v>3343</v>
      </c>
      <c r="K572" s="19" t="s">
        <v>3</v>
      </c>
      <c r="L572" s="51"/>
      <c r="M572" s="51"/>
      <c r="N572" s="19" t="str">
        <f t="shared" si="166"/>
        <v/>
      </c>
      <c r="O572" s="22" t="str">
        <f t="shared" ca="1" si="169"/>
        <v>ja</v>
      </c>
      <c r="P572" s="22" t="str">
        <f t="shared" ca="1" si="170"/>
        <v>ja</v>
      </c>
      <c r="Q572" s="20" t="str">
        <f t="shared" ca="1" si="167"/>
        <v>Ja</v>
      </c>
      <c r="R572" s="53" t="s">
        <v>790</v>
      </c>
      <c r="S572" s="73" t="s">
        <v>2345</v>
      </c>
      <c r="T572" s="28"/>
      <c r="U572" s="33" t="str">
        <f t="shared" si="157"/>
        <v/>
      </c>
      <c r="V572" s="29"/>
      <c r="W572" s="35"/>
      <c r="X572" s="35"/>
      <c r="Y572" s="35"/>
      <c r="Z572" s="35"/>
      <c r="AA572" s="24" t="str">
        <f>IF(W572&lt;&gt;"",VLOOKUP(W572,'Anlagentypen strukt inkl RD end'!$A$2:$H$40,8),"")</f>
        <v/>
      </c>
      <c r="AB572" s="24" t="str">
        <f>IF(X572&lt;&gt;"",VLOOKUP(X572,'Anlagentypen strukt inkl RD end'!$A$2:$H$40,8),"")</f>
        <v/>
      </c>
      <c r="AC572" s="24" t="str">
        <f>IF(Y572&lt;&gt;"",VLOOKUP(Y572,'Anlagentypen strukt inkl RD end'!$A$2:$H$40,8),"")</f>
        <v/>
      </c>
      <c r="AD572" s="24" t="str">
        <f>IF(Z572&lt;&gt;"",VLOOKUP(Z572,'Anlagentypen strukt inkl RD end'!$A$2:$H$40,8),"")</f>
        <v/>
      </c>
      <c r="AE572" s="33" t="str">
        <f t="shared" si="158"/>
        <v/>
      </c>
      <c r="AF572" s="25"/>
      <c r="AG572" s="25"/>
      <c r="AH572" s="25"/>
      <c r="AI572" s="25"/>
      <c r="AJ572" s="47" t="str">
        <f t="shared" si="159"/>
        <v/>
      </c>
      <c r="AK572" s="48" t="str">
        <f t="shared" si="153"/>
        <v/>
      </c>
      <c r="AL572" s="47" t="str">
        <f t="shared" si="164"/>
        <v/>
      </c>
      <c r="AM572" s="27"/>
      <c r="AN572" s="36" t="str">
        <f t="shared" si="154"/>
        <v/>
      </c>
      <c r="AO572" s="39" t="str">
        <f t="shared" si="168"/>
        <v/>
      </c>
      <c r="AP572" s="39" t="str">
        <f t="shared" si="160"/>
        <v>X</v>
      </c>
      <c r="AQ572" s="97" t="str">
        <f t="shared" si="155"/>
        <v/>
      </c>
      <c r="AR572" s="140" t="str">
        <f>_xlfn.IFNA(IF(AND(MATCH(B572,SlNrfürStrecke!A:A,0)&gt;0,MATCH(C572,SlNrfürStrecke!B:B,0)&gt;0)=TRUE,"ja","nein"),"nein")</f>
        <v>ja</v>
      </c>
      <c r="AS572" s="140" t="str">
        <f t="shared" si="161"/>
        <v>ja</v>
      </c>
      <c r="AT572" s="113" t="str">
        <f t="shared" si="162"/>
        <v>Nein</v>
      </c>
      <c r="AU572" s="113"/>
      <c r="AV572" s="141" t="s">
        <v>3607</v>
      </c>
    </row>
    <row r="573" spans="1:48" s="39" customFormat="1" ht="26.4" hidden="1" x14ac:dyDescent="0.25">
      <c r="A573" s="23"/>
      <c r="B573" s="77">
        <v>31617</v>
      </c>
      <c r="C573" s="81" t="s">
        <v>142</v>
      </c>
      <c r="D573" s="81" t="s">
        <v>3</v>
      </c>
      <c r="E573" s="37" t="b">
        <f t="shared" si="163"/>
        <v>0</v>
      </c>
      <c r="F573" s="37" t="b">
        <f t="shared" si="156"/>
        <v>0</v>
      </c>
      <c r="G573" s="38" t="str">
        <f t="shared" si="165"/>
        <v xml:space="preserve">31617 91 </v>
      </c>
      <c r="H573" s="18" t="s">
        <v>792</v>
      </c>
      <c r="I573" s="94" t="s">
        <v>3164</v>
      </c>
      <c r="J573" s="19" t="s">
        <v>3344</v>
      </c>
      <c r="K573" s="19" t="s">
        <v>3</v>
      </c>
      <c r="L573" s="51"/>
      <c r="M573" s="51"/>
      <c r="N573" s="19" t="str">
        <f t="shared" si="166"/>
        <v/>
      </c>
      <c r="O573" s="22" t="str">
        <f t="shared" ca="1" si="169"/>
        <v>ja</v>
      </c>
      <c r="P573" s="22" t="str">
        <f t="shared" ca="1" si="170"/>
        <v>ja</v>
      </c>
      <c r="Q573" s="20" t="str">
        <f t="shared" ca="1" si="167"/>
        <v>Ja</v>
      </c>
      <c r="R573" s="53" t="s">
        <v>793</v>
      </c>
      <c r="S573" s="73"/>
      <c r="T573" s="28"/>
      <c r="U573" s="33" t="str">
        <f t="shared" si="157"/>
        <v/>
      </c>
      <c r="V573" s="29"/>
      <c r="W573" s="35"/>
      <c r="X573" s="35"/>
      <c r="Y573" s="35"/>
      <c r="Z573" s="35"/>
      <c r="AA573" s="24" t="str">
        <f>IF(W573&lt;&gt;"",VLOOKUP(W573,'Anlagentypen strukt inkl RD end'!$A$2:$H$40,8),"")</f>
        <v/>
      </c>
      <c r="AB573" s="24" t="str">
        <f>IF(X573&lt;&gt;"",VLOOKUP(X573,'Anlagentypen strukt inkl RD end'!$A$2:$H$40,8),"")</f>
        <v/>
      </c>
      <c r="AC573" s="24" t="str">
        <f>IF(Y573&lt;&gt;"",VLOOKUP(Y573,'Anlagentypen strukt inkl RD end'!$A$2:$H$40,8),"")</f>
        <v/>
      </c>
      <c r="AD573" s="24" t="str">
        <f>IF(Z573&lt;&gt;"",VLOOKUP(Z573,'Anlagentypen strukt inkl RD end'!$A$2:$H$40,8),"")</f>
        <v/>
      </c>
      <c r="AE573" s="33" t="str">
        <f t="shared" si="158"/>
        <v/>
      </c>
      <c r="AF573" s="25"/>
      <c r="AG573" s="25"/>
      <c r="AH573" s="25"/>
      <c r="AI573" s="25"/>
      <c r="AJ573" s="47" t="str">
        <f t="shared" si="159"/>
        <v/>
      </c>
      <c r="AK573" s="48" t="str">
        <f t="shared" si="153"/>
        <v/>
      </c>
      <c r="AL573" s="47" t="str">
        <f t="shared" si="164"/>
        <v/>
      </c>
      <c r="AM573" s="27"/>
      <c r="AN573" s="36" t="str">
        <f t="shared" si="154"/>
        <v/>
      </c>
      <c r="AO573" s="39" t="str">
        <f t="shared" si="168"/>
        <v/>
      </c>
      <c r="AP573" s="39" t="str">
        <f t="shared" si="160"/>
        <v/>
      </c>
      <c r="AQ573" s="97" t="str">
        <f t="shared" si="155"/>
        <v/>
      </c>
      <c r="AR573" s="113" t="str">
        <f>_xlfn.IFNA(IF(AND(MATCH(B573,SlNrfürStrecke!A:A,0)&gt;0,MATCH(C573,SlNrfürStrecke!B:B,0)&gt;0)=TRUE,"ja","nein"),"nein")</f>
        <v>nein</v>
      </c>
      <c r="AS573" s="140" t="str">
        <f t="shared" si="161"/>
        <v>nein</v>
      </c>
      <c r="AT573" s="113" t="str">
        <f t="shared" si="162"/>
        <v>Ja</v>
      </c>
      <c r="AU573" s="113"/>
      <c r="AV573" s="141" t="s">
        <v>3607</v>
      </c>
    </row>
    <row r="574" spans="1:48" s="39" customFormat="1" hidden="1" x14ac:dyDescent="0.25">
      <c r="A574" s="23"/>
      <c r="B574" s="77">
        <v>31618</v>
      </c>
      <c r="C574" s="80" t="s">
        <v>3</v>
      </c>
      <c r="D574" s="81" t="s">
        <v>8</v>
      </c>
      <c r="E574" s="37" t="b">
        <f t="shared" si="163"/>
        <v>0</v>
      </c>
      <c r="F574" s="37" t="b">
        <f t="shared" si="156"/>
        <v>0</v>
      </c>
      <c r="G574" s="38" t="str">
        <f t="shared" si="165"/>
        <v>31618  g</v>
      </c>
      <c r="H574" s="18" t="s">
        <v>795</v>
      </c>
      <c r="I574" s="93" t="s">
        <v>2346</v>
      </c>
      <c r="J574" s="19" t="s">
        <v>3</v>
      </c>
      <c r="K574" s="19" t="s">
        <v>3</v>
      </c>
      <c r="L574" s="51"/>
      <c r="M574" s="51"/>
      <c r="N574" s="19" t="str">
        <f t="shared" si="166"/>
        <v/>
      </c>
      <c r="O574" s="22" t="str">
        <f t="shared" ca="1" si="169"/>
        <v>ja</v>
      </c>
      <c r="P574" s="22" t="str">
        <f t="shared" ca="1" si="170"/>
        <v>ja</v>
      </c>
      <c r="Q574" s="20" t="str">
        <f t="shared" ca="1" si="167"/>
        <v>Ja</v>
      </c>
      <c r="R574" s="53" t="s">
        <v>794</v>
      </c>
      <c r="S574" s="84"/>
      <c r="T574" s="83"/>
      <c r="U574" s="33" t="str">
        <f t="shared" si="157"/>
        <v/>
      </c>
      <c r="V574" s="29"/>
      <c r="W574" s="35"/>
      <c r="X574" s="35"/>
      <c r="Y574" s="35"/>
      <c r="Z574" s="35"/>
      <c r="AA574" s="24" t="str">
        <f>IF(W574&lt;&gt;"",VLOOKUP(W574,'Anlagentypen strukt inkl RD end'!$A$2:$H$40,8),"")</f>
        <v/>
      </c>
      <c r="AB574" s="24" t="str">
        <f>IF(X574&lt;&gt;"",VLOOKUP(X574,'Anlagentypen strukt inkl RD end'!$A$2:$H$40,8),"")</f>
        <v/>
      </c>
      <c r="AC574" s="24" t="str">
        <f>IF(Y574&lt;&gt;"",VLOOKUP(Y574,'Anlagentypen strukt inkl RD end'!$A$2:$H$40,8),"")</f>
        <v/>
      </c>
      <c r="AD574" s="24" t="str">
        <f>IF(Z574&lt;&gt;"",VLOOKUP(Z574,'Anlagentypen strukt inkl RD end'!$A$2:$H$40,8),"")</f>
        <v/>
      </c>
      <c r="AE574" s="33" t="str">
        <f t="shared" si="158"/>
        <v/>
      </c>
      <c r="AF574" s="25"/>
      <c r="AG574" s="25"/>
      <c r="AH574" s="25"/>
      <c r="AI574" s="25"/>
      <c r="AJ574" s="47" t="str">
        <f t="shared" si="159"/>
        <v/>
      </c>
      <c r="AK574" s="48" t="str">
        <f t="shared" si="153"/>
        <v/>
      </c>
      <c r="AL574" s="47" t="str">
        <f t="shared" si="164"/>
        <v/>
      </c>
      <c r="AM574" s="27"/>
      <c r="AN574" s="36" t="str">
        <f t="shared" si="154"/>
        <v/>
      </c>
      <c r="AO574" s="39" t="str">
        <f t="shared" si="168"/>
        <v/>
      </c>
      <c r="AP574" s="39" t="str">
        <f t="shared" si="160"/>
        <v/>
      </c>
      <c r="AQ574" s="97" t="str">
        <f t="shared" si="155"/>
        <v/>
      </c>
      <c r="AR574" s="140" t="str">
        <f>_xlfn.IFNA(IF(AND(MATCH(B574,SlNrfürStrecke!A:A,0)&gt;0,MATCH(C574,SlNrfürStrecke!B:B,0)&gt;0)=TRUE,"ja","nein"),"nein")</f>
        <v>nein</v>
      </c>
      <c r="AS574" s="140" t="str">
        <f t="shared" si="161"/>
        <v>nein</v>
      </c>
      <c r="AT574" s="113" t="str">
        <f t="shared" si="162"/>
        <v>Ja</v>
      </c>
      <c r="AU574" s="113"/>
      <c r="AV574" s="141" t="s">
        <v>3607</v>
      </c>
    </row>
    <row r="575" spans="1:48" s="39" customFormat="1" hidden="1" x14ac:dyDescent="0.25">
      <c r="A575" s="23"/>
      <c r="B575" s="77">
        <v>31618</v>
      </c>
      <c r="C575" s="81" t="s">
        <v>112</v>
      </c>
      <c r="D575" s="81" t="s">
        <v>3</v>
      </c>
      <c r="E575" s="37" t="b">
        <f t="shared" si="163"/>
        <v>0</v>
      </c>
      <c r="F575" s="37" t="b">
        <f t="shared" si="156"/>
        <v>0</v>
      </c>
      <c r="G575" s="38" t="str">
        <f t="shared" si="165"/>
        <v xml:space="preserve">31618 88 </v>
      </c>
      <c r="H575" s="18" t="s">
        <v>795</v>
      </c>
      <c r="I575" s="94" t="s">
        <v>113</v>
      </c>
      <c r="J575" s="19" t="s">
        <v>3</v>
      </c>
      <c r="K575" s="19" t="s">
        <v>3</v>
      </c>
      <c r="L575" s="51"/>
      <c r="M575" s="51"/>
      <c r="N575" s="19" t="str">
        <f t="shared" si="166"/>
        <v/>
      </c>
      <c r="O575" s="22" t="str">
        <f t="shared" ca="1" si="169"/>
        <v>ja</v>
      </c>
      <c r="P575" s="22" t="str">
        <f t="shared" ca="1" si="170"/>
        <v>ja</v>
      </c>
      <c r="Q575" s="20" t="str">
        <f t="shared" ca="1" si="167"/>
        <v>Ja</v>
      </c>
      <c r="R575" s="53" t="s">
        <v>796</v>
      </c>
      <c r="S575" s="73"/>
      <c r="T575" s="28"/>
      <c r="U575" s="33" t="str">
        <f t="shared" si="157"/>
        <v/>
      </c>
      <c r="V575" s="29"/>
      <c r="W575" s="35"/>
      <c r="X575" s="35"/>
      <c r="Y575" s="35"/>
      <c r="Z575" s="35"/>
      <c r="AA575" s="24" t="str">
        <f>IF(W575&lt;&gt;"",VLOOKUP(W575,'Anlagentypen strukt inkl RD end'!$A$2:$H$40,8),"")</f>
        <v/>
      </c>
      <c r="AB575" s="24" t="str">
        <f>IF(X575&lt;&gt;"",VLOOKUP(X575,'Anlagentypen strukt inkl RD end'!$A$2:$H$40,8),"")</f>
        <v/>
      </c>
      <c r="AC575" s="24" t="str">
        <f>IF(Y575&lt;&gt;"",VLOOKUP(Y575,'Anlagentypen strukt inkl RD end'!$A$2:$H$40,8),"")</f>
        <v/>
      </c>
      <c r="AD575" s="24" t="str">
        <f>IF(Z575&lt;&gt;"",VLOOKUP(Z575,'Anlagentypen strukt inkl RD end'!$A$2:$H$40,8),"")</f>
        <v/>
      </c>
      <c r="AE575" s="33" t="str">
        <f t="shared" si="158"/>
        <v/>
      </c>
      <c r="AF575" s="25"/>
      <c r="AG575" s="25"/>
      <c r="AH575" s="25"/>
      <c r="AI575" s="25"/>
      <c r="AJ575" s="47" t="str">
        <f t="shared" si="159"/>
        <v/>
      </c>
      <c r="AK575" s="48" t="str">
        <f t="shared" si="153"/>
        <v/>
      </c>
      <c r="AL575" s="47" t="str">
        <f t="shared" si="164"/>
        <v/>
      </c>
      <c r="AM575" s="27"/>
      <c r="AN575" s="36" t="str">
        <f t="shared" si="154"/>
        <v/>
      </c>
      <c r="AO575" s="39" t="str">
        <f t="shared" si="168"/>
        <v/>
      </c>
      <c r="AP575" s="39" t="str">
        <f t="shared" si="160"/>
        <v/>
      </c>
      <c r="AQ575" s="97" t="str">
        <f t="shared" si="155"/>
        <v/>
      </c>
      <c r="AR575" s="113" t="str">
        <f>_xlfn.IFNA(IF(AND(MATCH(B575,SlNrfürStrecke!A:A,0)&gt;0,MATCH(C575,SlNrfürStrecke!B:B,0)&gt;0)=TRUE,"ja","nein"),"nein")</f>
        <v>nein</v>
      </c>
      <c r="AS575" s="140" t="str">
        <f t="shared" si="161"/>
        <v>nein</v>
      </c>
      <c r="AT575" s="113" t="str">
        <f t="shared" si="162"/>
        <v>Ja</v>
      </c>
      <c r="AU575" s="113"/>
      <c r="AV575" s="141" t="s">
        <v>3607</v>
      </c>
    </row>
    <row r="576" spans="1:48" s="39" customFormat="1" ht="26.4" hidden="1" x14ac:dyDescent="0.25">
      <c r="A576" s="23"/>
      <c r="B576" s="77">
        <v>31618</v>
      </c>
      <c r="C576" s="81" t="s">
        <v>142</v>
      </c>
      <c r="D576" s="81" t="s">
        <v>8</v>
      </c>
      <c r="E576" s="37" t="b">
        <f t="shared" si="163"/>
        <v>0</v>
      </c>
      <c r="F576" s="37" t="b">
        <f t="shared" si="156"/>
        <v>0</v>
      </c>
      <c r="G576" s="38" t="str">
        <f t="shared" si="165"/>
        <v>31618 91 g</v>
      </c>
      <c r="H576" s="18" t="s">
        <v>795</v>
      </c>
      <c r="I576" s="94" t="s">
        <v>3164</v>
      </c>
      <c r="J576" s="19" t="s">
        <v>3</v>
      </c>
      <c r="K576" s="19" t="s">
        <v>3182</v>
      </c>
      <c r="L576" s="51"/>
      <c r="M576" s="51"/>
      <c r="N576" s="19" t="str">
        <f t="shared" si="166"/>
        <v/>
      </c>
      <c r="O576" s="22" t="str">
        <f t="shared" ca="1" si="169"/>
        <v>ja</v>
      </c>
      <c r="P576" s="22" t="str">
        <f t="shared" ca="1" si="170"/>
        <v>ja</v>
      </c>
      <c r="Q576" s="20" t="str">
        <f t="shared" ca="1" si="167"/>
        <v>Ja</v>
      </c>
      <c r="R576" s="53" t="s">
        <v>797</v>
      </c>
      <c r="S576" s="84"/>
      <c r="T576" s="83"/>
      <c r="U576" s="33" t="str">
        <f t="shared" si="157"/>
        <v/>
      </c>
      <c r="V576" s="29"/>
      <c r="W576" s="35"/>
      <c r="X576" s="35"/>
      <c r="Y576" s="35"/>
      <c r="Z576" s="35"/>
      <c r="AA576" s="24" t="str">
        <f>IF(W576&lt;&gt;"",VLOOKUP(W576,'Anlagentypen strukt inkl RD end'!$A$2:$H$40,8),"")</f>
        <v/>
      </c>
      <c r="AB576" s="24" t="str">
        <f>IF(X576&lt;&gt;"",VLOOKUP(X576,'Anlagentypen strukt inkl RD end'!$A$2:$H$40,8),"")</f>
        <v/>
      </c>
      <c r="AC576" s="24" t="str">
        <f>IF(Y576&lt;&gt;"",VLOOKUP(Y576,'Anlagentypen strukt inkl RD end'!$A$2:$H$40,8),"")</f>
        <v/>
      </c>
      <c r="AD576" s="24" t="str">
        <f>IF(Z576&lt;&gt;"",VLOOKUP(Z576,'Anlagentypen strukt inkl RD end'!$A$2:$H$40,8),"")</f>
        <v/>
      </c>
      <c r="AE576" s="33" t="str">
        <f t="shared" si="158"/>
        <v/>
      </c>
      <c r="AF576" s="25"/>
      <c r="AG576" s="25"/>
      <c r="AH576" s="25"/>
      <c r="AI576" s="25"/>
      <c r="AJ576" s="47" t="str">
        <f t="shared" si="159"/>
        <v/>
      </c>
      <c r="AK576" s="48" t="str">
        <f t="shared" si="153"/>
        <v/>
      </c>
      <c r="AL576" s="47" t="str">
        <f t="shared" si="164"/>
        <v/>
      </c>
      <c r="AM576" s="27"/>
      <c r="AN576" s="36" t="str">
        <f t="shared" si="154"/>
        <v/>
      </c>
      <c r="AO576" s="39" t="str">
        <f t="shared" si="168"/>
        <v/>
      </c>
      <c r="AP576" s="39" t="str">
        <f t="shared" si="160"/>
        <v/>
      </c>
      <c r="AQ576" s="97" t="str">
        <f t="shared" si="155"/>
        <v/>
      </c>
      <c r="AR576" s="113" t="str">
        <f>_xlfn.IFNA(IF(AND(MATCH(B576,SlNrfürStrecke!A:A,0)&gt;0,MATCH(C576,SlNrfürStrecke!B:B,0)&gt;0)=TRUE,"ja","nein"),"nein")</f>
        <v>nein</v>
      </c>
      <c r="AS576" s="140" t="str">
        <f t="shared" si="161"/>
        <v>nein</v>
      </c>
      <c r="AT576" s="113" t="str">
        <f t="shared" si="162"/>
        <v>Ja</v>
      </c>
      <c r="AU576" s="113"/>
      <c r="AV576" s="141" t="s">
        <v>3607</v>
      </c>
    </row>
    <row r="577" spans="1:48" s="39" customFormat="1" hidden="1" x14ac:dyDescent="0.25">
      <c r="A577" s="23"/>
      <c r="B577" s="77">
        <v>31619</v>
      </c>
      <c r="C577" s="80" t="s">
        <v>3</v>
      </c>
      <c r="D577" s="81" t="s">
        <v>3</v>
      </c>
      <c r="E577" s="37" t="b">
        <f t="shared" si="163"/>
        <v>0</v>
      </c>
      <c r="F577" s="37" t="b">
        <f t="shared" si="156"/>
        <v>0</v>
      </c>
      <c r="G577" s="38" t="str">
        <f t="shared" si="165"/>
        <v xml:space="preserve">31619  </v>
      </c>
      <c r="H577" s="18" t="s">
        <v>799</v>
      </c>
      <c r="I577" s="93" t="s">
        <v>2346</v>
      </c>
      <c r="J577" s="19" t="s">
        <v>3</v>
      </c>
      <c r="K577" s="19" t="s">
        <v>3</v>
      </c>
      <c r="L577" s="51"/>
      <c r="M577" s="51"/>
      <c r="N577" s="19" t="str">
        <f t="shared" si="166"/>
        <v/>
      </c>
      <c r="O577" s="22" t="str">
        <f t="shared" ca="1" si="169"/>
        <v>ja</v>
      </c>
      <c r="P577" s="22" t="str">
        <f t="shared" ca="1" si="170"/>
        <v>ja</v>
      </c>
      <c r="Q577" s="20" t="str">
        <f t="shared" ca="1" si="167"/>
        <v>Ja</v>
      </c>
      <c r="R577" s="53" t="s">
        <v>798</v>
      </c>
      <c r="S577" s="73"/>
      <c r="T577" s="28"/>
      <c r="U577" s="33" t="str">
        <f t="shared" si="157"/>
        <v/>
      </c>
      <c r="V577" s="29"/>
      <c r="W577" s="35"/>
      <c r="X577" s="35"/>
      <c r="Y577" s="35"/>
      <c r="Z577" s="35"/>
      <c r="AA577" s="24" t="str">
        <f>IF(W577&lt;&gt;"",VLOOKUP(W577,'Anlagentypen strukt inkl RD end'!$A$2:$H$40,8),"")</f>
        <v/>
      </c>
      <c r="AB577" s="24" t="str">
        <f>IF(X577&lt;&gt;"",VLOOKUP(X577,'Anlagentypen strukt inkl RD end'!$A$2:$H$40,8),"")</f>
        <v/>
      </c>
      <c r="AC577" s="24" t="str">
        <f>IF(Y577&lt;&gt;"",VLOOKUP(Y577,'Anlagentypen strukt inkl RD end'!$A$2:$H$40,8),"")</f>
        <v/>
      </c>
      <c r="AD577" s="24" t="str">
        <f>IF(Z577&lt;&gt;"",VLOOKUP(Z577,'Anlagentypen strukt inkl RD end'!$A$2:$H$40,8),"")</f>
        <v/>
      </c>
      <c r="AE577" s="33" t="str">
        <f t="shared" si="158"/>
        <v/>
      </c>
      <c r="AF577" s="25"/>
      <c r="AG577" s="25"/>
      <c r="AH577" s="25"/>
      <c r="AI577" s="25"/>
      <c r="AJ577" s="47" t="str">
        <f t="shared" si="159"/>
        <v/>
      </c>
      <c r="AK577" s="48" t="str">
        <f t="shared" si="153"/>
        <v/>
      </c>
      <c r="AL577" s="47" t="str">
        <f t="shared" si="164"/>
        <v/>
      </c>
      <c r="AM577" s="27"/>
      <c r="AN577" s="36" t="str">
        <f t="shared" si="154"/>
        <v/>
      </c>
      <c r="AO577" s="39" t="str">
        <f t="shared" si="168"/>
        <v/>
      </c>
      <c r="AP577" s="39" t="str">
        <f t="shared" si="160"/>
        <v/>
      </c>
      <c r="AQ577" s="97" t="str">
        <f t="shared" si="155"/>
        <v/>
      </c>
      <c r="AR577" s="140" t="str">
        <f>_xlfn.IFNA(IF(AND(MATCH(B577,SlNrfürStrecke!A:A,0)&gt;0,MATCH(C577,SlNrfürStrecke!B:B,0)&gt;0)=TRUE,"ja","nein"),"nein")</f>
        <v>nein</v>
      </c>
      <c r="AS577" s="140" t="str">
        <f t="shared" si="161"/>
        <v>nein</v>
      </c>
      <c r="AT577" s="113" t="str">
        <f t="shared" si="162"/>
        <v>Ja</v>
      </c>
      <c r="AU577" s="113"/>
      <c r="AV577" s="141" t="s">
        <v>3607</v>
      </c>
    </row>
    <row r="578" spans="1:48" s="39" customFormat="1" hidden="1" x14ac:dyDescent="0.25">
      <c r="A578" s="23"/>
      <c r="B578" s="77">
        <v>31619</v>
      </c>
      <c r="C578" s="81" t="s">
        <v>7</v>
      </c>
      <c r="D578" s="81" t="s">
        <v>8</v>
      </c>
      <c r="E578" s="37" t="b">
        <f t="shared" si="163"/>
        <v>0</v>
      </c>
      <c r="F578" s="37" t="b">
        <f t="shared" si="156"/>
        <v>0</v>
      </c>
      <c r="G578" s="38" t="str">
        <f t="shared" si="165"/>
        <v>31619 77 g</v>
      </c>
      <c r="H578" s="18" t="s">
        <v>799</v>
      </c>
      <c r="I578" s="94" t="s">
        <v>9</v>
      </c>
      <c r="J578" s="19" t="s">
        <v>3</v>
      </c>
      <c r="K578" s="19" t="s">
        <v>3</v>
      </c>
      <c r="L578" s="51"/>
      <c r="M578" s="51"/>
      <c r="N578" s="19" t="str">
        <f t="shared" si="166"/>
        <v/>
      </c>
      <c r="O578" s="22" t="str">
        <f t="shared" ca="1" si="169"/>
        <v>ja</v>
      </c>
      <c r="P578" s="22" t="str">
        <f t="shared" ca="1" si="170"/>
        <v>ja</v>
      </c>
      <c r="Q578" s="20" t="str">
        <f t="shared" ca="1" si="167"/>
        <v>Ja</v>
      </c>
      <c r="R578" s="53" t="s">
        <v>800</v>
      </c>
      <c r="S578" s="84"/>
      <c r="T578" s="83"/>
      <c r="U578" s="33" t="str">
        <f t="shared" si="157"/>
        <v/>
      </c>
      <c r="V578" s="29"/>
      <c r="W578" s="35"/>
      <c r="X578" s="35"/>
      <c r="Y578" s="35"/>
      <c r="Z578" s="35"/>
      <c r="AA578" s="24" t="str">
        <f>IF(W578&lt;&gt;"",VLOOKUP(W578,'Anlagentypen strukt inkl RD end'!$A$2:$H$40,8),"")</f>
        <v/>
      </c>
      <c r="AB578" s="24" t="str">
        <f>IF(X578&lt;&gt;"",VLOOKUP(X578,'Anlagentypen strukt inkl RD end'!$A$2:$H$40,8),"")</f>
        <v/>
      </c>
      <c r="AC578" s="24" t="str">
        <f>IF(Y578&lt;&gt;"",VLOOKUP(Y578,'Anlagentypen strukt inkl RD end'!$A$2:$H$40,8),"")</f>
        <v/>
      </c>
      <c r="AD578" s="24" t="str">
        <f>IF(Z578&lt;&gt;"",VLOOKUP(Z578,'Anlagentypen strukt inkl RD end'!$A$2:$H$40,8),"")</f>
        <v/>
      </c>
      <c r="AE578" s="33" t="str">
        <f t="shared" si="158"/>
        <v/>
      </c>
      <c r="AF578" s="25"/>
      <c r="AG578" s="25"/>
      <c r="AH578" s="25"/>
      <c r="AI578" s="25"/>
      <c r="AJ578" s="47" t="str">
        <f t="shared" si="159"/>
        <v/>
      </c>
      <c r="AK578" s="48" t="str">
        <f t="shared" ref="AK578:AK641" si="171">U578&amp; AE578 &amp; IF(AF578 &lt;&gt;"",AF578&amp;", ","") &amp;IF(AG578 &lt;&gt;"",AG578&amp;", ","") &amp;IF(AH578 &lt;&gt;"",AH578&amp;", ","")&amp; IF(AI578 &lt;&gt;"",AI578&amp;", ","")</f>
        <v/>
      </c>
      <c r="AL578" s="47" t="str">
        <f t="shared" si="164"/>
        <v/>
      </c>
      <c r="AM578" s="27"/>
      <c r="AN578" s="36" t="str">
        <f t="shared" ref="AN578:AN641" si="172">IF(AND(V578="X",AJ578=""),"R/D-Verfahren für die Behandlung fehlen!","")</f>
        <v/>
      </c>
      <c r="AO578" s="39" t="str">
        <f t="shared" si="168"/>
        <v/>
      </c>
      <c r="AP578" s="39" t="str">
        <f t="shared" si="160"/>
        <v/>
      </c>
      <c r="AQ578" s="97" t="str">
        <f t="shared" ref="AQ578:AQ641" si="173">IF(A578="X",(IF(OR(S578="X",T578="X",V578="X")=TRUE,"","Spalten S, T und V nicht befüllt!")),IF(OR(S578="X",T578="X",V578="X"),"Spalte A nicht befüllt!",""))</f>
        <v/>
      </c>
      <c r="AR578" s="113" t="str">
        <f>_xlfn.IFNA(IF(AND(MATCH(B578,SlNrfürStrecke!A:A,0)&gt;0,MATCH(C578,SlNrfürStrecke!B:B,0)&gt;0)=TRUE,"ja","nein"),"nein")</f>
        <v>nein</v>
      </c>
      <c r="AS578" s="140" t="str">
        <f t="shared" si="161"/>
        <v>nein</v>
      </c>
      <c r="AT578" s="113" t="str">
        <f t="shared" si="162"/>
        <v>Ja</v>
      </c>
      <c r="AU578" s="113"/>
      <c r="AV578" s="141" t="s">
        <v>3607</v>
      </c>
    </row>
    <row r="579" spans="1:48" s="39" customFormat="1" ht="26.4" hidden="1" x14ac:dyDescent="0.25">
      <c r="A579" s="23"/>
      <c r="B579" s="77">
        <v>31619</v>
      </c>
      <c r="C579" s="81" t="s">
        <v>142</v>
      </c>
      <c r="D579" s="81" t="s">
        <v>3</v>
      </c>
      <c r="E579" s="37" t="b">
        <f t="shared" si="163"/>
        <v>0</v>
      </c>
      <c r="F579" s="37" t="b">
        <f t="shared" ref="F579:F642" si="174">AND(A579="X",D579="g")</f>
        <v>0</v>
      </c>
      <c r="G579" s="38" t="str">
        <f t="shared" si="165"/>
        <v xml:space="preserve">31619 91 </v>
      </c>
      <c r="H579" s="18" t="s">
        <v>799</v>
      </c>
      <c r="I579" s="94" t="s">
        <v>3164</v>
      </c>
      <c r="J579" s="19" t="s">
        <v>3</v>
      </c>
      <c r="K579" s="19" t="s">
        <v>3</v>
      </c>
      <c r="L579" s="51"/>
      <c r="M579" s="51"/>
      <c r="N579" s="19" t="str">
        <f t="shared" si="166"/>
        <v/>
      </c>
      <c r="O579" s="22" t="str">
        <f t="shared" ca="1" si="169"/>
        <v>ja</v>
      </c>
      <c r="P579" s="22" t="str">
        <f t="shared" ca="1" si="170"/>
        <v>ja</v>
      </c>
      <c r="Q579" s="20" t="str">
        <f t="shared" ca="1" si="167"/>
        <v>Ja</v>
      </c>
      <c r="R579" s="53" t="s">
        <v>801</v>
      </c>
      <c r="S579" s="73"/>
      <c r="T579" s="28"/>
      <c r="U579" s="33" t="str">
        <f t="shared" ref="U579:U642" si="175">IF(T579="X","R13, D15 ", "")</f>
        <v/>
      </c>
      <c r="V579" s="29"/>
      <c r="W579" s="35"/>
      <c r="X579" s="35"/>
      <c r="Y579" s="35"/>
      <c r="Z579" s="35"/>
      <c r="AA579" s="24" t="str">
        <f>IF(W579&lt;&gt;"",VLOOKUP(W579,'Anlagentypen strukt inkl RD end'!$A$2:$H$40,8),"")</f>
        <v/>
      </c>
      <c r="AB579" s="24" t="str">
        <f>IF(X579&lt;&gt;"",VLOOKUP(X579,'Anlagentypen strukt inkl RD end'!$A$2:$H$40,8),"")</f>
        <v/>
      </c>
      <c r="AC579" s="24" t="str">
        <f>IF(Y579&lt;&gt;"",VLOOKUP(Y579,'Anlagentypen strukt inkl RD end'!$A$2:$H$40,8),"")</f>
        <v/>
      </c>
      <c r="AD579" s="24" t="str">
        <f>IF(Z579&lt;&gt;"",VLOOKUP(Z579,'Anlagentypen strukt inkl RD end'!$A$2:$H$40,8),"")</f>
        <v/>
      </c>
      <c r="AE579" s="33" t="str">
        <f t="shared" ref="AE579:AE642" si="176">AA579&amp;AB579&amp;AD579&amp;AC579</f>
        <v/>
      </c>
      <c r="AF579" s="25"/>
      <c r="AG579" s="25"/>
      <c r="AH579" s="25"/>
      <c r="AI579" s="25"/>
      <c r="AJ579" s="47" t="str">
        <f t="shared" ref="AJ579:AJ642" si="177">IF(AE579 &lt;&gt;"",AE579&amp;", ","") &amp;IF(AF579 &lt;&gt;"",AF579&amp;", ","") &amp;IF(AG579 &lt;&gt;"",AG579&amp;", ","") &amp;IF(AH579 &lt;&gt;"",AH579&amp;", ","")&amp; IF(AI579 &lt;&gt;"",AI579&amp;", ","")</f>
        <v/>
      </c>
      <c r="AK579" s="48" t="str">
        <f t="shared" si="171"/>
        <v/>
      </c>
      <c r="AL579" s="47" t="str">
        <f t="shared" si="164"/>
        <v/>
      </c>
      <c r="AM579" s="27"/>
      <c r="AN579" s="36" t="str">
        <f t="shared" si="172"/>
        <v/>
      </c>
      <c r="AO579" s="39" t="str">
        <f t="shared" si="168"/>
        <v/>
      </c>
      <c r="AP579" s="39" t="str">
        <f t="shared" ref="AP579:AP642" si="178">IF(OR(A579="X",S579="X",T579="X",V579="X"),"X","")</f>
        <v/>
      </c>
      <c r="AQ579" s="97" t="str">
        <f t="shared" si="173"/>
        <v/>
      </c>
      <c r="AR579" s="113" t="str">
        <f>_xlfn.IFNA(IF(AND(MATCH(B579,SlNrfürStrecke!A:A,0)&gt;0,MATCH(C579,SlNrfürStrecke!B:B,0)&gt;0)=TRUE,"ja","nein"),"nein")</f>
        <v>nein</v>
      </c>
      <c r="AS579" s="140" t="str">
        <f t="shared" ref="AS579:AS642" si="179">AR579</f>
        <v>nein</v>
      </c>
      <c r="AT579" s="113" t="str">
        <f t="shared" ref="AT579:AT642" si="180">IF(AS579="ja","Nein","Ja")</f>
        <v>Ja</v>
      </c>
      <c r="AU579" s="113"/>
      <c r="AV579" s="141" t="s">
        <v>3607</v>
      </c>
    </row>
    <row r="580" spans="1:48" s="39" customFormat="1" ht="39.6" hidden="1" x14ac:dyDescent="0.25">
      <c r="A580" s="23"/>
      <c r="B580" s="77">
        <v>31620</v>
      </c>
      <c r="C580" s="80" t="s">
        <v>3</v>
      </c>
      <c r="D580" s="81" t="s">
        <v>8</v>
      </c>
      <c r="E580" s="37" t="b">
        <f t="shared" ref="E580:E643" si="181">AND(A580="X",D580="")</f>
        <v>0</v>
      </c>
      <c r="F580" s="37" t="b">
        <f t="shared" si="174"/>
        <v>0</v>
      </c>
      <c r="G580" s="38" t="str">
        <f t="shared" si="165"/>
        <v>31620  g</v>
      </c>
      <c r="H580" s="18" t="s">
        <v>3345</v>
      </c>
      <c r="I580" s="93" t="s">
        <v>2346</v>
      </c>
      <c r="J580" s="19" t="s">
        <v>3</v>
      </c>
      <c r="K580" s="19" t="s">
        <v>775</v>
      </c>
      <c r="L580" s="51"/>
      <c r="M580" s="51"/>
      <c r="N580" s="19" t="str">
        <f t="shared" si="166"/>
        <v/>
      </c>
      <c r="O580" s="22" t="str">
        <f t="shared" ca="1" si="169"/>
        <v>ja</v>
      </c>
      <c r="P580" s="22" t="str">
        <f t="shared" ca="1" si="170"/>
        <v>ja</v>
      </c>
      <c r="Q580" s="20" t="str">
        <f t="shared" ca="1" si="167"/>
        <v>Ja</v>
      </c>
      <c r="R580" s="53" t="s">
        <v>802</v>
      </c>
      <c r="S580" s="84"/>
      <c r="T580" s="83"/>
      <c r="U580" s="33" t="str">
        <f t="shared" si="175"/>
        <v/>
      </c>
      <c r="V580" s="29"/>
      <c r="W580" s="35"/>
      <c r="X580" s="35"/>
      <c r="Y580" s="35"/>
      <c r="Z580" s="35"/>
      <c r="AA580" s="24" t="str">
        <f>IF(W580&lt;&gt;"",VLOOKUP(W580,'Anlagentypen strukt inkl RD end'!$A$2:$H$40,8),"")</f>
        <v/>
      </c>
      <c r="AB580" s="24" t="str">
        <f>IF(X580&lt;&gt;"",VLOOKUP(X580,'Anlagentypen strukt inkl RD end'!$A$2:$H$40,8),"")</f>
        <v/>
      </c>
      <c r="AC580" s="24" t="str">
        <f>IF(Y580&lt;&gt;"",VLOOKUP(Y580,'Anlagentypen strukt inkl RD end'!$A$2:$H$40,8),"")</f>
        <v/>
      </c>
      <c r="AD580" s="24" t="str">
        <f>IF(Z580&lt;&gt;"",VLOOKUP(Z580,'Anlagentypen strukt inkl RD end'!$A$2:$H$40,8),"")</f>
        <v/>
      </c>
      <c r="AE580" s="33" t="str">
        <f t="shared" si="176"/>
        <v/>
      </c>
      <c r="AF580" s="25"/>
      <c r="AG580" s="25"/>
      <c r="AH580" s="25"/>
      <c r="AI580" s="25"/>
      <c r="AJ580" s="47" t="str">
        <f t="shared" si="177"/>
        <v/>
      </c>
      <c r="AK580" s="48" t="str">
        <f t="shared" si="171"/>
        <v/>
      </c>
      <c r="AL580" s="47" t="str">
        <f t="shared" ref="AL580:AL643" si="182">AE580 &amp; IF(AF580 &lt;&gt;"",AF580&amp;", ","") &amp;IF(AG580 &lt;&gt;"",AG580&amp;", ","") &amp;IF(AH580 &lt;&gt;"",AH580&amp;", ","")&amp; IF(AI580 &lt;&gt;"",AI580&amp;", ","")</f>
        <v/>
      </c>
      <c r="AM580" s="27"/>
      <c r="AN580" s="36" t="str">
        <f t="shared" si="172"/>
        <v/>
      </c>
      <c r="AO580" s="39" t="str">
        <f t="shared" si="168"/>
        <v/>
      </c>
      <c r="AP580" s="39" t="str">
        <f t="shared" si="178"/>
        <v/>
      </c>
      <c r="AQ580" s="97" t="str">
        <f t="shared" si="173"/>
        <v/>
      </c>
      <c r="AR580" s="140" t="str">
        <f>_xlfn.IFNA(IF(AND(MATCH(B580,SlNrfürStrecke!A:A,0)&gt;0,MATCH(C580,SlNrfürStrecke!B:B,0)&gt;0)=TRUE,"ja","nein"),"nein")</f>
        <v>nein</v>
      </c>
      <c r="AS580" s="140" t="str">
        <f t="shared" si="179"/>
        <v>nein</v>
      </c>
      <c r="AT580" s="113" t="str">
        <f t="shared" si="180"/>
        <v>Ja</v>
      </c>
      <c r="AU580" s="113"/>
      <c r="AV580" s="141" t="s">
        <v>3607</v>
      </c>
    </row>
    <row r="581" spans="1:48" s="39" customFormat="1" ht="39.6" hidden="1" x14ac:dyDescent="0.25">
      <c r="A581" s="23"/>
      <c r="B581" s="77">
        <v>31620</v>
      </c>
      <c r="C581" s="81" t="s">
        <v>142</v>
      </c>
      <c r="D581" s="81" t="s">
        <v>8</v>
      </c>
      <c r="E581" s="37" t="b">
        <f t="shared" si="181"/>
        <v>0</v>
      </c>
      <c r="F581" s="37" t="b">
        <f t="shared" si="174"/>
        <v>0</v>
      </c>
      <c r="G581" s="38" t="str">
        <f t="shared" si="165"/>
        <v>31620 91 g</v>
      </c>
      <c r="H581" s="18" t="s">
        <v>3345</v>
      </c>
      <c r="I581" s="94" t="s">
        <v>3164</v>
      </c>
      <c r="J581" s="19" t="s">
        <v>3</v>
      </c>
      <c r="K581" s="19" t="s">
        <v>3182</v>
      </c>
      <c r="L581" s="51"/>
      <c r="M581" s="51"/>
      <c r="N581" s="19" t="str">
        <f t="shared" si="166"/>
        <v/>
      </c>
      <c r="O581" s="22" t="str">
        <f t="shared" ca="1" si="169"/>
        <v>ja</v>
      </c>
      <c r="P581" s="22" t="str">
        <f t="shared" ca="1" si="170"/>
        <v>ja</v>
      </c>
      <c r="Q581" s="20" t="str">
        <f t="shared" ca="1" si="167"/>
        <v>Ja</v>
      </c>
      <c r="R581" s="53" t="s">
        <v>803</v>
      </c>
      <c r="S581" s="84"/>
      <c r="T581" s="83"/>
      <c r="U581" s="33" t="str">
        <f t="shared" si="175"/>
        <v/>
      </c>
      <c r="V581" s="29"/>
      <c r="W581" s="35"/>
      <c r="X581" s="35"/>
      <c r="Y581" s="35"/>
      <c r="Z581" s="35"/>
      <c r="AA581" s="24" t="str">
        <f>IF(W581&lt;&gt;"",VLOOKUP(W581,'Anlagentypen strukt inkl RD end'!$A$2:$H$40,8),"")</f>
        <v/>
      </c>
      <c r="AB581" s="24" t="str">
        <f>IF(X581&lt;&gt;"",VLOOKUP(X581,'Anlagentypen strukt inkl RD end'!$A$2:$H$40,8),"")</f>
        <v/>
      </c>
      <c r="AC581" s="24" t="str">
        <f>IF(Y581&lt;&gt;"",VLOOKUP(Y581,'Anlagentypen strukt inkl RD end'!$A$2:$H$40,8),"")</f>
        <v/>
      </c>
      <c r="AD581" s="24" t="str">
        <f>IF(Z581&lt;&gt;"",VLOOKUP(Z581,'Anlagentypen strukt inkl RD end'!$A$2:$H$40,8),"")</f>
        <v/>
      </c>
      <c r="AE581" s="33" t="str">
        <f t="shared" si="176"/>
        <v/>
      </c>
      <c r="AF581" s="25"/>
      <c r="AG581" s="25"/>
      <c r="AH581" s="25"/>
      <c r="AI581" s="25"/>
      <c r="AJ581" s="47" t="str">
        <f t="shared" si="177"/>
        <v/>
      </c>
      <c r="AK581" s="48" t="str">
        <f t="shared" si="171"/>
        <v/>
      </c>
      <c r="AL581" s="47" t="str">
        <f t="shared" si="182"/>
        <v/>
      </c>
      <c r="AM581" s="27"/>
      <c r="AN581" s="36" t="str">
        <f t="shared" si="172"/>
        <v/>
      </c>
      <c r="AO581" s="39" t="str">
        <f t="shared" si="168"/>
        <v/>
      </c>
      <c r="AP581" s="39" t="str">
        <f t="shared" si="178"/>
        <v/>
      </c>
      <c r="AQ581" s="97" t="str">
        <f t="shared" si="173"/>
        <v/>
      </c>
      <c r="AR581" s="113" t="str">
        <f>_xlfn.IFNA(IF(AND(MATCH(B581,SlNrfürStrecke!A:A,0)&gt;0,MATCH(C581,SlNrfürStrecke!B:B,0)&gt;0)=TRUE,"ja","nein"),"nein")</f>
        <v>nein</v>
      </c>
      <c r="AS581" s="140" t="str">
        <f t="shared" si="179"/>
        <v>nein</v>
      </c>
      <c r="AT581" s="113" t="str">
        <f t="shared" si="180"/>
        <v>Ja</v>
      </c>
      <c r="AU581" s="113"/>
      <c r="AV581" s="141" t="s">
        <v>3607</v>
      </c>
    </row>
    <row r="582" spans="1:48" s="39" customFormat="1" ht="39.6" hidden="1" x14ac:dyDescent="0.25">
      <c r="A582" s="23"/>
      <c r="B582" s="77">
        <v>31621</v>
      </c>
      <c r="C582" s="80" t="s">
        <v>3</v>
      </c>
      <c r="D582" s="81" t="s">
        <v>8</v>
      </c>
      <c r="E582" s="37" t="b">
        <f t="shared" si="181"/>
        <v>0</v>
      </c>
      <c r="F582" s="37" t="b">
        <f t="shared" si="174"/>
        <v>0</v>
      </c>
      <c r="G582" s="38" t="str">
        <f t="shared" si="165"/>
        <v>31621  g</v>
      </c>
      <c r="H582" s="18" t="s">
        <v>3346</v>
      </c>
      <c r="I582" s="93" t="s">
        <v>2346</v>
      </c>
      <c r="J582" s="19" t="s">
        <v>3</v>
      </c>
      <c r="K582" s="19" t="s">
        <v>805</v>
      </c>
      <c r="L582" s="51"/>
      <c r="M582" s="51"/>
      <c r="N582" s="19" t="str">
        <f t="shared" si="166"/>
        <v/>
      </c>
      <c r="O582" s="22" t="str">
        <f t="shared" ca="1" si="169"/>
        <v>ja</v>
      </c>
      <c r="P582" s="22" t="str">
        <f t="shared" ca="1" si="170"/>
        <v>ja</v>
      </c>
      <c r="Q582" s="20" t="str">
        <f t="shared" ca="1" si="167"/>
        <v>Ja</v>
      </c>
      <c r="R582" s="53" t="s">
        <v>804</v>
      </c>
      <c r="S582" s="84"/>
      <c r="T582" s="83"/>
      <c r="U582" s="33" t="str">
        <f t="shared" si="175"/>
        <v/>
      </c>
      <c r="V582" s="29"/>
      <c r="W582" s="35"/>
      <c r="X582" s="35"/>
      <c r="Y582" s="35"/>
      <c r="Z582" s="35"/>
      <c r="AA582" s="24" t="str">
        <f>IF(W582&lt;&gt;"",VLOOKUP(W582,'Anlagentypen strukt inkl RD end'!$A$2:$H$40,8),"")</f>
        <v/>
      </c>
      <c r="AB582" s="24" t="str">
        <f>IF(X582&lt;&gt;"",VLOOKUP(X582,'Anlagentypen strukt inkl RD end'!$A$2:$H$40,8),"")</f>
        <v/>
      </c>
      <c r="AC582" s="24" t="str">
        <f>IF(Y582&lt;&gt;"",VLOOKUP(Y582,'Anlagentypen strukt inkl RD end'!$A$2:$H$40,8),"")</f>
        <v/>
      </c>
      <c r="AD582" s="24" t="str">
        <f>IF(Z582&lt;&gt;"",VLOOKUP(Z582,'Anlagentypen strukt inkl RD end'!$A$2:$H$40,8),"")</f>
        <v/>
      </c>
      <c r="AE582" s="33" t="str">
        <f t="shared" si="176"/>
        <v/>
      </c>
      <c r="AF582" s="25"/>
      <c r="AG582" s="25"/>
      <c r="AH582" s="25"/>
      <c r="AI582" s="25"/>
      <c r="AJ582" s="47" t="str">
        <f t="shared" si="177"/>
        <v/>
      </c>
      <c r="AK582" s="48" t="str">
        <f t="shared" si="171"/>
        <v/>
      </c>
      <c r="AL582" s="47" t="str">
        <f t="shared" si="182"/>
        <v/>
      </c>
      <c r="AM582" s="27"/>
      <c r="AN582" s="36" t="str">
        <f t="shared" si="172"/>
        <v/>
      </c>
      <c r="AO582" s="39" t="str">
        <f t="shared" si="168"/>
        <v/>
      </c>
      <c r="AP582" s="39" t="str">
        <f t="shared" si="178"/>
        <v/>
      </c>
      <c r="AQ582" s="97" t="str">
        <f t="shared" si="173"/>
        <v/>
      </c>
      <c r="AR582" s="140" t="str">
        <f>_xlfn.IFNA(IF(AND(MATCH(B582,SlNrfürStrecke!A:A,0)&gt;0,MATCH(C582,SlNrfürStrecke!B:B,0)&gt;0)=TRUE,"ja","nein"),"nein")</f>
        <v>nein</v>
      </c>
      <c r="AS582" s="140" t="str">
        <f t="shared" si="179"/>
        <v>nein</v>
      </c>
      <c r="AT582" s="113" t="str">
        <f t="shared" si="180"/>
        <v>Ja</v>
      </c>
      <c r="AU582" s="113"/>
      <c r="AV582" s="141" t="s">
        <v>3607</v>
      </c>
    </row>
    <row r="583" spans="1:48" s="39" customFormat="1" ht="39.6" hidden="1" x14ac:dyDescent="0.25">
      <c r="A583" s="23"/>
      <c r="B583" s="77">
        <v>31621</v>
      </c>
      <c r="C583" s="81" t="s">
        <v>142</v>
      </c>
      <c r="D583" s="81" t="s">
        <v>8</v>
      </c>
      <c r="E583" s="37" t="b">
        <f t="shared" si="181"/>
        <v>0</v>
      </c>
      <c r="F583" s="37" t="b">
        <f t="shared" si="174"/>
        <v>0</v>
      </c>
      <c r="G583" s="38" t="str">
        <f t="shared" si="165"/>
        <v>31621 91 g</v>
      </c>
      <c r="H583" s="18" t="s">
        <v>3346</v>
      </c>
      <c r="I583" s="94" t="s">
        <v>3164</v>
      </c>
      <c r="J583" s="19" t="s">
        <v>3</v>
      </c>
      <c r="K583" s="19" t="s">
        <v>3182</v>
      </c>
      <c r="L583" s="51"/>
      <c r="M583" s="51"/>
      <c r="N583" s="19" t="str">
        <f t="shared" si="166"/>
        <v/>
      </c>
      <c r="O583" s="22" t="str">
        <f t="shared" ca="1" si="169"/>
        <v>ja</v>
      </c>
      <c r="P583" s="22" t="str">
        <f t="shared" ca="1" si="170"/>
        <v>ja</v>
      </c>
      <c r="Q583" s="20" t="str">
        <f t="shared" ca="1" si="167"/>
        <v>Ja</v>
      </c>
      <c r="R583" s="53" t="s">
        <v>806</v>
      </c>
      <c r="S583" s="84"/>
      <c r="T583" s="83"/>
      <c r="U583" s="33" t="str">
        <f t="shared" si="175"/>
        <v/>
      </c>
      <c r="V583" s="29"/>
      <c r="W583" s="35"/>
      <c r="X583" s="35"/>
      <c r="Y583" s="35"/>
      <c r="Z583" s="35"/>
      <c r="AA583" s="24" t="str">
        <f>IF(W583&lt;&gt;"",VLOOKUP(W583,'Anlagentypen strukt inkl RD end'!$A$2:$H$40,8),"")</f>
        <v/>
      </c>
      <c r="AB583" s="24" t="str">
        <f>IF(X583&lt;&gt;"",VLOOKUP(X583,'Anlagentypen strukt inkl RD end'!$A$2:$H$40,8),"")</f>
        <v/>
      </c>
      <c r="AC583" s="24" t="str">
        <f>IF(Y583&lt;&gt;"",VLOOKUP(Y583,'Anlagentypen strukt inkl RD end'!$A$2:$H$40,8),"")</f>
        <v/>
      </c>
      <c r="AD583" s="24" t="str">
        <f>IF(Z583&lt;&gt;"",VLOOKUP(Z583,'Anlagentypen strukt inkl RD end'!$A$2:$H$40,8),"")</f>
        <v/>
      </c>
      <c r="AE583" s="33" t="str">
        <f t="shared" si="176"/>
        <v/>
      </c>
      <c r="AF583" s="25"/>
      <c r="AG583" s="25"/>
      <c r="AH583" s="25"/>
      <c r="AI583" s="25"/>
      <c r="AJ583" s="47" t="str">
        <f t="shared" si="177"/>
        <v/>
      </c>
      <c r="AK583" s="48" t="str">
        <f t="shared" si="171"/>
        <v/>
      </c>
      <c r="AL583" s="47" t="str">
        <f t="shared" si="182"/>
        <v/>
      </c>
      <c r="AM583" s="27"/>
      <c r="AN583" s="36" t="str">
        <f t="shared" si="172"/>
        <v/>
      </c>
      <c r="AO583" s="39" t="str">
        <f t="shared" si="168"/>
        <v/>
      </c>
      <c r="AP583" s="39" t="str">
        <f t="shared" si="178"/>
        <v/>
      </c>
      <c r="AQ583" s="97" t="str">
        <f t="shared" si="173"/>
        <v/>
      </c>
      <c r="AR583" s="113" t="str">
        <f>_xlfn.IFNA(IF(AND(MATCH(B583,SlNrfürStrecke!A:A,0)&gt;0,MATCH(C583,SlNrfürStrecke!B:B,0)&gt;0)=TRUE,"ja","nein"),"nein")</f>
        <v>nein</v>
      </c>
      <c r="AS583" s="140" t="str">
        <f t="shared" si="179"/>
        <v>nein</v>
      </c>
      <c r="AT583" s="113" t="str">
        <f t="shared" si="180"/>
        <v>Ja</v>
      </c>
      <c r="AU583" s="113"/>
      <c r="AV583" s="141" t="s">
        <v>3607</v>
      </c>
    </row>
    <row r="584" spans="1:48" s="39" customFormat="1" x14ac:dyDescent="0.25">
      <c r="A584" s="23" t="s">
        <v>2345</v>
      </c>
      <c r="B584" s="77">
        <v>31622</v>
      </c>
      <c r="C584" s="80" t="s">
        <v>3</v>
      </c>
      <c r="D584" s="81" t="s">
        <v>3</v>
      </c>
      <c r="E584" s="37" t="b">
        <f t="shared" si="181"/>
        <v>1</v>
      </c>
      <c r="F584" s="37" t="b">
        <f t="shared" si="174"/>
        <v>0</v>
      </c>
      <c r="G584" s="38" t="str">
        <f t="shared" si="165"/>
        <v xml:space="preserve">31622  </v>
      </c>
      <c r="H584" s="18" t="s">
        <v>808</v>
      </c>
      <c r="I584" s="93" t="s">
        <v>2346</v>
      </c>
      <c r="J584" s="19" t="s">
        <v>3</v>
      </c>
      <c r="K584" s="19" t="s">
        <v>3</v>
      </c>
      <c r="L584" s="51"/>
      <c r="M584" s="51"/>
      <c r="N584" s="19" t="str">
        <f t="shared" si="166"/>
        <v/>
      </c>
      <c r="O584" s="22" t="str">
        <f t="shared" ca="1" si="169"/>
        <v>ja</v>
      </c>
      <c r="P584" s="22" t="str">
        <f t="shared" ca="1" si="170"/>
        <v>ja</v>
      </c>
      <c r="Q584" s="20" t="str">
        <f t="shared" ca="1" si="167"/>
        <v>Ja</v>
      </c>
      <c r="R584" s="53" t="s">
        <v>807</v>
      </c>
      <c r="S584" s="73" t="s">
        <v>2345</v>
      </c>
      <c r="T584" s="28"/>
      <c r="U584" s="33" t="str">
        <f t="shared" si="175"/>
        <v/>
      </c>
      <c r="V584" s="29"/>
      <c r="W584" s="35"/>
      <c r="X584" s="35"/>
      <c r="Y584" s="35"/>
      <c r="Z584" s="35"/>
      <c r="AA584" s="24" t="str">
        <f>IF(W584&lt;&gt;"",VLOOKUP(W584,'Anlagentypen strukt inkl RD end'!$A$2:$H$40,8),"")</f>
        <v/>
      </c>
      <c r="AB584" s="24" t="str">
        <f>IF(X584&lt;&gt;"",VLOOKUP(X584,'Anlagentypen strukt inkl RD end'!$A$2:$H$40,8),"")</f>
        <v/>
      </c>
      <c r="AC584" s="24" t="str">
        <f>IF(Y584&lt;&gt;"",VLOOKUP(Y584,'Anlagentypen strukt inkl RD end'!$A$2:$H$40,8),"")</f>
        <v/>
      </c>
      <c r="AD584" s="24" t="str">
        <f>IF(Z584&lt;&gt;"",VLOOKUP(Z584,'Anlagentypen strukt inkl RD end'!$A$2:$H$40,8),"")</f>
        <v/>
      </c>
      <c r="AE584" s="33" t="str">
        <f t="shared" si="176"/>
        <v/>
      </c>
      <c r="AF584" s="25"/>
      <c r="AG584" s="25"/>
      <c r="AH584" s="25"/>
      <c r="AI584" s="25"/>
      <c r="AJ584" s="47" t="str">
        <f t="shared" si="177"/>
        <v/>
      </c>
      <c r="AK584" s="48" t="str">
        <f t="shared" si="171"/>
        <v/>
      </c>
      <c r="AL584" s="47" t="str">
        <f t="shared" si="182"/>
        <v/>
      </c>
      <c r="AM584" s="27"/>
      <c r="AN584" s="36" t="str">
        <f t="shared" si="172"/>
        <v/>
      </c>
      <c r="AO584" s="39" t="str">
        <f t="shared" si="168"/>
        <v/>
      </c>
      <c r="AP584" s="39" t="str">
        <f t="shared" si="178"/>
        <v>X</v>
      </c>
      <c r="AQ584" s="97" t="str">
        <f t="shared" si="173"/>
        <v/>
      </c>
      <c r="AR584" s="140" t="str">
        <f>_xlfn.IFNA(IF(AND(MATCH(B584,SlNrfürStrecke!A:A,0)&gt;0,MATCH(C584,SlNrfürStrecke!B:B,0)&gt;0)=TRUE,"ja","nein"),"nein")</f>
        <v>ja</v>
      </c>
      <c r="AS584" s="140" t="str">
        <f t="shared" si="179"/>
        <v>ja</v>
      </c>
      <c r="AT584" s="113" t="str">
        <f t="shared" si="180"/>
        <v>Nein</v>
      </c>
      <c r="AU584" s="113"/>
      <c r="AV584" s="141" t="s">
        <v>3607</v>
      </c>
    </row>
    <row r="585" spans="1:48" s="39" customFormat="1" hidden="1" x14ac:dyDescent="0.25">
      <c r="A585" s="23"/>
      <c r="B585" s="77">
        <v>31622</v>
      </c>
      <c r="C585" s="81" t="s">
        <v>7</v>
      </c>
      <c r="D585" s="81" t="s">
        <v>8</v>
      </c>
      <c r="E585" s="37" t="b">
        <f t="shared" si="181"/>
        <v>0</v>
      </c>
      <c r="F585" s="37" t="b">
        <f t="shared" si="174"/>
        <v>0</v>
      </c>
      <c r="G585" s="38" t="str">
        <f t="shared" si="165"/>
        <v>31622 77 g</v>
      </c>
      <c r="H585" s="18" t="s">
        <v>808</v>
      </c>
      <c r="I585" s="94" t="s">
        <v>9</v>
      </c>
      <c r="J585" s="19" t="s">
        <v>3</v>
      </c>
      <c r="K585" s="19" t="s">
        <v>3</v>
      </c>
      <c r="L585" s="51"/>
      <c r="M585" s="51"/>
      <c r="N585" s="19" t="str">
        <f t="shared" si="166"/>
        <v/>
      </c>
      <c r="O585" s="22" t="str">
        <f t="shared" ca="1" si="169"/>
        <v>ja</v>
      </c>
      <c r="P585" s="22" t="str">
        <f t="shared" ca="1" si="170"/>
        <v>ja</v>
      </c>
      <c r="Q585" s="20" t="str">
        <f t="shared" ca="1" si="167"/>
        <v>Ja</v>
      </c>
      <c r="R585" s="53" t="s">
        <v>809</v>
      </c>
      <c r="S585" s="84"/>
      <c r="T585" s="83"/>
      <c r="U585" s="33" t="str">
        <f t="shared" si="175"/>
        <v/>
      </c>
      <c r="V585" s="29"/>
      <c r="W585" s="35"/>
      <c r="X585" s="35"/>
      <c r="Y585" s="35"/>
      <c r="Z585" s="35"/>
      <c r="AA585" s="24" t="str">
        <f>IF(W585&lt;&gt;"",VLOOKUP(W585,'Anlagentypen strukt inkl RD end'!$A$2:$H$40,8),"")</f>
        <v/>
      </c>
      <c r="AB585" s="24" t="str">
        <f>IF(X585&lt;&gt;"",VLOOKUP(X585,'Anlagentypen strukt inkl RD end'!$A$2:$H$40,8),"")</f>
        <v/>
      </c>
      <c r="AC585" s="24" t="str">
        <f>IF(Y585&lt;&gt;"",VLOOKUP(Y585,'Anlagentypen strukt inkl RD end'!$A$2:$H$40,8),"")</f>
        <v/>
      </c>
      <c r="AD585" s="24" t="str">
        <f>IF(Z585&lt;&gt;"",VLOOKUP(Z585,'Anlagentypen strukt inkl RD end'!$A$2:$H$40,8),"")</f>
        <v/>
      </c>
      <c r="AE585" s="33" t="str">
        <f t="shared" si="176"/>
        <v/>
      </c>
      <c r="AF585" s="25"/>
      <c r="AG585" s="25"/>
      <c r="AH585" s="25"/>
      <c r="AI585" s="25"/>
      <c r="AJ585" s="47" t="str">
        <f t="shared" si="177"/>
        <v/>
      </c>
      <c r="AK585" s="48" t="str">
        <f t="shared" si="171"/>
        <v/>
      </c>
      <c r="AL585" s="47" t="str">
        <f t="shared" si="182"/>
        <v/>
      </c>
      <c r="AM585" s="27"/>
      <c r="AN585" s="36" t="str">
        <f t="shared" si="172"/>
        <v/>
      </c>
      <c r="AO585" s="39" t="str">
        <f t="shared" si="168"/>
        <v/>
      </c>
      <c r="AP585" s="39" t="str">
        <f t="shared" si="178"/>
        <v/>
      </c>
      <c r="AQ585" s="97" t="str">
        <f t="shared" si="173"/>
        <v/>
      </c>
      <c r="AR585" s="113" t="str">
        <f>_xlfn.IFNA(IF(AND(MATCH(B585,SlNrfürStrecke!A:A,0)&gt;0,MATCH(C585,SlNrfürStrecke!B:B,0)&gt;0)=TRUE,"ja","nein"),"nein")</f>
        <v>nein</v>
      </c>
      <c r="AS585" s="140" t="str">
        <f t="shared" si="179"/>
        <v>nein</v>
      </c>
      <c r="AT585" s="113" t="str">
        <f t="shared" si="180"/>
        <v>Ja</v>
      </c>
      <c r="AU585" s="113"/>
      <c r="AV585" s="141" t="s">
        <v>3607</v>
      </c>
    </row>
    <row r="586" spans="1:48" s="39" customFormat="1" ht="26.4" hidden="1" x14ac:dyDescent="0.25">
      <c r="A586" s="23"/>
      <c r="B586" s="77">
        <v>31622</v>
      </c>
      <c r="C586" s="81" t="s">
        <v>142</v>
      </c>
      <c r="D586" s="81" t="s">
        <v>3</v>
      </c>
      <c r="E586" s="37" t="b">
        <f t="shared" si="181"/>
        <v>0</v>
      </c>
      <c r="F586" s="37" t="b">
        <f t="shared" si="174"/>
        <v>0</v>
      </c>
      <c r="G586" s="38" t="str">
        <f t="shared" si="165"/>
        <v xml:space="preserve">31622 91 </v>
      </c>
      <c r="H586" s="18" t="s">
        <v>808</v>
      </c>
      <c r="I586" s="94" t="s">
        <v>3164</v>
      </c>
      <c r="J586" s="19" t="s">
        <v>3</v>
      </c>
      <c r="K586" s="19" t="s">
        <v>3</v>
      </c>
      <c r="L586" s="51"/>
      <c r="M586" s="51"/>
      <c r="N586" s="19" t="str">
        <f t="shared" si="166"/>
        <v/>
      </c>
      <c r="O586" s="22" t="str">
        <f t="shared" ca="1" si="169"/>
        <v>ja</v>
      </c>
      <c r="P586" s="22" t="str">
        <f t="shared" ca="1" si="170"/>
        <v>ja</v>
      </c>
      <c r="Q586" s="20" t="str">
        <f t="shared" ca="1" si="167"/>
        <v>Ja</v>
      </c>
      <c r="R586" s="53" t="s">
        <v>810</v>
      </c>
      <c r="S586" s="73"/>
      <c r="T586" s="28"/>
      <c r="U586" s="33" t="str">
        <f t="shared" si="175"/>
        <v/>
      </c>
      <c r="V586" s="29"/>
      <c r="W586" s="35"/>
      <c r="X586" s="35"/>
      <c r="Y586" s="35"/>
      <c r="Z586" s="35"/>
      <c r="AA586" s="24" t="str">
        <f>IF(W586&lt;&gt;"",VLOOKUP(W586,'Anlagentypen strukt inkl RD end'!$A$2:$H$40,8),"")</f>
        <v/>
      </c>
      <c r="AB586" s="24" t="str">
        <f>IF(X586&lt;&gt;"",VLOOKUP(X586,'Anlagentypen strukt inkl RD end'!$A$2:$H$40,8),"")</f>
        <v/>
      </c>
      <c r="AC586" s="24" t="str">
        <f>IF(Y586&lt;&gt;"",VLOOKUP(Y586,'Anlagentypen strukt inkl RD end'!$A$2:$H$40,8),"")</f>
        <v/>
      </c>
      <c r="AD586" s="24" t="str">
        <f>IF(Z586&lt;&gt;"",VLOOKUP(Z586,'Anlagentypen strukt inkl RD end'!$A$2:$H$40,8),"")</f>
        <v/>
      </c>
      <c r="AE586" s="33" t="str">
        <f t="shared" si="176"/>
        <v/>
      </c>
      <c r="AF586" s="25"/>
      <c r="AG586" s="25"/>
      <c r="AH586" s="25"/>
      <c r="AI586" s="25"/>
      <c r="AJ586" s="47" t="str">
        <f t="shared" si="177"/>
        <v/>
      </c>
      <c r="AK586" s="48" t="str">
        <f t="shared" si="171"/>
        <v/>
      </c>
      <c r="AL586" s="47" t="str">
        <f t="shared" si="182"/>
        <v/>
      </c>
      <c r="AM586" s="27"/>
      <c r="AN586" s="36" t="str">
        <f t="shared" si="172"/>
        <v/>
      </c>
      <c r="AO586" s="39" t="str">
        <f t="shared" si="168"/>
        <v/>
      </c>
      <c r="AP586" s="39" t="str">
        <f t="shared" si="178"/>
        <v/>
      </c>
      <c r="AQ586" s="97" t="str">
        <f t="shared" si="173"/>
        <v/>
      </c>
      <c r="AR586" s="113" t="str">
        <f>_xlfn.IFNA(IF(AND(MATCH(B586,SlNrfürStrecke!A:A,0)&gt;0,MATCH(C586,SlNrfürStrecke!B:B,0)&gt;0)=TRUE,"ja","nein"),"nein")</f>
        <v>nein</v>
      </c>
      <c r="AS586" s="140" t="str">
        <f t="shared" si="179"/>
        <v>nein</v>
      </c>
      <c r="AT586" s="113" t="str">
        <f t="shared" si="180"/>
        <v>Ja</v>
      </c>
      <c r="AU586" s="113"/>
      <c r="AV586" s="141" t="s">
        <v>3607</v>
      </c>
    </row>
    <row r="587" spans="1:48" s="39" customFormat="1" ht="26.4" x14ac:dyDescent="0.25">
      <c r="A587" s="23" t="s">
        <v>2345</v>
      </c>
      <c r="B587" s="77">
        <v>31624</v>
      </c>
      <c r="C587" s="80" t="s">
        <v>3</v>
      </c>
      <c r="D587" s="81" t="s">
        <v>3</v>
      </c>
      <c r="E587" s="37" t="b">
        <f t="shared" si="181"/>
        <v>1</v>
      </c>
      <c r="F587" s="37" t="b">
        <f t="shared" si="174"/>
        <v>0</v>
      </c>
      <c r="G587" s="38" t="str">
        <f t="shared" si="165"/>
        <v xml:space="preserve">31624  </v>
      </c>
      <c r="H587" s="18" t="s">
        <v>812</v>
      </c>
      <c r="I587" s="93" t="s">
        <v>2346</v>
      </c>
      <c r="J587" s="19" t="s">
        <v>3</v>
      </c>
      <c r="K587" s="19" t="s">
        <v>3</v>
      </c>
      <c r="L587" s="51"/>
      <c r="M587" s="51"/>
      <c r="N587" s="19" t="str">
        <f t="shared" si="166"/>
        <v/>
      </c>
      <c r="O587" s="22" t="str">
        <f t="shared" ca="1" si="169"/>
        <v>ja</v>
      </c>
      <c r="P587" s="22" t="str">
        <f t="shared" ca="1" si="170"/>
        <v>ja</v>
      </c>
      <c r="Q587" s="20" t="str">
        <f t="shared" ca="1" si="167"/>
        <v>Ja</v>
      </c>
      <c r="R587" s="53" t="s">
        <v>811</v>
      </c>
      <c r="S587" s="73" t="s">
        <v>2345</v>
      </c>
      <c r="T587" s="28"/>
      <c r="U587" s="33" t="str">
        <f t="shared" si="175"/>
        <v/>
      </c>
      <c r="V587" s="29"/>
      <c r="W587" s="35"/>
      <c r="X587" s="35"/>
      <c r="Y587" s="35"/>
      <c r="Z587" s="35"/>
      <c r="AA587" s="24" t="str">
        <f>IF(W587&lt;&gt;"",VLOOKUP(W587,'Anlagentypen strukt inkl RD end'!$A$2:$H$40,8),"")</f>
        <v/>
      </c>
      <c r="AB587" s="24" t="str">
        <f>IF(X587&lt;&gt;"",VLOOKUP(X587,'Anlagentypen strukt inkl RD end'!$A$2:$H$40,8),"")</f>
        <v/>
      </c>
      <c r="AC587" s="24" t="str">
        <f>IF(Y587&lt;&gt;"",VLOOKUP(Y587,'Anlagentypen strukt inkl RD end'!$A$2:$H$40,8),"")</f>
        <v/>
      </c>
      <c r="AD587" s="24" t="str">
        <f>IF(Z587&lt;&gt;"",VLOOKUP(Z587,'Anlagentypen strukt inkl RD end'!$A$2:$H$40,8),"")</f>
        <v/>
      </c>
      <c r="AE587" s="33" t="str">
        <f t="shared" si="176"/>
        <v/>
      </c>
      <c r="AF587" s="25"/>
      <c r="AG587" s="25"/>
      <c r="AH587" s="25"/>
      <c r="AI587" s="25"/>
      <c r="AJ587" s="47" t="str">
        <f t="shared" si="177"/>
        <v/>
      </c>
      <c r="AK587" s="48" t="str">
        <f t="shared" si="171"/>
        <v/>
      </c>
      <c r="AL587" s="47" t="str">
        <f t="shared" si="182"/>
        <v/>
      </c>
      <c r="AM587" s="27"/>
      <c r="AN587" s="36" t="str">
        <f t="shared" si="172"/>
        <v/>
      </c>
      <c r="AO587" s="39" t="str">
        <f t="shared" si="168"/>
        <v/>
      </c>
      <c r="AP587" s="39" t="str">
        <f t="shared" si="178"/>
        <v>X</v>
      </c>
      <c r="AQ587" s="97" t="str">
        <f t="shared" si="173"/>
        <v/>
      </c>
      <c r="AR587" s="140" t="str">
        <f>_xlfn.IFNA(IF(AND(MATCH(B587,SlNrfürStrecke!A:A,0)&gt;0,MATCH(C587,SlNrfürStrecke!B:B,0)&gt;0)=TRUE,"ja","nein"),"nein")</f>
        <v>ja</v>
      </c>
      <c r="AS587" s="140" t="str">
        <f t="shared" si="179"/>
        <v>ja</v>
      </c>
      <c r="AT587" s="113" t="str">
        <f t="shared" si="180"/>
        <v>Nein</v>
      </c>
      <c r="AU587" s="113"/>
      <c r="AV587" s="141" t="s">
        <v>3607</v>
      </c>
    </row>
    <row r="588" spans="1:48" s="39" customFormat="1" ht="26.4" hidden="1" x14ac:dyDescent="0.25">
      <c r="A588" s="23"/>
      <c r="B588" s="77">
        <v>31624</v>
      </c>
      <c r="C588" s="81" t="s">
        <v>7</v>
      </c>
      <c r="D588" s="81" t="s">
        <v>8</v>
      </c>
      <c r="E588" s="37" t="b">
        <f t="shared" si="181"/>
        <v>0</v>
      </c>
      <c r="F588" s="37" t="b">
        <f t="shared" si="174"/>
        <v>0</v>
      </c>
      <c r="G588" s="38" t="str">
        <f t="shared" si="165"/>
        <v>31624 77 g</v>
      </c>
      <c r="H588" s="18" t="s">
        <v>812</v>
      </c>
      <c r="I588" s="94" t="s">
        <v>9</v>
      </c>
      <c r="J588" s="19" t="s">
        <v>3</v>
      </c>
      <c r="K588" s="19" t="s">
        <v>3</v>
      </c>
      <c r="L588" s="51"/>
      <c r="M588" s="51"/>
      <c r="N588" s="19" t="str">
        <f t="shared" si="166"/>
        <v/>
      </c>
      <c r="O588" s="22" t="str">
        <f t="shared" ca="1" si="169"/>
        <v>ja</v>
      </c>
      <c r="P588" s="22" t="str">
        <f t="shared" ca="1" si="170"/>
        <v>ja</v>
      </c>
      <c r="Q588" s="20" t="str">
        <f t="shared" ca="1" si="167"/>
        <v>Ja</v>
      </c>
      <c r="R588" s="53" t="s">
        <v>813</v>
      </c>
      <c r="S588" s="84"/>
      <c r="T588" s="83"/>
      <c r="U588" s="33" t="str">
        <f t="shared" si="175"/>
        <v/>
      </c>
      <c r="V588" s="29"/>
      <c r="W588" s="35"/>
      <c r="X588" s="35"/>
      <c r="Y588" s="35"/>
      <c r="Z588" s="35"/>
      <c r="AA588" s="24" t="str">
        <f>IF(W588&lt;&gt;"",VLOOKUP(W588,'Anlagentypen strukt inkl RD end'!$A$2:$H$40,8),"")</f>
        <v/>
      </c>
      <c r="AB588" s="24" t="str">
        <f>IF(X588&lt;&gt;"",VLOOKUP(X588,'Anlagentypen strukt inkl RD end'!$A$2:$H$40,8),"")</f>
        <v/>
      </c>
      <c r="AC588" s="24" t="str">
        <f>IF(Y588&lt;&gt;"",VLOOKUP(Y588,'Anlagentypen strukt inkl RD end'!$A$2:$H$40,8),"")</f>
        <v/>
      </c>
      <c r="AD588" s="24" t="str">
        <f>IF(Z588&lt;&gt;"",VLOOKUP(Z588,'Anlagentypen strukt inkl RD end'!$A$2:$H$40,8),"")</f>
        <v/>
      </c>
      <c r="AE588" s="33" t="str">
        <f t="shared" si="176"/>
        <v/>
      </c>
      <c r="AF588" s="25"/>
      <c r="AG588" s="25"/>
      <c r="AH588" s="25"/>
      <c r="AI588" s="25"/>
      <c r="AJ588" s="47" t="str">
        <f t="shared" si="177"/>
        <v/>
      </c>
      <c r="AK588" s="48" t="str">
        <f t="shared" si="171"/>
        <v/>
      </c>
      <c r="AL588" s="47" t="str">
        <f t="shared" si="182"/>
        <v/>
      </c>
      <c r="AM588" s="27"/>
      <c r="AN588" s="36" t="str">
        <f t="shared" si="172"/>
        <v/>
      </c>
      <c r="AO588" s="39" t="str">
        <f t="shared" si="168"/>
        <v/>
      </c>
      <c r="AP588" s="39" t="str">
        <f t="shared" si="178"/>
        <v/>
      </c>
      <c r="AQ588" s="97" t="str">
        <f t="shared" si="173"/>
        <v/>
      </c>
      <c r="AR588" s="113" t="str">
        <f>_xlfn.IFNA(IF(AND(MATCH(B588,SlNrfürStrecke!A:A,0)&gt;0,MATCH(C588,SlNrfürStrecke!B:B,0)&gt;0)=TRUE,"ja","nein"),"nein")</f>
        <v>nein</v>
      </c>
      <c r="AS588" s="140" t="str">
        <f t="shared" si="179"/>
        <v>nein</v>
      </c>
      <c r="AT588" s="113" t="str">
        <f t="shared" si="180"/>
        <v>Ja</v>
      </c>
      <c r="AU588" s="113"/>
      <c r="AV588" s="141" t="s">
        <v>3607</v>
      </c>
    </row>
    <row r="589" spans="1:48" s="39" customFormat="1" ht="26.4" hidden="1" x14ac:dyDescent="0.25">
      <c r="A589" s="23"/>
      <c r="B589" s="77">
        <v>31624</v>
      </c>
      <c r="C589" s="81" t="s">
        <v>142</v>
      </c>
      <c r="D589" s="81" t="s">
        <v>3</v>
      </c>
      <c r="E589" s="37" t="b">
        <f t="shared" si="181"/>
        <v>0</v>
      </c>
      <c r="F589" s="37" t="b">
        <f t="shared" si="174"/>
        <v>0</v>
      </c>
      <c r="G589" s="38" t="str">
        <f t="shared" si="165"/>
        <v xml:space="preserve">31624 91 </v>
      </c>
      <c r="H589" s="18" t="s">
        <v>812</v>
      </c>
      <c r="I589" s="94" t="s">
        <v>3164</v>
      </c>
      <c r="J589" s="19" t="s">
        <v>3</v>
      </c>
      <c r="K589" s="19" t="s">
        <v>3</v>
      </c>
      <c r="L589" s="51"/>
      <c r="M589" s="51"/>
      <c r="N589" s="19" t="str">
        <f t="shared" si="166"/>
        <v/>
      </c>
      <c r="O589" s="22" t="str">
        <f t="shared" ca="1" si="169"/>
        <v>ja</v>
      </c>
      <c r="P589" s="22" t="str">
        <f t="shared" ca="1" si="170"/>
        <v>ja</v>
      </c>
      <c r="Q589" s="20" t="str">
        <f t="shared" ca="1" si="167"/>
        <v>Ja</v>
      </c>
      <c r="R589" s="53" t="s">
        <v>814</v>
      </c>
      <c r="S589" s="73"/>
      <c r="T589" s="28"/>
      <c r="U589" s="33" t="str">
        <f t="shared" si="175"/>
        <v/>
      </c>
      <c r="V589" s="29"/>
      <c r="W589" s="35"/>
      <c r="X589" s="35"/>
      <c r="Y589" s="35"/>
      <c r="Z589" s="35"/>
      <c r="AA589" s="24" t="str">
        <f>IF(W589&lt;&gt;"",VLOOKUP(W589,'Anlagentypen strukt inkl RD end'!$A$2:$H$40,8),"")</f>
        <v/>
      </c>
      <c r="AB589" s="24" t="str">
        <f>IF(X589&lt;&gt;"",VLOOKUP(X589,'Anlagentypen strukt inkl RD end'!$A$2:$H$40,8),"")</f>
        <v/>
      </c>
      <c r="AC589" s="24" t="str">
        <f>IF(Y589&lt;&gt;"",VLOOKUP(Y589,'Anlagentypen strukt inkl RD end'!$A$2:$H$40,8),"")</f>
        <v/>
      </c>
      <c r="AD589" s="24" t="str">
        <f>IF(Z589&lt;&gt;"",VLOOKUP(Z589,'Anlagentypen strukt inkl RD end'!$A$2:$H$40,8),"")</f>
        <v/>
      </c>
      <c r="AE589" s="33" t="str">
        <f t="shared" si="176"/>
        <v/>
      </c>
      <c r="AF589" s="25"/>
      <c r="AG589" s="25"/>
      <c r="AH589" s="25"/>
      <c r="AI589" s="25"/>
      <c r="AJ589" s="47" t="str">
        <f t="shared" si="177"/>
        <v/>
      </c>
      <c r="AK589" s="48" t="str">
        <f t="shared" si="171"/>
        <v/>
      </c>
      <c r="AL589" s="47" t="str">
        <f t="shared" si="182"/>
        <v/>
      </c>
      <c r="AM589" s="27"/>
      <c r="AN589" s="36" t="str">
        <f t="shared" si="172"/>
        <v/>
      </c>
      <c r="AO589" s="39" t="str">
        <f t="shared" si="168"/>
        <v/>
      </c>
      <c r="AP589" s="39" t="str">
        <f t="shared" si="178"/>
        <v/>
      </c>
      <c r="AQ589" s="97" t="str">
        <f t="shared" si="173"/>
        <v/>
      </c>
      <c r="AR589" s="113" t="str">
        <f>_xlfn.IFNA(IF(AND(MATCH(B589,SlNrfürStrecke!A:A,0)&gt;0,MATCH(C589,SlNrfürStrecke!B:B,0)&gt;0)=TRUE,"ja","nein"),"nein")</f>
        <v>nein</v>
      </c>
      <c r="AS589" s="140" t="str">
        <f t="shared" si="179"/>
        <v>nein</v>
      </c>
      <c r="AT589" s="113" t="str">
        <f t="shared" si="180"/>
        <v>Ja</v>
      </c>
      <c r="AU589" s="113"/>
      <c r="AV589" s="141" t="s">
        <v>3607</v>
      </c>
    </row>
    <row r="590" spans="1:48" s="39" customFormat="1" ht="26.4" x14ac:dyDescent="0.25">
      <c r="A590" s="23" t="s">
        <v>2345</v>
      </c>
      <c r="B590" s="77">
        <v>31625</v>
      </c>
      <c r="C590" s="80" t="s">
        <v>3</v>
      </c>
      <c r="D590" s="81" t="s">
        <v>3</v>
      </c>
      <c r="E590" s="37" t="b">
        <f t="shared" si="181"/>
        <v>1</v>
      </c>
      <c r="F590" s="37" t="b">
        <f t="shared" si="174"/>
        <v>0</v>
      </c>
      <c r="G590" s="38" t="str">
        <f t="shared" si="165"/>
        <v xml:space="preserve">31625  </v>
      </c>
      <c r="H590" s="18" t="s">
        <v>816</v>
      </c>
      <c r="I590" s="93" t="s">
        <v>2346</v>
      </c>
      <c r="J590" s="19" t="s">
        <v>3</v>
      </c>
      <c r="K590" s="19" t="s">
        <v>3</v>
      </c>
      <c r="L590" s="51"/>
      <c r="M590" s="51"/>
      <c r="N590" s="19" t="str">
        <f t="shared" si="166"/>
        <v/>
      </c>
      <c r="O590" s="22" t="str">
        <f t="shared" ca="1" si="169"/>
        <v>ja</v>
      </c>
      <c r="P590" s="22" t="str">
        <f t="shared" ca="1" si="170"/>
        <v>ja</v>
      </c>
      <c r="Q590" s="20" t="str">
        <f t="shared" ca="1" si="167"/>
        <v>Ja</v>
      </c>
      <c r="R590" s="53" t="s">
        <v>815</v>
      </c>
      <c r="S590" s="73" t="s">
        <v>2345</v>
      </c>
      <c r="T590" s="28"/>
      <c r="U590" s="33" t="str">
        <f t="shared" si="175"/>
        <v/>
      </c>
      <c r="V590" s="29"/>
      <c r="W590" s="35"/>
      <c r="X590" s="35"/>
      <c r="Y590" s="35"/>
      <c r="Z590" s="35"/>
      <c r="AA590" s="24" t="str">
        <f>IF(W590&lt;&gt;"",VLOOKUP(W590,'Anlagentypen strukt inkl RD end'!$A$2:$H$40,8),"")</f>
        <v/>
      </c>
      <c r="AB590" s="24" t="str">
        <f>IF(X590&lt;&gt;"",VLOOKUP(X590,'Anlagentypen strukt inkl RD end'!$A$2:$H$40,8),"")</f>
        <v/>
      </c>
      <c r="AC590" s="24" t="str">
        <f>IF(Y590&lt;&gt;"",VLOOKUP(Y590,'Anlagentypen strukt inkl RD end'!$A$2:$H$40,8),"")</f>
        <v/>
      </c>
      <c r="AD590" s="24" t="str">
        <f>IF(Z590&lt;&gt;"",VLOOKUP(Z590,'Anlagentypen strukt inkl RD end'!$A$2:$H$40,8),"")</f>
        <v/>
      </c>
      <c r="AE590" s="33" t="str">
        <f t="shared" si="176"/>
        <v/>
      </c>
      <c r="AF590" s="25"/>
      <c r="AG590" s="25"/>
      <c r="AH590" s="25"/>
      <c r="AI590" s="25"/>
      <c r="AJ590" s="47" t="str">
        <f t="shared" si="177"/>
        <v/>
      </c>
      <c r="AK590" s="48" t="str">
        <f t="shared" si="171"/>
        <v/>
      </c>
      <c r="AL590" s="47" t="str">
        <f t="shared" si="182"/>
        <v/>
      </c>
      <c r="AM590" s="27"/>
      <c r="AN590" s="36" t="str">
        <f t="shared" si="172"/>
        <v/>
      </c>
      <c r="AO590" s="39" t="str">
        <f t="shared" si="168"/>
        <v/>
      </c>
      <c r="AP590" s="39" t="str">
        <f t="shared" si="178"/>
        <v>X</v>
      </c>
      <c r="AQ590" s="97" t="str">
        <f t="shared" si="173"/>
        <v/>
      </c>
      <c r="AR590" s="140" t="str">
        <f>_xlfn.IFNA(IF(AND(MATCH(B590,SlNrfürStrecke!A:A,0)&gt;0,MATCH(C590,SlNrfürStrecke!B:B,0)&gt;0)=TRUE,"ja","nein"),"nein")</f>
        <v>ja</v>
      </c>
      <c r="AS590" s="140" t="str">
        <f t="shared" si="179"/>
        <v>ja</v>
      </c>
      <c r="AT590" s="113" t="str">
        <f t="shared" si="180"/>
        <v>Nein</v>
      </c>
      <c r="AU590" s="113"/>
      <c r="AV590" s="141" t="s">
        <v>3607</v>
      </c>
    </row>
    <row r="591" spans="1:48" s="39" customFormat="1" ht="26.4" hidden="1" x14ac:dyDescent="0.25">
      <c r="A591" s="23"/>
      <c r="B591" s="77">
        <v>31625</v>
      </c>
      <c r="C591" s="81" t="s">
        <v>7</v>
      </c>
      <c r="D591" s="81" t="s">
        <v>8</v>
      </c>
      <c r="E591" s="37" t="b">
        <f t="shared" si="181"/>
        <v>0</v>
      </c>
      <c r="F591" s="37" t="b">
        <f t="shared" si="174"/>
        <v>0</v>
      </c>
      <c r="G591" s="38" t="str">
        <f t="shared" si="165"/>
        <v>31625 77 g</v>
      </c>
      <c r="H591" s="18" t="s">
        <v>816</v>
      </c>
      <c r="I591" s="94" t="s">
        <v>9</v>
      </c>
      <c r="J591" s="19" t="s">
        <v>3</v>
      </c>
      <c r="K591" s="19" t="s">
        <v>3</v>
      </c>
      <c r="L591" s="51"/>
      <c r="M591" s="51"/>
      <c r="N591" s="19" t="str">
        <f t="shared" si="166"/>
        <v/>
      </c>
      <c r="O591" s="22" t="str">
        <f t="shared" ca="1" si="169"/>
        <v>ja</v>
      </c>
      <c r="P591" s="22" t="str">
        <f t="shared" ca="1" si="170"/>
        <v>ja</v>
      </c>
      <c r="Q591" s="20" t="str">
        <f t="shared" ca="1" si="167"/>
        <v>Ja</v>
      </c>
      <c r="R591" s="53" t="s">
        <v>817</v>
      </c>
      <c r="S591" s="84"/>
      <c r="T591" s="83"/>
      <c r="U591" s="33" t="str">
        <f t="shared" si="175"/>
        <v/>
      </c>
      <c r="V591" s="29"/>
      <c r="W591" s="35"/>
      <c r="X591" s="35"/>
      <c r="Y591" s="35"/>
      <c r="Z591" s="35"/>
      <c r="AA591" s="24" t="str">
        <f>IF(W591&lt;&gt;"",VLOOKUP(W591,'Anlagentypen strukt inkl RD end'!$A$2:$H$40,8),"")</f>
        <v/>
      </c>
      <c r="AB591" s="24" t="str">
        <f>IF(X591&lt;&gt;"",VLOOKUP(X591,'Anlagentypen strukt inkl RD end'!$A$2:$H$40,8),"")</f>
        <v/>
      </c>
      <c r="AC591" s="24" t="str">
        <f>IF(Y591&lt;&gt;"",VLOOKUP(Y591,'Anlagentypen strukt inkl RD end'!$A$2:$H$40,8),"")</f>
        <v/>
      </c>
      <c r="AD591" s="24" t="str">
        <f>IF(Z591&lt;&gt;"",VLOOKUP(Z591,'Anlagentypen strukt inkl RD end'!$A$2:$H$40,8),"")</f>
        <v/>
      </c>
      <c r="AE591" s="33" t="str">
        <f t="shared" si="176"/>
        <v/>
      </c>
      <c r="AF591" s="25"/>
      <c r="AG591" s="25"/>
      <c r="AH591" s="25"/>
      <c r="AI591" s="25"/>
      <c r="AJ591" s="47" t="str">
        <f t="shared" si="177"/>
        <v/>
      </c>
      <c r="AK591" s="48" t="str">
        <f t="shared" si="171"/>
        <v/>
      </c>
      <c r="AL591" s="47" t="str">
        <f t="shared" si="182"/>
        <v/>
      </c>
      <c r="AM591" s="27"/>
      <c r="AN591" s="36" t="str">
        <f t="shared" si="172"/>
        <v/>
      </c>
      <c r="AO591" s="39" t="str">
        <f t="shared" si="168"/>
        <v/>
      </c>
      <c r="AP591" s="39" t="str">
        <f t="shared" si="178"/>
        <v/>
      </c>
      <c r="AQ591" s="97" t="str">
        <f t="shared" si="173"/>
        <v/>
      </c>
      <c r="AR591" s="113" t="str">
        <f>_xlfn.IFNA(IF(AND(MATCH(B591,SlNrfürStrecke!A:A,0)&gt;0,MATCH(C591,SlNrfürStrecke!B:B,0)&gt;0)=TRUE,"ja","nein"),"nein")</f>
        <v>nein</v>
      </c>
      <c r="AS591" s="140" t="str">
        <f t="shared" si="179"/>
        <v>nein</v>
      </c>
      <c r="AT591" s="113" t="str">
        <f t="shared" si="180"/>
        <v>Ja</v>
      </c>
      <c r="AU591" s="113"/>
      <c r="AV591" s="141" t="s">
        <v>3607</v>
      </c>
    </row>
    <row r="592" spans="1:48" s="39" customFormat="1" ht="26.4" hidden="1" x14ac:dyDescent="0.25">
      <c r="A592" s="23"/>
      <c r="B592" s="77">
        <v>31625</v>
      </c>
      <c r="C592" s="81" t="s">
        <v>142</v>
      </c>
      <c r="D592" s="81" t="s">
        <v>3</v>
      </c>
      <c r="E592" s="37" t="b">
        <f t="shared" si="181"/>
        <v>0</v>
      </c>
      <c r="F592" s="37" t="b">
        <f t="shared" si="174"/>
        <v>0</v>
      </c>
      <c r="G592" s="38" t="str">
        <f t="shared" si="165"/>
        <v xml:space="preserve">31625 91 </v>
      </c>
      <c r="H592" s="18" t="s">
        <v>816</v>
      </c>
      <c r="I592" s="94" t="s">
        <v>3164</v>
      </c>
      <c r="J592" s="19" t="s">
        <v>3</v>
      </c>
      <c r="K592" s="19" t="s">
        <v>3</v>
      </c>
      <c r="L592" s="51"/>
      <c r="M592" s="51"/>
      <c r="N592" s="19" t="str">
        <f t="shared" si="166"/>
        <v/>
      </c>
      <c r="O592" s="22" t="str">
        <f t="shared" ca="1" si="169"/>
        <v>ja</v>
      </c>
      <c r="P592" s="22" t="str">
        <f t="shared" ca="1" si="170"/>
        <v>ja</v>
      </c>
      <c r="Q592" s="20" t="str">
        <f t="shared" ca="1" si="167"/>
        <v>Ja</v>
      </c>
      <c r="R592" s="53" t="s">
        <v>818</v>
      </c>
      <c r="S592" s="73"/>
      <c r="T592" s="28"/>
      <c r="U592" s="33" t="str">
        <f t="shared" si="175"/>
        <v/>
      </c>
      <c r="V592" s="29"/>
      <c r="W592" s="35"/>
      <c r="X592" s="35"/>
      <c r="Y592" s="35"/>
      <c r="Z592" s="35"/>
      <c r="AA592" s="24" t="str">
        <f>IF(W592&lt;&gt;"",VLOOKUP(W592,'Anlagentypen strukt inkl RD end'!$A$2:$H$40,8),"")</f>
        <v/>
      </c>
      <c r="AB592" s="24" t="str">
        <f>IF(X592&lt;&gt;"",VLOOKUP(X592,'Anlagentypen strukt inkl RD end'!$A$2:$H$40,8),"")</f>
        <v/>
      </c>
      <c r="AC592" s="24" t="str">
        <f>IF(Y592&lt;&gt;"",VLOOKUP(Y592,'Anlagentypen strukt inkl RD end'!$A$2:$H$40,8),"")</f>
        <v/>
      </c>
      <c r="AD592" s="24" t="str">
        <f>IF(Z592&lt;&gt;"",VLOOKUP(Z592,'Anlagentypen strukt inkl RD end'!$A$2:$H$40,8),"")</f>
        <v/>
      </c>
      <c r="AE592" s="33" t="str">
        <f t="shared" si="176"/>
        <v/>
      </c>
      <c r="AF592" s="25"/>
      <c r="AG592" s="25"/>
      <c r="AH592" s="25"/>
      <c r="AI592" s="25"/>
      <c r="AJ592" s="47" t="str">
        <f t="shared" si="177"/>
        <v/>
      </c>
      <c r="AK592" s="48" t="str">
        <f t="shared" si="171"/>
        <v/>
      </c>
      <c r="AL592" s="47" t="str">
        <f t="shared" si="182"/>
        <v/>
      </c>
      <c r="AM592" s="27"/>
      <c r="AN592" s="36" t="str">
        <f t="shared" si="172"/>
        <v/>
      </c>
      <c r="AO592" s="39" t="str">
        <f t="shared" si="168"/>
        <v/>
      </c>
      <c r="AP592" s="39" t="str">
        <f t="shared" si="178"/>
        <v/>
      </c>
      <c r="AQ592" s="97" t="str">
        <f t="shared" si="173"/>
        <v/>
      </c>
      <c r="AR592" s="113" t="str">
        <f>_xlfn.IFNA(IF(AND(MATCH(B592,SlNrfürStrecke!A:A,0)&gt;0,MATCH(C592,SlNrfürStrecke!B:B,0)&gt;0)=TRUE,"ja","nein"),"nein")</f>
        <v>nein</v>
      </c>
      <c r="AS592" s="140" t="str">
        <f t="shared" si="179"/>
        <v>nein</v>
      </c>
      <c r="AT592" s="113" t="str">
        <f t="shared" si="180"/>
        <v>Ja</v>
      </c>
      <c r="AU592" s="113"/>
      <c r="AV592" s="141" t="s">
        <v>3607</v>
      </c>
    </row>
    <row r="593" spans="1:48" s="39" customFormat="1" ht="26.4" hidden="1" x14ac:dyDescent="0.25">
      <c r="A593" s="23"/>
      <c r="B593" s="77">
        <v>31626</v>
      </c>
      <c r="C593" s="80" t="s">
        <v>3</v>
      </c>
      <c r="D593" s="81" t="s">
        <v>8</v>
      </c>
      <c r="E593" s="37" t="b">
        <f t="shared" si="181"/>
        <v>0</v>
      </c>
      <c r="F593" s="37" t="b">
        <f t="shared" si="174"/>
        <v>0</v>
      </c>
      <c r="G593" s="38" t="str">
        <f t="shared" si="165"/>
        <v>31626  g</v>
      </c>
      <c r="H593" s="18" t="s">
        <v>820</v>
      </c>
      <c r="I593" s="93" t="s">
        <v>2346</v>
      </c>
      <c r="J593" s="19" t="s">
        <v>3</v>
      </c>
      <c r="K593" s="19" t="s">
        <v>3</v>
      </c>
      <c r="L593" s="51"/>
      <c r="M593" s="51"/>
      <c r="N593" s="19" t="str">
        <f t="shared" si="166"/>
        <v/>
      </c>
      <c r="O593" s="22" t="str">
        <f t="shared" ca="1" si="169"/>
        <v>ja</v>
      </c>
      <c r="P593" s="22" t="str">
        <f t="shared" ca="1" si="170"/>
        <v>ja</v>
      </c>
      <c r="Q593" s="20" t="str">
        <f t="shared" ca="1" si="167"/>
        <v>Ja</v>
      </c>
      <c r="R593" s="53" t="s">
        <v>819</v>
      </c>
      <c r="S593" s="84"/>
      <c r="T593" s="83"/>
      <c r="U593" s="33" t="str">
        <f t="shared" si="175"/>
        <v/>
      </c>
      <c r="V593" s="29"/>
      <c r="W593" s="35"/>
      <c r="X593" s="35"/>
      <c r="Y593" s="35"/>
      <c r="Z593" s="35"/>
      <c r="AA593" s="24" t="str">
        <f>IF(W593&lt;&gt;"",VLOOKUP(W593,'Anlagentypen strukt inkl RD end'!$A$2:$H$40,8),"")</f>
        <v/>
      </c>
      <c r="AB593" s="24" t="str">
        <f>IF(X593&lt;&gt;"",VLOOKUP(X593,'Anlagentypen strukt inkl RD end'!$A$2:$H$40,8),"")</f>
        <v/>
      </c>
      <c r="AC593" s="24" t="str">
        <f>IF(Y593&lt;&gt;"",VLOOKUP(Y593,'Anlagentypen strukt inkl RD end'!$A$2:$H$40,8),"")</f>
        <v/>
      </c>
      <c r="AD593" s="24" t="str">
        <f>IF(Z593&lt;&gt;"",VLOOKUP(Z593,'Anlagentypen strukt inkl RD end'!$A$2:$H$40,8),"")</f>
        <v/>
      </c>
      <c r="AE593" s="33" t="str">
        <f t="shared" si="176"/>
        <v/>
      </c>
      <c r="AF593" s="25"/>
      <c r="AG593" s="25"/>
      <c r="AH593" s="25"/>
      <c r="AI593" s="25"/>
      <c r="AJ593" s="47" t="str">
        <f t="shared" si="177"/>
        <v/>
      </c>
      <c r="AK593" s="48" t="str">
        <f t="shared" si="171"/>
        <v/>
      </c>
      <c r="AL593" s="47" t="str">
        <f t="shared" si="182"/>
        <v/>
      </c>
      <c r="AM593" s="27"/>
      <c r="AN593" s="36" t="str">
        <f t="shared" si="172"/>
        <v/>
      </c>
      <c r="AO593" s="39" t="str">
        <f t="shared" si="168"/>
        <v/>
      </c>
      <c r="AP593" s="39" t="str">
        <f t="shared" si="178"/>
        <v/>
      </c>
      <c r="AQ593" s="97" t="str">
        <f t="shared" si="173"/>
        <v/>
      </c>
      <c r="AR593" s="140" t="str">
        <f>_xlfn.IFNA(IF(AND(MATCH(B593,SlNrfürStrecke!A:A,0)&gt;0,MATCH(C593,SlNrfürStrecke!B:B,0)&gt;0)=TRUE,"ja","nein"),"nein")</f>
        <v>nein</v>
      </c>
      <c r="AS593" s="140" t="str">
        <f t="shared" si="179"/>
        <v>nein</v>
      </c>
      <c r="AT593" s="113" t="str">
        <f t="shared" si="180"/>
        <v>Ja</v>
      </c>
      <c r="AU593" s="113"/>
      <c r="AV593" s="141" t="s">
        <v>3607</v>
      </c>
    </row>
    <row r="594" spans="1:48" s="39" customFormat="1" ht="26.4" hidden="1" x14ac:dyDescent="0.25">
      <c r="A594" s="23"/>
      <c r="B594" s="77">
        <v>31626</v>
      </c>
      <c r="C594" s="81" t="s">
        <v>112</v>
      </c>
      <c r="D594" s="81" t="s">
        <v>3</v>
      </c>
      <c r="E594" s="37" t="b">
        <f t="shared" si="181"/>
        <v>0</v>
      </c>
      <c r="F594" s="37" t="b">
        <f t="shared" si="174"/>
        <v>0</v>
      </c>
      <c r="G594" s="38" t="str">
        <f t="shared" si="165"/>
        <v xml:space="preserve">31626 88 </v>
      </c>
      <c r="H594" s="18" t="s">
        <v>820</v>
      </c>
      <c r="I594" s="94" t="s">
        <v>113</v>
      </c>
      <c r="J594" s="19" t="s">
        <v>3</v>
      </c>
      <c r="K594" s="19" t="s">
        <v>3</v>
      </c>
      <c r="L594" s="51"/>
      <c r="M594" s="51"/>
      <c r="N594" s="19" t="str">
        <f t="shared" si="166"/>
        <v/>
      </c>
      <c r="O594" s="22" t="str">
        <f t="shared" ca="1" si="169"/>
        <v>ja</v>
      </c>
      <c r="P594" s="22" t="str">
        <f t="shared" ca="1" si="170"/>
        <v>ja</v>
      </c>
      <c r="Q594" s="20" t="str">
        <f t="shared" ca="1" si="167"/>
        <v>Ja</v>
      </c>
      <c r="R594" s="53" t="s">
        <v>821</v>
      </c>
      <c r="S594" s="73"/>
      <c r="T594" s="28"/>
      <c r="U594" s="33" t="str">
        <f t="shared" si="175"/>
        <v/>
      </c>
      <c r="V594" s="29"/>
      <c r="W594" s="35"/>
      <c r="X594" s="35"/>
      <c r="Y594" s="35"/>
      <c r="Z594" s="35"/>
      <c r="AA594" s="24" t="str">
        <f>IF(W594&lt;&gt;"",VLOOKUP(W594,'Anlagentypen strukt inkl RD end'!$A$2:$H$40,8),"")</f>
        <v/>
      </c>
      <c r="AB594" s="24" t="str">
        <f>IF(X594&lt;&gt;"",VLOOKUP(X594,'Anlagentypen strukt inkl RD end'!$A$2:$H$40,8),"")</f>
        <v/>
      </c>
      <c r="AC594" s="24" t="str">
        <f>IF(Y594&lt;&gt;"",VLOOKUP(Y594,'Anlagentypen strukt inkl RD end'!$A$2:$H$40,8),"")</f>
        <v/>
      </c>
      <c r="AD594" s="24" t="str">
        <f>IF(Z594&lt;&gt;"",VLOOKUP(Z594,'Anlagentypen strukt inkl RD end'!$A$2:$H$40,8),"")</f>
        <v/>
      </c>
      <c r="AE594" s="33" t="str">
        <f t="shared" si="176"/>
        <v/>
      </c>
      <c r="AF594" s="25"/>
      <c r="AG594" s="25"/>
      <c r="AH594" s="25"/>
      <c r="AI594" s="25"/>
      <c r="AJ594" s="47" t="str">
        <f t="shared" si="177"/>
        <v/>
      </c>
      <c r="AK594" s="48" t="str">
        <f t="shared" si="171"/>
        <v/>
      </c>
      <c r="AL594" s="47" t="str">
        <f t="shared" si="182"/>
        <v/>
      </c>
      <c r="AM594" s="27"/>
      <c r="AN594" s="36" t="str">
        <f t="shared" si="172"/>
        <v/>
      </c>
      <c r="AO594" s="39" t="str">
        <f t="shared" si="168"/>
        <v/>
      </c>
      <c r="AP594" s="39" t="str">
        <f t="shared" si="178"/>
        <v/>
      </c>
      <c r="AQ594" s="97" t="str">
        <f t="shared" si="173"/>
        <v/>
      </c>
      <c r="AR594" s="113" t="str">
        <f>_xlfn.IFNA(IF(AND(MATCH(B594,SlNrfürStrecke!A:A,0)&gt;0,MATCH(C594,SlNrfürStrecke!B:B,0)&gt;0)=TRUE,"ja","nein"),"nein")</f>
        <v>nein</v>
      </c>
      <c r="AS594" s="140" t="str">
        <f t="shared" si="179"/>
        <v>nein</v>
      </c>
      <c r="AT594" s="113" t="str">
        <f t="shared" si="180"/>
        <v>Ja</v>
      </c>
      <c r="AU594" s="113"/>
      <c r="AV594" s="141" t="s">
        <v>3607</v>
      </c>
    </row>
    <row r="595" spans="1:48" s="39" customFormat="1" ht="26.4" hidden="1" x14ac:dyDescent="0.25">
      <c r="A595" s="23"/>
      <c r="B595" s="77">
        <v>31626</v>
      </c>
      <c r="C595" s="81" t="s">
        <v>142</v>
      </c>
      <c r="D595" s="81" t="s">
        <v>8</v>
      </c>
      <c r="E595" s="37" t="b">
        <f t="shared" si="181"/>
        <v>0</v>
      </c>
      <c r="F595" s="37" t="b">
        <f t="shared" si="174"/>
        <v>0</v>
      </c>
      <c r="G595" s="38" t="str">
        <f t="shared" si="165"/>
        <v>31626 91 g</v>
      </c>
      <c r="H595" s="18" t="s">
        <v>820</v>
      </c>
      <c r="I595" s="94" t="s">
        <v>3164</v>
      </c>
      <c r="J595" s="19" t="s">
        <v>3</v>
      </c>
      <c r="K595" s="19" t="s">
        <v>3182</v>
      </c>
      <c r="L595" s="51"/>
      <c r="M595" s="51"/>
      <c r="N595" s="19" t="str">
        <f t="shared" si="166"/>
        <v/>
      </c>
      <c r="O595" s="22" t="str">
        <f t="shared" ca="1" si="169"/>
        <v>ja</v>
      </c>
      <c r="P595" s="22" t="str">
        <f t="shared" ca="1" si="170"/>
        <v>ja</v>
      </c>
      <c r="Q595" s="20" t="str">
        <f t="shared" ca="1" si="167"/>
        <v>Ja</v>
      </c>
      <c r="R595" s="53" t="s">
        <v>822</v>
      </c>
      <c r="S595" s="84"/>
      <c r="T595" s="83"/>
      <c r="U595" s="33" t="str">
        <f t="shared" si="175"/>
        <v/>
      </c>
      <c r="V595" s="29"/>
      <c r="W595" s="35"/>
      <c r="X595" s="35"/>
      <c r="Y595" s="35"/>
      <c r="Z595" s="35"/>
      <c r="AA595" s="24" t="str">
        <f>IF(W595&lt;&gt;"",VLOOKUP(W595,'Anlagentypen strukt inkl RD end'!$A$2:$H$40,8),"")</f>
        <v/>
      </c>
      <c r="AB595" s="24" t="str">
        <f>IF(X595&lt;&gt;"",VLOOKUP(X595,'Anlagentypen strukt inkl RD end'!$A$2:$H$40,8),"")</f>
        <v/>
      </c>
      <c r="AC595" s="24" t="str">
        <f>IF(Y595&lt;&gt;"",VLOOKUP(Y595,'Anlagentypen strukt inkl RD end'!$A$2:$H$40,8),"")</f>
        <v/>
      </c>
      <c r="AD595" s="24" t="str">
        <f>IF(Z595&lt;&gt;"",VLOOKUP(Z595,'Anlagentypen strukt inkl RD end'!$A$2:$H$40,8),"")</f>
        <v/>
      </c>
      <c r="AE595" s="33" t="str">
        <f t="shared" si="176"/>
        <v/>
      </c>
      <c r="AF595" s="25"/>
      <c r="AG595" s="25"/>
      <c r="AH595" s="25"/>
      <c r="AI595" s="25"/>
      <c r="AJ595" s="47" t="str">
        <f t="shared" si="177"/>
        <v/>
      </c>
      <c r="AK595" s="48" t="str">
        <f t="shared" si="171"/>
        <v/>
      </c>
      <c r="AL595" s="47" t="str">
        <f t="shared" si="182"/>
        <v/>
      </c>
      <c r="AM595" s="27"/>
      <c r="AN595" s="36" t="str">
        <f t="shared" si="172"/>
        <v/>
      </c>
      <c r="AO595" s="39" t="str">
        <f t="shared" si="168"/>
        <v/>
      </c>
      <c r="AP595" s="39" t="str">
        <f t="shared" si="178"/>
        <v/>
      </c>
      <c r="AQ595" s="97" t="str">
        <f t="shared" si="173"/>
        <v/>
      </c>
      <c r="AR595" s="113" t="str">
        <f>_xlfn.IFNA(IF(AND(MATCH(B595,SlNrfürStrecke!A:A,0)&gt;0,MATCH(C595,SlNrfürStrecke!B:B,0)&gt;0)=TRUE,"ja","nein"),"nein")</f>
        <v>nein</v>
      </c>
      <c r="AS595" s="140" t="str">
        <f t="shared" si="179"/>
        <v>nein</v>
      </c>
      <c r="AT595" s="113" t="str">
        <f t="shared" si="180"/>
        <v>Ja</v>
      </c>
      <c r="AU595" s="113"/>
      <c r="AV595" s="141" t="s">
        <v>3607</v>
      </c>
    </row>
    <row r="596" spans="1:48" s="39" customFormat="1" x14ac:dyDescent="0.25">
      <c r="A596" s="23" t="s">
        <v>2345</v>
      </c>
      <c r="B596" s="77">
        <v>31627</v>
      </c>
      <c r="C596" s="80" t="s">
        <v>3</v>
      </c>
      <c r="D596" s="81" t="s">
        <v>3</v>
      </c>
      <c r="E596" s="37" t="b">
        <f t="shared" si="181"/>
        <v>1</v>
      </c>
      <c r="F596" s="37" t="b">
        <f t="shared" si="174"/>
        <v>0</v>
      </c>
      <c r="G596" s="38" t="str">
        <f t="shared" si="165"/>
        <v xml:space="preserve">31627  </v>
      </c>
      <c r="H596" s="18" t="s">
        <v>824</v>
      </c>
      <c r="I596" s="93" t="s">
        <v>2346</v>
      </c>
      <c r="J596" s="19" t="s">
        <v>3</v>
      </c>
      <c r="K596" s="19" t="s">
        <v>3</v>
      </c>
      <c r="L596" s="51"/>
      <c r="M596" s="51"/>
      <c r="N596" s="19" t="str">
        <f t="shared" si="166"/>
        <v/>
      </c>
      <c r="O596" s="22" t="str">
        <f t="shared" ca="1" si="169"/>
        <v>ja</v>
      </c>
      <c r="P596" s="22" t="str">
        <f t="shared" ca="1" si="170"/>
        <v>ja</v>
      </c>
      <c r="Q596" s="20" t="str">
        <f t="shared" ca="1" si="167"/>
        <v>Ja</v>
      </c>
      <c r="R596" s="53" t="s">
        <v>823</v>
      </c>
      <c r="S596" s="73" t="s">
        <v>2345</v>
      </c>
      <c r="T596" s="28"/>
      <c r="U596" s="33" t="str">
        <f t="shared" si="175"/>
        <v/>
      </c>
      <c r="V596" s="29"/>
      <c r="W596" s="35"/>
      <c r="X596" s="35"/>
      <c r="Y596" s="35"/>
      <c r="Z596" s="35"/>
      <c r="AA596" s="24" t="str">
        <f>IF(W596&lt;&gt;"",VLOOKUP(W596,'Anlagentypen strukt inkl RD end'!$A$2:$H$40,8),"")</f>
        <v/>
      </c>
      <c r="AB596" s="24" t="str">
        <f>IF(X596&lt;&gt;"",VLOOKUP(X596,'Anlagentypen strukt inkl RD end'!$A$2:$H$40,8),"")</f>
        <v/>
      </c>
      <c r="AC596" s="24" t="str">
        <f>IF(Y596&lt;&gt;"",VLOOKUP(Y596,'Anlagentypen strukt inkl RD end'!$A$2:$H$40,8),"")</f>
        <v/>
      </c>
      <c r="AD596" s="24" t="str">
        <f>IF(Z596&lt;&gt;"",VLOOKUP(Z596,'Anlagentypen strukt inkl RD end'!$A$2:$H$40,8),"")</f>
        <v/>
      </c>
      <c r="AE596" s="33" t="str">
        <f t="shared" si="176"/>
        <v/>
      </c>
      <c r="AF596" s="25"/>
      <c r="AG596" s="25"/>
      <c r="AH596" s="25"/>
      <c r="AI596" s="25"/>
      <c r="AJ596" s="47" t="str">
        <f t="shared" si="177"/>
        <v/>
      </c>
      <c r="AK596" s="48" t="str">
        <f t="shared" si="171"/>
        <v/>
      </c>
      <c r="AL596" s="47" t="str">
        <f t="shared" si="182"/>
        <v/>
      </c>
      <c r="AM596" s="27"/>
      <c r="AN596" s="36" t="str">
        <f t="shared" si="172"/>
        <v/>
      </c>
      <c r="AO596" s="39" t="str">
        <f t="shared" si="168"/>
        <v/>
      </c>
      <c r="AP596" s="39" t="str">
        <f t="shared" si="178"/>
        <v>X</v>
      </c>
      <c r="AQ596" s="97" t="str">
        <f t="shared" si="173"/>
        <v/>
      </c>
      <c r="AR596" s="140" t="str">
        <f>_xlfn.IFNA(IF(AND(MATCH(B596,SlNrfürStrecke!A:A,0)&gt;0,MATCH(C596,SlNrfürStrecke!B:B,0)&gt;0)=TRUE,"ja","nein"),"nein")</f>
        <v>ja</v>
      </c>
      <c r="AS596" s="140" t="str">
        <f t="shared" si="179"/>
        <v>ja</v>
      </c>
      <c r="AT596" s="113" t="str">
        <f t="shared" si="180"/>
        <v>Nein</v>
      </c>
      <c r="AU596" s="113"/>
      <c r="AV596" s="141" t="s">
        <v>3607</v>
      </c>
    </row>
    <row r="597" spans="1:48" s="39" customFormat="1" hidden="1" x14ac:dyDescent="0.25">
      <c r="A597" s="23"/>
      <c r="B597" s="77">
        <v>31627</v>
      </c>
      <c r="C597" s="81" t="s">
        <v>7</v>
      </c>
      <c r="D597" s="81" t="s">
        <v>8</v>
      </c>
      <c r="E597" s="37" t="b">
        <f t="shared" si="181"/>
        <v>0</v>
      </c>
      <c r="F597" s="37" t="b">
        <f t="shared" si="174"/>
        <v>0</v>
      </c>
      <c r="G597" s="38" t="str">
        <f t="shared" si="165"/>
        <v>31627 77 g</v>
      </c>
      <c r="H597" s="18" t="s">
        <v>824</v>
      </c>
      <c r="I597" s="94" t="s">
        <v>9</v>
      </c>
      <c r="J597" s="19" t="s">
        <v>3</v>
      </c>
      <c r="K597" s="19" t="s">
        <v>3</v>
      </c>
      <c r="L597" s="51"/>
      <c r="M597" s="51"/>
      <c r="N597" s="19" t="str">
        <f t="shared" si="166"/>
        <v/>
      </c>
      <c r="O597" s="22" t="str">
        <f t="shared" ca="1" si="169"/>
        <v>ja</v>
      </c>
      <c r="P597" s="22" t="str">
        <f t="shared" ca="1" si="170"/>
        <v>ja</v>
      </c>
      <c r="Q597" s="20" t="str">
        <f t="shared" ca="1" si="167"/>
        <v>Ja</v>
      </c>
      <c r="R597" s="53" t="s">
        <v>825</v>
      </c>
      <c r="S597" s="84"/>
      <c r="T597" s="83"/>
      <c r="U597" s="33" t="str">
        <f t="shared" si="175"/>
        <v/>
      </c>
      <c r="V597" s="29"/>
      <c r="W597" s="35"/>
      <c r="X597" s="35"/>
      <c r="Y597" s="35"/>
      <c r="Z597" s="35"/>
      <c r="AA597" s="24" t="str">
        <f>IF(W597&lt;&gt;"",VLOOKUP(W597,'Anlagentypen strukt inkl RD end'!$A$2:$H$40,8),"")</f>
        <v/>
      </c>
      <c r="AB597" s="24" t="str">
        <f>IF(X597&lt;&gt;"",VLOOKUP(X597,'Anlagentypen strukt inkl RD end'!$A$2:$H$40,8),"")</f>
        <v/>
      </c>
      <c r="AC597" s="24" t="str">
        <f>IF(Y597&lt;&gt;"",VLOOKUP(Y597,'Anlagentypen strukt inkl RD end'!$A$2:$H$40,8),"")</f>
        <v/>
      </c>
      <c r="AD597" s="24" t="str">
        <f>IF(Z597&lt;&gt;"",VLOOKUP(Z597,'Anlagentypen strukt inkl RD end'!$A$2:$H$40,8),"")</f>
        <v/>
      </c>
      <c r="AE597" s="33" t="str">
        <f t="shared" si="176"/>
        <v/>
      </c>
      <c r="AF597" s="25"/>
      <c r="AG597" s="25"/>
      <c r="AH597" s="25"/>
      <c r="AI597" s="25"/>
      <c r="AJ597" s="47" t="str">
        <f t="shared" si="177"/>
        <v/>
      </c>
      <c r="AK597" s="48" t="str">
        <f t="shared" si="171"/>
        <v/>
      </c>
      <c r="AL597" s="47" t="str">
        <f t="shared" si="182"/>
        <v/>
      </c>
      <c r="AM597" s="27"/>
      <c r="AN597" s="36" t="str">
        <f t="shared" si="172"/>
        <v/>
      </c>
      <c r="AO597" s="39" t="str">
        <f t="shared" si="168"/>
        <v/>
      </c>
      <c r="AP597" s="39" t="str">
        <f t="shared" si="178"/>
        <v/>
      </c>
      <c r="AQ597" s="97" t="str">
        <f t="shared" si="173"/>
        <v/>
      </c>
      <c r="AR597" s="113" t="str">
        <f>_xlfn.IFNA(IF(AND(MATCH(B597,SlNrfürStrecke!A:A,0)&gt;0,MATCH(C597,SlNrfürStrecke!B:B,0)&gt;0)=TRUE,"ja","nein"),"nein")</f>
        <v>nein</v>
      </c>
      <c r="AS597" s="140" t="str">
        <f t="shared" si="179"/>
        <v>nein</v>
      </c>
      <c r="AT597" s="113" t="str">
        <f t="shared" si="180"/>
        <v>Ja</v>
      </c>
      <c r="AU597" s="113"/>
      <c r="AV597" s="141" t="s">
        <v>3607</v>
      </c>
    </row>
    <row r="598" spans="1:48" s="39" customFormat="1" ht="26.4" hidden="1" x14ac:dyDescent="0.25">
      <c r="A598" s="23"/>
      <c r="B598" s="77">
        <v>31627</v>
      </c>
      <c r="C598" s="81" t="s">
        <v>142</v>
      </c>
      <c r="D598" s="81" t="s">
        <v>3</v>
      </c>
      <c r="E598" s="37" t="b">
        <f t="shared" si="181"/>
        <v>0</v>
      </c>
      <c r="F598" s="37" t="b">
        <f t="shared" si="174"/>
        <v>0</v>
      </c>
      <c r="G598" s="38" t="str">
        <f t="shared" si="165"/>
        <v xml:space="preserve">31627 91 </v>
      </c>
      <c r="H598" s="18" t="s">
        <v>824</v>
      </c>
      <c r="I598" s="94" t="s">
        <v>3164</v>
      </c>
      <c r="J598" s="19" t="s">
        <v>3</v>
      </c>
      <c r="K598" s="19" t="s">
        <v>3</v>
      </c>
      <c r="L598" s="51"/>
      <c r="M598" s="51"/>
      <c r="N598" s="19" t="str">
        <f t="shared" si="166"/>
        <v/>
      </c>
      <c r="O598" s="22" t="str">
        <f t="shared" ca="1" si="169"/>
        <v>ja</v>
      </c>
      <c r="P598" s="22" t="str">
        <f t="shared" ca="1" si="170"/>
        <v>ja</v>
      </c>
      <c r="Q598" s="20" t="str">
        <f t="shared" ca="1" si="167"/>
        <v>Ja</v>
      </c>
      <c r="R598" s="53" t="s">
        <v>826</v>
      </c>
      <c r="S598" s="73"/>
      <c r="T598" s="28"/>
      <c r="U598" s="33" t="str">
        <f t="shared" si="175"/>
        <v/>
      </c>
      <c r="V598" s="29"/>
      <c r="W598" s="35"/>
      <c r="X598" s="35"/>
      <c r="Y598" s="35"/>
      <c r="Z598" s="35"/>
      <c r="AA598" s="24" t="str">
        <f>IF(W598&lt;&gt;"",VLOOKUP(W598,'Anlagentypen strukt inkl RD end'!$A$2:$H$40,8),"")</f>
        <v/>
      </c>
      <c r="AB598" s="24" t="str">
        <f>IF(X598&lt;&gt;"",VLOOKUP(X598,'Anlagentypen strukt inkl RD end'!$A$2:$H$40,8),"")</f>
        <v/>
      </c>
      <c r="AC598" s="24" t="str">
        <f>IF(Y598&lt;&gt;"",VLOOKUP(Y598,'Anlagentypen strukt inkl RD end'!$A$2:$H$40,8),"")</f>
        <v/>
      </c>
      <c r="AD598" s="24" t="str">
        <f>IF(Z598&lt;&gt;"",VLOOKUP(Z598,'Anlagentypen strukt inkl RD end'!$A$2:$H$40,8),"")</f>
        <v/>
      </c>
      <c r="AE598" s="33" t="str">
        <f t="shared" si="176"/>
        <v/>
      </c>
      <c r="AF598" s="25"/>
      <c r="AG598" s="25"/>
      <c r="AH598" s="25"/>
      <c r="AI598" s="25"/>
      <c r="AJ598" s="47" t="str">
        <f t="shared" si="177"/>
        <v/>
      </c>
      <c r="AK598" s="48" t="str">
        <f t="shared" si="171"/>
        <v/>
      </c>
      <c r="AL598" s="47" t="str">
        <f t="shared" si="182"/>
        <v/>
      </c>
      <c r="AM598" s="27"/>
      <c r="AN598" s="36" t="str">
        <f t="shared" si="172"/>
        <v/>
      </c>
      <c r="AO598" s="39" t="str">
        <f t="shared" si="168"/>
        <v/>
      </c>
      <c r="AP598" s="39" t="str">
        <f t="shared" si="178"/>
        <v/>
      </c>
      <c r="AQ598" s="97" t="str">
        <f t="shared" si="173"/>
        <v/>
      </c>
      <c r="AR598" s="113" t="str">
        <f>_xlfn.IFNA(IF(AND(MATCH(B598,SlNrfürStrecke!A:A,0)&gt;0,MATCH(C598,SlNrfürStrecke!B:B,0)&gt;0)=TRUE,"ja","nein"),"nein")</f>
        <v>nein</v>
      </c>
      <c r="AS598" s="140" t="str">
        <f t="shared" si="179"/>
        <v>nein</v>
      </c>
      <c r="AT598" s="113" t="str">
        <f t="shared" si="180"/>
        <v>Ja</v>
      </c>
      <c r="AU598" s="113"/>
      <c r="AV598" s="141" t="s">
        <v>3607</v>
      </c>
    </row>
    <row r="599" spans="1:48" s="39" customFormat="1" ht="26.4" hidden="1" x14ac:dyDescent="0.25">
      <c r="A599" s="23"/>
      <c r="B599" s="77">
        <v>31628</v>
      </c>
      <c r="C599" s="80" t="s">
        <v>3</v>
      </c>
      <c r="D599" s="81" t="s">
        <v>8</v>
      </c>
      <c r="E599" s="37" t="b">
        <f t="shared" si="181"/>
        <v>0</v>
      </c>
      <c r="F599" s="37" t="b">
        <f t="shared" si="174"/>
        <v>0</v>
      </c>
      <c r="G599" s="38" t="str">
        <f t="shared" si="165"/>
        <v>31628  g</v>
      </c>
      <c r="H599" s="18" t="s">
        <v>828</v>
      </c>
      <c r="I599" s="93" t="s">
        <v>2346</v>
      </c>
      <c r="J599" s="19" t="s">
        <v>3</v>
      </c>
      <c r="K599" s="19" t="s">
        <v>3</v>
      </c>
      <c r="L599" s="51"/>
      <c r="M599" s="51"/>
      <c r="N599" s="19" t="str">
        <f t="shared" si="166"/>
        <v/>
      </c>
      <c r="O599" s="22" t="str">
        <f t="shared" ca="1" si="169"/>
        <v>ja</v>
      </c>
      <c r="P599" s="22" t="str">
        <f t="shared" ca="1" si="170"/>
        <v>ja</v>
      </c>
      <c r="Q599" s="20" t="str">
        <f t="shared" ca="1" si="167"/>
        <v>Ja</v>
      </c>
      <c r="R599" s="53" t="s">
        <v>827</v>
      </c>
      <c r="S599" s="84"/>
      <c r="T599" s="83"/>
      <c r="U599" s="33" t="str">
        <f t="shared" si="175"/>
        <v/>
      </c>
      <c r="V599" s="29"/>
      <c r="W599" s="35"/>
      <c r="X599" s="35"/>
      <c r="Y599" s="35"/>
      <c r="Z599" s="35"/>
      <c r="AA599" s="24" t="str">
        <f>IF(W599&lt;&gt;"",VLOOKUP(W599,'Anlagentypen strukt inkl RD end'!$A$2:$H$40,8),"")</f>
        <v/>
      </c>
      <c r="AB599" s="24" t="str">
        <f>IF(X599&lt;&gt;"",VLOOKUP(X599,'Anlagentypen strukt inkl RD end'!$A$2:$H$40,8),"")</f>
        <v/>
      </c>
      <c r="AC599" s="24" t="str">
        <f>IF(Y599&lt;&gt;"",VLOOKUP(Y599,'Anlagentypen strukt inkl RD end'!$A$2:$H$40,8),"")</f>
        <v/>
      </c>
      <c r="AD599" s="24" t="str">
        <f>IF(Z599&lt;&gt;"",VLOOKUP(Z599,'Anlagentypen strukt inkl RD end'!$A$2:$H$40,8),"")</f>
        <v/>
      </c>
      <c r="AE599" s="33" t="str">
        <f t="shared" si="176"/>
        <v/>
      </c>
      <c r="AF599" s="25"/>
      <c r="AG599" s="25"/>
      <c r="AH599" s="25"/>
      <c r="AI599" s="25"/>
      <c r="AJ599" s="47" t="str">
        <f t="shared" si="177"/>
        <v/>
      </c>
      <c r="AK599" s="48" t="str">
        <f t="shared" si="171"/>
        <v/>
      </c>
      <c r="AL599" s="47" t="str">
        <f t="shared" si="182"/>
        <v/>
      </c>
      <c r="AM599" s="27"/>
      <c r="AN599" s="36" t="str">
        <f t="shared" si="172"/>
        <v/>
      </c>
      <c r="AO599" s="39" t="str">
        <f t="shared" si="168"/>
        <v/>
      </c>
      <c r="AP599" s="39" t="str">
        <f t="shared" si="178"/>
        <v/>
      </c>
      <c r="AQ599" s="97" t="str">
        <f t="shared" si="173"/>
        <v/>
      </c>
      <c r="AR599" s="140" t="str">
        <f>_xlfn.IFNA(IF(AND(MATCH(B599,SlNrfürStrecke!A:A,0)&gt;0,MATCH(C599,SlNrfürStrecke!B:B,0)&gt;0)=TRUE,"ja","nein"),"nein")</f>
        <v>nein</v>
      </c>
      <c r="AS599" s="140" t="str">
        <f t="shared" si="179"/>
        <v>nein</v>
      </c>
      <c r="AT599" s="113" t="str">
        <f t="shared" si="180"/>
        <v>Ja</v>
      </c>
      <c r="AU599" s="113"/>
      <c r="AV599" s="141" t="s">
        <v>3607</v>
      </c>
    </row>
    <row r="600" spans="1:48" s="39" customFormat="1" ht="26.4" hidden="1" x14ac:dyDescent="0.25">
      <c r="A600" s="23"/>
      <c r="B600" s="77">
        <v>31628</v>
      </c>
      <c r="C600" s="81" t="s">
        <v>112</v>
      </c>
      <c r="D600" s="81" t="s">
        <v>3</v>
      </c>
      <c r="E600" s="37" t="b">
        <f t="shared" si="181"/>
        <v>0</v>
      </c>
      <c r="F600" s="37" t="b">
        <f t="shared" si="174"/>
        <v>0</v>
      </c>
      <c r="G600" s="38" t="str">
        <f t="shared" si="165"/>
        <v xml:space="preserve">31628 88 </v>
      </c>
      <c r="H600" s="18" t="s">
        <v>828</v>
      </c>
      <c r="I600" s="94" t="s">
        <v>113</v>
      </c>
      <c r="J600" s="19" t="s">
        <v>3</v>
      </c>
      <c r="K600" s="19" t="s">
        <v>3</v>
      </c>
      <c r="L600" s="51"/>
      <c r="M600" s="51"/>
      <c r="N600" s="19" t="str">
        <f t="shared" si="166"/>
        <v/>
      </c>
      <c r="O600" s="22" t="str">
        <f t="shared" ca="1" si="169"/>
        <v>ja</v>
      </c>
      <c r="P600" s="22" t="str">
        <f t="shared" ca="1" si="170"/>
        <v>ja</v>
      </c>
      <c r="Q600" s="20" t="str">
        <f t="shared" ca="1" si="167"/>
        <v>Ja</v>
      </c>
      <c r="R600" s="53" t="s">
        <v>829</v>
      </c>
      <c r="S600" s="73"/>
      <c r="T600" s="28"/>
      <c r="U600" s="33" t="str">
        <f t="shared" si="175"/>
        <v/>
      </c>
      <c r="V600" s="29"/>
      <c r="W600" s="35"/>
      <c r="X600" s="35"/>
      <c r="Y600" s="35"/>
      <c r="Z600" s="35"/>
      <c r="AA600" s="24" t="str">
        <f>IF(W600&lt;&gt;"",VLOOKUP(W600,'Anlagentypen strukt inkl RD end'!$A$2:$H$40,8),"")</f>
        <v/>
      </c>
      <c r="AB600" s="24" t="str">
        <f>IF(X600&lt;&gt;"",VLOOKUP(X600,'Anlagentypen strukt inkl RD end'!$A$2:$H$40,8),"")</f>
        <v/>
      </c>
      <c r="AC600" s="24" t="str">
        <f>IF(Y600&lt;&gt;"",VLOOKUP(Y600,'Anlagentypen strukt inkl RD end'!$A$2:$H$40,8),"")</f>
        <v/>
      </c>
      <c r="AD600" s="24" t="str">
        <f>IF(Z600&lt;&gt;"",VLOOKUP(Z600,'Anlagentypen strukt inkl RD end'!$A$2:$H$40,8),"")</f>
        <v/>
      </c>
      <c r="AE600" s="33" t="str">
        <f t="shared" si="176"/>
        <v/>
      </c>
      <c r="AF600" s="25"/>
      <c r="AG600" s="25"/>
      <c r="AH600" s="25"/>
      <c r="AI600" s="25"/>
      <c r="AJ600" s="47" t="str">
        <f t="shared" si="177"/>
        <v/>
      </c>
      <c r="AK600" s="48" t="str">
        <f t="shared" si="171"/>
        <v/>
      </c>
      <c r="AL600" s="47" t="str">
        <f t="shared" si="182"/>
        <v/>
      </c>
      <c r="AM600" s="27"/>
      <c r="AN600" s="36" t="str">
        <f t="shared" si="172"/>
        <v/>
      </c>
      <c r="AO600" s="39" t="str">
        <f t="shared" si="168"/>
        <v/>
      </c>
      <c r="AP600" s="39" t="str">
        <f t="shared" si="178"/>
        <v/>
      </c>
      <c r="AQ600" s="97" t="str">
        <f t="shared" si="173"/>
        <v/>
      </c>
      <c r="AR600" s="113" t="str">
        <f>_xlfn.IFNA(IF(AND(MATCH(B600,SlNrfürStrecke!A:A,0)&gt;0,MATCH(C600,SlNrfürStrecke!B:B,0)&gt;0)=TRUE,"ja","nein"),"nein")</f>
        <v>nein</v>
      </c>
      <c r="AS600" s="140" t="str">
        <f t="shared" si="179"/>
        <v>nein</v>
      </c>
      <c r="AT600" s="113" t="str">
        <f t="shared" si="180"/>
        <v>Ja</v>
      </c>
      <c r="AU600" s="113"/>
      <c r="AV600" s="141" t="s">
        <v>3607</v>
      </c>
    </row>
    <row r="601" spans="1:48" s="39" customFormat="1" ht="26.4" hidden="1" x14ac:dyDescent="0.25">
      <c r="A601" s="23"/>
      <c r="B601" s="77">
        <v>31628</v>
      </c>
      <c r="C601" s="81" t="s">
        <v>142</v>
      </c>
      <c r="D601" s="81" t="s">
        <v>8</v>
      </c>
      <c r="E601" s="37" t="b">
        <f t="shared" si="181"/>
        <v>0</v>
      </c>
      <c r="F601" s="37" t="b">
        <f t="shared" si="174"/>
        <v>0</v>
      </c>
      <c r="G601" s="38" t="str">
        <f t="shared" si="165"/>
        <v>31628 91 g</v>
      </c>
      <c r="H601" s="18" t="s">
        <v>828</v>
      </c>
      <c r="I601" s="94" t="s">
        <v>3164</v>
      </c>
      <c r="J601" s="19" t="s">
        <v>3</v>
      </c>
      <c r="K601" s="19" t="s">
        <v>3182</v>
      </c>
      <c r="L601" s="51"/>
      <c r="M601" s="51"/>
      <c r="N601" s="19" t="str">
        <f t="shared" si="166"/>
        <v/>
      </c>
      <c r="O601" s="22" t="str">
        <f t="shared" ca="1" si="169"/>
        <v>ja</v>
      </c>
      <c r="P601" s="22" t="str">
        <f t="shared" ca="1" si="170"/>
        <v>ja</v>
      </c>
      <c r="Q601" s="20" t="str">
        <f t="shared" ca="1" si="167"/>
        <v>Ja</v>
      </c>
      <c r="R601" s="53" t="s">
        <v>830</v>
      </c>
      <c r="S601" s="84"/>
      <c r="T601" s="83"/>
      <c r="U601" s="33" t="str">
        <f t="shared" si="175"/>
        <v/>
      </c>
      <c r="V601" s="29"/>
      <c r="W601" s="35"/>
      <c r="X601" s="35"/>
      <c r="Y601" s="35"/>
      <c r="Z601" s="35"/>
      <c r="AA601" s="24" t="str">
        <f>IF(W601&lt;&gt;"",VLOOKUP(W601,'Anlagentypen strukt inkl RD end'!$A$2:$H$40,8),"")</f>
        <v/>
      </c>
      <c r="AB601" s="24" t="str">
        <f>IF(X601&lt;&gt;"",VLOOKUP(X601,'Anlagentypen strukt inkl RD end'!$A$2:$H$40,8),"")</f>
        <v/>
      </c>
      <c r="AC601" s="24" t="str">
        <f>IF(Y601&lt;&gt;"",VLOOKUP(Y601,'Anlagentypen strukt inkl RD end'!$A$2:$H$40,8),"")</f>
        <v/>
      </c>
      <c r="AD601" s="24" t="str">
        <f>IF(Z601&lt;&gt;"",VLOOKUP(Z601,'Anlagentypen strukt inkl RD end'!$A$2:$H$40,8),"")</f>
        <v/>
      </c>
      <c r="AE601" s="33" t="str">
        <f t="shared" si="176"/>
        <v/>
      </c>
      <c r="AF601" s="25"/>
      <c r="AG601" s="25"/>
      <c r="AH601" s="25"/>
      <c r="AI601" s="25"/>
      <c r="AJ601" s="47" t="str">
        <f t="shared" si="177"/>
        <v/>
      </c>
      <c r="AK601" s="48" t="str">
        <f t="shared" si="171"/>
        <v/>
      </c>
      <c r="AL601" s="47" t="str">
        <f t="shared" si="182"/>
        <v/>
      </c>
      <c r="AM601" s="27"/>
      <c r="AN601" s="36" t="str">
        <f t="shared" si="172"/>
        <v/>
      </c>
      <c r="AO601" s="39" t="str">
        <f t="shared" si="168"/>
        <v/>
      </c>
      <c r="AP601" s="39" t="str">
        <f t="shared" si="178"/>
        <v/>
      </c>
      <c r="AQ601" s="97" t="str">
        <f t="shared" si="173"/>
        <v/>
      </c>
      <c r="AR601" s="113" t="str">
        <f>_xlfn.IFNA(IF(AND(MATCH(B601,SlNrfürStrecke!A:A,0)&gt;0,MATCH(C601,SlNrfürStrecke!B:B,0)&gt;0)=TRUE,"ja","nein"),"nein")</f>
        <v>nein</v>
      </c>
      <c r="AS601" s="140" t="str">
        <f t="shared" si="179"/>
        <v>nein</v>
      </c>
      <c r="AT601" s="113" t="str">
        <f t="shared" si="180"/>
        <v>Ja</v>
      </c>
      <c r="AU601" s="113"/>
      <c r="AV601" s="141" t="s">
        <v>3607</v>
      </c>
    </row>
    <row r="602" spans="1:48" s="39" customFormat="1" ht="26.4" hidden="1" x14ac:dyDescent="0.25">
      <c r="A602" s="23"/>
      <c r="B602" s="77">
        <v>31629</v>
      </c>
      <c r="C602" s="80" t="s">
        <v>3</v>
      </c>
      <c r="D602" s="81" t="s">
        <v>8</v>
      </c>
      <c r="E602" s="37" t="b">
        <f t="shared" si="181"/>
        <v>0</v>
      </c>
      <c r="F602" s="37" t="b">
        <f t="shared" si="174"/>
        <v>0</v>
      </c>
      <c r="G602" s="38" t="str">
        <f t="shared" si="165"/>
        <v>31629  g</v>
      </c>
      <c r="H602" s="18" t="s">
        <v>832</v>
      </c>
      <c r="I602" s="93" t="s">
        <v>2346</v>
      </c>
      <c r="J602" s="19" t="s">
        <v>3</v>
      </c>
      <c r="K602" s="19" t="s">
        <v>3</v>
      </c>
      <c r="L602" s="51"/>
      <c r="M602" s="51"/>
      <c r="N602" s="19" t="str">
        <f t="shared" si="166"/>
        <v/>
      </c>
      <c r="O602" s="22" t="str">
        <f t="shared" ca="1" si="169"/>
        <v>ja</v>
      </c>
      <c r="P602" s="22" t="str">
        <f t="shared" ca="1" si="170"/>
        <v>ja</v>
      </c>
      <c r="Q602" s="20" t="str">
        <f t="shared" ca="1" si="167"/>
        <v>Ja</v>
      </c>
      <c r="R602" s="53" t="s">
        <v>831</v>
      </c>
      <c r="S602" s="84"/>
      <c r="T602" s="83"/>
      <c r="U602" s="33" t="str">
        <f t="shared" si="175"/>
        <v/>
      </c>
      <c r="V602" s="29"/>
      <c r="W602" s="35"/>
      <c r="X602" s="35"/>
      <c r="Y602" s="35"/>
      <c r="Z602" s="35"/>
      <c r="AA602" s="24" t="str">
        <f>IF(W602&lt;&gt;"",VLOOKUP(W602,'Anlagentypen strukt inkl RD end'!$A$2:$H$40,8),"")</f>
        <v/>
      </c>
      <c r="AB602" s="24" t="str">
        <f>IF(X602&lt;&gt;"",VLOOKUP(X602,'Anlagentypen strukt inkl RD end'!$A$2:$H$40,8),"")</f>
        <v/>
      </c>
      <c r="AC602" s="24" t="str">
        <f>IF(Y602&lt;&gt;"",VLOOKUP(Y602,'Anlagentypen strukt inkl RD end'!$A$2:$H$40,8),"")</f>
        <v/>
      </c>
      <c r="AD602" s="24" t="str">
        <f>IF(Z602&lt;&gt;"",VLOOKUP(Z602,'Anlagentypen strukt inkl RD end'!$A$2:$H$40,8),"")</f>
        <v/>
      </c>
      <c r="AE602" s="33" t="str">
        <f t="shared" si="176"/>
        <v/>
      </c>
      <c r="AF602" s="25"/>
      <c r="AG602" s="25"/>
      <c r="AH602" s="25"/>
      <c r="AI602" s="25"/>
      <c r="AJ602" s="47" t="str">
        <f t="shared" si="177"/>
        <v/>
      </c>
      <c r="AK602" s="48" t="str">
        <f t="shared" si="171"/>
        <v/>
      </c>
      <c r="AL602" s="47" t="str">
        <f t="shared" si="182"/>
        <v/>
      </c>
      <c r="AM602" s="27"/>
      <c r="AN602" s="36" t="str">
        <f t="shared" si="172"/>
        <v/>
      </c>
      <c r="AO602" s="39" t="str">
        <f t="shared" si="168"/>
        <v/>
      </c>
      <c r="AP602" s="39" t="str">
        <f t="shared" si="178"/>
        <v/>
      </c>
      <c r="AQ602" s="97" t="str">
        <f t="shared" si="173"/>
        <v/>
      </c>
      <c r="AR602" s="140" t="str">
        <f>_xlfn.IFNA(IF(AND(MATCH(B602,SlNrfürStrecke!A:A,0)&gt;0,MATCH(C602,SlNrfürStrecke!B:B,0)&gt;0)=TRUE,"ja","nein"),"nein")</f>
        <v>nein</v>
      </c>
      <c r="AS602" s="140" t="str">
        <f t="shared" si="179"/>
        <v>nein</v>
      </c>
      <c r="AT602" s="113" t="str">
        <f t="shared" si="180"/>
        <v>Ja</v>
      </c>
      <c r="AU602" s="113"/>
      <c r="AV602" s="141" t="s">
        <v>3607</v>
      </c>
    </row>
    <row r="603" spans="1:48" s="39" customFormat="1" ht="26.4" hidden="1" x14ac:dyDescent="0.25">
      <c r="A603" s="23"/>
      <c r="B603" s="77">
        <v>31629</v>
      </c>
      <c r="C603" s="81" t="s">
        <v>112</v>
      </c>
      <c r="D603" s="81" t="s">
        <v>3</v>
      </c>
      <c r="E603" s="37" t="b">
        <f t="shared" si="181"/>
        <v>0</v>
      </c>
      <c r="F603" s="37" t="b">
        <f t="shared" si="174"/>
        <v>0</v>
      </c>
      <c r="G603" s="38" t="str">
        <f t="shared" si="165"/>
        <v xml:space="preserve">31629 88 </v>
      </c>
      <c r="H603" s="18" t="s">
        <v>832</v>
      </c>
      <c r="I603" s="94" t="s">
        <v>113</v>
      </c>
      <c r="J603" s="19" t="s">
        <v>3</v>
      </c>
      <c r="K603" s="19" t="s">
        <v>3</v>
      </c>
      <c r="L603" s="51"/>
      <c r="M603" s="51"/>
      <c r="N603" s="19" t="str">
        <f t="shared" si="166"/>
        <v/>
      </c>
      <c r="O603" s="22" t="str">
        <f t="shared" ca="1" si="169"/>
        <v>ja</v>
      </c>
      <c r="P603" s="22" t="str">
        <f t="shared" ca="1" si="170"/>
        <v>ja</v>
      </c>
      <c r="Q603" s="20" t="str">
        <f t="shared" ca="1" si="167"/>
        <v>Ja</v>
      </c>
      <c r="R603" s="53" t="s">
        <v>833</v>
      </c>
      <c r="S603" s="73"/>
      <c r="T603" s="28"/>
      <c r="U603" s="33" t="str">
        <f t="shared" si="175"/>
        <v/>
      </c>
      <c r="V603" s="29"/>
      <c r="W603" s="35"/>
      <c r="X603" s="35"/>
      <c r="Y603" s="35"/>
      <c r="Z603" s="35"/>
      <c r="AA603" s="24" t="str">
        <f>IF(W603&lt;&gt;"",VLOOKUP(W603,'Anlagentypen strukt inkl RD end'!$A$2:$H$40,8),"")</f>
        <v/>
      </c>
      <c r="AB603" s="24" t="str">
        <f>IF(X603&lt;&gt;"",VLOOKUP(X603,'Anlagentypen strukt inkl RD end'!$A$2:$H$40,8),"")</f>
        <v/>
      </c>
      <c r="AC603" s="24" t="str">
        <f>IF(Y603&lt;&gt;"",VLOOKUP(Y603,'Anlagentypen strukt inkl RD end'!$A$2:$H$40,8),"")</f>
        <v/>
      </c>
      <c r="AD603" s="24" t="str">
        <f>IF(Z603&lt;&gt;"",VLOOKUP(Z603,'Anlagentypen strukt inkl RD end'!$A$2:$H$40,8),"")</f>
        <v/>
      </c>
      <c r="AE603" s="33" t="str">
        <f t="shared" si="176"/>
        <v/>
      </c>
      <c r="AF603" s="25"/>
      <c r="AG603" s="25"/>
      <c r="AH603" s="25"/>
      <c r="AI603" s="25"/>
      <c r="AJ603" s="47" t="str">
        <f t="shared" si="177"/>
        <v/>
      </c>
      <c r="AK603" s="48" t="str">
        <f t="shared" si="171"/>
        <v/>
      </c>
      <c r="AL603" s="47" t="str">
        <f t="shared" si="182"/>
        <v/>
      </c>
      <c r="AM603" s="27"/>
      <c r="AN603" s="36" t="str">
        <f t="shared" si="172"/>
        <v/>
      </c>
      <c r="AO603" s="39" t="str">
        <f t="shared" si="168"/>
        <v/>
      </c>
      <c r="AP603" s="39" t="str">
        <f t="shared" si="178"/>
        <v/>
      </c>
      <c r="AQ603" s="97" t="str">
        <f t="shared" si="173"/>
        <v/>
      </c>
      <c r="AR603" s="113" t="str">
        <f>_xlfn.IFNA(IF(AND(MATCH(B603,SlNrfürStrecke!A:A,0)&gt;0,MATCH(C603,SlNrfürStrecke!B:B,0)&gt;0)=TRUE,"ja","nein"),"nein")</f>
        <v>nein</v>
      </c>
      <c r="AS603" s="140" t="str">
        <f t="shared" si="179"/>
        <v>nein</v>
      </c>
      <c r="AT603" s="113" t="str">
        <f t="shared" si="180"/>
        <v>Ja</v>
      </c>
      <c r="AU603" s="113"/>
      <c r="AV603" s="141" t="s">
        <v>3607</v>
      </c>
    </row>
    <row r="604" spans="1:48" s="39" customFormat="1" ht="26.4" hidden="1" x14ac:dyDescent="0.25">
      <c r="A604" s="23"/>
      <c r="B604" s="77">
        <v>31629</v>
      </c>
      <c r="C604" s="81" t="s">
        <v>142</v>
      </c>
      <c r="D604" s="81" t="s">
        <v>8</v>
      </c>
      <c r="E604" s="37" t="b">
        <f t="shared" si="181"/>
        <v>0</v>
      </c>
      <c r="F604" s="37" t="b">
        <f t="shared" si="174"/>
        <v>0</v>
      </c>
      <c r="G604" s="38" t="str">
        <f t="shared" si="165"/>
        <v>31629 91 g</v>
      </c>
      <c r="H604" s="18" t="s">
        <v>832</v>
      </c>
      <c r="I604" s="94" t="s">
        <v>3164</v>
      </c>
      <c r="J604" s="19" t="s">
        <v>3</v>
      </c>
      <c r="K604" s="19" t="s">
        <v>3182</v>
      </c>
      <c r="L604" s="51"/>
      <c r="M604" s="51"/>
      <c r="N604" s="19" t="str">
        <f t="shared" si="166"/>
        <v/>
      </c>
      <c r="O604" s="22" t="str">
        <f t="shared" ca="1" si="169"/>
        <v>ja</v>
      </c>
      <c r="P604" s="22" t="str">
        <f t="shared" ca="1" si="170"/>
        <v>ja</v>
      </c>
      <c r="Q604" s="20" t="str">
        <f t="shared" ca="1" si="167"/>
        <v>Ja</v>
      </c>
      <c r="R604" s="53" t="s">
        <v>834</v>
      </c>
      <c r="S604" s="84"/>
      <c r="T604" s="83"/>
      <c r="U604" s="33" t="str">
        <f t="shared" si="175"/>
        <v/>
      </c>
      <c r="V604" s="29"/>
      <c r="W604" s="35"/>
      <c r="X604" s="35"/>
      <c r="Y604" s="35"/>
      <c r="Z604" s="35"/>
      <c r="AA604" s="24" t="str">
        <f>IF(W604&lt;&gt;"",VLOOKUP(W604,'Anlagentypen strukt inkl RD end'!$A$2:$H$40,8),"")</f>
        <v/>
      </c>
      <c r="AB604" s="24" t="str">
        <f>IF(X604&lt;&gt;"",VLOOKUP(X604,'Anlagentypen strukt inkl RD end'!$A$2:$H$40,8),"")</f>
        <v/>
      </c>
      <c r="AC604" s="24" t="str">
        <f>IF(Y604&lt;&gt;"",VLOOKUP(Y604,'Anlagentypen strukt inkl RD end'!$A$2:$H$40,8),"")</f>
        <v/>
      </c>
      <c r="AD604" s="24" t="str">
        <f>IF(Z604&lt;&gt;"",VLOOKUP(Z604,'Anlagentypen strukt inkl RD end'!$A$2:$H$40,8),"")</f>
        <v/>
      </c>
      <c r="AE604" s="33" t="str">
        <f t="shared" si="176"/>
        <v/>
      </c>
      <c r="AF604" s="25"/>
      <c r="AG604" s="25"/>
      <c r="AH604" s="25"/>
      <c r="AI604" s="25"/>
      <c r="AJ604" s="47" t="str">
        <f t="shared" si="177"/>
        <v/>
      </c>
      <c r="AK604" s="48" t="str">
        <f t="shared" si="171"/>
        <v/>
      </c>
      <c r="AL604" s="47" t="str">
        <f t="shared" si="182"/>
        <v/>
      </c>
      <c r="AM604" s="27"/>
      <c r="AN604" s="36" t="str">
        <f t="shared" si="172"/>
        <v/>
      </c>
      <c r="AO604" s="39" t="str">
        <f t="shared" si="168"/>
        <v/>
      </c>
      <c r="AP604" s="39" t="str">
        <f t="shared" si="178"/>
        <v/>
      </c>
      <c r="AQ604" s="97" t="str">
        <f t="shared" si="173"/>
        <v/>
      </c>
      <c r="AR604" s="113" t="str">
        <f>_xlfn.IFNA(IF(AND(MATCH(B604,SlNrfürStrecke!A:A,0)&gt;0,MATCH(C604,SlNrfürStrecke!B:B,0)&gt;0)=TRUE,"ja","nein"),"nein")</f>
        <v>nein</v>
      </c>
      <c r="AS604" s="140" t="str">
        <f t="shared" si="179"/>
        <v>nein</v>
      </c>
      <c r="AT604" s="113" t="str">
        <f t="shared" si="180"/>
        <v>Ja</v>
      </c>
      <c r="AU604" s="113"/>
      <c r="AV604" s="141" t="s">
        <v>3607</v>
      </c>
    </row>
    <row r="605" spans="1:48" s="39" customFormat="1" hidden="1" x14ac:dyDescent="0.25">
      <c r="A605" s="23"/>
      <c r="B605" s="77">
        <v>31630</v>
      </c>
      <c r="C605" s="80" t="s">
        <v>3</v>
      </c>
      <c r="D605" s="81" t="s">
        <v>8</v>
      </c>
      <c r="E605" s="37" t="b">
        <f t="shared" si="181"/>
        <v>0</v>
      </c>
      <c r="F605" s="37" t="b">
        <f t="shared" si="174"/>
        <v>0</v>
      </c>
      <c r="G605" s="38" t="str">
        <f t="shared" si="165"/>
        <v>31630  g</v>
      </c>
      <c r="H605" s="18" t="s">
        <v>836</v>
      </c>
      <c r="I605" s="93" t="s">
        <v>2346</v>
      </c>
      <c r="J605" s="19" t="s">
        <v>3</v>
      </c>
      <c r="K605" s="19" t="s">
        <v>3</v>
      </c>
      <c r="L605" s="51"/>
      <c r="M605" s="51"/>
      <c r="N605" s="19" t="str">
        <f t="shared" si="166"/>
        <v/>
      </c>
      <c r="O605" s="22" t="str">
        <f t="shared" ca="1" si="169"/>
        <v>ja</v>
      </c>
      <c r="P605" s="22" t="str">
        <f t="shared" ca="1" si="170"/>
        <v>ja</v>
      </c>
      <c r="Q605" s="20" t="str">
        <f t="shared" ca="1" si="167"/>
        <v>Ja</v>
      </c>
      <c r="R605" s="53" t="s">
        <v>835</v>
      </c>
      <c r="S605" s="84"/>
      <c r="T605" s="83"/>
      <c r="U605" s="33" t="str">
        <f t="shared" si="175"/>
        <v/>
      </c>
      <c r="V605" s="29"/>
      <c r="W605" s="35"/>
      <c r="X605" s="35"/>
      <c r="Y605" s="35"/>
      <c r="Z605" s="35"/>
      <c r="AA605" s="24" t="str">
        <f>IF(W605&lt;&gt;"",VLOOKUP(W605,'Anlagentypen strukt inkl RD end'!$A$2:$H$40,8),"")</f>
        <v/>
      </c>
      <c r="AB605" s="24" t="str">
        <f>IF(X605&lt;&gt;"",VLOOKUP(X605,'Anlagentypen strukt inkl RD end'!$A$2:$H$40,8),"")</f>
        <v/>
      </c>
      <c r="AC605" s="24" t="str">
        <f>IF(Y605&lt;&gt;"",VLOOKUP(Y605,'Anlagentypen strukt inkl RD end'!$A$2:$H$40,8),"")</f>
        <v/>
      </c>
      <c r="AD605" s="24" t="str">
        <f>IF(Z605&lt;&gt;"",VLOOKUP(Z605,'Anlagentypen strukt inkl RD end'!$A$2:$H$40,8),"")</f>
        <v/>
      </c>
      <c r="AE605" s="33" t="str">
        <f t="shared" si="176"/>
        <v/>
      </c>
      <c r="AF605" s="25"/>
      <c r="AG605" s="25"/>
      <c r="AH605" s="25"/>
      <c r="AI605" s="25"/>
      <c r="AJ605" s="47" t="str">
        <f t="shared" si="177"/>
        <v/>
      </c>
      <c r="AK605" s="48" t="str">
        <f t="shared" si="171"/>
        <v/>
      </c>
      <c r="AL605" s="47" t="str">
        <f t="shared" si="182"/>
        <v/>
      </c>
      <c r="AM605" s="27"/>
      <c r="AN605" s="36" t="str">
        <f t="shared" si="172"/>
        <v/>
      </c>
      <c r="AO605" s="39" t="str">
        <f t="shared" si="168"/>
        <v/>
      </c>
      <c r="AP605" s="39" t="str">
        <f t="shared" si="178"/>
        <v/>
      </c>
      <c r="AQ605" s="97" t="str">
        <f t="shared" si="173"/>
        <v/>
      </c>
      <c r="AR605" s="140" t="str">
        <f>_xlfn.IFNA(IF(AND(MATCH(B605,SlNrfürStrecke!A:A,0)&gt;0,MATCH(C605,SlNrfürStrecke!B:B,0)&gt;0)=TRUE,"ja","nein"),"nein")</f>
        <v>nein</v>
      </c>
      <c r="AS605" s="140" t="str">
        <f t="shared" si="179"/>
        <v>nein</v>
      </c>
      <c r="AT605" s="113" t="str">
        <f t="shared" si="180"/>
        <v>Ja</v>
      </c>
      <c r="AU605" s="113"/>
      <c r="AV605" s="141" t="s">
        <v>3607</v>
      </c>
    </row>
    <row r="606" spans="1:48" s="39" customFormat="1" hidden="1" x14ac:dyDescent="0.25">
      <c r="A606" s="23"/>
      <c r="B606" s="77">
        <v>31630</v>
      </c>
      <c r="C606" s="81" t="s">
        <v>112</v>
      </c>
      <c r="D606" s="81" t="s">
        <v>3</v>
      </c>
      <c r="E606" s="37" t="b">
        <f t="shared" si="181"/>
        <v>0</v>
      </c>
      <c r="F606" s="37" t="b">
        <f t="shared" si="174"/>
        <v>0</v>
      </c>
      <c r="G606" s="38" t="str">
        <f t="shared" si="165"/>
        <v xml:space="preserve">31630 88 </v>
      </c>
      <c r="H606" s="18" t="s">
        <v>836</v>
      </c>
      <c r="I606" s="94" t="s">
        <v>113</v>
      </c>
      <c r="J606" s="19" t="s">
        <v>3</v>
      </c>
      <c r="K606" s="19" t="s">
        <v>3</v>
      </c>
      <c r="L606" s="51"/>
      <c r="M606" s="51"/>
      <c r="N606" s="19" t="str">
        <f t="shared" si="166"/>
        <v/>
      </c>
      <c r="O606" s="22" t="str">
        <f t="shared" ca="1" si="169"/>
        <v>ja</v>
      </c>
      <c r="P606" s="22" t="str">
        <f t="shared" ca="1" si="170"/>
        <v>ja</v>
      </c>
      <c r="Q606" s="20" t="str">
        <f t="shared" ca="1" si="167"/>
        <v>Ja</v>
      </c>
      <c r="R606" s="53" t="s">
        <v>837</v>
      </c>
      <c r="S606" s="73"/>
      <c r="T606" s="28"/>
      <c r="U606" s="33" t="str">
        <f t="shared" si="175"/>
        <v/>
      </c>
      <c r="V606" s="29"/>
      <c r="W606" s="35"/>
      <c r="X606" s="35"/>
      <c r="Y606" s="35"/>
      <c r="Z606" s="35"/>
      <c r="AA606" s="24" t="str">
        <f>IF(W606&lt;&gt;"",VLOOKUP(W606,'Anlagentypen strukt inkl RD end'!$A$2:$H$40,8),"")</f>
        <v/>
      </c>
      <c r="AB606" s="24" t="str">
        <f>IF(X606&lt;&gt;"",VLOOKUP(X606,'Anlagentypen strukt inkl RD end'!$A$2:$H$40,8),"")</f>
        <v/>
      </c>
      <c r="AC606" s="24" t="str">
        <f>IF(Y606&lt;&gt;"",VLOOKUP(Y606,'Anlagentypen strukt inkl RD end'!$A$2:$H$40,8),"")</f>
        <v/>
      </c>
      <c r="AD606" s="24" t="str">
        <f>IF(Z606&lt;&gt;"",VLOOKUP(Z606,'Anlagentypen strukt inkl RD end'!$A$2:$H$40,8),"")</f>
        <v/>
      </c>
      <c r="AE606" s="33" t="str">
        <f t="shared" si="176"/>
        <v/>
      </c>
      <c r="AF606" s="25"/>
      <c r="AG606" s="25"/>
      <c r="AH606" s="25"/>
      <c r="AI606" s="25"/>
      <c r="AJ606" s="47" t="str">
        <f t="shared" si="177"/>
        <v/>
      </c>
      <c r="AK606" s="48" t="str">
        <f t="shared" si="171"/>
        <v/>
      </c>
      <c r="AL606" s="47" t="str">
        <f t="shared" si="182"/>
        <v/>
      </c>
      <c r="AM606" s="27"/>
      <c r="AN606" s="36" t="str">
        <f t="shared" si="172"/>
        <v/>
      </c>
      <c r="AO606" s="39" t="str">
        <f t="shared" si="168"/>
        <v/>
      </c>
      <c r="AP606" s="39" t="str">
        <f t="shared" si="178"/>
        <v/>
      </c>
      <c r="AQ606" s="97" t="str">
        <f t="shared" si="173"/>
        <v/>
      </c>
      <c r="AR606" s="113" t="str">
        <f>_xlfn.IFNA(IF(AND(MATCH(B606,SlNrfürStrecke!A:A,0)&gt;0,MATCH(C606,SlNrfürStrecke!B:B,0)&gt;0)=TRUE,"ja","nein"),"nein")</f>
        <v>nein</v>
      </c>
      <c r="AS606" s="140" t="str">
        <f t="shared" si="179"/>
        <v>nein</v>
      </c>
      <c r="AT606" s="113" t="str">
        <f t="shared" si="180"/>
        <v>Ja</v>
      </c>
      <c r="AU606" s="113"/>
      <c r="AV606" s="141" t="s">
        <v>3607</v>
      </c>
    </row>
    <row r="607" spans="1:48" s="39" customFormat="1" ht="26.4" hidden="1" x14ac:dyDescent="0.25">
      <c r="A607" s="23"/>
      <c r="B607" s="77">
        <v>31630</v>
      </c>
      <c r="C607" s="81" t="s">
        <v>142</v>
      </c>
      <c r="D607" s="81" t="s">
        <v>8</v>
      </c>
      <c r="E607" s="37" t="b">
        <f t="shared" si="181"/>
        <v>0</v>
      </c>
      <c r="F607" s="37" t="b">
        <f t="shared" si="174"/>
        <v>0</v>
      </c>
      <c r="G607" s="38" t="str">
        <f t="shared" si="165"/>
        <v>31630 91 g</v>
      </c>
      <c r="H607" s="18" t="s">
        <v>836</v>
      </c>
      <c r="I607" s="94" t="s">
        <v>3164</v>
      </c>
      <c r="J607" s="19" t="s">
        <v>3</v>
      </c>
      <c r="K607" s="19" t="s">
        <v>3182</v>
      </c>
      <c r="L607" s="51"/>
      <c r="M607" s="51"/>
      <c r="N607" s="19" t="str">
        <f t="shared" si="166"/>
        <v/>
      </c>
      <c r="O607" s="22" t="str">
        <f t="shared" ca="1" si="169"/>
        <v>ja</v>
      </c>
      <c r="P607" s="22" t="str">
        <f t="shared" ca="1" si="170"/>
        <v>ja</v>
      </c>
      <c r="Q607" s="20" t="str">
        <f t="shared" ca="1" si="167"/>
        <v>Ja</v>
      </c>
      <c r="R607" s="53" t="s">
        <v>838</v>
      </c>
      <c r="S607" s="84"/>
      <c r="T607" s="83"/>
      <c r="U607" s="33" t="str">
        <f t="shared" si="175"/>
        <v/>
      </c>
      <c r="V607" s="29"/>
      <c r="W607" s="35"/>
      <c r="X607" s="35"/>
      <c r="Y607" s="35"/>
      <c r="Z607" s="35"/>
      <c r="AA607" s="24" t="str">
        <f>IF(W607&lt;&gt;"",VLOOKUP(W607,'Anlagentypen strukt inkl RD end'!$A$2:$H$40,8),"")</f>
        <v/>
      </c>
      <c r="AB607" s="24" t="str">
        <f>IF(X607&lt;&gt;"",VLOOKUP(X607,'Anlagentypen strukt inkl RD end'!$A$2:$H$40,8),"")</f>
        <v/>
      </c>
      <c r="AC607" s="24" t="str">
        <f>IF(Y607&lt;&gt;"",VLOOKUP(Y607,'Anlagentypen strukt inkl RD end'!$A$2:$H$40,8),"")</f>
        <v/>
      </c>
      <c r="AD607" s="24" t="str">
        <f>IF(Z607&lt;&gt;"",VLOOKUP(Z607,'Anlagentypen strukt inkl RD end'!$A$2:$H$40,8),"")</f>
        <v/>
      </c>
      <c r="AE607" s="33" t="str">
        <f t="shared" si="176"/>
        <v/>
      </c>
      <c r="AF607" s="25"/>
      <c r="AG607" s="25"/>
      <c r="AH607" s="25"/>
      <c r="AI607" s="25"/>
      <c r="AJ607" s="47" t="str">
        <f t="shared" si="177"/>
        <v/>
      </c>
      <c r="AK607" s="48" t="str">
        <f t="shared" si="171"/>
        <v/>
      </c>
      <c r="AL607" s="47" t="str">
        <f t="shared" si="182"/>
        <v/>
      </c>
      <c r="AM607" s="27"/>
      <c r="AN607" s="36" t="str">
        <f t="shared" si="172"/>
        <v/>
      </c>
      <c r="AO607" s="39" t="str">
        <f t="shared" si="168"/>
        <v/>
      </c>
      <c r="AP607" s="39" t="str">
        <f t="shared" si="178"/>
        <v/>
      </c>
      <c r="AQ607" s="97" t="str">
        <f t="shared" si="173"/>
        <v/>
      </c>
      <c r="AR607" s="113" t="str">
        <f>_xlfn.IFNA(IF(AND(MATCH(B607,SlNrfürStrecke!A:A,0)&gt;0,MATCH(C607,SlNrfürStrecke!B:B,0)&gt;0)=TRUE,"ja","nein"),"nein")</f>
        <v>nein</v>
      </c>
      <c r="AS607" s="140" t="str">
        <f t="shared" si="179"/>
        <v>nein</v>
      </c>
      <c r="AT607" s="113" t="str">
        <f t="shared" si="180"/>
        <v>Ja</v>
      </c>
      <c r="AU607" s="113"/>
      <c r="AV607" s="141" t="s">
        <v>3607</v>
      </c>
    </row>
    <row r="608" spans="1:48" s="39" customFormat="1" x14ac:dyDescent="0.25">
      <c r="A608" s="23" t="s">
        <v>2345</v>
      </c>
      <c r="B608" s="77">
        <v>31631</v>
      </c>
      <c r="C608" s="80" t="s">
        <v>3</v>
      </c>
      <c r="D608" s="81" t="s">
        <v>3</v>
      </c>
      <c r="E608" s="37" t="b">
        <f t="shared" si="181"/>
        <v>1</v>
      </c>
      <c r="F608" s="37" t="b">
        <f t="shared" si="174"/>
        <v>0</v>
      </c>
      <c r="G608" s="38" t="str">
        <f t="shared" si="165"/>
        <v xml:space="preserve">31631  </v>
      </c>
      <c r="H608" s="18" t="s">
        <v>841</v>
      </c>
      <c r="I608" s="93" t="s">
        <v>2346</v>
      </c>
      <c r="J608" s="19" t="s">
        <v>3</v>
      </c>
      <c r="K608" s="19" t="s">
        <v>3</v>
      </c>
      <c r="L608" s="51"/>
      <c r="M608" s="51"/>
      <c r="N608" s="19" t="str">
        <f t="shared" si="166"/>
        <v/>
      </c>
      <c r="O608" s="22" t="str">
        <f t="shared" ca="1" si="169"/>
        <v>ja</v>
      </c>
      <c r="P608" s="22" t="str">
        <f t="shared" ca="1" si="170"/>
        <v>ja</v>
      </c>
      <c r="Q608" s="20" t="str">
        <f t="shared" ca="1" si="167"/>
        <v>Ja</v>
      </c>
      <c r="R608" s="53" t="s">
        <v>839</v>
      </c>
      <c r="S608" s="73" t="s">
        <v>2345</v>
      </c>
      <c r="T608" s="28"/>
      <c r="U608" s="33" t="str">
        <f t="shared" si="175"/>
        <v/>
      </c>
      <c r="V608" s="29"/>
      <c r="W608" s="35"/>
      <c r="X608" s="35"/>
      <c r="Y608" s="35"/>
      <c r="Z608" s="35"/>
      <c r="AA608" s="24" t="str">
        <f>IF(W608&lt;&gt;"",VLOOKUP(W608,'Anlagentypen strukt inkl RD end'!$A$2:$H$40,8),"")</f>
        <v/>
      </c>
      <c r="AB608" s="24" t="str">
        <f>IF(X608&lt;&gt;"",VLOOKUP(X608,'Anlagentypen strukt inkl RD end'!$A$2:$H$40,8),"")</f>
        <v/>
      </c>
      <c r="AC608" s="24" t="str">
        <f>IF(Y608&lt;&gt;"",VLOOKUP(Y608,'Anlagentypen strukt inkl RD end'!$A$2:$H$40,8),"")</f>
        <v/>
      </c>
      <c r="AD608" s="24" t="str">
        <f>IF(Z608&lt;&gt;"",VLOOKUP(Z608,'Anlagentypen strukt inkl RD end'!$A$2:$H$40,8),"")</f>
        <v/>
      </c>
      <c r="AE608" s="33" t="str">
        <f t="shared" si="176"/>
        <v/>
      </c>
      <c r="AF608" s="25"/>
      <c r="AG608" s="25"/>
      <c r="AH608" s="25"/>
      <c r="AI608" s="25"/>
      <c r="AJ608" s="47" t="str">
        <f t="shared" si="177"/>
        <v/>
      </c>
      <c r="AK608" s="48" t="str">
        <f t="shared" si="171"/>
        <v/>
      </c>
      <c r="AL608" s="47" t="str">
        <f t="shared" si="182"/>
        <v/>
      </c>
      <c r="AM608" s="27"/>
      <c r="AN608" s="36" t="str">
        <f t="shared" si="172"/>
        <v/>
      </c>
      <c r="AO608" s="39" t="str">
        <f t="shared" si="168"/>
        <v/>
      </c>
      <c r="AP608" s="39" t="str">
        <f t="shared" si="178"/>
        <v>X</v>
      </c>
      <c r="AQ608" s="97" t="str">
        <f t="shared" si="173"/>
        <v/>
      </c>
      <c r="AR608" s="140" t="str">
        <f>_xlfn.IFNA(IF(AND(MATCH(B608,SlNrfürStrecke!A:A,0)&gt;0,MATCH(C608,SlNrfürStrecke!B:B,0)&gt;0)=TRUE,"ja","nein"),"nein")</f>
        <v>ja</v>
      </c>
      <c r="AS608" s="140" t="str">
        <f t="shared" si="179"/>
        <v>ja</v>
      </c>
      <c r="AT608" s="113" t="str">
        <f t="shared" si="180"/>
        <v>Nein</v>
      </c>
      <c r="AU608" s="113"/>
      <c r="AV608" s="141" t="s">
        <v>3607</v>
      </c>
    </row>
    <row r="609" spans="1:48" s="39" customFormat="1" hidden="1" x14ac:dyDescent="0.25">
      <c r="A609" s="23"/>
      <c r="B609" s="77">
        <v>31631</v>
      </c>
      <c r="C609" s="81" t="s">
        <v>7</v>
      </c>
      <c r="D609" s="81" t="s">
        <v>8</v>
      </c>
      <c r="E609" s="37" t="b">
        <f t="shared" si="181"/>
        <v>0</v>
      </c>
      <c r="F609" s="37" t="b">
        <f t="shared" si="174"/>
        <v>0</v>
      </c>
      <c r="G609" s="38" t="str">
        <f t="shared" si="165"/>
        <v>31631 77 g</v>
      </c>
      <c r="H609" s="18" t="s">
        <v>841</v>
      </c>
      <c r="I609" s="94" t="s">
        <v>9</v>
      </c>
      <c r="J609" s="19" t="s">
        <v>3</v>
      </c>
      <c r="K609" s="19" t="s">
        <v>3</v>
      </c>
      <c r="L609" s="51"/>
      <c r="M609" s="51"/>
      <c r="N609" s="19" t="str">
        <f t="shared" si="166"/>
        <v/>
      </c>
      <c r="O609" s="22" t="str">
        <f t="shared" ca="1" si="169"/>
        <v>ja</v>
      </c>
      <c r="P609" s="22" t="str">
        <f t="shared" ca="1" si="170"/>
        <v>ja</v>
      </c>
      <c r="Q609" s="20" t="str">
        <f t="shared" ca="1" si="167"/>
        <v>Ja</v>
      </c>
      <c r="R609" s="53" t="s">
        <v>842</v>
      </c>
      <c r="S609" s="84"/>
      <c r="T609" s="83"/>
      <c r="U609" s="33" t="str">
        <f t="shared" si="175"/>
        <v/>
      </c>
      <c r="V609" s="29"/>
      <c r="W609" s="35"/>
      <c r="X609" s="35"/>
      <c r="Y609" s="35"/>
      <c r="Z609" s="35"/>
      <c r="AA609" s="24" t="str">
        <f>IF(W609&lt;&gt;"",VLOOKUP(W609,'Anlagentypen strukt inkl RD end'!$A$2:$H$40,8),"")</f>
        <v/>
      </c>
      <c r="AB609" s="24" t="str">
        <f>IF(X609&lt;&gt;"",VLOOKUP(X609,'Anlagentypen strukt inkl RD end'!$A$2:$H$40,8),"")</f>
        <v/>
      </c>
      <c r="AC609" s="24" t="str">
        <f>IF(Y609&lt;&gt;"",VLOOKUP(Y609,'Anlagentypen strukt inkl RD end'!$A$2:$H$40,8),"")</f>
        <v/>
      </c>
      <c r="AD609" s="24" t="str">
        <f>IF(Z609&lt;&gt;"",VLOOKUP(Z609,'Anlagentypen strukt inkl RD end'!$A$2:$H$40,8),"")</f>
        <v/>
      </c>
      <c r="AE609" s="33" t="str">
        <f t="shared" si="176"/>
        <v/>
      </c>
      <c r="AF609" s="25"/>
      <c r="AG609" s="25"/>
      <c r="AH609" s="25"/>
      <c r="AI609" s="25"/>
      <c r="AJ609" s="47" t="str">
        <f t="shared" si="177"/>
        <v/>
      </c>
      <c r="AK609" s="48" t="str">
        <f t="shared" si="171"/>
        <v/>
      </c>
      <c r="AL609" s="47" t="str">
        <f t="shared" si="182"/>
        <v/>
      </c>
      <c r="AM609" s="27"/>
      <c r="AN609" s="36" t="str">
        <f t="shared" si="172"/>
        <v/>
      </c>
      <c r="AO609" s="39" t="str">
        <f t="shared" si="168"/>
        <v/>
      </c>
      <c r="AP609" s="39" t="str">
        <f t="shared" si="178"/>
        <v/>
      </c>
      <c r="AQ609" s="97" t="str">
        <f t="shared" si="173"/>
        <v/>
      </c>
      <c r="AR609" s="113" t="str">
        <f>_xlfn.IFNA(IF(AND(MATCH(B609,SlNrfürStrecke!A:A,0)&gt;0,MATCH(C609,SlNrfürStrecke!B:B,0)&gt;0)=TRUE,"ja","nein"),"nein")</f>
        <v>nein</v>
      </c>
      <c r="AS609" s="140" t="str">
        <f t="shared" si="179"/>
        <v>nein</v>
      </c>
      <c r="AT609" s="113" t="str">
        <f t="shared" si="180"/>
        <v>Ja</v>
      </c>
      <c r="AU609" s="113"/>
      <c r="AV609" s="141" t="s">
        <v>3607</v>
      </c>
    </row>
    <row r="610" spans="1:48" s="39" customFormat="1" ht="26.4" hidden="1" x14ac:dyDescent="0.25">
      <c r="A610" s="23"/>
      <c r="B610" s="77">
        <v>31631</v>
      </c>
      <c r="C610" s="81" t="s">
        <v>142</v>
      </c>
      <c r="D610" s="81" t="s">
        <v>3</v>
      </c>
      <c r="E610" s="37" t="b">
        <f t="shared" si="181"/>
        <v>0</v>
      </c>
      <c r="F610" s="37" t="b">
        <f t="shared" si="174"/>
        <v>0</v>
      </c>
      <c r="G610" s="38" t="str">
        <f t="shared" si="165"/>
        <v xml:space="preserve">31631 91 </v>
      </c>
      <c r="H610" s="18" t="s">
        <v>841</v>
      </c>
      <c r="I610" s="94" t="s">
        <v>3164</v>
      </c>
      <c r="J610" s="19" t="s">
        <v>3</v>
      </c>
      <c r="K610" s="19" t="s">
        <v>3</v>
      </c>
      <c r="L610" s="51"/>
      <c r="M610" s="51"/>
      <c r="N610" s="19" t="str">
        <f t="shared" si="166"/>
        <v/>
      </c>
      <c r="O610" s="22" t="str">
        <f t="shared" ca="1" si="169"/>
        <v>ja</v>
      </c>
      <c r="P610" s="22" t="str">
        <f t="shared" ca="1" si="170"/>
        <v>ja</v>
      </c>
      <c r="Q610" s="20" t="str">
        <f t="shared" ca="1" si="167"/>
        <v>Ja</v>
      </c>
      <c r="R610" s="53" t="s">
        <v>843</v>
      </c>
      <c r="S610" s="73"/>
      <c r="T610" s="28"/>
      <c r="U610" s="33" t="str">
        <f t="shared" si="175"/>
        <v/>
      </c>
      <c r="V610" s="29"/>
      <c r="W610" s="35"/>
      <c r="X610" s="35"/>
      <c r="Y610" s="35"/>
      <c r="Z610" s="35"/>
      <c r="AA610" s="24" t="str">
        <f>IF(W610&lt;&gt;"",VLOOKUP(W610,'Anlagentypen strukt inkl RD end'!$A$2:$H$40,8),"")</f>
        <v/>
      </c>
      <c r="AB610" s="24" t="str">
        <f>IF(X610&lt;&gt;"",VLOOKUP(X610,'Anlagentypen strukt inkl RD end'!$A$2:$H$40,8),"")</f>
        <v/>
      </c>
      <c r="AC610" s="24" t="str">
        <f>IF(Y610&lt;&gt;"",VLOOKUP(Y610,'Anlagentypen strukt inkl RD end'!$A$2:$H$40,8),"")</f>
        <v/>
      </c>
      <c r="AD610" s="24" t="str">
        <f>IF(Z610&lt;&gt;"",VLOOKUP(Z610,'Anlagentypen strukt inkl RD end'!$A$2:$H$40,8),"")</f>
        <v/>
      </c>
      <c r="AE610" s="33" t="str">
        <f t="shared" si="176"/>
        <v/>
      </c>
      <c r="AF610" s="25"/>
      <c r="AG610" s="25"/>
      <c r="AH610" s="25"/>
      <c r="AI610" s="25"/>
      <c r="AJ610" s="47" t="str">
        <f t="shared" si="177"/>
        <v/>
      </c>
      <c r="AK610" s="48" t="str">
        <f t="shared" si="171"/>
        <v/>
      </c>
      <c r="AL610" s="47" t="str">
        <f t="shared" si="182"/>
        <v/>
      </c>
      <c r="AM610" s="27"/>
      <c r="AN610" s="36" t="str">
        <f t="shared" si="172"/>
        <v/>
      </c>
      <c r="AO610" s="39" t="str">
        <f t="shared" si="168"/>
        <v/>
      </c>
      <c r="AP610" s="39" t="str">
        <f t="shared" si="178"/>
        <v/>
      </c>
      <c r="AQ610" s="97" t="str">
        <f t="shared" si="173"/>
        <v/>
      </c>
      <c r="AR610" s="113" t="str">
        <f>_xlfn.IFNA(IF(AND(MATCH(B610,SlNrfürStrecke!A:A,0)&gt;0,MATCH(C610,SlNrfürStrecke!B:B,0)&gt;0)=TRUE,"ja","nein"),"nein")</f>
        <v>nein</v>
      </c>
      <c r="AS610" s="140" t="str">
        <f t="shared" si="179"/>
        <v>nein</v>
      </c>
      <c r="AT610" s="113" t="str">
        <f t="shared" si="180"/>
        <v>Ja</v>
      </c>
      <c r="AU610" s="113"/>
      <c r="AV610" s="141" t="s">
        <v>3607</v>
      </c>
    </row>
    <row r="611" spans="1:48" s="39" customFormat="1" ht="26.4" hidden="1" x14ac:dyDescent="0.25">
      <c r="A611" s="23"/>
      <c r="B611" s="77">
        <v>31632</v>
      </c>
      <c r="C611" s="80" t="s">
        <v>3</v>
      </c>
      <c r="D611" s="81" t="s">
        <v>8</v>
      </c>
      <c r="E611" s="37" t="b">
        <f t="shared" si="181"/>
        <v>0</v>
      </c>
      <c r="F611" s="37" t="b">
        <f t="shared" si="174"/>
        <v>0</v>
      </c>
      <c r="G611" s="38" t="str">
        <f t="shared" si="165"/>
        <v>31632  g</v>
      </c>
      <c r="H611" s="18" t="s">
        <v>845</v>
      </c>
      <c r="I611" s="93" t="s">
        <v>2346</v>
      </c>
      <c r="J611" s="19" t="s">
        <v>3</v>
      </c>
      <c r="K611" s="19" t="s">
        <v>840</v>
      </c>
      <c r="L611" s="51"/>
      <c r="M611" s="51"/>
      <c r="N611" s="19" t="str">
        <f t="shared" si="166"/>
        <v/>
      </c>
      <c r="O611" s="22" t="str">
        <f t="shared" ca="1" si="169"/>
        <v>ja</v>
      </c>
      <c r="P611" s="22" t="str">
        <f t="shared" ca="1" si="170"/>
        <v>ja</v>
      </c>
      <c r="Q611" s="20" t="str">
        <f t="shared" ca="1" si="167"/>
        <v>Ja</v>
      </c>
      <c r="R611" s="53" t="s">
        <v>844</v>
      </c>
      <c r="S611" s="84"/>
      <c r="T611" s="83"/>
      <c r="U611" s="33" t="str">
        <f t="shared" si="175"/>
        <v/>
      </c>
      <c r="V611" s="29"/>
      <c r="W611" s="35"/>
      <c r="X611" s="35"/>
      <c r="Y611" s="35"/>
      <c r="Z611" s="35"/>
      <c r="AA611" s="24" t="str">
        <f>IF(W611&lt;&gt;"",VLOOKUP(W611,'Anlagentypen strukt inkl RD end'!$A$2:$H$40,8),"")</f>
        <v/>
      </c>
      <c r="AB611" s="24" t="str">
        <f>IF(X611&lt;&gt;"",VLOOKUP(X611,'Anlagentypen strukt inkl RD end'!$A$2:$H$40,8),"")</f>
        <v/>
      </c>
      <c r="AC611" s="24" t="str">
        <f>IF(Y611&lt;&gt;"",VLOOKUP(Y611,'Anlagentypen strukt inkl RD end'!$A$2:$H$40,8),"")</f>
        <v/>
      </c>
      <c r="AD611" s="24" t="str">
        <f>IF(Z611&lt;&gt;"",VLOOKUP(Z611,'Anlagentypen strukt inkl RD end'!$A$2:$H$40,8),"")</f>
        <v/>
      </c>
      <c r="AE611" s="33" t="str">
        <f t="shared" si="176"/>
        <v/>
      </c>
      <c r="AF611" s="25"/>
      <c r="AG611" s="25"/>
      <c r="AH611" s="25"/>
      <c r="AI611" s="25"/>
      <c r="AJ611" s="47" t="str">
        <f t="shared" si="177"/>
        <v/>
      </c>
      <c r="AK611" s="48" t="str">
        <f t="shared" si="171"/>
        <v/>
      </c>
      <c r="AL611" s="47" t="str">
        <f t="shared" si="182"/>
        <v/>
      </c>
      <c r="AM611" s="27"/>
      <c r="AN611" s="36" t="str">
        <f t="shared" si="172"/>
        <v/>
      </c>
      <c r="AO611" s="39" t="str">
        <f t="shared" si="168"/>
        <v/>
      </c>
      <c r="AP611" s="39" t="str">
        <f t="shared" si="178"/>
        <v/>
      </c>
      <c r="AQ611" s="97" t="str">
        <f t="shared" si="173"/>
        <v/>
      </c>
      <c r="AR611" s="140" t="str">
        <f>_xlfn.IFNA(IF(AND(MATCH(B611,SlNrfürStrecke!A:A,0)&gt;0,MATCH(C611,SlNrfürStrecke!B:B,0)&gt;0)=TRUE,"ja","nein"),"nein")</f>
        <v>nein</v>
      </c>
      <c r="AS611" s="140" t="str">
        <f t="shared" si="179"/>
        <v>nein</v>
      </c>
      <c r="AT611" s="113" t="str">
        <f t="shared" si="180"/>
        <v>Ja</v>
      </c>
      <c r="AU611" s="113"/>
      <c r="AV611" s="141" t="s">
        <v>3607</v>
      </c>
    </row>
    <row r="612" spans="1:48" s="39" customFormat="1" ht="26.4" hidden="1" x14ac:dyDescent="0.25">
      <c r="A612" s="23"/>
      <c r="B612" s="77">
        <v>31632</v>
      </c>
      <c r="C612" s="81" t="s">
        <v>142</v>
      </c>
      <c r="D612" s="81" t="s">
        <v>8</v>
      </c>
      <c r="E612" s="37" t="b">
        <f t="shared" si="181"/>
        <v>0</v>
      </c>
      <c r="F612" s="37" t="b">
        <f t="shared" si="174"/>
        <v>0</v>
      </c>
      <c r="G612" s="38" t="str">
        <f t="shared" si="165"/>
        <v>31632 91 g</v>
      </c>
      <c r="H612" s="18" t="s">
        <v>845</v>
      </c>
      <c r="I612" s="94" t="s">
        <v>3164</v>
      </c>
      <c r="J612" s="19" t="s">
        <v>3</v>
      </c>
      <c r="K612" s="19" t="s">
        <v>3182</v>
      </c>
      <c r="L612" s="51"/>
      <c r="M612" s="51"/>
      <c r="N612" s="19" t="str">
        <f t="shared" si="166"/>
        <v/>
      </c>
      <c r="O612" s="22" t="str">
        <f t="shared" ca="1" si="169"/>
        <v>ja</v>
      </c>
      <c r="P612" s="22" t="str">
        <f t="shared" ca="1" si="170"/>
        <v>ja</v>
      </c>
      <c r="Q612" s="20" t="str">
        <f t="shared" ca="1" si="167"/>
        <v>Ja</v>
      </c>
      <c r="R612" s="53" t="s">
        <v>846</v>
      </c>
      <c r="S612" s="84"/>
      <c r="T612" s="83"/>
      <c r="U612" s="33" t="str">
        <f t="shared" si="175"/>
        <v/>
      </c>
      <c r="V612" s="29"/>
      <c r="W612" s="35"/>
      <c r="X612" s="35"/>
      <c r="Y612" s="35"/>
      <c r="Z612" s="35"/>
      <c r="AA612" s="24" t="str">
        <f>IF(W612&lt;&gt;"",VLOOKUP(W612,'Anlagentypen strukt inkl RD end'!$A$2:$H$40,8),"")</f>
        <v/>
      </c>
      <c r="AB612" s="24" t="str">
        <f>IF(X612&lt;&gt;"",VLOOKUP(X612,'Anlagentypen strukt inkl RD end'!$A$2:$H$40,8),"")</f>
        <v/>
      </c>
      <c r="AC612" s="24" t="str">
        <f>IF(Y612&lt;&gt;"",VLOOKUP(Y612,'Anlagentypen strukt inkl RD end'!$A$2:$H$40,8),"")</f>
        <v/>
      </c>
      <c r="AD612" s="24" t="str">
        <f>IF(Z612&lt;&gt;"",VLOOKUP(Z612,'Anlagentypen strukt inkl RD end'!$A$2:$H$40,8),"")</f>
        <v/>
      </c>
      <c r="AE612" s="33" t="str">
        <f t="shared" si="176"/>
        <v/>
      </c>
      <c r="AF612" s="25"/>
      <c r="AG612" s="25"/>
      <c r="AH612" s="25"/>
      <c r="AI612" s="25"/>
      <c r="AJ612" s="47" t="str">
        <f t="shared" si="177"/>
        <v/>
      </c>
      <c r="AK612" s="48" t="str">
        <f t="shared" si="171"/>
        <v/>
      </c>
      <c r="AL612" s="47" t="str">
        <f t="shared" si="182"/>
        <v/>
      </c>
      <c r="AM612" s="27"/>
      <c r="AN612" s="36" t="str">
        <f t="shared" si="172"/>
        <v/>
      </c>
      <c r="AO612" s="39" t="str">
        <f t="shared" si="168"/>
        <v/>
      </c>
      <c r="AP612" s="39" t="str">
        <f t="shared" si="178"/>
        <v/>
      </c>
      <c r="AQ612" s="97" t="str">
        <f t="shared" si="173"/>
        <v/>
      </c>
      <c r="AR612" s="113" t="str">
        <f>_xlfn.IFNA(IF(AND(MATCH(B612,SlNrfürStrecke!A:A,0)&gt;0,MATCH(C612,SlNrfürStrecke!B:B,0)&gt;0)=TRUE,"ja","nein"),"nein")</f>
        <v>nein</v>
      </c>
      <c r="AS612" s="140" t="str">
        <f t="shared" si="179"/>
        <v>nein</v>
      </c>
      <c r="AT612" s="113" t="str">
        <f t="shared" si="180"/>
        <v>Ja</v>
      </c>
      <c r="AU612" s="113"/>
      <c r="AV612" s="141" t="s">
        <v>3607</v>
      </c>
    </row>
    <row r="613" spans="1:48" s="39" customFormat="1" ht="39.6" hidden="1" x14ac:dyDescent="0.25">
      <c r="A613" s="23"/>
      <c r="B613" s="77">
        <v>31633</v>
      </c>
      <c r="C613" s="80" t="s">
        <v>3</v>
      </c>
      <c r="D613" s="81" t="s">
        <v>8</v>
      </c>
      <c r="E613" s="37" t="b">
        <f t="shared" si="181"/>
        <v>0</v>
      </c>
      <c r="F613" s="37" t="b">
        <f t="shared" si="174"/>
        <v>0</v>
      </c>
      <c r="G613" s="38" t="str">
        <f t="shared" si="165"/>
        <v>31633  g</v>
      </c>
      <c r="H613" s="18" t="s">
        <v>3347</v>
      </c>
      <c r="I613" s="93" t="s">
        <v>2346</v>
      </c>
      <c r="J613" s="19" t="s">
        <v>3</v>
      </c>
      <c r="K613" s="19" t="s">
        <v>791</v>
      </c>
      <c r="L613" s="51"/>
      <c r="M613" s="51"/>
      <c r="N613" s="19" t="str">
        <f t="shared" si="166"/>
        <v/>
      </c>
      <c r="O613" s="22" t="str">
        <f t="shared" ca="1" si="169"/>
        <v>ja</v>
      </c>
      <c r="P613" s="22" t="str">
        <f t="shared" ca="1" si="170"/>
        <v>ja</v>
      </c>
      <c r="Q613" s="20" t="str">
        <f t="shared" ca="1" si="167"/>
        <v>Ja</v>
      </c>
      <c r="R613" s="53" t="s">
        <v>847</v>
      </c>
      <c r="S613" s="84"/>
      <c r="T613" s="83"/>
      <c r="U613" s="33" t="str">
        <f t="shared" si="175"/>
        <v/>
      </c>
      <c r="V613" s="29"/>
      <c r="W613" s="35"/>
      <c r="X613" s="35"/>
      <c r="Y613" s="35"/>
      <c r="Z613" s="35"/>
      <c r="AA613" s="24" t="str">
        <f>IF(W613&lt;&gt;"",VLOOKUP(W613,'Anlagentypen strukt inkl RD end'!$A$2:$H$40,8),"")</f>
        <v/>
      </c>
      <c r="AB613" s="24" t="str">
        <f>IF(X613&lt;&gt;"",VLOOKUP(X613,'Anlagentypen strukt inkl RD end'!$A$2:$H$40,8),"")</f>
        <v/>
      </c>
      <c r="AC613" s="24" t="str">
        <f>IF(Y613&lt;&gt;"",VLOOKUP(Y613,'Anlagentypen strukt inkl RD end'!$A$2:$H$40,8),"")</f>
        <v/>
      </c>
      <c r="AD613" s="24" t="str">
        <f>IF(Z613&lt;&gt;"",VLOOKUP(Z613,'Anlagentypen strukt inkl RD end'!$A$2:$H$40,8),"")</f>
        <v/>
      </c>
      <c r="AE613" s="33" t="str">
        <f t="shared" si="176"/>
        <v/>
      </c>
      <c r="AF613" s="25"/>
      <c r="AG613" s="25"/>
      <c r="AH613" s="25"/>
      <c r="AI613" s="25"/>
      <c r="AJ613" s="47" t="str">
        <f t="shared" si="177"/>
        <v/>
      </c>
      <c r="AK613" s="48" t="str">
        <f t="shared" si="171"/>
        <v/>
      </c>
      <c r="AL613" s="47" t="str">
        <f t="shared" si="182"/>
        <v/>
      </c>
      <c r="AM613" s="27"/>
      <c r="AN613" s="36" t="str">
        <f t="shared" si="172"/>
        <v/>
      </c>
      <c r="AO613" s="39" t="str">
        <f t="shared" si="168"/>
        <v/>
      </c>
      <c r="AP613" s="39" t="str">
        <f t="shared" si="178"/>
        <v/>
      </c>
      <c r="AQ613" s="97" t="str">
        <f t="shared" si="173"/>
        <v/>
      </c>
      <c r="AR613" s="140" t="str">
        <f>_xlfn.IFNA(IF(AND(MATCH(B613,SlNrfürStrecke!A:A,0)&gt;0,MATCH(C613,SlNrfürStrecke!B:B,0)&gt;0)=TRUE,"ja","nein"),"nein")</f>
        <v>nein</v>
      </c>
      <c r="AS613" s="140" t="str">
        <f t="shared" si="179"/>
        <v>nein</v>
      </c>
      <c r="AT613" s="113" t="str">
        <f t="shared" si="180"/>
        <v>Ja</v>
      </c>
      <c r="AU613" s="113"/>
      <c r="AV613" s="141" t="s">
        <v>3607</v>
      </c>
    </row>
    <row r="614" spans="1:48" s="39" customFormat="1" ht="39.6" hidden="1" x14ac:dyDescent="0.25">
      <c r="A614" s="23"/>
      <c r="B614" s="77">
        <v>31633</v>
      </c>
      <c r="C614" s="81" t="s">
        <v>142</v>
      </c>
      <c r="D614" s="81" t="s">
        <v>8</v>
      </c>
      <c r="E614" s="37" t="b">
        <f t="shared" si="181"/>
        <v>0</v>
      </c>
      <c r="F614" s="37" t="b">
        <f t="shared" si="174"/>
        <v>0</v>
      </c>
      <c r="G614" s="38" t="str">
        <f t="shared" si="165"/>
        <v>31633 91 g</v>
      </c>
      <c r="H614" s="18" t="s">
        <v>3347</v>
      </c>
      <c r="I614" s="94" t="s">
        <v>3164</v>
      </c>
      <c r="J614" s="19" t="s">
        <v>3</v>
      </c>
      <c r="K614" s="19" t="s">
        <v>3182</v>
      </c>
      <c r="L614" s="51"/>
      <c r="M614" s="51"/>
      <c r="N614" s="19" t="str">
        <f t="shared" si="166"/>
        <v/>
      </c>
      <c r="O614" s="22" t="str">
        <f t="shared" ca="1" si="169"/>
        <v>ja</v>
      </c>
      <c r="P614" s="22" t="str">
        <f t="shared" ca="1" si="170"/>
        <v>ja</v>
      </c>
      <c r="Q614" s="20" t="str">
        <f t="shared" ca="1" si="167"/>
        <v>Ja</v>
      </c>
      <c r="R614" s="53" t="s">
        <v>848</v>
      </c>
      <c r="S614" s="84"/>
      <c r="T614" s="83"/>
      <c r="U614" s="33" t="str">
        <f t="shared" si="175"/>
        <v/>
      </c>
      <c r="V614" s="29"/>
      <c r="W614" s="35"/>
      <c r="X614" s="35"/>
      <c r="Y614" s="35"/>
      <c r="Z614" s="35"/>
      <c r="AA614" s="24" t="str">
        <f>IF(W614&lt;&gt;"",VLOOKUP(W614,'Anlagentypen strukt inkl RD end'!$A$2:$H$40,8),"")</f>
        <v/>
      </c>
      <c r="AB614" s="24" t="str">
        <f>IF(X614&lt;&gt;"",VLOOKUP(X614,'Anlagentypen strukt inkl RD end'!$A$2:$H$40,8),"")</f>
        <v/>
      </c>
      <c r="AC614" s="24" t="str">
        <f>IF(Y614&lt;&gt;"",VLOOKUP(Y614,'Anlagentypen strukt inkl RD end'!$A$2:$H$40,8),"")</f>
        <v/>
      </c>
      <c r="AD614" s="24" t="str">
        <f>IF(Z614&lt;&gt;"",VLOOKUP(Z614,'Anlagentypen strukt inkl RD end'!$A$2:$H$40,8),"")</f>
        <v/>
      </c>
      <c r="AE614" s="33" t="str">
        <f t="shared" si="176"/>
        <v/>
      </c>
      <c r="AF614" s="25"/>
      <c r="AG614" s="25"/>
      <c r="AH614" s="25"/>
      <c r="AI614" s="25"/>
      <c r="AJ614" s="47" t="str">
        <f t="shared" si="177"/>
        <v/>
      </c>
      <c r="AK614" s="48" t="str">
        <f t="shared" si="171"/>
        <v/>
      </c>
      <c r="AL614" s="47" t="str">
        <f t="shared" si="182"/>
        <v/>
      </c>
      <c r="AM614" s="27"/>
      <c r="AN614" s="36" t="str">
        <f t="shared" si="172"/>
        <v/>
      </c>
      <c r="AO614" s="39" t="str">
        <f t="shared" si="168"/>
        <v/>
      </c>
      <c r="AP614" s="39" t="str">
        <f t="shared" si="178"/>
        <v/>
      </c>
      <c r="AQ614" s="97" t="str">
        <f t="shared" si="173"/>
        <v/>
      </c>
      <c r="AR614" s="113" t="str">
        <f>_xlfn.IFNA(IF(AND(MATCH(B614,SlNrfürStrecke!A:A,0)&gt;0,MATCH(C614,SlNrfürStrecke!B:B,0)&gt;0)=TRUE,"ja","nein"),"nein")</f>
        <v>nein</v>
      </c>
      <c r="AS614" s="140" t="str">
        <f t="shared" si="179"/>
        <v>nein</v>
      </c>
      <c r="AT614" s="113" t="str">
        <f t="shared" si="180"/>
        <v>Ja</v>
      </c>
      <c r="AU614" s="113"/>
      <c r="AV614" s="141" t="s">
        <v>3607</v>
      </c>
    </row>
    <row r="615" spans="1:48" s="39" customFormat="1" x14ac:dyDescent="0.25">
      <c r="A615" s="23" t="s">
        <v>2345</v>
      </c>
      <c r="B615" s="77">
        <v>31634</v>
      </c>
      <c r="C615" s="80" t="s">
        <v>3</v>
      </c>
      <c r="D615" s="81" t="s">
        <v>3</v>
      </c>
      <c r="E615" s="37" t="b">
        <f t="shared" si="181"/>
        <v>1</v>
      </c>
      <c r="F615" s="37" t="b">
        <f t="shared" si="174"/>
        <v>0</v>
      </c>
      <c r="G615" s="38" t="str">
        <f t="shared" si="165"/>
        <v xml:space="preserve">31634  </v>
      </c>
      <c r="H615" s="18" t="s">
        <v>850</v>
      </c>
      <c r="I615" s="93" t="s">
        <v>2346</v>
      </c>
      <c r="J615" s="19" t="s">
        <v>3</v>
      </c>
      <c r="K615" s="19" t="s">
        <v>3</v>
      </c>
      <c r="L615" s="51"/>
      <c r="M615" s="51"/>
      <c r="N615" s="19" t="str">
        <f t="shared" si="166"/>
        <v/>
      </c>
      <c r="O615" s="22" t="str">
        <f t="shared" ca="1" si="169"/>
        <v>ja</v>
      </c>
      <c r="P615" s="22" t="str">
        <f t="shared" ca="1" si="170"/>
        <v>ja</v>
      </c>
      <c r="Q615" s="20" t="str">
        <f t="shared" ca="1" si="167"/>
        <v>Ja</v>
      </c>
      <c r="R615" s="53" t="s">
        <v>849</v>
      </c>
      <c r="S615" s="73" t="s">
        <v>2345</v>
      </c>
      <c r="T615" s="28"/>
      <c r="U615" s="33" t="str">
        <f t="shared" si="175"/>
        <v/>
      </c>
      <c r="V615" s="29"/>
      <c r="W615" s="35"/>
      <c r="X615" s="35"/>
      <c r="Y615" s="35"/>
      <c r="Z615" s="35"/>
      <c r="AA615" s="24" t="str">
        <f>IF(W615&lt;&gt;"",VLOOKUP(W615,'Anlagentypen strukt inkl RD end'!$A$2:$H$40,8),"")</f>
        <v/>
      </c>
      <c r="AB615" s="24" t="str">
        <f>IF(X615&lt;&gt;"",VLOOKUP(X615,'Anlagentypen strukt inkl RD end'!$A$2:$H$40,8),"")</f>
        <v/>
      </c>
      <c r="AC615" s="24" t="str">
        <f>IF(Y615&lt;&gt;"",VLOOKUP(Y615,'Anlagentypen strukt inkl RD end'!$A$2:$H$40,8),"")</f>
        <v/>
      </c>
      <c r="AD615" s="24" t="str">
        <f>IF(Z615&lt;&gt;"",VLOOKUP(Z615,'Anlagentypen strukt inkl RD end'!$A$2:$H$40,8),"")</f>
        <v/>
      </c>
      <c r="AE615" s="33" t="str">
        <f t="shared" si="176"/>
        <v/>
      </c>
      <c r="AF615" s="25"/>
      <c r="AG615" s="25"/>
      <c r="AH615" s="25"/>
      <c r="AI615" s="25"/>
      <c r="AJ615" s="47" t="str">
        <f t="shared" si="177"/>
        <v/>
      </c>
      <c r="AK615" s="48" t="str">
        <f t="shared" si="171"/>
        <v/>
      </c>
      <c r="AL615" s="47" t="str">
        <f t="shared" si="182"/>
        <v/>
      </c>
      <c r="AM615" s="27"/>
      <c r="AN615" s="36" t="str">
        <f t="shared" si="172"/>
        <v/>
      </c>
      <c r="AO615" s="39" t="str">
        <f t="shared" si="168"/>
        <v/>
      </c>
      <c r="AP615" s="39" t="str">
        <f t="shared" si="178"/>
        <v>X</v>
      </c>
      <c r="AQ615" s="97" t="str">
        <f t="shared" si="173"/>
        <v/>
      </c>
      <c r="AR615" s="140" t="str">
        <f>_xlfn.IFNA(IF(AND(MATCH(B615,SlNrfürStrecke!A:A,0)&gt;0,MATCH(C615,SlNrfürStrecke!B:B,0)&gt;0)=TRUE,"ja","nein"),"nein")</f>
        <v>ja</v>
      </c>
      <c r="AS615" s="140" t="str">
        <f t="shared" si="179"/>
        <v>ja</v>
      </c>
      <c r="AT615" s="113" t="str">
        <f t="shared" si="180"/>
        <v>Nein</v>
      </c>
      <c r="AU615" s="113"/>
      <c r="AV615" s="141" t="s">
        <v>3607</v>
      </c>
    </row>
    <row r="616" spans="1:48" s="39" customFormat="1" hidden="1" x14ac:dyDescent="0.25">
      <c r="A616" s="23"/>
      <c r="B616" s="77">
        <v>31634</v>
      </c>
      <c r="C616" s="81" t="s">
        <v>7</v>
      </c>
      <c r="D616" s="81" t="s">
        <v>8</v>
      </c>
      <c r="E616" s="37" t="b">
        <f t="shared" si="181"/>
        <v>0</v>
      </c>
      <c r="F616" s="37" t="b">
        <f t="shared" si="174"/>
        <v>0</v>
      </c>
      <c r="G616" s="38" t="str">
        <f t="shared" si="165"/>
        <v>31634 77 g</v>
      </c>
      <c r="H616" s="18" t="s">
        <v>850</v>
      </c>
      <c r="I616" s="94" t="s">
        <v>9</v>
      </c>
      <c r="J616" s="19" t="s">
        <v>3</v>
      </c>
      <c r="K616" s="19" t="s">
        <v>3</v>
      </c>
      <c r="L616" s="51"/>
      <c r="M616" s="51"/>
      <c r="N616" s="19" t="str">
        <f t="shared" si="166"/>
        <v/>
      </c>
      <c r="O616" s="22" t="str">
        <f t="shared" ca="1" si="169"/>
        <v>ja</v>
      </c>
      <c r="P616" s="22" t="str">
        <f t="shared" ca="1" si="170"/>
        <v>ja</v>
      </c>
      <c r="Q616" s="20" t="str">
        <f t="shared" ca="1" si="167"/>
        <v>Ja</v>
      </c>
      <c r="R616" s="53" t="s">
        <v>851</v>
      </c>
      <c r="S616" s="84"/>
      <c r="T616" s="83"/>
      <c r="U616" s="33" t="str">
        <f t="shared" si="175"/>
        <v/>
      </c>
      <c r="V616" s="29"/>
      <c r="W616" s="35"/>
      <c r="X616" s="35"/>
      <c r="Y616" s="35"/>
      <c r="Z616" s="35"/>
      <c r="AA616" s="24" t="str">
        <f>IF(W616&lt;&gt;"",VLOOKUP(W616,'Anlagentypen strukt inkl RD end'!$A$2:$H$40,8),"")</f>
        <v/>
      </c>
      <c r="AB616" s="24" t="str">
        <f>IF(X616&lt;&gt;"",VLOOKUP(X616,'Anlagentypen strukt inkl RD end'!$A$2:$H$40,8),"")</f>
        <v/>
      </c>
      <c r="AC616" s="24" t="str">
        <f>IF(Y616&lt;&gt;"",VLOOKUP(Y616,'Anlagentypen strukt inkl RD end'!$A$2:$H$40,8),"")</f>
        <v/>
      </c>
      <c r="AD616" s="24" t="str">
        <f>IF(Z616&lt;&gt;"",VLOOKUP(Z616,'Anlagentypen strukt inkl RD end'!$A$2:$H$40,8),"")</f>
        <v/>
      </c>
      <c r="AE616" s="33" t="str">
        <f t="shared" si="176"/>
        <v/>
      </c>
      <c r="AF616" s="25"/>
      <c r="AG616" s="25"/>
      <c r="AH616" s="25"/>
      <c r="AI616" s="25"/>
      <c r="AJ616" s="47" t="str">
        <f t="shared" si="177"/>
        <v/>
      </c>
      <c r="AK616" s="48" t="str">
        <f t="shared" si="171"/>
        <v/>
      </c>
      <c r="AL616" s="47" t="str">
        <f t="shared" si="182"/>
        <v/>
      </c>
      <c r="AM616" s="27"/>
      <c r="AN616" s="36" t="str">
        <f t="shared" si="172"/>
        <v/>
      </c>
      <c r="AO616" s="39" t="str">
        <f t="shared" si="168"/>
        <v/>
      </c>
      <c r="AP616" s="39" t="str">
        <f t="shared" si="178"/>
        <v/>
      </c>
      <c r="AQ616" s="97" t="str">
        <f t="shared" si="173"/>
        <v/>
      </c>
      <c r="AR616" s="113" t="str">
        <f>_xlfn.IFNA(IF(AND(MATCH(B616,SlNrfürStrecke!A:A,0)&gt;0,MATCH(C616,SlNrfürStrecke!B:B,0)&gt;0)=TRUE,"ja","nein"),"nein")</f>
        <v>nein</v>
      </c>
      <c r="AS616" s="140" t="str">
        <f t="shared" si="179"/>
        <v>nein</v>
      </c>
      <c r="AT616" s="113" t="str">
        <f t="shared" si="180"/>
        <v>Ja</v>
      </c>
      <c r="AU616" s="113"/>
      <c r="AV616" s="141" t="s">
        <v>3607</v>
      </c>
    </row>
    <row r="617" spans="1:48" s="39" customFormat="1" ht="26.4" hidden="1" x14ac:dyDescent="0.25">
      <c r="A617" s="23"/>
      <c r="B617" s="77">
        <v>31634</v>
      </c>
      <c r="C617" s="81" t="s">
        <v>142</v>
      </c>
      <c r="D617" s="81" t="s">
        <v>3</v>
      </c>
      <c r="E617" s="37" t="b">
        <f t="shared" si="181"/>
        <v>0</v>
      </c>
      <c r="F617" s="37" t="b">
        <f t="shared" si="174"/>
        <v>0</v>
      </c>
      <c r="G617" s="38" t="str">
        <f t="shared" ref="G617:G679" si="183">B617&amp; " " &amp;C617&amp; " " &amp; D617</f>
        <v xml:space="preserve">31634 91 </v>
      </c>
      <c r="H617" s="18" t="s">
        <v>850</v>
      </c>
      <c r="I617" s="94" t="s">
        <v>3164</v>
      </c>
      <c r="J617" s="19" t="s">
        <v>3</v>
      </c>
      <c r="K617" s="19" t="s">
        <v>3</v>
      </c>
      <c r="L617" s="51"/>
      <c r="M617" s="51"/>
      <c r="N617" s="19" t="str">
        <f t="shared" ref="N617:N679" si="184">IF(L617&amp;M617 &lt;&gt;"","Ja","")</f>
        <v/>
      </c>
      <c r="O617" s="22" t="str">
        <f t="shared" ca="1" si="169"/>
        <v>ja</v>
      </c>
      <c r="P617" s="22" t="str">
        <f t="shared" ca="1" si="170"/>
        <v>ja</v>
      </c>
      <c r="Q617" s="20" t="str">
        <f t="shared" ref="Q617:Q679" ca="1" si="185">IF(OR(O617="Nein",P617="Nein"),"Nein","Ja")</f>
        <v>Ja</v>
      </c>
      <c r="R617" s="53" t="s">
        <v>852</v>
      </c>
      <c r="S617" s="73"/>
      <c r="T617" s="28"/>
      <c r="U617" s="33" t="str">
        <f t="shared" si="175"/>
        <v/>
      </c>
      <c r="V617" s="29"/>
      <c r="W617" s="35"/>
      <c r="X617" s="35"/>
      <c r="Y617" s="35"/>
      <c r="Z617" s="35"/>
      <c r="AA617" s="24" t="str">
        <f>IF(W617&lt;&gt;"",VLOOKUP(W617,'Anlagentypen strukt inkl RD end'!$A$2:$H$40,8),"")</f>
        <v/>
      </c>
      <c r="AB617" s="24" t="str">
        <f>IF(X617&lt;&gt;"",VLOOKUP(X617,'Anlagentypen strukt inkl RD end'!$A$2:$H$40,8),"")</f>
        <v/>
      </c>
      <c r="AC617" s="24" t="str">
        <f>IF(Y617&lt;&gt;"",VLOOKUP(Y617,'Anlagentypen strukt inkl RD end'!$A$2:$H$40,8),"")</f>
        <v/>
      </c>
      <c r="AD617" s="24" t="str">
        <f>IF(Z617&lt;&gt;"",VLOOKUP(Z617,'Anlagentypen strukt inkl RD end'!$A$2:$H$40,8),"")</f>
        <v/>
      </c>
      <c r="AE617" s="33" t="str">
        <f t="shared" si="176"/>
        <v/>
      </c>
      <c r="AF617" s="25"/>
      <c r="AG617" s="25"/>
      <c r="AH617" s="25"/>
      <c r="AI617" s="25"/>
      <c r="AJ617" s="47" t="str">
        <f t="shared" si="177"/>
        <v/>
      </c>
      <c r="AK617" s="48" t="str">
        <f t="shared" si="171"/>
        <v/>
      </c>
      <c r="AL617" s="47" t="str">
        <f t="shared" si="182"/>
        <v/>
      </c>
      <c r="AM617" s="27"/>
      <c r="AN617" s="36" t="str">
        <f t="shared" si="172"/>
        <v/>
      </c>
      <c r="AO617" s="39" t="str">
        <f t="shared" ref="AO617:AO679" si="186">IF(AN617&lt;&gt;"",1,"")</f>
        <v/>
      </c>
      <c r="AP617" s="39" t="str">
        <f t="shared" si="178"/>
        <v/>
      </c>
      <c r="AQ617" s="97" t="str">
        <f t="shared" si="173"/>
        <v/>
      </c>
      <c r="AR617" s="113" t="str">
        <f>_xlfn.IFNA(IF(AND(MATCH(B617,SlNrfürStrecke!A:A,0)&gt;0,MATCH(C617,SlNrfürStrecke!B:B,0)&gt;0)=TRUE,"ja","nein"),"nein")</f>
        <v>nein</v>
      </c>
      <c r="AS617" s="140" t="str">
        <f t="shared" si="179"/>
        <v>nein</v>
      </c>
      <c r="AT617" s="113" t="str">
        <f t="shared" si="180"/>
        <v>Ja</v>
      </c>
      <c r="AU617" s="113"/>
      <c r="AV617" s="141" t="s">
        <v>3607</v>
      </c>
    </row>
    <row r="618" spans="1:48" s="39" customFormat="1" x14ac:dyDescent="0.25">
      <c r="A618" s="23" t="s">
        <v>2345</v>
      </c>
      <c r="B618" s="77">
        <v>31635</v>
      </c>
      <c r="C618" s="80" t="s">
        <v>3</v>
      </c>
      <c r="D618" s="81" t="s">
        <v>3</v>
      </c>
      <c r="E618" s="37" t="b">
        <f t="shared" si="181"/>
        <v>1</v>
      </c>
      <c r="F618" s="37" t="b">
        <f t="shared" si="174"/>
        <v>0</v>
      </c>
      <c r="G618" s="38" t="str">
        <f t="shared" si="183"/>
        <v xml:space="preserve">31635  </v>
      </c>
      <c r="H618" s="18" t="s">
        <v>854</v>
      </c>
      <c r="I618" s="93" t="s">
        <v>2346</v>
      </c>
      <c r="J618" s="19" t="s">
        <v>3</v>
      </c>
      <c r="K618" s="19" t="s">
        <v>3</v>
      </c>
      <c r="L618" s="51"/>
      <c r="M618" s="51"/>
      <c r="N618" s="19" t="str">
        <f t="shared" si="184"/>
        <v/>
      </c>
      <c r="O618" s="22" t="str">
        <f t="shared" ca="1" si="169"/>
        <v>ja</v>
      </c>
      <c r="P618" s="22" t="str">
        <f t="shared" ca="1" si="170"/>
        <v>ja</v>
      </c>
      <c r="Q618" s="20" t="str">
        <f t="shared" ca="1" si="185"/>
        <v>Ja</v>
      </c>
      <c r="R618" s="53" t="s">
        <v>853</v>
      </c>
      <c r="S618" s="73" t="s">
        <v>2345</v>
      </c>
      <c r="T618" s="28"/>
      <c r="U618" s="33" t="str">
        <f t="shared" si="175"/>
        <v/>
      </c>
      <c r="V618" s="29"/>
      <c r="W618" s="35"/>
      <c r="X618" s="35"/>
      <c r="Y618" s="35"/>
      <c r="Z618" s="35"/>
      <c r="AA618" s="24" t="str">
        <f>IF(W618&lt;&gt;"",VLOOKUP(W618,'Anlagentypen strukt inkl RD end'!$A$2:$H$40,8),"")</f>
        <v/>
      </c>
      <c r="AB618" s="24" t="str">
        <f>IF(X618&lt;&gt;"",VLOOKUP(X618,'Anlagentypen strukt inkl RD end'!$A$2:$H$40,8),"")</f>
        <v/>
      </c>
      <c r="AC618" s="24" t="str">
        <f>IF(Y618&lt;&gt;"",VLOOKUP(Y618,'Anlagentypen strukt inkl RD end'!$A$2:$H$40,8),"")</f>
        <v/>
      </c>
      <c r="AD618" s="24" t="str">
        <f>IF(Z618&lt;&gt;"",VLOOKUP(Z618,'Anlagentypen strukt inkl RD end'!$A$2:$H$40,8),"")</f>
        <v/>
      </c>
      <c r="AE618" s="33" t="str">
        <f t="shared" si="176"/>
        <v/>
      </c>
      <c r="AF618" s="25"/>
      <c r="AG618" s="25"/>
      <c r="AH618" s="25"/>
      <c r="AI618" s="25"/>
      <c r="AJ618" s="47" t="str">
        <f t="shared" si="177"/>
        <v/>
      </c>
      <c r="AK618" s="48" t="str">
        <f t="shared" si="171"/>
        <v/>
      </c>
      <c r="AL618" s="47" t="str">
        <f t="shared" si="182"/>
        <v/>
      </c>
      <c r="AM618" s="27"/>
      <c r="AN618" s="36" t="str">
        <f t="shared" si="172"/>
        <v/>
      </c>
      <c r="AO618" s="39" t="str">
        <f t="shared" si="186"/>
        <v/>
      </c>
      <c r="AP618" s="39" t="str">
        <f t="shared" si="178"/>
        <v>X</v>
      </c>
      <c r="AQ618" s="97" t="str">
        <f t="shared" si="173"/>
        <v/>
      </c>
      <c r="AR618" s="140" t="str">
        <f>_xlfn.IFNA(IF(AND(MATCH(B618,SlNrfürStrecke!A:A,0)&gt;0,MATCH(C618,SlNrfürStrecke!B:B,0)&gt;0)=TRUE,"ja","nein"),"nein")</f>
        <v>ja</v>
      </c>
      <c r="AS618" s="140" t="str">
        <f t="shared" si="179"/>
        <v>ja</v>
      </c>
      <c r="AT618" s="113" t="str">
        <f t="shared" si="180"/>
        <v>Nein</v>
      </c>
      <c r="AU618" s="113"/>
      <c r="AV618" s="141" t="s">
        <v>3607</v>
      </c>
    </row>
    <row r="619" spans="1:48" s="39" customFormat="1" hidden="1" x14ac:dyDescent="0.25">
      <c r="A619" s="23"/>
      <c r="B619" s="77">
        <v>31635</v>
      </c>
      <c r="C619" s="81" t="s">
        <v>7</v>
      </c>
      <c r="D619" s="81" t="s">
        <v>8</v>
      </c>
      <c r="E619" s="37" t="b">
        <f t="shared" si="181"/>
        <v>0</v>
      </c>
      <c r="F619" s="37" t="b">
        <f t="shared" si="174"/>
        <v>0</v>
      </c>
      <c r="G619" s="38" t="str">
        <f t="shared" si="183"/>
        <v>31635 77 g</v>
      </c>
      <c r="H619" s="18" t="s">
        <v>854</v>
      </c>
      <c r="I619" s="94" t="s">
        <v>9</v>
      </c>
      <c r="J619" s="19" t="s">
        <v>3</v>
      </c>
      <c r="K619" s="19" t="s">
        <v>3</v>
      </c>
      <c r="L619" s="51"/>
      <c r="M619" s="51"/>
      <c r="N619" s="19" t="str">
        <f t="shared" si="184"/>
        <v/>
      </c>
      <c r="O619" s="22" t="str">
        <f t="shared" ca="1" si="169"/>
        <v>ja</v>
      </c>
      <c r="P619" s="22" t="str">
        <f t="shared" ca="1" si="170"/>
        <v>ja</v>
      </c>
      <c r="Q619" s="20" t="str">
        <f t="shared" ca="1" si="185"/>
        <v>Ja</v>
      </c>
      <c r="R619" s="53" t="s">
        <v>855</v>
      </c>
      <c r="S619" s="84"/>
      <c r="T619" s="83"/>
      <c r="U619" s="33" t="str">
        <f t="shared" si="175"/>
        <v/>
      </c>
      <c r="V619" s="29"/>
      <c r="W619" s="35"/>
      <c r="X619" s="35"/>
      <c r="Y619" s="35"/>
      <c r="Z619" s="35"/>
      <c r="AA619" s="24" t="str">
        <f>IF(W619&lt;&gt;"",VLOOKUP(W619,'Anlagentypen strukt inkl RD end'!$A$2:$H$40,8),"")</f>
        <v/>
      </c>
      <c r="AB619" s="24" t="str">
        <f>IF(X619&lt;&gt;"",VLOOKUP(X619,'Anlagentypen strukt inkl RD end'!$A$2:$H$40,8),"")</f>
        <v/>
      </c>
      <c r="AC619" s="24" t="str">
        <f>IF(Y619&lt;&gt;"",VLOOKUP(Y619,'Anlagentypen strukt inkl RD end'!$A$2:$H$40,8),"")</f>
        <v/>
      </c>
      <c r="AD619" s="24" t="str">
        <f>IF(Z619&lt;&gt;"",VLOOKUP(Z619,'Anlagentypen strukt inkl RD end'!$A$2:$H$40,8),"")</f>
        <v/>
      </c>
      <c r="AE619" s="33" t="str">
        <f t="shared" si="176"/>
        <v/>
      </c>
      <c r="AF619" s="25"/>
      <c r="AG619" s="25"/>
      <c r="AH619" s="25"/>
      <c r="AI619" s="25"/>
      <c r="AJ619" s="47" t="str">
        <f t="shared" si="177"/>
        <v/>
      </c>
      <c r="AK619" s="48" t="str">
        <f t="shared" si="171"/>
        <v/>
      </c>
      <c r="AL619" s="47" t="str">
        <f t="shared" si="182"/>
        <v/>
      </c>
      <c r="AM619" s="27"/>
      <c r="AN619" s="36" t="str">
        <f t="shared" si="172"/>
        <v/>
      </c>
      <c r="AO619" s="39" t="str">
        <f t="shared" si="186"/>
        <v/>
      </c>
      <c r="AP619" s="39" t="str">
        <f t="shared" si="178"/>
        <v/>
      </c>
      <c r="AQ619" s="97" t="str">
        <f t="shared" si="173"/>
        <v/>
      </c>
      <c r="AR619" s="113" t="str">
        <f>_xlfn.IFNA(IF(AND(MATCH(B619,SlNrfürStrecke!A:A,0)&gt;0,MATCH(C619,SlNrfürStrecke!B:B,0)&gt;0)=TRUE,"ja","nein"),"nein")</f>
        <v>nein</v>
      </c>
      <c r="AS619" s="140" t="str">
        <f t="shared" si="179"/>
        <v>nein</v>
      </c>
      <c r="AT619" s="113" t="str">
        <f t="shared" si="180"/>
        <v>Ja</v>
      </c>
      <c r="AU619" s="113"/>
      <c r="AV619" s="141" t="s">
        <v>3607</v>
      </c>
    </row>
    <row r="620" spans="1:48" s="39" customFormat="1" ht="26.4" hidden="1" x14ac:dyDescent="0.25">
      <c r="A620" s="23"/>
      <c r="B620" s="77">
        <v>31635</v>
      </c>
      <c r="C620" s="81" t="s">
        <v>142</v>
      </c>
      <c r="D620" s="81" t="s">
        <v>3</v>
      </c>
      <c r="E620" s="37" t="b">
        <f t="shared" si="181"/>
        <v>0</v>
      </c>
      <c r="F620" s="37" t="b">
        <f t="shared" si="174"/>
        <v>0</v>
      </c>
      <c r="G620" s="38" t="str">
        <f t="shared" si="183"/>
        <v xml:space="preserve">31635 91 </v>
      </c>
      <c r="H620" s="18" t="s">
        <v>854</v>
      </c>
      <c r="I620" s="94" t="s">
        <v>3164</v>
      </c>
      <c r="J620" s="19" t="s">
        <v>3</v>
      </c>
      <c r="K620" s="19" t="s">
        <v>3</v>
      </c>
      <c r="L620" s="51"/>
      <c r="M620" s="51"/>
      <c r="N620" s="19" t="str">
        <f t="shared" si="184"/>
        <v/>
      </c>
      <c r="O620" s="22" t="str">
        <f t="shared" ca="1" si="169"/>
        <v>ja</v>
      </c>
      <c r="P620" s="22" t="str">
        <f t="shared" ca="1" si="170"/>
        <v>ja</v>
      </c>
      <c r="Q620" s="20" t="str">
        <f t="shared" ca="1" si="185"/>
        <v>Ja</v>
      </c>
      <c r="R620" s="53" t="s">
        <v>856</v>
      </c>
      <c r="S620" s="73"/>
      <c r="T620" s="28"/>
      <c r="U620" s="33" t="str">
        <f t="shared" si="175"/>
        <v/>
      </c>
      <c r="V620" s="29"/>
      <c r="W620" s="35"/>
      <c r="X620" s="35"/>
      <c r="Y620" s="35"/>
      <c r="Z620" s="35"/>
      <c r="AA620" s="24" t="str">
        <f>IF(W620&lt;&gt;"",VLOOKUP(W620,'Anlagentypen strukt inkl RD end'!$A$2:$H$40,8),"")</f>
        <v/>
      </c>
      <c r="AB620" s="24" t="str">
        <f>IF(X620&lt;&gt;"",VLOOKUP(X620,'Anlagentypen strukt inkl RD end'!$A$2:$H$40,8),"")</f>
        <v/>
      </c>
      <c r="AC620" s="24" t="str">
        <f>IF(Y620&lt;&gt;"",VLOOKUP(Y620,'Anlagentypen strukt inkl RD end'!$A$2:$H$40,8),"")</f>
        <v/>
      </c>
      <c r="AD620" s="24" t="str">
        <f>IF(Z620&lt;&gt;"",VLOOKUP(Z620,'Anlagentypen strukt inkl RD end'!$A$2:$H$40,8),"")</f>
        <v/>
      </c>
      <c r="AE620" s="33" t="str">
        <f t="shared" si="176"/>
        <v/>
      </c>
      <c r="AF620" s="25"/>
      <c r="AG620" s="25"/>
      <c r="AH620" s="25"/>
      <c r="AI620" s="25"/>
      <c r="AJ620" s="47" t="str">
        <f t="shared" si="177"/>
        <v/>
      </c>
      <c r="AK620" s="48" t="str">
        <f t="shared" si="171"/>
        <v/>
      </c>
      <c r="AL620" s="47" t="str">
        <f t="shared" si="182"/>
        <v/>
      </c>
      <c r="AM620" s="27"/>
      <c r="AN620" s="36" t="str">
        <f t="shared" si="172"/>
        <v/>
      </c>
      <c r="AO620" s="39" t="str">
        <f t="shared" si="186"/>
        <v/>
      </c>
      <c r="AP620" s="39" t="str">
        <f t="shared" si="178"/>
        <v/>
      </c>
      <c r="AQ620" s="97" t="str">
        <f t="shared" si="173"/>
        <v/>
      </c>
      <c r="AR620" s="113" t="str">
        <f>_xlfn.IFNA(IF(AND(MATCH(B620,SlNrfürStrecke!A:A,0)&gt;0,MATCH(C620,SlNrfürStrecke!B:B,0)&gt;0)=TRUE,"ja","nein"),"nein")</f>
        <v>nein</v>
      </c>
      <c r="AS620" s="140" t="str">
        <f t="shared" si="179"/>
        <v>nein</v>
      </c>
      <c r="AT620" s="113" t="str">
        <f t="shared" si="180"/>
        <v>Ja</v>
      </c>
      <c r="AU620" s="113"/>
      <c r="AV620" s="141" t="s">
        <v>3607</v>
      </c>
    </row>
    <row r="621" spans="1:48" s="39" customFormat="1" x14ac:dyDescent="0.25">
      <c r="A621" s="23" t="s">
        <v>2345</v>
      </c>
      <c r="B621" s="77">
        <v>31636</v>
      </c>
      <c r="C621" s="80" t="s">
        <v>3</v>
      </c>
      <c r="D621" s="81" t="s">
        <v>3</v>
      </c>
      <c r="E621" s="37" t="b">
        <f t="shared" si="181"/>
        <v>1</v>
      </c>
      <c r="F621" s="37" t="b">
        <f t="shared" si="174"/>
        <v>0</v>
      </c>
      <c r="G621" s="38" t="str">
        <f t="shared" si="183"/>
        <v xml:space="preserve">31636  </v>
      </c>
      <c r="H621" s="18" t="s">
        <v>858</v>
      </c>
      <c r="I621" s="93" t="s">
        <v>2346</v>
      </c>
      <c r="J621" s="19" t="s">
        <v>3</v>
      </c>
      <c r="K621" s="19" t="s">
        <v>3</v>
      </c>
      <c r="L621" s="51"/>
      <c r="M621" s="51"/>
      <c r="N621" s="19" t="str">
        <f t="shared" si="184"/>
        <v/>
      </c>
      <c r="O621" s="22" t="str">
        <f t="shared" ca="1" si="169"/>
        <v>ja</v>
      </c>
      <c r="P621" s="22" t="str">
        <f t="shared" ca="1" si="170"/>
        <v>ja</v>
      </c>
      <c r="Q621" s="20" t="str">
        <f t="shared" ca="1" si="185"/>
        <v>Ja</v>
      </c>
      <c r="R621" s="53" t="s">
        <v>857</v>
      </c>
      <c r="S621" s="73" t="s">
        <v>2345</v>
      </c>
      <c r="T621" s="28"/>
      <c r="U621" s="33" t="str">
        <f t="shared" si="175"/>
        <v/>
      </c>
      <c r="V621" s="29"/>
      <c r="W621" s="35"/>
      <c r="X621" s="35"/>
      <c r="Y621" s="35"/>
      <c r="Z621" s="35"/>
      <c r="AA621" s="24" t="str">
        <f>IF(W621&lt;&gt;"",VLOOKUP(W621,'Anlagentypen strukt inkl RD end'!$A$2:$H$40,8),"")</f>
        <v/>
      </c>
      <c r="AB621" s="24" t="str">
        <f>IF(X621&lt;&gt;"",VLOOKUP(X621,'Anlagentypen strukt inkl RD end'!$A$2:$H$40,8),"")</f>
        <v/>
      </c>
      <c r="AC621" s="24" t="str">
        <f>IF(Y621&lt;&gt;"",VLOOKUP(Y621,'Anlagentypen strukt inkl RD end'!$A$2:$H$40,8),"")</f>
        <v/>
      </c>
      <c r="AD621" s="24" t="str">
        <f>IF(Z621&lt;&gt;"",VLOOKUP(Z621,'Anlagentypen strukt inkl RD end'!$A$2:$H$40,8),"")</f>
        <v/>
      </c>
      <c r="AE621" s="33" t="str">
        <f t="shared" si="176"/>
        <v/>
      </c>
      <c r="AF621" s="25"/>
      <c r="AG621" s="25"/>
      <c r="AH621" s="25"/>
      <c r="AI621" s="25"/>
      <c r="AJ621" s="47" t="str">
        <f t="shared" si="177"/>
        <v/>
      </c>
      <c r="AK621" s="48" t="str">
        <f t="shared" si="171"/>
        <v/>
      </c>
      <c r="AL621" s="47" t="str">
        <f t="shared" si="182"/>
        <v/>
      </c>
      <c r="AM621" s="27"/>
      <c r="AN621" s="36" t="str">
        <f t="shared" si="172"/>
        <v/>
      </c>
      <c r="AO621" s="39" t="str">
        <f t="shared" si="186"/>
        <v/>
      </c>
      <c r="AP621" s="39" t="str">
        <f t="shared" si="178"/>
        <v>X</v>
      </c>
      <c r="AQ621" s="97" t="str">
        <f t="shared" si="173"/>
        <v/>
      </c>
      <c r="AR621" s="140" t="str">
        <f>_xlfn.IFNA(IF(AND(MATCH(B621,SlNrfürStrecke!A:A,0)&gt;0,MATCH(C621,SlNrfürStrecke!B:B,0)&gt;0)=TRUE,"ja","nein"),"nein")</f>
        <v>ja</v>
      </c>
      <c r="AS621" s="140" t="str">
        <f t="shared" si="179"/>
        <v>ja</v>
      </c>
      <c r="AT621" s="113" t="str">
        <f t="shared" si="180"/>
        <v>Nein</v>
      </c>
      <c r="AU621" s="113"/>
      <c r="AV621" s="141" t="s">
        <v>3607</v>
      </c>
    </row>
    <row r="622" spans="1:48" s="39" customFormat="1" hidden="1" x14ac:dyDescent="0.25">
      <c r="A622" s="23"/>
      <c r="B622" s="77">
        <v>31636</v>
      </c>
      <c r="C622" s="81" t="s">
        <v>7</v>
      </c>
      <c r="D622" s="81" t="s">
        <v>8</v>
      </c>
      <c r="E622" s="37" t="b">
        <f t="shared" si="181"/>
        <v>0</v>
      </c>
      <c r="F622" s="37" t="b">
        <f t="shared" si="174"/>
        <v>0</v>
      </c>
      <c r="G622" s="38" t="str">
        <f t="shared" si="183"/>
        <v>31636 77 g</v>
      </c>
      <c r="H622" s="18" t="s">
        <v>858</v>
      </c>
      <c r="I622" s="94" t="s">
        <v>9</v>
      </c>
      <c r="J622" s="19" t="s">
        <v>3</v>
      </c>
      <c r="K622" s="19" t="s">
        <v>3</v>
      </c>
      <c r="L622" s="51"/>
      <c r="M622" s="51"/>
      <c r="N622" s="19" t="str">
        <f t="shared" si="184"/>
        <v/>
      </c>
      <c r="O622" s="22" t="str">
        <f t="shared" ca="1" si="169"/>
        <v>ja</v>
      </c>
      <c r="P622" s="22" t="str">
        <f t="shared" ca="1" si="170"/>
        <v>ja</v>
      </c>
      <c r="Q622" s="20" t="str">
        <f t="shared" ca="1" si="185"/>
        <v>Ja</v>
      </c>
      <c r="R622" s="53" t="s">
        <v>859</v>
      </c>
      <c r="S622" s="84"/>
      <c r="T622" s="83"/>
      <c r="U622" s="33" t="str">
        <f t="shared" si="175"/>
        <v/>
      </c>
      <c r="V622" s="29"/>
      <c r="W622" s="35"/>
      <c r="X622" s="35"/>
      <c r="Y622" s="35"/>
      <c r="Z622" s="35"/>
      <c r="AA622" s="24" t="str">
        <f>IF(W622&lt;&gt;"",VLOOKUP(W622,'Anlagentypen strukt inkl RD end'!$A$2:$H$40,8),"")</f>
        <v/>
      </c>
      <c r="AB622" s="24" t="str">
        <f>IF(X622&lt;&gt;"",VLOOKUP(X622,'Anlagentypen strukt inkl RD end'!$A$2:$H$40,8),"")</f>
        <v/>
      </c>
      <c r="AC622" s="24" t="str">
        <f>IF(Y622&lt;&gt;"",VLOOKUP(Y622,'Anlagentypen strukt inkl RD end'!$A$2:$H$40,8),"")</f>
        <v/>
      </c>
      <c r="AD622" s="24" t="str">
        <f>IF(Z622&lt;&gt;"",VLOOKUP(Z622,'Anlagentypen strukt inkl RD end'!$A$2:$H$40,8),"")</f>
        <v/>
      </c>
      <c r="AE622" s="33" t="str">
        <f t="shared" si="176"/>
        <v/>
      </c>
      <c r="AF622" s="25"/>
      <c r="AG622" s="25"/>
      <c r="AH622" s="25"/>
      <c r="AI622" s="25"/>
      <c r="AJ622" s="47" t="str">
        <f t="shared" si="177"/>
        <v/>
      </c>
      <c r="AK622" s="48" t="str">
        <f t="shared" si="171"/>
        <v/>
      </c>
      <c r="AL622" s="47" t="str">
        <f t="shared" si="182"/>
        <v/>
      </c>
      <c r="AM622" s="27"/>
      <c r="AN622" s="36" t="str">
        <f t="shared" si="172"/>
        <v/>
      </c>
      <c r="AO622" s="39" t="str">
        <f t="shared" si="186"/>
        <v/>
      </c>
      <c r="AP622" s="39" t="str">
        <f t="shared" si="178"/>
        <v/>
      </c>
      <c r="AQ622" s="97" t="str">
        <f t="shared" si="173"/>
        <v/>
      </c>
      <c r="AR622" s="113" t="str">
        <f>_xlfn.IFNA(IF(AND(MATCH(B622,SlNrfürStrecke!A:A,0)&gt;0,MATCH(C622,SlNrfürStrecke!B:B,0)&gt;0)=TRUE,"ja","nein"),"nein")</f>
        <v>nein</v>
      </c>
      <c r="AS622" s="140" t="str">
        <f t="shared" si="179"/>
        <v>nein</v>
      </c>
      <c r="AT622" s="113" t="str">
        <f t="shared" si="180"/>
        <v>Ja</v>
      </c>
      <c r="AU622" s="113"/>
      <c r="AV622" s="141" t="s">
        <v>3607</v>
      </c>
    </row>
    <row r="623" spans="1:48" s="39" customFormat="1" ht="26.4" hidden="1" x14ac:dyDescent="0.25">
      <c r="A623" s="23"/>
      <c r="B623" s="77">
        <v>31636</v>
      </c>
      <c r="C623" s="81" t="s">
        <v>142</v>
      </c>
      <c r="D623" s="81" t="s">
        <v>3</v>
      </c>
      <c r="E623" s="37" t="b">
        <f t="shared" si="181"/>
        <v>0</v>
      </c>
      <c r="F623" s="37" t="b">
        <f t="shared" si="174"/>
        <v>0</v>
      </c>
      <c r="G623" s="38" t="str">
        <f t="shared" si="183"/>
        <v xml:space="preserve">31636 91 </v>
      </c>
      <c r="H623" s="18" t="s">
        <v>858</v>
      </c>
      <c r="I623" s="94" t="s">
        <v>3164</v>
      </c>
      <c r="J623" s="19" t="s">
        <v>3</v>
      </c>
      <c r="K623" s="19" t="s">
        <v>3</v>
      </c>
      <c r="L623" s="51"/>
      <c r="M623" s="51"/>
      <c r="N623" s="19" t="str">
        <f t="shared" si="184"/>
        <v/>
      </c>
      <c r="O623" s="22" t="str">
        <f t="shared" ca="1" si="169"/>
        <v>ja</v>
      </c>
      <c r="P623" s="22" t="str">
        <f t="shared" ca="1" si="170"/>
        <v>ja</v>
      </c>
      <c r="Q623" s="20" t="str">
        <f t="shared" ca="1" si="185"/>
        <v>Ja</v>
      </c>
      <c r="R623" s="53" t="s">
        <v>860</v>
      </c>
      <c r="S623" s="73"/>
      <c r="T623" s="28"/>
      <c r="U623" s="33" t="str">
        <f t="shared" si="175"/>
        <v/>
      </c>
      <c r="V623" s="29"/>
      <c r="W623" s="35"/>
      <c r="X623" s="35"/>
      <c r="Y623" s="35"/>
      <c r="Z623" s="35"/>
      <c r="AA623" s="24" t="str">
        <f>IF(W623&lt;&gt;"",VLOOKUP(W623,'Anlagentypen strukt inkl RD end'!$A$2:$H$40,8),"")</f>
        <v/>
      </c>
      <c r="AB623" s="24" t="str">
        <f>IF(X623&lt;&gt;"",VLOOKUP(X623,'Anlagentypen strukt inkl RD end'!$A$2:$H$40,8),"")</f>
        <v/>
      </c>
      <c r="AC623" s="24" t="str">
        <f>IF(Y623&lt;&gt;"",VLOOKUP(Y623,'Anlagentypen strukt inkl RD end'!$A$2:$H$40,8),"")</f>
        <v/>
      </c>
      <c r="AD623" s="24" t="str">
        <f>IF(Z623&lt;&gt;"",VLOOKUP(Z623,'Anlagentypen strukt inkl RD end'!$A$2:$H$40,8),"")</f>
        <v/>
      </c>
      <c r="AE623" s="33" t="str">
        <f t="shared" si="176"/>
        <v/>
      </c>
      <c r="AF623" s="25"/>
      <c r="AG623" s="25"/>
      <c r="AH623" s="25"/>
      <c r="AI623" s="25"/>
      <c r="AJ623" s="47" t="str">
        <f t="shared" si="177"/>
        <v/>
      </c>
      <c r="AK623" s="48" t="str">
        <f t="shared" si="171"/>
        <v/>
      </c>
      <c r="AL623" s="47" t="str">
        <f t="shared" si="182"/>
        <v/>
      </c>
      <c r="AM623" s="27"/>
      <c r="AN623" s="36" t="str">
        <f t="shared" si="172"/>
        <v/>
      </c>
      <c r="AO623" s="39" t="str">
        <f t="shared" si="186"/>
        <v/>
      </c>
      <c r="AP623" s="39" t="str">
        <f t="shared" si="178"/>
        <v/>
      </c>
      <c r="AQ623" s="97" t="str">
        <f t="shared" si="173"/>
        <v/>
      </c>
      <c r="AR623" s="113" t="str">
        <f>_xlfn.IFNA(IF(AND(MATCH(B623,SlNrfürStrecke!A:A,0)&gt;0,MATCH(C623,SlNrfürStrecke!B:B,0)&gt;0)=TRUE,"ja","nein"),"nein")</f>
        <v>nein</v>
      </c>
      <c r="AS623" s="140" t="str">
        <f t="shared" si="179"/>
        <v>nein</v>
      </c>
      <c r="AT623" s="113" t="str">
        <f t="shared" si="180"/>
        <v>Ja</v>
      </c>
      <c r="AU623" s="113"/>
      <c r="AV623" s="141" t="s">
        <v>3607</v>
      </c>
    </row>
    <row r="624" spans="1:48" s="39" customFormat="1" hidden="1" x14ac:dyDescent="0.25">
      <c r="A624" s="23"/>
      <c r="B624" s="77">
        <v>31637</v>
      </c>
      <c r="C624" s="80" t="s">
        <v>3</v>
      </c>
      <c r="D624" s="81" t="s">
        <v>8</v>
      </c>
      <c r="E624" s="37" t="b">
        <f t="shared" si="181"/>
        <v>0</v>
      </c>
      <c r="F624" s="37" t="b">
        <f t="shared" si="174"/>
        <v>0</v>
      </c>
      <c r="G624" s="38" t="str">
        <f t="shared" si="183"/>
        <v>31637  g</v>
      </c>
      <c r="H624" s="18" t="s">
        <v>862</v>
      </c>
      <c r="I624" s="93" t="s">
        <v>2346</v>
      </c>
      <c r="J624" s="19" t="s">
        <v>3</v>
      </c>
      <c r="K624" s="19" t="s">
        <v>3</v>
      </c>
      <c r="L624" s="51"/>
      <c r="M624" s="51"/>
      <c r="N624" s="19" t="str">
        <f t="shared" si="184"/>
        <v/>
      </c>
      <c r="O624" s="22" t="str">
        <f t="shared" ref="O624:O686" ca="1" si="187">IF(OR(L624&lt;TODAY(),L624=""),"ja","nein")</f>
        <v>ja</v>
      </c>
      <c r="P624" s="22" t="str">
        <f t="shared" ref="P624:P686" ca="1" si="188">IF(OR(M624&gt;TODAY(),M624=""),"ja","nein")</f>
        <v>ja</v>
      </c>
      <c r="Q624" s="20" t="str">
        <f t="shared" ca="1" si="185"/>
        <v>Ja</v>
      </c>
      <c r="R624" s="53" t="s">
        <v>861</v>
      </c>
      <c r="S624" s="84"/>
      <c r="T624" s="83"/>
      <c r="U624" s="33" t="str">
        <f t="shared" si="175"/>
        <v/>
      </c>
      <c r="V624" s="29"/>
      <c r="W624" s="35"/>
      <c r="X624" s="35"/>
      <c r="Y624" s="35"/>
      <c r="Z624" s="35"/>
      <c r="AA624" s="24" t="str">
        <f>IF(W624&lt;&gt;"",VLOOKUP(W624,'Anlagentypen strukt inkl RD end'!$A$2:$H$40,8),"")</f>
        <v/>
      </c>
      <c r="AB624" s="24" t="str">
        <f>IF(X624&lt;&gt;"",VLOOKUP(X624,'Anlagentypen strukt inkl RD end'!$A$2:$H$40,8),"")</f>
        <v/>
      </c>
      <c r="AC624" s="24" t="str">
        <f>IF(Y624&lt;&gt;"",VLOOKUP(Y624,'Anlagentypen strukt inkl RD end'!$A$2:$H$40,8),"")</f>
        <v/>
      </c>
      <c r="AD624" s="24" t="str">
        <f>IF(Z624&lt;&gt;"",VLOOKUP(Z624,'Anlagentypen strukt inkl RD end'!$A$2:$H$40,8),"")</f>
        <v/>
      </c>
      <c r="AE624" s="33" t="str">
        <f t="shared" si="176"/>
        <v/>
      </c>
      <c r="AF624" s="25"/>
      <c r="AG624" s="25"/>
      <c r="AH624" s="25"/>
      <c r="AI624" s="25"/>
      <c r="AJ624" s="47" t="str">
        <f t="shared" si="177"/>
        <v/>
      </c>
      <c r="AK624" s="48" t="str">
        <f t="shared" si="171"/>
        <v/>
      </c>
      <c r="AL624" s="47" t="str">
        <f t="shared" si="182"/>
        <v/>
      </c>
      <c r="AM624" s="27"/>
      <c r="AN624" s="36" t="str">
        <f t="shared" si="172"/>
        <v/>
      </c>
      <c r="AO624" s="39" t="str">
        <f t="shared" si="186"/>
        <v/>
      </c>
      <c r="AP624" s="39" t="str">
        <f t="shared" si="178"/>
        <v/>
      </c>
      <c r="AQ624" s="97" t="str">
        <f t="shared" si="173"/>
        <v/>
      </c>
      <c r="AR624" s="140" t="str">
        <f>_xlfn.IFNA(IF(AND(MATCH(B624,SlNrfürStrecke!A:A,0)&gt;0,MATCH(C624,SlNrfürStrecke!B:B,0)&gt;0)=TRUE,"ja","nein"),"nein")</f>
        <v>nein</v>
      </c>
      <c r="AS624" s="140" t="str">
        <f t="shared" si="179"/>
        <v>nein</v>
      </c>
      <c r="AT624" s="113" t="str">
        <f t="shared" si="180"/>
        <v>Ja</v>
      </c>
      <c r="AU624" s="113"/>
      <c r="AV624" s="141" t="s">
        <v>3607</v>
      </c>
    </row>
    <row r="625" spans="1:48" s="39" customFormat="1" hidden="1" x14ac:dyDescent="0.25">
      <c r="A625" s="23"/>
      <c r="B625" s="77">
        <v>31637</v>
      </c>
      <c r="C625" s="81" t="s">
        <v>112</v>
      </c>
      <c r="D625" s="81" t="s">
        <v>3</v>
      </c>
      <c r="E625" s="37" t="b">
        <f t="shared" si="181"/>
        <v>0</v>
      </c>
      <c r="F625" s="37" t="b">
        <f t="shared" si="174"/>
        <v>0</v>
      </c>
      <c r="G625" s="38" t="str">
        <f t="shared" si="183"/>
        <v xml:space="preserve">31637 88 </v>
      </c>
      <c r="H625" s="18" t="s">
        <v>862</v>
      </c>
      <c r="I625" s="94" t="s">
        <v>113</v>
      </c>
      <c r="J625" s="19" t="s">
        <v>3</v>
      </c>
      <c r="K625" s="19" t="s">
        <v>3</v>
      </c>
      <c r="L625" s="51"/>
      <c r="M625" s="51"/>
      <c r="N625" s="19" t="str">
        <f t="shared" si="184"/>
        <v/>
      </c>
      <c r="O625" s="22" t="str">
        <f t="shared" ca="1" si="187"/>
        <v>ja</v>
      </c>
      <c r="P625" s="22" t="str">
        <f t="shared" ca="1" si="188"/>
        <v>ja</v>
      </c>
      <c r="Q625" s="20" t="str">
        <f t="shared" ca="1" si="185"/>
        <v>Ja</v>
      </c>
      <c r="R625" s="53" t="s">
        <v>863</v>
      </c>
      <c r="S625" s="73"/>
      <c r="T625" s="28"/>
      <c r="U625" s="33" t="str">
        <f t="shared" si="175"/>
        <v/>
      </c>
      <c r="V625" s="29"/>
      <c r="W625" s="35"/>
      <c r="X625" s="35"/>
      <c r="Y625" s="35"/>
      <c r="Z625" s="35"/>
      <c r="AA625" s="24" t="str">
        <f>IF(W625&lt;&gt;"",VLOOKUP(W625,'Anlagentypen strukt inkl RD end'!$A$2:$H$40,8),"")</f>
        <v/>
      </c>
      <c r="AB625" s="24" t="str">
        <f>IF(X625&lt;&gt;"",VLOOKUP(X625,'Anlagentypen strukt inkl RD end'!$A$2:$H$40,8),"")</f>
        <v/>
      </c>
      <c r="AC625" s="24" t="str">
        <f>IF(Y625&lt;&gt;"",VLOOKUP(Y625,'Anlagentypen strukt inkl RD end'!$A$2:$H$40,8),"")</f>
        <v/>
      </c>
      <c r="AD625" s="24" t="str">
        <f>IF(Z625&lt;&gt;"",VLOOKUP(Z625,'Anlagentypen strukt inkl RD end'!$A$2:$H$40,8),"")</f>
        <v/>
      </c>
      <c r="AE625" s="33" t="str">
        <f t="shared" si="176"/>
        <v/>
      </c>
      <c r="AF625" s="25"/>
      <c r="AG625" s="25"/>
      <c r="AH625" s="25"/>
      <c r="AI625" s="25"/>
      <c r="AJ625" s="47" t="str">
        <f t="shared" si="177"/>
        <v/>
      </c>
      <c r="AK625" s="48" t="str">
        <f t="shared" si="171"/>
        <v/>
      </c>
      <c r="AL625" s="47" t="str">
        <f t="shared" si="182"/>
        <v/>
      </c>
      <c r="AM625" s="27"/>
      <c r="AN625" s="36" t="str">
        <f t="shared" si="172"/>
        <v/>
      </c>
      <c r="AO625" s="39" t="str">
        <f t="shared" si="186"/>
        <v/>
      </c>
      <c r="AP625" s="39" t="str">
        <f t="shared" si="178"/>
        <v/>
      </c>
      <c r="AQ625" s="97" t="str">
        <f t="shared" si="173"/>
        <v/>
      </c>
      <c r="AR625" s="113" t="str">
        <f>_xlfn.IFNA(IF(AND(MATCH(B625,SlNrfürStrecke!A:A,0)&gt;0,MATCH(C625,SlNrfürStrecke!B:B,0)&gt;0)=TRUE,"ja","nein"),"nein")</f>
        <v>nein</v>
      </c>
      <c r="AS625" s="140" t="str">
        <f t="shared" si="179"/>
        <v>nein</v>
      </c>
      <c r="AT625" s="113" t="str">
        <f t="shared" si="180"/>
        <v>Ja</v>
      </c>
      <c r="AU625" s="113"/>
      <c r="AV625" s="141" t="s">
        <v>3607</v>
      </c>
    </row>
    <row r="626" spans="1:48" s="39" customFormat="1" ht="26.4" hidden="1" x14ac:dyDescent="0.25">
      <c r="A626" s="23"/>
      <c r="B626" s="77">
        <v>31637</v>
      </c>
      <c r="C626" s="81" t="s">
        <v>142</v>
      </c>
      <c r="D626" s="81" t="s">
        <v>8</v>
      </c>
      <c r="E626" s="37" t="b">
        <f t="shared" si="181"/>
        <v>0</v>
      </c>
      <c r="F626" s="37" t="b">
        <f t="shared" si="174"/>
        <v>0</v>
      </c>
      <c r="G626" s="38" t="str">
        <f t="shared" si="183"/>
        <v>31637 91 g</v>
      </c>
      <c r="H626" s="18" t="s">
        <v>862</v>
      </c>
      <c r="I626" s="94" t="s">
        <v>3164</v>
      </c>
      <c r="J626" s="19" t="s">
        <v>3</v>
      </c>
      <c r="K626" s="19" t="s">
        <v>3182</v>
      </c>
      <c r="L626" s="51"/>
      <c r="M626" s="51"/>
      <c r="N626" s="19" t="str">
        <f t="shared" si="184"/>
        <v/>
      </c>
      <c r="O626" s="22" t="str">
        <f t="shared" ca="1" si="187"/>
        <v>ja</v>
      </c>
      <c r="P626" s="22" t="str">
        <f t="shared" ca="1" si="188"/>
        <v>ja</v>
      </c>
      <c r="Q626" s="20" t="str">
        <f t="shared" ca="1" si="185"/>
        <v>Ja</v>
      </c>
      <c r="R626" s="53" t="s">
        <v>864</v>
      </c>
      <c r="S626" s="84"/>
      <c r="T626" s="83"/>
      <c r="U626" s="33" t="str">
        <f t="shared" si="175"/>
        <v/>
      </c>
      <c r="V626" s="29"/>
      <c r="W626" s="35"/>
      <c r="X626" s="35"/>
      <c r="Y626" s="35"/>
      <c r="Z626" s="35"/>
      <c r="AA626" s="24" t="str">
        <f>IF(W626&lt;&gt;"",VLOOKUP(W626,'Anlagentypen strukt inkl RD end'!$A$2:$H$40,8),"")</f>
        <v/>
      </c>
      <c r="AB626" s="24" t="str">
        <f>IF(X626&lt;&gt;"",VLOOKUP(X626,'Anlagentypen strukt inkl RD end'!$A$2:$H$40,8),"")</f>
        <v/>
      </c>
      <c r="AC626" s="24" t="str">
        <f>IF(Y626&lt;&gt;"",VLOOKUP(Y626,'Anlagentypen strukt inkl RD end'!$A$2:$H$40,8),"")</f>
        <v/>
      </c>
      <c r="AD626" s="24" t="str">
        <f>IF(Z626&lt;&gt;"",VLOOKUP(Z626,'Anlagentypen strukt inkl RD end'!$A$2:$H$40,8),"")</f>
        <v/>
      </c>
      <c r="AE626" s="33" t="str">
        <f t="shared" si="176"/>
        <v/>
      </c>
      <c r="AF626" s="25"/>
      <c r="AG626" s="25"/>
      <c r="AH626" s="25"/>
      <c r="AI626" s="25"/>
      <c r="AJ626" s="47" t="str">
        <f t="shared" si="177"/>
        <v/>
      </c>
      <c r="AK626" s="48" t="str">
        <f t="shared" si="171"/>
        <v/>
      </c>
      <c r="AL626" s="47" t="str">
        <f t="shared" si="182"/>
        <v/>
      </c>
      <c r="AM626" s="27"/>
      <c r="AN626" s="36" t="str">
        <f t="shared" si="172"/>
        <v/>
      </c>
      <c r="AO626" s="39" t="str">
        <f t="shared" si="186"/>
        <v/>
      </c>
      <c r="AP626" s="39" t="str">
        <f t="shared" si="178"/>
        <v/>
      </c>
      <c r="AQ626" s="97" t="str">
        <f t="shared" si="173"/>
        <v/>
      </c>
      <c r="AR626" s="113" t="str">
        <f>_xlfn.IFNA(IF(AND(MATCH(B626,SlNrfürStrecke!A:A,0)&gt;0,MATCH(C626,SlNrfürStrecke!B:B,0)&gt;0)=TRUE,"ja","nein"),"nein")</f>
        <v>nein</v>
      </c>
      <c r="AS626" s="140" t="str">
        <f t="shared" si="179"/>
        <v>nein</v>
      </c>
      <c r="AT626" s="113" t="str">
        <f t="shared" si="180"/>
        <v>Ja</v>
      </c>
      <c r="AU626" s="113"/>
      <c r="AV626" s="141" t="s">
        <v>3607</v>
      </c>
    </row>
    <row r="627" spans="1:48" s="39" customFormat="1" hidden="1" x14ac:dyDescent="0.25">
      <c r="A627" s="23"/>
      <c r="B627" s="77">
        <v>31638</v>
      </c>
      <c r="C627" s="80" t="s">
        <v>3</v>
      </c>
      <c r="D627" s="81" t="s">
        <v>8</v>
      </c>
      <c r="E627" s="37" t="b">
        <f t="shared" si="181"/>
        <v>0</v>
      </c>
      <c r="F627" s="37" t="b">
        <f t="shared" si="174"/>
        <v>0</v>
      </c>
      <c r="G627" s="38" t="str">
        <f t="shared" si="183"/>
        <v>31638  g</v>
      </c>
      <c r="H627" s="18" t="s">
        <v>866</v>
      </c>
      <c r="I627" s="93" t="s">
        <v>2346</v>
      </c>
      <c r="J627" s="19" t="s">
        <v>3</v>
      </c>
      <c r="K627" s="19" t="s">
        <v>3</v>
      </c>
      <c r="L627" s="51"/>
      <c r="M627" s="51"/>
      <c r="N627" s="19" t="str">
        <f t="shared" si="184"/>
        <v/>
      </c>
      <c r="O627" s="22" t="str">
        <f t="shared" ca="1" si="187"/>
        <v>ja</v>
      </c>
      <c r="P627" s="22" t="str">
        <f t="shared" ca="1" si="188"/>
        <v>ja</v>
      </c>
      <c r="Q627" s="20" t="str">
        <f t="shared" ca="1" si="185"/>
        <v>Ja</v>
      </c>
      <c r="R627" s="53" t="s">
        <v>865</v>
      </c>
      <c r="S627" s="84"/>
      <c r="T627" s="83"/>
      <c r="U627" s="33" t="str">
        <f t="shared" si="175"/>
        <v/>
      </c>
      <c r="V627" s="29"/>
      <c r="W627" s="35"/>
      <c r="X627" s="35"/>
      <c r="Y627" s="35"/>
      <c r="Z627" s="35"/>
      <c r="AA627" s="24" t="str">
        <f>IF(W627&lt;&gt;"",VLOOKUP(W627,'Anlagentypen strukt inkl RD end'!$A$2:$H$40,8),"")</f>
        <v/>
      </c>
      <c r="AB627" s="24" t="str">
        <f>IF(X627&lt;&gt;"",VLOOKUP(X627,'Anlagentypen strukt inkl RD end'!$A$2:$H$40,8),"")</f>
        <v/>
      </c>
      <c r="AC627" s="24" t="str">
        <f>IF(Y627&lt;&gt;"",VLOOKUP(Y627,'Anlagentypen strukt inkl RD end'!$A$2:$H$40,8),"")</f>
        <v/>
      </c>
      <c r="AD627" s="24" t="str">
        <f>IF(Z627&lt;&gt;"",VLOOKUP(Z627,'Anlagentypen strukt inkl RD end'!$A$2:$H$40,8),"")</f>
        <v/>
      </c>
      <c r="AE627" s="33" t="str">
        <f t="shared" si="176"/>
        <v/>
      </c>
      <c r="AF627" s="25"/>
      <c r="AG627" s="25"/>
      <c r="AH627" s="25"/>
      <c r="AI627" s="25"/>
      <c r="AJ627" s="47" t="str">
        <f t="shared" si="177"/>
        <v/>
      </c>
      <c r="AK627" s="48" t="str">
        <f t="shared" si="171"/>
        <v/>
      </c>
      <c r="AL627" s="47" t="str">
        <f t="shared" si="182"/>
        <v/>
      </c>
      <c r="AM627" s="27"/>
      <c r="AN627" s="36" t="str">
        <f t="shared" si="172"/>
        <v/>
      </c>
      <c r="AO627" s="39" t="str">
        <f t="shared" si="186"/>
        <v/>
      </c>
      <c r="AP627" s="39" t="str">
        <f t="shared" si="178"/>
        <v/>
      </c>
      <c r="AQ627" s="97" t="str">
        <f t="shared" si="173"/>
        <v/>
      </c>
      <c r="AR627" s="140" t="str">
        <f>_xlfn.IFNA(IF(AND(MATCH(B627,SlNrfürStrecke!A:A,0)&gt;0,MATCH(C627,SlNrfürStrecke!B:B,0)&gt;0)=TRUE,"ja","nein"),"nein")</f>
        <v>nein</v>
      </c>
      <c r="AS627" s="140" t="str">
        <f t="shared" si="179"/>
        <v>nein</v>
      </c>
      <c r="AT627" s="113" t="str">
        <f t="shared" si="180"/>
        <v>Ja</v>
      </c>
      <c r="AU627" s="113"/>
      <c r="AV627" s="141" t="s">
        <v>3607</v>
      </c>
    </row>
    <row r="628" spans="1:48" s="39" customFormat="1" hidden="1" x14ac:dyDescent="0.25">
      <c r="A628" s="23"/>
      <c r="B628" s="77">
        <v>31638</v>
      </c>
      <c r="C628" s="81" t="s">
        <v>112</v>
      </c>
      <c r="D628" s="81" t="s">
        <v>3</v>
      </c>
      <c r="E628" s="37" t="b">
        <f t="shared" si="181"/>
        <v>0</v>
      </c>
      <c r="F628" s="37" t="b">
        <f t="shared" si="174"/>
        <v>0</v>
      </c>
      <c r="G628" s="38" t="str">
        <f t="shared" si="183"/>
        <v xml:space="preserve">31638 88 </v>
      </c>
      <c r="H628" s="18" t="s">
        <v>866</v>
      </c>
      <c r="I628" s="94" t="s">
        <v>113</v>
      </c>
      <c r="J628" s="19" t="s">
        <v>3</v>
      </c>
      <c r="K628" s="19" t="s">
        <v>3</v>
      </c>
      <c r="L628" s="51"/>
      <c r="M628" s="51"/>
      <c r="N628" s="19" t="str">
        <f t="shared" si="184"/>
        <v/>
      </c>
      <c r="O628" s="22" t="str">
        <f t="shared" ca="1" si="187"/>
        <v>ja</v>
      </c>
      <c r="P628" s="22" t="str">
        <f t="shared" ca="1" si="188"/>
        <v>ja</v>
      </c>
      <c r="Q628" s="20" t="str">
        <f t="shared" ca="1" si="185"/>
        <v>Ja</v>
      </c>
      <c r="R628" s="53" t="s">
        <v>867</v>
      </c>
      <c r="S628" s="73"/>
      <c r="T628" s="28"/>
      <c r="U628" s="33" t="str">
        <f t="shared" si="175"/>
        <v/>
      </c>
      <c r="V628" s="29"/>
      <c r="W628" s="35"/>
      <c r="X628" s="35"/>
      <c r="Y628" s="35"/>
      <c r="Z628" s="35"/>
      <c r="AA628" s="24" t="str">
        <f>IF(W628&lt;&gt;"",VLOOKUP(W628,'Anlagentypen strukt inkl RD end'!$A$2:$H$40,8),"")</f>
        <v/>
      </c>
      <c r="AB628" s="24" t="str">
        <f>IF(X628&lt;&gt;"",VLOOKUP(X628,'Anlagentypen strukt inkl RD end'!$A$2:$H$40,8),"")</f>
        <v/>
      </c>
      <c r="AC628" s="24" t="str">
        <f>IF(Y628&lt;&gt;"",VLOOKUP(Y628,'Anlagentypen strukt inkl RD end'!$A$2:$H$40,8),"")</f>
        <v/>
      </c>
      <c r="AD628" s="24" t="str">
        <f>IF(Z628&lt;&gt;"",VLOOKUP(Z628,'Anlagentypen strukt inkl RD end'!$A$2:$H$40,8),"")</f>
        <v/>
      </c>
      <c r="AE628" s="33" t="str">
        <f t="shared" si="176"/>
        <v/>
      </c>
      <c r="AF628" s="25"/>
      <c r="AG628" s="25"/>
      <c r="AH628" s="25"/>
      <c r="AI628" s="25"/>
      <c r="AJ628" s="47" t="str">
        <f t="shared" si="177"/>
        <v/>
      </c>
      <c r="AK628" s="48" t="str">
        <f t="shared" si="171"/>
        <v/>
      </c>
      <c r="AL628" s="47" t="str">
        <f t="shared" si="182"/>
        <v/>
      </c>
      <c r="AM628" s="27"/>
      <c r="AN628" s="36" t="str">
        <f t="shared" si="172"/>
        <v/>
      </c>
      <c r="AO628" s="39" t="str">
        <f t="shared" si="186"/>
        <v/>
      </c>
      <c r="AP628" s="39" t="str">
        <f t="shared" si="178"/>
        <v/>
      </c>
      <c r="AQ628" s="97" t="str">
        <f t="shared" si="173"/>
        <v/>
      </c>
      <c r="AR628" s="113" t="str">
        <f>_xlfn.IFNA(IF(AND(MATCH(B628,SlNrfürStrecke!A:A,0)&gt;0,MATCH(C628,SlNrfürStrecke!B:B,0)&gt;0)=TRUE,"ja","nein"),"nein")</f>
        <v>nein</v>
      </c>
      <c r="AS628" s="140" t="str">
        <f t="shared" si="179"/>
        <v>nein</v>
      </c>
      <c r="AT628" s="113" t="str">
        <f t="shared" si="180"/>
        <v>Ja</v>
      </c>
      <c r="AU628" s="113"/>
      <c r="AV628" s="141" t="s">
        <v>3607</v>
      </c>
    </row>
    <row r="629" spans="1:48" s="39" customFormat="1" ht="26.4" hidden="1" x14ac:dyDescent="0.25">
      <c r="A629" s="23"/>
      <c r="B629" s="77">
        <v>31638</v>
      </c>
      <c r="C629" s="81" t="s">
        <v>142</v>
      </c>
      <c r="D629" s="81" t="s">
        <v>8</v>
      </c>
      <c r="E629" s="37" t="b">
        <f t="shared" si="181"/>
        <v>0</v>
      </c>
      <c r="F629" s="37" t="b">
        <f t="shared" si="174"/>
        <v>0</v>
      </c>
      <c r="G629" s="38" t="str">
        <f t="shared" si="183"/>
        <v>31638 91 g</v>
      </c>
      <c r="H629" s="18" t="s">
        <v>866</v>
      </c>
      <c r="I629" s="94" t="s">
        <v>3164</v>
      </c>
      <c r="J629" s="19" t="s">
        <v>3</v>
      </c>
      <c r="K629" s="19" t="s">
        <v>3182</v>
      </c>
      <c r="L629" s="51"/>
      <c r="M629" s="51"/>
      <c r="N629" s="19" t="str">
        <f t="shared" si="184"/>
        <v/>
      </c>
      <c r="O629" s="22" t="str">
        <f t="shared" ca="1" si="187"/>
        <v>ja</v>
      </c>
      <c r="P629" s="22" t="str">
        <f t="shared" ca="1" si="188"/>
        <v>ja</v>
      </c>
      <c r="Q629" s="20" t="str">
        <f t="shared" ca="1" si="185"/>
        <v>Ja</v>
      </c>
      <c r="R629" s="53" t="s">
        <v>868</v>
      </c>
      <c r="S629" s="84"/>
      <c r="T629" s="83"/>
      <c r="U629" s="33" t="str">
        <f t="shared" si="175"/>
        <v/>
      </c>
      <c r="V629" s="29"/>
      <c r="W629" s="35"/>
      <c r="X629" s="35"/>
      <c r="Y629" s="35"/>
      <c r="Z629" s="35"/>
      <c r="AA629" s="24" t="str">
        <f>IF(W629&lt;&gt;"",VLOOKUP(W629,'Anlagentypen strukt inkl RD end'!$A$2:$H$40,8),"")</f>
        <v/>
      </c>
      <c r="AB629" s="24" t="str">
        <f>IF(X629&lt;&gt;"",VLOOKUP(X629,'Anlagentypen strukt inkl RD end'!$A$2:$H$40,8),"")</f>
        <v/>
      </c>
      <c r="AC629" s="24" t="str">
        <f>IF(Y629&lt;&gt;"",VLOOKUP(Y629,'Anlagentypen strukt inkl RD end'!$A$2:$H$40,8),"")</f>
        <v/>
      </c>
      <c r="AD629" s="24" t="str">
        <f>IF(Z629&lt;&gt;"",VLOOKUP(Z629,'Anlagentypen strukt inkl RD end'!$A$2:$H$40,8),"")</f>
        <v/>
      </c>
      <c r="AE629" s="33" t="str">
        <f t="shared" si="176"/>
        <v/>
      </c>
      <c r="AF629" s="25"/>
      <c r="AG629" s="25"/>
      <c r="AH629" s="25"/>
      <c r="AI629" s="25"/>
      <c r="AJ629" s="47" t="str">
        <f t="shared" si="177"/>
        <v/>
      </c>
      <c r="AK629" s="48" t="str">
        <f t="shared" si="171"/>
        <v/>
      </c>
      <c r="AL629" s="47" t="str">
        <f t="shared" si="182"/>
        <v/>
      </c>
      <c r="AM629" s="27"/>
      <c r="AN629" s="36" t="str">
        <f t="shared" si="172"/>
        <v/>
      </c>
      <c r="AO629" s="39" t="str">
        <f t="shared" si="186"/>
        <v/>
      </c>
      <c r="AP629" s="39" t="str">
        <f t="shared" si="178"/>
        <v/>
      </c>
      <c r="AQ629" s="97" t="str">
        <f t="shared" si="173"/>
        <v/>
      </c>
      <c r="AR629" s="113" t="str">
        <f>_xlfn.IFNA(IF(AND(MATCH(B629,SlNrfürStrecke!A:A,0)&gt;0,MATCH(C629,SlNrfürStrecke!B:B,0)&gt;0)=TRUE,"ja","nein"),"nein")</f>
        <v>nein</v>
      </c>
      <c r="AS629" s="140" t="str">
        <f t="shared" si="179"/>
        <v>nein</v>
      </c>
      <c r="AT629" s="113" t="str">
        <f t="shared" si="180"/>
        <v>Ja</v>
      </c>
      <c r="AU629" s="113"/>
      <c r="AV629" s="141" t="s">
        <v>3607</v>
      </c>
    </row>
    <row r="630" spans="1:48" s="39" customFormat="1" ht="52.8" hidden="1" x14ac:dyDescent="0.25">
      <c r="A630" s="23"/>
      <c r="B630" s="77">
        <v>31639</v>
      </c>
      <c r="C630" s="80" t="s">
        <v>3</v>
      </c>
      <c r="D630" s="81" t="s">
        <v>8</v>
      </c>
      <c r="E630" s="37" t="b">
        <f t="shared" si="181"/>
        <v>0</v>
      </c>
      <c r="F630" s="37" t="b">
        <f t="shared" si="174"/>
        <v>0</v>
      </c>
      <c r="G630" s="38" t="str">
        <f t="shared" si="183"/>
        <v>31639  g</v>
      </c>
      <c r="H630" s="18" t="s">
        <v>3348</v>
      </c>
      <c r="I630" s="93" t="s">
        <v>2346</v>
      </c>
      <c r="J630" s="19" t="s">
        <v>3</v>
      </c>
      <c r="K630" s="19" t="s">
        <v>3</v>
      </c>
      <c r="L630" s="51"/>
      <c r="M630" s="51"/>
      <c r="N630" s="19" t="str">
        <f t="shared" si="184"/>
        <v/>
      </c>
      <c r="O630" s="22" t="str">
        <f t="shared" ca="1" si="187"/>
        <v>ja</v>
      </c>
      <c r="P630" s="22" t="str">
        <f t="shared" ca="1" si="188"/>
        <v>ja</v>
      </c>
      <c r="Q630" s="20" t="str">
        <f t="shared" ca="1" si="185"/>
        <v>Ja</v>
      </c>
      <c r="R630" s="53" t="s">
        <v>869</v>
      </c>
      <c r="S630" s="84"/>
      <c r="T630" s="83"/>
      <c r="U630" s="33" t="str">
        <f t="shared" si="175"/>
        <v/>
      </c>
      <c r="V630" s="29"/>
      <c r="W630" s="35"/>
      <c r="X630" s="35"/>
      <c r="Y630" s="35"/>
      <c r="Z630" s="35"/>
      <c r="AA630" s="24" t="str">
        <f>IF(W630&lt;&gt;"",VLOOKUP(W630,'Anlagentypen strukt inkl RD end'!$A$2:$H$40,8),"")</f>
        <v/>
      </c>
      <c r="AB630" s="24" t="str">
        <f>IF(X630&lt;&gt;"",VLOOKUP(X630,'Anlagentypen strukt inkl RD end'!$A$2:$H$40,8),"")</f>
        <v/>
      </c>
      <c r="AC630" s="24" t="str">
        <f>IF(Y630&lt;&gt;"",VLOOKUP(Y630,'Anlagentypen strukt inkl RD end'!$A$2:$H$40,8),"")</f>
        <v/>
      </c>
      <c r="AD630" s="24" t="str">
        <f>IF(Z630&lt;&gt;"",VLOOKUP(Z630,'Anlagentypen strukt inkl RD end'!$A$2:$H$40,8),"")</f>
        <v/>
      </c>
      <c r="AE630" s="33" t="str">
        <f t="shared" si="176"/>
        <v/>
      </c>
      <c r="AF630" s="25"/>
      <c r="AG630" s="25"/>
      <c r="AH630" s="25"/>
      <c r="AI630" s="25"/>
      <c r="AJ630" s="47" t="str">
        <f t="shared" si="177"/>
        <v/>
      </c>
      <c r="AK630" s="48" t="str">
        <f t="shared" si="171"/>
        <v/>
      </c>
      <c r="AL630" s="47" t="str">
        <f t="shared" si="182"/>
        <v/>
      </c>
      <c r="AM630" s="27"/>
      <c r="AN630" s="36" t="str">
        <f t="shared" si="172"/>
        <v/>
      </c>
      <c r="AO630" s="39" t="str">
        <f t="shared" si="186"/>
        <v/>
      </c>
      <c r="AP630" s="39" t="str">
        <f t="shared" si="178"/>
        <v/>
      </c>
      <c r="AQ630" s="97" t="str">
        <f t="shared" si="173"/>
        <v/>
      </c>
      <c r="AR630" s="140" t="str">
        <f>_xlfn.IFNA(IF(AND(MATCH(B630,SlNrfürStrecke!A:A,0)&gt;0,MATCH(C630,SlNrfürStrecke!B:B,0)&gt;0)=TRUE,"ja","nein"),"nein")</f>
        <v>nein</v>
      </c>
      <c r="AS630" s="140" t="str">
        <f t="shared" si="179"/>
        <v>nein</v>
      </c>
      <c r="AT630" s="113" t="str">
        <f t="shared" si="180"/>
        <v>Ja</v>
      </c>
      <c r="AU630" s="113"/>
      <c r="AV630" s="141" t="s">
        <v>3607</v>
      </c>
    </row>
    <row r="631" spans="1:48" s="39" customFormat="1" ht="52.8" hidden="1" x14ac:dyDescent="0.25">
      <c r="A631" s="23"/>
      <c r="B631" s="77">
        <v>31639</v>
      </c>
      <c r="C631" s="81" t="s">
        <v>112</v>
      </c>
      <c r="D631" s="81" t="s">
        <v>3</v>
      </c>
      <c r="E631" s="37" t="b">
        <f t="shared" si="181"/>
        <v>0</v>
      </c>
      <c r="F631" s="37" t="b">
        <f t="shared" si="174"/>
        <v>0</v>
      </c>
      <c r="G631" s="38" t="str">
        <f t="shared" si="183"/>
        <v xml:space="preserve">31639 88 </v>
      </c>
      <c r="H631" s="18" t="s">
        <v>3348</v>
      </c>
      <c r="I631" s="94" t="s">
        <v>113</v>
      </c>
      <c r="J631" s="19" t="s">
        <v>3</v>
      </c>
      <c r="K631" s="19" t="s">
        <v>3</v>
      </c>
      <c r="L631" s="51"/>
      <c r="M631" s="51"/>
      <c r="N631" s="19" t="str">
        <f t="shared" si="184"/>
        <v/>
      </c>
      <c r="O631" s="22" t="str">
        <f t="shared" ca="1" si="187"/>
        <v>ja</v>
      </c>
      <c r="P631" s="22" t="str">
        <f t="shared" ca="1" si="188"/>
        <v>ja</v>
      </c>
      <c r="Q631" s="20" t="str">
        <f t="shared" ca="1" si="185"/>
        <v>Ja</v>
      </c>
      <c r="R631" s="53" t="s">
        <v>870</v>
      </c>
      <c r="S631" s="73"/>
      <c r="T631" s="28"/>
      <c r="U631" s="33" t="str">
        <f t="shared" si="175"/>
        <v/>
      </c>
      <c r="V631" s="29"/>
      <c r="W631" s="35"/>
      <c r="X631" s="35"/>
      <c r="Y631" s="35"/>
      <c r="Z631" s="35"/>
      <c r="AA631" s="24" t="str">
        <f>IF(W631&lt;&gt;"",VLOOKUP(W631,'Anlagentypen strukt inkl RD end'!$A$2:$H$40,8),"")</f>
        <v/>
      </c>
      <c r="AB631" s="24" t="str">
        <f>IF(X631&lt;&gt;"",VLOOKUP(X631,'Anlagentypen strukt inkl RD end'!$A$2:$H$40,8),"")</f>
        <v/>
      </c>
      <c r="AC631" s="24" t="str">
        <f>IF(Y631&lt;&gt;"",VLOOKUP(Y631,'Anlagentypen strukt inkl RD end'!$A$2:$H$40,8),"")</f>
        <v/>
      </c>
      <c r="AD631" s="24" t="str">
        <f>IF(Z631&lt;&gt;"",VLOOKUP(Z631,'Anlagentypen strukt inkl RD end'!$A$2:$H$40,8),"")</f>
        <v/>
      </c>
      <c r="AE631" s="33" t="str">
        <f t="shared" si="176"/>
        <v/>
      </c>
      <c r="AF631" s="25"/>
      <c r="AG631" s="25"/>
      <c r="AH631" s="25"/>
      <c r="AI631" s="25"/>
      <c r="AJ631" s="47" t="str">
        <f t="shared" si="177"/>
        <v/>
      </c>
      <c r="AK631" s="48" t="str">
        <f t="shared" si="171"/>
        <v/>
      </c>
      <c r="AL631" s="47" t="str">
        <f t="shared" si="182"/>
        <v/>
      </c>
      <c r="AM631" s="27"/>
      <c r="AN631" s="36" t="str">
        <f t="shared" si="172"/>
        <v/>
      </c>
      <c r="AO631" s="39" t="str">
        <f t="shared" si="186"/>
        <v/>
      </c>
      <c r="AP631" s="39" t="str">
        <f t="shared" si="178"/>
        <v/>
      </c>
      <c r="AQ631" s="97" t="str">
        <f t="shared" si="173"/>
        <v/>
      </c>
      <c r="AR631" s="113" t="str">
        <f>_xlfn.IFNA(IF(AND(MATCH(B631,SlNrfürStrecke!A:A,0)&gt;0,MATCH(C631,SlNrfürStrecke!B:B,0)&gt;0)=TRUE,"ja","nein"),"nein")</f>
        <v>nein</v>
      </c>
      <c r="AS631" s="140" t="str">
        <f t="shared" si="179"/>
        <v>nein</v>
      </c>
      <c r="AT631" s="113" t="str">
        <f t="shared" si="180"/>
        <v>Ja</v>
      </c>
      <c r="AU631" s="113"/>
      <c r="AV631" s="141" t="s">
        <v>3607</v>
      </c>
    </row>
    <row r="632" spans="1:48" s="39" customFormat="1" ht="52.8" hidden="1" x14ac:dyDescent="0.25">
      <c r="A632" s="23"/>
      <c r="B632" s="77">
        <v>31639</v>
      </c>
      <c r="C632" s="81" t="s">
        <v>142</v>
      </c>
      <c r="D632" s="81" t="s">
        <v>8</v>
      </c>
      <c r="E632" s="37" t="b">
        <f t="shared" si="181"/>
        <v>0</v>
      </c>
      <c r="F632" s="37" t="b">
        <f t="shared" si="174"/>
        <v>0</v>
      </c>
      <c r="G632" s="38" t="str">
        <f t="shared" si="183"/>
        <v>31639 91 g</v>
      </c>
      <c r="H632" s="18" t="s">
        <v>3348</v>
      </c>
      <c r="I632" s="94" t="s">
        <v>3164</v>
      </c>
      <c r="J632" s="19" t="s">
        <v>3</v>
      </c>
      <c r="K632" s="19" t="s">
        <v>3182</v>
      </c>
      <c r="L632" s="51"/>
      <c r="M632" s="51"/>
      <c r="N632" s="19" t="str">
        <f t="shared" si="184"/>
        <v/>
      </c>
      <c r="O632" s="22" t="str">
        <f t="shared" ca="1" si="187"/>
        <v>ja</v>
      </c>
      <c r="P632" s="22" t="str">
        <f t="shared" ca="1" si="188"/>
        <v>ja</v>
      </c>
      <c r="Q632" s="20" t="str">
        <f t="shared" ca="1" si="185"/>
        <v>Ja</v>
      </c>
      <c r="R632" s="53" t="s">
        <v>871</v>
      </c>
      <c r="S632" s="84"/>
      <c r="T632" s="83"/>
      <c r="U632" s="33" t="str">
        <f t="shared" si="175"/>
        <v/>
      </c>
      <c r="V632" s="29"/>
      <c r="W632" s="35"/>
      <c r="X632" s="35"/>
      <c r="Y632" s="35"/>
      <c r="Z632" s="35"/>
      <c r="AA632" s="24" t="str">
        <f>IF(W632&lt;&gt;"",VLOOKUP(W632,'Anlagentypen strukt inkl RD end'!$A$2:$H$40,8),"")</f>
        <v/>
      </c>
      <c r="AB632" s="24" t="str">
        <f>IF(X632&lt;&gt;"",VLOOKUP(X632,'Anlagentypen strukt inkl RD end'!$A$2:$H$40,8),"")</f>
        <v/>
      </c>
      <c r="AC632" s="24" t="str">
        <f>IF(Y632&lt;&gt;"",VLOOKUP(Y632,'Anlagentypen strukt inkl RD end'!$A$2:$H$40,8),"")</f>
        <v/>
      </c>
      <c r="AD632" s="24" t="str">
        <f>IF(Z632&lt;&gt;"",VLOOKUP(Z632,'Anlagentypen strukt inkl RD end'!$A$2:$H$40,8),"")</f>
        <v/>
      </c>
      <c r="AE632" s="33" t="str">
        <f t="shared" si="176"/>
        <v/>
      </c>
      <c r="AF632" s="25"/>
      <c r="AG632" s="25"/>
      <c r="AH632" s="25"/>
      <c r="AI632" s="25"/>
      <c r="AJ632" s="47" t="str">
        <f t="shared" si="177"/>
        <v/>
      </c>
      <c r="AK632" s="48" t="str">
        <f t="shared" si="171"/>
        <v/>
      </c>
      <c r="AL632" s="47" t="str">
        <f t="shared" si="182"/>
        <v/>
      </c>
      <c r="AM632" s="27"/>
      <c r="AN632" s="36" t="str">
        <f t="shared" si="172"/>
        <v/>
      </c>
      <c r="AO632" s="39" t="str">
        <f t="shared" si="186"/>
        <v/>
      </c>
      <c r="AP632" s="39" t="str">
        <f t="shared" si="178"/>
        <v/>
      </c>
      <c r="AQ632" s="97" t="str">
        <f t="shared" si="173"/>
        <v/>
      </c>
      <c r="AR632" s="113" t="str">
        <f>_xlfn.IFNA(IF(AND(MATCH(B632,SlNrfürStrecke!A:A,0)&gt;0,MATCH(C632,SlNrfürStrecke!B:B,0)&gt;0)=TRUE,"ja","nein"),"nein")</f>
        <v>nein</v>
      </c>
      <c r="AS632" s="140" t="str">
        <f t="shared" si="179"/>
        <v>nein</v>
      </c>
      <c r="AT632" s="113" t="str">
        <f t="shared" si="180"/>
        <v>Ja</v>
      </c>
      <c r="AU632" s="113"/>
      <c r="AV632" s="141" t="s">
        <v>3607</v>
      </c>
    </row>
    <row r="633" spans="1:48" s="39" customFormat="1" ht="26.4" x14ac:dyDescent="0.25">
      <c r="A633" s="23" t="s">
        <v>2345</v>
      </c>
      <c r="B633" s="77">
        <v>31640</v>
      </c>
      <c r="C633" s="80" t="s">
        <v>3</v>
      </c>
      <c r="D633" s="81" t="s">
        <v>3</v>
      </c>
      <c r="E633" s="37" t="b">
        <f t="shared" si="181"/>
        <v>1</v>
      </c>
      <c r="F633" s="37" t="b">
        <f t="shared" si="174"/>
        <v>0</v>
      </c>
      <c r="G633" s="38" t="str">
        <f t="shared" si="183"/>
        <v xml:space="preserve">31640  </v>
      </c>
      <c r="H633" s="18" t="s">
        <v>873</v>
      </c>
      <c r="I633" s="93" t="s">
        <v>2346</v>
      </c>
      <c r="J633" s="19" t="s">
        <v>3</v>
      </c>
      <c r="K633" s="19" t="s">
        <v>3</v>
      </c>
      <c r="L633" s="51"/>
      <c r="M633" s="51"/>
      <c r="N633" s="19" t="str">
        <f t="shared" si="184"/>
        <v/>
      </c>
      <c r="O633" s="22" t="str">
        <f t="shared" ca="1" si="187"/>
        <v>ja</v>
      </c>
      <c r="P633" s="22" t="str">
        <f t="shared" ca="1" si="188"/>
        <v>ja</v>
      </c>
      <c r="Q633" s="20" t="str">
        <f t="shared" ca="1" si="185"/>
        <v>Ja</v>
      </c>
      <c r="R633" s="53" t="s">
        <v>872</v>
      </c>
      <c r="S633" s="73" t="s">
        <v>2345</v>
      </c>
      <c r="T633" s="28"/>
      <c r="U633" s="33" t="str">
        <f t="shared" si="175"/>
        <v/>
      </c>
      <c r="V633" s="29"/>
      <c r="W633" s="35"/>
      <c r="X633" s="35"/>
      <c r="Y633" s="35"/>
      <c r="Z633" s="35"/>
      <c r="AA633" s="24" t="str">
        <f>IF(W633&lt;&gt;"",VLOOKUP(W633,'Anlagentypen strukt inkl RD end'!$A$2:$H$40,8),"")</f>
        <v/>
      </c>
      <c r="AB633" s="24" t="str">
        <f>IF(X633&lt;&gt;"",VLOOKUP(X633,'Anlagentypen strukt inkl RD end'!$A$2:$H$40,8),"")</f>
        <v/>
      </c>
      <c r="AC633" s="24" t="str">
        <f>IF(Y633&lt;&gt;"",VLOOKUP(Y633,'Anlagentypen strukt inkl RD end'!$A$2:$H$40,8),"")</f>
        <v/>
      </c>
      <c r="AD633" s="24" t="str">
        <f>IF(Z633&lt;&gt;"",VLOOKUP(Z633,'Anlagentypen strukt inkl RD end'!$A$2:$H$40,8),"")</f>
        <v/>
      </c>
      <c r="AE633" s="33" t="str">
        <f t="shared" si="176"/>
        <v/>
      </c>
      <c r="AF633" s="25"/>
      <c r="AG633" s="25"/>
      <c r="AH633" s="25"/>
      <c r="AI633" s="25"/>
      <c r="AJ633" s="47" t="str">
        <f t="shared" si="177"/>
        <v/>
      </c>
      <c r="AK633" s="48" t="str">
        <f t="shared" si="171"/>
        <v/>
      </c>
      <c r="AL633" s="47" t="str">
        <f t="shared" si="182"/>
        <v/>
      </c>
      <c r="AM633" s="27"/>
      <c r="AN633" s="36" t="str">
        <f t="shared" si="172"/>
        <v/>
      </c>
      <c r="AO633" s="39" t="str">
        <f t="shared" si="186"/>
        <v/>
      </c>
      <c r="AP633" s="39" t="str">
        <f t="shared" si="178"/>
        <v>X</v>
      </c>
      <c r="AQ633" s="97" t="str">
        <f t="shared" si="173"/>
        <v/>
      </c>
      <c r="AR633" s="140" t="str">
        <f>_xlfn.IFNA(IF(AND(MATCH(B633,SlNrfürStrecke!A:A,0)&gt;0,MATCH(C633,SlNrfürStrecke!B:B,0)&gt;0)=TRUE,"ja","nein"),"nein")</f>
        <v>ja</v>
      </c>
      <c r="AS633" s="140" t="str">
        <f t="shared" si="179"/>
        <v>ja</v>
      </c>
      <c r="AT633" s="113" t="str">
        <f t="shared" si="180"/>
        <v>Nein</v>
      </c>
      <c r="AU633" s="113"/>
      <c r="AV633" s="141" t="s">
        <v>3607</v>
      </c>
    </row>
    <row r="634" spans="1:48" s="39" customFormat="1" ht="26.4" hidden="1" x14ac:dyDescent="0.25">
      <c r="A634" s="23"/>
      <c r="B634" s="77">
        <v>31640</v>
      </c>
      <c r="C634" s="81" t="s">
        <v>7</v>
      </c>
      <c r="D634" s="81" t="s">
        <v>8</v>
      </c>
      <c r="E634" s="37" t="b">
        <f t="shared" si="181"/>
        <v>0</v>
      </c>
      <c r="F634" s="37" t="b">
        <f t="shared" si="174"/>
        <v>0</v>
      </c>
      <c r="G634" s="38" t="str">
        <f t="shared" si="183"/>
        <v>31640 77 g</v>
      </c>
      <c r="H634" s="18" t="s">
        <v>873</v>
      </c>
      <c r="I634" s="94" t="s">
        <v>9</v>
      </c>
      <c r="J634" s="19" t="s">
        <v>3</v>
      </c>
      <c r="K634" s="19" t="s">
        <v>3</v>
      </c>
      <c r="L634" s="51"/>
      <c r="M634" s="51"/>
      <c r="N634" s="19" t="str">
        <f t="shared" si="184"/>
        <v/>
      </c>
      <c r="O634" s="22" t="str">
        <f t="shared" ca="1" si="187"/>
        <v>ja</v>
      </c>
      <c r="P634" s="22" t="str">
        <f t="shared" ca="1" si="188"/>
        <v>ja</v>
      </c>
      <c r="Q634" s="20" t="str">
        <f t="shared" ca="1" si="185"/>
        <v>Ja</v>
      </c>
      <c r="R634" s="53" t="s">
        <v>874</v>
      </c>
      <c r="S634" s="84"/>
      <c r="T634" s="83"/>
      <c r="U634" s="33" t="str">
        <f t="shared" si="175"/>
        <v/>
      </c>
      <c r="V634" s="29"/>
      <c r="W634" s="35"/>
      <c r="X634" s="35"/>
      <c r="Y634" s="35"/>
      <c r="Z634" s="35"/>
      <c r="AA634" s="24" t="str">
        <f>IF(W634&lt;&gt;"",VLOOKUP(W634,'Anlagentypen strukt inkl RD end'!$A$2:$H$40,8),"")</f>
        <v/>
      </c>
      <c r="AB634" s="24" t="str">
        <f>IF(X634&lt;&gt;"",VLOOKUP(X634,'Anlagentypen strukt inkl RD end'!$A$2:$H$40,8),"")</f>
        <v/>
      </c>
      <c r="AC634" s="24" t="str">
        <f>IF(Y634&lt;&gt;"",VLOOKUP(Y634,'Anlagentypen strukt inkl RD end'!$A$2:$H$40,8),"")</f>
        <v/>
      </c>
      <c r="AD634" s="24" t="str">
        <f>IF(Z634&lt;&gt;"",VLOOKUP(Z634,'Anlagentypen strukt inkl RD end'!$A$2:$H$40,8),"")</f>
        <v/>
      </c>
      <c r="AE634" s="33" t="str">
        <f t="shared" si="176"/>
        <v/>
      </c>
      <c r="AF634" s="25"/>
      <c r="AG634" s="25"/>
      <c r="AH634" s="25"/>
      <c r="AI634" s="25"/>
      <c r="AJ634" s="47" t="str">
        <f t="shared" si="177"/>
        <v/>
      </c>
      <c r="AK634" s="48" t="str">
        <f t="shared" si="171"/>
        <v/>
      </c>
      <c r="AL634" s="47" t="str">
        <f t="shared" si="182"/>
        <v/>
      </c>
      <c r="AM634" s="27"/>
      <c r="AN634" s="36" t="str">
        <f t="shared" si="172"/>
        <v/>
      </c>
      <c r="AO634" s="39" t="str">
        <f t="shared" si="186"/>
        <v/>
      </c>
      <c r="AP634" s="39" t="str">
        <f t="shared" si="178"/>
        <v/>
      </c>
      <c r="AQ634" s="97" t="str">
        <f t="shared" si="173"/>
        <v/>
      </c>
      <c r="AR634" s="113" t="str">
        <f>_xlfn.IFNA(IF(AND(MATCH(B634,SlNrfürStrecke!A:A,0)&gt;0,MATCH(C634,SlNrfürStrecke!B:B,0)&gt;0)=TRUE,"ja","nein"),"nein")</f>
        <v>nein</v>
      </c>
      <c r="AS634" s="140" t="str">
        <f t="shared" si="179"/>
        <v>nein</v>
      </c>
      <c r="AT634" s="113" t="str">
        <f t="shared" si="180"/>
        <v>Ja</v>
      </c>
      <c r="AU634" s="113"/>
      <c r="AV634" s="141" t="s">
        <v>3607</v>
      </c>
    </row>
    <row r="635" spans="1:48" s="39" customFormat="1" ht="26.4" hidden="1" x14ac:dyDescent="0.25">
      <c r="A635" s="23"/>
      <c r="B635" s="77">
        <v>31640</v>
      </c>
      <c r="C635" s="81" t="s">
        <v>142</v>
      </c>
      <c r="D635" s="81" t="s">
        <v>3</v>
      </c>
      <c r="E635" s="37" t="b">
        <f t="shared" si="181"/>
        <v>0</v>
      </c>
      <c r="F635" s="37" t="b">
        <f t="shared" si="174"/>
        <v>0</v>
      </c>
      <c r="G635" s="38" t="str">
        <f t="shared" si="183"/>
        <v xml:space="preserve">31640 91 </v>
      </c>
      <c r="H635" s="18" t="s">
        <v>873</v>
      </c>
      <c r="I635" s="94" t="s">
        <v>3164</v>
      </c>
      <c r="J635" s="19" t="s">
        <v>3</v>
      </c>
      <c r="K635" s="19" t="s">
        <v>3</v>
      </c>
      <c r="L635" s="51"/>
      <c r="M635" s="51"/>
      <c r="N635" s="19" t="str">
        <f t="shared" si="184"/>
        <v/>
      </c>
      <c r="O635" s="22" t="str">
        <f t="shared" ca="1" si="187"/>
        <v>ja</v>
      </c>
      <c r="P635" s="22" t="str">
        <f t="shared" ca="1" si="188"/>
        <v>ja</v>
      </c>
      <c r="Q635" s="20" t="str">
        <f t="shared" ca="1" si="185"/>
        <v>Ja</v>
      </c>
      <c r="R635" s="53" t="s">
        <v>875</v>
      </c>
      <c r="S635" s="73"/>
      <c r="T635" s="28"/>
      <c r="U635" s="33" t="str">
        <f t="shared" si="175"/>
        <v/>
      </c>
      <c r="V635" s="29"/>
      <c r="W635" s="35"/>
      <c r="X635" s="35"/>
      <c r="Y635" s="35"/>
      <c r="Z635" s="35"/>
      <c r="AA635" s="24" t="str">
        <f>IF(W635&lt;&gt;"",VLOOKUP(W635,'Anlagentypen strukt inkl RD end'!$A$2:$H$40,8),"")</f>
        <v/>
      </c>
      <c r="AB635" s="24" t="str">
        <f>IF(X635&lt;&gt;"",VLOOKUP(X635,'Anlagentypen strukt inkl RD end'!$A$2:$H$40,8),"")</f>
        <v/>
      </c>
      <c r="AC635" s="24" t="str">
        <f>IF(Y635&lt;&gt;"",VLOOKUP(Y635,'Anlagentypen strukt inkl RD end'!$A$2:$H$40,8),"")</f>
        <v/>
      </c>
      <c r="AD635" s="24" t="str">
        <f>IF(Z635&lt;&gt;"",VLOOKUP(Z635,'Anlagentypen strukt inkl RD end'!$A$2:$H$40,8),"")</f>
        <v/>
      </c>
      <c r="AE635" s="33" t="str">
        <f t="shared" si="176"/>
        <v/>
      </c>
      <c r="AF635" s="25"/>
      <c r="AG635" s="25"/>
      <c r="AH635" s="25"/>
      <c r="AI635" s="25"/>
      <c r="AJ635" s="47" t="str">
        <f t="shared" si="177"/>
        <v/>
      </c>
      <c r="AK635" s="48" t="str">
        <f t="shared" si="171"/>
        <v/>
      </c>
      <c r="AL635" s="47" t="str">
        <f t="shared" si="182"/>
        <v/>
      </c>
      <c r="AM635" s="27"/>
      <c r="AN635" s="36" t="str">
        <f t="shared" si="172"/>
        <v/>
      </c>
      <c r="AO635" s="39" t="str">
        <f t="shared" si="186"/>
        <v/>
      </c>
      <c r="AP635" s="39" t="str">
        <f t="shared" si="178"/>
        <v/>
      </c>
      <c r="AQ635" s="97" t="str">
        <f t="shared" si="173"/>
        <v/>
      </c>
      <c r="AR635" s="113" t="str">
        <f>_xlfn.IFNA(IF(AND(MATCH(B635,SlNrfürStrecke!A:A,0)&gt;0,MATCH(C635,SlNrfürStrecke!B:B,0)&gt;0)=TRUE,"ja","nein"),"nein")</f>
        <v>nein</v>
      </c>
      <c r="AS635" s="140" t="str">
        <f t="shared" si="179"/>
        <v>nein</v>
      </c>
      <c r="AT635" s="113" t="str">
        <f t="shared" si="180"/>
        <v>Ja</v>
      </c>
      <c r="AU635" s="113"/>
      <c r="AV635" s="141" t="s">
        <v>3607</v>
      </c>
    </row>
    <row r="636" spans="1:48" s="39" customFormat="1" x14ac:dyDescent="0.25">
      <c r="A636" s="23" t="s">
        <v>2345</v>
      </c>
      <c r="B636" s="77">
        <v>31641</v>
      </c>
      <c r="C636" s="80" t="s">
        <v>3</v>
      </c>
      <c r="D636" s="81" t="s">
        <v>3</v>
      </c>
      <c r="E636" s="37" t="b">
        <f t="shared" si="181"/>
        <v>1</v>
      </c>
      <c r="F636" s="37" t="b">
        <f t="shared" si="174"/>
        <v>0</v>
      </c>
      <c r="G636" s="38" t="str">
        <f t="shared" si="183"/>
        <v xml:space="preserve">31641  </v>
      </c>
      <c r="H636" s="18" t="s">
        <v>877</v>
      </c>
      <c r="I636" s="93" t="s">
        <v>2346</v>
      </c>
      <c r="J636" s="19" t="s">
        <v>3</v>
      </c>
      <c r="K636" s="19" t="s">
        <v>3</v>
      </c>
      <c r="L636" s="51"/>
      <c r="M636" s="51"/>
      <c r="N636" s="19" t="str">
        <f t="shared" si="184"/>
        <v/>
      </c>
      <c r="O636" s="22" t="str">
        <f t="shared" ca="1" si="187"/>
        <v>ja</v>
      </c>
      <c r="P636" s="22" t="str">
        <f t="shared" ca="1" si="188"/>
        <v>ja</v>
      </c>
      <c r="Q636" s="20" t="str">
        <f t="shared" ca="1" si="185"/>
        <v>Ja</v>
      </c>
      <c r="R636" s="53" t="s">
        <v>876</v>
      </c>
      <c r="S636" s="73" t="s">
        <v>2345</v>
      </c>
      <c r="T636" s="28"/>
      <c r="U636" s="33" t="str">
        <f t="shared" si="175"/>
        <v/>
      </c>
      <c r="V636" s="29"/>
      <c r="W636" s="35"/>
      <c r="X636" s="35"/>
      <c r="Y636" s="35"/>
      <c r="Z636" s="35"/>
      <c r="AA636" s="24" t="str">
        <f>IF(W636&lt;&gt;"",VLOOKUP(W636,'Anlagentypen strukt inkl RD end'!$A$2:$H$40,8),"")</f>
        <v/>
      </c>
      <c r="AB636" s="24" t="str">
        <f>IF(X636&lt;&gt;"",VLOOKUP(X636,'Anlagentypen strukt inkl RD end'!$A$2:$H$40,8),"")</f>
        <v/>
      </c>
      <c r="AC636" s="24" t="str">
        <f>IF(Y636&lt;&gt;"",VLOOKUP(Y636,'Anlagentypen strukt inkl RD end'!$A$2:$H$40,8),"")</f>
        <v/>
      </c>
      <c r="AD636" s="24" t="str">
        <f>IF(Z636&lt;&gt;"",VLOOKUP(Z636,'Anlagentypen strukt inkl RD end'!$A$2:$H$40,8),"")</f>
        <v/>
      </c>
      <c r="AE636" s="33" t="str">
        <f t="shared" si="176"/>
        <v/>
      </c>
      <c r="AF636" s="25"/>
      <c r="AG636" s="25"/>
      <c r="AH636" s="25"/>
      <c r="AI636" s="25"/>
      <c r="AJ636" s="47" t="str">
        <f t="shared" si="177"/>
        <v/>
      </c>
      <c r="AK636" s="48" t="str">
        <f t="shared" si="171"/>
        <v/>
      </c>
      <c r="AL636" s="47" t="str">
        <f t="shared" si="182"/>
        <v/>
      </c>
      <c r="AM636" s="27"/>
      <c r="AN636" s="36" t="str">
        <f t="shared" si="172"/>
        <v/>
      </c>
      <c r="AO636" s="39" t="str">
        <f t="shared" si="186"/>
        <v/>
      </c>
      <c r="AP636" s="39" t="str">
        <f t="shared" si="178"/>
        <v>X</v>
      </c>
      <c r="AQ636" s="97" t="str">
        <f t="shared" si="173"/>
        <v/>
      </c>
      <c r="AR636" s="140" t="str">
        <f>_xlfn.IFNA(IF(AND(MATCH(B636,SlNrfürStrecke!A:A,0)&gt;0,MATCH(C636,SlNrfürStrecke!B:B,0)&gt;0)=TRUE,"ja","nein"),"nein")</f>
        <v>ja</v>
      </c>
      <c r="AS636" s="140" t="str">
        <f t="shared" si="179"/>
        <v>ja</v>
      </c>
      <c r="AT636" s="113" t="str">
        <f t="shared" si="180"/>
        <v>Nein</v>
      </c>
      <c r="AU636" s="113"/>
      <c r="AV636" s="141" t="s">
        <v>3607</v>
      </c>
    </row>
    <row r="637" spans="1:48" s="39" customFormat="1" hidden="1" x14ac:dyDescent="0.25">
      <c r="A637" s="23"/>
      <c r="B637" s="77">
        <v>31641</v>
      </c>
      <c r="C637" s="81" t="s">
        <v>7</v>
      </c>
      <c r="D637" s="81" t="s">
        <v>8</v>
      </c>
      <c r="E637" s="37" t="b">
        <f t="shared" si="181"/>
        <v>0</v>
      </c>
      <c r="F637" s="37" t="b">
        <f t="shared" si="174"/>
        <v>0</v>
      </c>
      <c r="G637" s="38" t="str">
        <f t="shared" si="183"/>
        <v>31641 77 g</v>
      </c>
      <c r="H637" s="18" t="s">
        <v>877</v>
      </c>
      <c r="I637" s="94" t="s">
        <v>9</v>
      </c>
      <c r="J637" s="19" t="s">
        <v>3</v>
      </c>
      <c r="K637" s="19" t="s">
        <v>3</v>
      </c>
      <c r="L637" s="51"/>
      <c r="M637" s="51"/>
      <c r="N637" s="19" t="str">
        <f t="shared" si="184"/>
        <v/>
      </c>
      <c r="O637" s="22" t="str">
        <f t="shared" ca="1" si="187"/>
        <v>ja</v>
      </c>
      <c r="P637" s="22" t="str">
        <f t="shared" ca="1" si="188"/>
        <v>ja</v>
      </c>
      <c r="Q637" s="20" t="str">
        <f t="shared" ca="1" si="185"/>
        <v>Ja</v>
      </c>
      <c r="R637" s="53" t="s">
        <v>878</v>
      </c>
      <c r="S637" s="84"/>
      <c r="T637" s="83"/>
      <c r="U637" s="33" t="str">
        <f t="shared" si="175"/>
        <v/>
      </c>
      <c r="V637" s="29"/>
      <c r="W637" s="35"/>
      <c r="X637" s="35"/>
      <c r="Y637" s="35"/>
      <c r="Z637" s="35"/>
      <c r="AA637" s="24" t="str">
        <f>IF(W637&lt;&gt;"",VLOOKUP(W637,'Anlagentypen strukt inkl RD end'!$A$2:$H$40,8),"")</f>
        <v/>
      </c>
      <c r="AB637" s="24" t="str">
        <f>IF(X637&lt;&gt;"",VLOOKUP(X637,'Anlagentypen strukt inkl RD end'!$A$2:$H$40,8),"")</f>
        <v/>
      </c>
      <c r="AC637" s="24" t="str">
        <f>IF(Y637&lt;&gt;"",VLOOKUP(Y637,'Anlagentypen strukt inkl RD end'!$A$2:$H$40,8),"")</f>
        <v/>
      </c>
      <c r="AD637" s="24" t="str">
        <f>IF(Z637&lt;&gt;"",VLOOKUP(Z637,'Anlagentypen strukt inkl RD end'!$A$2:$H$40,8),"")</f>
        <v/>
      </c>
      <c r="AE637" s="33" t="str">
        <f t="shared" si="176"/>
        <v/>
      </c>
      <c r="AF637" s="25"/>
      <c r="AG637" s="25"/>
      <c r="AH637" s="25"/>
      <c r="AI637" s="25"/>
      <c r="AJ637" s="47" t="str">
        <f t="shared" si="177"/>
        <v/>
      </c>
      <c r="AK637" s="48" t="str">
        <f t="shared" si="171"/>
        <v/>
      </c>
      <c r="AL637" s="47" t="str">
        <f t="shared" si="182"/>
        <v/>
      </c>
      <c r="AM637" s="27"/>
      <c r="AN637" s="36" t="str">
        <f t="shared" si="172"/>
        <v/>
      </c>
      <c r="AO637" s="39" t="str">
        <f t="shared" si="186"/>
        <v/>
      </c>
      <c r="AP637" s="39" t="str">
        <f t="shared" si="178"/>
        <v/>
      </c>
      <c r="AQ637" s="97" t="str">
        <f t="shared" si="173"/>
        <v/>
      </c>
      <c r="AR637" s="113" t="str">
        <f>_xlfn.IFNA(IF(AND(MATCH(B637,SlNrfürStrecke!A:A,0)&gt;0,MATCH(C637,SlNrfürStrecke!B:B,0)&gt;0)=TRUE,"ja","nein"),"nein")</f>
        <v>nein</v>
      </c>
      <c r="AS637" s="140" t="str">
        <f t="shared" si="179"/>
        <v>nein</v>
      </c>
      <c r="AT637" s="113" t="str">
        <f t="shared" si="180"/>
        <v>Ja</v>
      </c>
      <c r="AU637" s="113"/>
      <c r="AV637" s="141" t="s">
        <v>3607</v>
      </c>
    </row>
    <row r="638" spans="1:48" s="39" customFormat="1" ht="26.4" hidden="1" x14ac:dyDescent="0.25">
      <c r="A638" s="23"/>
      <c r="B638" s="77">
        <v>31641</v>
      </c>
      <c r="C638" s="81" t="s">
        <v>142</v>
      </c>
      <c r="D638" s="81" t="s">
        <v>3</v>
      </c>
      <c r="E638" s="37" t="b">
        <f t="shared" si="181"/>
        <v>0</v>
      </c>
      <c r="F638" s="37" t="b">
        <f t="shared" si="174"/>
        <v>0</v>
      </c>
      <c r="G638" s="38" t="str">
        <f t="shared" si="183"/>
        <v xml:space="preserve">31641 91 </v>
      </c>
      <c r="H638" s="18" t="s">
        <v>877</v>
      </c>
      <c r="I638" s="94" t="s">
        <v>3164</v>
      </c>
      <c r="J638" s="19" t="s">
        <v>3</v>
      </c>
      <c r="K638" s="19" t="s">
        <v>3</v>
      </c>
      <c r="L638" s="51"/>
      <c r="M638" s="51"/>
      <c r="N638" s="19" t="str">
        <f t="shared" si="184"/>
        <v/>
      </c>
      <c r="O638" s="22" t="str">
        <f t="shared" ca="1" si="187"/>
        <v>ja</v>
      </c>
      <c r="P638" s="22" t="str">
        <f t="shared" ca="1" si="188"/>
        <v>ja</v>
      </c>
      <c r="Q638" s="20" t="str">
        <f t="shared" ca="1" si="185"/>
        <v>Ja</v>
      </c>
      <c r="R638" s="53" t="s">
        <v>879</v>
      </c>
      <c r="S638" s="73"/>
      <c r="T638" s="28"/>
      <c r="U638" s="33" t="str">
        <f t="shared" si="175"/>
        <v/>
      </c>
      <c r="V638" s="29"/>
      <c r="W638" s="35"/>
      <c r="X638" s="35"/>
      <c r="Y638" s="35"/>
      <c r="Z638" s="35"/>
      <c r="AA638" s="24" t="str">
        <f>IF(W638&lt;&gt;"",VLOOKUP(W638,'Anlagentypen strukt inkl RD end'!$A$2:$H$40,8),"")</f>
        <v/>
      </c>
      <c r="AB638" s="24" t="str">
        <f>IF(X638&lt;&gt;"",VLOOKUP(X638,'Anlagentypen strukt inkl RD end'!$A$2:$H$40,8),"")</f>
        <v/>
      </c>
      <c r="AC638" s="24" t="str">
        <f>IF(Y638&lt;&gt;"",VLOOKUP(Y638,'Anlagentypen strukt inkl RD end'!$A$2:$H$40,8),"")</f>
        <v/>
      </c>
      <c r="AD638" s="24" t="str">
        <f>IF(Z638&lt;&gt;"",VLOOKUP(Z638,'Anlagentypen strukt inkl RD end'!$A$2:$H$40,8),"")</f>
        <v/>
      </c>
      <c r="AE638" s="33" t="str">
        <f t="shared" si="176"/>
        <v/>
      </c>
      <c r="AF638" s="25"/>
      <c r="AG638" s="25"/>
      <c r="AH638" s="25"/>
      <c r="AI638" s="25"/>
      <c r="AJ638" s="47" t="str">
        <f t="shared" si="177"/>
        <v/>
      </c>
      <c r="AK638" s="48" t="str">
        <f t="shared" si="171"/>
        <v/>
      </c>
      <c r="AL638" s="47" t="str">
        <f t="shared" si="182"/>
        <v/>
      </c>
      <c r="AM638" s="27"/>
      <c r="AN638" s="36" t="str">
        <f t="shared" si="172"/>
        <v/>
      </c>
      <c r="AO638" s="39" t="str">
        <f t="shared" si="186"/>
        <v/>
      </c>
      <c r="AP638" s="39" t="str">
        <f t="shared" si="178"/>
        <v/>
      </c>
      <c r="AQ638" s="97" t="str">
        <f t="shared" si="173"/>
        <v/>
      </c>
      <c r="AR638" s="113" t="str">
        <f>_xlfn.IFNA(IF(AND(MATCH(B638,SlNrfürStrecke!A:A,0)&gt;0,MATCH(C638,SlNrfürStrecke!B:B,0)&gt;0)=TRUE,"ja","nein"),"nein")</f>
        <v>nein</v>
      </c>
      <c r="AS638" s="140" t="str">
        <f t="shared" si="179"/>
        <v>nein</v>
      </c>
      <c r="AT638" s="113" t="str">
        <f t="shared" si="180"/>
        <v>Ja</v>
      </c>
      <c r="AU638" s="113"/>
      <c r="AV638" s="141" t="s">
        <v>3607</v>
      </c>
    </row>
    <row r="639" spans="1:48" s="39" customFormat="1" hidden="1" x14ac:dyDescent="0.25">
      <c r="A639" s="23"/>
      <c r="B639" s="77">
        <v>31642</v>
      </c>
      <c r="C639" s="80" t="s">
        <v>3</v>
      </c>
      <c r="D639" s="81" t="s">
        <v>8</v>
      </c>
      <c r="E639" s="37" t="b">
        <f t="shared" si="181"/>
        <v>0</v>
      </c>
      <c r="F639" s="37" t="b">
        <f t="shared" si="174"/>
        <v>0</v>
      </c>
      <c r="G639" s="38" t="str">
        <f t="shared" si="183"/>
        <v>31642  g</v>
      </c>
      <c r="H639" s="18" t="s">
        <v>881</v>
      </c>
      <c r="I639" s="93" t="s">
        <v>2346</v>
      </c>
      <c r="J639" s="19" t="s">
        <v>3</v>
      </c>
      <c r="K639" s="19" t="s">
        <v>3</v>
      </c>
      <c r="L639" s="51"/>
      <c r="M639" s="51"/>
      <c r="N639" s="19" t="str">
        <f t="shared" si="184"/>
        <v/>
      </c>
      <c r="O639" s="22" t="str">
        <f t="shared" ca="1" si="187"/>
        <v>ja</v>
      </c>
      <c r="P639" s="22" t="str">
        <f t="shared" ca="1" si="188"/>
        <v>ja</v>
      </c>
      <c r="Q639" s="20" t="str">
        <f t="shared" ca="1" si="185"/>
        <v>Ja</v>
      </c>
      <c r="R639" s="53" t="s">
        <v>880</v>
      </c>
      <c r="S639" s="84"/>
      <c r="T639" s="83"/>
      <c r="U639" s="33" t="str">
        <f t="shared" si="175"/>
        <v/>
      </c>
      <c r="V639" s="29"/>
      <c r="W639" s="35"/>
      <c r="X639" s="35"/>
      <c r="Y639" s="35"/>
      <c r="Z639" s="35"/>
      <c r="AA639" s="24" t="str">
        <f>IF(W639&lt;&gt;"",VLOOKUP(W639,'Anlagentypen strukt inkl RD end'!$A$2:$H$40,8),"")</f>
        <v/>
      </c>
      <c r="AB639" s="24" t="str">
        <f>IF(X639&lt;&gt;"",VLOOKUP(X639,'Anlagentypen strukt inkl RD end'!$A$2:$H$40,8),"")</f>
        <v/>
      </c>
      <c r="AC639" s="24" t="str">
        <f>IF(Y639&lt;&gt;"",VLOOKUP(Y639,'Anlagentypen strukt inkl RD end'!$A$2:$H$40,8),"")</f>
        <v/>
      </c>
      <c r="AD639" s="24" t="str">
        <f>IF(Z639&lt;&gt;"",VLOOKUP(Z639,'Anlagentypen strukt inkl RD end'!$A$2:$H$40,8),"")</f>
        <v/>
      </c>
      <c r="AE639" s="33" t="str">
        <f t="shared" si="176"/>
        <v/>
      </c>
      <c r="AF639" s="25"/>
      <c r="AG639" s="25"/>
      <c r="AH639" s="25"/>
      <c r="AI639" s="25"/>
      <c r="AJ639" s="47" t="str">
        <f t="shared" si="177"/>
        <v/>
      </c>
      <c r="AK639" s="48" t="str">
        <f t="shared" si="171"/>
        <v/>
      </c>
      <c r="AL639" s="47" t="str">
        <f t="shared" si="182"/>
        <v/>
      </c>
      <c r="AM639" s="27"/>
      <c r="AN639" s="36" t="str">
        <f t="shared" si="172"/>
        <v/>
      </c>
      <c r="AO639" s="39" t="str">
        <f t="shared" si="186"/>
        <v/>
      </c>
      <c r="AP639" s="39" t="str">
        <f t="shared" si="178"/>
        <v/>
      </c>
      <c r="AQ639" s="97" t="str">
        <f t="shared" si="173"/>
        <v/>
      </c>
      <c r="AR639" s="140" t="str">
        <f>_xlfn.IFNA(IF(AND(MATCH(B639,SlNrfürStrecke!A:A,0)&gt;0,MATCH(C639,SlNrfürStrecke!B:B,0)&gt;0)=TRUE,"ja","nein"),"nein")</f>
        <v>nein</v>
      </c>
      <c r="AS639" s="140" t="str">
        <f t="shared" si="179"/>
        <v>nein</v>
      </c>
      <c r="AT639" s="113" t="str">
        <f t="shared" si="180"/>
        <v>Ja</v>
      </c>
      <c r="AU639" s="113"/>
      <c r="AV639" s="141" t="s">
        <v>3607</v>
      </c>
    </row>
    <row r="640" spans="1:48" s="39" customFormat="1" hidden="1" x14ac:dyDescent="0.25">
      <c r="A640" s="23"/>
      <c r="B640" s="77">
        <v>31642</v>
      </c>
      <c r="C640" s="81" t="s">
        <v>112</v>
      </c>
      <c r="D640" s="81" t="s">
        <v>3</v>
      </c>
      <c r="E640" s="37" t="b">
        <f t="shared" si="181"/>
        <v>0</v>
      </c>
      <c r="F640" s="37" t="b">
        <f t="shared" si="174"/>
        <v>0</v>
      </c>
      <c r="G640" s="38" t="str">
        <f t="shared" si="183"/>
        <v xml:space="preserve">31642 88 </v>
      </c>
      <c r="H640" s="18" t="s">
        <v>881</v>
      </c>
      <c r="I640" s="94" t="s">
        <v>113</v>
      </c>
      <c r="J640" s="19" t="s">
        <v>3</v>
      </c>
      <c r="K640" s="19" t="s">
        <v>3</v>
      </c>
      <c r="L640" s="51"/>
      <c r="M640" s="51"/>
      <c r="N640" s="19" t="str">
        <f t="shared" si="184"/>
        <v/>
      </c>
      <c r="O640" s="22" t="str">
        <f t="shared" ca="1" si="187"/>
        <v>ja</v>
      </c>
      <c r="P640" s="22" t="str">
        <f t="shared" ca="1" si="188"/>
        <v>ja</v>
      </c>
      <c r="Q640" s="20" t="str">
        <f t="shared" ca="1" si="185"/>
        <v>Ja</v>
      </c>
      <c r="R640" s="53" t="s">
        <v>882</v>
      </c>
      <c r="S640" s="73"/>
      <c r="T640" s="28"/>
      <c r="U640" s="33" t="str">
        <f t="shared" si="175"/>
        <v/>
      </c>
      <c r="V640" s="29"/>
      <c r="W640" s="35"/>
      <c r="X640" s="35"/>
      <c r="Y640" s="35"/>
      <c r="Z640" s="35"/>
      <c r="AA640" s="24" t="str">
        <f>IF(W640&lt;&gt;"",VLOOKUP(W640,'Anlagentypen strukt inkl RD end'!$A$2:$H$40,8),"")</f>
        <v/>
      </c>
      <c r="AB640" s="24" t="str">
        <f>IF(X640&lt;&gt;"",VLOOKUP(X640,'Anlagentypen strukt inkl RD end'!$A$2:$H$40,8),"")</f>
        <v/>
      </c>
      <c r="AC640" s="24" t="str">
        <f>IF(Y640&lt;&gt;"",VLOOKUP(Y640,'Anlagentypen strukt inkl RD end'!$A$2:$H$40,8),"")</f>
        <v/>
      </c>
      <c r="AD640" s="24" t="str">
        <f>IF(Z640&lt;&gt;"",VLOOKUP(Z640,'Anlagentypen strukt inkl RD end'!$A$2:$H$40,8),"")</f>
        <v/>
      </c>
      <c r="AE640" s="33" t="str">
        <f t="shared" si="176"/>
        <v/>
      </c>
      <c r="AF640" s="25"/>
      <c r="AG640" s="25"/>
      <c r="AH640" s="25"/>
      <c r="AI640" s="25"/>
      <c r="AJ640" s="47" t="str">
        <f t="shared" si="177"/>
        <v/>
      </c>
      <c r="AK640" s="48" t="str">
        <f t="shared" si="171"/>
        <v/>
      </c>
      <c r="AL640" s="47" t="str">
        <f t="shared" si="182"/>
        <v/>
      </c>
      <c r="AM640" s="27"/>
      <c r="AN640" s="36" t="str">
        <f t="shared" si="172"/>
        <v/>
      </c>
      <c r="AO640" s="39" t="str">
        <f t="shared" si="186"/>
        <v/>
      </c>
      <c r="AP640" s="39" t="str">
        <f t="shared" si="178"/>
        <v/>
      </c>
      <c r="AQ640" s="97" t="str">
        <f t="shared" si="173"/>
        <v/>
      </c>
      <c r="AR640" s="113" t="str">
        <f>_xlfn.IFNA(IF(AND(MATCH(B640,SlNrfürStrecke!A:A,0)&gt;0,MATCH(C640,SlNrfürStrecke!B:B,0)&gt;0)=TRUE,"ja","nein"),"nein")</f>
        <v>nein</v>
      </c>
      <c r="AS640" s="140" t="str">
        <f t="shared" si="179"/>
        <v>nein</v>
      </c>
      <c r="AT640" s="113" t="str">
        <f t="shared" si="180"/>
        <v>Ja</v>
      </c>
      <c r="AU640" s="113"/>
      <c r="AV640" s="141" t="s">
        <v>3607</v>
      </c>
    </row>
    <row r="641" spans="1:48" s="39" customFormat="1" ht="26.4" hidden="1" x14ac:dyDescent="0.25">
      <c r="A641" s="23"/>
      <c r="B641" s="77">
        <v>31642</v>
      </c>
      <c r="C641" s="81" t="s">
        <v>142</v>
      </c>
      <c r="D641" s="81" t="s">
        <v>8</v>
      </c>
      <c r="E641" s="37" t="b">
        <f t="shared" si="181"/>
        <v>0</v>
      </c>
      <c r="F641" s="37" t="b">
        <f t="shared" si="174"/>
        <v>0</v>
      </c>
      <c r="G641" s="38" t="str">
        <f t="shared" si="183"/>
        <v>31642 91 g</v>
      </c>
      <c r="H641" s="18" t="s">
        <v>881</v>
      </c>
      <c r="I641" s="94" t="s">
        <v>3164</v>
      </c>
      <c r="J641" s="19" t="s">
        <v>3</v>
      </c>
      <c r="K641" s="19" t="s">
        <v>3182</v>
      </c>
      <c r="L641" s="51"/>
      <c r="M641" s="51"/>
      <c r="N641" s="19" t="str">
        <f t="shared" si="184"/>
        <v/>
      </c>
      <c r="O641" s="22" t="str">
        <f t="shared" ca="1" si="187"/>
        <v>ja</v>
      </c>
      <c r="P641" s="22" t="str">
        <f t="shared" ca="1" si="188"/>
        <v>ja</v>
      </c>
      <c r="Q641" s="20" t="str">
        <f t="shared" ca="1" si="185"/>
        <v>Ja</v>
      </c>
      <c r="R641" s="53" t="s">
        <v>883</v>
      </c>
      <c r="S641" s="84"/>
      <c r="T641" s="83"/>
      <c r="U641" s="33" t="str">
        <f t="shared" si="175"/>
        <v/>
      </c>
      <c r="V641" s="29"/>
      <c r="W641" s="35"/>
      <c r="X641" s="35"/>
      <c r="Y641" s="35"/>
      <c r="Z641" s="35"/>
      <c r="AA641" s="24" t="str">
        <f>IF(W641&lt;&gt;"",VLOOKUP(W641,'Anlagentypen strukt inkl RD end'!$A$2:$H$40,8),"")</f>
        <v/>
      </c>
      <c r="AB641" s="24" t="str">
        <f>IF(X641&lt;&gt;"",VLOOKUP(X641,'Anlagentypen strukt inkl RD end'!$A$2:$H$40,8),"")</f>
        <v/>
      </c>
      <c r="AC641" s="24" t="str">
        <f>IF(Y641&lt;&gt;"",VLOOKUP(Y641,'Anlagentypen strukt inkl RD end'!$A$2:$H$40,8),"")</f>
        <v/>
      </c>
      <c r="AD641" s="24" t="str">
        <f>IF(Z641&lt;&gt;"",VLOOKUP(Z641,'Anlagentypen strukt inkl RD end'!$A$2:$H$40,8),"")</f>
        <v/>
      </c>
      <c r="AE641" s="33" t="str">
        <f t="shared" si="176"/>
        <v/>
      </c>
      <c r="AF641" s="25"/>
      <c r="AG641" s="25"/>
      <c r="AH641" s="25"/>
      <c r="AI641" s="25"/>
      <c r="AJ641" s="47" t="str">
        <f t="shared" si="177"/>
        <v/>
      </c>
      <c r="AK641" s="48" t="str">
        <f t="shared" si="171"/>
        <v/>
      </c>
      <c r="AL641" s="47" t="str">
        <f t="shared" si="182"/>
        <v/>
      </c>
      <c r="AM641" s="27"/>
      <c r="AN641" s="36" t="str">
        <f t="shared" si="172"/>
        <v/>
      </c>
      <c r="AO641" s="39" t="str">
        <f t="shared" si="186"/>
        <v/>
      </c>
      <c r="AP641" s="39" t="str">
        <f t="shared" si="178"/>
        <v/>
      </c>
      <c r="AQ641" s="97" t="str">
        <f t="shared" si="173"/>
        <v/>
      </c>
      <c r="AR641" s="113" t="str">
        <f>_xlfn.IFNA(IF(AND(MATCH(B641,SlNrfürStrecke!A:A,0)&gt;0,MATCH(C641,SlNrfürStrecke!B:B,0)&gt;0)=TRUE,"ja","nein"),"nein")</f>
        <v>nein</v>
      </c>
      <c r="AS641" s="140" t="str">
        <f t="shared" si="179"/>
        <v>nein</v>
      </c>
      <c r="AT641" s="113" t="str">
        <f t="shared" si="180"/>
        <v>Ja</v>
      </c>
      <c r="AU641" s="113"/>
      <c r="AV641" s="141" t="s">
        <v>3607</v>
      </c>
    </row>
    <row r="642" spans="1:48" s="39" customFormat="1" ht="26.4" hidden="1" x14ac:dyDescent="0.25">
      <c r="A642" s="23"/>
      <c r="B642" s="77">
        <v>31660</v>
      </c>
      <c r="C642" s="80" t="s">
        <v>3</v>
      </c>
      <c r="D642" s="81" t="s">
        <v>8</v>
      </c>
      <c r="E642" s="37" t="b">
        <f t="shared" si="181"/>
        <v>0</v>
      </c>
      <c r="F642" s="37" t="b">
        <f t="shared" si="174"/>
        <v>0</v>
      </c>
      <c r="G642" s="38" t="str">
        <f t="shared" si="183"/>
        <v>31660  g</v>
      </c>
      <c r="H642" s="18" t="s">
        <v>885</v>
      </c>
      <c r="I642" s="93" t="s">
        <v>2346</v>
      </c>
      <c r="J642" s="19" t="s">
        <v>3</v>
      </c>
      <c r="K642" s="19" t="s">
        <v>3</v>
      </c>
      <c r="L642" s="51"/>
      <c r="M642" s="51"/>
      <c r="N642" s="19" t="str">
        <f t="shared" si="184"/>
        <v/>
      </c>
      <c r="O642" s="22" t="str">
        <f t="shared" ca="1" si="187"/>
        <v>ja</v>
      </c>
      <c r="P642" s="22" t="str">
        <f t="shared" ca="1" si="188"/>
        <v>ja</v>
      </c>
      <c r="Q642" s="20" t="str">
        <f t="shared" ca="1" si="185"/>
        <v>Ja</v>
      </c>
      <c r="R642" s="53" t="s">
        <v>884</v>
      </c>
      <c r="S642" s="84"/>
      <c r="T642" s="83"/>
      <c r="U642" s="33" t="str">
        <f t="shared" si="175"/>
        <v/>
      </c>
      <c r="V642" s="29"/>
      <c r="W642" s="35"/>
      <c r="X642" s="35"/>
      <c r="Y642" s="35"/>
      <c r="Z642" s="35"/>
      <c r="AA642" s="24" t="str">
        <f>IF(W642&lt;&gt;"",VLOOKUP(W642,'Anlagentypen strukt inkl RD end'!$A$2:$H$40,8),"")</f>
        <v/>
      </c>
      <c r="AB642" s="24" t="str">
        <f>IF(X642&lt;&gt;"",VLOOKUP(X642,'Anlagentypen strukt inkl RD end'!$A$2:$H$40,8),"")</f>
        <v/>
      </c>
      <c r="AC642" s="24" t="str">
        <f>IF(Y642&lt;&gt;"",VLOOKUP(Y642,'Anlagentypen strukt inkl RD end'!$A$2:$H$40,8),"")</f>
        <v/>
      </c>
      <c r="AD642" s="24" t="str">
        <f>IF(Z642&lt;&gt;"",VLOOKUP(Z642,'Anlagentypen strukt inkl RD end'!$A$2:$H$40,8),"")</f>
        <v/>
      </c>
      <c r="AE642" s="33" t="str">
        <f t="shared" si="176"/>
        <v/>
      </c>
      <c r="AF642" s="25"/>
      <c r="AG642" s="25"/>
      <c r="AH642" s="25"/>
      <c r="AI642" s="25"/>
      <c r="AJ642" s="47" t="str">
        <f t="shared" si="177"/>
        <v/>
      </c>
      <c r="AK642" s="48" t="str">
        <f t="shared" ref="AK642:AK705" si="189">U642&amp; AE642 &amp; IF(AF642 &lt;&gt;"",AF642&amp;", ","") &amp;IF(AG642 &lt;&gt;"",AG642&amp;", ","") &amp;IF(AH642 &lt;&gt;"",AH642&amp;", ","")&amp; IF(AI642 &lt;&gt;"",AI642&amp;", ","")</f>
        <v/>
      </c>
      <c r="AL642" s="47" t="str">
        <f t="shared" si="182"/>
        <v/>
      </c>
      <c r="AM642" s="27"/>
      <c r="AN642" s="36" t="str">
        <f t="shared" ref="AN642:AN705" si="190">IF(AND(V642="X",AJ642=""),"R/D-Verfahren für die Behandlung fehlen!","")</f>
        <v/>
      </c>
      <c r="AO642" s="39" t="str">
        <f t="shared" si="186"/>
        <v/>
      </c>
      <c r="AP642" s="39" t="str">
        <f t="shared" si="178"/>
        <v/>
      </c>
      <c r="AQ642" s="97" t="str">
        <f t="shared" ref="AQ642:AQ705" si="191">IF(A642="X",(IF(OR(S642="X",T642="X",V642="X")=TRUE,"","Spalten S, T und V nicht befüllt!")),IF(OR(S642="X",T642="X",V642="X"),"Spalte A nicht befüllt!",""))</f>
        <v/>
      </c>
      <c r="AR642" s="140" t="str">
        <f>_xlfn.IFNA(IF(AND(MATCH(B642,SlNrfürStrecke!A:A,0)&gt;0,MATCH(C642,SlNrfürStrecke!B:B,0)&gt;0)=TRUE,"ja","nein"),"nein")</f>
        <v>nein</v>
      </c>
      <c r="AS642" s="140" t="str">
        <f t="shared" si="179"/>
        <v>nein</v>
      </c>
      <c r="AT642" s="113" t="str">
        <f t="shared" si="180"/>
        <v>Ja</v>
      </c>
      <c r="AU642" s="113"/>
      <c r="AV642" s="141" t="s">
        <v>3607</v>
      </c>
    </row>
    <row r="643" spans="1:48" s="39" customFormat="1" ht="26.4" hidden="1" x14ac:dyDescent="0.25">
      <c r="A643" s="23"/>
      <c r="B643" s="77">
        <v>31660</v>
      </c>
      <c r="C643" s="81" t="s">
        <v>112</v>
      </c>
      <c r="D643" s="81" t="s">
        <v>3</v>
      </c>
      <c r="E643" s="37" t="b">
        <f t="shared" si="181"/>
        <v>0</v>
      </c>
      <c r="F643" s="37" t="b">
        <f t="shared" ref="F643:F706" si="192">AND(A643="X",D643="g")</f>
        <v>0</v>
      </c>
      <c r="G643" s="38" t="str">
        <f t="shared" si="183"/>
        <v xml:space="preserve">31660 88 </v>
      </c>
      <c r="H643" s="18" t="s">
        <v>885</v>
      </c>
      <c r="I643" s="94" t="s">
        <v>113</v>
      </c>
      <c r="J643" s="19" t="s">
        <v>3</v>
      </c>
      <c r="K643" s="19" t="s">
        <v>3</v>
      </c>
      <c r="L643" s="51"/>
      <c r="M643" s="51"/>
      <c r="N643" s="19" t="str">
        <f t="shared" si="184"/>
        <v/>
      </c>
      <c r="O643" s="22" t="str">
        <f t="shared" ca="1" si="187"/>
        <v>ja</v>
      </c>
      <c r="P643" s="22" t="str">
        <f t="shared" ca="1" si="188"/>
        <v>ja</v>
      </c>
      <c r="Q643" s="20" t="str">
        <f t="shared" ca="1" si="185"/>
        <v>Ja</v>
      </c>
      <c r="R643" s="53" t="s">
        <v>886</v>
      </c>
      <c r="S643" s="73"/>
      <c r="T643" s="28"/>
      <c r="U643" s="33" t="str">
        <f t="shared" ref="U643:U706" si="193">IF(T643="X","R13, D15 ", "")</f>
        <v/>
      </c>
      <c r="V643" s="29"/>
      <c r="W643" s="35"/>
      <c r="X643" s="35"/>
      <c r="Y643" s="35"/>
      <c r="Z643" s="35"/>
      <c r="AA643" s="24" t="str">
        <f>IF(W643&lt;&gt;"",VLOOKUP(W643,'Anlagentypen strukt inkl RD end'!$A$2:$H$40,8),"")</f>
        <v/>
      </c>
      <c r="AB643" s="24" t="str">
        <f>IF(X643&lt;&gt;"",VLOOKUP(X643,'Anlagentypen strukt inkl RD end'!$A$2:$H$40,8),"")</f>
        <v/>
      </c>
      <c r="AC643" s="24" t="str">
        <f>IF(Y643&lt;&gt;"",VLOOKUP(Y643,'Anlagentypen strukt inkl RD end'!$A$2:$H$40,8),"")</f>
        <v/>
      </c>
      <c r="AD643" s="24" t="str">
        <f>IF(Z643&lt;&gt;"",VLOOKUP(Z643,'Anlagentypen strukt inkl RD end'!$A$2:$H$40,8),"")</f>
        <v/>
      </c>
      <c r="AE643" s="33" t="str">
        <f t="shared" ref="AE643:AE706" si="194">AA643&amp;AB643&amp;AD643&amp;AC643</f>
        <v/>
      </c>
      <c r="AF643" s="25"/>
      <c r="AG643" s="25"/>
      <c r="AH643" s="25"/>
      <c r="AI643" s="25"/>
      <c r="AJ643" s="47" t="str">
        <f t="shared" ref="AJ643:AJ706" si="195">IF(AE643 &lt;&gt;"",AE643&amp;", ","") &amp;IF(AF643 &lt;&gt;"",AF643&amp;", ","") &amp;IF(AG643 &lt;&gt;"",AG643&amp;", ","") &amp;IF(AH643 &lt;&gt;"",AH643&amp;", ","")&amp; IF(AI643 &lt;&gt;"",AI643&amp;", ","")</f>
        <v/>
      </c>
      <c r="AK643" s="48" t="str">
        <f t="shared" si="189"/>
        <v/>
      </c>
      <c r="AL643" s="47" t="str">
        <f t="shared" si="182"/>
        <v/>
      </c>
      <c r="AM643" s="27"/>
      <c r="AN643" s="36" t="str">
        <f t="shared" si="190"/>
        <v/>
      </c>
      <c r="AO643" s="39" t="str">
        <f t="shared" si="186"/>
        <v/>
      </c>
      <c r="AP643" s="39" t="str">
        <f t="shared" ref="AP643:AP706" si="196">IF(OR(A643="X",S643="X",T643="X",V643="X"),"X","")</f>
        <v/>
      </c>
      <c r="AQ643" s="97" t="str">
        <f t="shared" si="191"/>
        <v/>
      </c>
      <c r="AR643" s="113" t="str">
        <f>_xlfn.IFNA(IF(AND(MATCH(B643,SlNrfürStrecke!A:A,0)&gt;0,MATCH(C643,SlNrfürStrecke!B:B,0)&gt;0)=TRUE,"ja","nein"),"nein")</f>
        <v>nein</v>
      </c>
      <c r="AS643" s="140" t="str">
        <f t="shared" ref="AS643:AS706" si="197">AR643</f>
        <v>nein</v>
      </c>
      <c r="AT643" s="113" t="str">
        <f t="shared" ref="AT643:AT706" si="198">IF(AS643="ja","Nein","Ja")</f>
        <v>Ja</v>
      </c>
      <c r="AU643" s="113"/>
      <c r="AV643" s="141" t="s">
        <v>3607</v>
      </c>
    </row>
    <row r="644" spans="1:48" s="39" customFormat="1" ht="26.4" hidden="1" x14ac:dyDescent="0.25">
      <c r="A644" s="23"/>
      <c r="B644" s="77">
        <v>31660</v>
      </c>
      <c r="C644" s="81" t="s">
        <v>142</v>
      </c>
      <c r="D644" s="81" t="s">
        <v>8</v>
      </c>
      <c r="E644" s="37" t="b">
        <f t="shared" ref="E644:E707" si="199">AND(A644="X",D644="")</f>
        <v>0</v>
      </c>
      <c r="F644" s="37" t="b">
        <f t="shared" si="192"/>
        <v>0</v>
      </c>
      <c r="G644" s="38" t="str">
        <f t="shared" si="183"/>
        <v>31660 91 g</v>
      </c>
      <c r="H644" s="18" t="s">
        <v>885</v>
      </c>
      <c r="I644" s="94" t="s">
        <v>3164</v>
      </c>
      <c r="J644" s="19" t="s">
        <v>3</v>
      </c>
      <c r="K644" s="19" t="s">
        <v>3182</v>
      </c>
      <c r="L644" s="51"/>
      <c r="M644" s="51"/>
      <c r="N644" s="19" t="str">
        <f t="shared" si="184"/>
        <v/>
      </c>
      <c r="O644" s="22" t="str">
        <f t="shared" ca="1" si="187"/>
        <v>ja</v>
      </c>
      <c r="P644" s="22" t="str">
        <f t="shared" ca="1" si="188"/>
        <v>ja</v>
      </c>
      <c r="Q644" s="20" t="str">
        <f t="shared" ca="1" si="185"/>
        <v>Ja</v>
      </c>
      <c r="R644" s="53" t="s">
        <v>887</v>
      </c>
      <c r="S644" s="84"/>
      <c r="T644" s="83"/>
      <c r="U644" s="33" t="str">
        <f t="shared" si="193"/>
        <v/>
      </c>
      <c r="V644" s="29"/>
      <c r="W644" s="35"/>
      <c r="X644" s="35"/>
      <c r="Y644" s="35"/>
      <c r="Z644" s="35"/>
      <c r="AA644" s="24" t="str">
        <f>IF(W644&lt;&gt;"",VLOOKUP(W644,'Anlagentypen strukt inkl RD end'!$A$2:$H$40,8),"")</f>
        <v/>
      </c>
      <c r="AB644" s="24" t="str">
        <f>IF(X644&lt;&gt;"",VLOOKUP(X644,'Anlagentypen strukt inkl RD end'!$A$2:$H$40,8),"")</f>
        <v/>
      </c>
      <c r="AC644" s="24" t="str">
        <f>IF(Y644&lt;&gt;"",VLOOKUP(Y644,'Anlagentypen strukt inkl RD end'!$A$2:$H$40,8),"")</f>
        <v/>
      </c>
      <c r="AD644" s="24" t="str">
        <f>IF(Z644&lt;&gt;"",VLOOKUP(Z644,'Anlagentypen strukt inkl RD end'!$A$2:$H$40,8),"")</f>
        <v/>
      </c>
      <c r="AE644" s="33" t="str">
        <f t="shared" si="194"/>
        <v/>
      </c>
      <c r="AF644" s="25"/>
      <c r="AG644" s="25"/>
      <c r="AH644" s="25"/>
      <c r="AI644" s="25"/>
      <c r="AJ644" s="47" t="str">
        <f t="shared" si="195"/>
        <v/>
      </c>
      <c r="AK644" s="48" t="str">
        <f t="shared" si="189"/>
        <v/>
      </c>
      <c r="AL644" s="47" t="str">
        <f t="shared" ref="AL644:AL707" si="200">AE644 &amp; IF(AF644 &lt;&gt;"",AF644&amp;", ","") &amp;IF(AG644 &lt;&gt;"",AG644&amp;", ","") &amp;IF(AH644 &lt;&gt;"",AH644&amp;", ","")&amp; IF(AI644 &lt;&gt;"",AI644&amp;", ","")</f>
        <v/>
      </c>
      <c r="AM644" s="27"/>
      <c r="AN644" s="36" t="str">
        <f t="shared" si="190"/>
        <v/>
      </c>
      <c r="AO644" s="39" t="str">
        <f t="shared" si="186"/>
        <v/>
      </c>
      <c r="AP644" s="39" t="str">
        <f t="shared" si="196"/>
        <v/>
      </c>
      <c r="AQ644" s="97" t="str">
        <f t="shared" si="191"/>
        <v/>
      </c>
      <c r="AR644" s="113" t="str">
        <f>_xlfn.IFNA(IF(AND(MATCH(B644,SlNrfürStrecke!A:A,0)&gt;0,MATCH(C644,SlNrfürStrecke!B:B,0)&gt;0)=TRUE,"ja","nein"),"nein")</f>
        <v>nein</v>
      </c>
      <c r="AS644" s="140" t="str">
        <f t="shared" si="197"/>
        <v>nein</v>
      </c>
      <c r="AT644" s="113" t="str">
        <f t="shared" si="198"/>
        <v>Ja</v>
      </c>
      <c r="AU644" s="113"/>
      <c r="AV644" s="141" t="s">
        <v>3607</v>
      </c>
    </row>
    <row r="645" spans="1:48" s="39" customFormat="1" ht="26.4" x14ac:dyDescent="0.25">
      <c r="A645" s="23" t="s">
        <v>2345</v>
      </c>
      <c r="B645" s="77">
        <v>35101</v>
      </c>
      <c r="C645" s="80" t="s">
        <v>3</v>
      </c>
      <c r="D645" s="81" t="s">
        <v>3</v>
      </c>
      <c r="E645" s="37" t="b">
        <f t="shared" si="199"/>
        <v>1</v>
      </c>
      <c r="F645" s="37" t="b">
        <f t="shared" si="192"/>
        <v>0</v>
      </c>
      <c r="G645" s="38" t="str">
        <f t="shared" si="183"/>
        <v xml:space="preserve">35101  </v>
      </c>
      <c r="H645" s="18" t="s">
        <v>889</v>
      </c>
      <c r="I645" s="93" t="s">
        <v>2346</v>
      </c>
      <c r="J645" s="19" t="s">
        <v>3194</v>
      </c>
      <c r="K645" s="19" t="s">
        <v>3</v>
      </c>
      <c r="L645" s="51"/>
      <c r="M645" s="51"/>
      <c r="N645" s="19" t="str">
        <f t="shared" si="184"/>
        <v/>
      </c>
      <c r="O645" s="22" t="str">
        <f t="shared" ca="1" si="187"/>
        <v>ja</v>
      </c>
      <c r="P645" s="22" t="str">
        <f t="shared" ca="1" si="188"/>
        <v>ja</v>
      </c>
      <c r="Q645" s="20" t="str">
        <f t="shared" ca="1" si="185"/>
        <v>Ja</v>
      </c>
      <c r="R645" s="53" t="s">
        <v>888</v>
      </c>
      <c r="S645" s="73" t="s">
        <v>2345</v>
      </c>
      <c r="T645" s="28"/>
      <c r="U645" s="33" t="str">
        <f t="shared" si="193"/>
        <v/>
      </c>
      <c r="V645" s="29"/>
      <c r="W645" s="35"/>
      <c r="X645" s="35"/>
      <c r="Y645" s="35"/>
      <c r="Z645" s="35"/>
      <c r="AA645" s="24" t="str">
        <f>IF(W645&lt;&gt;"",VLOOKUP(W645,'Anlagentypen strukt inkl RD end'!$A$2:$H$40,8),"")</f>
        <v/>
      </c>
      <c r="AB645" s="24" t="str">
        <f>IF(X645&lt;&gt;"",VLOOKUP(X645,'Anlagentypen strukt inkl RD end'!$A$2:$H$40,8),"")</f>
        <v/>
      </c>
      <c r="AC645" s="24" t="str">
        <f>IF(Y645&lt;&gt;"",VLOOKUP(Y645,'Anlagentypen strukt inkl RD end'!$A$2:$H$40,8),"")</f>
        <v/>
      </c>
      <c r="AD645" s="24" t="str">
        <f>IF(Z645&lt;&gt;"",VLOOKUP(Z645,'Anlagentypen strukt inkl RD end'!$A$2:$H$40,8),"")</f>
        <v/>
      </c>
      <c r="AE645" s="33" t="str">
        <f t="shared" si="194"/>
        <v/>
      </c>
      <c r="AF645" s="25"/>
      <c r="AG645" s="25"/>
      <c r="AH645" s="25"/>
      <c r="AI645" s="25"/>
      <c r="AJ645" s="47" t="str">
        <f t="shared" si="195"/>
        <v/>
      </c>
      <c r="AK645" s="48" t="str">
        <f t="shared" si="189"/>
        <v/>
      </c>
      <c r="AL645" s="47" t="str">
        <f t="shared" si="200"/>
        <v/>
      </c>
      <c r="AM645" s="27"/>
      <c r="AN645" s="36" t="str">
        <f t="shared" si="190"/>
        <v/>
      </c>
      <c r="AO645" s="39" t="str">
        <f t="shared" si="186"/>
        <v/>
      </c>
      <c r="AP645" s="39" t="str">
        <f t="shared" si="196"/>
        <v>X</v>
      </c>
      <c r="AQ645" s="97" t="str">
        <f t="shared" si="191"/>
        <v/>
      </c>
      <c r="AR645" s="140" t="str">
        <f>_xlfn.IFNA(IF(AND(MATCH(B645,SlNrfürStrecke!A:A,0)&gt;0,MATCH(C645,SlNrfürStrecke!B:B,0)&gt;0)=TRUE,"ja","nein"),"nein")</f>
        <v>ja</v>
      </c>
      <c r="AS645" s="140" t="str">
        <f t="shared" si="197"/>
        <v>ja</v>
      </c>
      <c r="AT645" s="113" t="str">
        <f t="shared" si="198"/>
        <v>Nein</v>
      </c>
      <c r="AU645" s="113"/>
      <c r="AV645" s="141" t="s">
        <v>3607</v>
      </c>
    </row>
    <row r="646" spans="1:48" s="39" customFormat="1" ht="26.4" hidden="1" x14ac:dyDescent="0.25">
      <c r="A646" s="23"/>
      <c r="B646" s="77">
        <v>35101</v>
      </c>
      <c r="C646" s="81" t="s">
        <v>142</v>
      </c>
      <c r="D646" s="81" t="s">
        <v>3</v>
      </c>
      <c r="E646" s="37" t="b">
        <f t="shared" si="199"/>
        <v>0</v>
      </c>
      <c r="F646" s="37" t="b">
        <f t="shared" si="192"/>
        <v>0</v>
      </c>
      <c r="G646" s="38" t="str">
        <f t="shared" si="183"/>
        <v xml:space="preserve">35101 91 </v>
      </c>
      <c r="H646" s="18" t="s">
        <v>889</v>
      </c>
      <c r="I646" s="94" t="s">
        <v>3164</v>
      </c>
      <c r="J646" s="19" t="s">
        <v>3195</v>
      </c>
      <c r="K646" s="19" t="s">
        <v>3</v>
      </c>
      <c r="L646" s="51"/>
      <c r="M646" s="51"/>
      <c r="N646" s="19" t="str">
        <f t="shared" si="184"/>
        <v/>
      </c>
      <c r="O646" s="22" t="str">
        <f t="shared" ca="1" si="187"/>
        <v>ja</v>
      </c>
      <c r="P646" s="22" t="str">
        <f t="shared" ca="1" si="188"/>
        <v>ja</v>
      </c>
      <c r="Q646" s="20" t="str">
        <f t="shared" ca="1" si="185"/>
        <v>Ja</v>
      </c>
      <c r="R646" s="53" t="s">
        <v>890</v>
      </c>
      <c r="S646" s="73"/>
      <c r="T646" s="28"/>
      <c r="U646" s="33" t="str">
        <f t="shared" si="193"/>
        <v/>
      </c>
      <c r="V646" s="29"/>
      <c r="W646" s="35"/>
      <c r="X646" s="35"/>
      <c r="Y646" s="35"/>
      <c r="Z646" s="35"/>
      <c r="AA646" s="24" t="str">
        <f>IF(W646&lt;&gt;"",VLOOKUP(W646,'Anlagentypen strukt inkl RD end'!$A$2:$H$40,8),"")</f>
        <v/>
      </c>
      <c r="AB646" s="24" t="str">
        <f>IF(X646&lt;&gt;"",VLOOKUP(X646,'Anlagentypen strukt inkl RD end'!$A$2:$H$40,8),"")</f>
        <v/>
      </c>
      <c r="AC646" s="24" t="str">
        <f>IF(Y646&lt;&gt;"",VLOOKUP(Y646,'Anlagentypen strukt inkl RD end'!$A$2:$H$40,8),"")</f>
        <v/>
      </c>
      <c r="AD646" s="24" t="str">
        <f>IF(Z646&lt;&gt;"",VLOOKUP(Z646,'Anlagentypen strukt inkl RD end'!$A$2:$H$40,8),"")</f>
        <v/>
      </c>
      <c r="AE646" s="33" t="str">
        <f t="shared" si="194"/>
        <v/>
      </c>
      <c r="AF646" s="25"/>
      <c r="AG646" s="25"/>
      <c r="AH646" s="25"/>
      <c r="AI646" s="25"/>
      <c r="AJ646" s="47" t="str">
        <f t="shared" si="195"/>
        <v/>
      </c>
      <c r="AK646" s="48" t="str">
        <f t="shared" si="189"/>
        <v/>
      </c>
      <c r="AL646" s="47" t="str">
        <f t="shared" si="200"/>
        <v/>
      </c>
      <c r="AM646" s="27"/>
      <c r="AN646" s="36" t="str">
        <f t="shared" si="190"/>
        <v/>
      </c>
      <c r="AO646" s="39" t="str">
        <f t="shared" si="186"/>
        <v/>
      </c>
      <c r="AP646" s="39" t="str">
        <f t="shared" si="196"/>
        <v/>
      </c>
      <c r="AQ646" s="97" t="str">
        <f t="shared" si="191"/>
        <v/>
      </c>
      <c r="AR646" s="113" t="str">
        <f>_xlfn.IFNA(IF(AND(MATCH(B646,SlNrfürStrecke!A:A,0)&gt;0,MATCH(C646,SlNrfürStrecke!B:B,0)&gt;0)=TRUE,"ja","nein"),"nein")</f>
        <v>nein</v>
      </c>
      <c r="AS646" s="140" t="str">
        <f t="shared" si="197"/>
        <v>nein</v>
      </c>
      <c r="AT646" s="113" t="str">
        <f t="shared" si="198"/>
        <v>Ja</v>
      </c>
      <c r="AU646" s="113"/>
      <c r="AV646" s="141" t="s">
        <v>3607</v>
      </c>
    </row>
    <row r="647" spans="1:48" s="39" customFormat="1" ht="26.4" x14ac:dyDescent="0.25">
      <c r="A647" s="23" t="s">
        <v>2345</v>
      </c>
      <c r="B647" s="77">
        <v>35102</v>
      </c>
      <c r="C647" s="80" t="s">
        <v>3</v>
      </c>
      <c r="D647" s="81" t="s">
        <v>3</v>
      </c>
      <c r="E647" s="37" t="b">
        <f t="shared" si="199"/>
        <v>1</v>
      </c>
      <c r="F647" s="37" t="b">
        <f t="shared" si="192"/>
        <v>0</v>
      </c>
      <c r="G647" s="38" t="str">
        <f t="shared" si="183"/>
        <v xml:space="preserve">35102  </v>
      </c>
      <c r="H647" s="18" t="s">
        <v>892</v>
      </c>
      <c r="I647" s="93" t="s">
        <v>2346</v>
      </c>
      <c r="J647" s="19" t="s">
        <v>3</v>
      </c>
      <c r="K647" s="19" t="s">
        <v>3</v>
      </c>
      <c r="L647" s="51"/>
      <c r="M647" s="51"/>
      <c r="N647" s="19" t="str">
        <f t="shared" si="184"/>
        <v/>
      </c>
      <c r="O647" s="22" t="str">
        <f t="shared" ca="1" si="187"/>
        <v>ja</v>
      </c>
      <c r="P647" s="22" t="str">
        <f t="shared" ca="1" si="188"/>
        <v>ja</v>
      </c>
      <c r="Q647" s="20" t="str">
        <f t="shared" ca="1" si="185"/>
        <v>Ja</v>
      </c>
      <c r="R647" s="53" t="s">
        <v>891</v>
      </c>
      <c r="S647" s="73" t="s">
        <v>2345</v>
      </c>
      <c r="T647" s="28"/>
      <c r="U647" s="33" t="str">
        <f t="shared" si="193"/>
        <v/>
      </c>
      <c r="V647" s="29"/>
      <c r="W647" s="35"/>
      <c r="X647" s="35"/>
      <c r="Y647" s="35"/>
      <c r="Z647" s="35"/>
      <c r="AA647" s="24" t="str">
        <f>IF(W647&lt;&gt;"",VLOOKUP(W647,'Anlagentypen strukt inkl RD end'!$A$2:$H$40,8),"")</f>
        <v/>
      </c>
      <c r="AB647" s="24" t="str">
        <f>IF(X647&lt;&gt;"",VLOOKUP(X647,'Anlagentypen strukt inkl RD end'!$A$2:$H$40,8),"")</f>
        <v/>
      </c>
      <c r="AC647" s="24" t="str">
        <f>IF(Y647&lt;&gt;"",VLOOKUP(Y647,'Anlagentypen strukt inkl RD end'!$A$2:$H$40,8),"")</f>
        <v/>
      </c>
      <c r="AD647" s="24" t="str">
        <f>IF(Z647&lt;&gt;"",VLOOKUP(Z647,'Anlagentypen strukt inkl RD end'!$A$2:$H$40,8),"")</f>
        <v/>
      </c>
      <c r="AE647" s="33" t="str">
        <f t="shared" si="194"/>
        <v/>
      </c>
      <c r="AF647" s="25"/>
      <c r="AG647" s="25"/>
      <c r="AH647" s="25"/>
      <c r="AI647" s="25"/>
      <c r="AJ647" s="47" t="str">
        <f t="shared" si="195"/>
        <v/>
      </c>
      <c r="AK647" s="48" t="str">
        <f t="shared" si="189"/>
        <v/>
      </c>
      <c r="AL647" s="47" t="str">
        <f t="shared" si="200"/>
        <v/>
      </c>
      <c r="AM647" s="27"/>
      <c r="AN647" s="36" t="str">
        <f t="shared" si="190"/>
        <v/>
      </c>
      <c r="AO647" s="39" t="str">
        <f t="shared" si="186"/>
        <v/>
      </c>
      <c r="AP647" s="39" t="str">
        <f t="shared" si="196"/>
        <v>X</v>
      </c>
      <c r="AQ647" s="97" t="str">
        <f t="shared" si="191"/>
        <v/>
      </c>
      <c r="AR647" s="140" t="str">
        <f>_xlfn.IFNA(IF(AND(MATCH(B647,SlNrfürStrecke!A:A,0)&gt;0,MATCH(C647,SlNrfürStrecke!B:B,0)&gt;0)=TRUE,"ja","nein"),"nein")</f>
        <v>ja</v>
      </c>
      <c r="AS647" s="140" t="str">
        <f t="shared" si="197"/>
        <v>ja</v>
      </c>
      <c r="AT647" s="113" t="str">
        <f t="shared" si="198"/>
        <v>Nein</v>
      </c>
      <c r="AU647" s="113"/>
      <c r="AV647" s="141" t="s">
        <v>3607</v>
      </c>
    </row>
    <row r="648" spans="1:48" s="39" customFormat="1" ht="26.4" hidden="1" x14ac:dyDescent="0.25">
      <c r="A648" s="23"/>
      <c r="B648" s="77">
        <v>35102</v>
      </c>
      <c r="C648" s="81" t="s">
        <v>7</v>
      </c>
      <c r="D648" s="81" t="s">
        <v>8</v>
      </c>
      <c r="E648" s="37" t="b">
        <f t="shared" si="199"/>
        <v>0</v>
      </c>
      <c r="F648" s="37" t="b">
        <f t="shared" si="192"/>
        <v>0</v>
      </c>
      <c r="G648" s="38" t="str">
        <f t="shared" si="183"/>
        <v>35102 77 g</v>
      </c>
      <c r="H648" s="18" t="s">
        <v>892</v>
      </c>
      <c r="I648" s="94" t="s">
        <v>9</v>
      </c>
      <c r="J648" s="19" t="s">
        <v>3</v>
      </c>
      <c r="K648" s="19" t="s">
        <v>3</v>
      </c>
      <c r="L648" s="51"/>
      <c r="M648" s="51"/>
      <c r="N648" s="19" t="str">
        <f t="shared" si="184"/>
        <v/>
      </c>
      <c r="O648" s="22" t="str">
        <f t="shared" ca="1" si="187"/>
        <v>ja</v>
      </c>
      <c r="P648" s="22" t="str">
        <f t="shared" ca="1" si="188"/>
        <v>ja</v>
      </c>
      <c r="Q648" s="20" t="str">
        <f t="shared" ca="1" si="185"/>
        <v>Ja</v>
      </c>
      <c r="R648" s="53" t="s">
        <v>893</v>
      </c>
      <c r="S648" s="84"/>
      <c r="T648" s="83"/>
      <c r="U648" s="33" t="str">
        <f t="shared" si="193"/>
        <v/>
      </c>
      <c r="V648" s="29"/>
      <c r="W648" s="35"/>
      <c r="X648" s="35"/>
      <c r="Y648" s="35"/>
      <c r="Z648" s="35"/>
      <c r="AA648" s="24" t="str">
        <f>IF(W648&lt;&gt;"",VLOOKUP(W648,'Anlagentypen strukt inkl RD end'!$A$2:$H$40,8),"")</f>
        <v/>
      </c>
      <c r="AB648" s="24" t="str">
        <f>IF(X648&lt;&gt;"",VLOOKUP(X648,'Anlagentypen strukt inkl RD end'!$A$2:$H$40,8),"")</f>
        <v/>
      </c>
      <c r="AC648" s="24" t="str">
        <f>IF(Y648&lt;&gt;"",VLOOKUP(Y648,'Anlagentypen strukt inkl RD end'!$A$2:$H$40,8),"")</f>
        <v/>
      </c>
      <c r="AD648" s="24" t="str">
        <f>IF(Z648&lt;&gt;"",VLOOKUP(Z648,'Anlagentypen strukt inkl RD end'!$A$2:$H$40,8),"")</f>
        <v/>
      </c>
      <c r="AE648" s="33" t="str">
        <f t="shared" si="194"/>
        <v/>
      </c>
      <c r="AF648" s="25"/>
      <c r="AG648" s="25"/>
      <c r="AH648" s="25"/>
      <c r="AI648" s="25"/>
      <c r="AJ648" s="47" t="str">
        <f t="shared" si="195"/>
        <v/>
      </c>
      <c r="AK648" s="48" t="str">
        <f t="shared" si="189"/>
        <v/>
      </c>
      <c r="AL648" s="47" t="str">
        <f t="shared" si="200"/>
        <v/>
      </c>
      <c r="AM648" s="27"/>
      <c r="AN648" s="36" t="str">
        <f t="shared" si="190"/>
        <v/>
      </c>
      <c r="AO648" s="39" t="str">
        <f t="shared" si="186"/>
        <v/>
      </c>
      <c r="AP648" s="39" t="str">
        <f t="shared" si="196"/>
        <v/>
      </c>
      <c r="AQ648" s="97" t="str">
        <f t="shared" si="191"/>
        <v/>
      </c>
      <c r="AR648" s="113" t="str">
        <f>_xlfn.IFNA(IF(AND(MATCH(B648,SlNrfürStrecke!A:A,0)&gt;0,MATCH(C648,SlNrfürStrecke!B:B,0)&gt;0)=TRUE,"ja","nein"),"nein")</f>
        <v>nein</v>
      </c>
      <c r="AS648" s="140" t="str">
        <f t="shared" si="197"/>
        <v>nein</v>
      </c>
      <c r="AT648" s="113" t="str">
        <f t="shared" si="198"/>
        <v>Ja</v>
      </c>
      <c r="AU648" s="113"/>
      <c r="AV648" s="141" t="s">
        <v>3607</v>
      </c>
    </row>
    <row r="649" spans="1:48" s="39" customFormat="1" ht="26.4" hidden="1" x14ac:dyDescent="0.25">
      <c r="A649" s="23"/>
      <c r="B649" s="77">
        <v>35102</v>
      </c>
      <c r="C649" s="81" t="s">
        <v>142</v>
      </c>
      <c r="D649" s="81" t="s">
        <v>3</v>
      </c>
      <c r="E649" s="37" t="b">
        <f t="shared" si="199"/>
        <v>0</v>
      </c>
      <c r="F649" s="37" t="b">
        <f t="shared" si="192"/>
        <v>0</v>
      </c>
      <c r="G649" s="38" t="str">
        <f t="shared" si="183"/>
        <v xml:space="preserve">35102 91 </v>
      </c>
      <c r="H649" s="18" t="s">
        <v>892</v>
      </c>
      <c r="I649" s="94" t="s">
        <v>3164</v>
      </c>
      <c r="J649" s="19" t="s">
        <v>3</v>
      </c>
      <c r="K649" s="19" t="s">
        <v>3</v>
      </c>
      <c r="L649" s="51"/>
      <c r="M649" s="51"/>
      <c r="N649" s="19" t="str">
        <f t="shared" si="184"/>
        <v/>
      </c>
      <c r="O649" s="22" t="str">
        <f t="shared" ca="1" si="187"/>
        <v>ja</v>
      </c>
      <c r="P649" s="22" t="str">
        <f t="shared" ca="1" si="188"/>
        <v>ja</v>
      </c>
      <c r="Q649" s="20" t="str">
        <f t="shared" ca="1" si="185"/>
        <v>Ja</v>
      </c>
      <c r="R649" s="53" t="s">
        <v>894</v>
      </c>
      <c r="S649" s="73"/>
      <c r="T649" s="28"/>
      <c r="U649" s="33" t="str">
        <f t="shared" si="193"/>
        <v/>
      </c>
      <c r="V649" s="29"/>
      <c r="W649" s="35"/>
      <c r="X649" s="35"/>
      <c r="Y649" s="35"/>
      <c r="Z649" s="35"/>
      <c r="AA649" s="24" t="str">
        <f>IF(W649&lt;&gt;"",VLOOKUP(W649,'Anlagentypen strukt inkl RD end'!$A$2:$H$40,8),"")</f>
        <v/>
      </c>
      <c r="AB649" s="24" t="str">
        <f>IF(X649&lt;&gt;"",VLOOKUP(X649,'Anlagentypen strukt inkl RD end'!$A$2:$H$40,8),"")</f>
        <v/>
      </c>
      <c r="AC649" s="24" t="str">
        <f>IF(Y649&lt;&gt;"",VLOOKUP(Y649,'Anlagentypen strukt inkl RD end'!$A$2:$H$40,8),"")</f>
        <v/>
      </c>
      <c r="AD649" s="24" t="str">
        <f>IF(Z649&lt;&gt;"",VLOOKUP(Z649,'Anlagentypen strukt inkl RD end'!$A$2:$H$40,8),"")</f>
        <v/>
      </c>
      <c r="AE649" s="33" t="str">
        <f t="shared" si="194"/>
        <v/>
      </c>
      <c r="AF649" s="25"/>
      <c r="AG649" s="25"/>
      <c r="AH649" s="25"/>
      <c r="AI649" s="25"/>
      <c r="AJ649" s="47" t="str">
        <f t="shared" si="195"/>
        <v/>
      </c>
      <c r="AK649" s="48" t="str">
        <f t="shared" si="189"/>
        <v/>
      </c>
      <c r="AL649" s="47" t="str">
        <f t="shared" si="200"/>
        <v/>
      </c>
      <c r="AM649" s="27"/>
      <c r="AN649" s="36" t="str">
        <f t="shared" si="190"/>
        <v/>
      </c>
      <c r="AO649" s="39" t="str">
        <f t="shared" si="186"/>
        <v/>
      </c>
      <c r="AP649" s="39" t="str">
        <f t="shared" si="196"/>
        <v/>
      </c>
      <c r="AQ649" s="97" t="str">
        <f t="shared" si="191"/>
        <v/>
      </c>
      <c r="AR649" s="113" t="str">
        <f>_xlfn.IFNA(IF(AND(MATCH(B649,SlNrfürStrecke!A:A,0)&gt;0,MATCH(C649,SlNrfürStrecke!B:B,0)&gt;0)=TRUE,"ja","nein"),"nein")</f>
        <v>nein</v>
      </c>
      <c r="AS649" s="140" t="str">
        <f t="shared" si="197"/>
        <v>nein</v>
      </c>
      <c r="AT649" s="113" t="str">
        <f t="shared" si="198"/>
        <v>Ja</v>
      </c>
      <c r="AU649" s="113"/>
      <c r="AV649" s="141" t="s">
        <v>3607</v>
      </c>
    </row>
    <row r="650" spans="1:48" s="39" customFormat="1" x14ac:dyDescent="0.25">
      <c r="A650" s="23" t="s">
        <v>2345</v>
      </c>
      <c r="B650" s="77">
        <v>35103</v>
      </c>
      <c r="C650" s="80" t="s">
        <v>3</v>
      </c>
      <c r="D650" s="81" t="s">
        <v>3</v>
      </c>
      <c r="E650" s="37" t="b">
        <f t="shared" si="199"/>
        <v>1</v>
      </c>
      <c r="F650" s="37" t="b">
        <f t="shared" si="192"/>
        <v>0</v>
      </c>
      <c r="G650" s="38" t="str">
        <f t="shared" si="183"/>
        <v xml:space="preserve">35103  </v>
      </c>
      <c r="H650" s="18" t="s">
        <v>3349</v>
      </c>
      <c r="I650" s="93" t="s">
        <v>2346</v>
      </c>
      <c r="J650" s="19" t="s">
        <v>3</v>
      </c>
      <c r="K650" s="19" t="s">
        <v>3</v>
      </c>
      <c r="L650" s="51"/>
      <c r="M650" s="51"/>
      <c r="N650" s="19" t="str">
        <f t="shared" si="184"/>
        <v/>
      </c>
      <c r="O650" s="22" t="str">
        <f t="shared" ca="1" si="187"/>
        <v>ja</v>
      </c>
      <c r="P650" s="22" t="str">
        <f t="shared" ca="1" si="188"/>
        <v>ja</v>
      </c>
      <c r="Q650" s="20" t="str">
        <f t="shared" ca="1" si="185"/>
        <v>Ja</v>
      </c>
      <c r="R650" s="53" t="s">
        <v>895</v>
      </c>
      <c r="S650" s="73" t="s">
        <v>2345</v>
      </c>
      <c r="T650" s="28"/>
      <c r="U650" s="33" t="str">
        <f t="shared" si="193"/>
        <v/>
      </c>
      <c r="V650" s="29"/>
      <c r="W650" s="35"/>
      <c r="X650" s="35"/>
      <c r="Y650" s="35"/>
      <c r="Z650" s="35"/>
      <c r="AA650" s="24" t="str">
        <f>IF(W650&lt;&gt;"",VLOOKUP(W650,'Anlagentypen strukt inkl RD end'!$A$2:$H$40,8),"")</f>
        <v/>
      </c>
      <c r="AB650" s="24" t="str">
        <f>IF(X650&lt;&gt;"",VLOOKUP(X650,'Anlagentypen strukt inkl RD end'!$A$2:$H$40,8),"")</f>
        <v/>
      </c>
      <c r="AC650" s="24" t="str">
        <f>IF(Y650&lt;&gt;"",VLOOKUP(Y650,'Anlagentypen strukt inkl RD end'!$A$2:$H$40,8),"")</f>
        <v/>
      </c>
      <c r="AD650" s="24" t="str">
        <f>IF(Z650&lt;&gt;"",VLOOKUP(Z650,'Anlagentypen strukt inkl RD end'!$A$2:$H$40,8),"")</f>
        <v/>
      </c>
      <c r="AE650" s="33" t="str">
        <f t="shared" si="194"/>
        <v/>
      </c>
      <c r="AF650" s="25"/>
      <c r="AG650" s="25"/>
      <c r="AH650" s="25"/>
      <c r="AI650" s="25"/>
      <c r="AJ650" s="47" t="str">
        <f t="shared" si="195"/>
        <v/>
      </c>
      <c r="AK650" s="48" t="str">
        <f t="shared" si="189"/>
        <v/>
      </c>
      <c r="AL650" s="47" t="str">
        <f t="shared" si="200"/>
        <v/>
      </c>
      <c r="AM650" s="27"/>
      <c r="AN650" s="36" t="str">
        <f t="shared" si="190"/>
        <v/>
      </c>
      <c r="AO650" s="39" t="str">
        <f t="shared" si="186"/>
        <v/>
      </c>
      <c r="AP650" s="39" t="str">
        <f t="shared" si="196"/>
        <v>X</v>
      </c>
      <c r="AQ650" s="97" t="str">
        <f t="shared" si="191"/>
        <v/>
      </c>
      <c r="AR650" s="140" t="str">
        <f>_xlfn.IFNA(IF(AND(MATCH(B650,SlNrfürStrecke!A:A,0)&gt;0,MATCH(C650,SlNrfürStrecke!B:B,0)&gt;0)=TRUE,"ja","nein"),"nein")</f>
        <v>ja</v>
      </c>
      <c r="AS650" s="140" t="str">
        <f t="shared" si="197"/>
        <v>ja</v>
      </c>
      <c r="AT650" s="113" t="str">
        <f t="shared" si="198"/>
        <v>Nein</v>
      </c>
      <c r="AU650" s="113"/>
      <c r="AV650" s="141" t="s">
        <v>3607</v>
      </c>
    </row>
    <row r="651" spans="1:48" s="39" customFormat="1" hidden="1" x14ac:dyDescent="0.25">
      <c r="A651" s="23"/>
      <c r="B651" s="77">
        <v>35103</v>
      </c>
      <c r="C651" s="81" t="s">
        <v>7</v>
      </c>
      <c r="D651" s="81" t="s">
        <v>8</v>
      </c>
      <c r="E651" s="37" t="b">
        <f t="shared" si="199"/>
        <v>0</v>
      </c>
      <c r="F651" s="37" t="b">
        <f t="shared" si="192"/>
        <v>0</v>
      </c>
      <c r="G651" s="38" t="str">
        <f t="shared" si="183"/>
        <v>35103 77 g</v>
      </c>
      <c r="H651" s="18" t="s">
        <v>3349</v>
      </c>
      <c r="I651" s="94" t="s">
        <v>9</v>
      </c>
      <c r="J651" s="19" t="s">
        <v>3</v>
      </c>
      <c r="K651" s="19" t="s">
        <v>3</v>
      </c>
      <c r="L651" s="51"/>
      <c r="M651" s="51"/>
      <c r="N651" s="19" t="str">
        <f t="shared" si="184"/>
        <v/>
      </c>
      <c r="O651" s="22" t="str">
        <f t="shared" ca="1" si="187"/>
        <v>ja</v>
      </c>
      <c r="P651" s="22" t="str">
        <f t="shared" ca="1" si="188"/>
        <v>ja</v>
      </c>
      <c r="Q651" s="20" t="str">
        <f t="shared" ca="1" si="185"/>
        <v>Ja</v>
      </c>
      <c r="R651" s="53" t="s">
        <v>896</v>
      </c>
      <c r="S651" s="84"/>
      <c r="T651" s="83"/>
      <c r="U651" s="33" t="str">
        <f t="shared" si="193"/>
        <v/>
      </c>
      <c r="V651" s="29"/>
      <c r="W651" s="35"/>
      <c r="X651" s="35"/>
      <c r="Y651" s="35"/>
      <c r="Z651" s="35"/>
      <c r="AA651" s="24" t="str">
        <f>IF(W651&lt;&gt;"",VLOOKUP(W651,'Anlagentypen strukt inkl RD end'!$A$2:$H$40,8),"")</f>
        <v/>
      </c>
      <c r="AB651" s="24" t="str">
        <f>IF(X651&lt;&gt;"",VLOOKUP(X651,'Anlagentypen strukt inkl RD end'!$A$2:$H$40,8),"")</f>
        <v/>
      </c>
      <c r="AC651" s="24" t="str">
        <f>IF(Y651&lt;&gt;"",VLOOKUP(Y651,'Anlagentypen strukt inkl RD end'!$A$2:$H$40,8),"")</f>
        <v/>
      </c>
      <c r="AD651" s="24" t="str">
        <f>IF(Z651&lt;&gt;"",VLOOKUP(Z651,'Anlagentypen strukt inkl RD end'!$A$2:$H$40,8),"")</f>
        <v/>
      </c>
      <c r="AE651" s="33" t="str">
        <f t="shared" si="194"/>
        <v/>
      </c>
      <c r="AF651" s="25"/>
      <c r="AG651" s="25"/>
      <c r="AH651" s="25"/>
      <c r="AI651" s="25"/>
      <c r="AJ651" s="47" t="str">
        <f t="shared" si="195"/>
        <v/>
      </c>
      <c r="AK651" s="48" t="str">
        <f t="shared" si="189"/>
        <v/>
      </c>
      <c r="AL651" s="47" t="str">
        <f t="shared" si="200"/>
        <v/>
      </c>
      <c r="AM651" s="27"/>
      <c r="AN651" s="36" t="str">
        <f t="shared" si="190"/>
        <v/>
      </c>
      <c r="AO651" s="39" t="str">
        <f t="shared" si="186"/>
        <v/>
      </c>
      <c r="AP651" s="39" t="str">
        <f t="shared" si="196"/>
        <v/>
      </c>
      <c r="AQ651" s="97" t="str">
        <f t="shared" si="191"/>
        <v/>
      </c>
      <c r="AR651" s="113" t="str">
        <f>_xlfn.IFNA(IF(AND(MATCH(B651,SlNrfürStrecke!A:A,0)&gt;0,MATCH(C651,SlNrfürStrecke!B:B,0)&gt;0)=TRUE,"ja","nein"),"nein")</f>
        <v>nein</v>
      </c>
      <c r="AS651" s="140" t="str">
        <f t="shared" si="197"/>
        <v>nein</v>
      </c>
      <c r="AT651" s="113" t="str">
        <f t="shared" si="198"/>
        <v>Ja</v>
      </c>
      <c r="AU651" s="113"/>
      <c r="AV651" s="141" t="s">
        <v>3607</v>
      </c>
    </row>
    <row r="652" spans="1:48" s="39" customFormat="1" ht="26.4" x14ac:dyDescent="0.25">
      <c r="A652" s="23" t="s">
        <v>2345</v>
      </c>
      <c r="B652" s="77">
        <v>35105</v>
      </c>
      <c r="C652" s="80" t="s">
        <v>3</v>
      </c>
      <c r="D652" s="81" t="s">
        <v>3</v>
      </c>
      <c r="E652" s="37" t="b">
        <f t="shared" si="199"/>
        <v>1</v>
      </c>
      <c r="F652" s="37" t="b">
        <f t="shared" si="192"/>
        <v>0</v>
      </c>
      <c r="G652" s="38" t="str">
        <f t="shared" si="183"/>
        <v xml:space="preserve">35105  </v>
      </c>
      <c r="H652" s="18" t="s">
        <v>899</v>
      </c>
      <c r="I652" s="93" t="s">
        <v>2346</v>
      </c>
      <c r="J652" s="19" t="s">
        <v>3350</v>
      </c>
      <c r="K652" s="19" t="s">
        <v>3</v>
      </c>
      <c r="L652" s="51"/>
      <c r="M652" s="51"/>
      <c r="N652" s="19" t="str">
        <f t="shared" si="184"/>
        <v/>
      </c>
      <c r="O652" s="22" t="str">
        <f t="shared" ca="1" si="187"/>
        <v>ja</v>
      </c>
      <c r="P652" s="22" t="str">
        <f t="shared" ca="1" si="188"/>
        <v>ja</v>
      </c>
      <c r="Q652" s="20" t="str">
        <f t="shared" ca="1" si="185"/>
        <v>Ja</v>
      </c>
      <c r="R652" s="53" t="s">
        <v>897</v>
      </c>
      <c r="S652" s="73" t="s">
        <v>2345</v>
      </c>
      <c r="T652" s="28"/>
      <c r="U652" s="33" t="str">
        <f t="shared" si="193"/>
        <v/>
      </c>
      <c r="V652" s="29"/>
      <c r="W652" s="35"/>
      <c r="X652" s="35"/>
      <c r="Y652" s="35"/>
      <c r="Z652" s="35"/>
      <c r="AA652" s="24" t="str">
        <f>IF(W652&lt;&gt;"",VLOOKUP(W652,'Anlagentypen strukt inkl RD end'!$A$2:$H$40,8),"")</f>
        <v/>
      </c>
      <c r="AB652" s="24" t="str">
        <f>IF(X652&lt;&gt;"",VLOOKUP(X652,'Anlagentypen strukt inkl RD end'!$A$2:$H$40,8),"")</f>
        <v/>
      </c>
      <c r="AC652" s="24" t="str">
        <f>IF(Y652&lt;&gt;"",VLOOKUP(Y652,'Anlagentypen strukt inkl RD end'!$A$2:$H$40,8),"")</f>
        <v/>
      </c>
      <c r="AD652" s="24" t="str">
        <f>IF(Z652&lt;&gt;"",VLOOKUP(Z652,'Anlagentypen strukt inkl RD end'!$A$2:$H$40,8),"")</f>
        <v/>
      </c>
      <c r="AE652" s="33" t="str">
        <f t="shared" si="194"/>
        <v/>
      </c>
      <c r="AF652" s="25"/>
      <c r="AG652" s="25"/>
      <c r="AH652" s="25"/>
      <c r="AI652" s="25"/>
      <c r="AJ652" s="47" t="str">
        <f t="shared" si="195"/>
        <v/>
      </c>
      <c r="AK652" s="48" t="str">
        <f t="shared" si="189"/>
        <v/>
      </c>
      <c r="AL652" s="47" t="str">
        <f t="shared" si="200"/>
        <v/>
      </c>
      <c r="AM652" s="27"/>
      <c r="AN652" s="36" t="str">
        <f t="shared" si="190"/>
        <v/>
      </c>
      <c r="AO652" s="39" t="str">
        <f t="shared" si="186"/>
        <v/>
      </c>
      <c r="AP652" s="39" t="str">
        <f t="shared" si="196"/>
        <v>X</v>
      </c>
      <c r="AQ652" s="97" t="str">
        <f t="shared" si="191"/>
        <v/>
      </c>
      <c r="AR652" s="140" t="str">
        <f>_xlfn.IFNA(IF(AND(MATCH(B652,SlNrfürStrecke!A:A,0)&gt;0,MATCH(C652,SlNrfürStrecke!B:B,0)&gt;0)=TRUE,"ja","nein"),"nein")</f>
        <v>ja</v>
      </c>
      <c r="AS652" s="140" t="str">
        <f t="shared" si="197"/>
        <v>ja</v>
      </c>
      <c r="AT652" s="113" t="str">
        <f t="shared" si="198"/>
        <v>Nein</v>
      </c>
      <c r="AU652" s="113"/>
      <c r="AV652" s="141" t="s">
        <v>3607</v>
      </c>
    </row>
    <row r="653" spans="1:48" s="39" customFormat="1" ht="39.6" hidden="1" x14ac:dyDescent="0.25">
      <c r="A653" s="23"/>
      <c r="B653" s="77">
        <v>35106</v>
      </c>
      <c r="C653" s="80" t="s">
        <v>3</v>
      </c>
      <c r="D653" s="81" t="s">
        <v>8</v>
      </c>
      <c r="E653" s="37" t="b">
        <f t="shared" si="199"/>
        <v>0</v>
      </c>
      <c r="F653" s="37" t="b">
        <f t="shared" si="192"/>
        <v>0</v>
      </c>
      <c r="G653" s="38" t="str">
        <f t="shared" si="183"/>
        <v>35106  g</v>
      </c>
      <c r="H653" s="18" t="s">
        <v>901</v>
      </c>
      <c r="I653" s="93" t="s">
        <v>2346</v>
      </c>
      <c r="J653" s="19" t="s">
        <v>3</v>
      </c>
      <c r="K653" s="19" t="s">
        <v>898</v>
      </c>
      <c r="L653" s="51"/>
      <c r="M653" s="51"/>
      <c r="N653" s="19" t="str">
        <f t="shared" si="184"/>
        <v/>
      </c>
      <c r="O653" s="22" t="str">
        <f t="shared" ca="1" si="187"/>
        <v>ja</v>
      </c>
      <c r="P653" s="22" t="str">
        <f t="shared" ca="1" si="188"/>
        <v>ja</v>
      </c>
      <c r="Q653" s="20" t="str">
        <f t="shared" ca="1" si="185"/>
        <v>Ja</v>
      </c>
      <c r="R653" s="53" t="s">
        <v>900</v>
      </c>
      <c r="S653" s="84"/>
      <c r="T653" s="83"/>
      <c r="U653" s="33" t="str">
        <f t="shared" si="193"/>
        <v/>
      </c>
      <c r="V653" s="29"/>
      <c r="W653" s="35"/>
      <c r="X653" s="35"/>
      <c r="Y653" s="35"/>
      <c r="Z653" s="35"/>
      <c r="AA653" s="24" t="str">
        <f>IF(W653&lt;&gt;"",VLOOKUP(W653,'Anlagentypen strukt inkl RD end'!$A$2:$H$40,8),"")</f>
        <v/>
      </c>
      <c r="AB653" s="24" t="str">
        <f>IF(X653&lt;&gt;"",VLOOKUP(X653,'Anlagentypen strukt inkl RD end'!$A$2:$H$40,8),"")</f>
        <v/>
      </c>
      <c r="AC653" s="24" t="str">
        <f>IF(Y653&lt;&gt;"",VLOOKUP(Y653,'Anlagentypen strukt inkl RD end'!$A$2:$H$40,8),"")</f>
        <v/>
      </c>
      <c r="AD653" s="24" t="str">
        <f>IF(Z653&lt;&gt;"",VLOOKUP(Z653,'Anlagentypen strukt inkl RD end'!$A$2:$H$40,8),"")</f>
        <v/>
      </c>
      <c r="AE653" s="33" t="str">
        <f t="shared" si="194"/>
        <v/>
      </c>
      <c r="AF653" s="25"/>
      <c r="AG653" s="25"/>
      <c r="AH653" s="25"/>
      <c r="AI653" s="25"/>
      <c r="AJ653" s="47" t="str">
        <f t="shared" si="195"/>
        <v/>
      </c>
      <c r="AK653" s="48" t="str">
        <f t="shared" si="189"/>
        <v/>
      </c>
      <c r="AL653" s="47" t="str">
        <f t="shared" si="200"/>
        <v/>
      </c>
      <c r="AM653" s="27"/>
      <c r="AN653" s="36" t="str">
        <f t="shared" si="190"/>
        <v/>
      </c>
      <c r="AO653" s="39" t="str">
        <f t="shared" si="186"/>
        <v/>
      </c>
      <c r="AP653" s="39" t="str">
        <f t="shared" si="196"/>
        <v/>
      </c>
      <c r="AQ653" s="97" t="str">
        <f t="shared" si="191"/>
        <v/>
      </c>
      <c r="AR653" s="140" t="str">
        <f>_xlfn.IFNA(IF(AND(MATCH(B653,SlNrfürStrecke!A:A,0)&gt;0,MATCH(C653,SlNrfürStrecke!B:B,0)&gt;0)=TRUE,"ja","nein"),"nein")</f>
        <v>nein</v>
      </c>
      <c r="AS653" s="140" t="str">
        <f t="shared" si="197"/>
        <v>nein</v>
      </c>
      <c r="AT653" s="113" t="str">
        <f t="shared" si="198"/>
        <v>Ja</v>
      </c>
      <c r="AU653" s="113"/>
      <c r="AV653" s="141" t="s">
        <v>3607</v>
      </c>
    </row>
    <row r="654" spans="1:48" s="39" customFormat="1" ht="26.4" x14ac:dyDescent="0.25">
      <c r="A654" s="23" t="s">
        <v>2345</v>
      </c>
      <c r="B654" s="77">
        <v>35107</v>
      </c>
      <c r="C654" s="80" t="s">
        <v>3</v>
      </c>
      <c r="D654" s="81" t="s">
        <v>3</v>
      </c>
      <c r="E654" s="37" t="b">
        <f t="shared" si="199"/>
        <v>1</v>
      </c>
      <c r="F654" s="37" t="b">
        <f t="shared" si="192"/>
        <v>0</v>
      </c>
      <c r="G654" s="38" t="str">
        <f t="shared" si="183"/>
        <v xml:space="preserve">35107  </v>
      </c>
      <c r="H654" s="18" t="s">
        <v>903</v>
      </c>
      <c r="I654" s="93" t="s">
        <v>2346</v>
      </c>
      <c r="J654" s="19" t="s">
        <v>3</v>
      </c>
      <c r="K654" s="19" t="s">
        <v>3</v>
      </c>
      <c r="L654" s="51"/>
      <c r="M654" s="51"/>
      <c r="N654" s="19" t="str">
        <f t="shared" si="184"/>
        <v/>
      </c>
      <c r="O654" s="22" t="str">
        <f t="shared" ca="1" si="187"/>
        <v>ja</v>
      </c>
      <c r="P654" s="22" t="str">
        <f t="shared" ca="1" si="188"/>
        <v>ja</v>
      </c>
      <c r="Q654" s="20" t="str">
        <f t="shared" ca="1" si="185"/>
        <v>Ja</v>
      </c>
      <c r="R654" s="53" t="s">
        <v>902</v>
      </c>
      <c r="S654" s="73" t="s">
        <v>2345</v>
      </c>
      <c r="T654" s="28"/>
      <c r="U654" s="33" t="str">
        <f t="shared" si="193"/>
        <v/>
      </c>
      <c r="V654" s="29"/>
      <c r="W654" s="35"/>
      <c r="X654" s="35"/>
      <c r="Y654" s="35"/>
      <c r="Z654" s="35"/>
      <c r="AA654" s="24" t="str">
        <f>IF(W654&lt;&gt;"",VLOOKUP(W654,'Anlagentypen strukt inkl RD end'!$A$2:$H$40,8),"")</f>
        <v/>
      </c>
      <c r="AB654" s="24" t="str">
        <f>IF(X654&lt;&gt;"",VLOOKUP(X654,'Anlagentypen strukt inkl RD end'!$A$2:$H$40,8),"")</f>
        <v/>
      </c>
      <c r="AC654" s="24" t="str">
        <f>IF(Y654&lt;&gt;"",VLOOKUP(Y654,'Anlagentypen strukt inkl RD end'!$A$2:$H$40,8),"")</f>
        <v/>
      </c>
      <c r="AD654" s="24" t="str">
        <f>IF(Z654&lt;&gt;"",VLOOKUP(Z654,'Anlagentypen strukt inkl RD end'!$A$2:$H$40,8),"")</f>
        <v/>
      </c>
      <c r="AE654" s="33" t="str">
        <f t="shared" si="194"/>
        <v/>
      </c>
      <c r="AF654" s="25"/>
      <c r="AG654" s="25"/>
      <c r="AH654" s="25"/>
      <c r="AI654" s="25"/>
      <c r="AJ654" s="47" t="str">
        <f t="shared" si="195"/>
        <v/>
      </c>
      <c r="AK654" s="48" t="str">
        <f t="shared" si="189"/>
        <v/>
      </c>
      <c r="AL654" s="47" t="str">
        <f t="shared" si="200"/>
        <v/>
      </c>
      <c r="AM654" s="27"/>
      <c r="AN654" s="36" t="str">
        <f t="shared" si="190"/>
        <v/>
      </c>
      <c r="AO654" s="39" t="str">
        <f t="shared" si="186"/>
        <v/>
      </c>
      <c r="AP654" s="39" t="str">
        <f t="shared" si="196"/>
        <v>X</v>
      </c>
      <c r="AQ654" s="97" t="str">
        <f t="shared" si="191"/>
        <v/>
      </c>
      <c r="AR654" s="140" t="str">
        <f>_xlfn.IFNA(IF(AND(MATCH(B654,SlNrfürStrecke!A:A,0)&gt;0,MATCH(C654,SlNrfürStrecke!B:B,0)&gt;0)=TRUE,"ja","nein"),"nein")</f>
        <v>ja</v>
      </c>
      <c r="AS654" s="140" t="str">
        <f t="shared" si="197"/>
        <v>ja</v>
      </c>
      <c r="AT654" s="113" t="str">
        <f t="shared" si="198"/>
        <v>Nein</v>
      </c>
      <c r="AU654" s="113"/>
      <c r="AV654" s="141" t="s">
        <v>3607</v>
      </c>
    </row>
    <row r="655" spans="1:48" s="39" customFormat="1" ht="26.4" hidden="1" x14ac:dyDescent="0.25">
      <c r="A655" s="23"/>
      <c r="B655" s="77">
        <v>35107</v>
      </c>
      <c r="C655" s="81" t="s">
        <v>7</v>
      </c>
      <c r="D655" s="81" t="s">
        <v>8</v>
      </c>
      <c r="E655" s="37" t="b">
        <f t="shared" si="199"/>
        <v>0</v>
      </c>
      <c r="F655" s="37" t="b">
        <f t="shared" si="192"/>
        <v>0</v>
      </c>
      <c r="G655" s="38" t="str">
        <f t="shared" si="183"/>
        <v>35107 77 g</v>
      </c>
      <c r="H655" s="18" t="s">
        <v>903</v>
      </c>
      <c r="I655" s="94" t="s">
        <v>9</v>
      </c>
      <c r="J655" s="19" t="s">
        <v>3</v>
      </c>
      <c r="K655" s="19" t="s">
        <v>3</v>
      </c>
      <c r="L655" s="51"/>
      <c r="M655" s="51"/>
      <c r="N655" s="19" t="str">
        <f t="shared" si="184"/>
        <v/>
      </c>
      <c r="O655" s="22" t="str">
        <f t="shared" ca="1" si="187"/>
        <v>ja</v>
      </c>
      <c r="P655" s="22" t="str">
        <f t="shared" ca="1" si="188"/>
        <v>ja</v>
      </c>
      <c r="Q655" s="20" t="str">
        <f t="shared" ca="1" si="185"/>
        <v>Ja</v>
      </c>
      <c r="R655" s="53" t="s">
        <v>904</v>
      </c>
      <c r="S655" s="84"/>
      <c r="T655" s="83"/>
      <c r="U655" s="33" t="str">
        <f t="shared" si="193"/>
        <v/>
      </c>
      <c r="V655" s="29"/>
      <c r="W655" s="35"/>
      <c r="X655" s="35"/>
      <c r="Y655" s="35"/>
      <c r="Z655" s="35"/>
      <c r="AA655" s="24" t="str">
        <f>IF(W655&lt;&gt;"",VLOOKUP(W655,'Anlagentypen strukt inkl RD end'!$A$2:$H$40,8),"")</f>
        <v/>
      </c>
      <c r="AB655" s="24" t="str">
        <f>IF(X655&lt;&gt;"",VLOOKUP(X655,'Anlagentypen strukt inkl RD end'!$A$2:$H$40,8),"")</f>
        <v/>
      </c>
      <c r="AC655" s="24" t="str">
        <f>IF(Y655&lt;&gt;"",VLOOKUP(Y655,'Anlagentypen strukt inkl RD end'!$A$2:$H$40,8),"")</f>
        <v/>
      </c>
      <c r="AD655" s="24" t="str">
        <f>IF(Z655&lt;&gt;"",VLOOKUP(Z655,'Anlagentypen strukt inkl RD end'!$A$2:$H$40,8),"")</f>
        <v/>
      </c>
      <c r="AE655" s="33" t="str">
        <f t="shared" si="194"/>
        <v/>
      </c>
      <c r="AF655" s="25"/>
      <c r="AG655" s="25"/>
      <c r="AH655" s="25"/>
      <c r="AI655" s="25"/>
      <c r="AJ655" s="47" t="str">
        <f t="shared" si="195"/>
        <v/>
      </c>
      <c r="AK655" s="48" t="str">
        <f t="shared" si="189"/>
        <v/>
      </c>
      <c r="AL655" s="47" t="str">
        <f t="shared" si="200"/>
        <v/>
      </c>
      <c r="AM655" s="27"/>
      <c r="AN655" s="36" t="str">
        <f t="shared" si="190"/>
        <v/>
      </c>
      <c r="AO655" s="39" t="str">
        <f t="shared" si="186"/>
        <v/>
      </c>
      <c r="AP655" s="39" t="str">
        <f t="shared" si="196"/>
        <v/>
      </c>
      <c r="AQ655" s="97" t="str">
        <f t="shared" si="191"/>
        <v/>
      </c>
      <c r="AR655" s="113" t="str">
        <f>_xlfn.IFNA(IF(AND(MATCH(B655,SlNrfürStrecke!A:A,0)&gt;0,MATCH(C655,SlNrfürStrecke!B:B,0)&gt;0)=TRUE,"ja","nein"),"nein")</f>
        <v>nein</v>
      </c>
      <c r="AS655" s="140" t="str">
        <f t="shared" si="197"/>
        <v>nein</v>
      </c>
      <c r="AT655" s="113" t="str">
        <f t="shared" si="198"/>
        <v>Ja</v>
      </c>
      <c r="AU655" s="113"/>
      <c r="AV655" s="141" t="s">
        <v>3607</v>
      </c>
    </row>
    <row r="656" spans="1:48" s="39" customFormat="1" ht="52.8" hidden="1" x14ac:dyDescent="0.25">
      <c r="A656" s="23"/>
      <c r="B656" s="77">
        <v>35201</v>
      </c>
      <c r="C656" s="80" t="s">
        <v>3</v>
      </c>
      <c r="D656" s="81" t="s">
        <v>174</v>
      </c>
      <c r="E656" s="37" t="b">
        <f t="shared" si="199"/>
        <v>0</v>
      </c>
      <c r="F656" s="37" t="b">
        <f t="shared" si="192"/>
        <v>0</v>
      </c>
      <c r="G656" s="38" t="str">
        <f t="shared" si="183"/>
        <v>35201  gn</v>
      </c>
      <c r="H656" s="18" t="s">
        <v>906</v>
      </c>
      <c r="I656" s="93" t="s">
        <v>2346</v>
      </c>
      <c r="J656" s="19" t="s">
        <v>3</v>
      </c>
      <c r="K656" s="19" t="s">
        <v>3</v>
      </c>
      <c r="L656" s="51"/>
      <c r="M656" s="51"/>
      <c r="N656" s="19" t="str">
        <f t="shared" si="184"/>
        <v/>
      </c>
      <c r="O656" s="22" t="str">
        <f t="shared" ca="1" si="187"/>
        <v>ja</v>
      </c>
      <c r="P656" s="22" t="str">
        <f t="shared" ca="1" si="188"/>
        <v>ja</v>
      </c>
      <c r="Q656" s="20" t="str">
        <f t="shared" ca="1" si="185"/>
        <v>Ja</v>
      </c>
      <c r="R656" s="53" t="s">
        <v>905</v>
      </c>
      <c r="S656" s="84"/>
      <c r="T656" s="83"/>
      <c r="U656" s="33" t="str">
        <f t="shared" si="193"/>
        <v/>
      </c>
      <c r="V656" s="29"/>
      <c r="W656" s="35"/>
      <c r="X656" s="35"/>
      <c r="Y656" s="35"/>
      <c r="Z656" s="35"/>
      <c r="AA656" s="24" t="str">
        <f>IF(W656&lt;&gt;"",VLOOKUP(W656,'Anlagentypen strukt inkl RD end'!$A$2:$H$40,8),"")</f>
        <v/>
      </c>
      <c r="AB656" s="24" t="str">
        <f>IF(X656&lt;&gt;"",VLOOKUP(X656,'Anlagentypen strukt inkl RD end'!$A$2:$H$40,8),"")</f>
        <v/>
      </c>
      <c r="AC656" s="24" t="str">
        <f>IF(Y656&lt;&gt;"",VLOOKUP(Y656,'Anlagentypen strukt inkl RD end'!$A$2:$H$40,8),"")</f>
        <v/>
      </c>
      <c r="AD656" s="24" t="str">
        <f>IF(Z656&lt;&gt;"",VLOOKUP(Z656,'Anlagentypen strukt inkl RD end'!$A$2:$H$40,8),"")</f>
        <v/>
      </c>
      <c r="AE656" s="33" t="str">
        <f t="shared" si="194"/>
        <v/>
      </c>
      <c r="AF656" s="25"/>
      <c r="AG656" s="25"/>
      <c r="AH656" s="25"/>
      <c r="AI656" s="25"/>
      <c r="AJ656" s="47" t="str">
        <f t="shared" si="195"/>
        <v/>
      </c>
      <c r="AK656" s="48" t="str">
        <f t="shared" si="189"/>
        <v/>
      </c>
      <c r="AL656" s="47" t="str">
        <f t="shared" si="200"/>
        <v/>
      </c>
      <c r="AM656" s="27"/>
      <c r="AN656" s="36" t="str">
        <f t="shared" si="190"/>
        <v/>
      </c>
      <c r="AO656" s="39" t="str">
        <f t="shared" si="186"/>
        <v/>
      </c>
      <c r="AP656" s="39" t="str">
        <f t="shared" si="196"/>
        <v/>
      </c>
      <c r="AQ656" s="97" t="str">
        <f t="shared" si="191"/>
        <v/>
      </c>
      <c r="AR656" s="140" t="str">
        <f>_xlfn.IFNA(IF(AND(MATCH(B656,SlNrfürStrecke!A:A,0)&gt;0,MATCH(C656,SlNrfürStrecke!B:B,0)&gt;0)=TRUE,"ja","nein"),"nein")</f>
        <v>nein</v>
      </c>
      <c r="AS656" s="140" t="str">
        <f t="shared" si="197"/>
        <v>nein</v>
      </c>
      <c r="AT656" s="113" t="str">
        <f t="shared" si="198"/>
        <v>Ja</v>
      </c>
      <c r="AU656" s="113"/>
      <c r="AV656" s="141" t="s">
        <v>3607</v>
      </c>
    </row>
    <row r="657" spans="1:48" s="39" customFormat="1" ht="52.8" x14ac:dyDescent="0.25">
      <c r="A657" s="23" t="s">
        <v>2345</v>
      </c>
      <c r="B657" s="77">
        <v>35202</v>
      </c>
      <c r="C657" s="80" t="s">
        <v>3</v>
      </c>
      <c r="D657" s="81" t="s">
        <v>3</v>
      </c>
      <c r="E657" s="37" t="b">
        <f t="shared" si="199"/>
        <v>1</v>
      </c>
      <c r="F657" s="37" t="b">
        <f t="shared" si="192"/>
        <v>0</v>
      </c>
      <c r="G657" s="38" t="str">
        <f t="shared" si="183"/>
        <v xml:space="preserve">35202  </v>
      </c>
      <c r="H657" s="18" t="s">
        <v>908</v>
      </c>
      <c r="I657" s="93" t="s">
        <v>2346</v>
      </c>
      <c r="J657" s="19" t="s">
        <v>3351</v>
      </c>
      <c r="K657" s="19" t="s">
        <v>3</v>
      </c>
      <c r="L657" s="51"/>
      <c r="M657" s="51"/>
      <c r="N657" s="19" t="str">
        <f t="shared" si="184"/>
        <v/>
      </c>
      <c r="O657" s="22" t="str">
        <f t="shared" ca="1" si="187"/>
        <v>ja</v>
      </c>
      <c r="P657" s="22" t="str">
        <f t="shared" ca="1" si="188"/>
        <v>ja</v>
      </c>
      <c r="Q657" s="20" t="str">
        <f t="shared" ca="1" si="185"/>
        <v>Ja</v>
      </c>
      <c r="R657" s="53" t="s">
        <v>907</v>
      </c>
      <c r="S657" s="73" t="s">
        <v>2345</v>
      </c>
      <c r="T657" s="28"/>
      <c r="U657" s="33" t="str">
        <f t="shared" si="193"/>
        <v/>
      </c>
      <c r="V657" s="29"/>
      <c r="W657" s="35"/>
      <c r="X657" s="35"/>
      <c r="Y657" s="35"/>
      <c r="Z657" s="35"/>
      <c r="AA657" s="24" t="str">
        <f>IF(W657&lt;&gt;"",VLOOKUP(W657,'Anlagentypen strukt inkl RD end'!$A$2:$H$40,8),"")</f>
        <v/>
      </c>
      <c r="AB657" s="24" t="str">
        <f>IF(X657&lt;&gt;"",VLOOKUP(X657,'Anlagentypen strukt inkl RD end'!$A$2:$H$40,8),"")</f>
        <v/>
      </c>
      <c r="AC657" s="24" t="str">
        <f>IF(Y657&lt;&gt;"",VLOOKUP(Y657,'Anlagentypen strukt inkl RD end'!$A$2:$H$40,8),"")</f>
        <v/>
      </c>
      <c r="AD657" s="24" t="str">
        <f>IF(Z657&lt;&gt;"",VLOOKUP(Z657,'Anlagentypen strukt inkl RD end'!$A$2:$H$40,8),"")</f>
        <v/>
      </c>
      <c r="AE657" s="33" t="str">
        <f t="shared" si="194"/>
        <v/>
      </c>
      <c r="AF657" s="25"/>
      <c r="AG657" s="25"/>
      <c r="AH657" s="25"/>
      <c r="AI657" s="25"/>
      <c r="AJ657" s="47" t="str">
        <f t="shared" si="195"/>
        <v/>
      </c>
      <c r="AK657" s="48" t="str">
        <f t="shared" si="189"/>
        <v/>
      </c>
      <c r="AL657" s="47" t="str">
        <f t="shared" si="200"/>
        <v/>
      </c>
      <c r="AM657" s="27"/>
      <c r="AN657" s="36" t="str">
        <f t="shared" si="190"/>
        <v/>
      </c>
      <c r="AO657" s="39" t="str">
        <f t="shared" si="186"/>
        <v/>
      </c>
      <c r="AP657" s="39" t="str">
        <f t="shared" si="196"/>
        <v>X</v>
      </c>
      <c r="AQ657" s="97" t="str">
        <f t="shared" si="191"/>
        <v/>
      </c>
      <c r="AR657" s="140" t="str">
        <f>_xlfn.IFNA(IF(AND(MATCH(B657,SlNrfürStrecke!A:A,0)&gt;0,MATCH(C657,SlNrfürStrecke!B:B,0)&gt;0)=TRUE,"ja","nein"),"nein")</f>
        <v>ja</v>
      </c>
      <c r="AS657" s="140" t="str">
        <f t="shared" si="197"/>
        <v>ja</v>
      </c>
      <c r="AT657" s="113" t="str">
        <f t="shared" si="198"/>
        <v>Nein</v>
      </c>
      <c r="AU657" s="113"/>
      <c r="AV657" s="141" t="s">
        <v>3607</v>
      </c>
    </row>
    <row r="658" spans="1:48" s="39" customFormat="1" ht="66" hidden="1" x14ac:dyDescent="0.25">
      <c r="A658" s="23"/>
      <c r="B658" s="77">
        <v>35203</v>
      </c>
      <c r="C658" s="80" t="s">
        <v>3</v>
      </c>
      <c r="D658" s="81" t="s">
        <v>174</v>
      </c>
      <c r="E658" s="37" t="b">
        <f t="shared" si="199"/>
        <v>0</v>
      </c>
      <c r="F658" s="37" t="b">
        <f t="shared" si="192"/>
        <v>0</v>
      </c>
      <c r="G658" s="38" t="str">
        <f t="shared" si="183"/>
        <v>35203  gn</v>
      </c>
      <c r="H658" s="18" t="s">
        <v>910</v>
      </c>
      <c r="I658" s="93" t="s">
        <v>2346</v>
      </c>
      <c r="J658" s="19" t="s">
        <v>3</v>
      </c>
      <c r="K658" s="19" t="s">
        <v>3</v>
      </c>
      <c r="L658" s="51"/>
      <c r="M658" s="51"/>
      <c r="N658" s="19" t="str">
        <f t="shared" si="184"/>
        <v/>
      </c>
      <c r="O658" s="22" t="str">
        <f t="shared" ca="1" si="187"/>
        <v>ja</v>
      </c>
      <c r="P658" s="22" t="str">
        <f t="shared" ca="1" si="188"/>
        <v>ja</v>
      </c>
      <c r="Q658" s="20" t="str">
        <f t="shared" ca="1" si="185"/>
        <v>Ja</v>
      </c>
      <c r="R658" s="53" t="s">
        <v>909</v>
      </c>
      <c r="S658" s="84"/>
      <c r="T658" s="83"/>
      <c r="U658" s="33" t="str">
        <f t="shared" si="193"/>
        <v/>
      </c>
      <c r="V658" s="29"/>
      <c r="W658" s="35"/>
      <c r="X658" s="35"/>
      <c r="Y658" s="35"/>
      <c r="Z658" s="35"/>
      <c r="AA658" s="24" t="str">
        <f>IF(W658&lt;&gt;"",VLOOKUP(W658,'Anlagentypen strukt inkl RD end'!$A$2:$H$40,8),"")</f>
        <v/>
      </c>
      <c r="AB658" s="24" t="str">
        <f>IF(X658&lt;&gt;"",VLOOKUP(X658,'Anlagentypen strukt inkl RD end'!$A$2:$H$40,8),"")</f>
        <v/>
      </c>
      <c r="AC658" s="24" t="str">
        <f>IF(Y658&lt;&gt;"",VLOOKUP(Y658,'Anlagentypen strukt inkl RD end'!$A$2:$H$40,8),"")</f>
        <v/>
      </c>
      <c r="AD658" s="24" t="str">
        <f>IF(Z658&lt;&gt;"",VLOOKUP(Z658,'Anlagentypen strukt inkl RD end'!$A$2:$H$40,8),"")</f>
        <v/>
      </c>
      <c r="AE658" s="33" t="str">
        <f t="shared" si="194"/>
        <v/>
      </c>
      <c r="AF658" s="25"/>
      <c r="AG658" s="25"/>
      <c r="AH658" s="25"/>
      <c r="AI658" s="25"/>
      <c r="AJ658" s="47" t="str">
        <f t="shared" si="195"/>
        <v/>
      </c>
      <c r="AK658" s="48" t="str">
        <f t="shared" si="189"/>
        <v/>
      </c>
      <c r="AL658" s="47" t="str">
        <f t="shared" si="200"/>
        <v/>
      </c>
      <c r="AM658" s="27"/>
      <c r="AN658" s="36" t="str">
        <f t="shared" si="190"/>
        <v/>
      </c>
      <c r="AO658" s="39" t="str">
        <f t="shared" si="186"/>
        <v/>
      </c>
      <c r="AP658" s="39" t="str">
        <f t="shared" si="196"/>
        <v/>
      </c>
      <c r="AQ658" s="97" t="str">
        <f t="shared" si="191"/>
        <v/>
      </c>
      <c r="AR658" s="140" t="str">
        <f>_xlfn.IFNA(IF(AND(MATCH(B658,SlNrfürStrecke!A:A,0)&gt;0,MATCH(C658,SlNrfürStrecke!B:B,0)&gt;0)=TRUE,"ja","nein"),"nein")</f>
        <v>nein</v>
      </c>
      <c r="AS658" s="140" t="str">
        <f t="shared" si="197"/>
        <v>nein</v>
      </c>
      <c r="AT658" s="113" t="str">
        <f t="shared" si="198"/>
        <v>Ja</v>
      </c>
      <c r="AU658" s="113"/>
      <c r="AV658" s="141" t="s">
        <v>3607</v>
      </c>
    </row>
    <row r="659" spans="1:48" s="39" customFormat="1" ht="52.8" x14ac:dyDescent="0.25">
      <c r="A659" s="23" t="s">
        <v>2345</v>
      </c>
      <c r="B659" s="77">
        <v>35204</v>
      </c>
      <c r="C659" s="80" t="s">
        <v>3</v>
      </c>
      <c r="D659" s="81" t="s">
        <v>3</v>
      </c>
      <c r="E659" s="37" t="b">
        <f t="shared" si="199"/>
        <v>1</v>
      </c>
      <c r="F659" s="37" t="b">
        <f t="shared" si="192"/>
        <v>0</v>
      </c>
      <c r="G659" s="38" t="str">
        <f t="shared" si="183"/>
        <v xml:space="preserve">35204  </v>
      </c>
      <c r="H659" s="18" t="s">
        <v>912</v>
      </c>
      <c r="I659" s="93" t="s">
        <v>2346</v>
      </c>
      <c r="J659" s="19" t="s">
        <v>3352</v>
      </c>
      <c r="K659" s="19" t="s">
        <v>3</v>
      </c>
      <c r="L659" s="51"/>
      <c r="M659" s="51"/>
      <c r="N659" s="19" t="str">
        <f t="shared" si="184"/>
        <v/>
      </c>
      <c r="O659" s="22" t="str">
        <f t="shared" ca="1" si="187"/>
        <v>ja</v>
      </c>
      <c r="P659" s="22" t="str">
        <f t="shared" ca="1" si="188"/>
        <v>ja</v>
      </c>
      <c r="Q659" s="20" t="str">
        <f t="shared" ca="1" si="185"/>
        <v>Ja</v>
      </c>
      <c r="R659" s="53" t="s">
        <v>911</v>
      </c>
      <c r="S659" s="73" t="s">
        <v>2345</v>
      </c>
      <c r="T659" s="28"/>
      <c r="U659" s="33" t="str">
        <f t="shared" si="193"/>
        <v/>
      </c>
      <c r="V659" s="29"/>
      <c r="W659" s="35"/>
      <c r="X659" s="35"/>
      <c r="Y659" s="35"/>
      <c r="Z659" s="35"/>
      <c r="AA659" s="24" t="str">
        <f>IF(W659&lt;&gt;"",VLOOKUP(W659,'Anlagentypen strukt inkl RD end'!$A$2:$H$40,8),"")</f>
        <v/>
      </c>
      <c r="AB659" s="24" t="str">
        <f>IF(X659&lt;&gt;"",VLOOKUP(X659,'Anlagentypen strukt inkl RD end'!$A$2:$H$40,8),"")</f>
        <v/>
      </c>
      <c r="AC659" s="24" t="str">
        <f>IF(Y659&lt;&gt;"",VLOOKUP(Y659,'Anlagentypen strukt inkl RD end'!$A$2:$H$40,8),"")</f>
        <v/>
      </c>
      <c r="AD659" s="24" t="str">
        <f>IF(Z659&lt;&gt;"",VLOOKUP(Z659,'Anlagentypen strukt inkl RD end'!$A$2:$H$40,8),"")</f>
        <v/>
      </c>
      <c r="AE659" s="33" t="str">
        <f t="shared" si="194"/>
        <v/>
      </c>
      <c r="AF659" s="25"/>
      <c r="AG659" s="25"/>
      <c r="AH659" s="25"/>
      <c r="AI659" s="25"/>
      <c r="AJ659" s="47" t="str">
        <f t="shared" si="195"/>
        <v/>
      </c>
      <c r="AK659" s="48" t="str">
        <f t="shared" si="189"/>
        <v/>
      </c>
      <c r="AL659" s="47" t="str">
        <f t="shared" si="200"/>
        <v/>
      </c>
      <c r="AM659" s="27"/>
      <c r="AN659" s="36" t="str">
        <f t="shared" si="190"/>
        <v/>
      </c>
      <c r="AO659" s="39" t="str">
        <f t="shared" si="186"/>
        <v/>
      </c>
      <c r="AP659" s="39" t="str">
        <f t="shared" si="196"/>
        <v>X</v>
      </c>
      <c r="AQ659" s="97" t="str">
        <f t="shared" si="191"/>
        <v/>
      </c>
      <c r="AR659" s="140" t="str">
        <f>_xlfn.IFNA(IF(AND(MATCH(B659,SlNrfürStrecke!A:A,0)&gt;0,MATCH(C659,SlNrfürStrecke!B:B,0)&gt;0)=TRUE,"ja","nein"),"nein")</f>
        <v>ja</v>
      </c>
      <c r="AS659" s="140" t="str">
        <f t="shared" si="197"/>
        <v>ja</v>
      </c>
      <c r="AT659" s="113" t="str">
        <f t="shared" si="198"/>
        <v>Nein</v>
      </c>
      <c r="AU659" s="113"/>
      <c r="AV659" s="141" t="s">
        <v>3607</v>
      </c>
    </row>
    <row r="660" spans="1:48" s="39" customFormat="1" ht="39.6" hidden="1" x14ac:dyDescent="0.25">
      <c r="A660" s="23"/>
      <c r="B660" s="77">
        <v>35205</v>
      </c>
      <c r="C660" s="80" t="s">
        <v>3</v>
      </c>
      <c r="D660" s="81" t="s">
        <v>174</v>
      </c>
      <c r="E660" s="37" t="b">
        <f t="shared" si="199"/>
        <v>0</v>
      </c>
      <c r="F660" s="37" t="b">
        <f t="shared" si="192"/>
        <v>0</v>
      </c>
      <c r="G660" s="38" t="str">
        <f t="shared" si="183"/>
        <v>35205  gn</v>
      </c>
      <c r="H660" s="18" t="s">
        <v>3353</v>
      </c>
      <c r="I660" s="93" t="s">
        <v>2346</v>
      </c>
      <c r="J660" s="19" t="s">
        <v>3</v>
      </c>
      <c r="K660" s="19" t="s">
        <v>3</v>
      </c>
      <c r="L660" s="51"/>
      <c r="M660" s="51"/>
      <c r="N660" s="19" t="str">
        <f t="shared" si="184"/>
        <v/>
      </c>
      <c r="O660" s="22" t="str">
        <f t="shared" ca="1" si="187"/>
        <v>ja</v>
      </c>
      <c r="P660" s="22" t="str">
        <f t="shared" ca="1" si="188"/>
        <v>ja</v>
      </c>
      <c r="Q660" s="20" t="str">
        <f t="shared" ca="1" si="185"/>
        <v>Ja</v>
      </c>
      <c r="R660" s="53" t="s">
        <v>913</v>
      </c>
      <c r="S660" s="84"/>
      <c r="T660" s="83"/>
      <c r="U660" s="33" t="str">
        <f t="shared" si="193"/>
        <v/>
      </c>
      <c r="V660" s="29"/>
      <c r="W660" s="35"/>
      <c r="X660" s="35"/>
      <c r="Y660" s="35"/>
      <c r="Z660" s="35"/>
      <c r="AA660" s="24" t="str">
        <f>IF(W660&lt;&gt;"",VLOOKUP(W660,'Anlagentypen strukt inkl RD end'!$A$2:$H$40,8),"")</f>
        <v/>
      </c>
      <c r="AB660" s="24" t="str">
        <f>IF(X660&lt;&gt;"",VLOOKUP(X660,'Anlagentypen strukt inkl RD end'!$A$2:$H$40,8),"")</f>
        <v/>
      </c>
      <c r="AC660" s="24" t="str">
        <f>IF(Y660&lt;&gt;"",VLOOKUP(Y660,'Anlagentypen strukt inkl RD end'!$A$2:$H$40,8),"")</f>
        <v/>
      </c>
      <c r="AD660" s="24" t="str">
        <f>IF(Z660&lt;&gt;"",VLOOKUP(Z660,'Anlagentypen strukt inkl RD end'!$A$2:$H$40,8),"")</f>
        <v/>
      </c>
      <c r="AE660" s="33" t="str">
        <f t="shared" si="194"/>
        <v/>
      </c>
      <c r="AF660" s="25"/>
      <c r="AG660" s="25"/>
      <c r="AH660" s="25"/>
      <c r="AI660" s="25"/>
      <c r="AJ660" s="47" t="str">
        <f t="shared" si="195"/>
        <v/>
      </c>
      <c r="AK660" s="48" t="str">
        <f t="shared" si="189"/>
        <v/>
      </c>
      <c r="AL660" s="47" t="str">
        <f t="shared" si="200"/>
        <v/>
      </c>
      <c r="AM660" s="27"/>
      <c r="AN660" s="36" t="str">
        <f t="shared" si="190"/>
        <v/>
      </c>
      <c r="AO660" s="39" t="str">
        <f t="shared" si="186"/>
        <v/>
      </c>
      <c r="AP660" s="39" t="str">
        <f t="shared" si="196"/>
        <v/>
      </c>
      <c r="AQ660" s="97" t="str">
        <f t="shared" si="191"/>
        <v/>
      </c>
      <c r="AR660" s="140" t="str">
        <f>_xlfn.IFNA(IF(AND(MATCH(B660,SlNrfürStrecke!A:A,0)&gt;0,MATCH(C660,SlNrfürStrecke!B:B,0)&gt;0)=TRUE,"ja","nein"),"nein")</f>
        <v>nein</v>
      </c>
      <c r="AS660" s="140" t="str">
        <f t="shared" si="197"/>
        <v>nein</v>
      </c>
      <c r="AT660" s="113" t="str">
        <f t="shared" si="198"/>
        <v>Ja</v>
      </c>
      <c r="AU660" s="113"/>
      <c r="AV660" s="141" t="s">
        <v>3607</v>
      </c>
    </row>
    <row r="661" spans="1:48" s="39" customFormat="1" ht="39.6" hidden="1" x14ac:dyDescent="0.25">
      <c r="A661" s="23"/>
      <c r="B661" s="77">
        <v>35206</v>
      </c>
      <c r="C661" s="80" t="s">
        <v>3</v>
      </c>
      <c r="D661" s="81" t="s">
        <v>174</v>
      </c>
      <c r="E661" s="37" t="b">
        <f t="shared" si="199"/>
        <v>0</v>
      </c>
      <c r="F661" s="37" t="b">
        <f t="shared" si="192"/>
        <v>0</v>
      </c>
      <c r="G661" s="38" t="str">
        <f t="shared" si="183"/>
        <v>35206  gn</v>
      </c>
      <c r="H661" s="18" t="s">
        <v>915</v>
      </c>
      <c r="I661" s="93" t="s">
        <v>2346</v>
      </c>
      <c r="J661" s="19" t="s">
        <v>3</v>
      </c>
      <c r="K661" s="19" t="s">
        <v>3</v>
      </c>
      <c r="L661" s="51"/>
      <c r="M661" s="51"/>
      <c r="N661" s="19" t="str">
        <f t="shared" si="184"/>
        <v/>
      </c>
      <c r="O661" s="22" t="str">
        <f t="shared" ca="1" si="187"/>
        <v>ja</v>
      </c>
      <c r="P661" s="22" t="str">
        <f t="shared" ca="1" si="188"/>
        <v>ja</v>
      </c>
      <c r="Q661" s="20" t="str">
        <f t="shared" ca="1" si="185"/>
        <v>Ja</v>
      </c>
      <c r="R661" s="53" t="s">
        <v>914</v>
      </c>
      <c r="S661" s="84"/>
      <c r="T661" s="83"/>
      <c r="U661" s="33" t="str">
        <f t="shared" si="193"/>
        <v/>
      </c>
      <c r="V661" s="29"/>
      <c r="W661" s="35"/>
      <c r="X661" s="35"/>
      <c r="Y661" s="35"/>
      <c r="Z661" s="35"/>
      <c r="AA661" s="24" t="str">
        <f>IF(W661&lt;&gt;"",VLOOKUP(W661,'Anlagentypen strukt inkl RD end'!$A$2:$H$40,8),"")</f>
        <v/>
      </c>
      <c r="AB661" s="24" t="str">
        <f>IF(X661&lt;&gt;"",VLOOKUP(X661,'Anlagentypen strukt inkl RD end'!$A$2:$H$40,8),"")</f>
        <v/>
      </c>
      <c r="AC661" s="24" t="str">
        <f>IF(Y661&lt;&gt;"",VLOOKUP(Y661,'Anlagentypen strukt inkl RD end'!$A$2:$H$40,8),"")</f>
        <v/>
      </c>
      <c r="AD661" s="24" t="str">
        <f>IF(Z661&lt;&gt;"",VLOOKUP(Z661,'Anlagentypen strukt inkl RD end'!$A$2:$H$40,8),"")</f>
        <v/>
      </c>
      <c r="AE661" s="33" t="str">
        <f t="shared" si="194"/>
        <v/>
      </c>
      <c r="AF661" s="25"/>
      <c r="AG661" s="25"/>
      <c r="AH661" s="25"/>
      <c r="AI661" s="25"/>
      <c r="AJ661" s="47" t="str">
        <f t="shared" si="195"/>
        <v/>
      </c>
      <c r="AK661" s="48" t="str">
        <f t="shared" si="189"/>
        <v/>
      </c>
      <c r="AL661" s="47" t="str">
        <f t="shared" si="200"/>
        <v/>
      </c>
      <c r="AM661" s="27"/>
      <c r="AN661" s="36" t="str">
        <f t="shared" si="190"/>
        <v/>
      </c>
      <c r="AO661" s="39" t="str">
        <f t="shared" si="186"/>
        <v/>
      </c>
      <c r="AP661" s="39" t="str">
        <f t="shared" si="196"/>
        <v/>
      </c>
      <c r="AQ661" s="97" t="str">
        <f t="shared" si="191"/>
        <v/>
      </c>
      <c r="AR661" s="140" t="str">
        <f>_xlfn.IFNA(IF(AND(MATCH(B661,SlNrfürStrecke!A:A,0)&gt;0,MATCH(C661,SlNrfürStrecke!B:B,0)&gt;0)=TRUE,"ja","nein"),"nein")</f>
        <v>nein</v>
      </c>
      <c r="AS661" s="140" t="str">
        <f t="shared" si="197"/>
        <v>nein</v>
      </c>
      <c r="AT661" s="113" t="str">
        <f t="shared" si="198"/>
        <v>Ja</v>
      </c>
      <c r="AU661" s="113"/>
      <c r="AV661" s="141" t="s">
        <v>3607</v>
      </c>
    </row>
    <row r="662" spans="1:48" s="39" customFormat="1" hidden="1" x14ac:dyDescent="0.25">
      <c r="A662" s="23"/>
      <c r="B662" s="77">
        <v>35207</v>
      </c>
      <c r="C662" s="80" t="s">
        <v>3</v>
      </c>
      <c r="D662" s="81" t="s">
        <v>8</v>
      </c>
      <c r="E662" s="37" t="b">
        <f t="shared" si="199"/>
        <v>0</v>
      </c>
      <c r="F662" s="37" t="b">
        <f t="shared" si="192"/>
        <v>0</v>
      </c>
      <c r="G662" s="38" t="str">
        <f t="shared" si="183"/>
        <v>35207  g</v>
      </c>
      <c r="H662" s="18" t="s">
        <v>917</v>
      </c>
      <c r="I662" s="93" t="s">
        <v>2346</v>
      </c>
      <c r="J662" s="19" t="s">
        <v>3</v>
      </c>
      <c r="K662" s="19" t="s">
        <v>918</v>
      </c>
      <c r="L662" s="51"/>
      <c r="M662" s="51"/>
      <c r="N662" s="19" t="str">
        <f t="shared" si="184"/>
        <v/>
      </c>
      <c r="O662" s="22" t="str">
        <f t="shared" ca="1" si="187"/>
        <v>ja</v>
      </c>
      <c r="P662" s="22" t="str">
        <f t="shared" ca="1" si="188"/>
        <v>ja</v>
      </c>
      <c r="Q662" s="20" t="str">
        <f t="shared" ca="1" si="185"/>
        <v>Ja</v>
      </c>
      <c r="R662" s="53" t="s">
        <v>916</v>
      </c>
      <c r="S662" s="84"/>
      <c r="T662" s="83"/>
      <c r="U662" s="33" t="str">
        <f t="shared" si="193"/>
        <v/>
      </c>
      <c r="V662" s="29"/>
      <c r="W662" s="35"/>
      <c r="X662" s="35"/>
      <c r="Y662" s="35"/>
      <c r="Z662" s="35"/>
      <c r="AA662" s="24" t="str">
        <f>IF(W662&lt;&gt;"",VLOOKUP(W662,'Anlagentypen strukt inkl RD end'!$A$2:$H$40,8),"")</f>
        <v/>
      </c>
      <c r="AB662" s="24" t="str">
        <f>IF(X662&lt;&gt;"",VLOOKUP(X662,'Anlagentypen strukt inkl RD end'!$A$2:$H$40,8),"")</f>
        <v/>
      </c>
      <c r="AC662" s="24" t="str">
        <f>IF(Y662&lt;&gt;"",VLOOKUP(Y662,'Anlagentypen strukt inkl RD end'!$A$2:$H$40,8),"")</f>
        <v/>
      </c>
      <c r="AD662" s="24" t="str">
        <f>IF(Z662&lt;&gt;"",VLOOKUP(Z662,'Anlagentypen strukt inkl RD end'!$A$2:$H$40,8),"")</f>
        <v/>
      </c>
      <c r="AE662" s="33" t="str">
        <f t="shared" si="194"/>
        <v/>
      </c>
      <c r="AF662" s="25"/>
      <c r="AG662" s="25"/>
      <c r="AH662" s="25"/>
      <c r="AI662" s="25"/>
      <c r="AJ662" s="47" t="str">
        <f t="shared" si="195"/>
        <v/>
      </c>
      <c r="AK662" s="48" t="str">
        <f t="shared" si="189"/>
        <v/>
      </c>
      <c r="AL662" s="47" t="str">
        <f t="shared" si="200"/>
        <v/>
      </c>
      <c r="AM662" s="27"/>
      <c r="AN662" s="36" t="str">
        <f t="shared" si="190"/>
        <v/>
      </c>
      <c r="AO662" s="39" t="str">
        <f t="shared" si="186"/>
        <v/>
      </c>
      <c r="AP662" s="39" t="str">
        <f t="shared" si="196"/>
        <v/>
      </c>
      <c r="AQ662" s="97" t="str">
        <f t="shared" si="191"/>
        <v/>
      </c>
      <c r="AR662" s="140" t="str">
        <f>_xlfn.IFNA(IF(AND(MATCH(B662,SlNrfürStrecke!A:A,0)&gt;0,MATCH(C662,SlNrfürStrecke!B:B,0)&gt;0)=TRUE,"ja","nein"),"nein")</f>
        <v>nein</v>
      </c>
      <c r="AS662" s="140" t="str">
        <f t="shared" si="197"/>
        <v>nein</v>
      </c>
      <c r="AT662" s="113" t="str">
        <f t="shared" si="198"/>
        <v>Ja</v>
      </c>
      <c r="AU662" s="113"/>
      <c r="AV662" s="141" t="s">
        <v>3607</v>
      </c>
    </row>
    <row r="663" spans="1:48" s="39" customFormat="1" ht="26.4" x14ac:dyDescent="0.25">
      <c r="A663" s="23" t="s">
        <v>2345</v>
      </c>
      <c r="B663" s="77">
        <v>35208</v>
      </c>
      <c r="C663" s="80" t="s">
        <v>3</v>
      </c>
      <c r="D663" s="81" t="s">
        <v>3</v>
      </c>
      <c r="E663" s="37" t="b">
        <f t="shared" si="199"/>
        <v>1</v>
      </c>
      <c r="F663" s="37" t="b">
        <f t="shared" si="192"/>
        <v>0</v>
      </c>
      <c r="G663" s="38" t="str">
        <f t="shared" si="183"/>
        <v xml:space="preserve">35208  </v>
      </c>
      <c r="H663" s="18" t="s">
        <v>920</v>
      </c>
      <c r="I663" s="93" t="s">
        <v>2346</v>
      </c>
      <c r="J663" s="19" t="s">
        <v>3354</v>
      </c>
      <c r="K663" s="19" t="s">
        <v>3</v>
      </c>
      <c r="L663" s="51"/>
      <c r="M663" s="51"/>
      <c r="N663" s="19" t="str">
        <f t="shared" si="184"/>
        <v/>
      </c>
      <c r="O663" s="22" t="str">
        <f t="shared" ca="1" si="187"/>
        <v>ja</v>
      </c>
      <c r="P663" s="22" t="str">
        <f t="shared" ca="1" si="188"/>
        <v>ja</v>
      </c>
      <c r="Q663" s="20" t="str">
        <f t="shared" ca="1" si="185"/>
        <v>Ja</v>
      </c>
      <c r="R663" s="53" t="s">
        <v>919</v>
      </c>
      <c r="S663" s="73" t="s">
        <v>2345</v>
      </c>
      <c r="T663" s="28"/>
      <c r="U663" s="33" t="str">
        <f t="shared" si="193"/>
        <v/>
      </c>
      <c r="V663" s="29"/>
      <c r="W663" s="35"/>
      <c r="X663" s="35"/>
      <c r="Y663" s="35"/>
      <c r="Z663" s="35"/>
      <c r="AA663" s="24" t="str">
        <f>IF(W663&lt;&gt;"",VLOOKUP(W663,'Anlagentypen strukt inkl RD end'!$A$2:$H$40,8),"")</f>
        <v/>
      </c>
      <c r="AB663" s="24" t="str">
        <f>IF(X663&lt;&gt;"",VLOOKUP(X663,'Anlagentypen strukt inkl RD end'!$A$2:$H$40,8),"")</f>
        <v/>
      </c>
      <c r="AC663" s="24" t="str">
        <f>IF(Y663&lt;&gt;"",VLOOKUP(Y663,'Anlagentypen strukt inkl RD end'!$A$2:$H$40,8),"")</f>
        <v/>
      </c>
      <c r="AD663" s="24" t="str">
        <f>IF(Z663&lt;&gt;"",VLOOKUP(Z663,'Anlagentypen strukt inkl RD end'!$A$2:$H$40,8),"")</f>
        <v/>
      </c>
      <c r="AE663" s="33" t="str">
        <f t="shared" si="194"/>
        <v/>
      </c>
      <c r="AF663" s="25"/>
      <c r="AG663" s="25"/>
      <c r="AH663" s="25"/>
      <c r="AI663" s="25"/>
      <c r="AJ663" s="47" t="str">
        <f t="shared" si="195"/>
        <v/>
      </c>
      <c r="AK663" s="48" t="str">
        <f t="shared" si="189"/>
        <v/>
      </c>
      <c r="AL663" s="47" t="str">
        <f t="shared" si="200"/>
        <v/>
      </c>
      <c r="AM663" s="27"/>
      <c r="AN663" s="36" t="str">
        <f t="shared" si="190"/>
        <v/>
      </c>
      <c r="AO663" s="39" t="str">
        <f t="shared" si="186"/>
        <v/>
      </c>
      <c r="AP663" s="39" t="str">
        <f t="shared" si="196"/>
        <v>X</v>
      </c>
      <c r="AQ663" s="97" t="str">
        <f t="shared" si="191"/>
        <v/>
      </c>
      <c r="AR663" s="140" t="str">
        <f>_xlfn.IFNA(IF(AND(MATCH(B663,SlNrfürStrecke!A:A,0)&gt;0,MATCH(C663,SlNrfürStrecke!B:B,0)&gt;0)=TRUE,"ja","nein"),"nein")</f>
        <v>ja</v>
      </c>
      <c r="AS663" s="140" t="str">
        <f t="shared" si="197"/>
        <v>ja</v>
      </c>
      <c r="AT663" s="113" t="str">
        <f t="shared" si="198"/>
        <v>Nein</v>
      </c>
      <c r="AU663" s="113"/>
      <c r="AV663" s="141" t="s">
        <v>3607</v>
      </c>
    </row>
    <row r="664" spans="1:48" s="39" customFormat="1" hidden="1" x14ac:dyDescent="0.25">
      <c r="A664" s="23"/>
      <c r="B664" s="77">
        <v>35209</v>
      </c>
      <c r="C664" s="80" t="s">
        <v>3</v>
      </c>
      <c r="D664" s="81" t="s">
        <v>8</v>
      </c>
      <c r="E664" s="37" t="b">
        <f t="shared" si="199"/>
        <v>0</v>
      </c>
      <c r="F664" s="37" t="b">
        <f t="shared" si="192"/>
        <v>0</v>
      </c>
      <c r="G664" s="38" t="str">
        <f t="shared" si="183"/>
        <v>35209  g</v>
      </c>
      <c r="H664" s="18" t="s">
        <v>922</v>
      </c>
      <c r="I664" s="93" t="s">
        <v>2346</v>
      </c>
      <c r="J664" s="19" t="s">
        <v>3</v>
      </c>
      <c r="K664" s="19" t="s">
        <v>3</v>
      </c>
      <c r="L664" s="51"/>
      <c r="M664" s="51"/>
      <c r="N664" s="19" t="str">
        <f t="shared" si="184"/>
        <v/>
      </c>
      <c r="O664" s="22" t="str">
        <f t="shared" ca="1" si="187"/>
        <v>ja</v>
      </c>
      <c r="P664" s="22" t="str">
        <f t="shared" ca="1" si="188"/>
        <v>ja</v>
      </c>
      <c r="Q664" s="20" t="str">
        <f t="shared" ca="1" si="185"/>
        <v>Ja</v>
      </c>
      <c r="R664" s="53" t="s">
        <v>921</v>
      </c>
      <c r="S664" s="84"/>
      <c r="T664" s="83"/>
      <c r="U664" s="33" t="str">
        <f t="shared" si="193"/>
        <v/>
      </c>
      <c r="V664" s="29"/>
      <c r="W664" s="35"/>
      <c r="X664" s="35"/>
      <c r="Y664" s="35"/>
      <c r="Z664" s="35"/>
      <c r="AA664" s="24" t="str">
        <f>IF(W664&lt;&gt;"",VLOOKUP(W664,'Anlagentypen strukt inkl RD end'!$A$2:$H$40,8),"")</f>
        <v/>
      </c>
      <c r="AB664" s="24" t="str">
        <f>IF(X664&lt;&gt;"",VLOOKUP(X664,'Anlagentypen strukt inkl RD end'!$A$2:$H$40,8),"")</f>
        <v/>
      </c>
      <c r="AC664" s="24" t="str">
        <f>IF(Y664&lt;&gt;"",VLOOKUP(Y664,'Anlagentypen strukt inkl RD end'!$A$2:$H$40,8),"")</f>
        <v/>
      </c>
      <c r="AD664" s="24" t="str">
        <f>IF(Z664&lt;&gt;"",VLOOKUP(Z664,'Anlagentypen strukt inkl RD end'!$A$2:$H$40,8),"")</f>
        <v/>
      </c>
      <c r="AE664" s="33" t="str">
        <f t="shared" si="194"/>
        <v/>
      </c>
      <c r="AF664" s="25"/>
      <c r="AG664" s="25"/>
      <c r="AH664" s="25"/>
      <c r="AI664" s="25"/>
      <c r="AJ664" s="47" t="str">
        <f t="shared" si="195"/>
        <v/>
      </c>
      <c r="AK664" s="48" t="str">
        <f t="shared" si="189"/>
        <v/>
      </c>
      <c r="AL664" s="47" t="str">
        <f t="shared" si="200"/>
        <v/>
      </c>
      <c r="AM664" s="27"/>
      <c r="AN664" s="36" t="str">
        <f t="shared" si="190"/>
        <v/>
      </c>
      <c r="AO664" s="39" t="str">
        <f t="shared" si="186"/>
        <v/>
      </c>
      <c r="AP664" s="39" t="str">
        <f t="shared" si="196"/>
        <v/>
      </c>
      <c r="AQ664" s="97" t="str">
        <f t="shared" si="191"/>
        <v/>
      </c>
      <c r="AR664" s="140" t="str">
        <f>_xlfn.IFNA(IF(AND(MATCH(B664,SlNrfürStrecke!A:A,0)&gt;0,MATCH(C664,SlNrfürStrecke!B:B,0)&gt;0)=TRUE,"ja","nein"),"nein")</f>
        <v>nein</v>
      </c>
      <c r="AS664" s="140" t="str">
        <f t="shared" si="197"/>
        <v>nein</v>
      </c>
      <c r="AT664" s="113" t="str">
        <f t="shared" si="198"/>
        <v>Ja</v>
      </c>
      <c r="AU664" s="113"/>
      <c r="AV664" s="141" t="s">
        <v>3607</v>
      </c>
    </row>
    <row r="665" spans="1:48" s="39" customFormat="1" hidden="1" x14ac:dyDescent="0.25">
      <c r="A665" s="23"/>
      <c r="B665" s="77">
        <v>35209</v>
      </c>
      <c r="C665" s="81" t="s">
        <v>112</v>
      </c>
      <c r="D665" s="81" t="s">
        <v>3</v>
      </c>
      <c r="E665" s="37" t="b">
        <f t="shared" si="199"/>
        <v>0</v>
      </c>
      <c r="F665" s="37" t="b">
        <f t="shared" si="192"/>
        <v>0</v>
      </c>
      <c r="G665" s="38" t="str">
        <f t="shared" si="183"/>
        <v xml:space="preserve">35209 88 </v>
      </c>
      <c r="H665" s="18" t="s">
        <v>922</v>
      </c>
      <c r="I665" s="94" t="s">
        <v>113</v>
      </c>
      <c r="J665" s="19" t="s">
        <v>3</v>
      </c>
      <c r="K665" s="19" t="s">
        <v>3</v>
      </c>
      <c r="L665" s="51"/>
      <c r="M665" s="51"/>
      <c r="N665" s="19" t="str">
        <f t="shared" si="184"/>
        <v/>
      </c>
      <c r="O665" s="22" t="str">
        <f t="shared" ca="1" si="187"/>
        <v>ja</v>
      </c>
      <c r="P665" s="22" t="str">
        <f t="shared" ca="1" si="188"/>
        <v>ja</v>
      </c>
      <c r="Q665" s="20" t="str">
        <f t="shared" ca="1" si="185"/>
        <v>Ja</v>
      </c>
      <c r="R665" s="53" t="s">
        <v>923</v>
      </c>
      <c r="S665" s="73"/>
      <c r="T665" s="28"/>
      <c r="U665" s="33" t="str">
        <f t="shared" si="193"/>
        <v/>
      </c>
      <c r="V665" s="29"/>
      <c r="W665" s="35"/>
      <c r="X665" s="35"/>
      <c r="Y665" s="35"/>
      <c r="Z665" s="35"/>
      <c r="AA665" s="24" t="str">
        <f>IF(W665&lt;&gt;"",VLOOKUP(W665,'Anlagentypen strukt inkl RD end'!$A$2:$H$40,8),"")</f>
        <v/>
      </c>
      <c r="AB665" s="24" t="str">
        <f>IF(X665&lt;&gt;"",VLOOKUP(X665,'Anlagentypen strukt inkl RD end'!$A$2:$H$40,8),"")</f>
        <v/>
      </c>
      <c r="AC665" s="24" t="str">
        <f>IF(Y665&lt;&gt;"",VLOOKUP(Y665,'Anlagentypen strukt inkl RD end'!$A$2:$H$40,8),"")</f>
        <v/>
      </c>
      <c r="AD665" s="24" t="str">
        <f>IF(Z665&lt;&gt;"",VLOOKUP(Z665,'Anlagentypen strukt inkl RD end'!$A$2:$H$40,8),"")</f>
        <v/>
      </c>
      <c r="AE665" s="33" t="str">
        <f t="shared" si="194"/>
        <v/>
      </c>
      <c r="AF665" s="25"/>
      <c r="AG665" s="25"/>
      <c r="AH665" s="25"/>
      <c r="AI665" s="25"/>
      <c r="AJ665" s="47" t="str">
        <f t="shared" si="195"/>
        <v/>
      </c>
      <c r="AK665" s="48" t="str">
        <f t="shared" si="189"/>
        <v/>
      </c>
      <c r="AL665" s="47" t="str">
        <f t="shared" si="200"/>
        <v/>
      </c>
      <c r="AM665" s="27"/>
      <c r="AN665" s="36" t="str">
        <f t="shared" si="190"/>
        <v/>
      </c>
      <c r="AO665" s="39" t="str">
        <f t="shared" si="186"/>
        <v/>
      </c>
      <c r="AP665" s="39" t="str">
        <f t="shared" si="196"/>
        <v/>
      </c>
      <c r="AQ665" s="97" t="str">
        <f t="shared" si="191"/>
        <v/>
      </c>
      <c r="AR665" s="113" t="str">
        <f>_xlfn.IFNA(IF(AND(MATCH(B665,SlNrfürStrecke!A:A,0)&gt;0,MATCH(C665,SlNrfürStrecke!B:B,0)&gt;0)=TRUE,"ja","nein"),"nein")</f>
        <v>nein</v>
      </c>
      <c r="AS665" s="140" t="str">
        <f t="shared" si="197"/>
        <v>nein</v>
      </c>
      <c r="AT665" s="113" t="str">
        <f t="shared" si="198"/>
        <v>Ja</v>
      </c>
      <c r="AU665" s="113"/>
      <c r="AV665" s="141" t="s">
        <v>3607</v>
      </c>
    </row>
    <row r="666" spans="1:48" s="39" customFormat="1" ht="26.4" hidden="1" x14ac:dyDescent="0.25">
      <c r="A666" s="23"/>
      <c r="B666" s="77">
        <v>35210</v>
      </c>
      <c r="C666" s="80" t="s">
        <v>3</v>
      </c>
      <c r="D666" s="81" t="s">
        <v>174</v>
      </c>
      <c r="E666" s="37" t="b">
        <f t="shared" si="199"/>
        <v>0</v>
      </c>
      <c r="F666" s="37" t="b">
        <f t="shared" si="192"/>
        <v>0</v>
      </c>
      <c r="G666" s="38" t="str">
        <f t="shared" si="183"/>
        <v>35210  gn</v>
      </c>
      <c r="H666" s="18" t="s">
        <v>925</v>
      </c>
      <c r="I666" s="93" t="s">
        <v>2346</v>
      </c>
      <c r="J666" s="19" t="s">
        <v>3</v>
      </c>
      <c r="K666" s="19" t="s">
        <v>3</v>
      </c>
      <c r="L666" s="51"/>
      <c r="M666" s="51"/>
      <c r="N666" s="19" t="str">
        <f t="shared" si="184"/>
        <v/>
      </c>
      <c r="O666" s="22" t="str">
        <f t="shared" ca="1" si="187"/>
        <v>ja</v>
      </c>
      <c r="P666" s="22" t="str">
        <f t="shared" ca="1" si="188"/>
        <v>ja</v>
      </c>
      <c r="Q666" s="20" t="str">
        <f t="shared" ca="1" si="185"/>
        <v>Ja</v>
      </c>
      <c r="R666" s="53" t="s">
        <v>924</v>
      </c>
      <c r="S666" s="84"/>
      <c r="T666" s="83"/>
      <c r="U666" s="33" t="str">
        <f t="shared" si="193"/>
        <v/>
      </c>
      <c r="V666" s="29"/>
      <c r="W666" s="35"/>
      <c r="X666" s="35"/>
      <c r="Y666" s="35"/>
      <c r="Z666" s="35"/>
      <c r="AA666" s="24" t="str">
        <f>IF(W666&lt;&gt;"",VLOOKUP(W666,'Anlagentypen strukt inkl RD end'!$A$2:$H$40,8),"")</f>
        <v/>
      </c>
      <c r="AB666" s="24" t="str">
        <f>IF(X666&lt;&gt;"",VLOOKUP(X666,'Anlagentypen strukt inkl RD end'!$A$2:$H$40,8),"")</f>
        <v/>
      </c>
      <c r="AC666" s="24" t="str">
        <f>IF(Y666&lt;&gt;"",VLOOKUP(Y666,'Anlagentypen strukt inkl RD end'!$A$2:$H$40,8),"")</f>
        <v/>
      </c>
      <c r="AD666" s="24" t="str">
        <f>IF(Z666&lt;&gt;"",VLOOKUP(Z666,'Anlagentypen strukt inkl RD end'!$A$2:$H$40,8),"")</f>
        <v/>
      </c>
      <c r="AE666" s="33" t="str">
        <f t="shared" si="194"/>
        <v/>
      </c>
      <c r="AF666" s="25"/>
      <c r="AG666" s="25"/>
      <c r="AH666" s="25"/>
      <c r="AI666" s="25"/>
      <c r="AJ666" s="47" t="str">
        <f t="shared" si="195"/>
        <v/>
      </c>
      <c r="AK666" s="48" t="str">
        <f t="shared" si="189"/>
        <v/>
      </c>
      <c r="AL666" s="47" t="str">
        <f t="shared" si="200"/>
        <v/>
      </c>
      <c r="AM666" s="27"/>
      <c r="AN666" s="36" t="str">
        <f t="shared" si="190"/>
        <v/>
      </c>
      <c r="AO666" s="39" t="str">
        <f t="shared" si="186"/>
        <v/>
      </c>
      <c r="AP666" s="39" t="str">
        <f t="shared" si="196"/>
        <v/>
      </c>
      <c r="AQ666" s="97" t="str">
        <f t="shared" si="191"/>
        <v/>
      </c>
      <c r="AR666" s="140" t="str">
        <f>_xlfn.IFNA(IF(AND(MATCH(B666,SlNrfürStrecke!A:A,0)&gt;0,MATCH(C666,SlNrfürStrecke!B:B,0)&gt;0)=TRUE,"ja","nein"),"nein")</f>
        <v>nein</v>
      </c>
      <c r="AS666" s="140" t="str">
        <f t="shared" si="197"/>
        <v>nein</v>
      </c>
      <c r="AT666" s="113" t="str">
        <f t="shared" si="198"/>
        <v>Ja</v>
      </c>
      <c r="AU666" s="113"/>
      <c r="AV666" s="141" t="s">
        <v>3607</v>
      </c>
    </row>
    <row r="667" spans="1:48" s="39" customFormat="1" hidden="1" x14ac:dyDescent="0.25">
      <c r="A667" s="23"/>
      <c r="B667" s="77">
        <v>35211</v>
      </c>
      <c r="C667" s="80" t="s">
        <v>3</v>
      </c>
      <c r="D667" s="81" t="s">
        <v>8</v>
      </c>
      <c r="E667" s="37" t="b">
        <f t="shared" si="199"/>
        <v>0</v>
      </c>
      <c r="F667" s="37" t="b">
        <f t="shared" si="192"/>
        <v>0</v>
      </c>
      <c r="G667" s="38" t="str">
        <f t="shared" si="183"/>
        <v>35211  g</v>
      </c>
      <c r="H667" s="18" t="s">
        <v>927</v>
      </c>
      <c r="I667" s="93" t="s">
        <v>2346</v>
      </c>
      <c r="J667" s="19" t="s">
        <v>3</v>
      </c>
      <c r="K667" s="19" t="s">
        <v>3</v>
      </c>
      <c r="L667" s="51"/>
      <c r="M667" s="51"/>
      <c r="N667" s="19" t="str">
        <f t="shared" si="184"/>
        <v/>
      </c>
      <c r="O667" s="22" t="str">
        <f t="shared" ca="1" si="187"/>
        <v>ja</v>
      </c>
      <c r="P667" s="22" t="str">
        <f t="shared" ca="1" si="188"/>
        <v>ja</v>
      </c>
      <c r="Q667" s="20" t="str">
        <f t="shared" ca="1" si="185"/>
        <v>Ja</v>
      </c>
      <c r="R667" s="53" t="s">
        <v>926</v>
      </c>
      <c r="S667" s="84"/>
      <c r="T667" s="83"/>
      <c r="U667" s="33" t="str">
        <f t="shared" si="193"/>
        <v/>
      </c>
      <c r="V667" s="29"/>
      <c r="W667" s="35"/>
      <c r="X667" s="35"/>
      <c r="Y667" s="35"/>
      <c r="Z667" s="35"/>
      <c r="AA667" s="24" t="str">
        <f>IF(W667&lt;&gt;"",VLOOKUP(W667,'Anlagentypen strukt inkl RD end'!$A$2:$H$40,8),"")</f>
        <v/>
      </c>
      <c r="AB667" s="24" t="str">
        <f>IF(X667&lt;&gt;"",VLOOKUP(X667,'Anlagentypen strukt inkl RD end'!$A$2:$H$40,8),"")</f>
        <v/>
      </c>
      <c r="AC667" s="24" t="str">
        <f>IF(Y667&lt;&gt;"",VLOOKUP(Y667,'Anlagentypen strukt inkl RD end'!$A$2:$H$40,8),"")</f>
        <v/>
      </c>
      <c r="AD667" s="24" t="str">
        <f>IF(Z667&lt;&gt;"",VLOOKUP(Z667,'Anlagentypen strukt inkl RD end'!$A$2:$H$40,8),"")</f>
        <v/>
      </c>
      <c r="AE667" s="33" t="str">
        <f t="shared" si="194"/>
        <v/>
      </c>
      <c r="AF667" s="25"/>
      <c r="AG667" s="25"/>
      <c r="AH667" s="25"/>
      <c r="AI667" s="25"/>
      <c r="AJ667" s="47" t="str">
        <f t="shared" si="195"/>
        <v/>
      </c>
      <c r="AK667" s="48" t="str">
        <f t="shared" si="189"/>
        <v/>
      </c>
      <c r="AL667" s="47" t="str">
        <f t="shared" si="200"/>
        <v/>
      </c>
      <c r="AM667" s="27"/>
      <c r="AN667" s="36" t="str">
        <f t="shared" si="190"/>
        <v/>
      </c>
      <c r="AO667" s="39" t="str">
        <f t="shared" si="186"/>
        <v/>
      </c>
      <c r="AP667" s="39" t="str">
        <f t="shared" si="196"/>
        <v/>
      </c>
      <c r="AQ667" s="97" t="str">
        <f t="shared" si="191"/>
        <v/>
      </c>
      <c r="AR667" s="140" t="str">
        <f>_xlfn.IFNA(IF(AND(MATCH(B667,SlNrfürStrecke!A:A,0)&gt;0,MATCH(C667,SlNrfürStrecke!B:B,0)&gt;0)=TRUE,"ja","nein"),"nein")</f>
        <v>nein</v>
      </c>
      <c r="AS667" s="140" t="str">
        <f t="shared" si="197"/>
        <v>nein</v>
      </c>
      <c r="AT667" s="113" t="str">
        <f t="shared" si="198"/>
        <v>Ja</v>
      </c>
      <c r="AU667" s="113"/>
      <c r="AV667" s="141" t="s">
        <v>3607</v>
      </c>
    </row>
    <row r="668" spans="1:48" s="39" customFormat="1" hidden="1" x14ac:dyDescent="0.25">
      <c r="A668" s="23"/>
      <c r="B668" s="77">
        <v>35211</v>
      </c>
      <c r="C668" s="81" t="s">
        <v>112</v>
      </c>
      <c r="D668" s="81" t="s">
        <v>3</v>
      </c>
      <c r="E668" s="37" t="b">
        <f t="shared" si="199"/>
        <v>0</v>
      </c>
      <c r="F668" s="37" t="b">
        <f t="shared" si="192"/>
        <v>0</v>
      </c>
      <c r="G668" s="38" t="str">
        <f t="shared" si="183"/>
        <v xml:space="preserve">35211 88 </v>
      </c>
      <c r="H668" s="18" t="s">
        <v>927</v>
      </c>
      <c r="I668" s="94" t="s">
        <v>113</v>
      </c>
      <c r="J668" s="19" t="s">
        <v>3</v>
      </c>
      <c r="K668" s="19" t="s">
        <v>3</v>
      </c>
      <c r="L668" s="51"/>
      <c r="M668" s="51"/>
      <c r="N668" s="19" t="str">
        <f t="shared" si="184"/>
        <v/>
      </c>
      <c r="O668" s="22" t="str">
        <f t="shared" ca="1" si="187"/>
        <v>ja</v>
      </c>
      <c r="P668" s="22" t="str">
        <f t="shared" ca="1" si="188"/>
        <v>ja</v>
      </c>
      <c r="Q668" s="20" t="str">
        <f t="shared" ca="1" si="185"/>
        <v>Ja</v>
      </c>
      <c r="R668" s="53" t="s">
        <v>928</v>
      </c>
      <c r="S668" s="73"/>
      <c r="T668" s="28"/>
      <c r="U668" s="33" t="str">
        <f t="shared" si="193"/>
        <v/>
      </c>
      <c r="V668" s="29"/>
      <c r="W668" s="35"/>
      <c r="X668" s="35"/>
      <c r="Y668" s="35"/>
      <c r="Z668" s="35"/>
      <c r="AA668" s="24" t="str">
        <f>IF(W668&lt;&gt;"",VLOOKUP(W668,'Anlagentypen strukt inkl RD end'!$A$2:$H$40,8),"")</f>
        <v/>
      </c>
      <c r="AB668" s="24" t="str">
        <f>IF(X668&lt;&gt;"",VLOOKUP(X668,'Anlagentypen strukt inkl RD end'!$A$2:$H$40,8),"")</f>
        <v/>
      </c>
      <c r="AC668" s="24" t="str">
        <f>IF(Y668&lt;&gt;"",VLOOKUP(Y668,'Anlagentypen strukt inkl RD end'!$A$2:$H$40,8),"")</f>
        <v/>
      </c>
      <c r="AD668" s="24" t="str">
        <f>IF(Z668&lt;&gt;"",VLOOKUP(Z668,'Anlagentypen strukt inkl RD end'!$A$2:$H$40,8),"")</f>
        <v/>
      </c>
      <c r="AE668" s="33" t="str">
        <f t="shared" si="194"/>
        <v/>
      </c>
      <c r="AF668" s="25"/>
      <c r="AG668" s="25"/>
      <c r="AH668" s="25"/>
      <c r="AI668" s="25"/>
      <c r="AJ668" s="47" t="str">
        <f t="shared" si="195"/>
        <v/>
      </c>
      <c r="AK668" s="48" t="str">
        <f t="shared" si="189"/>
        <v/>
      </c>
      <c r="AL668" s="47" t="str">
        <f t="shared" si="200"/>
        <v/>
      </c>
      <c r="AM668" s="27"/>
      <c r="AN668" s="36" t="str">
        <f t="shared" si="190"/>
        <v/>
      </c>
      <c r="AO668" s="39" t="str">
        <f t="shared" si="186"/>
        <v/>
      </c>
      <c r="AP668" s="39" t="str">
        <f t="shared" si="196"/>
        <v/>
      </c>
      <c r="AQ668" s="97" t="str">
        <f t="shared" si="191"/>
        <v/>
      </c>
      <c r="AR668" s="113" t="str">
        <f>_xlfn.IFNA(IF(AND(MATCH(B668,SlNrfürStrecke!A:A,0)&gt;0,MATCH(C668,SlNrfürStrecke!B:B,0)&gt;0)=TRUE,"ja","nein"),"nein")</f>
        <v>nein</v>
      </c>
      <c r="AS668" s="140" t="str">
        <f t="shared" si="197"/>
        <v>nein</v>
      </c>
      <c r="AT668" s="113" t="str">
        <f t="shared" si="198"/>
        <v>Ja</v>
      </c>
      <c r="AU668" s="113"/>
      <c r="AV668" s="141" t="s">
        <v>3607</v>
      </c>
    </row>
    <row r="669" spans="1:48" s="39" customFormat="1" ht="26.4" hidden="1" x14ac:dyDescent="0.25">
      <c r="A669" s="23"/>
      <c r="B669" s="77">
        <v>35212</v>
      </c>
      <c r="C669" s="80" t="s">
        <v>3</v>
      </c>
      <c r="D669" s="81" t="s">
        <v>174</v>
      </c>
      <c r="E669" s="37" t="b">
        <f t="shared" si="199"/>
        <v>0</v>
      </c>
      <c r="F669" s="37" t="b">
        <f t="shared" si="192"/>
        <v>0</v>
      </c>
      <c r="G669" s="38" t="str">
        <f t="shared" si="183"/>
        <v>35212  gn</v>
      </c>
      <c r="H669" s="18" t="s">
        <v>930</v>
      </c>
      <c r="I669" s="93" t="s">
        <v>2346</v>
      </c>
      <c r="J669" s="19" t="s">
        <v>3</v>
      </c>
      <c r="K669" s="19" t="s">
        <v>3</v>
      </c>
      <c r="L669" s="51"/>
      <c r="M669" s="51"/>
      <c r="N669" s="19" t="str">
        <f t="shared" si="184"/>
        <v/>
      </c>
      <c r="O669" s="22" t="str">
        <f t="shared" ca="1" si="187"/>
        <v>ja</v>
      </c>
      <c r="P669" s="22" t="str">
        <f t="shared" ca="1" si="188"/>
        <v>ja</v>
      </c>
      <c r="Q669" s="20" t="str">
        <f t="shared" ca="1" si="185"/>
        <v>Ja</v>
      </c>
      <c r="R669" s="53" t="s">
        <v>929</v>
      </c>
      <c r="S669" s="84"/>
      <c r="T669" s="83"/>
      <c r="U669" s="33" t="str">
        <f t="shared" si="193"/>
        <v/>
      </c>
      <c r="V669" s="29"/>
      <c r="W669" s="35"/>
      <c r="X669" s="35"/>
      <c r="Y669" s="35"/>
      <c r="Z669" s="35"/>
      <c r="AA669" s="24" t="str">
        <f>IF(W669&lt;&gt;"",VLOOKUP(W669,'Anlagentypen strukt inkl RD end'!$A$2:$H$40,8),"")</f>
        <v/>
      </c>
      <c r="AB669" s="24" t="str">
        <f>IF(X669&lt;&gt;"",VLOOKUP(X669,'Anlagentypen strukt inkl RD end'!$A$2:$H$40,8),"")</f>
        <v/>
      </c>
      <c r="AC669" s="24" t="str">
        <f>IF(Y669&lt;&gt;"",VLOOKUP(Y669,'Anlagentypen strukt inkl RD end'!$A$2:$H$40,8),"")</f>
        <v/>
      </c>
      <c r="AD669" s="24" t="str">
        <f>IF(Z669&lt;&gt;"",VLOOKUP(Z669,'Anlagentypen strukt inkl RD end'!$A$2:$H$40,8),"")</f>
        <v/>
      </c>
      <c r="AE669" s="33" t="str">
        <f t="shared" si="194"/>
        <v/>
      </c>
      <c r="AF669" s="25"/>
      <c r="AG669" s="25"/>
      <c r="AH669" s="25"/>
      <c r="AI669" s="25"/>
      <c r="AJ669" s="47" t="str">
        <f t="shared" si="195"/>
        <v/>
      </c>
      <c r="AK669" s="48" t="str">
        <f t="shared" si="189"/>
        <v/>
      </c>
      <c r="AL669" s="47" t="str">
        <f t="shared" si="200"/>
        <v/>
      </c>
      <c r="AM669" s="27"/>
      <c r="AN669" s="36" t="str">
        <f t="shared" si="190"/>
        <v/>
      </c>
      <c r="AO669" s="39" t="str">
        <f t="shared" si="186"/>
        <v/>
      </c>
      <c r="AP669" s="39" t="str">
        <f t="shared" si="196"/>
        <v/>
      </c>
      <c r="AQ669" s="97" t="str">
        <f t="shared" si="191"/>
        <v/>
      </c>
      <c r="AR669" s="140" t="str">
        <f>_xlfn.IFNA(IF(AND(MATCH(B669,SlNrfürStrecke!A:A,0)&gt;0,MATCH(C669,SlNrfürStrecke!B:B,0)&gt;0)=TRUE,"ja","nein"),"nein")</f>
        <v>nein</v>
      </c>
      <c r="AS669" s="140" t="str">
        <f t="shared" si="197"/>
        <v>nein</v>
      </c>
      <c r="AT669" s="113" t="str">
        <f t="shared" si="198"/>
        <v>Ja</v>
      </c>
      <c r="AU669" s="113"/>
      <c r="AV669" s="141" t="s">
        <v>3607</v>
      </c>
    </row>
    <row r="670" spans="1:48" s="39" customFormat="1" ht="26.4" hidden="1" x14ac:dyDescent="0.25">
      <c r="A670" s="23"/>
      <c r="B670" s="77">
        <v>35215</v>
      </c>
      <c r="C670" s="80" t="s">
        <v>3</v>
      </c>
      <c r="D670" s="81" t="s">
        <v>8</v>
      </c>
      <c r="E670" s="37" t="b">
        <f t="shared" si="199"/>
        <v>0</v>
      </c>
      <c r="F670" s="37" t="b">
        <f t="shared" si="192"/>
        <v>0</v>
      </c>
      <c r="G670" s="38" t="str">
        <f t="shared" si="183"/>
        <v>35215  g</v>
      </c>
      <c r="H670" s="18" t="s">
        <v>3355</v>
      </c>
      <c r="I670" s="93" t="s">
        <v>2346</v>
      </c>
      <c r="J670" s="19" t="s">
        <v>3</v>
      </c>
      <c r="K670" s="19" t="s">
        <v>3356</v>
      </c>
      <c r="L670" s="55">
        <v>44562</v>
      </c>
      <c r="M670" s="51"/>
      <c r="N670" s="19" t="str">
        <f t="shared" si="184"/>
        <v>Ja</v>
      </c>
      <c r="O670" s="22" t="str">
        <f t="shared" ca="1" si="187"/>
        <v>ja</v>
      </c>
      <c r="P670" s="22" t="str">
        <f t="shared" ca="1" si="188"/>
        <v>ja</v>
      </c>
      <c r="Q670" s="21" t="str">
        <f t="shared" ca="1" si="185"/>
        <v>Ja</v>
      </c>
      <c r="R670" s="53" t="s">
        <v>3357</v>
      </c>
      <c r="S670" s="84"/>
      <c r="T670" s="83"/>
      <c r="U670" s="33" t="str">
        <f t="shared" si="193"/>
        <v/>
      </c>
      <c r="V670" s="29"/>
      <c r="W670" s="35"/>
      <c r="X670" s="35"/>
      <c r="Y670" s="35"/>
      <c r="Z670" s="35"/>
      <c r="AA670" s="24" t="str">
        <f>IF(W670&lt;&gt;"",VLOOKUP(W670,'Anlagentypen strukt inkl RD end'!$A$2:$H$40,8),"")</f>
        <v/>
      </c>
      <c r="AB670" s="24" t="str">
        <f>IF(X670&lt;&gt;"",VLOOKUP(X670,'Anlagentypen strukt inkl RD end'!$A$2:$H$40,8),"")</f>
        <v/>
      </c>
      <c r="AC670" s="24" t="str">
        <f>IF(Y670&lt;&gt;"",VLOOKUP(Y670,'Anlagentypen strukt inkl RD end'!$A$2:$H$40,8),"")</f>
        <v/>
      </c>
      <c r="AD670" s="24" t="str">
        <f>IF(Z670&lt;&gt;"",VLOOKUP(Z670,'Anlagentypen strukt inkl RD end'!$A$2:$H$40,8),"")</f>
        <v/>
      </c>
      <c r="AE670" s="33" t="str">
        <f t="shared" si="194"/>
        <v/>
      </c>
      <c r="AF670" s="25"/>
      <c r="AG670" s="25"/>
      <c r="AH670" s="25"/>
      <c r="AI670" s="25"/>
      <c r="AJ670" s="47" t="str">
        <f t="shared" si="195"/>
        <v/>
      </c>
      <c r="AK670" s="48" t="str">
        <f t="shared" si="189"/>
        <v/>
      </c>
      <c r="AL670" s="47" t="str">
        <f t="shared" si="200"/>
        <v/>
      </c>
      <c r="AM670" s="27"/>
      <c r="AN670" s="36" t="str">
        <f t="shared" si="190"/>
        <v/>
      </c>
      <c r="AO670" s="39" t="str">
        <f t="shared" si="186"/>
        <v/>
      </c>
      <c r="AP670" s="39" t="str">
        <f t="shared" si="196"/>
        <v/>
      </c>
      <c r="AQ670" s="97" t="str">
        <f t="shared" si="191"/>
        <v/>
      </c>
      <c r="AR670" s="140" t="str">
        <f>_xlfn.IFNA(IF(AND(MATCH(B670,SlNrfürStrecke!A:A,0)&gt;0,MATCH(C670,SlNrfürStrecke!B:B,0)&gt;0)=TRUE,"ja","nein"),"nein")</f>
        <v>nein</v>
      </c>
      <c r="AS670" s="140" t="str">
        <f t="shared" si="197"/>
        <v>nein</v>
      </c>
      <c r="AT670" s="113" t="str">
        <f t="shared" si="198"/>
        <v>Ja</v>
      </c>
      <c r="AU670" s="113"/>
      <c r="AV670" s="141" t="s">
        <v>3607</v>
      </c>
    </row>
    <row r="671" spans="1:48" s="39" customFormat="1" ht="26.4" x14ac:dyDescent="0.25">
      <c r="A671" s="23" t="s">
        <v>2345</v>
      </c>
      <c r="B671" s="77">
        <v>35216</v>
      </c>
      <c r="C671" s="80" t="s">
        <v>3</v>
      </c>
      <c r="D671" s="81" t="s">
        <v>3</v>
      </c>
      <c r="E671" s="37" t="b">
        <f t="shared" si="199"/>
        <v>1</v>
      </c>
      <c r="F671" s="37" t="b">
        <f t="shared" si="192"/>
        <v>0</v>
      </c>
      <c r="G671" s="38" t="str">
        <f t="shared" si="183"/>
        <v xml:space="preserve">35216  </v>
      </c>
      <c r="H671" s="18" t="s">
        <v>3358</v>
      </c>
      <c r="I671" s="93" t="s">
        <v>2346</v>
      </c>
      <c r="J671" s="19" t="s">
        <v>3359</v>
      </c>
      <c r="K671" s="19" t="s">
        <v>3</v>
      </c>
      <c r="L671" s="55">
        <v>44562</v>
      </c>
      <c r="M671" s="51"/>
      <c r="N671" s="19" t="str">
        <f t="shared" si="184"/>
        <v>Ja</v>
      </c>
      <c r="O671" s="22" t="str">
        <f t="shared" ca="1" si="187"/>
        <v>ja</v>
      </c>
      <c r="P671" s="22" t="str">
        <f t="shared" ca="1" si="188"/>
        <v>ja</v>
      </c>
      <c r="Q671" s="21" t="str">
        <f t="shared" ca="1" si="185"/>
        <v>Ja</v>
      </c>
      <c r="R671" s="53" t="s">
        <v>3360</v>
      </c>
      <c r="S671" s="73" t="s">
        <v>2345</v>
      </c>
      <c r="T671" s="28"/>
      <c r="U671" s="33" t="str">
        <f t="shared" si="193"/>
        <v/>
      </c>
      <c r="V671" s="29"/>
      <c r="W671" s="35"/>
      <c r="X671" s="35"/>
      <c r="Y671" s="35"/>
      <c r="Z671" s="35"/>
      <c r="AA671" s="24" t="str">
        <f>IF(W671&lt;&gt;"",VLOOKUP(W671,'Anlagentypen strukt inkl RD end'!$A$2:$H$40,8),"")</f>
        <v/>
      </c>
      <c r="AB671" s="24" t="str">
        <f>IF(X671&lt;&gt;"",VLOOKUP(X671,'Anlagentypen strukt inkl RD end'!$A$2:$H$40,8),"")</f>
        <v/>
      </c>
      <c r="AC671" s="24" t="str">
        <f>IF(Y671&lt;&gt;"",VLOOKUP(Y671,'Anlagentypen strukt inkl RD end'!$A$2:$H$40,8),"")</f>
        <v/>
      </c>
      <c r="AD671" s="24" t="str">
        <f>IF(Z671&lt;&gt;"",VLOOKUP(Z671,'Anlagentypen strukt inkl RD end'!$A$2:$H$40,8),"")</f>
        <v/>
      </c>
      <c r="AE671" s="33" t="str">
        <f t="shared" si="194"/>
        <v/>
      </c>
      <c r="AF671" s="25"/>
      <c r="AG671" s="25"/>
      <c r="AH671" s="25"/>
      <c r="AI671" s="25"/>
      <c r="AJ671" s="47" t="str">
        <f t="shared" si="195"/>
        <v/>
      </c>
      <c r="AK671" s="48" t="str">
        <f t="shared" si="189"/>
        <v/>
      </c>
      <c r="AL671" s="47" t="str">
        <f t="shared" si="200"/>
        <v/>
      </c>
      <c r="AM671" s="27"/>
      <c r="AN671" s="36" t="str">
        <f t="shared" si="190"/>
        <v/>
      </c>
      <c r="AO671" s="39" t="str">
        <f t="shared" si="186"/>
        <v/>
      </c>
      <c r="AP671" s="39" t="str">
        <f t="shared" si="196"/>
        <v>X</v>
      </c>
      <c r="AQ671" s="97" t="str">
        <f t="shared" si="191"/>
        <v/>
      </c>
      <c r="AR671" s="140" t="str">
        <f>_xlfn.IFNA(IF(AND(MATCH(B671,SlNrfürStrecke!A:A,0)&gt;0,MATCH(C671,SlNrfürStrecke!B:B,0)&gt;0)=TRUE,"ja","nein"),"nein")</f>
        <v>ja</v>
      </c>
      <c r="AS671" s="140" t="str">
        <f t="shared" si="197"/>
        <v>ja</v>
      </c>
      <c r="AT671" s="113" t="str">
        <f t="shared" si="198"/>
        <v>Nein</v>
      </c>
      <c r="AU671" s="113"/>
      <c r="AV671" s="141" t="s">
        <v>3607</v>
      </c>
    </row>
    <row r="672" spans="1:48" s="39" customFormat="1" ht="39.6" hidden="1" x14ac:dyDescent="0.25">
      <c r="A672" s="23"/>
      <c r="B672" s="77">
        <v>35220</v>
      </c>
      <c r="C672" s="80" t="s">
        <v>3</v>
      </c>
      <c r="D672" s="81" t="s">
        <v>174</v>
      </c>
      <c r="E672" s="37" t="b">
        <f t="shared" si="199"/>
        <v>0</v>
      </c>
      <c r="F672" s="37" t="b">
        <f t="shared" si="192"/>
        <v>0</v>
      </c>
      <c r="G672" s="38" t="str">
        <f t="shared" si="183"/>
        <v>35220  gn</v>
      </c>
      <c r="H672" s="18" t="s">
        <v>3361</v>
      </c>
      <c r="I672" s="93" t="s">
        <v>2346</v>
      </c>
      <c r="J672" s="19" t="s">
        <v>3</v>
      </c>
      <c r="K672" s="19" t="s">
        <v>3</v>
      </c>
      <c r="L672" s="51"/>
      <c r="M672" s="51"/>
      <c r="N672" s="19" t="str">
        <f t="shared" si="184"/>
        <v/>
      </c>
      <c r="O672" s="22" t="str">
        <f t="shared" ca="1" si="187"/>
        <v>ja</v>
      </c>
      <c r="P672" s="22" t="str">
        <f t="shared" ca="1" si="188"/>
        <v>ja</v>
      </c>
      <c r="Q672" s="20" t="str">
        <f t="shared" ca="1" si="185"/>
        <v>Ja</v>
      </c>
      <c r="R672" s="53" t="s">
        <v>931</v>
      </c>
      <c r="S672" s="84"/>
      <c r="T672" s="83"/>
      <c r="U672" s="33" t="str">
        <f t="shared" si="193"/>
        <v/>
      </c>
      <c r="V672" s="29"/>
      <c r="W672" s="35"/>
      <c r="X672" s="35"/>
      <c r="Y672" s="35"/>
      <c r="Z672" s="35"/>
      <c r="AA672" s="24" t="str">
        <f>IF(W672&lt;&gt;"",VLOOKUP(W672,'Anlagentypen strukt inkl RD end'!$A$2:$H$40,8),"")</f>
        <v/>
      </c>
      <c r="AB672" s="24" t="str">
        <f>IF(X672&lt;&gt;"",VLOOKUP(X672,'Anlagentypen strukt inkl RD end'!$A$2:$H$40,8),"")</f>
        <v/>
      </c>
      <c r="AC672" s="24" t="str">
        <f>IF(Y672&lt;&gt;"",VLOOKUP(Y672,'Anlagentypen strukt inkl RD end'!$A$2:$H$40,8),"")</f>
        <v/>
      </c>
      <c r="AD672" s="24" t="str">
        <f>IF(Z672&lt;&gt;"",VLOOKUP(Z672,'Anlagentypen strukt inkl RD end'!$A$2:$H$40,8),"")</f>
        <v/>
      </c>
      <c r="AE672" s="33" t="str">
        <f t="shared" si="194"/>
        <v/>
      </c>
      <c r="AF672" s="25"/>
      <c r="AG672" s="25"/>
      <c r="AH672" s="25"/>
      <c r="AI672" s="25"/>
      <c r="AJ672" s="47" t="str">
        <f t="shared" si="195"/>
        <v/>
      </c>
      <c r="AK672" s="48" t="str">
        <f t="shared" si="189"/>
        <v/>
      </c>
      <c r="AL672" s="47" t="str">
        <f t="shared" si="200"/>
        <v/>
      </c>
      <c r="AM672" s="27"/>
      <c r="AN672" s="36" t="str">
        <f t="shared" si="190"/>
        <v/>
      </c>
      <c r="AO672" s="39" t="str">
        <f t="shared" si="186"/>
        <v/>
      </c>
      <c r="AP672" s="39" t="str">
        <f t="shared" si="196"/>
        <v/>
      </c>
      <c r="AQ672" s="97" t="str">
        <f t="shared" si="191"/>
        <v/>
      </c>
      <c r="AR672" s="140" t="str">
        <f>_xlfn.IFNA(IF(AND(MATCH(B672,SlNrfürStrecke!A:A,0)&gt;0,MATCH(C672,SlNrfürStrecke!B:B,0)&gt;0)=TRUE,"ja","nein"),"nein")</f>
        <v>nein</v>
      </c>
      <c r="AS672" s="140" t="str">
        <f t="shared" si="197"/>
        <v>nein</v>
      </c>
      <c r="AT672" s="113" t="str">
        <f t="shared" si="198"/>
        <v>Ja</v>
      </c>
      <c r="AU672" s="113"/>
      <c r="AV672" s="141" t="s">
        <v>3607</v>
      </c>
    </row>
    <row r="673" spans="1:48" s="39" customFormat="1" ht="26.4" x14ac:dyDescent="0.25">
      <c r="A673" s="23" t="s">
        <v>2345</v>
      </c>
      <c r="B673" s="77">
        <v>35221</v>
      </c>
      <c r="C673" s="80" t="s">
        <v>3</v>
      </c>
      <c r="D673" s="81" t="s">
        <v>3</v>
      </c>
      <c r="E673" s="37" t="b">
        <f t="shared" si="199"/>
        <v>1</v>
      </c>
      <c r="F673" s="37" t="b">
        <f t="shared" si="192"/>
        <v>0</v>
      </c>
      <c r="G673" s="38" t="str">
        <f t="shared" si="183"/>
        <v xml:space="preserve">35221  </v>
      </c>
      <c r="H673" s="18" t="s">
        <v>3362</v>
      </c>
      <c r="I673" s="93" t="s">
        <v>2346</v>
      </c>
      <c r="J673" s="19" t="s">
        <v>3363</v>
      </c>
      <c r="K673" s="19" t="s">
        <v>3</v>
      </c>
      <c r="L673" s="51"/>
      <c r="M673" s="51"/>
      <c r="N673" s="19" t="str">
        <f t="shared" si="184"/>
        <v/>
      </c>
      <c r="O673" s="22" t="str">
        <f t="shared" ca="1" si="187"/>
        <v>ja</v>
      </c>
      <c r="P673" s="22" t="str">
        <f t="shared" ca="1" si="188"/>
        <v>ja</v>
      </c>
      <c r="Q673" s="20" t="str">
        <f t="shared" ca="1" si="185"/>
        <v>Ja</v>
      </c>
      <c r="R673" s="53" t="s">
        <v>932</v>
      </c>
      <c r="S673" s="73" t="s">
        <v>2345</v>
      </c>
      <c r="T673" s="28"/>
      <c r="U673" s="33" t="str">
        <f t="shared" si="193"/>
        <v/>
      </c>
      <c r="V673" s="29"/>
      <c r="W673" s="35"/>
      <c r="X673" s="35"/>
      <c r="Y673" s="35"/>
      <c r="Z673" s="35"/>
      <c r="AA673" s="24" t="str">
        <f>IF(W673&lt;&gt;"",VLOOKUP(W673,'Anlagentypen strukt inkl RD end'!$A$2:$H$40,8),"")</f>
        <v/>
      </c>
      <c r="AB673" s="24" t="str">
        <f>IF(X673&lt;&gt;"",VLOOKUP(X673,'Anlagentypen strukt inkl RD end'!$A$2:$H$40,8),"")</f>
        <v/>
      </c>
      <c r="AC673" s="24" t="str">
        <f>IF(Y673&lt;&gt;"",VLOOKUP(Y673,'Anlagentypen strukt inkl RD end'!$A$2:$H$40,8),"")</f>
        <v/>
      </c>
      <c r="AD673" s="24" t="str">
        <f>IF(Z673&lt;&gt;"",VLOOKUP(Z673,'Anlagentypen strukt inkl RD end'!$A$2:$H$40,8),"")</f>
        <v/>
      </c>
      <c r="AE673" s="33" t="str">
        <f t="shared" si="194"/>
        <v/>
      </c>
      <c r="AF673" s="25"/>
      <c r="AG673" s="25"/>
      <c r="AH673" s="25"/>
      <c r="AI673" s="25"/>
      <c r="AJ673" s="47" t="str">
        <f t="shared" si="195"/>
        <v/>
      </c>
      <c r="AK673" s="48" t="str">
        <f t="shared" si="189"/>
        <v/>
      </c>
      <c r="AL673" s="47" t="str">
        <f t="shared" si="200"/>
        <v/>
      </c>
      <c r="AM673" s="27"/>
      <c r="AN673" s="36" t="str">
        <f t="shared" si="190"/>
        <v/>
      </c>
      <c r="AO673" s="39" t="str">
        <f t="shared" si="186"/>
        <v/>
      </c>
      <c r="AP673" s="39" t="str">
        <f t="shared" si="196"/>
        <v>X</v>
      </c>
      <c r="AQ673" s="97" t="str">
        <f t="shared" si="191"/>
        <v/>
      </c>
      <c r="AR673" s="140" t="str">
        <f>_xlfn.IFNA(IF(AND(MATCH(B673,SlNrfürStrecke!A:A,0)&gt;0,MATCH(C673,SlNrfürStrecke!B:B,0)&gt;0)=TRUE,"ja","nein"),"nein")</f>
        <v>ja</v>
      </c>
      <c r="AS673" s="140" t="str">
        <f t="shared" si="197"/>
        <v>ja</v>
      </c>
      <c r="AT673" s="113" t="str">
        <f t="shared" si="198"/>
        <v>Nein</v>
      </c>
      <c r="AU673" s="113"/>
      <c r="AV673" s="141" t="s">
        <v>3607</v>
      </c>
    </row>
    <row r="674" spans="1:48" s="39" customFormat="1" ht="39.6" hidden="1" x14ac:dyDescent="0.25">
      <c r="A674" s="23"/>
      <c r="B674" s="77">
        <v>35230</v>
      </c>
      <c r="C674" s="80" t="s">
        <v>3</v>
      </c>
      <c r="D674" s="81" t="s">
        <v>174</v>
      </c>
      <c r="E674" s="37" t="b">
        <f t="shared" si="199"/>
        <v>0</v>
      </c>
      <c r="F674" s="37" t="b">
        <f t="shared" si="192"/>
        <v>0</v>
      </c>
      <c r="G674" s="38" t="str">
        <f t="shared" si="183"/>
        <v>35230  gn</v>
      </c>
      <c r="H674" s="18" t="s">
        <v>3364</v>
      </c>
      <c r="I674" s="93" t="s">
        <v>2346</v>
      </c>
      <c r="J674" s="19" t="s">
        <v>3</v>
      </c>
      <c r="K674" s="19" t="s">
        <v>3</v>
      </c>
      <c r="L674" s="51"/>
      <c r="M674" s="51"/>
      <c r="N674" s="19" t="str">
        <f t="shared" si="184"/>
        <v/>
      </c>
      <c r="O674" s="22" t="str">
        <f t="shared" ca="1" si="187"/>
        <v>ja</v>
      </c>
      <c r="P674" s="22" t="str">
        <f t="shared" ca="1" si="188"/>
        <v>ja</v>
      </c>
      <c r="Q674" s="20" t="str">
        <f t="shared" ca="1" si="185"/>
        <v>Ja</v>
      </c>
      <c r="R674" s="53" t="s">
        <v>933</v>
      </c>
      <c r="S674" s="84"/>
      <c r="T674" s="83"/>
      <c r="U674" s="33" t="str">
        <f t="shared" si="193"/>
        <v/>
      </c>
      <c r="V674" s="29"/>
      <c r="W674" s="35"/>
      <c r="X674" s="35"/>
      <c r="Y674" s="35"/>
      <c r="Z674" s="35"/>
      <c r="AA674" s="24" t="str">
        <f>IF(W674&lt;&gt;"",VLOOKUP(W674,'Anlagentypen strukt inkl RD end'!$A$2:$H$40,8),"")</f>
        <v/>
      </c>
      <c r="AB674" s="24" t="str">
        <f>IF(X674&lt;&gt;"",VLOOKUP(X674,'Anlagentypen strukt inkl RD end'!$A$2:$H$40,8),"")</f>
        <v/>
      </c>
      <c r="AC674" s="24" t="str">
        <f>IF(Y674&lt;&gt;"",VLOOKUP(Y674,'Anlagentypen strukt inkl RD end'!$A$2:$H$40,8),"")</f>
        <v/>
      </c>
      <c r="AD674" s="24" t="str">
        <f>IF(Z674&lt;&gt;"",VLOOKUP(Z674,'Anlagentypen strukt inkl RD end'!$A$2:$H$40,8),"")</f>
        <v/>
      </c>
      <c r="AE674" s="33" t="str">
        <f t="shared" si="194"/>
        <v/>
      </c>
      <c r="AF674" s="25"/>
      <c r="AG674" s="25"/>
      <c r="AH674" s="25"/>
      <c r="AI674" s="25"/>
      <c r="AJ674" s="47" t="str">
        <f t="shared" si="195"/>
        <v/>
      </c>
      <c r="AK674" s="48" t="str">
        <f t="shared" si="189"/>
        <v/>
      </c>
      <c r="AL674" s="47" t="str">
        <f t="shared" si="200"/>
        <v/>
      </c>
      <c r="AM674" s="27"/>
      <c r="AN674" s="36" t="str">
        <f t="shared" si="190"/>
        <v/>
      </c>
      <c r="AO674" s="39" t="str">
        <f t="shared" si="186"/>
        <v/>
      </c>
      <c r="AP674" s="39" t="str">
        <f t="shared" si="196"/>
        <v/>
      </c>
      <c r="AQ674" s="97" t="str">
        <f t="shared" si="191"/>
        <v/>
      </c>
      <c r="AR674" s="140" t="str">
        <f>_xlfn.IFNA(IF(AND(MATCH(B674,SlNrfürStrecke!A:A,0)&gt;0,MATCH(C674,SlNrfürStrecke!B:B,0)&gt;0)=TRUE,"ja","nein"),"nein")</f>
        <v>nein</v>
      </c>
      <c r="AS674" s="140" t="str">
        <f t="shared" si="197"/>
        <v>nein</v>
      </c>
      <c r="AT674" s="113" t="str">
        <f t="shared" si="198"/>
        <v>Ja</v>
      </c>
      <c r="AU674" s="113"/>
      <c r="AV674" s="141" t="s">
        <v>3607</v>
      </c>
    </row>
    <row r="675" spans="1:48" s="39" customFormat="1" ht="26.4" x14ac:dyDescent="0.25">
      <c r="A675" s="23" t="s">
        <v>2345</v>
      </c>
      <c r="B675" s="77">
        <v>35231</v>
      </c>
      <c r="C675" s="80" t="s">
        <v>3</v>
      </c>
      <c r="D675" s="81" t="s">
        <v>3</v>
      </c>
      <c r="E675" s="37" t="b">
        <f t="shared" si="199"/>
        <v>1</v>
      </c>
      <c r="F675" s="37" t="b">
        <f t="shared" si="192"/>
        <v>0</v>
      </c>
      <c r="G675" s="38" t="str">
        <f t="shared" si="183"/>
        <v xml:space="preserve">35231  </v>
      </c>
      <c r="H675" s="18" t="s">
        <v>3365</v>
      </c>
      <c r="I675" s="93" t="s">
        <v>2346</v>
      </c>
      <c r="J675" s="19" t="s">
        <v>3366</v>
      </c>
      <c r="K675" s="19" t="s">
        <v>3</v>
      </c>
      <c r="L675" s="51"/>
      <c r="M675" s="51"/>
      <c r="N675" s="19" t="str">
        <f t="shared" si="184"/>
        <v/>
      </c>
      <c r="O675" s="22" t="str">
        <f t="shared" ca="1" si="187"/>
        <v>ja</v>
      </c>
      <c r="P675" s="22" t="str">
        <f t="shared" ca="1" si="188"/>
        <v>ja</v>
      </c>
      <c r="Q675" s="20" t="str">
        <f t="shared" ca="1" si="185"/>
        <v>Ja</v>
      </c>
      <c r="R675" s="53" t="s">
        <v>934</v>
      </c>
      <c r="S675" s="73" t="s">
        <v>2345</v>
      </c>
      <c r="T675" s="28"/>
      <c r="U675" s="33" t="str">
        <f t="shared" si="193"/>
        <v/>
      </c>
      <c r="V675" s="29"/>
      <c r="W675" s="35"/>
      <c r="X675" s="35"/>
      <c r="Y675" s="35"/>
      <c r="Z675" s="35"/>
      <c r="AA675" s="24" t="str">
        <f>IF(W675&lt;&gt;"",VLOOKUP(W675,'Anlagentypen strukt inkl RD end'!$A$2:$H$40,8),"")</f>
        <v/>
      </c>
      <c r="AB675" s="24" t="str">
        <f>IF(X675&lt;&gt;"",VLOOKUP(X675,'Anlagentypen strukt inkl RD end'!$A$2:$H$40,8),"")</f>
        <v/>
      </c>
      <c r="AC675" s="24" t="str">
        <f>IF(Y675&lt;&gt;"",VLOOKUP(Y675,'Anlagentypen strukt inkl RD end'!$A$2:$H$40,8),"")</f>
        <v/>
      </c>
      <c r="AD675" s="24" t="str">
        <f>IF(Z675&lt;&gt;"",VLOOKUP(Z675,'Anlagentypen strukt inkl RD end'!$A$2:$H$40,8),"")</f>
        <v/>
      </c>
      <c r="AE675" s="33" t="str">
        <f t="shared" si="194"/>
        <v/>
      </c>
      <c r="AF675" s="25"/>
      <c r="AG675" s="25"/>
      <c r="AH675" s="25"/>
      <c r="AI675" s="25"/>
      <c r="AJ675" s="47" t="str">
        <f t="shared" si="195"/>
        <v/>
      </c>
      <c r="AK675" s="48" t="str">
        <f t="shared" si="189"/>
        <v/>
      </c>
      <c r="AL675" s="47" t="str">
        <f t="shared" si="200"/>
        <v/>
      </c>
      <c r="AM675" s="27"/>
      <c r="AN675" s="36" t="str">
        <f t="shared" si="190"/>
        <v/>
      </c>
      <c r="AO675" s="39" t="str">
        <f t="shared" si="186"/>
        <v/>
      </c>
      <c r="AP675" s="39" t="str">
        <f t="shared" si="196"/>
        <v>X</v>
      </c>
      <c r="AQ675" s="97" t="str">
        <f t="shared" si="191"/>
        <v/>
      </c>
      <c r="AR675" s="140" t="str">
        <f>_xlfn.IFNA(IF(AND(MATCH(B675,SlNrfürStrecke!A:A,0)&gt;0,MATCH(C675,SlNrfürStrecke!B:B,0)&gt;0)=TRUE,"ja","nein"),"nein")</f>
        <v>ja</v>
      </c>
      <c r="AS675" s="140" t="str">
        <f t="shared" si="197"/>
        <v>ja</v>
      </c>
      <c r="AT675" s="113" t="str">
        <f t="shared" si="198"/>
        <v>Nein</v>
      </c>
      <c r="AU675" s="113"/>
      <c r="AV675" s="141" t="s">
        <v>3607</v>
      </c>
    </row>
    <row r="676" spans="1:48" s="39" customFormat="1" x14ac:dyDescent="0.25">
      <c r="A676" s="23" t="s">
        <v>2345</v>
      </c>
      <c r="B676" s="77">
        <v>35301</v>
      </c>
      <c r="C676" s="80" t="s">
        <v>3</v>
      </c>
      <c r="D676" s="81" t="s">
        <v>3</v>
      </c>
      <c r="E676" s="37" t="b">
        <f t="shared" si="199"/>
        <v>1</v>
      </c>
      <c r="F676" s="37" t="b">
        <f t="shared" si="192"/>
        <v>0</v>
      </c>
      <c r="G676" s="38" t="str">
        <f t="shared" si="183"/>
        <v xml:space="preserve">35301  </v>
      </c>
      <c r="H676" s="18" t="s">
        <v>936</v>
      </c>
      <c r="I676" s="93" t="s">
        <v>2346</v>
      </c>
      <c r="J676" s="19" t="s">
        <v>3</v>
      </c>
      <c r="K676" s="19" t="s">
        <v>3</v>
      </c>
      <c r="L676" s="51"/>
      <c r="M676" s="51"/>
      <c r="N676" s="19" t="str">
        <f t="shared" si="184"/>
        <v/>
      </c>
      <c r="O676" s="22" t="str">
        <f t="shared" ca="1" si="187"/>
        <v>ja</v>
      </c>
      <c r="P676" s="22" t="str">
        <f t="shared" ca="1" si="188"/>
        <v>ja</v>
      </c>
      <c r="Q676" s="20" t="str">
        <f t="shared" ca="1" si="185"/>
        <v>Ja</v>
      </c>
      <c r="R676" s="53" t="s">
        <v>935</v>
      </c>
      <c r="S676" s="73" t="s">
        <v>2345</v>
      </c>
      <c r="T676" s="28"/>
      <c r="U676" s="33" t="str">
        <f t="shared" si="193"/>
        <v/>
      </c>
      <c r="V676" s="29"/>
      <c r="W676" s="35"/>
      <c r="X676" s="35"/>
      <c r="Y676" s="35"/>
      <c r="Z676" s="35"/>
      <c r="AA676" s="24" t="str">
        <f>IF(W676&lt;&gt;"",VLOOKUP(W676,'Anlagentypen strukt inkl RD end'!$A$2:$H$40,8),"")</f>
        <v/>
      </c>
      <c r="AB676" s="24" t="str">
        <f>IF(X676&lt;&gt;"",VLOOKUP(X676,'Anlagentypen strukt inkl RD end'!$A$2:$H$40,8),"")</f>
        <v/>
      </c>
      <c r="AC676" s="24" t="str">
        <f>IF(Y676&lt;&gt;"",VLOOKUP(Y676,'Anlagentypen strukt inkl RD end'!$A$2:$H$40,8),"")</f>
        <v/>
      </c>
      <c r="AD676" s="24" t="str">
        <f>IF(Z676&lt;&gt;"",VLOOKUP(Z676,'Anlagentypen strukt inkl RD end'!$A$2:$H$40,8),"")</f>
        <v/>
      </c>
      <c r="AE676" s="33" t="str">
        <f t="shared" si="194"/>
        <v/>
      </c>
      <c r="AF676" s="25"/>
      <c r="AG676" s="25"/>
      <c r="AH676" s="25"/>
      <c r="AI676" s="25"/>
      <c r="AJ676" s="47" t="str">
        <f t="shared" si="195"/>
        <v/>
      </c>
      <c r="AK676" s="48" t="str">
        <f t="shared" si="189"/>
        <v/>
      </c>
      <c r="AL676" s="47" t="str">
        <f t="shared" si="200"/>
        <v/>
      </c>
      <c r="AM676" s="27"/>
      <c r="AN676" s="36" t="str">
        <f t="shared" si="190"/>
        <v/>
      </c>
      <c r="AO676" s="39" t="str">
        <f t="shared" si="186"/>
        <v/>
      </c>
      <c r="AP676" s="39" t="str">
        <f t="shared" si="196"/>
        <v>X</v>
      </c>
      <c r="AQ676" s="97" t="str">
        <f t="shared" si="191"/>
        <v/>
      </c>
      <c r="AR676" s="140" t="str">
        <f>_xlfn.IFNA(IF(AND(MATCH(B676,SlNrfürStrecke!A:A,0)&gt;0,MATCH(C676,SlNrfürStrecke!B:B,0)&gt;0)=TRUE,"ja","nein"),"nein")</f>
        <v>ja</v>
      </c>
      <c r="AS676" s="140" t="str">
        <f t="shared" si="197"/>
        <v>ja</v>
      </c>
      <c r="AT676" s="113" t="str">
        <f t="shared" si="198"/>
        <v>Nein</v>
      </c>
      <c r="AU676" s="113"/>
      <c r="AV676" s="141" t="s">
        <v>3607</v>
      </c>
    </row>
    <row r="677" spans="1:48" s="39" customFormat="1" hidden="1" x14ac:dyDescent="0.25">
      <c r="A677" s="23"/>
      <c r="B677" s="77">
        <v>35301</v>
      </c>
      <c r="C677" s="81" t="s">
        <v>7</v>
      </c>
      <c r="D677" s="81" t="s">
        <v>8</v>
      </c>
      <c r="E677" s="37" t="b">
        <f t="shared" si="199"/>
        <v>0</v>
      </c>
      <c r="F677" s="37" t="b">
        <f t="shared" si="192"/>
        <v>0</v>
      </c>
      <c r="G677" s="38" t="str">
        <f t="shared" si="183"/>
        <v>35301 77 g</v>
      </c>
      <c r="H677" s="18" t="s">
        <v>936</v>
      </c>
      <c r="I677" s="94" t="s">
        <v>9</v>
      </c>
      <c r="J677" s="19" t="s">
        <v>3</v>
      </c>
      <c r="K677" s="19" t="s">
        <v>3</v>
      </c>
      <c r="L677" s="51"/>
      <c r="M677" s="51"/>
      <c r="N677" s="19" t="str">
        <f t="shared" si="184"/>
        <v/>
      </c>
      <c r="O677" s="22" t="str">
        <f t="shared" ca="1" si="187"/>
        <v>ja</v>
      </c>
      <c r="P677" s="22" t="str">
        <f t="shared" ca="1" si="188"/>
        <v>ja</v>
      </c>
      <c r="Q677" s="20" t="str">
        <f t="shared" ca="1" si="185"/>
        <v>Ja</v>
      </c>
      <c r="R677" s="53" t="s">
        <v>937</v>
      </c>
      <c r="S677" s="84"/>
      <c r="T677" s="83"/>
      <c r="U677" s="33" t="str">
        <f t="shared" si="193"/>
        <v/>
      </c>
      <c r="V677" s="29"/>
      <c r="W677" s="35"/>
      <c r="X677" s="35"/>
      <c r="Y677" s="35"/>
      <c r="Z677" s="35"/>
      <c r="AA677" s="24" t="str">
        <f>IF(W677&lt;&gt;"",VLOOKUP(W677,'Anlagentypen strukt inkl RD end'!$A$2:$H$40,8),"")</f>
        <v/>
      </c>
      <c r="AB677" s="24" t="str">
        <f>IF(X677&lt;&gt;"",VLOOKUP(X677,'Anlagentypen strukt inkl RD end'!$A$2:$H$40,8),"")</f>
        <v/>
      </c>
      <c r="AC677" s="24" t="str">
        <f>IF(Y677&lt;&gt;"",VLOOKUP(Y677,'Anlagentypen strukt inkl RD end'!$A$2:$H$40,8),"")</f>
        <v/>
      </c>
      <c r="AD677" s="24" t="str">
        <f>IF(Z677&lt;&gt;"",VLOOKUP(Z677,'Anlagentypen strukt inkl RD end'!$A$2:$H$40,8),"")</f>
        <v/>
      </c>
      <c r="AE677" s="33" t="str">
        <f t="shared" si="194"/>
        <v/>
      </c>
      <c r="AF677" s="25"/>
      <c r="AG677" s="25"/>
      <c r="AH677" s="25"/>
      <c r="AI677" s="25"/>
      <c r="AJ677" s="47" t="str">
        <f t="shared" si="195"/>
        <v/>
      </c>
      <c r="AK677" s="48" t="str">
        <f t="shared" si="189"/>
        <v/>
      </c>
      <c r="AL677" s="47" t="str">
        <f t="shared" si="200"/>
        <v/>
      </c>
      <c r="AM677" s="27"/>
      <c r="AN677" s="36" t="str">
        <f t="shared" si="190"/>
        <v/>
      </c>
      <c r="AO677" s="39" t="str">
        <f t="shared" si="186"/>
        <v/>
      </c>
      <c r="AP677" s="39" t="str">
        <f t="shared" si="196"/>
        <v/>
      </c>
      <c r="AQ677" s="97" t="str">
        <f t="shared" si="191"/>
        <v/>
      </c>
      <c r="AR677" s="113" t="str">
        <f>_xlfn.IFNA(IF(AND(MATCH(B677,SlNrfürStrecke!A:A,0)&gt;0,MATCH(C677,SlNrfürStrecke!B:B,0)&gt;0)=TRUE,"ja","nein"),"nein")</f>
        <v>nein</v>
      </c>
      <c r="AS677" s="140" t="str">
        <f t="shared" si="197"/>
        <v>nein</v>
      </c>
      <c r="AT677" s="113" t="str">
        <f t="shared" si="198"/>
        <v>Ja</v>
      </c>
      <c r="AU677" s="113"/>
      <c r="AV677" s="141" t="s">
        <v>3607</v>
      </c>
    </row>
    <row r="678" spans="1:48" s="39" customFormat="1" x14ac:dyDescent="0.25">
      <c r="A678" s="23" t="s">
        <v>2345</v>
      </c>
      <c r="B678" s="77">
        <v>35302</v>
      </c>
      <c r="C678" s="80" t="s">
        <v>3</v>
      </c>
      <c r="D678" s="81" t="s">
        <v>3</v>
      </c>
      <c r="E678" s="37" t="b">
        <f t="shared" si="199"/>
        <v>1</v>
      </c>
      <c r="F678" s="37" t="b">
        <f t="shared" si="192"/>
        <v>0</v>
      </c>
      <c r="G678" s="38" t="str">
        <f t="shared" si="183"/>
        <v xml:space="preserve">35302  </v>
      </c>
      <c r="H678" s="18" t="s">
        <v>939</v>
      </c>
      <c r="I678" s="93" t="s">
        <v>2346</v>
      </c>
      <c r="J678" s="19" t="s">
        <v>3</v>
      </c>
      <c r="K678" s="19" t="s">
        <v>3</v>
      </c>
      <c r="L678" s="51"/>
      <c r="M678" s="51"/>
      <c r="N678" s="19" t="str">
        <f t="shared" si="184"/>
        <v/>
      </c>
      <c r="O678" s="22" t="str">
        <f t="shared" ca="1" si="187"/>
        <v>ja</v>
      </c>
      <c r="P678" s="22" t="str">
        <f t="shared" ca="1" si="188"/>
        <v>ja</v>
      </c>
      <c r="Q678" s="20" t="str">
        <f t="shared" ca="1" si="185"/>
        <v>Ja</v>
      </c>
      <c r="R678" s="53" t="s">
        <v>938</v>
      </c>
      <c r="S678" s="73" t="s">
        <v>2345</v>
      </c>
      <c r="T678" s="28"/>
      <c r="U678" s="33" t="str">
        <f t="shared" si="193"/>
        <v/>
      </c>
      <c r="V678" s="29"/>
      <c r="W678" s="35"/>
      <c r="X678" s="35"/>
      <c r="Y678" s="35"/>
      <c r="Z678" s="35"/>
      <c r="AA678" s="24" t="str">
        <f>IF(W678&lt;&gt;"",VLOOKUP(W678,'Anlagentypen strukt inkl RD end'!$A$2:$H$40,8),"")</f>
        <v/>
      </c>
      <c r="AB678" s="24" t="str">
        <f>IF(X678&lt;&gt;"",VLOOKUP(X678,'Anlagentypen strukt inkl RD end'!$A$2:$H$40,8),"")</f>
        <v/>
      </c>
      <c r="AC678" s="24" t="str">
        <f>IF(Y678&lt;&gt;"",VLOOKUP(Y678,'Anlagentypen strukt inkl RD end'!$A$2:$H$40,8),"")</f>
        <v/>
      </c>
      <c r="AD678" s="24" t="str">
        <f>IF(Z678&lt;&gt;"",VLOOKUP(Z678,'Anlagentypen strukt inkl RD end'!$A$2:$H$40,8),"")</f>
        <v/>
      </c>
      <c r="AE678" s="33" t="str">
        <f t="shared" si="194"/>
        <v/>
      </c>
      <c r="AF678" s="25"/>
      <c r="AG678" s="25"/>
      <c r="AH678" s="25"/>
      <c r="AI678" s="25"/>
      <c r="AJ678" s="47" t="str">
        <f t="shared" si="195"/>
        <v/>
      </c>
      <c r="AK678" s="48" t="str">
        <f t="shared" si="189"/>
        <v/>
      </c>
      <c r="AL678" s="47" t="str">
        <f t="shared" si="200"/>
        <v/>
      </c>
      <c r="AM678" s="27"/>
      <c r="AN678" s="36" t="str">
        <f t="shared" si="190"/>
        <v/>
      </c>
      <c r="AO678" s="39" t="str">
        <f t="shared" si="186"/>
        <v/>
      </c>
      <c r="AP678" s="39" t="str">
        <f t="shared" si="196"/>
        <v>X</v>
      </c>
      <c r="AQ678" s="97" t="str">
        <f t="shared" si="191"/>
        <v/>
      </c>
      <c r="AR678" s="140" t="str">
        <f>_xlfn.IFNA(IF(AND(MATCH(B678,SlNrfürStrecke!A:A,0)&gt;0,MATCH(C678,SlNrfürStrecke!B:B,0)&gt;0)=TRUE,"ja","nein"),"nein")</f>
        <v>ja</v>
      </c>
      <c r="AS678" s="140" t="str">
        <f t="shared" si="197"/>
        <v>ja</v>
      </c>
      <c r="AT678" s="113" t="str">
        <f t="shared" si="198"/>
        <v>Nein</v>
      </c>
      <c r="AU678" s="113"/>
      <c r="AV678" s="141" t="s">
        <v>3607</v>
      </c>
    </row>
    <row r="679" spans="1:48" s="39" customFormat="1" hidden="1" x14ac:dyDescent="0.25">
      <c r="A679" s="23"/>
      <c r="B679" s="77">
        <v>35302</v>
      </c>
      <c r="C679" s="81" t="s">
        <v>7</v>
      </c>
      <c r="D679" s="81" t="s">
        <v>8</v>
      </c>
      <c r="E679" s="37" t="b">
        <f t="shared" si="199"/>
        <v>0</v>
      </c>
      <c r="F679" s="37" t="b">
        <f t="shared" si="192"/>
        <v>0</v>
      </c>
      <c r="G679" s="38" t="str">
        <f t="shared" si="183"/>
        <v>35302 77 g</v>
      </c>
      <c r="H679" s="18" t="s">
        <v>939</v>
      </c>
      <c r="I679" s="94" t="s">
        <v>9</v>
      </c>
      <c r="J679" s="19" t="s">
        <v>3</v>
      </c>
      <c r="K679" s="19" t="s">
        <v>3</v>
      </c>
      <c r="L679" s="51"/>
      <c r="M679" s="51"/>
      <c r="N679" s="19" t="str">
        <f t="shared" si="184"/>
        <v/>
      </c>
      <c r="O679" s="22" t="str">
        <f t="shared" ca="1" si="187"/>
        <v>ja</v>
      </c>
      <c r="P679" s="22" t="str">
        <f t="shared" ca="1" si="188"/>
        <v>ja</v>
      </c>
      <c r="Q679" s="20" t="str">
        <f t="shared" ca="1" si="185"/>
        <v>Ja</v>
      </c>
      <c r="R679" s="53" t="s">
        <v>940</v>
      </c>
      <c r="S679" s="84"/>
      <c r="T679" s="83"/>
      <c r="U679" s="33" t="str">
        <f t="shared" si="193"/>
        <v/>
      </c>
      <c r="V679" s="29"/>
      <c r="W679" s="35"/>
      <c r="X679" s="35"/>
      <c r="Y679" s="35"/>
      <c r="Z679" s="35"/>
      <c r="AA679" s="24" t="str">
        <f>IF(W679&lt;&gt;"",VLOOKUP(W679,'Anlagentypen strukt inkl RD end'!$A$2:$H$40,8),"")</f>
        <v/>
      </c>
      <c r="AB679" s="24" t="str">
        <f>IF(X679&lt;&gt;"",VLOOKUP(X679,'Anlagentypen strukt inkl RD end'!$A$2:$H$40,8),"")</f>
        <v/>
      </c>
      <c r="AC679" s="24" t="str">
        <f>IF(Y679&lt;&gt;"",VLOOKUP(Y679,'Anlagentypen strukt inkl RD end'!$A$2:$H$40,8),"")</f>
        <v/>
      </c>
      <c r="AD679" s="24" t="str">
        <f>IF(Z679&lt;&gt;"",VLOOKUP(Z679,'Anlagentypen strukt inkl RD end'!$A$2:$H$40,8),"")</f>
        <v/>
      </c>
      <c r="AE679" s="33" t="str">
        <f t="shared" si="194"/>
        <v/>
      </c>
      <c r="AF679" s="25"/>
      <c r="AG679" s="25"/>
      <c r="AH679" s="25"/>
      <c r="AI679" s="25"/>
      <c r="AJ679" s="47" t="str">
        <f t="shared" si="195"/>
        <v/>
      </c>
      <c r="AK679" s="48" t="str">
        <f t="shared" si="189"/>
        <v/>
      </c>
      <c r="AL679" s="47" t="str">
        <f t="shared" si="200"/>
        <v/>
      </c>
      <c r="AM679" s="27"/>
      <c r="AN679" s="36" t="str">
        <f t="shared" si="190"/>
        <v/>
      </c>
      <c r="AO679" s="39" t="str">
        <f t="shared" si="186"/>
        <v/>
      </c>
      <c r="AP679" s="39" t="str">
        <f t="shared" si="196"/>
        <v/>
      </c>
      <c r="AQ679" s="97" t="str">
        <f t="shared" si="191"/>
        <v/>
      </c>
      <c r="AR679" s="113" t="str">
        <f>_xlfn.IFNA(IF(AND(MATCH(B679,SlNrfürStrecke!A:A,0)&gt;0,MATCH(C679,SlNrfürStrecke!B:B,0)&gt;0)=TRUE,"ja","nein"),"nein")</f>
        <v>nein</v>
      </c>
      <c r="AS679" s="140" t="str">
        <f t="shared" si="197"/>
        <v>nein</v>
      </c>
      <c r="AT679" s="113" t="str">
        <f t="shared" si="198"/>
        <v>Ja</v>
      </c>
      <c r="AU679" s="113"/>
      <c r="AV679" s="141" t="s">
        <v>3607</v>
      </c>
    </row>
    <row r="680" spans="1:48" s="39" customFormat="1" x14ac:dyDescent="0.25">
      <c r="A680" s="23" t="s">
        <v>2345</v>
      </c>
      <c r="B680" s="77">
        <v>35303</v>
      </c>
      <c r="C680" s="80" t="s">
        <v>3</v>
      </c>
      <c r="D680" s="81" t="s">
        <v>3</v>
      </c>
      <c r="E680" s="37" t="b">
        <f t="shared" si="199"/>
        <v>1</v>
      </c>
      <c r="F680" s="37" t="b">
        <f t="shared" si="192"/>
        <v>0</v>
      </c>
      <c r="G680" s="38" t="str">
        <f t="shared" ref="G680:G743" si="201">B680&amp; " " &amp;C680&amp; " " &amp; D680</f>
        <v xml:space="preserve">35303  </v>
      </c>
      <c r="H680" s="18" t="s">
        <v>942</v>
      </c>
      <c r="I680" s="93" t="s">
        <v>2346</v>
      </c>
      <c r="J680" s="19" t="s">
        <v>3</v>
      </c>
      <c r="K680" s="19" t="s">
        <v>3</v>
      </c>
      <c r="L680" s="51"/>
      <c r="M680" s="51"/>
      <c r="N680" s="19" t="str">
        <f t="shared" ref="N680:N743" si="202">IF(L680&amp;M680 &lt;&gt;"","Ja","")</f>
        <v/>
      </c>
      <c r="O680" s="22" t="str">
        <f t="shared" ca="1" si="187"/>
        <v>ja</v>
      </c>
      <c r="P680" s="22" t="str">
        <f t="shared" ca="1" si="188"/>
        <v>ja</v>
      </c>
      <c r="Q680" s="20" t="str">
        <f t="shared" ref="Q680:Q743" ca="1" si="203">IF(OR(O680="Nein",P680="Nein"),"Nein","Ja")</f>
        <v>Ja</v>
      </c>
      <c r="R680" s="53" t="s">
        <v>941</v>
      </c>
      <c r="S680" s="73" t="s">
        <v>2345</v>
      </c>
      <c r="T680" s="28"/>
      <c r="U680" s="33" t="str">
        <f t="shared" si="193"/>
        <v/>
      </c>
      <c r="V680" s="29"/>
      <c r="W680" s="35"/>
      <c r="X680" s="35"/>
      <c r="Y680" s="35"/>
      <c r="Z680" s="35"/>
      <c r="AA680" s="24" t="str">
        <f>IF(W680&lt;&gt;"",VLOOKUP(W680,'Anlagentypen strukt inkl RD end'!$A$2:$H$40,8),"")</f>
        <v/>
      </c>
      <c r="AB680" s="24" t="str">
        <f>IF(X680&lt;&gt;"",VLOOKUP(X680,'Anlagentypen strukt inkl RD end'!$A$2:$H$40,8),"")</f>
        <v/>
      </c>
      <c r="AC680" s="24" t="str">
        <f>IF(Y680&lt;&gt;"",VLOOKUP(Y680,'Anlagentypen strukt inkl RD end'!$A$2:$H$40,8),"")</f>
        <v/>
      </c>
      <c r="AD680" s="24" t="str">
        <f>IF(Z680&lt;&gt;"",VLOOKUP(Z680,'Anlagentypen strukt inkl RD end'!$A$2:$H$40,8),"")</f>
        <v/>
      </c>
      <c r="AE680" s="33" t="str">
        <f t="shared" si="194"/>
        <v/>
      </c>
      <c r="AF680" s="25"/>
      <c r="AG680" s="25"/>
      <c r="AH680" s="25"/>
      <c r="AI680" s="25"/>
      <c r="AJ680" s="47" t="str">
        <f t="shared" si="195"/>
        <v/>
      </c>
      <c r="AK680" s="48" t="str">
        <f t="shared" si="189"/>
        <v/>
      </c>
      <c r="AL680" s="47" t="str">
        <f t="shared" si="200"/>
        <v/>
      </c>
      <c r="AM680" s="27"/>
      <c r="AN680" s="36" t="str">
        <f t="shared" si="190"/>
        <v/>
      </c>
      <c r="AO680" s="39" t="str">
        <f t="shared" ref="AO680:AO743" si="204">IF(AN680&lt;&gt;"",1,"")</f>
        <v/>
      </c>
      <c r="AP680" s="39" t="str">
        <f t="shared" si="196"/>
        <v>X</v>
      </c>
      <c r="AQ680" s="97" t="str">
        <f t="shared" si="191"/>
        <v/>
      </c>
      <c r="AR680" s="140" t="str">
        <f>_xlfn.IFNA(IF(AND(MATCH(B680,SlNrfürStrecke!A:A,0)&gt;0,MATCH(C680,SlNrfürStrecke!B:B,0)&gt;0)=TRUE,"ja","nein"),"nein")</f>
        <v>ja</v>
      </c>
      <c r="AS680" s="140" t="str">
        <f t="shared" si="197"/>
        <v>ja</v>
      </c>
      <c r="AT680" s="113" t="str">
        <f t="shared" si="198"/>
        <v>Nein</v>
      </c>
      <c r="AU680" s="113"/>
      <c r="AV680" s="141" t="s">
        <v>3607</v>
      </c>
    </row>
    <row r="681" spans="1:48" s="39" customFormat="1" hidden="1" x14ac:dyDescent="0.25">
      <c r="A681" s="23"/>
      <c r="B681" s="77">
        <v>35303</v>
      </c>
      <c r="C681" s="81" t="s">
        <v>7</v>
      </c>
      <c r="D681" s="81" t="s">
        <v>8</v>
      </c>
      <c r="E681" s="37" t="b">
        <f t="shared" si="199"/>
        <v>0</v>
      </c>
      <c r="F681" s="37" t="b">
        <f t="shared" si="192"/>
        <v>0</v>
      </c>
      <c r="G681" s="38" t="str">
        <f t="shared" si="201"/>
        <v>35303 77 g</v>
      </c>
      <c r="H681" s="18" t="s">
        <v>942</v>
      </c>
      <c r="I681" s="94" t="s">
        <v>9</v>
      </c>
      <c r="J681" s="19" t="s">
        <v>3</v>
      </c>
      <c r="K681" s="19" t="s">
        <v>3</v>
      </c>
      <c r="L681" s="51"/>
      <c r="M681" s="51"/>
      <c r="N681" s="19" t="str">
        <f t="shared" si="202"/>
        <v/>
      </c>
      <c r="O681" s="22" t="str">
        <f t="shared" ca="1" si="187"/>
        <v>ja</v>
      </c>
      <c r="P681" s="22" t="str">
        <f t="shared" ca="1" si="188"/>
        <v>ja</v>
      </c>
      <c r="Q681" s="20" t="str">
        <f t="shared" ca="1" si="203"/>
        <v>Ja</v>
      </c>
      <c r="R681" s="53" t="s">
        <v>943</v>
      </c>
      <c r="S681" s="84"/>
      <c r="T681" s="83"/>
      <c r="U681" s="33" t="str">
        <f t="shared" si="193"/>
        <v/>
      </c>
      <c r="V681" s="29"/>
      <c r="W681" s="35"/>
      <c r="X681" s="35"/>
      <c r="Y681" s="35"/>
      <c r="Z681" s="35"/>
      <c r="AA681" s="24" t="str">
        <f>IF(W681&lt;&gt;"",VLOOKUP(W681,'Anlagentypen strukt inkl RD end'!$A$2:$H$40,8),"")</f>
        <v/>
      </c>
      <c r="AB681" s="24" t="str">
        <f>IF(X681&lt;&gt;"",VLOOKUP(X681,'Anlagentypen strukt inkl RD end'!$A$2:$H$40,8),"")</f>
        <v/>
      </c>
      <c r="AC681" s="24" t="str">
        <f>IF(Y681&lt;&gt;"",VLOOKUP(Y681,'Anlagentypen strukt inkl RD end'!$A$2:$H$40,8),"")</f>
        <v/>
      </c>
      <c r="AD681" s="24" t="str">
        <f>IF(Z681&lt;&gt;"",VLOOKUP(Z681,'Anlagentypen strukt inkl RD end'!$A$2:$H$40,8),"")</f>
        <v/>
      </c>
      <c r="AE681" s="33" t="str">
        <f t="shared" si="194"/>
        <v/>
      </c>
      <c r="AF681" s="25"/>
      <c r="AG681" s="25"/>
      <c r="AH681" s="25"/>
      <c r="AI681" s="25"/>
      <c r="AJ681" s="47" t="str">
        <f t="shared" si="195"/>
        <v/>
      </c>
      <c r="AK681" s="48" t="str">
        <f t="shared" si="189"/>
        <v/>
      </c>
      <c r="AL681" s="47" t="str">
        <f t="shared" si="200"/>
        <v/>
      </c>
      <c r="AM681" s="27"/>
      <c r="AN681" s="36" t="str">
        <f t="shared" si="190"/>
        <v/>
      </c>
      <c r="AO681" s="39" t="str">
        <f t="shared" si="204"/>
        <v/>
      </c>
      <c r="AP681" s="39" t="str">
        <f t="shared" si="196"/>
        <v/>
      </c>
      <c r="AQ681" s="97" t="str">
        <f t="shared" si="191"/>
        <v/>
      </c>
      <c r="AR681" s="113" t="str">
        <f>_xlfn.IFNA(IF(AND(MATCH(B681,SlNrfürStrecke!A:A,0)&gt;0,MATCH(C681,SlNrfürStrecke!B:B,0)&gt;0)=TRUE,"ja","nein"),"nein")</f>
        <v>nein</v>
      </c>
      <c r="AS681" s="140" t="str">
        <f t="shared" si="197"/>
        <v>nein</v>
      </c>
      <c r="AT681" s="113" t="str">
        <f t="shared" si="198"/>
        <v>Ja</v>
      </c>
      <c r="AU681" s="113"/>
      <c r="AV681" s="141" t="s">
        <v>3607</v>
      </c>
    </row>
    <row r="682" spans="1:48" s="39" customFormat="1" x14ac:dyDescent="0.25">
      <c r="A682" s="23" t="s">
        <v>2345</v>
      </c>
      <c r="B682" s="77">
        <v>35304</v>
      </c>
      <c r="C682" s="80" t="s">
        <v>3</v>
      </c>
      <c r="D682" s="81" t="s">
        <v>3</v>
      </c>
      <c r="E682" s="37" t="b">
        <f t="shared" si="199"/>
        <v>1</v>
      </c>
      <c r="F682" s="37" t="b">
        <f t="shared" si="192"/>
        <v>0</v>
      </c>
      <c r="G682" s="38" t="str">
        <f t="shared" si="201"/>
        <v xml:space="preserve">35304  </v>
      </c>
      <c r="H682" s="18" t="s">
        <v>945</v>
      </c>
      <c r="I682" s="93" t="s">
        <v>2346</v>
      </c>
      <c r="J682" s="19" t="s">
        <v>3</v>
      </c>
      <c r="K682" s="19" t="s">
        <v>3</v>
      </c>
      <c r="L682" s="51"/>
      <c r="M682" s="51"/>
      <c r="N682" s="19" t="str">
        <f t="shared" si="202"/>
        <v/>
      </c>
      <c r="O682" s="22" t="str">
        <f t="shared" ca="1" si="187"/>
        <v>ja</v>
      </c>
      <c r="P682" s="22" t="str">
        <f t="shared" ca="1" si="188"/>
        <v>ja</v>
      </c>
      <c r="Q682" s="20" t="str">
        <f t="shared" ca="1" si="203"/>
        <v>Ja</v>
      </c>
      <c r="R682" s="53" t="s">
        <v>944</v>
      </c>
      <c r="S682" s="73" t="s">
        <v>2345</v>
      </c>
      <c r="T682" s="28"/>
      <c r="U682" s="33" t="str">
        <f t="shared" si="193"/>
        <v/>
      </c>
      <c r="V682" s="29"/>
      <c r="W682" s="35"/>
      <c r="X682" s="35"/>
      <c r="Y682" s="35"/>
      <c r="Z682" s="35"/>
      <c r="AA682" s="24" t="str">
        <f>IF(W682&lt;&gt;"",VLOOKUP(W682,'Anlagentypen strukt inkl RD end'!$A$2:$H$40,8),"")</f>
        <v/>
      </c>
      <c r="AB682" s="24" t="str">
        <f>IF(X682&lt;&gt;"",VLOOKUP(X682,'Anlagentypen strukt inkl RD end'!$A$2:$H$40,8),"")</f>
        <v/>
      </c>
      <c r="AC682" s="24" t="str">
        <f>IF(Y682&lt;&gt;"",VLOOKUP(Y682,'Anlagentypen strukt inkl RD end'!$A$2:$H$40,8),"")</f>
        <v/>
      </c>
      <c r="AD682" s="24" t="str">
        <f>IF(Z682&lt;&gt;"",VLOOKUP(Z682,'Anlagentypen strukt inkl RD end'!$A$2:$H$40,8),"")</f>
        <v/>
      </c>
      <c r="AE682" s="33" t="str">
        <f t="shared" si="194"/>
        <v/>
      </c>
      <c r="AF682" s="25"/>
      <c r="AG682" s="25"/>
      <c r="AH682" s="25"/>
      <c r="AI682" s="25"/>
      <c r="AJ682" s="47" t="str">
        <f t="shared" si="195"/>
        <v/>
      </c>
      <c r="AK682" s="48" t="str">
        <f t="shared" si="189"/>
        <v/>
      </c>
      <c r="AL682" s="47" t="str">
        <f t="shared" si="200"/>
        <v/>
      </c>
      <c r="AM682" s="27"/>
      <c r="AN682" s="36" t="str">
        <f t="shared" si="190"/>
        <v/>
      </c>
      <c r="AO682" s="39" t="str">
        <f t="shared" si="204"/>
        <v/>
      </c>
      <c r="AP682" s="39" t="str">
        <f t="shared" si="196"/>
        <v>X</v>
      </c>
      <c r="AQ682" s="97" t="str">
        <f t="shared" si="191"/>
        <v/>
      </c>
      <c r="AR682" s="140" t="str">
        <f>_xlfn.IFNA(IF(AND(MATCH(B682,SlNrfürStrecke!A:A,0)&gt;0,MATCH(C682,SlNrfürStrecke!B:B,0)&gt;0)=TRUE,"ja","nein"),"nein")</f>
        <v>ja</v>
      </c>
      <c r="AS682" s="140" t="str">
        <f t="shared" si="197"/>
        <v>ja</v>
      </c>
      <c r="AT682" s="113" t="str">
        <f t="shared" si="198"/>
        <v>Nein</v>
      </c>
      <c r="AU682" s="113"/>
      <c r="AV682" s="141" t="s">
        <v>3607</v>
      </c>
    </row>
    <row r="683" spans="1:48" s="39" customFormat="1" hidden="1" x14ac:dyDescent="0.25">
      <c r="A683" s="23"/>
      <c r="B683" s="77">
        <v>35304</v>
      </c>
      <c r="C683" s="81" t="s">
        <v>7</v>
      </c>
      <c r="D683" s="81" t="s">
        <v>8</v>
      </c>
      <c r="E683" s="37" t="b">
        <f t="shared" si="199"/>
        <v>0</v>
      </c>
      <c r="F683" s="37" t="b">
        <f t="shared" si="192"/>
        <v>0</v>
      </c>
      <c r="G683" s="38" t="str">
        <f t="shared" si="201"/>
        <v>35304 77 g</v>
      </c>
      <c r="H683" s="18" t="s">
        <v>945</v>
      </c>
      <c r="I683" s="94" t="s">
        <v>9</v>
      </c>
      <c r="J683" s="19" t="s">
        <v>3</v>
      </c>
      <c r="K683" s="19" t="s">
        <v>3</v>
      </c>
      <c r="L683" s="51"/>
      <c r="M683" s="51"/>
      <c r="N683" s="19" t="str">
        <f t="shared" si="202"/>
        <v/>
      </c>
      <c r="O683" s="22" t="str">
        <f t="shared" ca="1" si="187"/>
        <v>ja</v>
      </c>
      <c r="P683" s="22" t="str">
        <f t="shared" ca="1" si="188"/>
        <v>ja</v>
      </c>
      <c r="Q683" s="20" t="str">
        <f t="shared" ca="1" si="203"/>
        <v>Ja</v>
      </c>
      <c r="R683" s="53" t="s">
        <v>946</v>
      </c>
      <c r="S683" s="84"/>
      <c r="T683" s="83"/>
      <c r="U683" s="33" t="str">
        <f t="shared" si="193"/>
        <v/>
      </c>
      <c r="V683" s="29"/>
      <c r="W683" s="35"/>
      <c r="X683" s="35"/>
      <c r="Y683" s="35"/>
      <c r="Z683" s="35"/>
      <c r="AA683" s="24" t="str">
        <f>IF(W683&lt;&gt;"",VLOOKUP(W683,'Anlagentypen strukt inkl RD end'!$A$2:$H$40,8),"")</f>
        <v/>
      </c>
      <c r="AB683" s="24" t="str">
        <f>IF(X683&lt;&gt;"",VLOOKUP(X683,'Anlagentypen strukt inkl RD end'!$A$2:$H$40,8),"")</f>
        <v/>
      </c>
      <c r="AC683" s="24" t="str">
        <f>IF(Y683&lt;&gt;"",VLOOKUP(Y683,'Anlagentypen strukt inkl RD end'!$A$2:$H$40,8),"")</f>
        <v/>
      </c>
      <c r="AD683" s="24" t="str">
        <f>IF(Z683&lt;&gt;"",VLOOKUP(Z683,'Anlagentypen strukt inkl RD end'!$A$2:$H$40,8),"")</f>
        <v/>
      </c>
      <c r="AE683" s="33" t="str">
        <f t="shared" si="194"/>
        <v/>
      </c>
      <c r="AF683" s="25"/>
      <c r="AG683" s="25"/>
      <c r="AH683" s="25"/>
      <c r="AI683" s="25"/>
      <c r="AJ683" s="47" t="str">
        <f t="shared" si="195"/>
        <v/>
      </c>
      <c r="AK683" s="48" t="str">
        <f t="shared" si="189"/>
        <v/>
      </c>
      <c r="AL683" s="47" t="str">
        <f t="shared" si="200"/>
        <v/>
      </c>
      <c r="AM683" s="27"/>
      <c r="AN683" s="36" t="str">
        <f t="shared" si="190"/>
        <v/>
      </c>
      <c r="AO683" s="39" t="str">
        <f t="shared" si="204"/>
        <v/>
      </c>
      <c r="AP683" s="39" t="str">
        <f t="shared" si="196"/>
        <v/>
      </c>
      <c r="AQ683" s="97" t="str">
        <f t="shared" si="191"/>
        <v/>
      </c>
      <c r="AR683" s="113" t="str">
        <f>_xlfn.IFNA(IF(AND(MATCH(B683,SlNrfürStrecke!A:A,0)&gt;0,MATCH(C683,SlNrfürStrecke!B:B,0)&gt;0)=TRUE,"ja","nein"),"nein")</f>
        <v>nein</v>
      </c>
      <c r="AS683" s="140" t="str">
        <f t="shared" si="197"/>
        <v>nein</v>
      </c>
      <c r="AT683" s="113" t="str">
        <f t="shared" si="198"/>
        <v>Ja</v>
      </c>
      <c r="AU683" s="113"/>
      <c r="AV683" s="141" t="s">
        <v>3607</v>
      </c>
    </row>
    <row r="684" spans="1:48" s="39" customFormat="1" x14ac:dyDescent="0.25">
      <c r="A684" s="23" t="s">
        <v>2345</v>
      </c>
      <c r="B684" s="77">
        <v>35306</v>
      </c>
      <c r="C684" s="80" t="s">
        <v>3</v>
      </c>
      <c r="D684" s="81" t="s">
        <v>3</v>
      </c>
      <c r="E684" s="37" t="b">
        <f t="shared" si="199"/>
        <v>1</v>
      </c>
      <c r="F684" s="37" t="b">
        <f t="shared" si="192"/>
        <v>0</v>
      </c>
      <c r="G684" s="38" t="str">
        <f t="shared" si="201"/>
        <v xml:space="preserve">35306  </v>
      </c>
      <c r="H684" s="18" t="s">
        <v>948</v>
      </c>
      <c r="I684" s="93" t="s">
        <v>2346</v>
      </c>
      <c r="J684" s="19" t="s">
        <v>3</v>
      </c>
      <c r="K684" s="19" t="s">
        <v>3</v>
      </c>
      <c r="L684" s="51"/>
      <c r="M684" s="51"/>
      <c r="N684" s="19" t="str">
        <f t="shared" si="202"/>
        <v/>
      </c>
      <c r="O684" s="22" t="str">
        <f t="shared" ca="1" si="187"/>
        <v>ja</v>
      </c>
      <c r="P684" s="22" t="str">
        <f t="shared" ca="1" si="188"/>
        <v>ja</v>
      </c>
      <c r="Q684" s="20" t="str">
        <f t="shared" ca="1" si="203"/>
        <v>Ja</v>
      </c>
      <c r="R684" s="53" t="s">
        <v>947</v>
      </c>
      <c r="S684" s="73" t="s">
        <v>2345</v>
      </c>
      <c r="T684" s="28"/>
      <c r="U684" s="33" t="str">
        <f t="shared" si="193"/>
        <v/>
      </c>
      <c r="V684" s="29"/>
      <c r="W684" s="35"/>
      <c r="X684" s="35"/>
      <c r="Y684" s="35"/>
      <c r="Z684" s="35"/>
      <c r="AA684" s="24" t="str">
        <f>IF(W684&lt;&gt;"",VLOOKUP(W684,'Anlagentypen strukt inkl RD end'!$A$2:$H$40,8),"")</f>
        <v/>
      </c>
      <c r="AB684" s="24" t="str">
        <f>IF(X684&lt;&gt;"",VLOOKUP(X684,'Anlagentypen strukt inkl RD end'!$A$2:$H$40,8),"")</f>
        <v/>
      </c>
      <c r="AC684" s="24" t="str">
        <f>IF(Y684&lt;&gt;"",VLOOKUP(Y684,'Anlagentypen strukt inkl RD end'!$A$2:$H$40,8),"")</f>
        <v/>
      </c>
      <c r="AD684" s="24" t="str">
        <f>IF(Z684&lt;&gt;"",VLOOKUP(Z684,'Anlagentypen strukt inkl RD end'!$A$2:$H$40,8),"")</f>
        <v/>
      </c>
      <c r="AE684" s="33" t="str">
        <f t="shared" si="194"/>
        <v/>
      </c>
      <c r="AF684" s="25"/>
      <c r="AG684" s="25"/>
      <c r="AH684" s="25"/>
      <c r="AI684" s="25"/>
      <c r="AJ684" s="47" t="str">
        <f t="shared" si="195"/>
        <v/>
      </c>
      <c r="AK684" s="48" t="str">
        <f t="shared" si="189"/>
        <v/>
      </c>
      <c r="AL684" s="47" t="str">
        <f t="shared" si="200"/>
        <v/>
      </c>
      <c r="AM684" s="27"/>
      <c r="AN684" s="36" t="str">
        <f t="shared" si="190"/>
        <v/>
      </c>
      <c r="AO684" s="39" t="str">
        <f t="shared" si="204"/>
        <v/>
      </c>
      <c r="AP684" s="39" t="str">
        <f t="shared" si="196"/>
        <v>X</v>
      </c>
      <c r="AQ684" s="97" t="str">
        <f t="shared" si="191"/>
        <v/>
      </c>
      <c r="AR684" s="140" t="str">
        <f>_xlfn.IFNA(IF(AND(MATCH(B684,SlNrfürStrecke!A:A,0)&gt;0,MATCH(C684,SlNrfürStrecke!B:B,0)&gt;0)=TRUE,"ja","nein"),"nein")</f>
        <v>ja</v>
      </c>
      <c r="AS684" s="140" t="str">
        <f t="shared" si="197"/>
        <v>ja</v>
      </c>
      <c r="AT684" s="113" t="str">
        <f t="shared" si="198"/>
        <v>Nein</v>
      </c>
      <c r="AU684" s="113"/>
      <c r="AV684" s="141" t="s">
        <v>3607</v>
      </c>
    </row>
    <row r="685" spans="1:48" s="39" customFormat="1" hidden="1" x14ac:dyDescent="0.25">
      <c r="A685" s="23"/>
      <c r="B685" s="77">
        <v>35306</v>
      </c>
      <c r="C685" s="81" t="s">
        <v>7</v>
      </c>
      <c r="D685" s="81" t="s">
        <v>8</v>
      </c>
      <c r="E685" s="37" t="b">
        <f t="shared" si="199"/>
        <v>0</v>
      </c>
      <c r="F685" s="37" t="b">
        <f t="shared" si="192"/>
        <v>0</v>
      </c>
      <c r="G685" s="38" t="str">
        <f t="shared" si="201"/>
        <v>35306 77 g</v>
      </c>
      <c r="H685" s="18" t="s">
        <v>948</v>
      </c>
      <c r="I685" s="94" t="s">
        <v>9</v>
      </c>
      <c r="J685" s="19" t="s">
        <v>3</v>
      </c>
      <c r="K685" s="19" t="s">
        <v>3</v>
      </c>
      <c r="L685" s="51"/>
      <c r="M685" s="51"/>
      <c r="N685" s="19" t="str">
        <f t="shared" si="202"/>
        <v/>
      </c>
      <c r="O685" s="22" t="str">
        <f t="shared" ca="1" si="187"/>
        <v>ja</v>
      </c>
      <c r="P685" s="22" t="str">
        <f t="shared" ca="1" si="188"/>
        <v>ja</v>
      </c>
      <c r="Q685" s="20" t="str">
        <f t="shared" ca="1" si="203"/>
        <v>Ja</v>
      </c>
      <c r="R685" s="53" t="s">
        <v>949</v>
      </c>
      <c r="S685" s="84"/>
      <c r="T685" s="83"/>
      <c r="U685" s="33" t="str">
        <f t="shared" si="193"/>
        <v/>
      </c>
      <c r="V685" s="29"/>
      <c r="W685" s="35"/>
      <c r="X685" s="35"/>
      <c r="Y685" s="35"/>
      <c r="Z685" s="35"/>
      <c r="AA685" s="24" t="str">
        <f>IF(W685&lt;&gt;"",VLOOKUP(W685,'Anlagentypen strukt inkl RD end'!$A$2:$H$40,8),"")</f>
        <v/>
      </c>
      <c r="AB685" s="24" t="str">
        <f>IF(X685&lt;&gt;"",VLOOKUP(X685,'Anlagentypen strukt inkl RD end'!$A$2:$H$40,8),"")</f>
        <v/>
      </c>
      <c r="AC685" s="24" t="str">
        <f>IF(Y685&lt;&gt;"",VLOOKUP(Y685,'Anlagentypen strukt inkl RD end'!$A$2:$H$40,8),"")</f>
        <v/>
      </c>
      <c r="AD685" s="24" t="str">
        <f>IF(Z685&lt;&gt;"",VLOOKUP(Z685,'Anlagentypen strukt inkl RD end'!$A$2:$H$40,8),"")</f>
        <v/>
      </c>
      <c r="AE685" s="33" t="str">
        <f t="shared" si="194"/>
        <v/>
      </c>
      <c r="AF685" s="25"/>
      <c r="AG685" s="25"/>
      <c r="AH685" s="25"/>
      <c r="AI685" s="25"/>
      <c r="AJ685" s="47" t="str">
        <f t="shared" si="195"/>
        <v/>
      </c>
      <c r="AK685" s="48" t="str">
        <f t="shared" si="189"/>
        <v/>
      </c>
      <c r="AL685" s="47" t="str">
        <f t="shared" si="200"/>
        <v/>
      </c>
      <c r="AM685" s="27"/>
      <c r="AN685" s="36" t="str">
        <f t="shared" si="190"/>
        <v/>
      </c>
      <c r="AO685" s="39" t="str">
        <f t="shared" si="204"/>
        <v/>
      </c>
      <c r="AP685" s="39" t="str">
        <f t="shared" si="196"/>
        <v/>
      </c>
      <c r="AQ685" s="97" t="str">
        <f t="shared" si="191"/>
        <v/>
      </c>
      <c r="AR685" s="113" t="str">
        <f>_xlfn.IFNA(IF(AND(MATCH(B685,SlNrfürStrecke!A:A,0)&gt;0,MATCH(C685,SlNrfürStrecke!B:B,0)&gt;0)=TRUE,"ja","nein"),"nein")</f>
        <v>nein</v>
      </c>
      <c r="AS685" s="140" t="str">
        <f t="shared" si="197"/>
        <v>nein</v>
      </c>
      <c r="AT685" s="113" t="str">
        <f t="shared" si="198"/>
        <v>Ja</v>
      </c>
      <c r="AU685" s="113"/>
      <c r="AV685" s="141" t="s">
        <v>3607</v>
      </c>
    </row>
    <row r="686" spans="1:48" s="39" customFormat="1" x14ac:dyDescent="0.25">
      <c r="A686" s="23" t="s">
        <v>2345</v>
      </c>
      <c r="B686" s="77">
        <v>35307</v>
      </c>
      <c r="C686" s="80" t="s">
        <v>3</v>
      </c>
      <c r="D686" s="81" t="s">
        <v>3</v>
      </c>
      <c r="E686" s="37" t="b">
        <f t="shared" si="199"/>
        <v>1</v>
      </c>
      <c r="F686" s="37" t="b">
        <f t="shared" si="192"/>
        <v>0</v>
      </c>
      <c r="G686" s="38" t="str">
        <f t="shared" si="201"/>
        <v xml:space="preserve">35307  </v>
      </c>
      <c r="H686" s="18" t="s">
        <v>951</v>
      </c>
      <c r="I686" s="93" t="s">
        <v>2346</v>
      </c>
      <c r="J686" s="19" t="s">
        <v>3</v>
      </c>
      <c r="K686" s="19" t="s">
        <v>3</v>
      </c>
      <c r="L686" s="51"/>
      <c r="M686" s="51"/>
      <c r="N686" s="19" t="str">
        <f t="shared" si="202"/>
        <v/>
      </c>
      <c r="O686" s="22" t="str">
        <f t="shared" ca="1" si="187"/>
        <v>ja</v>
      </c>
      <c r="P686" s="22" t="str">
        <f t="shared" ca="1" si="188"/>
        <v>ja</v>
      </c>
      <c r="Q686" s="20" t="str">
        <f t="shared" ca="1" si="203"/>
        <v>Ja</v>
      </c>
      <c r="R686" s="53" t="s">
        <v>950</v>
      </c>
      <c r="S686" s="73" t="s">
        <v>2345</v>
      </c>
      <c r="T686" s="28"/>
      <c r="U686" s="33" t="str">
        <f t="shared" si="193"/>
        <v/>
      </c>
      <c r="V686" s="29"/>
      <c r="W686" s="35"/>
      <c r="X686" s="35"/>
      <c r="Y686" s="35"/>
      <c r="Z686" s="35"/>
      <c r="AA686" s="24" t="str">
        <f>IF(W686&lt;&gt;"",VLOOKUP(W686,'Anlagentypen strukt inkl RD end'!$A$2:$H$40,8),"")</f>
        <v/>
      </c>
      <c r="AB686" s="24" t="str">
        <f>IF(X686&lt;&gt;"",VLOOKUP(X686,'Anlagentypen strukt inkl RD end'!$A$2:$H$40,8),"")</f>
        <v/>
      </c>
      <c r="AC686" s="24" t="str">
        <f>IF(Y686&lt;&gt;"",VLOOKUP(Y686,'Anlagentypen strukt inkl RD end'!$A$2:$H$40,8),"")</f>
        <v/>
      </c>
      <c r="AD686" s="24" t="str">
        <f>IF(Z686&lt;&gt;"",VLOOKUP(Z686,'Anlagentypen strukt inkl RD end'!$A$2:$H$40,8),"")</f>
        <v/>
      </c>
      <c r="AE686" s="33" t="str">
        <f t="shared" si="194"/>
        <v/>
      </c>
      <c r="AF686" s="25"/>
      <c r="AG686" s="25"/>
      <c r="AH686" s="25"/>
      <c r="AI686" s="25"/>
      <c r="AJ686" s="47" t="str">
        <f t="shared" si="195"/>
        <v/>
      </c>
      <c r="AK686" s="48" t="str">
        <f t="shared" si="189"/>
        <v/>
      </c>
      <c r="AL686" s="47" t="str">
        <f t="shared" si="200"/>
        <v/>
      </c>
      <c r="AM686" s="27"/>
      <c r="AN686" s="36" t="str">
        <f t="shared" si="190"/>
        <v/>
      </c>
      <c r="AO686" s="39" t="str">
        <f t="shared" si="204"/>
        <v/>
      </c>
      <c r="AP686" s="39" t="str">
        <f t="shared" si="196"/>
        <v>X</v>
      </c>
      <c r="AQ686" s="97" t="str">
        <f t="shared" si="191"/>
        <v/>
      </c>
      <c r="AR686" s="140" t="str">
        <f>_xlfn.IFNA(IF(AND(MATCH(B686,SlNrfürStrecke!A:A,0)&gt;0,MATCH(C686,SlNrfürStrecke!B:B,0)&gt;0)=TRUE,"ja","nein"),"nein")</f>
        <v>ja</v>
      </c>
      <c r="AS686" s="140" t="str">
        <f t="shared" si="197"/>
        <v>ja</v>
      </c>
      <c r="AT686" s="113" t="str">
        <f t="shared" si="198"/>
        <v>Nein</v>
      </c>
      <c r="AU686" s="113"/>
      <c r="AV686" s="141" t="s">
        <v>3607</v>
      </c>
    </row>
    <row r="687" spans="1:48" s="39" customFormat="1" hidden="1" x14ac:dyDescent="0.25">
      <c r="A687" s="23"/>
      <c r="B687" s="77">
        <v>35307</v>
      </c>
      <c r="C687" s="81" t="s">
        <v>7</v>
      </c>
      <c r="D687" s="81" t="s">
        <v>8</v>
      </c>
      <c r="E687" s="37" t="b">
        <f t="shared" si="199"/>
        <v>0</v>
      </c>
      <c r="F687" s="37" t="b">
        <f t="shared" si="192"/>
        <v>0</v>
      </c>
      <c r="G687" s="38" t="str">
        <f t="shared" si="201"/>
        <v>35307 77 g</v>
      </c>
      <c r="H687" s="18" t="s">
        <v>951</v>
      </c>
      <c r="I687" s="94" t="s">
        <v>9</v>
      </c>
      <c r="J687" s="19" t="s">
        <v>3</v>
      </c>
      <c r="K687" s="19" t="s">
        <v>3</v>
      </c>
      <c r="L687" s="51"/>
      <c r="M687" s="51"/>
      <c r="N687" s="19" t="str">
        <f t="shared" si="202"/>
        <v/>
      </c>
      <c r="O687" s="22" t="str">
        <f t="shared" ref="O687:O750" ca="1" si="205">IF(OR(L687&lt;TODAY(),L687=""),"ja","nein")</f>
        <v>ja</v>
      </c>
      <c r="P687" s="22" t="str">
        <f t="shared" ref="P687:P750" ca="1" si="206">IF(OR(M687&gt;TODAY(),M687=""),"ja","nein")</f>
        <v>ja</v>
      </c>
      <c r="Q687" s="20" t="str">
        <f t="shared" ca="1" si="203"/>
        <v>Ja</v>
      </c>
      <c r="R687" s="53" t="s">
        <v>952</v>
      </c>
      <c r="S687" s="84"/>
      <c r="T687" s="83"/>
      <c r="U687" s="33" t="str">
        <f t="shared" si="193"/>
        <v/>
      </c>
      <c r="V687" s="29"/>
      <c r="W687" s="35"/>
      <c r="X687" s="35"/>
      <c r="Y687" s="35"/>
      <c r="Z687" s="35"/>
      <c r="AA687" s="24" t="str">
        <f>IF(W687&lt;&gt;"",VLOOKUP(W687,'Anlagentypen strukt inkl RD end'!$A$2:$H$40,8),"")</f>
        <v/>
      </c>
      <c r="AB687" s="24" t="str">
        <f>IF(X687&lt;&gt;"",VLOOKUP(X687,'Anlagentypen strukt inkl RD end'!$A$2:$H$40,8),"")</f>
        <v/>
      </c>
      <c r="AC687" s="24" t="str">
        <f>IF(Y687&lt;&gt;"",VLOOKUP(Y687,'Anlagentypen strukt inkl RD end'!$A$2:$H$40,8),"")</f>
        <v/>
      </c>
      <c r="AD687" s="24" t="str">
        <f>IF(Z687&lt;&gt;"",VLOOKUP(Z687,'Anlagentypen strukt inkl RD end'!$A$2:$H$40,8),"")</f>
        <v/>
      </c>
      <c r="AE687" s="33" t="str">
        <f t="shared" si="194"/>
        <v/>
      </c>
      <c r="AF687" s="25"/>
      <c r="AG687" s="25"/>
      <c r="AH687" s="25"/>
      <c r="AI687" s="25"/>
      <c r="AJ687" s="47" t="str">
        <f t="shared" si="195"/>
        <v/>
      </c>
      <c r="AK687" s="48" t="str">
        <f t="shared" si="189"/>
        <v/>
      </c>
      <c r="AL687" s="47" t="str">
        <f t="shared" si="200"/>
        <v/>
      </c>
      <c r="AM687" s="27"/>
      <c r="AN687" s="36" t="str">
        <f t="shared" si="190"/>
        <v/>
      </c>
      <c r="AO687" s="39" t="str">
        <f t="shared" si="204"/>
        <v/>
      </c>
      <c r="AP687" s="39" t="str">
        <f t="shared" si="196"/>
        <v/>
      </c>
      <c r="AQ687" s="97" t="str">
        <f t="shared" si="191"/>
        <v/>
      </c>
      <c r="AR687" s="113" t="str">
        <f>_xlfn.IFNA(IF(AND(MATCH(B687,SlNrfürStrecke!A:A,0)&gt;0,MATCH(C687,SlNrfürStrecke!B:B,0)&gt;0)=TRUE,"ja","nein"),"nein")</f>
        <v>nein</v>
      </c>
      <c r="AS687" s="140" t="str">
        <f t="shared" si="197"/>
        <v>nein</v>
      </c>
      <c r="AT687" s="113" t="str">
        <f t="shared" si="198"/>
        <v>Ja</v>
      </c>
      <c r="AU687" s="113"/>
      <c r="AV687" s="141" t="s">
        <v>3607</v>
      </c>
    </row>
    <row r="688" spans="1:48" s="39" customFormat="1" x14ac:dyDescent="0.25">
      <c r="A688" s="23" t="s">
        <v>2345</v>
      </c>
      <c r="B688" s="77">
        <v>35308</v>
      </c>
      <c r="C688" s="80" t="s">
        <v>3</v>
      </c>
      <c r="D688" s="81" t="s">
        <v>3</v>
      </c>
      <c r="E688" s="37" t="b">
        <f t="shared" si="199"/>
        <v>1</v>
      </c>
      <c r="F688" s="37" t="b">
        <f t="shared" si="192"/>
        <v>0</v>
      </c>
      <c r="G688" s="38" t="str">
        <f t="shared" si="201"/>
        <v xml:space="preserve">35308  </v>
      </c>
      <c r="H688" s="18" t="s">
        <v>954</v>
      </c>
      <c r="I688" s="93" t="s">
        <v>2346</v>
      </c>
      <c r="J688" s="19" t="s">
        <v>3</v>
      </c>
      <c r="K688" s="19" t="s">
        <v>3</v>
      </c>
      <c r="L688" s="51"/>
      <c r="M688" s="51"/>
      <c r="N688" s="19" t="str">
        <f t="shared" si="202"/>
        <v/>
      </c>
      <c r="O688" s="22" t="str">
        <f t="shared" ca="1" si="205"/>
        <v>ja</v>
      </c>
      <c r="P688" s="22" t="str">
        <f t="shared" ca="1" si="206"/>
        <v>ja</v>
      </c>
      <c r="Q688" s="20" t="str">
        <f t="shared" ca="1" si="203"/>
        <v>Ja</v>
      </c>
      <c r="R688" s="53" t="s">
        <v>953</v>
      </c>
      <c r="S688" s="73" t="s">
        <v>2345</v>
      </c>
      <c r="T688" s="28"/>
      <c r="U688" s="33" t="str">
        <f t="shared" si="193"/>
        <v/>
      </c>
      <c r="V688" s="29"/>
      <c r="W688" s="35"/>
      <c r="X688" s="35"/>
      <c r="Y688" s="35"/>
      <c r="Z688" s="35"/>
      <c r="AA688" s="24" t="str">
        <f>IF(W688&lt;&gt;"",VLOOKUP(W688,'Anlagentypen strukt inkl RD end'!$A$2:$H$40,8),"")</f>
        <v/>
      </c>
      <c r="AB688" s="24" t="str">
        <f>IF(X688&lt;&gt;"",VLOOKUP(X688,'Anlagentypen strukt inkl RD end'!$A$2:$H$40,8),"")</f>
        <v/>
      </c>
      <c r="AC688" s="24" t="str">
        <f>IF(Y688&lt;&gt;"",VLOOKUP(Y688,'Anlagentypen strukt inkl RD end'!$A$2:$H$40,8),"")</f>
        <v/>
      </c>
      <c r="AD688" s="24" t="str">
        <f>IF(Z688&lt;&gt;"",VLOOKUP(Z688,'Anlagentypen strukt inkl RD end'!$A$2:$H$40,8),"")</f>
        <v/>
      </c>
      <c r="AE688" s="33" t="str">
        <f t="shared" si="194"/>
        <v/>
      </c>
      <c r="AF688" s="25"/>
      <c r="AG688" s="25"/>
      <c r="AH688" s="25"/>
      <c r="AI688" s="25"/>
      <c r="AJ688" s="47" t="str">
        <f t="shared" si="195"/>
        <v/>
      </c>
      <c r="AK688" s="48" t="str">
        <f t="shared" si="189"/>
        <v/>
      </c>
      <c r="AL688" s="47" t="str">
        <f t="shared" si="200"/>
        <v/>
      </c>
      <c r="AM688" s="27"/>
      <c r="AN688" s="36" t="str">
        <f t="shared" si="190"/>
        <v/>
      </c>
      <c r="AO688" s="39" t="str">
        <f t="shared" si="204"/>
        <v/>
      </c>
      <c r="AP688" s="39" t="str">
        <f t="shared" si="196"/>
        <v>X</v>
      </c>
      <c r="AQ688" s="97" t="str">
        <f t="shared" si="191"/>
        <v/>
      </c>
      <c r="AR688" s="140" t="str">
        <f>_xlfn.IFNA(IF(AND(MATCH(B688,SlNrfürStrecke!A:A,0)&gt;0,MATCH(C688,SlNrfürStrecke!B:B,0)&gt;0)=TRUE,"ja","nein"),"nein")</f>
        <v>ja</v>
      </c>
      <c r="AS688" s="140" t="str">
        <f t="shared" si="197"/>
        <v>ja</v>
      </c>
      <c r="AT688" s="113" t="str">
        <f t="shared" si="198"/>
        <v>Nein</v>
      </c>
      <c r="AU688" s="113"/>
      <c r="AV688" s="141" t="s">
        <v>3607</v>
      </c>
    </row>
    <row r="689" spans="1:48" s="39" customFormat="1" hidden="1" x14ac:dyDescent="0.25">
      <c r="A689" s="23"/>
      <c r="B689" s="77">
        <v>35308</v>
      </c>
      <c r="C689" s="81" t="s">
        <v>7</v>
      </c>
      <c r="D689" s="81" t="s">
        <v>8</v>
      </c>
      <c r="E689" s="37" t="b">
        <f t="shared" si="199"/>
        <v>0</v>
      </c>
      <c r="F689" s="37" t="b">
        <f t="shared" si="192"/>
        <v>0</v>
      </c>
      <c r="G689" s="38" t="str">
        <f t="shared" si="201"/>
        <v>35308 77 g</v>
      </c>
      <c r="H689" s="18" t="s">
        <v>954</v>
      </c>
      <c r="I689" s="94" t="s">
        <v>9</v>
      </c>
      <c r="J689" s="19" t="s">
        <v>3</v>
      </c>
      <c r="K689" s="19" t="s">
        <v>3</v>
      </c>
      <c r="L689" s="51"/>
      <c r="M689" s="51"/>
      <c r="N689" s="19" t="str">
        <f t="shared" si="202"/>
        <v/>
      </c>
      <c r="O689" s="22" t="str">
        <f t="shared" ca="1" si="205"/>
        <v>ja</v>
      </c>
      <c r="P689" s="22" t="str">
        <f t="shared" ca="1" si="206"/>
        <v>ja</v>
      </c>
      <c r="Q689" s="20" t="str">
        <f t="shared" ca="1" si="203"/>
        <v>Ja</v>
      </c>
      <c r="R689" s="53" t="s">
        <v>955</v>
      </c>
      <c r="S689" s="84"/>
      <c r="T689" s="83"/>
      <c r="U689" s="33" t="str">
        <f t="shared" si="193"/>
        <v/>
      </c>
      <c r="V689" s="29"/>
      <c r="W689" s="35"/>
      <c r="X689" s="35"/>
      <c r="Y689" s="35"/>
      <c r="Z689" s="35"/>
      <c r="AA689" s="24" t="str">
        <f>IF(W689&lt;&gt;"",VLOOKUP(W689,'Anlagentypen strukt inkl RD end'!$A$2:$H$40,8),"")</f>
        <v/>
      </c>
      <c r="AB689" s="24" t="str">
        <f>IF(X689&lt;&gt;"",VLOOKUP(X689,'Anlagentypen strukt inkl RD end'!$A$2:$H$40,8),"")</f>
        <v/>
      </c>
      <c r="AC689" s="24" t="str">
        <f>IF(Y689&lt;&gt;"",VLOOKUP(Y689,'Anlagentypen strukt inkl RD end'!$A$2:$H$40,8),"")</f>
        <v/>
      </c>
      <c r="AD689" s="24" t="str">
        <f>IF(Z689&lt;&gt;"",VLOOKUP(Z689,'Anlagentypen strukt inkl RD end'!$A$2:$H$40,8),"")</f>
        <v/>
      </c>
      <c r="AE689" s="33" t="str">
        <f t="shared" si="194"/>
        <v/>
      </c>
      <c r="AF689" s="25"/>
      <c r="AG689" s="25"/>
      <c r="AH689" s="25"/>
      <c r="AI689" s="25"/>
      <c r="AJ689" s="47" t="str">
        <f t="shared" si="195"/>
        <v/>
      </c>
      <c r="AK689" s="48" t="str">
        <f t="shared" si="189"/>
        <v/>
      </c>
      <c r="AL689" s="47" t="str">
        <f t="shared" si="200"/>
        <v/>
      </c>
      <c r="AM689" s="27"/>
      <c r="AN689" s="36" t="str">
        <f t="shared" si="190"/>
        <v/>
      </c>
      <c r="AO689" s="39" t="str">
        <f t="shared" si="204"/>
        <v/>
      </c>
      <c r="AP689" s="39" t="str">
        <f t="shared" si="196"/>
        <v/>
      </c>
      <c r="AQ689" s="97" t="str">
        <f t="shared" si="191"/>
        <v/>
      </c>
      <c r="AR689" s="113" t="str">
        <f>_xlfn.IFNA(IF(AND(MATCH(B689,SlNrfürStrecke!A:A,0)&gt;0,MATCH(C689,SlNrfürStrecke!B:B,0)&gt;0)=TRUE,"ja","nein"),"nein")</f>
        <v>nein</v>
      </c>
      <c r="AS689" s="140" t="str">
        <f t="shared" si="197"/>
        <v>nein</v>
      </c>
      <c r="AT689" s="113" t="str">
        <f t="shared" si="198"/>
        <v>Ja</v>
      </c>
      <c r="AU689" s="113"/>
      <c r="AV689" s="141" t="s">
        <v>3607</v>
      </c>
    </row>
    <row r="690" spans="1:48" s="39" customFormat="1" x14ac:dyDescent="0.25">
      <c r="A690" s="23" t="s">
        <v>2345</v>
      </c>
      <c r="B690" s="77">
        <v>35309</v>
      </c>
      <c r="C690" s="80" t="s">
        <v>3</v>
      </c>
      <c r="D690" s="81" t="s">
        <v>3</v>
      </c>
      <c r="E690" s="37" t="b">
        <f t="shared" si="199"/>
        <v>1</v>
      </c>
      <c r="F690" s="37" t="b">
        <f t="shared" si="192"/>
        <v>0</v>
      </c>
      <c r="G690" s="38" t="str">
        <f t="shared" si="201"/>
        <v xml:space="preserve">35309  </v>
      </c>
      <c r="H690" s="18" t="s">
        <v>957</v>
      </c>
      <c r="I690" s="93" t="s">
        <v>2346</v>
      </c>
      <c r="J690" s="19" t="s">
        <v>3</v>
      </c>
      <c r="K690" s="19" t="s">
        <v>3</v>
      </c>
      <c r="L690" s="51"/>
      <c r="M690" s="51"/>
      <c r="N690" s="19" t="str">
        <f t="shared" si="202"/>
        <v/>
      </c>
      <c r="O690" s="22" t="str">
        <f t="shared" ca="1" si="205"/>
        <v>ja</v>
      </c>
      <c r="P690" s="22" t="str">
        <f t="shared" ca="1" si="206"/>
        <v>ja</v>
      </c>
      <c r="Q690" s="20" t="str">
        <f t="shared" ca="1" si="203"/>
        <v>Ja</v>
      </c>
      <c r="R690" s="53" t="s">
        <v>956</v>
      </c>
      <c r="S690" s="73" t="s">
        <v>2345</v>
      </c>
      <c r="T690" s="28"/>
      <c r="U690" s="33" t="str">
        <f t="shared" si="193"/>
        <v/>
      </c>
      <c r="V690" s="29"/>
      <c r="W690" s="35"/>
      <c r="X690" s="35"/>
      <c r="Y690" s="35"/>
      <c r="Z690" s="35"/>
      <c r="AA690" s="24" t="str">
        <f>IF(W690&lt;&gt;"",VLOOKUP(W690,'Anlagentypen strukt inkl RD end'!$A$2:$H$40,8),"")</f>
        <v/>
      </c>
      <c r="AB690" s="24" t="str">
        <f>IF(X690&lt;&gt;"",VLOOKUP(X690,'Anlagentypen strukt inkl RD end'!$A$2:$H$40,8),"")</f>
        <v/>
      </c>
      <c r="AC690" s="24" t="str">
        <f>IF(Y690&lt;&gt;"",VLOOKUP(Y690,'Anlagentypen strukt inkl RD end'!$A$2:$H$40,8),"")</f>
        <v/>
      </c>
      <c r="AD690" s="24" t="str">
        <f>IF(Z690&lt;&gt;"",VLOOKUP(Z690,'Anlagentypen strukt inkl RD end'!$A$2:$H$40,8),"")</f>
        <v/>
      </c>
      <c r="AE690" s="33" t="str">
        <f t="shared" si="194"/>
        <v/>
      </c>
      <c r="AF690" s="25"/>
      <c r="AG690" s="25"/>
      <c r="AH690" s="25"/>
      <c r="AI690" s="25"/>
      <c r="AJ690" s="47" t="str">
        <f t="shared" si="195"/>
        <v/>
      </c>
      <c r="AK690" s="48" t="str">
        <f t="shared" si="189"/>
        <v/>
      </c>
      <c r="AL690" s="47" t="str">
        <f t="shared" si="200"/>
        <v/>
      </c>
      <c r="AM690" s="27"/>
      <c r="AN690" s="36" t="str">
        <f t="shared" si="190"/>
        <v/>
      </c>
      <c r="AO690" s="39" t="str">
        <f t="shared" si="204"/>
        <v/>
      </c>
      <c r="AP690" s="39" t="str">
        <f t="shared" si="196"/>
        <v>X</v>
      </c>
      <c r="AQ690" s="97" t="str">
        <f t="shared" si="191"/>
        <v/>
      </c>
      <c r="AR690" s="140" t="str">
        <f>_xlfn.IFNA(IF(AND(MATCH(B690,SlNrfürStrecke!A:A,0)&gt;0,MATCH(C690,SlNrfürStrecke!B:B,0)&gt;0)=TRUE,"ja","nein"),"nein")</f>
        <v>ja</v>
      </c>
      <c r="AS690" s="140" t="str">
        <f t="shared" si="197"/>
        <v>ja</v>
      </c>
      <c r="AT690" s="113" t="str">
        <f t="shared" si="198"/>
        <v>Nein</v>
      </c>
      <c r="AU690" s="113"/>
      <c r="AV690" s="141" t="s">
        <v>3607</v>
      </c>
    </row>
    <row r="691" spans="1:48" s="39" customFormat="1" hidden="1" x14ac:dyDescent="0.25">
      <c r="A691" s="23"/>
      <c r="B691" s="77">
        <v>35309</v>
      </c>
      <c r="C691" s="81" t="s">
        <v>7</v>
      </c>
      <c r="D691" s="81" t="s">
        <v>8</v>
      </c>
      <c r="E691" s="37" t="b">
        <f t="shared" si="199"/>
        <v>0</v>
      </c>
      <c r="F691" s="37" t="b">
        <f t="shared" si="192"/>
        <v>0</v>
      </c>
      <c r="G691" s="38" t="str">
        <f t="shared" si="201"/>
        <v>35309 77 g</v>
      </c>
      <c r="H691" s="18" t="s">
        <v>957</v>
      </c>
      <c r="I691" s="94" t="s">
        <v>9</v>
      </c>
      <c r="J691" s="19" t="s">
        <v>3</v>
      </c>
      <c r="K691" s="19" t="s">
        <v>3</v>
      </c>
      <c r="L691" s="51"/>
      <c r="M691" s="51"/>
      <c r="N691" s="19" t="str">
        <f t="shared" si="202"/>
        <v/>
      </c>
      <c r="O691" s="22" t="str">
        <f t="shared" ca="1" si="205"/>
        <v>ja</v>
      </c>
      <c r="P691" s="22" t="str">
        <f t="shared" ca="1" si="206"/>
        <v>ja</v>
      </c>
      <c r="Q691" s="20" t="str">
        <f t="shared" ca="1" si="203"/>
        <v>Ja</v>
      </c>
      <c r="R691" s="53" t="s">
        <v>958</v>
      </c>
      <c r="S691" s="84"/>
      <c r="T691" s="83"/>
      <c r="U691" s="33" t="str">
        <f t="shared" si="193"/>
        <v/>
      </c>
      <c r="V691" s="29"/>
      <c r="W691" s="35"/>
      <c r="X691" s="35"/>
      <c r="Y691" s="35"/>
      <c r="Z691" s="35"/>
      <c r="AA691" s="24" t="str">
        <f>IF(W691&lt;&gt;"",VLOOKUP(W691,'Anlagentypen strukt inkl RD end'!$A$2:$H$40,8),"")</f>
        <v/>
      </c>
      <c r="AB691" s="24" t="str">
        <f>IF(X691&lt;&gt;"",VLOOKUP(X691,'Anlagentypen strukt inkl RD end'!$A$2:$H$40,8),"")</f>
        <v/>
      </c>
      <c r="AC691" s="24" t="str">
        <f>IF(Y691&lt;&gt;"",VLOOKUP(Y691,'Anlagentypen strukt inkl RD end'!$A$2:$H$40,8),"")</f>
        <v/>
      </c>
      <c r="AD691" s="24" t="str">
        <f>IF(Z691&lt;&gt;"",VLOOKUP(Z691,'Anlagentypen strukt inkl RD end'!$A$2:$H$40,8),"")</f>
        <v/>
      </c>
      <c r="AE691" s="33" t="str">
        <f t="shared" si="194"/>
        <v/>
      </c>
      <c r="AF691" s="25"/>
      <c r="AG691" s="25"/>
      <c r="AH691" s="25"/>
      <c r="AI691" s="25"/>
      <c r="AJ691" s="47" t="str">
        <f t="shared" si="195"/>
        <v/>
      </c>
      <c r="AK691" s="48" t="str">
        <f t="shared" si="189"/>
        <v/>
      </c>
      <c r="AL691" s="47" t="str">
        <f t="shared" si="200"/>
        <v/>
      </c>
      <c r="AM691" s="27"/>
      <c r="AN691" s="36" t="str">
        <f t="shared" si="190"/>
        <v/>
      </c>
      <c r="AO691" s="39" t="str">
        <f t="shared" si="204"/>
        <v/>
      </c>
      <c r="AP691" s="39" t="str">
        <f t="shared" si="196"/>
        <v/>
      </c>
      <c r="AQ691" s="97" t="str">
        <f t="shared" si="191"/>
        <v/>
      </c>
      <c r="AR691" s="113" t="str">
        <f>_xlfn.IFNA(IF(AND(MATCH(B691,SlNrfürStrecke!A:A,0)&gt;0,MATCH(C691,SlNrfürStrecke!B:B,0)&gt;0)=TRUE,"ja","nein"),"nein")</f>
        <v>nein</v>
      </c>
      <c r="AS691" s="140" t="str">
        <f t="shared" si="197"/>
        <v>nein</v>
      </c>
      <c r="AT691" s="113" t="str">
        <f t="shared" si="198"/>
        <v>Ja</v>
      </c>
      <c r="AU691" s="113"/>
      <c r="AV691" s="141" t="s">
        <v>3607</v>
      </c>
    </row>
    <row r="692" spans="1:48" s="39" customFormat="1" x14ac:dyDescent="0.25">
      <c r="A692" s="23" t="s">
        <v>2345</v>
      </c>
      <c r="B692" s="77">
        <v>35310</v>
      </c>
      <c r="C692" s="80" t="s">
        <v>3</v>
      </c>
      <c r="D692" s="81" t="s">
        <v>3</v>
      </c>
      <c r="E692" s="37" t="b">
        <f t="shared" si="199"/>
        <v>1</v>
      </c>
      <c r="F692" s="37" t="b">
        <f t="shared" si="192"/>
        <v>0</v>
      </c>
      <c r="G692" s="38" t="str">
        <f t="shared" si="201"/>
        <v xml:space="preserve">35310  </v>
      </c>
      <c r="H692" s="18" t="s">
        <v>960</v>
      </c>
      <c r="I692" s="93" t="s">
        <v>2346</v>
      </c>
      <c r="J692" s="19" t="s">
        <v>3</v>
      </c>
      <c r="K692" s="19" t="s">
        <v>3</v>
      </c>
      <c r="L692" s="51"/>
      <c r="M692" s="51"/>
      <c r="N692" s="19" t="str">
        <f t="shared" si="202"/>
        <v/>
      </c>
      <c r="O692" s="22" t="str">
        <f t="shared" ca="1" si="205"/>
        <v>ja</v>
      </c>
      <c r="P692" s="22" t="str">
        <f t="shared" ca="1" si="206"/>
        <v>ja</v>
      </c>
      <c r="Q692" s="20" t="str">
        <f t="shared" ca="1" si="203"/>
        <v>Ja</v>
      </c>
      <c r="R692" s="53" t="s">
        <v>959</v>
      </c>
      <c r="S692" s="73" t="s">
        <v>2345</v>
      </c>
      <c r="T692" s="28"/>
      <c r="U692" s="33" t="str">
        <f t="shared" si="193"/>
        <v/>
      </c>
      <c r="V692" s="29"/>
      <c r="W692" s="35"/>
      <c r="X692" s="35"/>
      <c r="Y692" s="35"/>
      <c r="Z692" s="35"/>
      <c r="AA692" s="24" t="str">
        <f>IF(W692&lt;&gt;"",VLOOKUP(W692,'Anlagentypen strukt inkl RD end'!$A$2:$H$40,8),"")</f>
        <v/>
      </c>
      <c r="AB692" s="24" t="str">
        <f>IF(X692&lt;&gt;"",VLOOKUP(X692,'Anlagentypen strukt inkl RD end'!$A$2:$H$40,8),"")</f>
        <v/>
      </c>
      <c r="AC692" s="24" t="str">
        <f>IF(Y692&lt;&gt;"",VLOOKUP(Y692,'Anlagentypen strukt inkl RD end'!$A$2:$H$40,8),"")</f>
        <v/>
      </c>
      <c r="AD692" s="24" t="str">
        <f>IF(Z692&lt;&gt;"",VLOOKUP(Z692,'Anlagentypen strukt inkl RD end'!$A$2:$H$40,8),"")</f>
        <v/>
      </c>
      <c r="AE692" s="33" t="str">
        <f t="shared" si="194"/>
        <v/>
      </c>
      <c r="AF692" s="25"/>
      <c r="AG692" s="25"/>
      <c r="AH692" s="25"/>
      <c r="AI692" s="25"/>
      <c r="AJ692" s="47" t="str">
        <f t="shared" si="195"/>
        <v/>
      </c>
      <c r="AK692" s="48" t="str">
        <f t="shared" si="189"/>
        <v/>
      </c>
      <c r="AL692" s="47" t="str">
        <f t="shared" si="200"/>
        <v/>
      </c>
      <c r="AM692" s="27"/>
      <c r="AN692" s="36" t="str">
        <f t="shared" si="190"/>
        <v/>
      </c>
      <c r="AO692" s="39" t="str">
        <f t="shared" si="204"/>
        <v/>
      </c>
      <c r="AP692" s="39" t="str">
        <f t="shared" si="196"/>
        <v>X</v>
      </c>
      <c r="AQ692" s="97" t="str">
        <f t="shared" si="191"/>
        <v/>
      </c>
      <c r="AR692" s="140" t="str">
        <f>_xlfn.IFNA(IF(AND(MATCH(B692,SlNrfürStrecke!A:A,0)&gt;0,MATCH(C692,SlNrfürStrecke!B:B,0)&gt;0)=TRUE,"ja","nein"),"nein")</f>
        <v>ja</v>
      </c>
      <c r="AS692" s="140" t="str">
        <f t="shared" si="197"/>
        <v>ja</v>
      </c>
      <c r="AT692" s="113" t="str">
        <f t="shared" si="198"/>
        <v>Nein</v>
      </c>
      <c r="AU692" s="113"/>
      <c r="AV692" s="141" t="s">
        <v>3607</v>
      </c>
    </row>
    <row r="693" spans="1:48" s="39" customFormat="1" hidden="1" x14ac:dyDescent="0.25">
      <c r="A693" s="23"/>
      <c r="B693" s="77">
        <v>35310</v>
      </c>
      <c r="C693" s="81" t="s">
        <v>7</v>
      </c>
      <c r="D693" s="81" t="s">
        <v>8</v>
      </c>
      <c r="E693" s="37" t="b">
        <f t="shared" si="199"/>
        <v>0</v>
      </c>
      <c r="F693" s="37" t="b">
        <f t="shared" si="192"/>
        <v>0</v>
      </c>
      <c r="G693" s="38" t="str">
        <f t="shared" si="201"/>
        <v>35310 77 g</v>
      </c>
      <c r="H693" s="18" t="s">
        <v>960</v>
      </c>
      <c r="I693" s="94" t="s">
        <v>9</v>
      </c>
      <c r="J693" s="19" t="s">
        <v>3</v>
      </c>
      <c r="K693" s="19" t="s">
        <v>3</v>
      </c>
      <c r="L693" s="51"/>
      <c r="M693" s="51"/>
      <c r="N693" s="19" t="str">
        <f t="shared" si="202"/>
        <v/>
      </c>
      <c r="O693" s="22" t="str">
        <f t="shared" ca="1" si="205"/>
        <v>ja</v>
      </c>
      <c r="P693" s="22" t="str">
        <f t="shared" ca="1" si="206"/>
        <v>ja</v>
      </c>
      <c r="Q693" s="20" t="str">
        <f t="shared" ca="1" si="203"/>
        <v>Ja</v>
      </c>
      <c r="R693" s="53" t="s">
        <v>961</v>
      </c>
      <c r="S693" s="84"/>
      <c r="T693" s="83"/>
      <c r="U693" s="33" t="str">
        <f t="shared" si="193"/>
        <v/>
      </c>
      <c r="V693" s="29"/>
      <c r="W693" s="35"/>
      <c r="X693" s="35"/>
      <c r="Y693" s="35"/>
      <c r="Z693" s="35"/>
      <c r="AA693" s="24" t="str">
        <f>IF(W693&lt;&gt;"",VLOOKUP(W693,'Anlagentypen strukt inkl RD end'!$A$2:$H$40,8),"")</f>
        <v/>
      </c>
      <c r="AB693" s="24" t="str">
        <f>IF(X693&lt;&gt;"",VLOOKUP(X693,'Anlagentypen strukt inkl RD end'!$A$2:$H$40,8),"")</f>
        <v/>
      </c>
      <c r="AC693" s="24" t="str">
        <f>IF(Y693&lt;&gt;"",VLOOKUP(Y693,'Anlagentypen strukt inkl RD end'!$A$2:$H$40,8),"")</f>
        <v/>
      </c>
      <c r="AD693" s="24" t="str">
        <f>IF(Z693&lt;&gt;"",VLOOKUP(Z693,'Anlagentypen strukt inkl RD end'!$A$2:$H$40,8),"")</f>
        <v/>
      </c>
      <c r="AE693" s="33" t="str">
        <f t="shared" si="194"/>
        <v/>
      </c>
      <c r="AF693" s="25"/>
      <c r="AG693" s="25"/>
      <c r="AH693" s="25"/>
      <c r="AI693" s="25"/>
      <c r="AJ693" s="47" t="str">
        <f t="shared" si="195"/>
        <v/>
      </c>
      <c r="AK693" s="48" t="str">
        <f t="shared" si="189"/>
        <v/>
      </c>
      <c r="AL693" s="47" t="str">
        <f t="shared" si="200"/>
        <v/>
      </c>
      <c r="AM693" s="27"/>
      <c r="AN693" s="36" t="str">
        <f t="shared" si="190"/>
        <v/>
      </c>
      <c r="AO693" s="39" t="str">
        <f t="shared" si="204"/>
        <v/>
      </c>
      <c r="AP693" s="39" t="str">
        <f t="shared" si="196"/>
        <v/>
      </c>
      <c r="AQ693" s="97" t="str">
        <f t="shared" si="191"/>
        <v/>
      </c>
      <c r="AR693" s="113" t="str">
        <f>_xlfn.IFNA(IF(AND(MATCH(B693,SlNrfürStrecke!A:A,0)&gt;0,MATCH(C693,SlNrfürStrecke!B:B,0)&gt;0)=TRUE,"ja","nein"),"nein")</f>
        <v>nein</v>
      </c>
      <c r="AS693" s="140" t="str">
        <f t="shared" si="197"/>
        <v>nein</v>
      </c>
      <c r="AT693" s="113" t="str">
        <f t="shared" si="198"/>
        <v>Ja</v>
      </c>
      <c r="AU693" s="113"/>
      <c r="AV693" s="141" t="s">
        <v>3607</v>
      </c>
    </row>
    <row r="694" spans="1:48" s="39" customFormat="1" x14ac:dyDescent="0.25">
      <c r="A694" s="23" t="s">
        <v>2345</v>
      </c>
      <c r="B694" s="77">
        <v>35314</v>
      </c>
      <c r="C694" s="80" t="s">
        <v>3</v>
      </c>
      <c r="D694" s="81" t="s">
        <v>3</v>
      </c>
      <c r="E694" s="37" t="b">
        <f t="shared" si="199"/>
        <v>1</v>
      </c>
      <c r="F694" s="37" t="b">
        <f t="shared" si="192"/>
        <v>0</v>
      </c>
      <c r="G694" s="38" t="str">
        <f t="shared" si="201"/>
        <v xml:space="preserve">35314  </v>
      </c>
      <c r="H694" s="18" t="s">
        <v>964</v>
      </c>
      <c r="I694" s="93" t="s">
        <v>2346</v>
      </c>
      <c r="J694" s="19" t="s">
        <v>3</v>
      </c>
      <c r="K694" s="19" t="s">
        <v>3</v>
      </c>
      <c r="L694" s="51"/>
      <c r="M694" s="51"/>
      <c r="N694" s="19" t="str">
        <f t="shared" si="202"/>
        <v/>
      </c>
      <c r="O694" s="22" t="str">
        <f t="shared" ca="1" si="205"/>
        <v>ja</v>
      </c>
      <c r="P694" s="22" t="str">
        <f t="shared" ca="1" si="206"/>
        <v>ja</v>
      </c>
      <c r="Q694" s="20" t="str">
        <f t="shared" ca="1" si="203"/>
        <v>Ja</v>
      </c>
      <c r="R694" s="53" t="s">
        <v>962</v>
      </c>
      <c r="S694" s="73" t="s">
        <v>2345</v>
      </c>
      <c r="T694" s="28"/>
      <c r="U694" s="33" t="str">
        <f t="shared" si="193"/>
        <v/>
      </c>
      <c r="V694" s="29"/>
      <c r="W694" s="35"/>
      <c r="X694" s="35"/>
      <c r="Y694" s="35"/>
      <c r="Z694" s="35"/>
      <c r="AA694" s="24" t="str">
        <f>IF(W694&lt;&gt;"",VLOOKUP(W694,'Anlagentypen strukt inkl RD end'!$A$2:$H$40,8),"")</f>
        <v/>
      </c>
      <c r="AB694" s="24" t="str">
        <f>IF(X694&lt;&gt;"",VLOOKUP(X694,'Anlagentypen strukt inkl RD end'!$A$2:$H$40,8),"")</f>
        <v/>
      </c>
      <c r="AC694" s="24" t="str">
        <f>IF(Y694&lt;&gt;"",VLOOKUP(Y694,'Anlagentypen strukt inkl RD end'!$A$2:$H$40,8),"")</f>
        <v/>
      </c>
      <c r="AD694" s="24" t="str">
        <f>IF(Z694&lt;&gt;"",VLOOKUP(Z694,'Anlagentypen strukt inkl RD end'!$A$2:$H$40,8),"")</f>
        <v/>
      </c>
      <c r="AE694" s="33" t="str">
        <f t="shared" si="194"/>
        <v/>
      </c>
      <c r="AF694" s="25"/>
      <c r="AG694" s="25"/>
      <c r="AH694" s="25"/>
      <c r="AI694" s="25"/>
      <c r="AJ694" s="47" t="str">
        <f t="shared" si="195"/>
        <v/>
      </c>
      <c r="AK694" s="48" t="str">
        <f t="shared" si="189"/>
        <v/>
      </c>
      <c r="AL694" s="47" t="str">
        <f t="shared" si="200"/>
        <v/>
      </c>
      <c r="AM694" s="27"/>
      <c r="AN694" s="36" t="str">
        <f t="shared" si="190"/>
        <v/>
      </c>
      <c r="AO694" s="39" t="str">
        <f t="shared" si="204"/>
        <v/>
      </c>
      <c r="AP694" s="39" t="str">
        <f t="shared" si="196"/>
        <v>X</v>
      </c>
      <c r="AQ694" s="97" t="str">
        <f t="shared" si="191"/>
        <v/>
      </c>
      <c r="AR694" s="140" t="str">
        <f>_xlfn.IFNA(IF(AND(MATCH(B694,SlNrfürStrecke!A:A,0)&gt;0,MATCH(C694,SlNrfürStrecke!B:B,0)&gt;0)=TRUE,"ja","nein"),"nein")</f>
        <v>ja</v>
      </c>
      <c r="AS694" s="140" t="str">
        <f t="shared" si="197"/>
        <v>ja</v>
      </c>
      <c r="AT694" s="113" t="str">
        <f t="shared" si="198"/>
        <v>Nein</v>
      </c>
      <c r="AU694" s="113"/>
      <c r="AV694" s="141" t="s">
        <v>3607</v>
      </c>
    </row>
    <row r="695" spans="1:48" s="39" customFormat="1" hidden="1" x14ac:dyDescent="0.25">
      <c r="A695" s="23"/>
      <c r="B695" s="77">
        <v>35314</v>
      </c>
      <c r="C695" s="81" t="s">
        <v>7</v>
      </c>
      <c r="D695" s="81" t="s">
        <v>8</v>
      </c>
      <c r="E695" s="37" t="b">
        <f t="shared" si="199"/>
        <v>0</v>
      </c>
      <c r="F695" s="37" t="b">
        <f t="shared" si="192"/>
        <v>0</v>
      </c>
      <c r="G695" s="38" t="str">
        <f t="shared" si="201"/>
        <v>35314 77 g</v>
      </c>
      <c r="H695" s="18" t="s">
        <v>964</v>
      </c>
      <c r="I695" s="94" t="s">
        <v>9</v>
      </c>
      <c r="J695" s="19" t="s">
        <v>3</v>
      </c>
      <c r="K695" s="19" t="s">
        <v>3</v>
      </c>
      <c r="L695" s="51"/>
      <c r="M695" s="51"/>
      <c r="N695" s="19" t="str">
        <f t="shared" si="202"/>
        <v/>
      </c>
      <c r="O695" s="22" t="str">
        <f t="shared" ca="1" si="205"/>
        <v>ja</v>
      </c>
      <c r="P695" s="22" t="str">
        <f t="shared" ca="1" si="206"/>
        <v>ja</v>
      </c>
      <c r="Q695" s="20" t="str">
        <f t="shared" ca="1" si="203"/>
        <v>Ja</v>
      </c>
      <c r="R695" s="53" t="s">
        <v>965</v>
      </c>
      <c r="S695" s="84"/>
      <c r="T695" s="83"/>
      <c r="U695" s="33" t="str">
        <f t="shared" si="193"/>
        <v/>
      </c>
      <c r="V695" s="29"/>
      <c r="W695" s="35"/>
      <c r="X695" s="35"/>
      <c r="Y695" s="35"/>
      <c r="Z695" s="35"/>
      <c r="AA695" s="24" t="str">
        <f>IF(W695&lt;&gt;"",VLOOKUP(W695,'Anlagentypen strukt inkl RD end'!$A$2:$H$40,8),"")</f>
        <v/>
      </c>
      <c r="AB695" s="24" t="str">
        <f>IF(X695&lt;&gt;"",VLOOKUP(X695,'Anlagentypen strukt inkl RD end'!$A$2:$H$40,8),"")</f>
        <v/>
      </c>
      <c r="AC695" s="24" t="str">
        <f>IF(Y695&lt;&gt;"",VLOOKUP(Y695,'Anlagentypen strukt inkl RD end'!$A$2:$H$40,8),"")</f>
        <v/>
      </c>
      <c r="AD695" s="24" t="str">
        <f>IF(Z695&lt;&gt;"",VLOOKUP(Z695,'Anlagentypen strukt inkl RD end'!$A$2:$H$40,8),"")</f>
        <v/>
      </c>
      <c r="AE695" s="33" t="str">
        <f t="shared" si="194"/>
        <v/>
      </c>
      <c r="AF695" s="25"/>
      <c r="AG695" s="25"/>
      <c r="AH695" s="25"/>
      <c r="AI695" s="25"/>
      <c r="AJ695" s="47" t="str">
        <f t="shared" si="195"/>
        <v/>
      </c>
      <c r="AK695" s="48" t="str">
        <f t="shared" si="189"/>
        <v/>
      </c>
      <c r="AL695" s="47" t="str">
        <f t="shared" si="200"/>
        <v/>
      </c>
      <c r="AM695" s="27"/>
      <c r="AN695" s="36" t="str">
        <f t="shared" si="190"/>
        <v/>
      </c>
      <c r="AO695" s="39" t="str">
        <f t="shared" si="204"/>
        <v/>
      </c>
      <c r="AP695" s="39" t="str">
        <f t="shared" si="196"/>
        <v/>
      </c>
      <c r="AQ695" s="97" t="str">
        <f t="shared" si="191"/>
        <v/>
      </c>
      <c r="AR695" s="113" t="str">
        <f>_xlfn.IFNA(IF(AND(MATCH(B695,SlNrfürStrecke!A:A,0)&gt;0,MATCH(C695,SlNrfürStrecke!B:B,0)&gt;0)=TRUE,"ja","nein"),"nein")</f>
        <v>nein</v>
      </c>
      <c r="AS695" s="140" t="str">
        <f t="shared" si="197"/>
        <v>nein</v>
      </c>
      <c r="AT695" s="113" t="str">
        <f t="shared" si="198"/>
        <v>Ja</v>
      </c>
      <c r="AU695" s="113"/>
      <c r="AV695" s="141" t="s">
        <v>3607</v>
      </c>
    </row>
    <row r="696" spans="1:48" s="39" customFormat="1" x14ac:dyDescent="0.25">
      <c r="A696" s="23" t="s">
        <v>2345</v>
      </c>
      <c r="B696" s="77">
        <v>35315</v>
      </c>
      <c r="C696" s="80" t="s">
        <v>3</v>
      </c>
      <c r="D696" s="81" t="s">
        <v>3</v>
      </c>
      <c r="E696" s="37" t="b">
        <f t="shared" si="199"/>
        <v>1</v>
      </c>
      <c r="F696" s="37" t="b">
        <f t="shared" si="192"/>
        <v>0</v>
      </c>
      <c r="G696" s="38" t="str">
        <f t="shared" si="201"/>
        <v xml:space="preserve">35315  </v>
      </c>
      <c r="H696" s="18" t="s">
        <v>968</v>
      </c>
      <c r="I696" s="93" t="s">
        <v>2346</v>
      </c>
      <c r="J696" s="19" t="s">
        <v>3367</v>
      </c>
      <c r="K696" s="19" t="s">
        <v>3</v>
      </c>
      <c r="L696" s="51"/>
      <c r="M696" s="51"/>
      <c r="N696" s="19" t="str">
        <f t="shared" si="202"/>
        <v/>
      </c>
      <c r="O696" s="22" t="str">
        <f t="shared" ca="1" si="205"/>
        <v>ja</v>
      </c>
      <c r="P696" s="22" t="str">
        <f t="shared" ca="1" si="206"/>
        <v>ja</v>
      </c>
      <c r="Q696" s="20" t="str">
        <f t="shared" ca="1" si="203"/>
        <v>Ja</v>
      </c>
      <c r="R696" s="53" t="s">
        <v>966</v>
      </c>
      <c r="S696" s="73" t="s">
        <v>2345</v>
      </c>
      <c r="T696" s="28"/>
      <c r="U696" s="33" t="str">
        <f t="shared" si="193"/>
        <v/>
      </c>
      <c r="V696" s="29"/>
      <c r="W696" s="35"/>
      <c r="X696" s="35"/>
      <c r="Y696" s="35"/>
      <c r="Z696" s="35"/>
      <c r="AA696" s="24" t="str">
        <f>IF(W696&lt;&gt;"",VLOOKUP(W696,'Anlagentypen strukt inkl RD end'!$A$2:$H$40,8),"")</f>
        <v/>
      </c>
      <c r="AB696" s="24" t="str">
        <f>IF(X696&lt;&gt;"",VLOOKUP(X696,'Anlagentypen strukt inkl RD end'!$A$2:$H$40,8),"")</f>
        <v/>
      </c>
      <c r="AC696" s="24" t="str">
        <f>IF(Y696&lt;&gt;"",VLOOKUP(Y696,'Anlagentypen strukt inkl RD end'!$A$2:$H$40,8),"")</f>
        <v/>
      </c>
      <c r="AD696" s="24" t="str">
        <f>IF(Z696&lt;&gt;"",VLOOKUP(Z696,'Anlagentypen strukt inkl RD end'!$A$2:$H$40,8),"")</f>
        <v/>
      </c>
      <c r="AE696" s="33" t="str">
        <f t="shared" si="194"/>
        <v/>
      </c>
      <c r="AF696" s="25"/>
      <c r="AG696" s="25"/>
      <c r="AH696" s="25"/>
      <c r="AI696" s="25"/>
      <c r="AJ696" s="47" t="str">
        <f t="shared" si="195"/>
        <v/>
      </c>
      <c r="AK696" s="48" t="str">
        <f t="shared" si="189"/>
        <v/>
      </c>
      <c r="AL696" s="47" t="str">
        <f t="shared" si="200"/>
        <v/>
      </c>
      <c r="AM696" s="27"/>
      <c r="AN696" s="36" t="str">
        <f t="shared" si="190"/>
        <v/>
      </c>
      <c r="AO696" s="39" t="str">
        <f t="shared" si="204"/>
        <v/>
      </c>
      <c r="AP696" s="39" t="str">
        <f t="shared" si="196"/>
        <v>X</v>
      </c>
      <c r="AQ696" s="97" t="str">
        <f t="shared" si="191"/>
        <v/>
      </c>
      <c r="AR696" s="140" t="str">
        <f>_xlfn.IFNA(IF(AND(MATCH(B696,SlNrfürStrecke!A:A,0)&gt;0,MATCH(C696,SlNrfürStrecke!B:B,0)&gt;0)=TRUE,"ja","nein"),"nein")</f>
        <v>ja</v>
      </c>
      <c r="AS696" s="140" t="str">
        <f t="shared" si="197"/>
        <v>ja</v>
      </c>
      <c r="AT696" s="113" t="str">
        <f t="shared" si="198"/>
        <v>Nein</v>
      </c>
      <c r="AU696" s="113"/>
      <c r="AV696" s="141" t="s">
        <v>3607</v>
      </c>
    </row>
    <row r="697" spans="1:48" s="39" customFormat="1" ht="26.4" hidden="1" x14ac:dyDescent="0.25">
      <c r="A697" s="23"/>
      <c r="B697" s="77">
        <v>35318</v>
      </c>
      <c r="C697" s="80" t="s">
        <v>3</v>
      </c>
      <c r="D697" s="81" t="s">
        <v>8</v>
      </c>
      <c r="E697" s="37" t="b">
        <f t="shared" si="199"/>
        <v>0</v>
      </c>
      <c r="F697" s="37" t="b">
        <f t="shared" si="192"/>
        <v>0</v>
      </c>
      <c r="G697" s="38" t="str">
        <f t="shared" si="201"/>
        <v>35318  g</v>
      </c>
      <c r="H697" s="18" t="s">
        <v>970</v>
      </c>
      <c r="I697" s="93" t="s">
        <v>2346</v>
      </c>
      <c r="J697" s="19" t="s">
        <v>3</v>
      </c>
      <c r="K697" s="19" t="s">
        <v>971</v>
      </c>
      <c r="L697" s="51"/>
      <c r="M697" s="51"/>
      <c r="N697" s="19" t="str">
        <f t="shared" si="202"/>
        <v/>
      </c>
      <c r="O697" s="22" t="str">
        <f t="shared" ca="1" si="205"/>
        <v>ja</v>
      </c>
      <c r="P697" s="22" t="str">
        <f t="shared" ca="1" si="206"/>
        <v>ja</v>
      </c>
      <c r="Q697" s="20" t="str">
        <f t="shared" ca="1" si="203"/>
        <v>Ja</v>
      </c>
      <c r="R697" s="53" t="s">
        <v>969</v>
      </c>
      <c r="S697" s="84"/>
      <c r="T697" s="83"/>
      <c r="U697" s="33" t="str">
        <f t="shared" si="193"/>
        <v/>
      </c>
      <c r="V697" s="29"/>
      <c r="W697" s="35"/>
      <c r="X697" s="35"/>
      <c r="Y697" s="35"/>
      <c r="Z697" s="35"/>
      <c r="AA697" s="24" t="str">
        <f>IF(W697&lt;&gt;"",VLOOKUP(W697,'Anlagentypen strukt inkl RD end'!$A$2:$H$40,8),"")</f>
        <v/>
      </c>
      <c r="AB697" s="24" t="str">
        <f>IF(X697&lt;&gt;"",VLOOKUP(X697,'Anlagentypen strukt inkl RD end'!$A$2:$H$40,8),"")</f>
        <v/>
      </c>
      <c r="AC697" s="24" t="str">
        <f>IF(Y697&lt;&gt;"",VLOOKUP(Y697,'Anlagentypen strukt inkl RD end'!$A$2:$H$40,8),"")</f>
        <v/>
      </c>
      <c r="AD697" s="24" t="str">
        <f>IF(Z697&lt;&gt;"",VLOOKUP(Z697,'Anlagentypen strukt inkl RD end'!$A$2:$H$40,8),"")</f>
        <v/>
      </c>
      <c r="AE697" s="33" t="str">
        <f t="shared" si="194"/>
        <v/>
      </c>
      <c r="AF697" s="25"/>
      <c r="AG697" s="25"/>
      <c r="AH697" s="25"/>
      <c r="AI697" s="25"/>
      <c r="AJ697" s="47" t="str">
        <f t="shared" si="195"/>
        <v/>
      </c>
      <c r="AK697" s="48" t="str">
        <f t="shared" si="189"/>
        <v/>
      </c>
      <c r="AL697" s="47" t="str">
        <f t="shared" si="200"/>
        <v/>
      </c>
      <c r="AM697" s="27"/>
      <c r="AN697" s="36" t="str">
        <f t="shared" si="190"/>
        <v/>
      </c>
      <c r="AO697" s="39" t="str">
        <f t="shared" si="204"/>
        <v/>
      </c>
      <c r="AP697" s="39" t="str">
        <f t="shared" si="196"/>
        <v/>
      </c>
      <c r="AQ697" s="97" t="str">
        <f t="shared" si="191"/>
        <v/>
      </c>
      <c r="AR697" s="140" t="str">
        <f>_xlfn.IFNA(IF(AND(MATCH(B697,SlNrfürStrecke!A:A,0)&gt;0,MATCH(C697,SlNrfürStrecke!B:B,0)&gt;0)=TRUE,"ja","nein"),"nein")</f>
        <v>nein</v>
      </c>
      <c r="AS697" s="140" t="str">
        <f t="shared" si="197"/>
        <v>nein</v>
      </c>
      <c r="AT697" s="113" t="str">
        <f t="shared" si="198"/>
        <v>Ja</v>
      </c>
      <c r="AU697" s="113"/>
      <c r="AV697" s="141" t="s">
        <v>3607</v>
      </c>
    </row>
    <row r="698" spans="1:48" s="39" customFormat="1" ht="26.4" hidden="1" x14ac:dyDescent="0.25">
      <c r="A698" s="23"/>
      <c r="B698" s="77">
        <v>35318</v>
      </c>
      <c r="C698" s="81" t="s">
        <v>142</v>
      </c>
      <c r="D698" s="81" t="s">
        <v>8</v>
      </c>
      <c r="E698" s="37" t="b">
        <f t="shared" si="199"/>
        <v>0</v>
      </c>
      <c r="F698" s="37" t="b">
        <f t="shared" si="192"/>
        <v>0</v>
      </c>
      <c r="G698" s="38" t="str">
        <f t="shared" si="201"/>
        <v>35318 91 g</v>
      </c>
      <c r="H698" s="18" t="s">
        <v>970</v>
      </c>
      <c r="I698" s="94" t="s">
        <v>3164</v>
      </c>
      <c r="J698" s="19" t="s">
        <v>3</v>
      </c>
      <c r="K698" s="19" t="s">
        <v>3182</v>
      </c>
      <c r="L698" s="51"/>
      <c r="M698" s="51"/>
      <c r="N698" s="19" t="str">
        <f t="shared" si="202"/>
        <v/>
      </c>
      <c r="O698" s="22" t="str">
        <f t="shared" ca="1" si="205"/>
        <v>ja</v>
      </c>
      <c r="P698" s="22" t="str">
        <f t="shared" ca="1" si="206"/>
        <v>ja</v>
      </c>
      <c r="Q698" s="20" t="str">
        <f t="shared" ca="1" si="203"/>
        <v>Ja</v>
      </c>
      <c r="R698" s="53" t="s">
        <v>972</v>
      </c>
      <c r="S698" s="84"/>
      <c r="T698" s="83"/>
      <c r="U698" s="33" t="str">
        <f t="shared" si="193"/>
        <v/>
      </c>
      <c r="V698" s="29"/>
      <c r="W698" s="35"/>
      <c r="X698" s="35"/>
      <c r="Y698" s="35"/>
      <c r="Z698" s="35"/>
      <c r="AA698" s="24" t="str">
        <f>IF(W698&lt;&gt;"",VLOOKUP(W698,'Anlagentypen strukt inkl RD end'!$A$2:$H$40,8),"")</f>
        <v/>
      </c>
      <c r="AB698" s="24" t="str">
        <f>IF(X698&lt;&gt;"",VLOOKUP(X698,'Anlagentypen strukt inkl RD end'!$A$2:$H$40,8),"")</f>
        <v/>
      </c>
      <c r="AC698" s="24" t="str">
        <f>IF(Y698&lt;&gt;"",VLOOKUP(Y698,'Anlagentypen strukt inkl RD end'!$A$2:$H$40,8),"")</f>
        <v/>
      </c>
      <c r="AD698" s="24" t="str">
        <f>IF(Z698&lt;&gt;"",VLOOKUP(Z698,'Anlagentypen strukt inkl RD end'!$A$2:$H$40,8),"")</f>
        <v/>
      </c>
      <c r="AE698" s="33" t="str">
        <f t="shared" si="194"/>
        <v/>
      </c>
      <c r="AF698" s="25"/>
      <c r="AG698" s="25"/>
      <c r="AH698" s="25"/>
      <c r="AI698" s="25"/>
      <c r="AJ698" s="47" t="str">
        <f t="shared" si="195"/>
        <v/>
      </c>
      <c r="AK698" s="48" t="str">
        <f t="shared" si="189"/>
        <v/>
      </c>
      <c r="AL698" s="47" t="str">
        <f t="shared" si="200"/>
        <v/>
      </c>
      <c r="AM698" s="27"/>
      <c r="AN698" s="36" t="str">
        <f t="shared" si="190"/>
        <v/>
      </c>
      <c r="AO698" s="39" t="str">
        <f t="shared" si="204"/>
        <v/>
      </c>
      <c r="AP698" s="39" t="str">
        <f t="shared" si="196"/>
        <v/>
      </c>
      <c r="AQ698" s="97" t="str">
        <f t="shared" si="191"/>
        <v/>
      </c>
      <c r="AR698" s="113" t="str">
        <f>_xlfn.IFNA(IF(AND(MATCH(B698,SlNrfürStrecke!A:A,0)&gt;0,MATCH(C698,SlNrfürStrecke!B:B,0)&gt;0)=TRUE,"ja","nein"),"nein")</f>
        <v>nein</v>
      </c>
      <c r="AS698" s="140" t="str">
        <f t="shared" si="197"/>
        <v>nein</v>
      </c>
      <c r="AT698" s="113" t="str">
        <f t="shared" si="198"/>
        <v>Ja</v>
      </c>
      <c r="AU698" s="113"/>
      <c r="AV698" s="141" t="s">
        <v>3607</v>
      </c>
    </row>
    <row r="699" spans="1:48" s="39" customFormat="1" hidden="1" x14ac:dyDescent="0.25">
      <c r="A699" s="23"/>
      <c r="B699" s="77">
        <v>35321</v>
      </c>
      <c r="C699" s="80" t="s">
        <v>3</v>
      </c>
      <c r="D699" s="81" t="s">
        <v>8</v>
      </c>
      <c r="E699" s="37" t="b">
        <f t="shared" si="199"/>
        <v>0</v>
      </c>
      <c r="F699" s="37" t="b">
        <f t="shared" si="192"/>
        <v>0</v>
      </c>
      <c r="G699" s="38" t="str">
        <f t="shared" si="201"/>
        <v>35321  g</v>
      </c>
      <c r="H699" s="18" t="s">
        <v>974</v>
      </c>
      <c r="I699" s="93" t="s">
        <v>2346</v>
      </c>
      <c r="J699" s="19" t="s">
        <v>3</v>
      </c>
      <c r="K699" s="19" t="s">
        <v>3</v>
      </c>
      <c r="L699" s="51"/>
      <c r="M699" s="51"/>
      <c r="N699" s="19" t="str">
        <f t="shared" si="202"/>
        <v/>
      </c>
      <c r="O699" s="22" t="str">
        <f t="shared" ca="1" si="205"/>
        <v>ja</v>
      </c>
      <c r="P699" s="22" t="str">
        <f t="shared" ca="1" si="206"/>
        <v>ja</v>
      </c>
      <c r="Q699" s="20" t="str">
        <f t="shared" ca="1" si="203"/>
        <v>Ja</v>
      </c>
      <c r="R699" s="53" t="s">
        <v>973</v>
      </c>
      <c r="S699" s="84"/>
      <c r="T699" s="83"/>
      <c r="U699" s="33" t="str">
        <f t="shared" si="193"/>
        <v/>
      </c>
      <c r="V699" s="29"/>
      <c r="W699" s="35"/>
      <c r="X699" s="35"/>
      <c r="Y699" s="35"/>
      <c r="Z699" s="35"/>
      <c r="AA699" s="24" t="str">
        <f>IF(W699&lt;&gt;"",VLOOKUP(W699,'Anlagentypen strukt inkl RD end'!$A$2:$H$40,8),"")</f>
        <v/>
      </c>
      <c r="AB699" s="24" t="str">
        <f>IF(X699&lt;&gt;"",VLOOKUP(X699,'Anlagentypen strukt inkl RD end'!$A$2:$H$40,8),"")</f>
        <v/>
      </c>
      <c r="AC699" s="24" t="str">
        <f>IF(Y699&lt;&gt;"",VLOOKUP(Y699,'Anlagentypen strukt inkl RD end'!$A$2:$H$40,8),"")</f>
        <v/>
      </c>
      <c r="AD699" s="24" t="str">
        <f>IF(Z699&lt;&gt;"",VLOOKUP(Z699,'Anlagentypen strukt inkl RD end'!$A$2:$H$40,8),"")</f>
        <v/>
      </c>
      <c r="AE699" s="33" t="str">
        <f t="shared" si="194"/>
        <v/>
      </c>
      <c r="AF699" s="25"/>
      <c r="AG699" s="25"/>
      <c r="AH699" s="25"/>
      <c r="AI699" s="25"/>
      <c r="AJ699" s="47" t="str">
        <f t="shared" si="195"/>
        <v/>
      </c>
      <c r="AK699" s="48" t="str">
        <f t="shared" si="189"/>
        <v/>
      </c>
      <c r="AL699" s="47" t="str">
        <f t="shared" si="200"/>
        <v/>
      </c>
      <c r="AM699" s="27"/>
      <c r="AN699" s="36" t="str">
        <f t="shared" si="190"/>
        <v/>
      </c>
      <c r="AO699" s="39" t="str">
        <f t="shared" si="204"/>
        <v/>
      </c>
      <c r="AP699" s="39" t="str">
        <f t="shared" si="196"/>
        <v/>
      </c>
      <c r="AQ699" s="97" t="str">
        <f t="shared" si="191"/>
        <v/>
      </c>
      <c r="AR699" s="140" t="str">
        <f>_xlfn.IFNA(IF(AND(MATCH(B699,SlNrfürStrecke!A:A,0)&gt;0,MATCH(C699,SlNrfürStrecke!B:B,0)&gt;0)=TRUE,"ja","nein"),"nein")</f>
        <v>nein</v>
      </c>
      <c r="AS699" s="140" t="str">
        <f t="shared" si="197"/>
        <v>nein</v>
      </c>
      <c r="AT699" s="113" t="str">
        <f t="shared" si="198"/>
        <v>Ja</v>
      </c>
      <c r="AU699" s="113"/>
      <c r="AV699" s="141" t="s">
        <v>3607</v>
      </c>
    </row>
    <row r="700" spans="1:48" s="39" customFormat="1" hidden="1" x14ac:dyDescent="0.25">
      <c r="A700" s="23"/>
      <c r="B700" s="77">
        <v>35321</v>
      </c>
      <c r="C700" s="81" t="s">
        <v>112</v>
      </c>
      <c r="D700" s="81" t="s">
        <v>3</v>
      </c>
      <c r="E700" s="37" t="b">
        <f t="shared" si="199"/>
        <v>0</v>
      </c>
      <c r="F700" s="37" t="b">
        <f t="shared" si="192"/>
        <v>0</v>
      </c>
      <c r="G700" s="38" t="str">
        <f t="shared" si="201"/>
        <v xml:space="preserve">35321 88 </v>
      </c>
      <c r="H700" s="18" t="s">
        <v>974</v>
      </c>
      <c r="I700" s="94" t="s">
        <v>113</v>
      </c>
      <c r="J700" s="19" t="s">
        <v>3</v>
      </c>
      <c r="K700" s="19" t="s">
        <v>3</v>
      </c>
      <c r="L700" s="51"/>
      <c r="M700" s="51"/>
      <c r="N700" s="19" t="str">
        <f t="shared" si="202"/>
        <v/>
      </c>
      <c r="O700" s="22" t="str">
        <f t="shared" ca="1" si="205"/>
        <v>ja</v>
      </c>
      <c r="P700" s="22" t="str">
        <f t="shared" ca="1" si="206"/>
        <v>ja</v>
      </c>
      <c r="Q700" s="20" t="str">
        <f t="shared" ca="1" si="203"/>
        <v>Ja</v>
      </c>
      <c r="R700" s="53" t="s">
        <v>975</v>
      </c>
      <c r="S700" s="73"/>
      <c r="T700" s="28"/>
      <c r="U700" s="33" t="str">
        <f t="shared" si="193"/>
        <v/>
      </c>
      <c r="V700" s="29"/>
      <c r="W700" s="35"/>
      <c r="X700" s="35"/>
      <c r="Y700" s="35"/>
      <c r="Z700" s="35"/>
      <c r="AA700" s="24" t="str">
        <f>IF(W700&lt;&gt;"",VLOOKUP(W700,'Anlagentypen strukt inkl RD end'!$A$2:$H$40,8),"")</f>
        <v/>
      </c>
      <c r="AB700" s="24" t="str">
        <f>IF(X700&lt;&gt;"",VLOOKUP(X700,'Anlagentypen strukt inkl RD end'!$A$2:$H$40,8),"")</f>
        <v/>
      </c>
      <c r="AC700" s="24" t="str">
        <f>IF(Y700&lt;&gt;"",VLOOKUP(Y700,'Anlagentypen strukt inkl RD end'!$A$2:$H$40,8),"")</f>
        <v/>
      </c>
      <c r="AD700" s="24" t="str">
        <f>IF(Z700&lt;&gt;"",VLOOKUP(Z700,'Anlagentypen strukt inkl RD end'!$A$2:$H$40,8),"")</f>
        <v/>
      </c>
      <c r="AE700" s="33" t="str">
        <f t="shared" si="194"/>
        <v/>
      </c>
      <c r="AF700" s="25"/>
      <c r="AG700" s="25"/>
      <c r="AH700" s="25"/>
      <c r="AI700" s="25"/>
      <c r="AJ700" s="47" t="str">
        <f t="shared" si="195"/>
        <v/>
      </c>
      <c r="AK700" s="48" t="str">
        <f t="shared" si="189"/>
        <v/>
      </c>
      <c r="AL700" s="47" t="str">
        <f t="shared" si="200"/>
        <v/>
      </c>
      <c r="AM700" s="27"/>
      <c r="AN700" s="36" t="str">
        <f t="shared" si="190"/>
        <v/>
      </c>
      <c r="AO700" s="39" t="str">
        <f t="shared" si="204"/>
        <v/>
      </c>
      <c r="AP700" s="39" t="str">
        <f t="shared" si="196"/>
        <v/>
      </c>
      <c r="AQ700" s="97" t="str">
        <f t="shared" si="191"/>
        <v/>
      </c>
      <c r="AR700" s="113" t="str">
        <f>_xlfn.IFNA(IF(AND(MATCH(B700,SlNrfürStrecke!A:A,0)&gt;0,MATCH(C700,SlNrfürStrecke!B:B,0)&gt;0)=TRUE,"ja","nein"),"nein")</f>
        <v>nein</v>
      </c>
      <c r="AS700" s="140" t="str">
        <f t="shared" si="197"/>
        <v>nein</v>
      </c>
      <c r="AT700" s="113" t="str">
        <f t="shared" si="198"/>
        <v>Ja</v>
      </c>
      <c r="AU700" s="113"/>
      <c r="AV700" s="141" t="s">
        <v>3607</v>
      </c>
    </row>
    <row r="701" spans="1:48" s="39" customFormat="1" ht="26.4" hidden="1" x14ac:dyDescent="0.25">
      <c r="A701" s="23"/>
      <c r="B701" s="77">
        <v>35321</v>
      </c>
      <c r="C701" s="81" t="s">
        <v>142</v>
      </c>
      <c r="D701" s="81" t="s">
        <v>8</v>
      </c>
      <c r="E701" s="37" t="b">
        <f t="shared" si="199"/>
        <v>0</v>
      </c>
      <c r="F701" s="37" t="b">
        <f t="shared" si="192"/>
        <v>0</v>
      </c>
      <c r="G701" s="38" t="str">
        <f t="shared" si="201"/>
        <v>35321 91 g</v>
      </c>
      <c r="H701" s="18" t="s">
        <v>974</v>
      </c>
      <c r="I701" s="94" t="s">
        <v>3164</v>
      </c>
      <c r="J701" s="19" t="s">
        <v>3</v>
      </c>
      <c r="K701" s="19" t="s">
        <v>3182</v>
      </c>
      <c r="L701" s="51"/>
      <c r="M701" s="51"/>
      <c r="N701" s="19" t="str">
        <f t="shared" si="202"/>
        <v/>
      </c>
      <c r="O701" s="22" t="str">
        <f t="shared" ca="1" si="205"/>
        <v>ja</v>
      </c>
      <c r="P701" s="22" t="str">
        <f t="shared" ca="1" si="206"/>
        <v>ja</v>
      </c>
      <c r="Q701" s="20" t="str">
        <f t="shared" ca="1" si="203"/>
        <v>Ja</v>
      </c>
      <c r="R701" s="53" t="s">
        <v>976</v>
      </c>
      <c r="S701" s="84"/>
      <c r="T701" s="83"/>
      <c r="U701" s="33" t="str">
        <f t="shared" si="193"/>
        <v/>
      </c>
      <c r="V701" s="29"/>
      <c r="W701" s="35"/>
      <c r="X701" s="35"/>
      <c r="Y701" s="35"/>
      <c r="Z701" s="35"/>
      <c r="AA701" s="24" t="str">
        <f>IF(W701&lt;&gt;"",VLOOKUP(W701,'Anlagentypen strukt inkl RD end'!$A$2:$H$40,8),"")</f>
        <v/>
      </c>
      <c r="AB701" s="24" t="str">
        <f>IF(X701&lt;&gt;"",VLOOKUP(X701,'Anlagentypen strukt inkl RD end'!$A$2:$H$40,8),"")</f>
        <v/>
      </c>
      <c r="AC701" s="24" t="str">
        <f>IF(Y701&lt;&gt;"",VLOOKUP(Y701,'Anlagentypen strukt inkl RD end'!$A$2:$H$40,8),"")</f>
        <v/>
      </c>
      <c r="AD701" s="24" t="str">
        <f>IF(Z701&lt;&gt;"",VLOOKUP(Z701,'Anlagentypen strukt inkl RD end'!$A$2:$H$40,8),"")</f>
        <v/>
      </c>
      <c r="AE701" s="33" t="str">
        <f t="shared" si="194"/>
        <v/>
      </c>
      <c r="AF701" s="25"/>
      <c r="AG701" s="25"/>
      <c r="AH701" s="25"/>
      <c r="AI701" s="25"/>
      <c r="AJ701" s="47" t="str">
        <f t="shared" si="195"/>
        <v/>
      </c>
      <c r="AK701" s="48" t="str">
        <f t="shared" si="189"/>
        <v/>
      </c>
      <c r="AL701" s="47" t="str">
        <f t="shared" si="200"/>
        <v/>
      </c>
      <c r="AM701" s="27"/>
      <c r="AN701" s="36" t="str">
        <f t="shared" si="190"/>
        <v/>
      </c>
      <c r="AO701" s="39" t="str">
        <f t="shared" si="204"/>
        <v/>
      </c>
      <c r="AP701" s="39" t="str">
        <f t="shared" si="196"/>
        <v/>
      </c>
      <c r="AQ701" s="97" t="str">
        <f t="shared" si="191"/>
        <v/>
      </c>
      <c r="AR701" s="113" t="str">
        <f>_xlfn.IFNA(IF(AND(MATCH(B701,SlNrfürStrecke!A:A,0)&gt;0,MATCH(C701,SlNrfürStrecke!B:B,0)&gt;0)=TRUE,"ja","nein"),"nein")</f>
        <v>nein</v>
      </c>
      <c r="AS701" s="140" t="str">
        <f t="shared" si="197"/>
        <v>nein</v>
      </c>
      <c r="AT701" s="113" t="str">
        <f t="shared" si="198"/>
        <v>Ja</v>
      </c>
      <c r="AU701" s="113"/>
      <c r="AV701" s="141" t="s">
        <v>3607</v>
      </c>
    </row>
    <row r="702" spans="1:48" s="39" customFormat="1" hidden="1" x14ac:dyDescent="0.25">
      <c r="A702" s="23"/>
      <c r="B702" s="77">
        <v>35322</v>
      </c>
      <c r="C702" s="80" t="s">
        <v>3</v>
      </c>
      <c r="D702" s="81" t="s">
        <v>174</v>
      </c>
      <c r="E702" s="37" t="b">
        <f t="shared" si="199"/>
        <v>0</v>
      </c>
      <c r="F702" s="37" t="b">
        <f t="shared" si="192"/>
        <v>0</v>
      </c>
      <c r="G702" s="38" t="str">
        <f t="shared" si="201"/>
        <v>35322  gn</v>
      </c>
      <c r="H702" s="18" t="s">
        <v>978</v>
      </c>
      <c r="I702" s="93" t="s">
        <v>2346</v>
      </c>
      <c r="J702" s="19" t="s">
        <v>3</v>
      </c>
      <c r="K702" s="19" t="s">
        <v>3</v>
      </c>
      <c r="L702" s="51"/>
      <c r="M702" s="51"/>
      <c r="N702" s="19" t="str">
        <f t="shared" si="202"/>
        <v/>
      </c>
      <c r="O702" s="22" t="str">
        <f t="shared" ca="1" si="205"/>
        <v>ja</v>
      </c>
      <c r="P702" s="22" t="str">
        <f t="shared" ca="1" si="206"/>
        <v>ja</v>
      </c>
      <c r="Q702" s="20" t="str">
        <f t="shared" ca="1" si="203"/>
        <v>Ja</v>
      </c>
      <c r="R702" s="53" t="s">
        <v>977</v>
      </c>
      <c r="S702" s="84"/>
      <c r="T702" s="83"/>
      <c r="U702" s="33" t="str">
        <f t="shared" si="193"/>
        <v/>
      </c>
      <c r="V702" s="29"/>
      <c r="W702" s="35"/>
      <c r="X702" s="35"/>
      <c r="Y702" s="35"/>
      <c r="Z702" s="35"/>
      <c r="AA702" s="24" t="str">
        <f>IF(W702&lt;&gt;"",VLOOKUP(W702,'Anlagentypen strukt inkl RD end'!$A$2:$H$40,8),"")</f>
        <v/>
      </c>
      <c r="AB702" s="24" t="str">
        <f>IF(X702&lt;&gt;"",VLOOKUP(X702,'Anlagentypen strukt inkl RD end'!$A$2:$H$40,8),"")</f>
        <v/>
      </c>
      <c r="AC702" s="24" t="str">
        <f>IF(Y702&lt;&gt;"",VLOOKUP(Y702,'Anlagentypen strukt inkl RD end'!$A$2:$H$40,8),"")</f>
        <v/>
      </c>
      <c r="AD702" s="24" t="str">
        <f>IF(Z702&lt;&gt;"",VLOOKUP(Z702,'Anlagentypen strukt inkl RD end'!$A$2:$H$40,8),"")</f>
        <v/>
      </c>
      <c r="AE702" s="33" t="str">
        <f t="shared" si="194"/>
        <v/>
      </c>
      <c r="AF702" s="25"/>
      <c r="AG702" s="25"/>
      <c r="AH702" s="25"/>
      <c r="AI702" s="25"/>
      <c r="AJ702" s="47" t="str">
        <f t="shared" si="195"/>
        <v/>
      </c>
      <c r="AK702" s="48" t="str">
        <f t="shared" si="189"/>
        <v/>
      </c>
      <c r="AL702" s="47" t="str">
        <f t="shared" si="200"/>
        <v/>
      </c>
      <c r="AM702" s="27"/>
      <c r="AN702" s="36" t="str">
        <f t="shared" si="190"/>
        <v/>
      </c>
      <c r="AO702" s="39" t="str">
        <f t="shared" si="204"/>
        <v/>
      </c>
      <c r="AP702" s="39" t="str">
        <f t="shared" si="196"/>
        <v/>
      </c>
      <c r="AQ702" s="97" t="str">
        <f t="shared" si="191"/>
        <v/>
      </c>
      <c r="AR702" s="140" t="str">
        <f>_xlfn.IFNA(IF(AND(MATCH(B702,SlNrfürStrecke!A:A,0)&gt;0,MATCH(C702,SlNrfürStrecke!B:B,0)&gt;0)=TRUE,"ja","nein"),"nein")</f>
        <v>nein</v>
      </c>
      <c r="AS702" s="140" t="str">
        <f t="shared" si="197"/>
        <v>nein</v>
      </c>
      <c r="AT702" s="113" t="str">
        <f t="shared" si="198"/>
        <v>Ja</v>
      </c>
      <c r="AU702" s="113"/>
      <c r="AV702" s="141" t="s">
        <v>3607</v>
      </c>
    </row>
    <row r="703" spans="1:48" s="39" customFormat="1" hidden="1" x14ac:dyDescent="0.25">
      <c r="A703" s="23"/>
      <c r="B703" s="77">
        <v>35323</v>
      </c>
      <c r="C703" s="80" t="s">
        <v>3</v>
      </c>
      <c r="D703" s="81" t="s">
        <v>174</v>
      </c>
      <c r="E703" s="37" t="b">
        <f t="shared" si="199"/>
        <v>0</v>
      </c>
      <c r="F703" s="37" t="b">
        <f t="shared" si="192"/>
        <v>0</v>
      </c>
      <c r="G703" s="38" t="str">
        <f t="shared" si="201"/>
        <v>35323  gn</v>
      </c>
      <c r="H703" s="18" t="s">
        <v>980</v>
      </c>
      <c r="I703" s="93" t="s">
        <v>2346</v>
      </c>
      <c r="J703" s="19" t="s">
        <v>3</v>
      </c>
      <c r="K703" s="19" t="s">
        <v>3</v>
      </c>
      <c r="L703" s="51"/>
      <c r="M703" s="51"/>
      <c r="N703" s="19" t="str">
        <f t="shared" si="202"/>
        <v/>
      </c>
      <c r="O703" s="22" t="str">
        <f t="shared" ca="1" si="205"/>
        <v>ja</v>
      </c>
      <c r="P703" s="22" t="str">
        <f t="shared" ca="1" si="206"/>
        <v>ja</v>
      </c>
      <c r="Q703" s="20" t="str">
        <f t="shared" ca="1" si="203"/>
        <v>Ja</v>
      </c>
      <c r="R703" s="53" t="s">
        <v>979</v>
      </c>
      <c r="S703" s="84"/>
      <c r="T703" s="83"/>
      <c r="U703" s="33" t="str">
        <f t="shared" si="193"/>
        <v/>
      </c>
      <c r="V703" s="29"/>
      <c r="W703" s="35"/>
      <c r="X703" s="35"/>
      <c r="Y703" s="35"/>
      <c r="Z703" s="35"/>
      <c r="AA703" s="24" t="str">
        <f>IF(W703&lt;&gt;"",VLOOKUP(W703,'Anlagentypen strukt inkl RD end'!$A$2:$H$40,8),"")</f>
        <v/>
      </c>
      <c r="AB703" s="24" t="str">
        <f>IF(X703&lt;&gt;"",VLOOKUP(X703,'Anlagentypen strukt inkl RD end'!$A$2:$H$40,8),"")</f>
        <v/>
      </c>
      <c r="AC703" s="24" t="str">
        <f>IF(Y703&lt;&gt;"",VLOOKUP(Y703,'Anlagentypen strukt inkl RD end'!$A$2:$H$40,8),"")</f>
        <v/>
      </c>
      <c r="AD703" s="24" t="str">
        <f>IF(Z703&lt;&gt;"",VLOOKUP(Z703,'Anlagentypen strukt inkl RD end'!$A$2:$H$40,8),"")</f>
        <v/>
      </c>
      <c r="AE703" s="33" t="str">
        <f t="shared" si="194"/>
        <v/>
      </c>
      <c r="AF703" s="25"/>
      <c r="AG703" s="25"/>
      <c r="AH703" s="25"/>
      <c r="AI703" s="25"/>
      <c r="AJ703" s="47" t="str">
        <f t="shared" si="195"/>
        <v/>
      </c>
      <c r="AK703" s="48" t="str">
        <f t="shared" si="189"/>
        <v/>
      </c>
      <c r="AL703" s="47" t="str">
        <f t="shared" si="200"/>
        <v/>
      </c>
      <c r="AM703" s="27"/>
      <c r="AN703" s="36" t="str">
        <f t="shared" si="190"/>
        <v/>
      </c>
      <c r="AO703" s="39" t="str">
        <f t="shared" si="204"/>
        <v/>
      </c>
      <c r="AP703" s="39" t="str">
        <f t="shared" si="196"/>
        <v/>
      </c>
      <c r="AQ703" s="97" t="str">
        <f t="shared" si="191"/>
        <v/>
      </c>
      <c r="AR703" s="140" t="str">
        <f>_xlfn.IFNA(IF(AND(MATCH(B703,SlNrfürStrecke!A:A,0)&gt;0,MATCH(C703,SlNrfürStrecke!B:B,0)&gt;0)=TRUE,"ja","nein"),"nein")</f>
        <v>nein</v>
      </c>
      <c r="AS703" s="140" t="str">
        <f t="shared" si="197"/>
        <v>nein</v>
      </c>
      <c r="AT703" s="113" t="str">
        <f t="shared" si="198"/>
        <v>Ja</v>
      </c>
      <c r="AU703" s="113"/>
      <c r="AV703" s="141" t="s">
        <v>3607</v>
      </c>
    </row>
    <row r="704" spans="1:48" s="39" customFormat="1" hidden="1" x14ac:dyDescent="0.25">
      <c r="A704" s="23"/>
      <c r="B704" s="77">
        <v>35324</v>
      </c>
      <c r="C704" s="80" t="s">
        <v>3</v>
      </c>
      <c r="D704" s="81" t="s">
        <v>174</v>
      </c>
      <c r="E704" s="37" t="b">
        <f t="shared" si="199"/>
        <v>0</v>
      </c>
      <c r="F704" s="37" t="b">
        <f t="shared" si="192"/>
        <v>0</v>
      </c>
      <c r="G704" s="38" t="str">
        <f t="shared" si="201"/>
        <v>35324  gn</v>
      </c>
      <c r="H704" s="18" t="s">
        <v>982</v>
      </c>
      <c r="I704" s="93" t="s">
        <v>2346</v>
      </c>
      <c r="J704" s="19" t="s">
        <v>3</v>
      </c>
      <c r="K704" s="19" t="s">
        <v>3</v>
      </c>
      <c r="L704" s="51"/>
      <c r="M704" s="51"/>
      <c r="N704" s="19" t="str">
        <f t="shared" si="202"/>
        <v/>
      </c>
      <c r="O704" s="22" t="str">
        <f t="shared" ca="1" si="205"/>
        <v>ja</v>
      </c>
      <c r="P704" s="22" t="str">
        <f t="shared" ca="1" si="206"/>
        <v>ja</v>
      </c>
      <c r="Q704" s="20" t="str">
        <f t="shared" ca="1" si="203"/>
        <v>Ja</v>
      </c>
      <c r="R704" s="53" t="s">
        <v>981</v>
      </c>
      <c r="S704" s="84"/>
      <c r="T704" s="83"/>
      <c r="U704" s="33" t="str">
        <f t="shared" si="193"/>
        <v/>
      </c>
      <c r="V704" s="29"/>
      <c r="W704" s="35"/>
      <c r="X704" s="35"/>
      <c r="Y704" s="35"/>
      <c r="Z704" s="35"/>
      <c r="AA704" s="24" t="str">
        <f>IF(W704&lt;&gt;"",VLOOKUP(W704,'Anlagentypen strukt inkl RD end'!$A$2:$H$40,8),"")</f>
        <v/>
      </c>
      <c r="AB704" s="24" t="str">
        <f>IF(X704&lt;&gt;"",VLOOKUP(X704,'Anlagentypen strukt inkl RD end'!$A$2:$H$40,8),"")</f>
        <v/>
      </c>
      <c r="AC704" s="24" t="str">
        <f>IF(Y704&lt;&gt;"",VLOOKUP(Y704,'Anlagentypen strukt inkl RD end'!$A$2:$H$40,8),"")</f>
        <v/>
      </c>
      <c r="AD704" s="24" t="str">
        <f>IF(Z704&lt;&gt;"",VLOOKUP(Z704,'Anlagentypen strukt inkl RD end'!$A$2:$H$40,8),"")</f>
        <v/>
      </c>
      <c r="AE704" s="33" t="str">
        <f t="shared" si="194"/>
        <v/>
      </c>
      <c r="AF704" s="25"/>
      <c r="AG704" s="25"/>
      <c r="AH704" s="25"/>
      <c r="AI704" s="25"/>
      <c r="AJ704" s="47" t="str">
        <f t="shared" si="195"/>
        <v/>
      </c>
      <c r="AK704" s="48" t="str">
        <f t="shared" si="189"/>
        <v/>
      </c>
      <c r="AL704" s="47" t="str">
        <f t="shared" si="200"/>
        <v/>
      </c>
      <c r="AM704" s="27"/>
      <c r="AN704" s="36" t="str">
        <f t="shared" si="190"/>
        <v/>
      </c>
      <c r="AO704" s="39" t="str">
        <f t="shared" si="204"/>
        <v/>
      </c>
      <c r="AP704" s="39" t="str">
        <f t="shared" si="196"/>
        <v/>
      </c>
      <c r="AQ704" s="97" t="str">
        <f t="shared" si="191"/>
        <v/>
      </c>
      <c r="AR704" s="140" t="str">
        <f>_xlfn.IFNA(IF(AND(MATCH(B704,SlNrfürStrecke!A:A,0)&gt;0,MATCH(C704,SlNrfürStrecke!B:B,0)&gt;0)=TRUE,"ja","nein"),"nein")</f>
        <v>nein</v>
      </c>
      <c r="AS704" s="140" t="str">
        <f t="shared" si="197"/>
        <v>nein</v>
      </c>
      <c r="AT704" s="113" t="str">
        <f t="shared" si="198"/>
        <v>Ja</v>
      </c>
      <c r="AU704" s="113"/>
      <c r="AV704" s="141" t="s">
        <v>3607</v>
      </c>
    </row>
    <row r="705" spans="1:48" s="39" customFormat="1" ht="26.4" hidden="1" x14ac:dyDescent="0.25">
      <c r="A705" s="23"/>
      <c r="B705" s="77">
        <v>35326</v>
      </c>
      <c r="C705" s="80" t="s">
        <v>3</v>
      </c>
      <c r="D705" s="81" t="s">
        <v>174</v>
      </c>
      <c r="E705" s="37" t="b">
        <f t="shared" si="199"/>
        <v>0</v>
      </c>
      <c r="F705" s="37" t="b">
        <f t="shared" si="192"/>
        <v>0</v>
      </c>
      <c r="G705" s="38" t="str">
        <f t="shared" si="201"/>
        <v>35326  gn</v>
      </c>
      <c r="H705" s="18" t="s">
        <v>984</v>
      </c>
      <c r="I705" s="93" t="s">
        <v>2346</v>
      </c>
      <c r="J705" s="19" t="s">
        <v>3</v>
      </c>
      <c r="K705" s="19" t="s">
        <v>3</v>
      </c>
      <c r="L705" s="51"/>
      <c r="M705" s="51"/>
      <c r="N705" s="19" t="str">
        <f t="shared" si="202"/>
        <v/>
      </c>
      <c r="O705" s="22" t="str">
        <f t="shared" ca="1" si="205"/>
        <v>ja</v>
      </c>
      <c r="P705" s="22" t="str">
        <f t="shared" ca="1" si="206"/>
        <v>ja</v>
      </c>
      <c r="Q705" s="20" t="str">
        <f t="shared" ca="1" si="203"/>
        <v>Ja</v>
      </c>
      <c r="R705" s="53" t="s">
        <v>983</v>
      </c>
      <c r="S705" s="84"/>
      <c r="T705" s="83"/>
      <c r="U705" s="33" t="str">
        <f t="shared" si="193"/>
        <v/>
      </c>
      <c r="V705" s="29"/>
      <c r="W705" s="35"/>
      <c r="X705" s="35"/>
      <c r="Y705" s="35"/>
      <c r="Z705" s="35"/>
      <c r="AA705" s="24" t="str">
        <f>IF(W705&lt;&gt;"",VLOOKUP(W705,'Anlagentypen strukt inkl RD end'!$A$2:$H$40,8),"")</f>
        <v/>
      </c>
      <c r="AB705" s="24" t="str">
        <f>IF(X705&lt;&gt;"",VLOOKUP(X705,'Anlagentypen strukt inkl RD end'!$A$2:$H$40,8),"")</f>
        <v/>
      </c>
      <c r="AC705" s="24" t="str">
        <f>IF(Y705&lt;&gt;"",VLOOKUP(Y705,'Anlagentypen strukt inkl RD end'!$A$2:$H$40,8),"")</f>
        <v/>
      </c>
      <c r="AD705" s="24" t="str">
        <f>IF(Z705&lt;&gt;"",VLOOKUP(Z705,'Anlagentypen strukt inkl RD end'!$A$2:$H$40,8),"")</f>
        <v/>
      </c>
      <c r="AE705" s="33" t="str">
        <f t="shared" si="194"/>
        <v/>
      </c>
      <c r="AF705" s="25"/>
      <c r="AG705" s="25"/>
      <c r="AH705" s="25"/>
      <c r="AI705" s="25"/>
      <c r="AJ705" s="47" t="str">
        <f t="shared" si="195"/>
        <v/>
      </c>
      <c r="AK705" s="48" t="str">
        <f t="shared" si="189"/>
        <v/>
      </c>
      <c r="AL705" s="47" t="str">
        <f t="shared" si="200"/>
        <v/>
      </c>
      <c r="AM705" s="27"/>
      <c r="AN705" s="36" t="str">
        <f t="shared" si="190"/>
        <v/>
      </c>
      <c r="AO705" s="39" t="str">
        <f t="shared" si="204"/>
        <v/>
      </c>
      <c r="AP705" s="39" t="str">
        <f t="shared" si="196"/>
        <v/>
      </c>
      <c r="AQ705" s="97" t="str">
        <f t="shared" si="191"/>
        <v/>
      </c>
      <c r="AR705" s="140" t="str">
        <f>_xlfn.IFNA(IF(AND(MATCH(B705,SlNrfürStrecke!A:A,0)&gt;0,MATCH(C705,SlNrfürStrecke!B:B,0)&gt;0)=TRUE,"ja","nein"),"nein")</f>
        <v>nein</v>
      </c>
      <c r="AS705" s="140" t="str">
        <f t="shared" si="197"/>
        <v>nein</v>
      </c>
      <c r="AT705" s="113" t="str">
        <f t="shared" si="198"/>
        <v>Ja</v>
      </c>
      <c r="AU705" s="113"/>
      <c r="AV705" s="141" t="s">
        <v>3607</v>
      </c>
    </row>
    <row r="706" spans="1:48" s="39" customFormat="1" ht="26.4" hidden="1" x14ac:dyDescent="0.25">
      <c r="A706" s="23"/>
      <c r="B706" s="77">
        <v>35327</v>
      </c>
      <c r="C706" s="80" t="s">
        <v>3</v>
      </c>
      <c r="D706" s="81" t="s">
        <v>8</v>
      </c>
      <c r="E706" s="37" t="b">
        <f t="shared" si="199"/>
        <v>0</v>
      </c>
      <c r="F706" s="37" t="b">
        <f t="shared" si="192"/>
        <v>0</v>
      </c>
      <c r="G706" s="38" t="str">
        <f t="shared" si="201"/>
        <v>35327  g</v>
      </c>
      <c r="H706" s="18" t="s">
        <v>986</v>
      </c>
      <c r="I706" s="93" t="s">
        <v>2346</v>
      </c>
      <c r="J706" s="19" t="s">
        <v>3</v>
      </c>
      <c r="K706" s="19" t="s">
        <v>967</v>
      </c>
      <c r="L706" s="51"/>
      <c r="M706" s="51"/>
      <c r="N706" s="19" t="str">
        <f t="shared" si="202"/>
        <v/>
      </c>
      <c r="O706" s="22" t="str">
        <f t="shared" ca="1" si="205"/>
        <v>ja</v>
      </c>
      <c r="P706" s="22" t="str">
        <f t="shared" ca="1" si="206"/>
        <v>ja</v>
      </c>
      <c r="Q706" s="20" t="str">
        <f t="shared" ca="1" si="203"/>
        <v>Ja</v>
      </c>
      <c r="R706" s="53" t="s">
        <v>985</v>
      </c>
      <c r="S706" s="84"/>
      <c r="T706" s="83"/>
      <c r="U706" s="33" t="str">
        <f t="shared" si="193"/>
        <v/>
      </c>
      <c r="V706" s="29"/>
      <c r="W706" s="35"/>
      <c r="X706" s="35"/>
      <c r="Y706" s="35"/>
      <c r="Z706" s="35"/>
      <c r="AA706" s="24" t="str">
        <f>IF(W706&lt;&gt;"",VLOOKUP(W706,'Anlagentypen strukt inkl RD end'!$A$2:$H$40,8),"")</f>
        <v/>
      </c>
      <c r="AB706" s="24" t="str">
        <f>IF(X706&lt;&gt;"",VLOOKUP(X706,'Anlagentypen strukt inkl RD end'!$A$2:$H$40,8),"")</f>
        <v/>
      </c>
      <c r="AC706" s="24" t="str">
        <f>IF(Y706&lt;&gt;"",VLOOKUP(Y706,'Anlagentypen strukt inkl RD end'!$A$2:$H$40,8),"")</f>
        <v/>
      </c>
      <c r="AD706" s="24" t="str">
        <f>IF(Z706&lt;&gt;"",VLOOKUP(Z706,'Anlagentypen strukt inkl RD end'!$A$2:$H$40,8),"")</f>
        <v/>
      </c>
      <c r="AE706" s="33" t="str">
        <f t="shared" si="194"/>
        <v/>
      </c>
      <c r="AF706" s="25"/>
      <c r="AG706" s="25"/>
      <c r="AH706" s="25"/>
      <c r="AI706" s="25"/>
      <c r="AJ706" s="47" t="str">
        <f t="shared" si="195"/>
        <v/>
      </c>
      <c r="AK706" s="48" t="str">
        <f t="shared" ref="AK706:AK769" si="207">U706&amp; AE706 &amp; IF(AF706 &lt;&gt;"",AF706&amp;", ","") &amp;IF(AG706 &lt;&gt;"",AG706&amp;", ","") &amp;IF(AH706 &lt;&gt;"",AH706&amp;", ","")&amp; IF(AI706 &lt;&gt;"",AI706&amp;", ","")</f>
        <v/>
      </c>
      <c r="AL706" s="47" t="str">
        <f t="shared" si="200"/>
        <v/>
      </c>
      <c r="AM706" s="27"/>
      <c r="AN706" s="36" t="str">
        <f t="shared" ref="AN706:AN769" si="208">IF(AND(V706="X",AJ706=""),"R/D-Verfahren für die Behandlung fehlen!","")</f>
        <v/>
      </c>
      <c r="AO706" s="39" t="str">
        <f t="shared" si="204"/>
        <v/>
      </c>
      <c r="AP706" s="39" t="str">
        <f t="shared" si="196"/>
        <v/>
      </c>
      <c r="AQ706" s="97" t="str">
        <f t="shared" ref="AQ706:AQ769" si="209">IF(A706="X",(IF(OR(S706="X",T706="X",V706="X")=TRUE,"","Spalten S, T und V nicht befüllt!")),IF(OR(S706="X",T706="X",V706="X"),"Spalte A nicht befüllt!",""))</f>
        <v/>
      </c>
      <c r="AR706" s="140" t="str">
        <f>_xlfn.IFNA(IF(AND(MATCH(B706,SlNrfürStrecke!A:A,0)&gt;0,MATCH(C706,SlNrfürStrecke!B:B,0)&gt;0)=TRUE,"ja","nein"),"nein")</f>
        <v>nein</v>
      </c>
      <c r="AS706" s="140" t="str">
        <f t="shared" si="197"/>
        <v>nein</v>
      </c>
      <c r="AT706" s="113" t="str">
        <f t="shared" si="198"/>
        <v>Ja</v>
      </c>
      <c r="AU706" s="113"/>
      <c r="AV706" s="141" t="s">
        <v>3607</v>
      </c>
    </row>
    <row r="707" spans="1:48" s="39" customFormat="1" ht="26.4" hidden="1" x14ac:dyDescent="0.25">
      <c r="A707" s="23"/>
      <c r="B707" s="77">
        <v>35330</v>
      </c>
      <c r="C707" s="80" t="s">
        <v>3</v>
      </c>
      <c r="D707" s="81" t="s">
        <v>174</v>
      </c>
      <c r="E707" s="37" t="b">
        <f t="shared" si="199"/>
        <v>0</v>
      </c>
      <c r="F707" s="37" t="b">
        <f t="shared" ref="F707:F770" si="210">AND(A707="X",D707="g")</f>
        <v>0</v>
      </c>
      <c r="G707" s="38" t="str">
        <f t="shared" si="201"/>
        <v>35330  gn</v>
      </c>
      <c r="H707" s="18" t="s">
        <v>988</v>
      </c>
      <c r="I707" s="93" t="s">
        <v>2346</v>
      </c>
      <c r="J707" s="19" t="s">
        <v>3</v>
      </c>
      <c r="K707" s="19" t="s">
        <v>989</v>
      </c>
      <c r="L707" s="51"/>
      <c r="M707" s="51"/>
      <c r="N707" s="19" t="str">
        <f t="shared" si="202"/>
        <v/>
      </c>
      <c r="O707" s="22" t="str">
        <f t="shared" ca="1" si="205"/>
        <v>ja</v>
      </c>
      <c r="P707" s="22" t="str">
        <f t="shared" ca="1" si="206"/>
        <v>ja</v>
      </c>
      <c r="Q707" s="20" t="str">
        <f t="shared" ca="1" si="203"/>
        <v>Ja</v>
      </c>
      <c r="R707" s="53" t="s">
        <v>987</v>
      </c>
      <c r="S707" s="84"/>
      <c r="T707" s="83"/>
      <c r="U707" s="33" t="str">
        <f t="shared" ref="U707:U770" si="211">IF(T707="X","R13, D15 ", "")</f>
        <v/>
      </c>
      <c r="V707" s="29"/>
      <c r="W707" s="35"/>
      <c r="X707" s="35"/>
      <c r="Y707" s="35"/>
      <c r="Z707" s="35"/>
      <c r="AA707" s="24" t="str">
        <f>IF(W707&lt;&gt;"",VLOOKUP(W707,'Anlagentypen strukt inkl RD end'!$A$2:$H$40,8),"")</f>
        <v/>
      </c>
      <c r="AB707" s="24" t="str">
        <f>IF(X707&lt;&gt;"",VLOOKUP(X707,'Anlagentypen strukt inkl RD end'!$A$2:$H$40,8),"")</f>
        <v/>
      </c>
      <c r="AC707" s="24" t="str">
        <f>IF(Y707&lt;&gt;"",VLOOKUP(Y707,'Anlagentypen strukt inkl RD end'!$A$2:$H$40,8),"")</f>
        <v/>
      </c>
      <c r="AD707" s="24" t="str">
        <f>IF(Z707&lt;&gt;"",VLOOKUP(Z707,'Anlagentypen strukt inkl RD end'!$A$2:$H$40,8),"")</f>
        <v/>
      </c>
      <c r="AE707" s="33" t="str">
        <f t="shared" ref="AE707:AE770" si="212">AA707&amp;AB707&amp;AD707&amp;AC707</f>
        <v/>
      </c>
      <c r="AF707" s="25"/>
      <c r="AG707" s="25"/>
      <c r="AH707" s="25"/>
      <c r="AI707" s="25"/>
      <c r="AJ707" s="47" t="str">
        <f t="shared" ref="AJ707:AJ770" si="213">IF(AE707 &lt;&gt;"",AE707&amp;", ","") &amp;IF(AF707 &lt;&gt;"",AF707&amp;", ","") &amp;IF(AG707 &lt;&gt;"",AG707&amp;", ","") &amp;IF(AH707 &lt;&gt;"",AH707&amp;", ","")&amp; IF(AI707 &lt;&gt;"",AI707&amp;", ","")</f>
        <v/>
      </c>
      <c r="AK707" s="48" t="str">
        <f t="shared" si="207"/>
        <v/>
      </c>
      <c r="AL707" s="47" t="str">
        <f t="shared" si="200"/>
        <v/>
      </c>
      <c r="AM707" s="27"/>
      <c r="AN707" s="36" t="str">
        <f t="shared" si="208"/>
        <v/>
      </c>
      <c r="AO707" s="39" t="str">
        <f t="shared" si="204"/>
        <v/>
      </c>
      <c r="AP707" s="39" t="str">
        <f t="shared" ref="AP707:AP770" si="214">IF(OR(A707="X",S707="X",T707="X",V707="X"),"X","")</f>
        <v/>
      </c>
      <c r="AQ707" s="97" t="str">
        <f t="shared" si="209"/>
        <v/>
      </c>
      <c r="AR707" s="140" t="str">
        <f>_xlfn.IFNA(IF(AND(MATCH(B707,SlNrfürStrecke!A:A,0)&gt;0,MATCH(C707,SlNrfürStrecke!B:B,0)&gt;0)=TRUE,"ja","nein"),"nein")</f>
        <v>nein</v>
      </c>
      <c r="AS707" s="140" t="str">
        <f t="shared" ref="AS707:AS770" si="215">AR707</f>
        <v>nein</v>
      </c>
      <c r="AT707" s="113" t="str">
        <f t="shared" ref="AT707:AT770" si="216">IF(AS707="ja","Nein","Ja")</f>
        <v>Ja</v>
      </c>
      <c r="AU707" s="113"/>
      <c r="AV707" s="141" t="s">
        <v>3607</v>
      </c>
    </row>
    <row r="708" spans="1:48" s="39" customFormat="1" ht="26.4" hidden="1" x14ac:dyDescent="0.25">
      <c r="A708" s="23"/>
      <c r="B708" s="77">
        <v>35330</v>
      </c>
      <c r="C708" s="81" t="s">
        <v>142</v>
      </c>
      <c r="D708" s="81" t="s">
        <v>8</v>
      </c>
      <c r="E708" s="37" t="b">
        <f t="shared" ref="E708:E771" si="217">AND(A708="X",D708="")</f>
        <v>0</v>
      </c>
      <c r="F708" s="37" t="b">
        <f t="shared" si="210"/>
        <v>0</v>
      </c>
      <c r="G708" s="38" t="str">
        <f t="shared" si="201"/>
        <v>35330 91 g</v>
      </c>
      <c r="H708" s="18" t="s">
        <v>988</v>
      </c>
      <c r="I708" s="94" t="s">
        <v>3164</v>
      </c>
      <c r="J708" s="19" t="s">
        <v>3</v>
      </c>
      <c r="K708" s="19" t="s">
        <v>3182</v>
      </c>
      <c r="L708" s="51"/>
      <c r="M708" s="51"/>
      <c r="N708" s="19" t="str">
        <f t="shared" si="202"/>
        <v/>
      </c>
      <c r="O708" s="22" t="str">
        <f t="shared" ca="1" si="205"/>
        <v>ja</v>
      </c>
      <c r="P708" s="22" t="str">
        <f t="shared" ca="1" si="206"/>
        <v>ja</v>
      </c>
      <c r="Q708" s="20" t="str">
        <f t="shared" ca="1" si="203"/>
        <v>Ja</v>
      </c>
      <c r="R708" s="53" t="s">
        <v>990</v>
      </c>
      <c r="S708" s="84"/>
      <c r="T708" s="83"/>
      <c r="U708" s="33" t="str">
        <f t="shared" si="211"/>
        <v/>
      </c>
      <c r="V708" s="29"/>
      <c r="W708" s="35"/>
      <c r="X708" s="35"/>
      <c r="Y708" s="35"/>
      <c r="Z708" s="35"/>
      <c r="AA708" s="24" t="str">
        <f>IF(W708&lt;&gt;"",VLOOKUP(W708,'Anlagentypen strukt inkl RD end'!$A$2:$H$40,8),"")</f>
        <v/>
      </c>
      <c r="AB708" s="24" t="str">
        <f>IF(X708&lt;&gt;"",VLOOKUP(X708,'Anlagentypen strukt inkl RD end'!$A$2:$H$40,8),"")</f>
        <v/>
      </c>
      <c r="AC708" s="24" t="str">
        <f>IF(Y708&lt;&gt;"",VLOOKUP(Y708,'Anlagentypen strukt inkl RD end'!$A$2:$H$40,8),"")</f>
        <v/>
      </c>
      <c r="AD708" s="24" t="str">
        <f>IF(Z708&lt;&gt;"",VLOOKUP(Z708,'Anlagentypen strukt inkl RD end'!$A$2:$H$40,8),"")</f>
        <v/>
      </c>
      <c r="AE708" s="33" t="str">
        <f t="shared" si="212"/>
        <v/>
      </c>
      <c r="AF708" s="25"/>
      <c r="AG708" s="25"/>
      <c r="AH708" s="25"/>
      <c r="AI708" s="25"/>
      <c r="AJ708" s="47" t="str">
        <f t="shared" si="213"/>
        <v/>
      </c>
      <c r="AK708" s="48" t="str">
        <f t="shared" si="207"/>
        <v/>
      </c>
      <c r="AL708" s="47" t="str">
        <f t="shared" ref="AL708:AL771" si="218">AE708 &amp; IF(AF708 &lt;&gt;"",AF708&amp;", ","") &amp;IF(AG708 &lt;&gt;"",AG708&amp;", ","") &amp;IF(AH708 &lt;&gt;"",AH708&amp;", ","")&amp; IF(AI708 &lt;&gt;"",AI708&amp;", ","")</f>
        <v/>
      </c>
      <c r="AM708" s="27"/>
      <c r="AN708" s="36" t="str">
        <f t="shared" si="208"/>
        <v/>
      </c>
      <c r="AO708" s="39" t="str">
        <f t="shared" si="204"/>
        <v/>
      </c>
      <c r="AP708" s="39" t="str">
        <f t="shared" si="214"/>
        <v/>
      </c>
      <c r="AQ708" s="97" t="str">
        <f t="shared" si="209"/>
        <v/>
      </c>
      <c r="AR708" s="113" t="str">
        <f>_xlfn.IFNA(IF(AND(MATCH(B708,SlNrfürStrecke!A:A,0)&gt;0,MATCH(C708,SlNrfürStrecke!B:B,0)&gt;0)=TRUE,"ja","nein"),"nein")</f>
        <v>nein</v>
      </c>
      <c r="AS708" s="140" t="str">
        <f t="shared" si="215"/>
        <v>nein</v>
      </c>
      <c r="AT708" s="113" t="str">
        <f t="shared" si="216"/>
        <v>Ja</v>
      </c>
      <c r="AU708" s="113"/>
      <c r="AV708" s="141" t="s">
        <v>3607</v>
      </c>
    </row>
    <row r="709" spans="1:48" s="39" customFormat="1" x14ac:dyDescent="0.25">
      <c r="A709" s="23" t="s">
        <v>2345</v>
      </c>
      <c r="B709" s="77">
        <v>35331</v>
      </c>
      <c r="C709" s="80" t="s">
        <v>3</v>
      </c>
      <c r="D709" s="81" t="s">
        <v>3</v>
      </c>
      <c r="E709" s="37" t="b">
        <f t="shared" si="217"/>
        <v>1</v>
      </c>
      <c r="F709" s="37" t="b">
        <f t="shared" si="210"/>
        <v>0</v>
      </c>
      <c r="G709" s="38" t="str">
        <f t="shared" si="201"/>
        <v xml:space="preserve">35331  </v>
      </c>
      <c r="H709" s="18" t="s">
        <v>992</v>
      </c>
      <c r="I709" s="93" t="s">
        <v>2346</v>
      </c>
      <c r="J709" s="19" t="s">
        <v>3</v>
      </c>
      <c r="K709" s="19" t="s">
        <v>3</v>
      </c>
      <c r="L709" s="51"/>
      <c r="M709" s="51"/>
      <c r="N709" s="19" t="str">
        <f t="shared" si="202"/>
        <v/>
      </c>
      <c r="O709" s="22" t="str">
        <f t="shared" ca="1" si="205"/>
        <v>ja</v>
      </c>
      <c r="P709" s="22" t="str">
        <f t="shared" ca="1" si="206"/>
        <v>ja</v>
      </c>
      <c r="Q709" s="20" t="str">
        <f t="shared" ca="1" si="203"/>
        <v>Ja</v>
      </c>
      <c r="R709" s="53" t="s">
        <v>991</v>
      </c>
      <c r="S709" s="73" t="s">
        <v>2345</v>
      </c>
      <c r="T709" s="28"/>
      <c r="U709" s="33" t="str">
        <f t="shared" si="211"/>
        <v/>
      </c>
      <c r="V709" s="29"/>
      <c r="W709" s="35"/>
      <c r="X709" s="35"/>
      <c r="Y709" s="35"/>
      <c r="Z709" s="35"/>
      <c r="AA709" s="24" t="str">
        <f>IF(W709&lt;&gt;"",VLOOKUP(W709,'Anlagentypen strukt inkl RD end'!$A$2:$H$40,8),"")</f>
        <v/>
      </c>
      <c r="AB709" s="24" t="str">
        <f>IF(X709&lt;&gt;"",VLOOKUP(X709,'Anlagentypen strukt inkl RD end'!$A$2:$H$40,8),"")</f>
        <v/>
      </c>
      <c r="AC709" s="24" t="str">
        <f>IF(Y709&lt;&gt;"",VLOOKUP(Y709,'Anlagentypen strukt inkl RD end'!$A$2:$H$40,8),"")</f>
        <v/>
      </c>
      <c r="AD709" s="24" t="str">
        <f>IF(Z709&lt;&gt;"",VLOOKUP(Z709,'Anlagentypen strukt inkl RD end'!$A$2:$H$40,8),"")</f>
        <v/>
      </c>
      <c r="AE709" s="33" t="str">
        <f t="shared" si="212"/>
        <v/>
      </c>
      <c r="AF709" s="25"/>
      <c r="AG709" s="25"/>
      <c r="AH709" s="25"/>
      <c r="AI709" s="25"/>
      <c r="AJ709" s="47" t="str">
        <f t="shared" si="213"/>
        <v/>
      </c>
      <c r="AK709" s="48" t="str">
        <f t="shared" si="207"/>
        <v/>
      </c>
      <c r="AL709" s="47" t="str">
        <f t="shared" si="218"/>
        <v/>
      </c>
      <c r="AM709" s="27"/>
      <c r="AN709" s="36" t="str">
        <f t="shared" si="208"/>
        <v/>
      </c>
      <c r="AO709" s="39" t="str">
        <f t="shared" si="204"/>
        <v/>
      </c>
      <c r="AP709" s="39" t="str">
        <f t="shared" si="214"/>
        <v>X</v>
      </c>
      <c r="AQ709" s="97" t="str">
        <f t="shared" si="209"/>
        <v/>
      </c>
      <c r="AR709" s="140" t="str">
        <f>_xlfn.IFNA(IF(AND(MATCH(B709,SlNrfürStrecke!A:A,0)&gt;0,MATCH(C709,SlNrfürStrecke!B:B,0)&gt;0)=TRUE,"ja","nein"),"nein")</f>
        <v>ja</v>
      </c>
      <c r="AS709" s="140" t="str">
        <f t="shared" si="215"/>
        <v>ja</v>
      </c>
      <c r="AT709" s="113" t="str">
        <f t="shared" si="216"/>
        <v>Nein</v>
      </c>
      <c r="AU709" s="113"/>
      <c r="AV709" s="141" t="s">
        <v>3607</v>
      </c>
    </row>
    <row r="710" spans="1:48" s="39" customFormat="1" hidden="1" x14ac:dyDescent="0.25">
      <c r="A710" s="23"/>
      <c r="B710" s="77">
        <v>35331</v>
      </c>
      <c r="C710" s="81" t="s">
        <v>7</v>
      </c>
      <c r="D710" s="81" t="s">
        <v>8</v>
      </c>
      <c r="E710" s="37" t="b">
        <f t="shared" si="217"/>
        <v>0</v>
      </c>
      <c r="F710" s="37" t="b">
        <f t="shared" si="210"/>
        <v>0</v>
      </c>
      <c r="G710" s="38" t="str">
        <f t="shared" si="201"/>
        <v>35331 77 g</v>
      </c>
      <c r="H710" s="18" t="s">
        <v>992</v>
      </c>
      <c r="I710" s="94" t="s">
        <v>9</v>
      </c>
      <c r="J710" s="19" t="s">
        <v>3</v>
      </c>
      <c r="K710" s="19" t="s">
        <v>3</v>
      </c>
      <c r="L710" s="51"/>
      <c r="M710" s="51"/>
      <c r="N710" s="19" t="str">
        <f t="shared" si="202"/>
        <v/>
      </c>
      <c r="O710" s="22" t="str">
        <f t="shared" ca="1" si="205"/>
        <v>ja</v>
      </c>
      <c r="P710" s="22" t="str">
        <f t="shared" ca="1" si="206"/>
        <v>ja</v>
      </c>
      <c r="Q710" s="20" t="str">
        <f t="shared" ca="1" si="203"/>
        <v>Ja</v>
      </c>
      <c r="R710" s="53" t="s">
        <v>993</v>
      </c>
      <c r="S710" s="84"/>
      <c r="T710" s="83"/>
      <c r="U710" s="33" t="str">
        <f t="shared" si="211"/>
        <v/>
      </c>
      <c r="V710" s="29"/>
      <c r="W710" s="35"/>
      <c r="X710" s="35"/>
      <c r="Y710" s="35"/>
      <c r="Z710" s="35"/>
      <c r="AA710" s="24" t="str">
        <f>IF(W710&lt;&gt;"",VLOOKUP(W710,'Anlagentypen strukt inkl RD end'!$A$2:$H$40,8),"")</f>
        <v/>
      </c>
      <c r="AB710" s="24" t="str">
        <f>IF(X710&lt;&gt;"",VLOOKUP(X710,'Anlagentypen strukt inkl RD end'!$A$2:$H$40,8),"")</f>
        <v/>
      </c>
      <c r="AC710" s="24" t="str">
        <f>IF(Y710&lt;&gt;"",VLOOKUP(Y710,'Anlagentypen strukt inkl RD end'!$A$2:$H$40,8),"")</f>
        <v/>
      </c>
      <c r="AD710" s="24" t="str">
        <f>IF(Z710&lt;&gt;"",VLOOKUP(Z710,'Anlagentypen strukt inkl RD end'!$A$2:$H$40,8),"")</f>
        <v/>
      </c>
      <c r="AE710" s="33" t="str">
        <f t="shared" si="212"/>
        <v/>
      </c>
      <c r="AF710" s="25"/>
      <c r="AG710" s="25"/>
      <c r="AH710" s="25"/>
      <c r="AI710" s="25"/>
      <c r="AJ710" s="47" t="str">
        <f t="shared" si="213"/>
        <v/>
      </c>
      <c r="AK710" s="48" t="str">
        <f t="shared" si="207"/>
        <v/>
      </c>
      <c r="AL710" s="47" t="str">
        <f t="shared" si="218"/>
        <v/>
      </c>
      <c r="AM710" s="27"/>
      <c r="AN710" s="36" t="str">
        <f t="shared" si="208"/>
        <v/>
      </c>
      <c r="AO710" s="39" t="str">
        <f t="shared" si="204"/>
        <v/>
      </c>
      <c r="AP710" s="39" t="str">
        <f t="shared" si="214"/>
        <v/>
      </c>
      <c r="AQ710" s="97" t="str">
        <f t="shared" si="209"/>
        <v/>
      </c>
      <c r="AR710" s="113" t="str">
        <f>_xlfn.IFNA(IF(AND(MATCH(B710,SlNrfürStrecke!A:A,0)&gt;0,MATCH(C710,SlNrfürStrecke!B:B,0)&gt;0)=TRUE,"ja","nein"),"nein")</f>
        <v>nein</v>
      </c>
      <c r="AS710" s="140" t="str">
        <f t="shared" si="215"/>
        <v>nein</v>
      </c>
      <c r="AT710" s="113" t="str">
        <f t="shared" si="216"/>
        <v>Ja</v>
      </c>
      <c r="AU710" s="113"/>
      <c r="AV710" s="141" t="s">
        <v>3607</v>
      </c>
    </row>
    <row r="711" spans="1:48" s="39" customFormat="1" hidden="1" x14ac:dyDescent="0.25">
      <c r="A711" s="23"/>
      <c r="B711" s="77">
        <v>35335</v>
      </c>
      <c r="C711" s="80" t="s">
        <v>3</v>
      </c>
      <c r="D711" s="81" t="s">
        <v>174</v>
      </c>
      <c r="E711" s="37" t="b">
        <f t="shared" si="217"/>
        <v>0</v>
      </c>
      <c r="F711" s="37" t="b">
        <f t="shared" si="210"/>
        <v>0</v>
      </c>
      <c r="G711" s="38" t="str">
        <f t="shared" si="201"/>
        <v>35335  gn</v>
      </c>
      <c r="H711" s="18" t="s">
        <v>995</v>
      </c>
      <c r="I711" s="93" t="s">
        <v>2346</v>
      </c>
      <c r="J711" s="19" t="s">
        <v>3</v>
      </c>
      <c r="K711" s="19" t="s">
        <v>3</v>
      </c>
      <c r="L711" s="51"/>
      <c r="M711" s="51"/>
      <c r="N711" s="19" t="str">
        <f t="shared" si="202"/>
        <v/>
      </c>
      <c r="O711" s="22" t="str">
        <f t="shared" ca="1" si="205"/>
        <v>ja</v>
      </c>
      <c r="P711" s="22" t="str">
        <f t="shared" ca="1" si="206"/>
        <v>ja</v>
      </c>
      <c r="Q711" s="20" t="str">
        <f t="shared" ca="1" si="203"/>
        <v>Ja</v>
      </c>
      <c r="R711" s="53" t="s">
        <v>994</v>
      </c>
      <c r="S711" s="84"/>
      <c r="T711" s="83"/>
      <c r="U711" s="33" t="str">
        <f t="shared" si="211"/>
        <v/>
      </c>
      <c r="V711" s="29"/>
      <c r="W711" s="35"/>
      <c r="X711" s="35"/>
      <c r="Y711" s="35"/>
      <c r="Z711" s="35"/>
      <c r="AA711" s="24" t="str">
        <f>IF(W711&lt;&gt;"",VLOOKUP(W711,'Anlagentypen strukt inkl RD end'!$A$2:$H$40,8),"")</f>
        <v/>
      </c>
      <c r="AB711" s="24" t="str">
        <f>IF(X711&lt;&gt;"",VLOOKUP(X711,'Anlagentypen strukt inkl RD end'!$A$2:$H$40,8),"")</f>
        <v/>
      </c>
      <c r="AC711" s="24" t="str">
        <f>IF(Y711&lt;&gt;"",VLOOKUP(Y711,'Anlagentypen strukt inkl RD end'!$A$2:$H$40,8),"")</f>
        <v/>
      </c>
      <c r="AD711" s="24" t="str">
        <f>IF(Z711&lt;&gt;"",VLOOKUP(Z711,'Anlagentypen strukt inkl RD end'!$A$2:$H$40,8),"")</f>
        <v/>
      </c>
      <c r="AE711" s="33" t="str">
        <f t="shared" si="212"/>
        <v/>
      </c>
      <c r="AF711" s="25"/>
      <c r="AG711" s="25"/>
      <c r="AH711" s="25"/>
      <c r="AI711" s="25"/>
      <c r="AJ711" s="47" t="str">
        <f t="shared" si="213"/>
        <v/>
      </c>
      <c r="AK711" s="48" t="str">
        <f t="shared" si="207"/>
        <v/>
      </c>
      <c r="AL711" s="47" t="str">
        <f t="shared" si="218"/>
        <v/>
      </c>
      <c r="AM711" s="27"/>
      <c r="AN711" s="36" t="str">
        <f t="shared" si="208"/>
        <v/>
      </c>
      <c r="AO711" s="39" t="str">
        <f t="shared" si="204"/>
        <v/>
      </c>
      <c r="AP711" s="39" t="str">
        <f t="shared" si="214"/>
        <v/>
      </c>
      <c r="AQ711" s="97" t="str">
        <f t="shared" si="209"/>
        <v/>
      </c>
      <c r="AR711" s="140" t="str">
        <f>_xlfn.IFNA(IF(AND(MATCH(B711,SlNrfürStrecke!A:A,0)&gt;0,MATCH(C711,SlNrfürStrecke!B:B,0)&gt;0)=TRUE,"ja","nein"),"nein")</f>
        <v>nein</v>
      </c>
      <c r="AS711" s="140" t="str">
        <f t="shared" si="215"/>
        <v>nein</v>
      </c>
      <c r="AT711" s="113" t="str">
        <f t="shared" si="216"/>
        <v>Ja</v>
      </c>
      <c r="AU711" s="113"/>
      <c r="AV711" s="141" t="s">
        <v>3607</v>
      </c>
    </row>
    <row r="712" spans="1:48" s="39" customFormat="1" hidden="1" x14ac:dyDescent="0.25">
      <c r="A712" s="23"/>
      <c r="B712" s="77">
        <v>35336</v>
      </c>
      <c r="C712" s="80" t="s">
        <v>3</v>
      </c>
      <c r="D712" s="81" t="s">
        <v>174</v>
      </c>
      <c r="E712" s="37" t="b">
        <f t="shared" si="217"/>
        <v>0</v>
      </c>
      <c r="F712" s="37" t="b">
        <f t="shared" si="210"/>
        <v>0</v>
      </c>
      <c r="G712" s="38" t="str">
        <f t="shared" si="201"/>
        <v>35336  gn</v>
      </c>
      <c r="H712" s="18" t="s">
        <v>997</v>
      </c>
      <c r="I712" s="93" t="s">
        <v>2346</v>
      </c>
      <c r="J712" s="19" t="s">
        <v>3</v>
      </c>
      <c r="K712" s="19" t="s">
        <v>3</v>
      </c>
      <c r="L712" s="51"/>
      <c r="M712" s="51"/>
      <c r="N712" s="19" t="str">
        <f t="shared" si="202"/>
        <v/>
      </c>
      <c r="O712" s="22" t="str">
        <f t="shared" ca="1" si="205"/>
        <v>ja</v>
      </c>
      <c r="P712" s="22" t="str">
        <f t="shared" ca="1" si="206"/>
        <v>ja</v>
      </c>
      <c r="Q712" s="20" t="str">
        <f t="shared" ca="1" si="203"/>
        <v>Ja</v>
      </c>
      <c r="R712" s="53" t="s">
        <v>996</v>
      </c>
      <c r="S712" s="84"/>
      <c r="T712" s="83"/>
      <c r="U712" s="33" t="str">
        <f t="shared" si="211"/>
        <v/>
      </c>
      <c r="V712" s="29"/>
      <c r="W712" s="35"/>
      <c r="X712" s="35"/>
      <c r="Y712" s="35"/>
      <c r="Z712" s="35"/>
      <c r="AA712" s="24" t="str">
        <f>IF(W712&lt;&gt;"",VLOOKUP(W712,'Anlagentypen strukt inkl RD end'!$A$2:$H$40,8),"")</f>
        <v/>
      </c>
      <c r="AB712" s="24" t="str">
        <f>IF(X712&lt;&gt;"",VLOOKUP(X712,'Anlagentypen strukt inkl RD end'!$A$2:$H$40,8),"")</f>
        <v/>
      </c>
      <c r="AC712" s="24" t="str">
        <f>IF(Y712&lt;&gt;"",VLOOKUP(Y712,'Anlagentypen strukt inkl RD end'!$A$2:$H$40,8),"")</f>
        <v/>
      </c>
      <c r="AD712" s="24" t="str">
        <f>IF(Z712&lt;&gt;"",VLOOKUP(Z712,'Anlagentypen strukt inkl RD end'!$A$2:$H$40,8),"")</f>
        <v/>
      </c>
      <c r="AE712" s="33" t="str">
        <f t="shared" si="212"/>
        <v/>
      </c>
      <c r="AF712" s="25"/>
      <c r="AG712" s="25"/>
      <c r="AH712" s="25"/>
      <c r="AI712" s="25"/>
      <c r="AJ712" s="47" t="str">
        <f t="shared" si="213"/>
        <v/>
      </c>
      <c r="AK712" s="48" t="str">
        <f t="shared" si="207"/>
        <v/>
      </c>
      <c r="AL712" s="47" t="str">
        <f t="shared" si="218"/>
        <v/>
      </c>
      <c r="AM712" s="27"/>
      <c r="AN712" s="36" t="str">
        <f t="shared" si="208"/>
        <v/>
      </c>
      <c r="AO712" s="39" t="str">
        <f t="shared" si="204"/>
        <v/>
      </c>
      <c r="AP712" s="39" t="str">
        <f t="shared" si="214"/>
        <v/>
      </c>
      <c r="AQ712" s="97" t="str">
        <f t="shared" si="209"/>
        <v/>
      </c>
      <c r="AR712" s="140" t="str">
        <f>_xlfn.IFNA(IF(AND(MATCH(B712,SlNrfürStrecke!A:A,0)&gt;0,MATCH(C712,SlNrfürStrecke!B:B,0)&gt;0)=TRUE,"ja","nein"),"nein")</f>
        <v>nein</v>
      </c>
      <c r="AS712" s="140" t="str">
        <f t="shared" si="215"/>
        <v>nein</v>
      </c>
      <c r="AT712" s="113" t="str">
        <f t="shared" si="216"/>
        <v>Ja</v>
      </c>
      <c r="AU712" s="113"/>
      <c r="AV712" s="141" t="s">
        <v>3607</v>
      </c>
    </row>
    <row r="713" spans="1:48" s="39" customFormat="1" hidden="1" x14ac:dyDescent="0.25">
      <c r="A713" s="23"/>
      <c r="B713" s="77">
        <v>35337</v>
      </c>
      <c r="C713" s="80" t="s">
        <v>3</v>
      </c>
      <c r="D713" s="81" t="s">
        <v>174</v>
      </c>
      <c r="E713" s="37" t="b">
        <f t="shared" si="217"/>
        <v>0</v>
      </c>
      <c r="F713" s="37" t="b">
        <f t="shared" si="210"/>
        <v>0</v>
      </c>
      <c r="G713" s="38" t="str">
        <f t="shared" si="201"/>
        <v>35337  gn</v>
      </c>
      <c r="H713" s="18" t="s">
        <v>999</v>
      </c>
      <c r="I713" s="93" t="s">
        <v>2346</v>
      </c>
      <c r="J713" s="19" t="s">
        <v>3</v>
      </c>
      <c r="K713" s="19" t="s">
        <v>3</v>
      </c>
      <c r="L713" s="51"/>
      <c r="M713" s="51"/>
      <c r="N713" s="19" t="str">
        <f t="shared" si="202"/>
        <v/>
      </c>
      <c r="O713" s="22" t="str">
        <f t="shared" ca="1" si="205"/>
        <v>ja</v>
      </c>
      <c r="P713" s="22" t="str">
        <f t="shared" ca="1" si="206"/>
        <v>ja</v>
      </c>
      <c r="Q713" s="20" t="str">
        <f t="shared" ca="1" si="203"/>
        <v>Ja</v>
      </c>
      <c r="R713" s="53" t="s">
        <v>998</v>
      </c>
      <c r="S713" s="84"/>
      <c r="T713" s="83"/>
      <c r="U713" s="33" t="str">
        <f t="shared" si="211"/>
        <v/>
      </c>
      <c r="V713" s="29"/>
      <c r="W713" s="35"/>
      <c r="X713" s="35"/>
      <c r="Y713" s="35"/>
      <c r="Z713" s="35"/>
      <c r="AA713" s="24" t="str">
        <f>IF(W713&lt;&gt;"",VLOOKUP(W713,'Anlagentypen strukt inkl RD end'!$A$2:$H$40,8),"")</f>
        <v/>
      </c>
      <c r="AB713" s="24" t="str">
        <f>IF(X713&lt;&gt;"",VLOOKUP(X713,'Anlagentypen strukt inkl RD end'!$A$2:$H$40,8),"")</f>
        <v/>
      </c>
      <c r="AC713" s="24" t="str">
        <f>IF(Y713&lt;&gt;"",VLOOKUP(Y713,'Anlagentypen strukt inkl RD end'!$A$2:$H$40,8),"")</f>
        <v/>
      </c>
      <c r="AD713" s="24" t="str">
        <f>IF(Z713&lt;&gt;"",VLOOKUP(Z713,'Anlagentypen strukt inkl RD end'!$A$2:$H$40,8),"")</f>
        <v/>
      </c>
      <c r="AE713" s="33" t="str">
        <f t="shared" si="212"/>
        <v/>
      </c>
      <c r="AF713" s="25"/>
      <c r="AG713" s="25"/>
      <c r="AH713" s="25"/>
      <c r="AI713" s="25"/>
      <c r="AJ713" s="47" t="str">
        <f t="shared" si="213"/>
        <v/>
      </c>
      <c r="AK713" s="48" t="str">
        <f t="shared" si="207"/>
        <v/>
      </c>
      <c r="AL713" s="47" t="str">
        <f t="shared" si="218"/>
        <v/>
      </c>
      <c r="AM713" s="27"/>
      <c r="AN713" s="36" t="str">
        <f t="shared" si="208"/>
        <v/>
      </c>
      <c r="AO713" s="39" t="str">
        <f t="shared" si="204"/>
        <v/>
      </c>
      <c r="AP713" s="39" t="str">
        <f t="shared" si="214"/>
        <v/>
      </c>
      <c r="AQ713" s="97" t="str">
        <f t="shared" si="209"/>
        <v/>
      </c>
      <c r="AR713" s="140" t="str">
        <f>_xlfn.IFNA(IF(AND(MATCH(B713,SlNrfürStrecke!A:A,0)&gt;0,MATCH(C713,SlNrfürStrecke!B:B,0)&gt;0)=TRUE,"ja","nein"),"nein")</f>
        <v>nein</v>
      </c>
      <c r="AS713" s="140" t="str">
        <f t="shared" si="215"/>
        <v>nein</v>
      </c>
      <c r="AT713" s="113" t="str">
        <f t="shared" si="216"/>
        <v>Ja</v>
      </c>
      <c r="AU713" s="113"/>
      <c r="AV713" s="141" t="s">
        <v>3607</v>
      </c>
    </row>
    <row r="714" spans="1:48" s="39" customFormat="1" hidden="1" x14ac:dyDescent="0.25">
      <c r="A714" s="23"/>
      <c r="B714" s="77">
        <v>35338</v>
      </c>
      <c r="C714" s="80" t="s">
        <v>3</v>
      </c>
      <c r="D714" s="81" t="s">
        <v>174</v>
      </c>
      <c r="E714" s="37" t="b">
        <f t="shared" si="217"/>
        <v>0</v>
      </c>
      <c r="F714" s="37" t="b">
        <f t="shared" si="210"/>
        <v>0</v>
      </c>
      <c r="G714" s="38" t="str">
        <f t="shared" si="201"/>
        <v>35338  gn</v>
      </c>
      <c r="H714" s="18" t="s">
        <v>1001</v>
      </c>
      <c r="I714" s="93" t="s">
        <v>2346</v>
      </c>
      <c r="J714" s="19" t="s">
        <v>3</v>
      </c>
      <c r="K714" s="19" t="s">
        <v>3</v>
      </c>
      <c r="L714" s="51"/>
      <c r="M714" s="51"/>
      <c r="N714" s="19" t="str">
        <f t="shared" si="202"/>
        <v/>
      </c>
      <c r="O714" s="22" t="str">
        <f t="shared" ca="1" si="205"/>
        <v>ja</v>
      </c>
      <c r="P714" s="22" t="str">
        <f t="shared" ca="1" si="206"/>
        <v>ja</v>
      </c>
      <c r="Q714" s="20" t="str">
        <f t="shared" ca="1" si="203"/>
        <v>Ja</v>
      </c>
      <c r="R714" s="53" t="s">
        <v>1000</v>
      </c>
      <c r="S714" s="84"/>
      <c r="T714" s="83"/>
      <c r="U714" s="33" t="str">
        <f t="shared" si="211"/>
        <v/>
      </c>
      <c r="V714" s="29"/>
      <c r="W714" s="35"/>
      <c r="X714" s="35"/>
      <c r="Y714" s="35"/>
      <c r="Z714" s="35"/>
      <c r="AA714" s="24" t="str">
        <f>IF(W714&lt;&gt;"",VLOOKUP(W714,'Anlagentypen strukt inkl RD end'!$A$2:$H$40,8),"")</f>
        <v/>
      </c>
      <c r="AB714" s="24" t="str">
        <f>IF(X714&lt;&gt;"",VLOOKUP(X714,'Anlagentypen strukt inkl RD end'!$A$2:$H$40,8),"")</f>
        <v/>
      </c>
      <c r="AC714" s="24" t="str">
        <f>IF(Y714&lt;&gt;"",VLOOKUP(Y714,'Anlagentypen strukt inkl RD end'!$A$2:$H$40,8),"")</f>
        <v/>
      </c>
      <c r="AD714" s="24" t="str">
        <f>IF(Z714&lt;&gt;"",VLOOKUP(Z714,'Anlagentypen strukt inkl RD end'!$A$2:$H$40,8),"")</f>
        <v/>
      </c>
      <c r="AE714" s="33" t="str">
        <f t="shared" si="212"/>
        <v/>
      </c>
      <c r="AF714" s="25"/>
      <c r="AG714" s="25"/>
      <c r="AH714" s="25"/>
      <c r="AI714" s="25"/>
      <c r="AJ714" s="47" t="str">
        <f t="shared" si="213"/>
        <v/>
      </c>
      <c r="AK714" s="48" t="str">
        <f t="shared" si="207"/>
        <v/>
      </c>
      <c r="AL714" s="47" t="str">
        <f t="shared" si="218"/>
        <v/>
      </c>
      <c r="AM714" s="27"/>
      <c r="AN714" s="36" t="str">
        <f t="shared" si="208"/>
        <v/>
      </c>
      <c r="AO714" s="39" t="str">
        <f t="shared" si="204"/>
        <v/>
      </c>
      <c r="AP714" s="39" t="str">
        <f t="shared" si="214"/>
        <v/>
      </c>
      <c r="AQ714" s="97" t="str">
        <f t="shared" si="209"/>
        <v/>
      </c>
      <c r="AR714" s="140" t="str">
        <f>_xlfn.IFNA(IF(AND(MATCH(B714,SlNrfürStrecke!A:A,0)&gt;0,MATCH(C714,SlNrfürStrecke!B:B,0)&gt;0)=TRUE,"ja","nein"),"nein")</f>
        <v>nein</v>
      </c>
      <c r="AS714" s="140" t="str">
        <f t="shared" si="215"/>
        <v>nein</v>
      </c>
      <c r="AT714" s="113" t="str">
        <f t="shared" si="216"/>
        <v>Ja</v>
      </c>
      <c r="AU714" s="113"/>
      <c r="AV714" s="141" t="s">
        <v>3607</v>
      </c>
    </row>
    <row r="715" spans="1:48" s="39" customFormat="1" ht="26.4" hidden="1" x14ac:dyDescent="0.25">
      <c r="A715" s="23"/>
      <c r="B715" s="77">
        <v>35339</v>
      </c>
      <c r="C715" s="80" t="s">
        <v>3</v>
      </c>
      <c r="D715" s="81" t="s">
        <v>174</v>
      </c>
      <c r="E715" s="37" t="b">
        <f t="shared" si="217"/>
        <v>0</v>
      </c>
      <c r="F715" s="37" t="b">
        <f t="shared" si="210"/>
        <v>0</v>
      </c>
      <c r="G715" s="38" t="str">
        <f t="shared" si="201"/>
        <v>35339  gn</v>
      </c>
      <c r="H715" s="18" t="s">
        <v>1003</v>
      </c>
      <c r="I715" s="93" t="s">
        <v>2346</v>
      </c>
      <c r="J715" s="19" t="s">
        <v>3</v>
      </c>
      <c r="K715" s="19" t="s">
        <v>3</v>
      </c>
      <c r="L715" s="51"/>
      <c r="M715" s="51"/>
      <c r="N715" s="19" t="str">
        <f t="shared" si="202"/>
        <v/>
      </c>
      <c r="O715" s="22" t="str">
        <f t="shared" ca="1" si="205"/>
        <v>ja</v>
      </c>
      <c r="P715" s="22" t="str">
        <f t="shared" ca="1" si="206"/>
        <v>ja</v>
      </c>
      <c r="Q715" s="20" t="str">
        <f t="shared" ca="1" si="203"/>
        <v>Ja</v>
      </c>
      <c r="R715" s="53" t="s">
        <v>1002</v>
      </c>
      <c r="S715" s="84"/>
      <c r="T715" s="83"/>
      <c r="U715" s="33" t="str">
        <f t="shared" si="211"/>
        <v/>
      </c>
      <c r="V715" s="29"/>
      <c r="W715" s="35"/>
      <c r="X715" s="35"/>
      <c r="Y715" s="35"/>
      <c r="Z715" s="35"/>
      <c r="AA715" s="24" t="str">
        <f>IF(W715&lt;&gt;"",VLOOKUP(W715,'Anlagentypen strukt inkl RD end'!$A$2:$H$40,8),"")</f>
        <v/>
      </c>
      <c r="AB715" s="24" t="str">
        <f>IF(X715&lt;&gt;"",VLOOKUP(X715,'Anlagentypen strukt inkl RD end'!$A$2:$H$40,8),"")</f>
        <v/>
      </c>
      <c r="AC715" s="24" t="str">
        <f>IF(Y715&lt;&gt;"",VLOOKUP(Y715,'Anlagentypen strukt inkl RD end'!$A$2:$H$40,8),"")</f>
        <v/>
      </c>
      <c r="AD715" s="24" t="str">
        <f>IF(Z715&lt;&gt;"",VLOOKUP(Z715,'Anlagentypen strukt inkl RD end'!$A$2:$H$40,8),"")</f>
        <v/>
      </c>
      <c r="AE715" s="33" t="str">
        <f t="shared" si="212"/>
        <v/>
      </c>
      <c r="AF715" s="25"/>
      <c r="AG715" s="25"/>
      <c r="AH715" s="25"/>
      <c r="AI715" s="25"/>
      <c r="AJ715" s="47" t="str">
        <f t="shared" si="213"/>
        <v/>
      </c>
      <c r="AK715" s="48" t="str">
        <f t="shared" si="207"/>
        <v/>
      </c>
      <c r="AL715" s="47" t="str">
        <f t="shared" si="218"/>
        <v/>
      </c>
      <c r="AM715" s="27"/>
      <c r="AN715" s="36" t="str">
        <f t="shared" si="208"/>
        <v/>
      </c>
      <c r="AO715" s="39" t="str">
        <f t="shared" si="204"/>
        <v/>
      </c>
      <c r="AP715" s="39" t="str">
        <f t="shared" si="214"/>
        <v/>
      </c>
      <c r="AQ715" s="97" t="str">
        <f t="shared" si="209"/>
        <v/>
      </c>
      <c r="AR715" s="140" t="str">
        <f>_xlfn.IFNA(IF(AND(MATCH(B715,SlNrfürStrecke!A:A,0)&gt;0,MATCH(C715,SlNrfürStrecke!B:B,0)&gt;0)=TRUE,"ja","nein"),"nein")</f>
        <v>nein</v>
      </c>
      <c r="AS715" s="140" t="str">
        <f t="shared" si="215"/>
        <v>nein</v>
      </c>
      <c r="AT715" s="113" t="str">
        <f t="shared" si="216"/>
        <v>Ja</v>
      </c>
      <c r="AU715" s="113"/>
      <c r="AV715" s="141" t="s">
        <v>3607</v>
      </c>
    </row>
    <row r="716" spans="1:48" s="39" customFormat="1" x14ac:dyDescent="0.25">
      <c r="A716" s="23" t="s">
        <v>2345</v>
      </c>
      <c r="B716" s="77">
        <v>35340</v>
      </c>
      <c r="C716" s="80" t="s">
        <v>3</v>
      </c>
      <c r="D716" s="81" t="s">
        <v>3</v>
      </c>
      <c r="E716" s="37" t="b">
        <f t="shared" si="217"/>
        <v>1</v>
      </c>
      <c r="F716" s="37" t="b">
        <f t="shared" si="210"/>
        <v>0</v>
      </c>
      <c r="G716" s="38" t="str">
        <f t="shared" si="201"/>
        <v xml:space="preserve">35340  </v>
      </c>
      <c r="H716" s="18" t="s">
        <v>1005</v>
      </c>
      <c r="I716" s="93" t="s">
        <v>2346</v>
      </c>
      <c r="J716" s="19" t="s">
        <v>3368</v>
      </c>
      <c r="K716" s="19" t="s">
        <v>3</v>
      </c>
      <c r="L716" s="51"/>
      <c r="M716" s="51"/>
      <c r="N716" s="19" t="str">
        <f t="shared" si="202"/>
        <v/>
      </c>
      <c r="O716" s="22" t="str">
        <f t="shared" ca="1" si="205"/>
        <v>ja</v>
      </c>
      <c r="P716" s="22" t="str">
        <f t="shared" ca="1" si="206"/>
        <v>ja</v>
      </c>
      <c r="Q716" s="20" t="str">
        <f t="shared" ca="1" si="203"/>
        <v>Ja</v>
      </c>
      <c r="R716" s="53" t="s">
        <v>1004</v>
      </c>
      <c r="S716" s="73" t="s">
        <v>2345</v>
      </c>
      <c r="T716" s="28"/>
      <c r="U716" s="33" t="str">
        <f t="shared" si="211"/>
        <v/>
      </c>
      <c r="V716" s="29"/>
      <c r="W716" s="35"/>
      <c r="X716" s="35"/>
      <c r="Y716" s="35"/>
      <c r="Z716" s="35"/>
      <c r="AA716" s="24" t="str">
        <f>IF(W716&lt;&gt;"",VLOOKUP(W716,'Anlagentypen strukt inkl RD end'!$A$2:$H$40,8),"")</f>
        <v/>
      </c>
      <c r="AB716" s="24" t="str">
        <f>IF(X716&lt;&gt;"",VLOOKUP(X716,'Anlagentypen strukt inkl RD end'!$A$2:$H$40,8),"")</f>
        <v/>
      </c>
      <c r="AC716" s="24" t="str">
        <f>IF(Y716&lt;&gt;"",VLOOKUP(Y716,'Anlagentypen strukt inkl RD end'!$A$2:$H$40,8),"")</f>
        <v/>
      </c>
      <c r="AD716" s="24" t="str">
        <f>IF(Z716&lt;&gt;"",VLOOKUP(Z716,'Anlagentypen strukt inkl RD end'!$A$2:$H$40,8),"")</f>
        <v/>
      </c>
      <c r="AE716" s="33" t="str">
        <f t="shared" si="212"/>
        <v/>
      </c>
      <c r="AF716" s="25"/>
      <c r="AG716" s="25"/>
      <c r="AH716" s="25"/>
      <c r="AI716" s="25"/>
      <c r="AJ716" s="47" t="str">
        <f t="shared" si="213"/>
        <v/>
      </c>
      <c r="AK716" s="48" t="str">
        <f t="shared" si="207"/>
        <v/>
      </c>
      <c r="AL716" s="47" t="str">
        <f t="shared" si="218"/>
        <v/>
      </c>
      <c r="AM716" s="27"/>
      <c r="AN716" s="36" t="str">
        <f t="shared" si="208"/>
        <v/>
      </c>
      <c r="AO716" s="39" t="str">
        <f t="shared" si="204"/>
        <v/>
      </c>
      <c r="AP716" s="39" t="str">
        <f t="shared" si="214"/>
        <v>X</v>
      </c>
      <c r="AQ716" s="97" t="str">
        <f t="shared" si="209"/>
        <v/>
      </c>
      <c r="AR716" s="140" t="str">
        <f>_xlfn.IFNA(IF(AND(MATCH(B716,SlNrfürStrecke!A:A,0)&gt;0,MATCH(C716,SlNrfürStrecke!B:B,0)&gt;0)=TRUE,"ja","nein"),"nein")</f>
        <v>ja</v>
      </c>
      <c r="AS716" s="140" t="str">
        <f t="shared" si="215"/>
        <v>ja</v>
      </c>
      <c r="AT716" s="113" t="str">
        <f t="shared" si="216"/>
        <v>Nein</v>
      </c>
      <c r="AU716" s="113"/>
      <c r="AV716" s="141" t="s">
        <v>3607</v>
      </c>
    </row>
    <row r="717" spans="1:48" s="39" customFormat="1" ht="26.4" hidden="1" x14ac:dyDescent="0.25">
      <c r="A717" s="23"/>
      <c r="B717" s="77">
        <v>35340</v>
      </c>
      <c r="C717" s="81" t="s">
        <v>142</v>
      </c>
      <c r="D717" s="81" t="s">
        <v>3</v>
      </c>
      <c r="E717" s="37" t="b">
        <f t="shared" si="217"/>
        <v>0</v>
      </c>
      <c r="F717" s="37" t="b">
        <f t="shared" si="210"/>
        <v>0</v>
      </c>
      <c r="G717" s="38" t="str">
        <f t="shared" si="201"/>
        <v xml:space="preserve">35340 91 </v>
      </c>
      <c r="H717" s="18" t="s">
        <v>1005</v>
      </c>
      <c r="I717" s="94" t="s">
        <v>3164</v>
      </c>
      <c r="J717" s="19" t="s">
        <v>3369</v>
      </c>
      <c r="K717" s="19" t="s">
        <v>3</v>
      </c>
      <c r="L717" s="51"/>
      <c r="M717" s="51"/>
      <c r="N717" s="19" t="str">
        <f t="shared" si="202"/>
        <v/>
      </c>
      <c r="O717" s="22" t="str">
        <f t="shared" ca="1" si="205"/>
        <v>ja</v>
      </c>
      <c r="P717" s="22" t="str">
        <f t="shared" ca="1" si="206"/>
        <v>ja</v>
      </c>
      <c r="Q717" s="20" t="str">
        <f t="shared" ca="1" si="203"/>
        <v>Ja</v>
      </c>
      <c r="R717" s="53" t="s">
        <v>1006</v>
      </c>
      <c r="S717" s="73"/>
      <c r="T717" s="28"/>
      <c r="U717" s="33" t="str">
        <f t="shared" si="211"/>
        <v/>
      </c>
      <c r="V717" s="29"/>
      <c r="W717" s="35"/>
      <c r="X717" s="35"/>
      <c r="Y717" s="35"/>
      <c r="Z717" s="35"/>
      <c r="AA717" s="24" t="str">
        <f>IF(W717&lt;&gt;"",VLOOKUP(W717,'Anlagentypen strukt inkl RD end'!$A$2:$H$40,8),"")</f>
        <v/>
      </c>
      <c r="AB717" s="24" t="str">
        <f>IF(X717&lt;&gt;"",VLOOKUP(X717,'Anlagentypen strukt inkl RD end'!$A$2:$H$40,8),"")</f>
        <v/>
      </c>
      <c r="AC717" s="24" t="str">
        <f>IF(Y717&lt;&gt;"",VLOOKUP(Y717,'Anlagentypen strukt inkl RD end'!$A$2:$H$40,8),"")</f>
        <v/>
      </c>
      <c r="AD717" s="24" t="str">
        <f>IF(Z717&lt;&gt;"",VLOOKUP(Z717,'Anlagentypen strukt inkl RD end'!$A$2:$H$40,8),"")</f>
        <v/>
      </c>
      <c r="AE717" s="33" t="str">
        <f t="shared" si="212"/>
        <v/>
      </c>
      <c r="AF717" s="25"/>
      <c r="AG717" s="25"/>
      <c r="AH717" s="25"/>
      <c r="AI717" s="25"/>
      <c r="AJ717" s="47" t="str">
        <f t="shared" si="213"/>
        <v/>
      </c>
      <c r="AK717" s="48" t="str">
        <f t="shared" si="207"/>
        <v/>
      </c>
      <c r="AL717" s="47" t="str">
        <f t="shared" si="218"/>
        <v/>
      </c>
      <c r="AM717" s="27"/>
      <c r="AN717" s="36" t="str">
        <f t="shared" si="208"/>
        <v/>
      </c>
      <c r="AO717" s="39" t="str">
        <f t="shared" si="204"/>
        <v/>
      </c>
      <c r="AP717" s="39" t="str">
        <f t="shared" si="214"/>
        <v/>
      </c>
      <c r="AQ717" s="97" t="str">
        <f t="shared" si="209"/>
        <v/>
      </c>
      <c r="AR717" s="113" t="str">
        <f>_xlfn.IFNA(IF(AND(MATCH(B717,SlNrfürStrecke!A:A,0)&gt;0,MATCH(C717,SlNrfürStrecke!B:B,0)&gt;0)=TRUE,"ja","nein"),"nein")</f>
        <v>nein</v>
      </c>
      <c r="AS717" s="140" t="str">
        <f t="shared" si="215"/>
        <v>nein</v>
      </c>
      <c r="AT717" s="113" t="str">
        <f t="shared" si="216"/>
        <v>Ja</v>
      </c>
      <c r="AU717" s="113"/>
      <c r="AV717" s="141" t="s">
        <v>3607</v>
      </c>
    </row>
    <row r="718" spans="1:48" s="39" customFormat="1" hidden="1" x14ac:dyDescent="0.25">
      <c r="A718" s="23"/>
      <c r="B718" s="77">
        <v>35341</v>
      </c>
      <c r="C718" s="81" t="s">
        <v>1008</v>
      </c>
      <c r="D718" s="81" t="s">
        <v>8</v>
      </c>
      <c r="E718" s="37" t="b">
        <f t="shared" si="217"/>
        <v>0</v>
      </c>
      <c r="F718" s="37" t="b">
        <f t="shared" si="210"/>
        <v>0</v>
      </c>
      <c r="G718" s="38" t="str">
        <f t="shared" si="201"/>
        <v>35341 12 g</v>
      </c>
      <c r="H718" s="18" t="s">
        <v>1009</v>
      </c>
      <c r="I718" s="94" t="s">
        <v>1010</v>
      </c>
      <c r="J718" s="19" t="s">
        <v>3</v>
      </c>
      <c r="K718" s="19" t="s">
        <v>963</v>
      </c>
      <c r="L718" s="51"/>
      <c r="M718" s="51"/>
      <c r="N718" s="19" t="str">
        <f t="shared" si="202"/>
        <v/>
      </c>
      <c r="O718" s="22" t="str">
        <f t="shared" ca="1" si="205"/>
        <v>ja</v>
      </c>
      <c r="P718" s="22" t="str">
        <f t="shared" ca="1" si="206"/>
        <v>ja</v>
      </c>
      <c r="Q718" s="20" t="str">
        <f t="shared" ca="1" si="203"/>
        <v>Ja</v>
      </c>
      <c r="R718" s="53" t="s">
        <v>1007</v>
      </c>
      <c r="S718" s="84"/>
      <c r="T718" s="83"/>
      <c r="U718" s="33" t="str">
        <f t="shared" si="211"/>
        <v/>
      </c>
      <c r="V718" s="29"/>
      <c r="W718" s="35"/>
      <c r="X718" s="35"/>
      <c r="Y718" s="35"/>
      <c r="Z718" s="35"/>
      <c r="AA718" s="24" t="str">
        <f>IF(W718&lt;&gt;"",VLOOKUP(W718,'Anlagentypen strukt inkl RD end'!$A$2:$H$40,8),"")</f>
        <v/>
      </c>
      <c r="AB718" s="24" t="str">
        <f>IF(X718&lt;&gt;"",VLOOKUP(X718,'Anlagentypen strukt inkl RD end'!$A$2:$H$40,8),"")</f>
        <v/>
      </c>
      <c r="AC718" s="24" t="str">
        <f>IF(Y718&lt;&gt;"",VLOOKUP(Y718,'Anlagentypen strukt inkl RD end'!$A$2:$H$40,8),"")</f>
        <v/>
      </c>
      <c r="AD718" s="24" t="str">
        <f>IF(Z718&lt;&gt;"",VLOOKUP(Z718,'Anlagentypen strukt inkl RD end'!$A$2:$H$40,8),"")</f>
        <v/>
      </c>
      <c r="AE718" s="33" t="str">
        <f t="shared" si="212"/>
        <v/>
      </c>
      <c r="AF718" s="25"/>
      <c r="AG718" s="25"/>
      <c r="AH718" s="25"/>
      <c r="AI718" s="25"/>
      <c r="AJ718" s="47" t="str">
        <f t="shared" si="213"/>
        <v/>
      </c>
      <c r="AK718" s="48" t="str">
        <f t="shared" si="207"/>
        <v/>
      </c>
      <c r="AL718" s="47" t="str">
        <f t="shared" si="218"/>
        <v/>
      </c>
      <c r="AM718" s="27"/>
      <c r="AN718" s="36" t="str">
        <f t="shared" si="208"/>
        <v/>
      </c>
      <c r="AO718" s="39" t="str">
        <f t="shared" si="204"/>
        <v/>
      </c>
      <c r="AP718" s="39" t="str">
        <f t="shared" si="214"/>
        <v/>
      </c>
      <c r="AQ718" s="97" t="str">
        <f t="shared" si="209"/>
        <v/>
      </c>
      <c r="AR718" s="113" t="str">
        <f>_xlfn.IFNA(IF(AND(MATCH(B718,SlNrfürStrecke!A:A,0)&gt;0,MATCH(C718,SlNrfürStrecke!B:B,0)&gt;0)=TRUE,"ja","nein"),"nein")</f>
        <v>nein</v>
      </c>
      <c r="AS718" s="140" t="str">
        <f t="shared" si="215"/>
        <v>nein</v>
      </c>
      <c r="AT718" s="113" t="str">
        <f t="shared" si="216"/>
        <v>Ja</v>
      </c>
      <c r="AU718" s="113"/>
      <c r="AV718" s="141" t="s">
        <v>3607</v>
      </c>
    </row>
    <row r="719" spans="1:48" s="39" customFormat="1" ht="26.4" hidden="1" x14ac:dyDescent="0.25">
      <c r="A719" s="23"/>
      <c r="B719" s="77">
        <v>35341</v>
      </c>
      <c r="C719" s="81" t="s">
        <v>1012</v>
      </c>
      <c r="D719" s="81" t="s">
        <v>8</v>
      </c>
      <c r="E719" s="37" t="b">
        <f t="shared" si="217"/>
        <v>0</v>
      </c>
      <c r="F719" s="37" t="b">
        <f t="shared" si="210"/>
        <v>0</v>
      </c>
      <c r="G719" s="38" t="str">
        <f t="shared" si="201"/>
        <v>35341 13 g</v>
      </c>
      <c r="H719" s="18" t="s">
        <v>1009</v>
      </c>
      <c r="I719" s="94" t="s">
        <v>1013</v>
      </c>
      <c r="J719" s="19" t="s">
        <v>3</v>
      </c>
      <c r="K719" s="19" t="s">
        <v>963</v>
      </c>
      <c r="L719" s="51"/>
      <c r="M719" s="51"/>
      <c r="N719" s="19" t="str">
        <f t="shared" si="202"/>
        <v/>
      </c>
      <c r="O719" s="22" t="str">
        <f t="shared" ca="1" si="205"/>
        <v>ja</v>
      </c>
      <c r="P719" s="22" t="str">
        <f t="shared" ca="1" si="206"/>
        <v>ja</v>
      </c>
      <c r="Q719" s="20" t="str">
        <f t="shared" ca="1" si="203"/>
        <v>Ja</v>
      </c>
      <c r="R719" s="53" t="s">
        <v>1011</v>
      </c>
      <c r="S719" s="84"/>
      <c r="T719" s="83"/>
      <c r="U719" s="33" t="str">
        <f t="shared" si="211"/>
        <v/>
      </c>
      <c r="V719" s="29"/>
      <c r="W719" s="35"/>
      <c r="X719" s="35"/>
      <c r="Y719" s="35"/>
      <c r="Z719" s="35"/>
      <c r="AA719" s="24" t="str">
        <f>IF(W719&lt;&gt;"",VLOOKUP(W719,'Anlagentypen strukt inkl RD end'!$A$2:$H$40,8),"")</f>
        <v/>
      </c>
      <c r="AB719" s="24" t="str">
        <f>IF(X719&lt;&gt;"",VLOOKUP(X719,'Anlagentypen strukt inkl RD end'!$A$2:$H$40,8),"")</f>
        <v/>
      </c>
      <c r="AC719" s="24" t="str">
        <f>IF(Y719&lt;&gt;"",VLOOKUP(Y719,'Anlagentypen strukt inkl RD end'!$A$2:$H$40,8),"")</f>
        <v/>
      </c>
      <c r="AD719" s="24" t="str">
        <f>IF(Z719&lt;&gt;"",VLOOKUP(Z719,'Anlagentypen strukt inkl RD end'!$A$2:$H$40,8),"")</f>
        <v/>
      </c>
      <c r="AE719" s="33" t="str">
        <f t="shared" si="212"/>
        <v/>
      </c>
      <c r="AF719" s="25"/>
      <c r="AG719" s="25"/>
      <c r="AH719" s="25"/>
      <c r="AI719" s="25"/>
      <c r="AJ719" s="47" t="str">
        <f t="shared" si="213"/>
        <v/>
      </c>
      <c r="AK719" s="48" t="str">
        <f t="shared" si="207"/>
        <v/>
      </c>
      <c r="AL719" s="47" t="str">
        <f t="shared" si="218"/>
        <v/>
      </c>
      <c r="AM719" s="27"/>
      <c r="AN719" s="36" t="str">
        <f t="shared" si="208"/>
        <v/>
      </c>
      <c r="AO719" s="39" t="str">
        <f t="shared" si="204"/>
        <v/>
      </c>
      <c r="AP719" s="39" t="str">
        <f t="shared" si="214"/>
        <v/>
      </c>
      <c r="AQ719" s="97" t="str">
        <f t="shared" si="209"/>
        <v/>
      </c>
      <c r="AR719" s="113" t="str">
        <f>_xlfn.IFNA(IF(AND(MATCH(B719,SlNrfürStrecke!A:A,0)&gt;0,MATCH(C719,SlNrfürStrecke!B:B,0)&gt;0)=TRUE,"ja","nein"),"nein")</f>
        <v>nein</v>
      </c>
      <c r="AS719" s="140" t="str">
        <f t="shared" si="215"/>
        <v>nein</v>
      </c>
      <c r="AT719" s="113" t="str">
        <f t="shared" si="216"/>
        <v>Ja</v>
      </c>
      <c r="AU719" s="113"/>
      <c r="AV719" s="141" t="s">
        <v>3607</v>
      </c>
    </row>
    <row r="720" spans="1:48" s="39" customFormat="1" ht="26.4" hidden="1" x14ac:dyDescent="0.25">
      <c r="A720" s="23"/>
      <c r="B720" s="77">
        <v>35341</v>
      </c>
      <c r="C720" s="81" t="s">
        <v>1015</v>
      </c>
      <c r="D720" s="81" t="s">
        <v>8</v>
      </c>
      <c r="E720" s="37" t="b">
        <f t="shared" si="217"/>
        <v>0</v>
      </c>
      <c r="F720" s="37" t="b">
        <f t="shared" si="210"/>
        <v>0</v>
      </c>
      <c r="G720" s="38" t="str">
        <f t="shared" si="201"/>
        <v>35341 14 g</v>
      </c>
      <c r="H720" s="18" t="s">
        <v>1009</v>
      </c>
      <c r="I720" s="94" t="s">
        <v>1016</v>
      </c>
      <c r="J720" s="19" t="s">
        <v>3</v>
      </c>
      <c r="K720" s="19" t="s">
        <v>963</v>
      </c>
      <c r="L720" s="51"/>
      <c r="M720" s="51"/>
      <c r="N720" s="19" t="str">
        <f t="shared" si="202"/>
        <v/>
      </c>
      <c r="O720" s="22" t="str">
        <f t="shared" ca="1" si="205"/>
        <v>ja</v>
      </c>
      <c r="P720" s="22" t="str">
        <f t="shared" ca="1" si="206"/>
        <v>ja</v>
      </c>
      <c r="Q720" s="20" t="str">
        <f t="shared" ca="1" si="203"/>
        <v>Ja</v>
      </c>
      <c r="R720" s="53" t="s">
        <v>1014</v>
      </c>
      <c r="S720" s="84"/>
      <c r="T720" s="83"/>
      <c r="U720" s="33" t="str">
        <f t="shared" si="211"/>
        <v/>
      </c>
      <c r="V720" s="29"/>
      <c r="W720" s="35"/>
      <c r="X720" s="35"/>
      <c r="Y720" s="35"/>
      <c r="Z720" s="35"/>
      <c r="AA720" s="24" t="str">
        <f>IF(W720&lt;&gt;"",VLOOKUP(W720,'Anlagentypen strukt inkl RD end'!$A$2:$H$40,8),"")</f>
        <v/>
      </c>
      <c r="AB720" s="24" t="str">
        <f>IF(X720&lt;&gt;"",VLOOKUP(X720,'Anlagentypen strukt inkl RD end'!$A$2:$H$40,8),"")</f>
        <v/>
      </c>
      <c r="AC720" s="24" t="str">
        <f>IF(Y720&lt;&gt;"",VLOOKUP(Y720,'Anlagentypen strukt inkl RD end'!$A$2:$H$40,8),"")</f>
        <v/>
      </c>
      <c r="AD720" s="24" t="str">
        <f>IF(Z720&lt;&gt;"",VLOOKUP(Z720,'Anlagentypen strukt inkl RD end'!$A$2:$H$40,8),"")</f>
        <v/>
      </c>
      <c r="AE720" s="33" t="str">
        <f t="shared" si="212"/>
        <v/>
      </c>
      <c r="AF720" s="25"/>
      <c r="AG720" s="25"/>
      <c r="AH720" s="25"/>
      <c r="AI720" s="25"/>
      <c r="AJ720" s="47" t="str">
        <f t="shared" si="213"/>
        <v/>
      </c>
      <c r="AK720" s="48" t="str">
        <f t="shared" si="207"/>
        <v/>
      </c>
      <c r="AL720" s="47" t="str">
        <f t="shared" si="218"/>
        <v/>
      </c>
      <c r="AM720" s="27"/>
      <c r="AN720" s="36" t="str">
        <f t="shared" si="208"/>
        <v/>
      </c>
      <c r="AO720" s="39" t="str">
        <f t="shared" si="204"/>
        <v/>
      </c>
      <c r="AP720" s="39" t="str">
        <f t="shared" si="214"/>
        <v/>
      </c>
      <c r="AQ720" s="97" t="str">
        <f t="shared" si="209"/>
        <v/>
      </c>
      <c r="AR720" s="113" t="str">
        <f>_xlfn.IFNA(IF(AND(MATCH(B720,SlNrfürStrecke!A:A,0)&gt;0,MATCH(C720,SlNrfürStrecke!B:B,0)&gt;0)=TRUE,"ja","nein"),"nein")</f>
        <v>nein</v>
      </c>
      <c r="AS720" s="140" t="str">
        <f t="shared" si="215"/>
        <v>nein</v>
      </c>
      <c r="AT720" s="113" t="str">
        <f t="shared" si="216"/>
        <v>Ja</v>
      </c>
      <c r="AU720" s="113"/>
      <c r="AV720" s="141" t="s">
        <v>3607</v>
      </c>
    </row>
    <row r="721" spans="1:48" s="39" customFormat="1" ht="26.4" hidden="1" x14ac:dyDescent="0.25">
      <c r="A721" s="23"/>
      <c r="B721" s="77">
        <v>35341</v>
      </c>
      <c r="C721" s="81" t="s">
        <v>1018</v>
      </c>
      <c r="D721" s="81" t="s">
        <v>8</v>
      </c>
      <c r="E721" s="37" t="b">
        <f t="shared" si="217"/>
        <v>0</v>
      </c>
      <c r="F721" s="37" t="b">
        <f t="shared" si="210"/>
        <v>0</v>
      </c>
      <c r="G721" s="38" t="str">
        <f t="shared" si="201"/>
        <v>35341 15 g</v>
      </c>
      <c r="H721" s="18" t="s">
        <v>1009</v>
      </c>
      <c r="I721" s="94" t="s">
        <v>1019</v>
      </c>
      <c r="J721" s="19" t="s">
        <v>3</v>
      </c>
      <c r="K721" s="19" t="s">
        <v>963</v>
      </c>
      <c r="L721" s="51"/>
      <c r="M721" s="51"/>
      <c r="N721" s="19" t="str">
        <f t="shared" si="202"/>
        <v/>
      </c>
      <c r="O721" s="22" t="str">
        <f t="shared" ca="1" si="205"/>
        <v>ja</v>
      </c>
      <c r="P721" s="22" t="str">
        <f t="shared" ca="1" si="206"/>
        <v>ja</v>
      </c>
      <c r="Q721" s="20" t="str">
        <f t="shared" ca="1" si="203"/>
        <v>Ja</v>
      </c>
      <c r="R721" s="53" t="s">
        <v>1017</v>
      </c>
      <c r="S721" s="84"/>
      <c r="T721" s="83"/>
      <c r="U721" s="33" t="str">
        <f t="shared" si="211"/>
        <v/>
      </c>
      <c r="V721" s="29"/>
      <c r="W721" s="35"/>
      <c r="X721" s="35"/>
      <c r="Y721" s="35"/>
      <c r="Z721" s="35"/>
      <c r="AA721" s="24" t="str">
        <f>IF(W721&lt;&gt;"",VLOOKUP(W721,'Anlagentypen strukt inkl RD end'!$A$2:$H$40,8),"")</f>
        <v/>
      </c>
      <c r="AB721" s="24" t="str">
        <f>IF(X721&lt;&gt;"",VLOOKUP(X721,'Anlagentypen strukt inkl RD end'!$A$2:$H$40,8),"")</f>
        <v/>
      </c>
      <c r="AC721" s="24" t="str">
        <f>IF(Y721&lt;&gt;"",VLOOKUP(Y721,'Anlagentypen strukt inkl RD end'!$A$2:$H$40,8),"")</f>
        <v/>
      </c>
      <c r="AD721" s="24" t="str">
        <f>IF(Z721&lt;&gt;"",VLOOKUP(Z721,'Anlagentypen strukt inkl RD end'!$A$2:$H$40,8),"")</f>
        <v/>
      </c>
      <c r="AE721" s="33" t="str">
        <f t="shared" si="212"/>
        <v/>
      </c>
      <c r="AF721" s="25"/>
      <c r="AG721" s="25"/>
      <c r="AH721" s="25"/>
      <c r="AI721" s="25"/>
      <c r="AJ721" s="47" t="str">
        <f t="shared" si="213"/>
        <v/>
      </c>
      <c r="AK721" s="48" t="str">
        <f t="shared" si="207"/>
        <v/>
      </c>
      <c r="AL721" s="47" t="str">
        <f t="shared" si="218"/>
        <v/>
      </c>
      <c r="AM721" s="27"/>
      <c r="AN721" s="36" t="str">
        <f t="shared" si="208"/>
        <v/>
      </c>
      <c r="AO721" s="39" t="str">
        <f t="shared" si="204"/>
        <v/>
      </c>
      <c r="AP721" s="39" t="str">
        <f t="shared" si="214"/>
        <v/>
      </c>
      <c r="AQ721" s="97" t="str">
        <f t="shared" si="209"/>
        <v/>
      </c>
      <c r="AR721" s="113" t="str">
        <f>_xlfn.IFNA(IF(AND(MATCH(B721,SlNrfürStrecke!A:A,0)&gt;0,MATCH(C721,SlNrfürStrecke!B:B,0)&gt;0)=TRUE,"ja","nein"),"nein")</f>
        <v>nein</v>
      </c>
      <c r="AS721" s="140" t="str">
        <f t="shared" si="215"/>
        <v>nein</v>
      </c>
      <c r="AT721" s="113" t="str">
        <f t="shared" si="216"/>
        <v>Ja</v>
      </c>
      <c r="AU721" s="113"/>
      <c r="AV721" s="141" t="s">
        <v>3607</v>
      </c>
    </row>
    <row r="722" spans="1:48" s="39" customFormat="1" hidden="1" x14ac:dyDescent="0.25">
      <c r="A722" s="23"/>
      <c r="B722" s="77">
        <v>35341</v>
      </c>
      <c r="C722" s="81" t="s">
        <v>1021</v>
      </c>
      <c r="D722" s="81" t="s">
        <v>8</v>
      </c>
      <c r="E722" s="37" t="b">
        <f t="shared" si="217"/>
        <v>0</v>
      </c>
      <c r="F722" s="37" t="b">
        <f t="shared" si="210"/>
        <v>0</v>
      </c>
      <c r="G722" s="38" t="str">
        <f t="shared" si="201"/>
        <v>35341 16 g</v>
      </c>
      <c r="H722" s="18" t="s">
        <v>1009</v>
      </c>
      <c r="I722" s="94" t="s">
        <v>1022</v>
      </c>
      <c r="J722" s="19" t="s">
        <v>3</v>
      </c>
      <c r="K722" s="19" t="s">
        <v>963</v>
      </c>
      <c r="L722" s="51"/>
      <c r="M722" s="51"/>
      <c r="N722" s="19" t="str">
        <f t="shared" si="202"/>
        <v/>
      </c>
      <c r="O722" s="22" t="str">
        <f t="shared" ca="1" si="205"/>
        <v>ja</v>
      </c>
      <c r="P722" s="22" t="str">
        <f t="shared" ca="1" si="206"/>
        <v>ja</v>
      </c>
      <c r="Q722" s="20" t="str">
        <f t="shared" ca="1" si="203"/>
        <v>Ja</v>
      </c>
      <c r="R722" s="53" t="s">
        <v>1020</v>
      </c>
      <c r="S722" s="84"/>
      <c r="T722" s="83"/>
      <c r="U722" s="33" t="str">
        <f t="shared" si="211"/>
        <v/>
      </c>
      <c r="V722" s="29"/>
      <c r="W722" s="35"/>
      <c r="X722" s="35"/>
      <c r="Y722" s="35"/>
      <c r="Z722" s="35"/>
      <c r="AA722" s="24" t="str">
        <f>IF(W722&lt;&gt;"",VLOOKUP(W722,'Anlagentypen strukt inkl RD end'!$A$2:$H$40,8),"")</f>
        <v/>
      </c>
      <c r="AB722" s="24" t="str">
        <f>IF(X722&lt;&gt;"",VLOOKUP(X722,'Anlagentypen strukt inkl RD end'!$A$2:$H$40,8),"")</f>
        <v/>
      </c>
      <c r="AC722" s="24" t="str">
        <f>IF(Y722&lt;&gt;"",VLOOKUP(Y722,'Anlagentypen strukt inkl RD end'!$A$2:$H$40,8),"")</f>
        <v/>
      </c>
      <c r="AD722" s="24" t="str">
        <f>IF(Z722&lt;&gt;"",VLOOKUP(Z722,'Anlagentypen strukt inkl RD end'!$A$2:$H$40,8),"")</f>
        <v/>
      </c>
      <c r="AE722" s="33" t="str">
        <f t="shared" si="212"/>
        <v/>
      </c>
      <c r="AF722" s="25"/>
      <c r="AG722" s="25"/>
      <c r="AH722" s="25"/>
      <c r="AI722" s="25"/>
      <c r="AJ722" s="47" t="str">
        <f t="shared" si="213"/>
        <v/>
      </c>
      <c r="AK722" s="48" t="str">
        <f t="shared" si="207"/>
        <v/>
      </c>
      <c r="AL722" s="47" t="str">
        <f t="shared" si="218"/>
        <v/>
      </c>
      <c r="AM722" s="27"/>
      <c r="AN722" s="36" t="str">
        <f t="shared" si="208"/>
        <v/>
      </c>
      <c r="AO722" s="39" t="str">
        <f t="shared" si="204"/>
        <v/>
      </c>
      <c r="AP722" s="39" t="str">
        <f t="shared" si="214"/>
        <v/>
      </c>
      <c r="AQ722" s="97" t="str">
        <f t="shared" si="209"/>
        <v/>
      </c>
      <c r="AR722" s="113" t="str">
        <f>_xlfn.IFNA(IF(AND(MATCH(B722,SlNrfürStrecke!A:A,0)&gt;0,MATCH(C722,SlNrfürStrecke!B:B,0)&gt;0)=TRUE,"ja","nein"),"nein")</f>
        <v>nein</v>
      </c>
      <c r="AS722" s="140" t="str">
        <f t="shared" si="215"/>
        <v>nein</v>
      </c>
      <c r="AT722" s="113" t="str">
        <f t="shared" si="216"/>
        <v>Ja</v>
      </c>
      <c r="AU722" s="113"/>
      <c r="AV722" s="141" t="s">
        <v>3607</v>
      </c>
    </row>
    <row r="723" spans="1:48" s="39" customFormat="1" ht="26.4" hidden="1" x14ac:dyDescent="0.25">
      <c r="A723" s="23"/>
      <c r="B723" s="77">
        <v>35342</v>
      </c>
      <c r="C723" s="80" t="s">
        <v>3</v>
      </c>
      <c r="D723" s="81" t="s">
        <v>8</v>
      </c>
      <c r="E723" s="37" t="b">
        <f t="shared" si="217"/>
        <v>0</v>
      </c>
      <c r="F723" s="37" t="b">
        <f t="shared" si="210"/>
        <v>0</v>
      </c>
      <c r="G723" s="38" t="str">
        <f t="shared" si="201"/>
        <v>35342  g</v>
      </c>
      <c r="H723" s="18" t="s">
        <v>1024</v>
      </c>
      <c r="I723" s="93" t="s">
        <v>2346</v>
      </c>
      <c r="J723" s="19" t="s">
        <v>3</v>
      </c>
      <c r="K723" s="19" t="s">
        <v>963</v>
      </c>
      <c r="L723" s="51"/>
      <c r="M723" s="51"/>
      <c r="N723" s="19" t="str">
        <f t="shared" si="202"/>
        <v/>
      </c>
      <c r="O723" s="22" t="str">
        <f t="shared" ca="1" si="205"/>
        <v>ja</v>
      </c>
      <c r="P723" s="22" t="str">
        <f t="shared" ca="1" si="206"/>
        <v>ja</v>
      </c>
      <c r="Q723" s="20" t="str">
        <f t="shared" ca="1" si="203"/>
        <v>Ja</v>
      </c>
      <c r="R723" s="53" t="s">
        <v>1023</v>
      </c>
      <c r="S723" s="84"/>
      <c r="T723" s="83"/>
      <c r="U723" s="33" t="str">
        <f t="shared" si="211"/>
        <v/>
      </c>
      <c r="V723" s="29"/>
      <c r="W723" s="35"/>
      <c r="X723" s="35"/>
      <c r="Y723" s="35"/>
      <c r="Z723" s="35"/>
      <c r="AA723" s="24" t="str">
        <f>IF(W723&lt;&gt;"",VLOOKUP(W723,'Anlagentypen strukt inkl RD end'!$A$2:$H$40,8),"")</f>
        <v/>
      </c>
      <c r="AB723" s="24" t="str">
        <f>IF(X723&lt;&gt;"",VLOOKUP(X723,'Anlagentypen strukt inkl RD end'!$A$2:$H$40,8),"")</f>
        <v/>
      </c>
      <c r="AC723" s="24" t="str">
        <f>IF(Y723&lt;&gt;"",VLOOKUP(Y723,'Anlagentypen strukt inkl RD end'!$A$2:$H$40,8),"")</f>
        <v/>
      </c>
      <c r="AD723" s="24" t="str">
        <f>IF(Z723&lt;&gt;"",VLOOKUP(Z723,'Anlagentypen strukt inkl RD end'!$A$2:$H$40,8),"")</f>
        <v/>
      </c>
      <c r="AE723" s="33" t="str">
        <f t="shared" si="212"/>
        <v/>
      </c>
      <c r="AF723" s="25"/>
      <c r="AG723" s="25"/>
      <c r="AH723" s="25"/>
      <c r="AI723" s="25"/>
      <c r="AJ723" s="47" t="str">
        <f t="shared" si="213"/>
        <v/>
      </c>
      <c r="AK723" s="48" t="str">
        <f t="shared" si="207"/>
        <v/>
      </c>
      <c r="AL723" s="47" t="str">
        <f t="shared" si="218"/>
        <v/>
      </c>
      <c r="AM723" s="27"/>
      <c r="AN723" s="36" t="str">
        <f t="shared" si="208"/>
        <v/>
      </c>
      <c r="AO723" s="39" t="str">
        <f t="shared" si="204"/>
        <v/>
      </c>
      <c r="AP723" s="39" t="str">
        <f t="shared" si="214"/>
        <v/>
      </c>
      <c r="AQ723" s="97" t="str">
        <f t="shared" si="209"/>
        <v/>
      </c>
      <c r="AR723" s="140" t="str">
        <f>_xlfn.IFNA(IF(AND(MATCH(B723,SlNrfürStrecke!A:A,0)&gt;0,MATCH(C723,SlNrfürStrecke!B:B,0)&gt;0)=TRUE,"ja","nein"),"nein")</f>
        <v>nein</v>
      </c>
      <c r="AS723" s="140" t="str">
        <f t="shared" si="215"/>
        <v>nein</v>
      </c>
      <c r="AT723" s="113" t="str">
        <f t="shared" si="216"/>
        <v>Ja</v>
      </c>
      <c r="AU723" s="113"/>
      <c r="AV723" s="141" t="s">
        <v>3607</v>
      </c>
    </row>
    <row r="724" spans="1:48" s="39" customFormat="1" hidden="1" x14ac:dyDescent="0.25">
      <c r="A724" s="23"/>
      <c r="B724" s="77">
        <v>35501</v>
      </c>
      <c r="C724" s="80" t="s">
        <v>3</v>
      </c>
      <c r="D724" s="81" t="s">
        <v>8</v>
      </c>
      <c r="E724" s="37" t="b">
        <f t="shared" si="217"/>
        <v>0</v>
      </c>
      <c r="F724" s="37" t="b">
        <f t="shared" si="210"/>
        <v>0</v>
      </c>
      <c r="G724" s="38" t="str">
        <f t="shared" si="201"/>
        <v>35501  g</v>
      </c>
      <c r="H724" s="18" t="s">
        <v>1026</v>
      </c>
      <c r="I724" s="93" t="s">
        <v>2346</v>
      </c>
      <c r="J724" s="19" t="s">
        <v>3</v>
      </c>
      <c r="K724" s="19" t="s">
        <v>3</v>
      </c>
      <c r="L724" s="51"/>
      <c r="M724" s="51"/>
      <c r="N724" s="19" t="str">
        <f t="shared" si="202"/>
        <v/>
      </c>
      <c r="O724" s="22" t="str">
        <f t="shared" ca="1" si="205"/>
        <v>ja</v>
      </c>
      <c r="P724" s="22" t="str">
        <f t="shared" ca="1" si="206"/>
        <v>ja</v>
      </c>
      <c r="Q724" s="20" t="str">
        <f t="shared" ca="1" si="203"/>
        <v>Ja</v>
      </c>
      <c r="R724" s="53" t="s">
        <v>1025</v>
      </c>
      <c r="S724" s="84"/>
      <c r="T724" s="83"/>
      <c r="U724" s="33" t="str">
        <f t="shared" si="211"/>
        <v/>
      </c>
      <c r="V724" s="29"/>
      <c r="W724" s="35"/>
      <c r="X724" s="35"/>
      <c r="Y724" s="35"/>
      <c r="Z724" s="35"/>
      <c r="AA724" s="24" t="str">
        <f>IF(W724&lt;&gt;"",VLOOKUP(W724,'Anlagentypen strukt inkl RD end'!$A$2:$H$40,8),"")</f>
        <v/>
      </c>
      <c r="AB724" s="24" t="str">
        <f>IF(X724&lt;&gt;"",VLOOKUP(X724,'Anlagentypen strukt inkl RD end'!$A$2:$H$40,8),"")</f>
        <v/>
      </c>
      <c r="AC724" s="24" t="str">
        <f>IF(Y724&lt;&gt;"",VLOOKUP(Y724,'Anlagentypen strukt inkl RD end'!$A$2:$H$40,8),"")</f>
        <v/>
      </c>
      <c r="AD724" s="24" t="str">
        <f>IF(Z724&lt;&gt;"",VLOOKUP(Z724,'Anlagentypen strukt inkl RD end'!$A$2:$H$40,8),"")</f>
        <v/>
      </c>
      <c r="AE724" s="33" t="str">
        <f t="shared" si="212"/>
        <v/>
      </c>
      <c r="AF724" s="25"/>
      <c r="AG724" s="25"/>
      <c r="AH724" s="25"/>
      <c r="AI724" s="25"/>
      <c r="AJ724" s="47" t="str">
        <f t="shared" si="213"/>
        <v/>
      </c>
      <c r="AK724" s="48" t="str">
        <f t="shared" si="207"/>
        <v/>
      </c>
      <c r="AL724" s="47" t="str">
        <f t="shared" si="218"/>
        <v/>
      </c>
      <c r="AM724" s="27"/>
      <c r="AN724" s="36" t="str">
        <f t="shared" si="208"/>
        <v/>
      </c>
      <c r="AO724" s="39" t="str">
        <f t="shared" si="204"/>
        <v/>
      </c>
      <c r="AP724" s="39" t="str">
        <f t="shared" si="214"/>
        <v/>
      </c>
      <c r="AQ724" s="97" t="str">
        <f t="shared" si="209"/>
        <v/>
      </c>
      <c r="AR724" s="140" t="str">
        <f>_xlfn.IFNA(IF(AND(MATCH(B724,SlNrfürStrecke!A:A,0)&gt;0,MATCH(C724,SlNrfürStrecke!B:B,0)&gt;0)=TRUE,"ja","nein"),"nein")</f>
        <v>nein</v>
      </c>
      <c r="AS724" s="140" t="str">
        <f t="shared" si="215"/>
        <v>nein</v>
      </c>
      <c r="AT724" s="113" t="str">
        <f t="shared" si="216"/>
        <v>Ja</v>
      </c>
      <c r="AU724" s="113"/>
      <c r="AV724" s="141" t="s">
        <v>3607</v>
      </c>
    </row>
    <row r="725" spans="1:48" s="39" customFormat="1" hidden="1" x14ac:dyDescent="0.25">
      <c r="A725" s="23"/>
      <c r="B725" s="77">
        <v>35501</v>
      </c>
      <c r="C725" s="81" t="s">
        <v>112</v>
      </c>
      <c r="D725" s="81" t="s">
        <v>3</v>
      </c>
      <c r="E725" s="37" t="b">
        <f t="shared" si="217"/>
        <v>0</v>
      </c>
      <c r="F725" s="37" t="b">
        <f t="shared" si="210"/>
        <v>0</v>
      </c>
      <c r="G725" s="38" t="str">
        <f t="shared" si="201"/>
        <v xml:space="preserve">35501 88 </v>
      </c>
      <c r="H725" s="18" t="s">
        <v>1026</v>
      </c>
      <c r="I725" s="94" t="s">
        <v>113</v>
      </c>
      <c r="J725" s="19" t="s">
        <v>3</v>
      </c>
      <c r="K725" s="19" t="s">
        <v>3</v>
      </c>
      <c r="L725" s="51"/>
      <c r="M725" s="51"/>
      <c r="N725" s="19" t="str">
        <f t="shared" si="202"/>
        <v/>
      </c>
      <c r="O725" s="22" t="str">
        <f t="shared" ca="1" si="205"/>
        <v>ja</v>
      </c>
      <c r="P725" s="22" t="str">
        <f t="shared" ca="1" si="206"/>
        <v>ja</v>
      </c>
      <c r="Q725" s="20" t="str">
        <f t="shared" ca="1" si="203"/>
        <v>Ja</v>
      </c>
      <c r="R725" s="53" t="s">
        <v>1027</v>
      </c>
      <c r="S725" s="73"/>
      <c r="T725" s="28"/>
      <c r="U725" s="33" t="str">
        <f t="shared" si="211"/>
        <v/>
      </c>
      <c r="V725" s="29"/>
      <c r="W725" s="35"/>
      <c r="X725" s="35"/>
      <c r="Y725" s="35"/>
      <c r="Z725" s="35"/>
      <c r="AA725" s="24" t="str">
        <f>IF(W725&lt;&gt;"",VLOOKUP(W725,'Anlagentypen strukt inkl RD end'!$A$2:$H$40,8),"")</f>
        <v/>
      </c>
      <c r="AB725" s="24" t="str">
        <f>IF(X725&lt;&gt;"",VLOOKUP(X725,'Anlagentypen strukt inkl RD end'!$A$2:$H$40,8),"")</f>
        <v/>
      </c>
      <c r="AC725" s="24" t="str">
        <f>IF(Y725&lt;&gt;"",VLOOKUP(Y725,'Anlagentypen strukt inkl RD end'!$A$2:$H$40,8),"")</f>
        <v/>
      </c>
      <c r="AD725" s="24" t="str">
        <f>IF(Z725&lt;&gt;"",VLOOKUP(Z725,'Anlagentypen strukt inkl RD end'!$A$2:$H$40,8),"")</f>
        <v/>
      </c>
      <c r="AE725" s="33" t="str">
        <f t="shared" si="212"/>
        <v/>
      </c>
      <c r="AF725" s="25"/>
      <c r="AG725" s="25"/>
      <c r="AH725" s="25"/>
      <c r="AI725" s="25"/>
      <c r="AJ725" s="47" t="str">
        <f t="shared" si="213"/>
        <v/>
      </c>
      <c r="AK725" s="48" t="str">
        <f t="shared" si="207"/>
        <v/>
      </c>
      <c r="AL725" s="47" t="str">
        <f t="shared" si="218"/>
        <v/>
      </c>
      <c r="AM725" s="27"/>
      <c r="AN725" s="36" t="str">
        <f t="shared" si="208"/>
        <v/>
      </c>
      <c r="AO725" s="39" t="str">
        <f t="shared" si="204"/>
        <v/>
      </c>
      <c r="AP725" s="39" t="str">
        <f t="shared" si="214"/>
        <v/>
      </c>
      <c r="AQ725" s="97" t="str">
        <f t="shared" si="209"/>
        <v/>
      </c>
      <c r="AR725" s="113" t="str">
        <f>_xlfn.IFNA(IF(AND(MATCH(B725,SlNrfürStrecke!A:A,0)&gt;0,MATCH(C725,SlNrfürStrecke!B:B,0)&gt;0)=TRUE,"ja","nein"),"nein")</f>
        <v>nein</v>
      </c>
      <c r="AS725" s="140" t="str">
        <f t="shared" si="215"/>
        <v>nein</v>
      </c>
      <c r="AT725" s="113" t="str">
        <f t="shared" si="216"/>
        <v>Ja</v>
      </c>
      <c r="AU725" s="113"/>
      <c r="AV725" s="141" t="s">
        <v>3607</v>
      </c>
    </row>
    <row r="726" spans="1:48" s="39" customFormat="1" ht="26.4" hidden="1" x14ac:dyDescent="0.25">
      <c r="A726" s="23"/>
      <c r="B726" s="77">
        <v>35501</v>
      </c>
      <c r="C726" s="81" t="s">
        <v>142</v>
      </c>
      <c r="D726" s="81" t="s">
        <v>8</v>
      </c>
      <c r="E726" s="37" t="b">
        <f t="shared" si="217"/>
        <v>0</v>
      </c>
      <c r="F726" s="37" t="b">
        <f t="shared" si="210"/>
        <v>0</v>
      </c>
      <c r="G726" s="38" t="str">
        <f t="shared" si="201"/>
        <v>35501 91 g</v>
      </c>
      <c r="H726" s="18" t="s">
        <v>1026</v>
      </c>
      <c r="I726" s="94" t="s">
        <v>3164</v>
      </c>
      <c r="J726" s="19" t="s">
        <v>3</v>
      </c>
      <c r="K726" s="19" t="s">
        <v>3182</v>
      </c>
      <c r="L726" s="51"/>
      <c r="M726" s="51"/>
      <c r="N726" s="19" t="str">
        <f t="shared" si="202"/>
        <v/>
      </c>
      <c r="O726" s="22" t="str">
        <f t="shared" ca="1" si="205"/>
        <v>ja</v>
      </c>
      <c r="P726" s="22" t="str">
        <f t="shared" ca="1" si="206"/>
        <v>ja</v>
      </c>
      <c r="Q726" s="20" t="str">
        <f t="shared" ca="1" si="203"/>
        <v>Ja</v>
      </c>
      <c r="R726" s="53" t="s">
        <v>1028</v>
      </c>
      <c r="S726" s="84"/>
      <c r="T726" s="83"/>
      <c r="U726" s="33" t="str">
        <f t="shared" si="211"/>
        <v/>
      </c>
      <c r="V726" s="29"/>
      <c r="W726" s="35"/>
      <c r="X726" s="35"/>
      <c r="Y726" s="35"/>
      <c r="Z726" s="35"/>
      <c r="AA726" s="24" t="str">
        <f>IF(W726&lt;&gt;"",VLOOKUP(W726,'Anlagentypen strukt inkl RD end'!$A$2:$H$40,8),"")</f>
        <v/>
      </c>
      <c r="AB726" s="24" t="str">
        <f>IF(X726&lt;&gt;"",VLOOKUP(X726,'Anlagentypen strukt inkl RD end'!$A$2:$H$40,8),"")</f>
        <v/>
      </c>
      <c r="AC726" s="24" t="str">
        <f>IF(Y726&lt;&gt;"",VLOOKUP(Y726,'Anlagentypen strukt inkl RD end'!$A$2:$H$40,8),"")</f>
        <v/>
      </c>
      <c r="AD726" s="24" t="str">
        <f>IF(Z726&lt;&gt;"",VLOOKUP(Z726,'Anlagentypen strukt inkl RD end'!$A$2:$H$40,8),"")</f>
        <v/>
      </c>
      <c r="AE726" s="33" t="str">
        <f t="shared" si="212"/>
        <v/>
      </c>
      <c r="AF726" s="25"/>
      <c r="AG726" s="25"/>
      <c r="AH726" s="25"/>
      <c r="AI726" s="25"/>
      <c r="AJ726" s="47" t="str">
        <f t="shared" si="213"/>
        <v/>
      </c>
      <c r="AK726" s="48" t="str">
        <f t="shared" si="207"/>
        <v/>
      </c>
      <c r="AL726" s="47" t="str">
        <f t="shared" si="218"/>
        <v/>
      </c>
      <c r="AM726" s="27"/>
      <c r="AN726" s="36" t="str">
        <f t="shared" si="208"/>
        <v/>
      </c>
      <c r="AO726" s="39" t="str">
        <f t="shared" si="204"/>
        <v/>
      </c>
      <c r="AP726" s="39" t="str">
        <f t="shared" si="214"/>
        <v/>
      </c>
      <c r="AQ726" s="97" t="str">
        <f t="shared" si="209"/>
        <v/>
      </c>
      <c r="AR726" s="113" t="str">
        <f>_xlfn.IFNA(IF(AND(MATCH(B726,SlNrfürStrecke!A:A,0)&gt;0,MATCH(C726,SlNrfürStrecke!B:B,0)&gt;0)=TRUE,"ja","nein"),"nein")</f>
        <v>nein</v>
      </c>
      <c r="AS726" s="140" t="str">
        <f t="shared" si="215"/>
        <v>nein</v>
      </c>
      <c r="AT726" s="113" t="str">
        <f t="shared" si="216"/>
        <v>Ja</v>
      </c>
      <c r="AU726" s="113"/>
      <c r="AV726" s="141" t="s">
        <v>3607</v>
      </c>
    </row>
    <row r="727" spans="1:48" s="39" customFormat="1" hidden="1" x14ac:dyDescent="0.25">
      <c r="A727" s="23"/>
      <c r="B727" s="77">
        <v>35502</v>
      </c>
      <c r="C727" s="80" t="s">
        <v>3</v>
      </c>
      <c r="D727" s="81" t="s">
        <v>8</v>
      </c>
      <c r="E727" s="37" t="b">
        <f t="shared" si="217"/>
        <v>0</v>
      </c>
      <c r="F727" s="37" t="b">
        <f t="shared" si="210"/>
        <v>0</v>
      </c>
      <c r="G727" s="38" t="str">
        <f t="shared" si="201"/>
        <v>35502  g</v>
      </c>
      <c r="H727" s="18" t="s">
        <v>1030</v>
      </c>
      <c r="I727" s="93" t="s">
        <v>2346</v>
      </c>
      <c r="J727" s="19" t="s">
        <v>3</v>
      </c>
      <c r="K727" s="19" t="s">
        <v>1031</v>
      </c>
      <c r="L727" s="51"/>
      <c r="M727" s="51"/>
      <c r="N727" s="19" t="str">
        <f t="shared" si="202"/>
        <v/>
      </c>
      <c r="O727" s="22" t="str">
        <f t="shared" ca="1" si="205"/>
        <v>ja</v>
      </c>
      <c r="P727" s="22" t="str">
        <f t="shared" ca="1" si="206"/>
        <v>ja</v>
      </c>
      <c r="Q727" s="20" t="str">
        <f t="shared" ca="1" si="203"/>
        <v>Ja</v>
      </c>
      <c r="R727" s="53" t="s">
        <v>1029</v>
      </c>
      <c r="S727" s="84"/>
      <c r="T727" s="83"/>
      <c r="U727" s="33" t="str">
        <f t="shared" si="211"/>
        <v/>
      </c>
      <c r="V727" s="29"/>
      <c r="W727" s="35"/>
      <c r="X727" s="35"/>
      <c r="Y727" s="35"/>
      <c r="Z727" s="35"/>
      <c r="AA727" s="24" t="str">
        <f>IF(W727&lt;&gt;"",VLOOKUP(W727,'Anlagentypen strukt inkl RD end'!$A$2:$H$40,8),"")</f>
        <v/>
      </c>
      <c r="AB727" s="24" t="str">
        <f>IF(X727&lt;&gt;"",VLOOKUP(X727,'Anlagentypen strukt inkl RD end'!$A$2:$H$40,8),"")</f>
        <v/>
      </c>
      <c r="AC727" s="24" t="str">
        <f>IF(Y727&lt;&gt;"",VLOOKUP(Y727,'Anlagentypen strukt inkl RD end'!$A$2:$H$40,8),"")</f>
        <v/>
      </c>
      <c r="AD727" s="24" t="str">
        <f>IF(Z727&lt;&gt;"",VLOOKUP(Z727,'Anlagentypen strukt inkl RD end'!$A$2:$H$40,8),"")</f>
        <v/>
      </c>
      <c r="AE727" s="33" t="str">
        <f t="shared" si="212"/>
        <v/>
      </c>
      <c r="AF727" s="25"/>
      <c r="AG727" s="25"/>
      <c r="AH727" s="25"/>
      <c r="AI727" s="25"/>
      <c r="AJ727" s="47" t="str">
        <f t="shared" si="213"/>
        <v/>
      </c>
      <c r="AK727" s="48" t="str">
        <f t="shared" si="207"/>
        <v/>
      </c>
      <c r="AL727" s="47" t="str">
        <f t="shared" si="218"/>
        <v/>
      </c>
      <c r="AM727" s="27"/>
      <c r="AN727" s="36" t="str">
        <f t="shared" si="208"/>
        <v/>
      </c>
      <c r="AO727" s="39" t="str">
        <f t="shared" si="204"/>
        <v/>
      </c>
      <c r="AP727" s="39" t="str">
        <f t="shared" si="214"/>
        <v/>
      </c>
      <c r="AQ727" s="97" t="str">
        <f t="shared" si="209"/>
        <v/>
      </c>
      <c r="AR727" s="140" t="str">
        <f>_xlfn.IFNA(IF(AND(MATCH(B727,SlNrfürStrecke!A:A,0)&gt;0,MATCH(C727,SlNrfürStrecke!B:B,0)&gt;0)=TRUE,"ja","nein"),"nein")</f>
        <v>nein</v>
      </c>
      <c r="AS727" s="140" t="str">
        <f t="shared" si="215"/>
        <v>nein</v>
      </c>
      <c r="AT727" s="113" t="str">
        <f t="shared" si="216"/>
        <v>Ja</v>
      </c>
      <c r="AU727" s="113"/>
      <c r="AV727" s="141" t="s">
        <v>3607</v>
      </c>
    </row>
    <row r="728" spans="1:48" s="39" customFormat="1" ht="26.4" hidden="1" x14ac:dyDescent="0.25">
      <c r="A728" s="23"/>
      <c r="B728" s="77">
        <v>35502</v>
      </c>
      <c r="C728" s="81" t="s">
        <v>142</v>
      </c>
      <c r="D728" s="81" t="s">
        <v>8</v>
      </c>
      <c r="E728" s="37" t="b">
        <f t="shared" si="217"/>
        <v>0</v>
      </c>
      <c r="F728" s="37" t="b">
        <f t="shared" si="210"/>
        <v>0</v>
      </c>
      <c r="G728" s="38" t="str">
        <f t="shared" si="201"/>
        <v>35502 91 g</v>
      </c>
      <c r="H728" s="18" t="s">
        <v>1030</v>
      </c>
      <c r="I728" s="94" t="s">
        <v>3164</v>
      </c>
      <c r="J728" s="19" t="s">
        <v>3</v>
      </c>
      <c r="K728" s="19" t="s">
        <v>3182</v>
      </c>
      <c r="L728" s="51"/>
      <c r="M728" s="51"/>
      <c r="N728" s="19" t="str">
        <f t="shared" si="202"/>
        <v/>
      </c>
      <c r="O728" s="22" t="str">
        <f t="shared" ca="1" si="205"/>
        <v>ja</v>
      </c>
      <c r="P728" s="22" t="str">
        <f t="shared" ca="1" si="206"/>
        <v>ja</v>
      </c>
      <c r="Q728" s="20" t="str">
        <f t="shared" ca="1" si="203"/>
        <v>Ja</v>
      </c>
      <c r="R728" s="53" t="s">
        <v>1032</v>
      </c>
      <c r="S728" s="84"/>
      <c r="T728" s="83"/>
      <c r="U728" s="33" t="str">
        <f t="shared" si="211"/>
        <v/>
      </c>
      <c r="V728" s="29"/>
      <c r="W728" s="35"/>
      <c r="X728" s="35"/>
      <c r="Y728" s="35"/>
      <c r="Z728" s="35"/>
      <c r="AA728" s="24" t="str">
        <f>IF(W728&lt;&gt;"",VLOOKUP(W728,'Anlagentypen strukt inkl RD end'!$A$2:$H$40,8),"")</f>
        <v/>
      </c>
      <c r="AB728" s="24" t="str">
        <f>IF(X728&lt;&gt;"",VLOOKUP(X728,'Anlagentypen strukt inkl RD end'!$A$2:$H$40,8),"")</f>
        <v/>
      </c>
      <c r="AC728" s="24" t="str">
        <f>IF(Y728&lt;&gt;"",VLOOKUP(Y728,'Anlagentypen strukt inkl RD end'!$A$2:$H$40,8),"")</f>
        <v/>
      </c>
      <c r="AD728" s="24" t="str">
        <f>IF(Z728&lt;&gt;"",VLOOKUP(Z728,'Anlagentypen strukt inkl RD end'!$A$2:$H$40,8),"")</f>
        <v/>
      </c>
      <c r="AE728" s="33" t="str">
        <f t="shared" si="212"/>
        <v/>
      </c>
      <c r="AF728" s="25"/>
      <c r="AG728" s="25"/>
      <c r="AH728" s="25"/>
      <c r="AI728" s="25"/>
      <c r="AJ728" s="47" t="str">
        <f t="shared" si="213"/>
        <v/>
      </c>
      <c r="AK728" s="48" t="str">
        <f t="shared" si="207"/>
        <v/>
      </c>
      <c r="AL728" s="47" t="str">
        <f t="shared" si="218"/>
        <v/>
      </c>
      <c r="AM728" s="27"/>
      <c r="AN728" s="36" t="str">
        <f t="shared" si="208"/>
        <v/>
      </c>
      <c r="AO728" s="39" t="str">
        <f t="shared" si="204"/>
        <v/>
      </c>
      <c r="AP728" s="39" t="str">
        <f t="shared" si="214"/>
        <v/>
      </c>
      <c r="AQ728" s="97" t="str">
        <f t="shared" si="209"/>
        <v/>
      </c>
      <c r="AR728" s="113" t="str">
        <f>_xlfn.IFNA(IF(AND(MATCH(B728,SlNrfürStrecke!A:A,0)&gt;0,MATCH(C728,SlNrfürStrecke!B:B,0)&gt;0)=TRUE,"ja","nein"),"nein")</f>
        <v>nein</v>
      </c>
      <c r="AS728" s="140" t="str">
        <f t="shared" si="215"/>
        <v>nein</v>
      </c>
      <c r="AT728" s="113" t="str">
        <f t="shared" si="216"/>
        <v>Ja</v>
      </c>
      <c r="AU728" s="113"/>
      <c r="AV728" s="141" t="s">
        <v>3607</v>
      </c>
    </row>
    <row r="729" spans="1:48" s="39" customFormat="1" hidden="1" x14ac:dyDescent="0.25">
      <c r="A729" s="23"/>
      <c r="B729" s="77">
        <v>35503</v>
      </c>
      <c r="C729" s="80" t="s">
        <v>3</v>
      </c>
      <c r="D729" s="81" t="s">
        <v>8</v>
      </c>
      <c r="E729" s="37" t="b">
        <f t="shared" si="217"/>
        <v>0</v>
      </c>
      <c r="F729" s="37" t="b">
        <f t="shared" si="210"/>
        <v>0</v>
      </c>
      <c r="G729" s="38" t="str">
        <f t="shared" si="201"/>
        <v>35503  g</v>
      </c>
      <c r="H729" s="18" t="s">
        <v>1034</v>
      </c>
      <c r="I729" s="93" t="s">
        <v>2346</v>
      </c>
      <c r="J729" s="19" t="s">
        <v>3</v>
      </c>
      <c r="K729" s="19" t="s">
        <v>3</v>
      </c>
      <c r="L729" s="51"/>
      <c r="M729" s="51"/>
      <c r="N729" s="19" t="str">
        <f t="shared" si="202"/>
        <v/>
      </c>
      <c r="O729" s="22" t="str">
        <f t="shared" ca="1" si="205"/>
        <v>ja</v>
      </c>
      <c r="P729" s="22" t="str">
        <f t="shared" ca="1" si="206"/>
        <v>ja</v>
      </c>
      <c r="Q729" s="20" t="str">
        <f t="shared" ca="1" si="203"/>
        <v>Ja</v>
      </c>
      <c r="R729" s="53" t="s">
        <v>1033</v>
      </c>
      <c r="S729" s="84"/>
      <c r="T729" s="83"/>
      <c r="U729" s="33" t="str">
        <f t="shared" si="211"/>
        <v/>
      </c>
      <c r="V729" s="29"/>
      <c r="W729" s="35"/>
      <c r="X729" s="35"/>
      <c r="Y729" s="35"/>
      <c r="Z729" s="35"/>
      <c r="AA729" s="24" t="str">
        <f>IF(W729&lt;&gt;"",VLOOKUP(W729,'Anlagentypen strukt inkl RD end'!$A$2:$H$40,8),"")</f>
        <v/>
      </c>
      <c r="AB729" s="24" t="str">
        <f>IF(X729&lt;&gt;"",VLOOKUP(X729,'Anlagentypen strukt inkl RD end'!$A$2:$H$40,8),"")</f>
        <v/>
      </c>
      <c r="AC729" s="24" t="str">
        <f>IF(Y729&lt;&gt;"",VLOOKUP(Y729,'Anlagentypen strukt inkl RD end'!$A$2:$H$40,8),"")</f>
        <v/>
      </c>
      <c r="AD729" s="24" t="str">
        <f>IF(Z729&lt;&gt;"",VLOOKUP(Z729,'Anlagentypen strukt inkl RD end'!$A$2:$H$40,8),"")</f>
        <v/>
      </c>
      <c r="AE729" s="33" t="str">
        <f t="shared" si="212"/>
        <v/>
      </c>
      <c r="AF729" s="25"/>
      <c r="AG729" s="25"/>
      <c r="AH729" s="25"/>
      <c r="AI729" s="25"/>
      <c r="AJ729" s="47" t="str">
        <f t="shared" si="213"/>
        <v/>
      </c>
      <c r="AK729" s="48" t="str">
        <f t="shared" si="207"/>
        <v/>
      </c>
      <c r="AL729" s="47" t="str">
        <f t="shared" si="218"/>
        <v/>
      </c>
      <c r="AM729" s="27"/>
      <c r="AN729" s="36" t="str">
        <f t="shared" si="208"/>
        <v/>
      </c>
      <c r="AO729" s="39" t="str">
        <f t="shared" si="204"/>
        <v/>
      </c>
      <c r="AP729" s="39" t="str">
        <f t="shared" si="214"/>
        <v/>
      </c>
      <c r="AQ729" s="97" t="str">
        <f t="shared" si="209"/>
        <v/>
      </c>
      <c r="AR729" s="140" t="str">
        <f>_xlfn.IFNA(IF(AND(MATCH(B729,SlNrfürStrecke!A:A,0)&gt;0,MATCH(C729,SlNrfürStrecke!B:B,0)&gt;0)=TRUE,"ja","nein"),"nein")</f>
        <v>nein</v>
      </c>
      <c r="AS729" s="140" t="str">
        <f t="shared" si="215"/>
        <v>nein</v>
      </c>
      <c r="AT729" s="113" t="str">
        <f t="shared" si="216"/>
        <v>Ja</v>
      </c>
      <c r="AU729" s="113"/>
      <c r="AV729" s="141" t="s">
        <v>3607</v>
      </c>
    </row>
    <row r="730" spans="1:48" s="39" customFormat="1" hidden="1" x14ac:dyDescent="0.25">
      <c r="A730" s="23"/>
      <c r="B730" s="77">
        <v>35503</v>
      </c>
      <c r="C730" s="81" t="s">
        <v>112</v>
      </c>
      <c r="D730" s="81" t="s">
        <v>3</v>
      </c>
      <c r="E730" s="37" t="b">
        <f t="shared" si="217"/>
        <v>0</v>
      </c>
      <c r="F730" s="37" t="b">
        <f t="shared" si="210"/>
        <v>0</v>
      </c>
      <c r="G730" s="38" t="str">
        <f t="shared" si="201"/>
        <v xml:space="preserve">35503 88 </v>
      </c>
      <c r="H730" s="18" t="s">
        <v>1034</v>
      </c>
      <c r="I730" s="94" t="s">
        <v>113</v>
      </c>
      <c r="J730" s="19" t="s">
        <v>3</v>
      </c>
      <c r="K730" s="19" t="s">
        <v>3</v>
      </c>
      <c r="L730" s="51"/>
      <c r="M730" s="51"/>
      <c r="N730" s="19" t="str">
        <f t="shared" si="202"/>
        <v/>
      </c>
      <c r="O730" s="22" t="str">
        <f t="shared" ca="1" si="205"/>
        <v>ja</v>
      </c>
      <c r="P730" s="22" t="str">
        <f t="shared" ca="1" si="206"/>
        <v>ja</v>
      </c>
      <c r="Q730" s="20" t="str">
        <f t="shared" ca="1" si="203"/>
        <v>Ja</v>
      </c>
      <c r="R730" s="53" t="s">
        <v>1035</v>
      </c>
      <c r="S730" s="73"/>
      <c r="T730" s="28"/>
      <c r="U730" s="33" t="str">
        <f t="shared" si="211"/>
        <v/>
      </c>
      <c r="V730" s="29"/>
      <c r="W730" s="35"/>
      <c r="X730" s="35"/>
      <c r="Y730" s="35"/>
      <c r="Z730" s="35"/>
      <c r="AA730" s="24" t="str">
        <f>IF(W730&lt;&gt;"",VLOOKUP(W730,'Anlagentypen strukt inkl RD end'!$A$2:$H$40,8),"")</f>
        <v/>
      </c>
      <c r="AB730" s="24" t="str">
        <f>IF(X730&lt;&gt;"",VLOOKUP(X730,'Anlagentypen strukt inkl RD end'!$A$2:$H$40,8),"")</f>
        <v/>
      </c>
      <c r="AC730" s="24" t="str">
        <f>IF(Y730&lt;&gt;"",VLOOKUP(Y730,'Anlagentypen strukt inkl RD end'!$A$2:$H$40,8),"")</f>
        <v/>
      </c>
      <c r="AD730" s="24" t="str">
        <f>IF(Z730&lt;&gt;"",VLOOKUP(Z730,'Anlagentypen strukt inkl RD end'!$A$2:$H$40,8),"")</f>
        <v/>
      </c>
      <c r="AE730" s="33" t="str">
        <f t="shared" si="212"/>
        <v/>
      </c>
      <c r="AF730" s="25"/>
      <c r="AG730" s="25"/>
      <c r="AH730" s="25"/>
      <c r="AI730" s="25"/>
      <c r="AJ730" s="47" t="str">
        <f t="shared" si="213"/>
        <v/>
      </c>
      <c r="AK730" s="48" t="str">
        <f t="shared" si="207"/>
        <v/>
      </c>
      <c r="AL730" s="47" t="str">
        <f t="shared" si="218"/>
        <v/>
      </c>
      <c r="AM730" s="27"/>
      <c r="AN730" s="36" t="str">
        <f t="shared" si="208"/>
        <v/>
      </c>
      <c r="AO730" s="39" t="str">
        <f t="shared" si="204"/>
        <v/>
      </c>
      <c r="AP730" s="39" t="str">
        <f t="shared" si="214"/>
        <v/>
      </c>
      <c r="AQ730" s="97" t="str">
        <f t="shared" si="209"/>
        <v/>
      </c>
      <c r="AR730" s="113" t="str">
        <f>_xlfn.IFNA(IF(AND(MATCH(B730,SlNrfürStrecke!A:A,0)&gt;0,MATCH(C730,SlNrfürStrecke!B:B,0)&gt;0)=TRUE,"ja","nein"),"nein")</f>
        <v>nein</v>
      </c>
      <c r="AS730" s="140" t="str">
        <f t="shared" si="215"/>
        <v>nein</v>
      </c>
      <c r="AT730" s="113" t="str">
        <f t="shared" si="216"/>
        <v>Ja</v>
      </c>
      <c r="AU730" s="113"/>
      <c r="AV730" s="141" t="s">
        <v>3607</v>
      </c>
    </row>
    <row r="731" spans="1:48" s="39" customFormat="1" ht="26.4" hidden="1" x14ac:dyDescent="0.25">
      <c r="A731" s="23"/>
      <c r="B731" s="77">
        <v>35503</v>
      </c>
      <c r="C731" s="81" t="s">
        <v>142</v>
      </c>
      <c r="D731" s="81" t="s">
        <v>8</v>
      </c>
      <c r="E731" s="37" t="b">
        <f t="shared" si="217"/>
        <v>0</v>
      </c>
      <c r="F731" s="37" t="b">
        <f t="shared" si="210"/>
        <v>0</v>
      </c>
      <c r="G731" s="38" t="str">
        <f t="shared" si="201"/>
        <v>35503 91 g</v>
      </c>
      <c r="H731" s="18" t="s">
        <v>1034</v>
      </c>
      <c r="I731" s="94" t="s">
        <v>3164</v>
      </c>
      <c r="J731" s="19" t="s">
        <v>3</v>
      </c>
      <c r="K731" s="19" t="s">
        <v>3182</v>
      </c>
      <c r="L731" s="51"/>
      <c r="M731" s="51"/>
      <c r="N731" s="19" t="str">
        <f t="shared" si="202"/>
        <v/>
      </c>
      <c r="O731" s="22" t="str">
        <f t="shared" ca="1" si="205"/>
        <v>ja</v>
      </c>
      <c r="P731" s="22" t="str">
        <f t="shared" ca="1" si="206"/>
        <v>ja</v>
      </c>
      <c r="Q731" s="20" t="str">
        <f t="shared" ca="1" si="203"/>
        <v>Ja</v>
      </c>
      <c r="R731" s="53" t="s">
        <v>1036</v>
      </c>
      <c r="S731" s="84"/>
      <c r="T731" s="83"/>
      <c r="U731" s="33" t="str">
        <f t="shared" si="211"/>
        <v/>
      </c>
      <c r="V731" s="29"/>
      <c r="W731" s="35"/>
      <c r="X731" s="35"/>
      <c r="Y731" s="35"/>
      <c r="Z731" s="35"/>
      <c r="AA731" s="24" t="str">
        <f>IF(W731&lt;&gt;"",VLOOKUP(W731,'Anlagentypen strukt inkl RD end'!$A$2:$H$40,8),"")</f>
        <v/>
      </c>
      <c r="AB731" s="24" t="str">
        <f>IF(X731&lt;&gt;"",VLOOKUP(X731,'Anlagentypen strukt inkl RD end'!$A$2:$H$40,8),"")</f>
        <v/>
      </c>
      <c r="AC731" s="24" t="str">
        <f>IF(Y731&lt;&gt;"",VLOOKUP(Y731,'Anlagentypen strukt inkl RD end'!$A$2:$H$40,8),"")</f>
        <v/>
      </c>
      <c r="AD731" s="24" t="str">
        <f>IF(Z731&lt;&gt;"",VLOOKUP(Z731,'Anlagentypen strukt inkl RD end'!$A$2:$H$40,8),"")</f>
        <v/>
      </c>
      <c r="AE731" s="33" t="str">
        <f t="shared" si="212"/>
        <v/>
      </c>
      <c r="AF731" s="25"/>
      <c r="AG731" s="25"/>
      <c r="AH731" s="25"/>
      <c r="AI731" s="25"/>
      <c r="AJ731" s="47" t="str">
        <f t="shared" si="213"/>
        <v/>
      </c>
      <c r="AK731" s="48" t="str">
        <f t="shared" si="207"/>
        <v/>
      </c>
      <c r="AL731" s="47" t="str">
        <f t="shared" si="218"/>
        <v/>
      </c>
      <c r="AM731" s="27"/>
      <c r="AN731" s="36" t="str">
        <f t="shared" si="208"/>
        <v/>
      </c>
      <c r="AO731" s="39" t="str">
        <f t="shared" si="204"/>
        <v/>
      </c>
      <c r="AP731" s="39" t="str">
        <f t="shared" si="214"/>
        <v/>
      </c>
      <c r="AQ731" s="97" t="str">
        <f t="shared" si="209"/>
        <v/>
      </c>
      <c r="AR731" s="113" t="str">
        <f>_xlfn.IFNA(IF(AND(MATCH(B731,SlNrfürStrecke!A:A,0)&gt;0,MATCH(C731,SlNrfürStrecke!B:B,0)&gt;0)=TRUE,"ja","nein"),"nein")</f>
        <v>nein</v>
      </c>
      <c r="AS731" s="140" t="str">
        <f t="shared" si="215"/>
        <v>nein</v>
      </c>
      <c r="AT731" s="113" t="str">
        <f t="shared" si="216"/>
        <v>Ja</v>
      </c>
      <c r="AU731" s="113"/>
      <c r="AV731" s="141" t="s">
        <v>3607</v>
      </c>
    </row>
    <row r="732" spans="1:48" s="39" customFormat="1" x14ac:dyDescent="0.25">
      <c r="A732" s="23" t="s">
        <v>2345</v>
      </c>
      <c r="B732" s="77">
        <v>35504</v>
      </c>
      <c r="C732" s="80" t="s">
        <v>3</v>
      </c>
      <c r="D732" s="81" t="s">
        <v>3</v>
      </c>
      <c r="E732" s="37" t="b">
        <f t="shared" si="217"/>
        <v>1</v>
      </c>
      <c r="F732" s="37" t="b">
        <f t="shared" si="210"/>
        <v>0</v>
      </c>
      <c r="G732" s="38" t="str">
        <f t="shared" si="201"/>
        <v xml:space="preserve">35504  </v>
      </c>
      <c r="H732" s="18" t="s">
        <v>1038</v>
      </c>
      <c r="I732" s="93" t="s">
        <v>2346</v>
      </c>
      <c r="J732" s="19" t="s">
        <v>3370</v>
      </c>
      <c r="K732" s="19" t="s">
        <v>3</v>
      </c>
      <c r="L732" s="51"/>
      <c r="M732" s="51"/>
      <c r="N732" s="19" t="str">
        <f t="shared" si="202"/>
        <v/>
      </c>
      <c r="O732" s="22" t="str">
        <f t="shared" ca="1" si="205"/>
        <v>ja</v>
      </c>
      <c r="P732" s="22" t="str">
        <f t="shared" ca="1" si="206"/>
        <v>ja</v>
      </c>
      <c r="Q732" s="20" t="str">
        <f t="shared" ca="1" si="203"/>
        <v>Ja</v>
      </c>
      <c r="R732" s="53" t="s">
        <v>1037</v>
      </c>
      <c r="S732" s="73" t="s">
        <v>2345</v>
      </c>
      <c r="T732" s="28"/>
      <c r="U732" s="33" t="str">
        <f t="shared" si="211"/>
        <v/>
      </c>
      <c r="V732" s="29"/>
      <c r="W732" s="35"/>
      <c r="X732" s="35"/>
      <c r="Y732" s="35"/>
      <c r="Z732" s="35"/>
      <c r="AA732" s="24" t="str">
        <f>IF(W732&lt;&gt;"",VLOOKUP(W732,'Anlagentypen strukt inkl RD end'!$A$2:$H$40,8),"")</f>
        <v/>
      </c>
      <c r="AB732" s="24" t="str">
        <f>IF(X732&lt;&gt;"",VLOOKUP(X732,'Anlagentypen strukt inkl RD end'!$A$2:$H$40,8),"")</f>
        <v/>
      </c>
      <c r="AC732" s="24" t="str">
        <f>IF(Y732&lt;&gt;"",VLOOKUP(Y732,'Anlagentypen strukt inkl RD end'!$A$2:$H$40,8),"")</f>
        <v/>
      </c>
      <c r="AD732" s="24" t="str">
        <f>IF(Z732&lt;&gt;"",VLOOKUP(Z732,'Anlagentypen strukt inkl RD end'!$A$2:$H$40,8),"")</f>
        <v/>
      </c>
      <c r="AE732" s="33" t="str">
        <f t="shared" si="212"/>
        <v/>
      </c>
      <c r="AF732" s="25"/>
      <c r="AG732" s="25"/>
      <c r="AH732" s="25"/>
      <c r="AI732" s="25"/>
      <c r="AJ732" s="47" t="str">
        <f t="shared" si="213"/>
        <v/>
      </c>
      <c r="AK732" s="48" t="str">
        <f t="shared" si="207"/>
        <v/>
      </c>
      <c r="AL732" s="47" t="str">
        <f t="shared" si="218"/>
        <v/>
      </c>
      <c r="AM732" s="27"/>
      <c r="AN732" s="36" t="str">
        <f t="shared" si="208"/>
        <v/>
      </c>
      <c r="AO732" s="39" t="str">
        <f t="shared" si="204"/>
        <v/>
      </c>
      <c r="AP732" s="39" t="str">
        <f t="shared" si="214"/>
        <v>X</v>
      </c>
      <c r="AQ732" s="97" t="str">
        <f t="shared" si="209"/>
        <v/>
      </c>
      <c r="AR732" s="140" t="str">
        <f>_xlfn.IFNA(IF(AND(MATCH(B732,SlNrfürStrecke!A:A,0)&gt;0,MATCH(C732,SlNrfürStrecke!B:B,0)&gt;0)=TRUE,"ja","nein"),"nein")</f>
        <v>ja</v>
      </c>
      <c r="AS732" s="140" t="str">
        <f t="shared" si="215"/>
        <v>ja</v>
      </c>
      <c r="AT732" s="113" t="str">
        <f t="shared" si="216"/>
        <v>Nein</v>
      </c>
      <c r="AU732" s="113"/>
      <c r="AV732" s="141" t="s">
        <v>3607</v>
      </c>
    </row>
    <row r="733" spans="1:48" s="39" customFormat="1" ht="26.4" hidden="1" x14ac:dyDescent="0.25">
      <c r="A733" s="23"/>
      <c r="B733" s="77">
        <v>35504</v>
      </c>
      <c r="C733" s="81" t="s">
        <v>142</v>
      </c>
      <c r="D733" s="81" t="s">
        <v>3</v>
      </c>
      <c r="E733" s="37" t="b">
        <f t="shared" si="217"/>
        <v>0</v>
      </c>
      <c r="F733" s="37" t="b">
        <f t="shared" si="210"/>
        <v>0</v>
      </c>
      <c r="G733" s="38" t="str">
        <f t="shared" si="201"/>
        <v xml:space="preserve">35504 91 </v>
      </c>
      <c r="H733" s="18" t="s">
        <v>1038</v>
      </c>
      <c r="I733" s="94" t="s">
        <v>3164</v>
      </c>
      <c r="J733" s="19" t="s">
        <v>3371</v>
      </c>
      <c r="K733" s="19" t="s">
        <v>3</v>
      </c>
      <c r="L733" s="51"/>
      <c r="M733" s="51"/>
      <c r="N733" s="19" t="str">
        <f t="shared" si="202"/>
        <v/>
      </c>
      <c r="O733" s="22" t="str">
        <f t="shared" ca="1" si="205"/>
        <v>ja</v>
      </c>
      <c r="P733" s="22" t="str">
        <f t="shared" ca="1" si="206"/>
        <v>ja</v>
      </c>
      <c r="Q733" s="20" t="str">
        <f t="shared" ca="1" si="203"/>
        <v>Ja</v>
      </c>
      <c r="R733" s="53" t="s">
        <v>1039</v>
      </c>
      <c r="S733" s="73"/>
      <c r="T733" s="28"/>
      <c r="U733" s="33" t="str">
        <f t="shared" si="211"/>
        <v/>
      </c>
      <c r="V733" s="29"/>
      <c r="W733" s="35"/>
      <c r="X733" s="35"/>
      <c r="Y733" s="35"/>
      <c r="Z733" s="35"/>
      <c r="AA733" s="24" t="str">
        <f>IF(W733&lt;&gt;"",VLOOKUP(W733,'Anlagentypen strukt inkl RD end'!$A$2:$H$40,8),"")</f>
        <v/>
      </c>
      <c r="AB733" s="24" t="str">
        <f>IF(X733&lt;&gt;"",VLOOKUP(X733,'Anlagentypen strukt inkl RD end'!$A$2:$H$40,8),"")</f>
        <v/>
      </c>
      <c r="AC733" s="24" t="str">
        <f>IF(Y733&lt;&gt;"",VLOOKUP(Y733,'Anlagentypen strukt inkl RD end'!$A$2:$H$40,8),"")</f>
        <v/>
      </c>
      <c r="AD733" s="24" t="str">
        <f>IF(Z733&lt;&gt;"",VLOOKUP(Z733,'Anlagentypen strukt inkl RD end'!$A$2:$H$40,8),"")</f>
        <v/>
      </c>
      <c r="AE733" s="33" t="str">
        <f t="shared" si="212"/>
        <v/>
      </c>
      <c r="AF733" s="25"/>
      <c r="AG733" s="25"/>
      <c r="AH733" s="25"/>
      <c r="AI733" s="25"/>
      <c r="AJ733" s="47" t="str">
        <f t="shared" si="213"/>
        <v/>
      </c>
      <c r="AK733" s="48" t="str">
        <f t="shared" si="207"/>
        <v/>
      </c>
      <c r="AL733" s="47" t="str">
        <f t="shared" si="218"/>
        <v/>
      </c>
      <c r="AM733" s="27"/>
      <c r="AN733" s="36" t="str">
        <f t="shared" si="208"/>
        <v/>
      </c>
      <c r="AO733" s="39" t="str">
        <f t="shared" si="204"/>
        <v/>
      </c>
      <c r="AP733" s="39" t="str">
        <f t="shared" si="214"/>
        <v/>
      </c>
      <c r="AQ733" s="97" t="str">
        <f t="shared" si="209"/>
        <v/>
      </c>
      <c r="AR733" s="113" t="str">
        <f>_xlfn.IFNA(IF(AND(MATCH(B733,SlNrfürStrecke!A:A,0)&gt;0,MATCH(C733,SlNrfürStrecke!B:B,0)&gt;0)=TRUE,"ja","nein"),"nein")</f>
        <v>nein</v>
      </c>
      <c r="AS733" s="140" t="str">
        <f t="shared" si="215"/>
        <v>nein</v>
      </c>
      <c r="AT733" s="113" t="str">
        <f t="shared" si="216"/>
        <v>Ja</v>
      </c>
      <c r="AU733" s="113"/>
      <c r="AV733" s="141" t="s">
        <v>3607</v>
      </c>
    </row>
    <row r="734" spans="1:48" s="39" customFormat="1" hidden="1" x14ac:dyDescent="0.25">
      <c r="A734" s="23"/>
      <c r="B734" s="77">
        <v>35505</v>
      </c>
      <c r="C734" s="80" t="s">
        <v>3</v>
      </c>
      <c r="D734" s="81" t="s">
        <v>8</v>
      </c>
      <c r="E734" s="37" t="b">
        <f t="shared" si="217"/>
        <v>0</v>
      </c>
      <c r="F734" s="37" t="b">
        <f t="shared" si="210"/>
        <v>0</v>
      </c>
      <c r="G734" s="38" t="str">
        <f t="shared" si="201"/>
        <v>35505  g</v>
      </c>
      <c r="H734" s="18" t="s">
        <v>1041</v>
      </c>
      <c r="I734" s="93" t="s">
        <v>2346</v>
      </c>
      <c r="J734" s="19" t="s">
        <v>3</v>
      </c>
      <c r="K734" s="19" t="s">
        <v>3</v>
      </c>
      <c r="L734" s="51"/>
      <c r="M734" s="51"/>
      <c r="N734" s="19" t="str">
        <f t="shared" si="202"/>
        <v/>
      </c>
      <c r="O734" s="22" t="str">
        <f t="shared" ca="1" si="205"/>
        <v>ja</v>
      </c>
      <c r="P734" s="22" t="str">
        <f t="shared" ca="1" si="206"/>
        <v>ja</v>
      </c>
      <c r="Q734" s="20" t="str">
        <f t="shared" ca="1" si="203"/>
        <v>Ja</v>
      </c>
      <c r="R734" s="53" t="s">
        <v>1040</v>
      </c>
      <c r="S734" s="84"/>
      <c r="T734" s="83"/>
      <c r="U734" s="33" t="str">
        <f t="shared" si="211"/>
        <v/>
      </c>
      <c r="V734" s="29"/>
      <c r="W734" s="35"/>
      <c r="X734" s="35"/>
      <c r="Y734" s="35"/>
      <c r="Z734" s="35"/>
      <c r="AA734" s="24" t="str">
        <f>IF(W734&lt;&gt;"",VLOOKUP(W734,'Anlagentypen strukt inkl RD end'!$A$2:$H$40,8),"")</f>
        <v/>
      </c>
      <c r="AB734" s="24" t="str">
        <f>IF(X734&lt;&gt;"",VLOOKUP(X734,'Anlagentypen strukt inkl RD end'!$A$2:$H$40,8),"")</f>
        <v/>
      </c>
      <c r="AC734" s="24" t="str">
        <f>IF(Y734&lt;&gt;"",VLOOKUP(Y734,'Anlagentypen strukt inkl RD end'!$A$2:$H$40,8),"")</f>
        <v/>
      </c>
      <c r="AD734" s="24" t="str">
        <f>IF(Z734&lt;&gt;"",VLOOKUP(Z734,'Anlagentypen strukt inkl RD end'!$A$2:$H$40,8),"")</f>
        <v/>
      </c>
      <c r="AE734" s="33" t="str">
        <f t="shared" si="212"/>
        <v/>
      </c>
      <c r="AF734" s="25"/>
      <c r="AG734" s="25"/>
      <c r="AH734" s="25"/>
      <c r="AI734" s="25"/>
      <c r="AJ734" s="47" t="str">
        <f t="shared" si="213"/>
        <v/>
      </c>
      <c r="AK734" s="48" t="str">
        <f t="shared" si="207"/>
        <v/>
      </c>
      <c r="AL734" s="47" t="str">
        <f t="shared" si="218"/>
        <v/>
      </c>
      <c r="AM734" s="27"/>
      <c r="AN734" s="36" t="str">
        <f t="shared" si="208"/>
        <v/>
      </c>
      <c r="AO734" s="39" t="str">
        <f t="shared" si="204"/>
        <v/>
      </c>
      <c r="AP734" s="39" t="str">
        <f t="shared" si="214"/>
        <v/>
      </c>
      <c r="AQ734" s="97" t="str">
        <f t="shared" si="209"/>
        <v/>
      </c>
      <c r="AR734" s="140" t="str">
        <f>_xlfn.IFNA(IF(AND(MATCH(B734,SlNrfürStrecke!A:A,0)&gt;0,MATCH(C734,SlNrfürStrecke!B:B,0)&gt;0)=TRUE,"ja","nein"),"nein")</f>
        <v>nein</v>
      </c>
      <c r="AS734" s="140" t="str">
        <f t="shared" si="215"/>
        <v>nein</v>
      </c>
      <c r="AT734" s="113" t="str">
        <f t="shared" si="216"/>
        <v>Ja</v>
      </c>
      <c r="AU734" s="113"/>
      <c r="AV734" s="141" t="s">
        <v>3607</v>
      </c>
    </row>
    <row r="735" spans="1:48" s="39" customFormat="1" hidden="1" x14ac:dyDescent="0.25">
      <c r="A735" s="23"/>
      <c r="B735" s="77">
        <v>35505</v>
      </c>
      <c r="C735" s="81" t="s">
        <v>112</v>
      </c>
      <c r="D735" s="81" t="s">
        <v>3</v>
      </c>
      <c r="E735" s="37" t="b">
        <f t="shared" si="217"/>
        <v>0</v>
      </c>
      <c r="F735" s="37" t="b">
        <f t="shared" si="210"/>
        <v>0</v>
      </c>
      <c r="G735" s="38" t="str">
        <f t="shared" si="201"/>
        <v xml:space="preserve">35505 88 </v>
      </c>
      <c r="H735" s="18" t="s">
        <v>1041</v>
      </c>
      <c r="I735" s="94" t="s">
        <v>113</v>
      </c>
      <c r="J735" s="19" t="s">
        <v>3</v>
      </c>
      <c r="K735" s="19" t="s">
        <v>3</v>
      </c>
      <c r="L735" s="51"/>
      <c r="M735" s="51"/>
      <c r="N735" s="19" t="str">
        <f t="shared" si="202"/>
        <v/>
      </c>
      <c r="O735" s="22" t="str">
        <f t="shared" ca="1" si="205"/>
        <v>ja</v>
      </c>
      <c r="P735" s="22" t="str">
        <f t="shared" ca="1" si="206"/>
        <v>ja</v>
      </c>
      <c r="Q735" s="20" t="str">
        <f t="shared" ca="1" si="203"/>
        <v>Ja</v>
      </c>
      <c r="R735" s="53" t="s">
        <v>1042</v>
      </c>
      <c r="S735" s="73"/>
      <c r="T735" s="28"/>
      <c r="U735" s="33" t="str">
        <f t="shared" si="211"/>
        <v/>
      </c>
      <c r="V735" s="29"/>
      <c r="W735" s="35"/>
      <c r="X735" s="35"/>
      <c r="Y735" s="35"/>
      <c r="Z735" s="35"/>
      <c r="AA735" s="24" t="str">
        <f>IF(W735&lt;&gt;"",VLOOKUP(W735,'Anlagentypen strukt inkl RD end'!$A$2:$H$40,8),"")</f>
        <v/>
      </c>
      <c r="AB735" s="24" t="str">
        <f>IF(X735&lt;&gt;"",VLOOKUP(X735,'Anlagentypen strukt inkl RD end'!$A$2:$H$40,8),"")</f>
        <v/>
      </c>
      <c r="AC735" s="24" t="str">
        <f>IF(Y735&lt;&gt;"",VLOOKUP(Y735,'Anlagentypen strukt inkl RD end'!$A$2:$H$40,8),"")</f>
        <v/>
      </c>
      <c r="AD735" s="24" t="str">
        <f>IF(Z735&lt;&gt;"",VLOOKUP(Z735,'Anlagentypen strukt inkl RD end'!$A$2:$H$40,8),"")</f>
        <v/>
      </c>
      <c r="AE735" s="33" t="str">
        <f t="shared" si="212"/>
        <v/>
      </c>
      <c r="AF735" s="25"/>
      <c r="AG735" s="25"/>
      <c r="AH735" s="25"/>
      <c r="AI735" s="25"/>
      <c r="AJ735" s="47" t="str">
        <f t="shared" si="213"/>
        <v/>
      </c>
      <c r="AK735" s="48" t="str">
        <f t="shared" si="207"/>
        <v/>
      </c>
      <c r="AL735" s="47" t="str">
        <f t="shared" si="218"/>
        <v/>
      </c>
      <c r="AM735" s="27"/>
      <c r="AN735" s="36" t="str">
        <f t="shared" si="208"/>
        <v/>
      </c>
      <c r="AO735" s="39" t="str">
        <f t="shared" si="204"/>
        <v/>
      </c>
      <c r="AP735" s="39" t="str">
        <f t="shared" si="214"/>
        <v/>
      </c>
      <c r="AQ735" s="97" t="str">
        <f t="shared" si="209"/>
        <v/>
      </c>
      <c r="AR735" s="113" t="str">
        <f>_xlfn.IFNA(IF(AND(MATCH(B735,SlNrfürStrecke!A:A,0)&gt;0,MATCH(C735,SlNrfürStrecke!B:B,0)&gt;0)=TRUE,"ja","nein"),"nein")</f>
        <v>nein</v>
      </c>
      <c r="AS735" s="140" t="str">
        <f t="shared" si="215"/>
        <v>nein</v>
      </c>
      <c r="AT735" s="113" t="str">
        <f t="shared" si="216"/>
        <v>Ja</v>
      </c>
      <c r="AU735" s="113"/>
      <c r="AV735" s="141" t="s">
        <v>3607</v>
      </c>
    </row>
    <row r="736" spans="1:48" s="39" customFormat="1" ht="26.4" hidden="1" x14ac:dyDescent="0.25">
      <c r="A736" s="23"/>
      <c r="B736" s="77">
        <v>35505</v>
      </c>
      <c r="C736" s="81" t="s">
        <v>142</v>
      </c>
      <c r="D736" s="81" t="s">
        <v>8</v>
      </c>
      <c r="E736" s="37" t="b">
        <f t="shared" si="217"/>
        <v>0</v>
      </c>
      <c r="F736" s="37" t="b">
        <f t="shared" si="210"/>
        <v>0</v>
      </c>
      <c r="G736" s="38" t="str">
        <f t="shared" si="201"/>
        <v>35505 91 g</v>
      </c>
      <c r="H736" s="18" t="s">
        <v>1041</v>
      </c>
      <c r="I736" s="94" t="s">
        <v>3164</v>
      </c>
      <c r="J736" s="19" t="s">
        <v>3</v>
      </c>
      <c r="K736" s="19" t="s">
        <v>3182</v>
      </c>
      <c r="L736" s="51"/>
      <c r="M736" s="51"/>
      <c r="N736" s="19" t="str">
        <f t="shared" si="202"/>
        <v/>
      </c>
      <c r="O736" s="22" t="str">
        <f t="shared" ca="1" si="205"/>
        <v>ja</v>
      </c>
      <c r="P736" s="22" t="str">
        <f t="shared" ca="1" si="206"/>
        <v>ja</v>
      </c>
      <c r="Q736" s="20" t="str">
        <f t="shared" ca="1" si="203"/>
        <v>Ja</v>
      </c>
      <c r="R736" s="53" t="s">
        <v>1043</v>
      </c>
      <c r="S736" s="84"/>
      <c r="T736" s="83"/>
      <c r="U736" s="33" t="str">
        <f t="shared" si="211"/>
        <v/>
      </c>
      <c r="V736" s="29"/>
      <c r="W736" s="35"/>
      <c r="X736" s="35"/>
      <c r="Y736" s="35"/>
      <c r="Z736" s="35"/>
      <c r="AA736" s="24" t="str">
        <f>IF(W736&lt;&gt;"",VLOOKUP(W736,'Anlagentypen strukt inkl RD end'!$A$2:$H$40,8),"")</f>
        <v/>
      </c>
      <c r="AB736" s="24" t="str">
        <f>IF(X736&lt;&gt;"",VLOOKUP(X736,'Anlagentypen strukt inkl RD end'!$A$2:$H$40,8),"")</f>
        <v/>
      </c>
      <c r="AC736" s="24" t="str">
        <f>IF(Y736&lt;&gt;"",VLOOKUP(Y736,'Anlagentypen strukt inkl RD end'!$A$2:$H$40,8),"")</f>
        <v/>
      </c>
      <c r="AD736" s="24" t="str">
        <f>IF(Z736&lt;&gt;"",VLOOKUP(Z736,'Anlagentypen strukt inkl RD end'!$A$2:$H$40,8),"")</f>
        <v/>
      </c>
      <c r="AE736" s="33" t="str">
        <f t="shared" si="212"/>
        <v/>
      </c>
      <c r="AF736" s="25"/>
      <c r="AG736" s="25"/>
      <c r="AH736" s="25"/>
      <c r="AI736" s="25"/>
      <c r="AJ736" s="47" t="str">
        <f t="shared" si="213"/>
        <v/>
      </c>
      <c r="AK736" s="48" t="str">
        <f t="shared" si="207"/>
        <v/>
      </c>
      <c r="AL736" s="47" t="str">
        <f t="shared" si="218"/>
        <v/>
      </c>
      <c r="AM736" s="27"/>
      <c r="AN736" s="36" t="str">
        <f t="shared" si="208"/>
        <v/>
      </c>
      <c r="AO736" s="39" t="str">
        <f t="shared" si="204"/>
        <v/>
      </c>
      <c r="AP736" s="39" t="str">
        <f t="shared" si="214"/>
        <v/>
      </c>
      <c r="AQ736" s="97" t="str">
        <f t="shared" si="209"/>
        <v/>
      </c>
      <c r="AR736" s="113" t="str">
        <f>_xlfn.IFNA(IF(AND(MATCH(B736,SlNrfürStrecke!A:A,0)&gt;0,MATCH(C736,SlNrfürStrecke!B:B,0)&gt;0)=TRUE,"ja","nein"),"nein")</f>
        <v>nein</v>
      </c>
      <c r="AS736" s="140" t="str">
        <f t="shared" si="215"/>
        <v>nein</v>
      </c>
      <c r="AT736" s="113" t="str">
        <f t="shared" si="216"/>
        <v>Ja</v>
      </c>
      <c r="AU736" s="113"/>
      <c r="AV736" s="141" t="s">
        <v>3607</v>
      </c>
    </row>
    <row r="737" spans="1:48" s="39" customFormat="1" hidden="1" x14ac:dyDescent="0.25">
      <c r="A737" s="23"/>
      <c r="B737" s="77">
        <v>35506</v>
      </c>
      <c r="C737" s="80" t="s">
        <v>3</v>
      </c>
      <c r="D737" s="81" t="s">
        <v>8</v>
      </c>
      <c r="E737" s="37" t="b">
        <f t="shared" si="217"/>
        <v>0</v>
      </c>
      <c r="F737" s="37" t="b">
        <f t="shared" si="210"/>
        <v>0</v>
      </c>
      <c r="G737" s="38" t="str">
        <f t="shared" si="201"/>
        <v>35506  g</v>
      </c>
      <c r="H737" s="18" t="s">
        <v>1045</v>
      </c>
      <c r="I737" s="93" t="s">
        <v>2346</v>
      </c>
      <c r="J737" s="19" t="s">
        <v>3</v>
      </c>
      <c r="K737" s="19" t="s">
        <v>3</v>
      </c>
      <c r="L737" s="51"/>
      <c r="M737" s="51"/>
      <c r="N737" s="19" t="str">
        <f t="shared" si="202"/>
        <v/>
      </c>
      <c r="O737" s="22" t="str">
        <f t="shared" ca="1" si="205"/>
        <v>ja</v>
      </c>
      <c r="P737" s="22" t="str">
        <f t="shared" ca="1" si="206"/>
        <v>ja</v>
      </c>
      <c r="Q737" s="20" t="str">
        <f t="shared" ca="1" si="203"/>
        <v>Ja</v>
      </c>
      <c r="R737" s="53" t="s">
        <v>1044</v>
      </c>
      <c r="S737" s="84"/>
      <c r="T737" s="83"/>
      <c r="U737" s="33" t="str">
        <f t="shared" si="211"/>
        <v/>
      </c>
      <c r="V737" s="29"/>
      <c r="W737" s="35"/>
      <c r="X737" s="35"/>
      <c r="Y737" s="35"/>
      <c r="Z737" s="35"/>
      <c r="AA737" s="24" t="str">
        <f>IF(W737&lt;&gt;"",VLOOKUP(W737,'Anlagentypen strukt inkl RD end'!$A$2:$H$40,8),"")</f>
        <v/>
      </c>
      <c r="AB737" s="24" t="str">
        <f>IF(X737&lt;&gt;"",VLOOKUP(X737,'Anlagentypen strukt inkl RD end'!$A$2:$H$40,8),"")</f>
        <v/>
      </c>
      <c r="AC737" s="24" t="str">
        <f>IF(Y737&lt;&gt;"",VLOOKUP(Y737,'Anlagentypen strukt inkl RD end'!$A$2:$H$40,8),"")</f>
        <v/>
      </c>
      <c r="AD737" s="24" t="str">
        <f>IF(Z737&lt;&gt;"",VLOOKUP(Z737,'Anlagentypen strukt inkl RD end'!$A$2:$H$40,8),"")</f>
        <v/>
      </c>
      <c r="AE737" s="33" t="str">
        <f t="shared" si="212"/>
        <v/>
      </c>
      <c r="AF737" s="25"/>
      <c r="AG737" s="25"/>
      <c r="AH737" s="25"/>
      <c r="AI737" s="25"/>
      <c r="AJ737" s="47" t="str">
        <f t="shared" si="213"/>
        <v/>
      </c>
      <c r="AK737" s="48" t="str">
        <f t="shared" si="207"/>
        <v/>
      </c>
      <c r="AL737" s="47" t="str">
        <f t="shared" si="218"/>
        <v/>
      </c>
      <c r="AM737" s="27"/>
      <c r="AN737" s="36" t="str">
        <f t="shared" si="208"/>
        <v/>
      </c>
      <c r="AO737" s="39" t="str">
        <f t="shared" si="204"/>
        <v/>
      </c>
      <c r="AP737" s="39" t="str">
        <f t="shared" si="214"/>
        <v/>
      </c>
      <c r="AQ737" s="97" t="str">
        <f t="shared" si="209"/>
        <v/>
      </c>
      <c r="AR737" s="140" t="str">
        <f>_xlfn.IFNA(IF(AND(MATCH(B737,SlNrfürStrecke!A:A,0)&gt;0,MATCH(C737,SlNrfürStrecke!B:B,0)&gt;0)=TRUE,"ja","nein"),"nein")</f>
        <v>nein</v>
      </c>
      <c r="AS737" s="140" t="str">
        <f t="shared" si="215"/>
        <v>nein</v>
      </c>
      <c r="AT737" s="113" t="str">
        <f t="shared" si="216"/>
        <v>Ja</v>
      </c>
      <c r="AU737" s="113"/>
      <c r="AV737" s="141" t="s">
        <v>3607</v>
      </c>
    </row>
    <row r="738" spans="1:48" s="39" customFormat="1" hidden="1" x14ac:dyDescent="0.25">
      <c r="A738" s="23"/>
      <c r="B738" s="77">
        <v>35506</v>
      </c>
      <c r="C738" s="81" t="s">
        <v>112</v>
      </c>
      <c r="D738" s="81" t="s">
        <v>3</v>
      </c>
      <c r="E738" s="37" t="b">
        <f t="shared" si="217"/>
        <v>0</v>
      </c>
      <c r="F738" s="37" t="b">
        <f t="shared" si="210"/>
        <v>0</v>
      </c>
      <c r="G738" s="38" t="str">
        <f t="shared" si="201"/>
        <v xml:space="preserve">35506 88 </v>
      </c>
      <c r="H738" s="18" t="s">
        <v>1045</v>
      </c>
      <c r="I738" s="94" t="s">
        <v>113</v>
      </c>
      <c r="J738" s="19" t="s">
        <v>3</v>
      </c>
      <c r="K738" s="19" t="s">
        <v>3</v>
      </c>
      <c r="L738" s="51"/>
      <c r="M738" s="51"/>
      <c r="N738" s="19" t="str">
        <f t="shared" si="202"/>
        <v/>
      </c>
      <c r="O738" s="22" t="str">
        <f t="shared" ca="1" si="205"/>
        <v>ja</v>
      </c>
      <c r="P738" s="22" t="str">
        <f t="shared" ca="1" si="206"/>
        <v>ja</v>
      </c>
      <c r="Q738" s="20" t="str">
        <f t="shared" ca="1" si="203"/>
        <v>Ja</v>
      </c>
      <c r="R738" s="53" t="s">
        <v>1046</v>
      </c>
      <c r="S738" s="73"/>
      <c r="T738" s="28"/>
      <c r="U738" s="33" t="str">
        <f t="shared" si="211"/>
        <v/>
      </c>
      <c r="V738" s="29"/>
      <c r="W738" s="35"/>
      <c r="X738" s="35"/>
      <c r="Y738" s="35"/>
      <c r="Z738" s="35"/>
      <c r="AA738" s="24" t="str">
        <f>IF(W738&lt;&gt;"",VLOOKUP(W738,'Anlagentypen strukt inkl RD end'!$A$2:$H$40,8),"")</f>
        <v/>
      </c>
      <c r="AB738" s="24" t="str">
        <f>IF(X738&lt;&gt;"",VLOOKUP(X738,'Anlagentypen strukt inkl RD end'!$A$2:$H$40,8),"")</f>
        <v/>
      </c>
      <c r="AC738" s="24" t="str">
        <f>IF(Y738&lt;&gt;"",VLOOKUP(Y738,'Anlagentypen strukt inkl RD end'!$A$2:$H$40,8),"")</f>
        <v/>
      </c>
      <c r="AD738" s="24" t="str">
        <f>IF(Z738&lt;&gt;"",VLOOKUP(Z738,'Anlagentypen strukt inkl RD end'!$A$2:$H$40,8),"")</f>
        <v/>
      </c>
      <c r="AE738" s="33" t="str">
        <f t="shared" si="212"/>
        <v/>
      </c>
      <c r="AF738" s="25"/>
      <c r="AG738" s="25"/>
      <c r="AH738" s="25"/>
      <c r="AI738" s="25"/>
      <c r="AJ738" s="47" t="str">
        <f t="shared" si="213"/>
        <v/>
      </c>
      <c r="AK738" s="48" t="str">
        <f t="shared" si="207"/>
        <v/>
      </c>
      <c r="AL738" s="47" t="str">
        <f t="shared" si="218"/>
        <v/>
      </c>
      <c r="AM738" s="27"/>
      <c r="AN738" s="36" t="str">
        <f t="shared" si="208"/>
        <v/>
      </c>
      <c r="AO738" s="39" t="str">
        <f t="shared" si="204"/>
        <v/>
      </c>
      <c r="AP738" s="39" t="str">
        <f t="shared" si="214"/>
        <v/>
      </c>
      <c r="AQ738" s="97" t="str">
        <f t="shared" si="209"/>
        <v/>
      </c>
      <c r="AR738" s="113" t="str">
        <f>_xlfn.IFNA(IF(AND(MATCH(B738,SlNrfürStrecke!A:A,0)&gt;0,MATCH(C738,SlNrfürStrecke!B:B,0)&gt;0)=TRUE,"ja","nein"),"nein")</f>
        <v>nein</v>
      </c>
      <c r="AS738" s="140" t="str">
        <f t="shared" si="215"/>
        <v>nein</v>
      </c>
      <c r="AT738" s="113" t="str">
        <f t="shared" si="216"/>
        <v>Ja</v>
      </c>
      <c r="AU738" s="113"/>
      <c r="AV738" s="141" t="s">
        <v>3607</v>
      </c>
    </row>
    <row r="739" spans="1:48" s="39" customFormat="1" ht="26.4" hidden="1" x14ac:dyDescent="0.25">
      <c r="A739" s="23"/>
      <c r="B739" s="77">
        <v>35506</v>
      </c>
      <c r="C739" s="81" t="s">
        <v>142</v>
      </c>
      <c r="D739" s="81" t="s">
        <v>8</v>
      </c>
      <c r="E739" s="37" t="b">
        <f t="shared" si="217"/>
        <v>0</v>
      </c>
      <c r="F739" s="37" t="b">
        <f t="shared" si="210"/>
        <v>0</v>
      </c>
      <c r="G739" s="38" t="str">
        <f t="shared" si="201"/>
        <v>35506 91 g</v>
      </c>
      <c r="H739" s="18" t="s">
        <v>1045</v>
      </c>
      <c r="I739" s="94" t="s">
        <v>3164</v>
      </c>
      <c r="J739" s="19" t="s">
        <v>3</v>
      </c>
      <c r="K739" s="19" t="s">
        <v>3182</v>
      </c>
      <c r="L739" s="51"/>
      <c r="M739" s="51"/>
      <c r="N739" s="19" t="str">
        <f t="shared" si="202"/>
        <v/>
      </c>
      <c r="O739" s="22" t="str">
        <f t="shared" ca="1" si="205"/>
        <v>ja</v>
      </c>
      <c r="P739" s="22" t="str">
        <f t="shared" ca="1" si="206"/>
        <v>ja</v>
      </c>
      <c r="Q739" s="20" t="str">
        <f t="shared" ca="1" si="203"/>
        <v>Ja</v>
      </c>
      <c r="R739" s="53" t="s">
        <v>1047</v>
      </c>
      <c r="S739" s="84"/>
      <c r="T739" s="83"/>
      <c r="U739" s="33" t="str">
        <f t="shared" si="211"/>
        <v/>
      </c>
      <c r="V739" s="29"/>
      <c r="W739" s="35"/>
      <c r="X739" s="35"/>
      <c r="Y739" s="35"/>
      <c r="Z739" s="35"/>
      <c r="AA739" s="24" t="str">
        <f>IF(W739&lt;&gt;"",VLOOKUP(W739,'Anlagentypen strukt inkl RD end'!$A$2:$H$40,8),"")</f>
        <v/>
      </c>
      <c r="AB739" s="24" t="str">
        <f>IF(X739&lt;&gt;"",VLOOKUP(X739,'Anlagentypen strukt inkl RD end'!$A$2:$H$40,8),"")</f>
        <v/>
      </c>
      <c r="AC739" s="24" t="str">
        <f>IF(Y739&lt;&gt;"",VLOOKUP(Y739,'Anlagentypen strukt inkl RD end'!$A$2:$H$40,8),"")</f>
        <v/>
      </c>
      <c r="AD739" s="24" t="str">
        <f>IF(Z739&lt;&gt;"",VLOOKUP(Z739,'Anlagentypen strukt inkl RD end'!$A$2:$H$40,8),"")</f>
        <v/>
      </c>
      <c r="AE739" s="33" t="str">
        <f t="shared" si="212"/>
        <v/>
      </c>
      <c r="AF739" s="25"/>
      <c r="AG739" s="25"/>
      <c r="AH739" s="25"/>
      <c r="AI739" s="25"/>
      <c r="AJ739" s="47" t="str">
        <f t="shared" si="213"/>
        <v/>
      </c>
      <c r="AK739" s="48" t="str">
        <f t="shared" si="207"/>
        <v/>
      </c>
      <c r="AL739" s="47" t="str">
        <f t="shared" si="218"/>
        <v/>
      </c>
      <c r="AM739" s="27"/>
      <c r="AN739" s="36" t="str">
        <f t="shared" si="208"/>
        <v/>
      </c>
      <c r="AO739" s="39" t="str">
        <f t="shared" si="204"/>
        <v/>
      </c>
      <c r="AP739" s="39" t="str">
        <f t="shared" si="214"/>
        <v/>
      </c>
      <c r="AQ739" s="97" t="str">
        <f t="shared" si="209"/>
        <v/>
      </c>
      <c r="AR739" s="113" t="str">
        <f>_xlfn.IFNA(IF(AND(MATCH(B739,SlNrfürStrecke!A:A,0)&gt;0,MATCH(C739,SlNrfürStrecke!B:B,0)&gt;0)=TRUE,"ja","nein"),"nein")</f>
        <v>nein</v>
      </c>
      <c r="AS739" s="140" t="str">
        <f t="shared" si="215"/>
        <v>nein</v>
      </c>
      <c r="AT739" s="113" t="str">
        <f t="shared" si="216"/>
        <v>Ja</v>
      </c>
      <c r="AU739" s="113"/>
      <c r="AV739" s="141" t="s">
        <v>3607</v>
      </c>
    </row>
    <row r="740" spans="1:48" s="39" customFormat="1" ht="26.4" x14ac:dyDescent="0.25">
      <c r="A740" s="23" t="s">
        <v>2345</v>
      </c>
      <c r="B740" s="77">
        <v>35507</v>
      </c>
      <c r="C740" s="80" t="s">
        <v>3</v>
      </c>
      <c r="D740" s="81" t="s">
        <v>3</v>
      </c>
      <c r="E740" s="37" t="b">
        <f t="shared" si="217"/>
        <v>1</v>
      </c>
      <c r="F740" s="37" t="b">
        <f t="shared" si="210"/>
        <v>0</v>
      </c>
      <c r="G740" s="38" t="str">
        <f t="shared" si="201"/>
        <v xml:space="preserve">35507  </v>
      </c>
      <c r="H740" s="18" t="s">
        <v>1049</v>
      </c>
      <c r="I740" s="93" t="s">
        <v>2346</v>
      </c>
      <c r="J740" s="19" t="s">
        <v>3372</v>
      </c>
      <c r="K740" s="19" t="s">
        <v>3</v>
      </c>
      <c r="L740" s="51"/>
      <c r="M740" s="51"/>
      <c r="N740" s="19" t="str">
        <f t="shared" si="202"/>
        <v/>
      </c>
      <c r="O740" s="22" t="str">
        <f t="shared" ca="1" si="205"/>
        <v>ja</v>
      </c>
      <c r="P740" s="22" t="str">
        <f t="shared" ca="1" si="206"/>
        <v>ja</v>
      </c>
      <c r="Q740" s="20" t="str">
        <f t="shared" ca="1" si="203"/>
        <v>Ja</v>
      </c>
      <c r="R740" s="53" t="s">
        <v>1048</v>
      </c>
      <c r="S740" s="73" t="s">
        <v>2345</v>
      </c>
      <c r="T740" s="28"/>
      <c r="U740" s="33" t="str">
        <f t="shared" si="211"/>
        <v/>
      </c>
      <c r="V740" s="29"/>
      <c r="W740" s="35"/>
      <c r="X740" s="35"/>
      <c r="Y740" s="35"/>
      <c r="Z740" s="35"/>
      <c r="AA740" s="24" t="str">
        <f>IF(W740&lt;&gt;"",VLOOKUP(W740,'Anlagentypen strukt inkl RD end'!$A$2:$H$40,8),"")</f>
        <v/>
      </c>
      <c r="AB740" s="24" t="str">
        <f>IF(X740&lt;&gt;"",VLOOKUP(X740,'Anlagentypen strukt inkl RD end'!$A$2:$H$40,8),"")</f>
        <v/>
      </c>
      <c r="AC740" s="24" t="str">
        <f>IF(Y740&lt;&gt;"",VLOOKUP(Y740,'Anlagentypen strukt inkl RD end'!$A$2:$H$40,8),"")</f>
        <v/>
      </c>
      <c r="AD740" s="24" t="str">
        <f>IF(Z740&lt;&gt;"",VLOOKUP(Z740,'Anlagentypen strukt inkl RD end'!$A$2:$H$40,8),"")</f>
        <v/>
      </c>
      <c r="AE740" s="33" t="str">
        <f t="shared" si="212"/>
        <v/>
      </c>
      <c r="AF740" s="25"/>
      <c r="AG740" s="25"/>
      <c r="AH740" s="25"/>
      <c r="AI740" s="25"/>
      <c r="AJ740" s="47" t="str">
        <f t="shared" si="213"/>
        <v/>
      </c>
      <c r="AK740" s="48" t="str">
        <f t="shared" si="207"/>
        <v/>
      </c>
      <c r="AL740" s="47" t="str">
        <f t="shared" si="218"/>
        <v/>
      </c>
      <c r="AM740" s="27"/>
      <c r="AN740" s="36" t="str">
        <f t="shared" si="208"/>
        <v/>
      </c>
      <c r="AO740" s="39" t="str">
        <f t="shared" si="204"/>
        <v/>
      </c>
      <c r="AP740" s="39" t="str">
        <f t="shared" si="214"/>
        <v>X</v>
      </c>
      <c r="AQ740" s="97" t="str">
        <f t="shared" si="209"/>
        <v/>
      </c>
      <c r="AR740" s="140" t="str">
        <f>_xlfn.IFNA(IF(AND(MATCH(B740,SlNrfürStrecke!A:A,0)&gt;0,MATCH(C740,SlNrfürStrecke!B:B,0)&gt;0)=TRUE,"ja","nein"),"nein")</f>
        <v>ja</v>
      </c>
      <c r="AS740" s="140" t="str">
        <f t="shared" si="215"/>
        <v>ja</v>
      </c>
      <c r="AT740" s="113" t="str">
        <f t="shared" si="216"/>
        <v>Nein</v>
      </c>
      <c r="AU740" s="113"/>
      <c r="AV740" s="141" t="s">
        <v>3607</v>
      </c>
    </row>
    <row r="741" spans="1:48" s="39" customFormat="1" ht="26.4" hidden="1" x14ac:dyDescent="0.25">
      <c r="A741" s="23"/>
      <c r="B741" s="77">
        <v>35507</v>
      </c>
      <c r="C741" s="81" t="s">
        <v>142</v>
      </c>
      <c r="D741" s="81" t="s">
        <v>3</v>
      </c>
      <c r="E741" s="37" t="b">
        <f t="shared" si="217"/>
        <v>0</v>
      </c>
      <c r="F741" s="37" t="b">
        <f t="shared" si="210"/>
        <v>0</v>
      </c>
      <c r="G741" s="38" t="str">
        <f t="shared" si="201"/>
        <v xml:space="preserve">35507 91 </v>
      </c>
      <c r="H741" s="18" t="s">
        <v>1049</v>
      </c>
      <c r="I741" s="94" t="s">
        <v>3164</v>
      </c>
      <c r="J741" s="19" t="s">
        <v>3373</v>
      </c>
      <c r="K741" s="19" t="s">
        <v>3</v>
      </c>
      <c r="L741" s="51"/>
      <c r="M741" s="51"/>
      <c r="N741" s="19" t="str">
        <f t="shared" si="202"/>
        <v/>
      </c>
      <c r="O741" s="22" t="str">
        <f t="shared" ca="1" si="205"/>
        <v>ja</v>
      </c>
      <c r="P741" s="22" t="str">
        <f t="shared" ca="1" si="206"/>
        <v>ja</v>
      </c>
      <c r="Q741" s="20" t="str">
        <f t="shared" ca="1" si="203"/>
        <v>Ja</v>
      </c>
      <c r="R741" s="53" t="s">
        <v>1050</v>
      </c>
      <c r="S741" s="73"/>
      <c r="T741" s="28"/>
      <c r="U741" s="33" t="str">
        <f t="shared" si="211"/>
        <v/>
      </c>
      <c r="V741" s="29"/>
      <c r="W741" s="35"/>
      <c r="X741" s="35"/>
      <c r="Y741" s="35"/>
      <c r="Z741" s="35"/>
      <c r="AA741" s="24" t="str">
        <f>IF(W741&lt;&gt;"",VLOOKUP(W741,'Anlagentypen strukt inkl RD end'!$A$2:$H$40,8),"")</f>
        <v/>
      </c>
      <c r="AB741" s="24" t="str">
        <f>IF(X741&lt;&gt;"",VLOOKUP(X741,'Anlagentypen strukt inkl RD end'!$A$2:$H$40,8),"")</f>
        <v/>
      </c>
      <c r="AC741" s="24" t="str">
        <f>IF(Y741&lt;&gt;"",VLOOKUP(Y741,'Anlagentypen strukt inkl RD end'!$A$2:$H$40,8),"")</f>
        <v/>
      </c>
      <c r="AD741" s="24" t="str">
        <f>IF(Z741&lt;&gt;"",VLOOKUP(Z741,'Anlagentypen strukt inkl RD end'!$A$2:$H$40,8),"")</f>
        <v/>
      </c>
      <c r="AE741" s="33" t="str">
        <f t="shared" si="212"/>
        <v/>
      </c>
      <c r="AF741" s="25"/>
      <c r="AG741" s="25"/>
      <c r="AH741" s="25"/>
      <c r="AI741" s="25"/>
      <c r="AJ741" s="47" t="str">
        <f t="shared" si="213"/>
        <v/>
      </c>
      <c r="AK741" s="48" t="str">
        <f t="shared" si="207"/>
        <v/>
      </c>
      <c r="AL741" s="47" t="str">
        <f t="shared" si="218"/>
        <v/>
      </c>
      <c r="AM741" s="27"/>
      <c r="AN741" s="36" t="str">
        <f t="shared" si="208"/>
        <v/>
      </c>
      <c r="AO741" s="39" t="str">
        <f t="shared" si="204"/>
        <v/>
      </c>
      <c r="AP741" s="39" t="str">
        <f t="shared" si="214"/>
        <v/>
      </c>
      <c r="AQ741" s="97" t="str">
        <f t="shared" si="209"/>
        <v/>
      </c>
      <c r="AR741" s="113" t="str">
        <f>_xlfn.IFNA(IF(AND(MATCH(B741,SlNrfürStrecke!A:A,0)&gt;0,MATCH(C741,SlNrfürStrecke!B:B,0)&gt;0)=TRUE,"ja","nein"),"nein")</f>
        <v>nein</v>
      </c>
      <c r="AS741" s="140" t="str">
        <f t="shared" si="215"/>
        <v>nein</v>
      </c>
      <c r="AT741" s="113" t="str">
        <f t="shared" si="216"/>
        <v>Ja</v>
      </c>
      <c r="AU741" s="113"/>
      <c r="AV741" s="141" t="s">
        <v>3607</v>
      </c>
    </row>
    <row r="742" spans="1:48" s="39" customFormat="1" x14ac:dyDescent="0.25">
      <c r="A742" s="23" t="s">
        <v>2345</v>
      </c>
      <c r="B742" s="77">
        <v>39903</v>
      </c>
      <c r="C742" s="80" t="s">
        <v>3</v>
      </c>
      <c r="D742" s="81" t="s">
        <v>3</v>
      </c>
      <c r="E742" s="37" t="b">
        <f t="shared" si="217"/>
        <v>1</v>
      </c>
      <c r="F742" s="37" t="b">
        <f t="shared" si="210"/>
        <v>0</v>
      </c>
      <c r="G742" s="38" t="str">
        <f t="shared" si="201"/>
        <v xml:space="preserve">39903  </v>
      </c>
      <c r="H742" s="18" t="s">
        <v>1052</v>
      </c>
      <c r="I742" s="93" t="s">
        <v>2346</v>
      </c>
      <c r="J742" s="19" t="s">
        <v>3374</v>
      </c>
      <c r="K742" s="19" t="s">
        <v>3</v>
      </c>
      <c r="L742" s="51"/>
      <c r="M742" s="51"/>
      <c r="N742" s="19" t="str">
        <f t="shared" si="202"/>
        <v/>
      </c>
      <c r="O742" s="22" t="str">
        <f t="shared" ca="1" si="205"/>
        <v>ja</v>
      </c>
      <c r="P742" s="22" t="str">
        <f t="shared" ca="1" si="206"/>
        <v>ja</v>
      </c>
      <c r="Q742" s="20" t="str">
        <f t="shared" ca="1" si="203"/>
        <v>Ja</v>
      </c>
      <c r="R742" s="53" t="s">
        <v>1051</v>
      </c>
      <c r="S742" s="73" t="s">
        <v>2345</v>
      </c>
      <c r="T742" s="28"/>
      <c r="U742" s="33" t="str">
        <f t="shared" si="211"/>
        <v/>
      </c>
      <c r="V742" s="29"/>
      <c r="W742" s="35"/>
      <c r="X742" s="35"/>
      <c r="Y742" s="35"/>
      <c r="Z742" s="35"/>
      <c r="AA742" s="24" t="str">
        <f>IF(W742&lt;&gt;"",VLOOKUP(W742,'Anlagentypen strukt inkl RD end'!$A$2:$H$40,8),"")</f>
        <v/>
      </c>
      <c r="AB742" s="24" t="str">
        <f>IF(X742&lt;&gt;"",VLOOKUP(X742,'Anlagentypen strukt inkl RD end'!$A$2:$H$40,8),"")</f>
        <v/>
      </c>
      <c r="AC742" s="24" t="str">
        <f>IF(Y742&lt;&gt;"",VLOOKUP(Y742,'Anlagentypen strukt inkl RD end'!$A$2:$H$40,8),"")</f>
        <v/>
      </c>
      <c r="AD742" s="24" t="str">
        <f>IF(Z742&lt;&gt;"",VLOOKUP(Z742,'Anlagentypen strukt inkl RD end'!$A$2:$H$40,8),"")</f>
        <v/>
      </c>
      <c r="AE742" s="33" t="str">
        <f t="shared" si="212"/>
        <v/>
      </c>
      <c r="AF742" s="25"/>
      <c r="AG742" s="25"/>
      <c r="AH742" s="25"/>
      <c r="AI742" s="25"/>
      <c r="AJ742" s="47" t="str">
        <f t="shared" si="213"/>
        <v/>
      </c>
      <c r="AK742" s="48" t="str">
        <f t="shared" si="207"/>
        <v/>
      </c>
      <c r="AL742" s="47" t="str">
        <f t="shared" si="218"/>
        <v/>
      </c>
      <c r="AM742" s="27"/>
      <c r="AN742" s="36" t="str">
        <f t="shared" si="208"/>
        <v/>
      </c>
      <c r="AO742" s="39" t="str">
        <f t="shared" si="204"/>
        <v/>
      </c>
      <c r="AP742" s="39" t="str">
        <f t="shared" si="214"/>
        <v>X</v>
      </c>
      <c r="AQ742" s="97" t="str">
        <f t="shared" si="209"/>
        <v/>
      </c>
      <c r="AR742" s="140" t="str">
        <f>_xlfn.IFNA(IF(AND(MATCH(B742,SlNrfürStrecke!A:A,0)&gt;0,MATCH(C742,SlNrfürStrecke!B:B,0)&gt;0)=TRUE,"ja","nein"),"nein")</f>
        <v>ja</v>
      </c>
      <c r="AS742" s="140" t="str">
        <f t="shared" si="215"/>
        <v>ja</v>
      </c>
      <c r="AT742" s="113" t="str">
        <f t="shared" si="216"/>
        <v>Nein</v>
      </c>
      <c r="AU742" s="113"/>
      <c r="AV742" s="141" t="s">
        <v>3607</v>
      </c>
    </row>
    <row r="743" spans="1:48" s="39" customFormat="1" ht="26.4" hidden="1" x14ac:dyDescent="0.25">
      <c r="A743" s="23"/>
      <c r="B743" s="77">
        <v>39903</v>
      </c>
      <c r="C743" s="81" t="s">
        <v>142</v>
      </c>
      <c r="D743" s="81" t="s">
        <v>3</v>
      </c>
      <c r="E743" s="37" t="b">
        <f t="shared" si="217"/>
        <v>0</v>
      </c>
      <c r="F743" s="37" t="b">
        <f t="shared" si="210"/>
        <v>0</v>
      </c>
      <c r="G743" s="38" t="str">
        <f t="shared" si="201"/>
        <v xml:space="preserve">39903 91 </v>
      </c>
      <c r="H743" s="18" t="s">
        <v>1052</v>
      </c>
      <c r="I743" s="94" t="s">
        <v>3164</v>
      </c>
      <c r="J743" s="19" t="s">
        <v>3375</v>
      </c>
      <c r="K743" s="19" t="s">
        <v>3</v>
      </c>
      <c r="L743" s="51"/>
      <c r="M743" s="51"/>
      <c r="N743" s="19" t="str">
        <f t="shared" si="202"/>
        <v/>
      </c>
      <c r="O743" s="22" t="str">
        <f t="shared" ca="1" si="205"/>
        <v>ja</v>
      </c>
      <c r="P743" s="22" t="str">
        <f t="shared" ca="1" si="206"/>
        <v>ja</v>
      </c>
      <c r="Q743" s="20" t="str">
        <f t="shared" ca="1" si="203"/>
        <v>Ja</v>
      </c>
      <c r="R743" s="53" t="s">
        <v>1053</v>
      </c>
      <c r="S743" s="73"/>
      <c r="T743" s="28"/>
      <c r="U743" s="33" t="str">
        <f t="shared" si="211"/>
        <v/>
      </c>
      <c r="V743" s="29"/>
      <c r="W743" s="35"/>
      <c r="X743" s="35"/>
      <c r="Y743" s="35"/>
      <c r="Z743" s="35"/>
      <c r="AA743" s="24" t="str">
        <f>IF(W743&lt;&gt;"",VLOOKUP(W743,'Anlagentypen strukt inkl RD end'!$A$2:$H$40,8),"")</f>
        <v/>
      </c>
      <c r="AB743" s="24" t="str">
        <f>IF(X743&lt;&gt;"",VLOOKUP(X743,'Anlagentypen strukt inkl RD end'!$A$2:$H$40,8),"")</f>
        <v/>
      </c>
      <c r="AC743" s="24" t="str">
        <f>IF(Y743&lt;&gt;"",VLOOKUP(Y743,'Anlagentypen strukt inkl RD end'!$A$2:$H$40,8),"")</f>
        <v/>
      </c>
      <c r="AD743" s="24" t="str">
        <f>IF(Z743&lt;&gt;"",VLOOKUP(Z743,'Anlagentypen strukt inkl RD end'!$A$2:$H$40,8),"")</f>
        <v/>
      </c>
      <c r="AE743" s="33" t="str">
        <f t="shared" si="212"/>
        <v/>
      </c>
      <c r="AF743" s="25"/>
      <c r="AG743" s="25"/>
      <c r="AH743" s="25"/>
      <c r="AI743" s="25"/>
      <c r="AJ743" s="47" t="str">
        <f t="shared" si="213"/>
        <v/>
      </c>
      <c r="AK743" s="48" t="str">
        <f t="shared" si="207"/>
        <v/>
      </c>
      <c r="AL743" s="47" t="str">
        <f t="shared" si="218"/>
        <v/>
      </c>
      <c r="AM743" s="27"/>
      <c r="AN743" s="36" t="str">
        <f t="shared" si="208"/>
        <v/>
      </c>
      <c r="AO743" s="39" t="str">
        <f t="shared" si="204"/>
        <v/>
      </c>
      <c r="AP743" s="39" t="str">
        <f t="shared" si="214"/>
        <v/>
      </c>
      <c r="AQ743" s="97" t="str">
        <f t="shared" si="209"/>
        <v/>
      </c>
      <c r="AR743" s="113" t="str">
        <f>_xlfn.IFNA(IF(AND(MATCH(B743,SlNrfürStrecke!A:A,0)&gt;0,MATCH(C743,SlNrfürStrecke!B:B,0)&gt;0)=TRUE,"ja","nein"),"nein")</f>
        <v>nein</v>
      </c>
      <c r="AS743" s="140" t="str">
        <f t="shared" si="215"/>
        <v>nein</v>
      </c>
      <c r="AT743" s="113" t="str">
        <f t="shared" si="216"/>
        <v>Ja</v>
      </c>
      <c r="AU743" s="113"/>
      <c r="AV743" s="141" t="s">
        <v>3607</v>
      </c>
    </row>
    <row r="744" spans="1:48" s="39" customFormat="1" x14ac:dyDescent="0.25">
      <c r="A744" s="23" t="s">
        <v>2345</v>
      </c>
      <c r="B744" s="77">
        <v>39904</v>
      </c>
      <c r="C744" s="80" t="s">
        <v>3</v>
      </c>
      <c r="D744" s="81" t="s">
        <v>3</v>
      </c>
      <c r="E744" s="37" t="b">
        <f t="shared" si="217"/>
        <v>1</v>
      </c>
      <c r="F744" s="37" t="b">
        <f t="shared" si="210"/>
        <v>0</v>
      </c>
      <c r="G744" s="38" t="str">
        <f t="shared" ref="G744:G801" si="219">B744&amp; " " &amp;C744&amp; " " &amp; D744</f>
        <v xml:space="preserve">39904  </v>
      </c>
      <c r="H744" s="18" t="s">
        <v>1055</v>
      </c>
      <c r="I744" s="93" t="s">
        <v>2346</v>
      </c>
      <c r="J744" s="19" t="s">
        <v>3374</v>
      </c>
      <c r="K744" s="19" t="s">
        <v>3</v>
      </c>
      <c r="L744" s="51"/>
      <c r="M744" s="51"/>
      <c r="N744" s="19" t="str">
        <f t="shared" ref="N744:N801" si="220">IF(L744&amp;M744 &lt;&gt;"","Ja","")</f>
        <v/>
      </c>
      <c r="O744" s="22" t="str">
        <f t="shared" ca="1" si="205"/>
        <v>ja</v>
      </c>
      <c r="P744" s="22" t="str">
        <f t="shared" ca="1" si="206"/>
        <v>ja</v>
      </c>
      <c r="Q744" s="20" t="str">
        <f t="shared" ref="Q744:Q801" ca="1" si="221">IF(OR(O744="Nein",P744="Nein"),"Nein","Ja")</f>
        <v>Ja</v>
      </c>
      <c r="R744" s="53" t="s">
        <v>1054</v>
      </c>
      <c r="S744" s="73" t="s">
        <v>2345</v>
      </c>
      <c r="T744" s="28"/>
      <c r="U744" s="33" t="str">
        <f t="shared" si="211"/>
        <v/>
      </c>
      <c r="V744" s="29"/>
      <c r="W744" s="35"/>
      <c r="X744" s="35"/>
      <c r="Y744" s="35"/>
      <c r="Z744" s="35"/>
      <c r="AA744" s="24" t="str">
        <f>IF(W744&lt;&gt;"",VLOOKUP(W744,'Anlagentypen strukt inkl RD end'!$A$2:$H$40,8),"")</f>
        <v/>
      </c>
      <c r="AB744" s="24" t="str">
        <f>IF(X744&lt;&gt;"",VLOOKUP(X744,'Anlagentypen strukt inkl RD end'!$A$2:$H$40,8),"")</f>
        <v/>
      </c>
      <c r="AC744" s="24" t="str">
        <f>IF(Y744&lt;&gt;"",VLOOKUP(Y744,'Anlagentypen strukt inkl RD end'!$A$2:$H$40,8),"")</f>
        <v/>
      </c>
      <c r="AD744" s="24" t="str">
        <f>IF(Z744&lt;&gt;"",VLOOKUP(Z744,'Anlagentypen strukt inkl RD end'!$A$2:$H$40,8),"")</f>
        <v/>
      </c>
      <c r="AE744" s="33" t="str">
        <f t="shared" si="212"/>
        <v/>
      </c>
      <c r="AF744" s="25"/>
      <c r="AG744" s="25"/>
      <c r="AH744" s="25"/>
      <c r="AI744" s="25"/>
      <c r="AJ744" s="47" t="str">
        <f t="shared" si="213"/>
        <v/>
      </c>
      <c r="AK744" s="48" t="str">
        <f t="shared" si="207"/>
        <v/>
      </c>
      <c r="AL744" s="47" t="str">
        <f t="shared" si="218"/>
        <v/>
      </c>
      <c r="AM744" s="27"/>
      <c r="AN744" s="36" t="str">
        <f t="shared" si="208"/>
        <v/>
      </c>
      <c r="AO744" s="39" t="str">
        <f t="shared" ref="AO744:AO801" si="222">IF(AN744&lt;&gt;"",1,"")</f>
        <v/>
      </c>
      <c r="AP744" s="39" t="str">
        <f t="shared" si="214"/>
        <v>X</v>
      </c>
      <c r="AQ744" s="97" t="str">
        <f t="shared" si="209"/>
        <v/>
      </c>
      <c r="AR744" s="140" t="str">
        <f>_xlfn.IFNA(IF(AND(MATCH(B744,SlNrfürStrecke!A:A,0)&gt;0,MATCH(C744,SlNrfürStrecke!B:B,0)&gt;0)=TRUE,"ja","nein"),"nein")</f>
        <v>ja</v>
      </c>
      <c r="AS744" s="140" t="str">
        <f t="shared" si="215"/>
        <v>ja</v>
      </c>
      <c r="AT744" s="113" t="str">
        <f t="shared" si="216"/>
        <v>Nein</v>
      </c>
      <c r="AU744" s="113"/>
      <c r="AV744" s="141" t="s">
        <v>3607</v>
      </c>
    </row>
    <row r="745" spans="1:48" s="39" customFormat="1" ht="26.4" hidden="1" x14ac:dyDescent="0.25">
      <c r="A745" s="23"/>
      <c r="B745" s="77">
        <v>39904</v>
      </c>
      <c r="C745" s="81" t="s">
        <v>142</v>
      </c>
      <c r="D745" s="81" t="s">
        <v>3</v>
      </c>
      <c r="E745" s="37" t="b">
        <f t="shared" si="217"/>
        <v>0</v>
      </c>
      <c r="F745" s="37" t="b">
        <f t="shared" si="210"/>
        <v>0</v>
      </c>
      <c r="G745" s="38" t="str">
        <f t="shared" si="219"/>
        <v xml:space="preserve">39904 91 </v>
      </c>
      <c r="H745" s="18" t="s">
        <v>1055</v>
      </c>
      <c r="I745" s="94" t="s">
        <v>3164</v>
      </c>
      <c r="J745" s="19" t="s">
        <v>3375</v>
      </c>
      <c r="K745" s="19" t="s">
        <v>3</v>
      </c>
      <c r="L745" s="51"/>
      <c r="M745" s="51"/>
      <c r="N745" s="19" t="str">
        <f t="shared" si="220"/>
        <v/>
      </c>
      <c r="O745" s="22" t="str">
        <f t="shared" ca="1" si="205"/>
        <v>ja</v>
      </c>
      <c r="P745" s="22" t="str">
        <f t="shared" ca="1" si="206"/>
        <v>ja</v>
      </c>
      <c r="Q745" s="20" t="str">
        <f t="shared" ca="1" si="221"/>
        <v>Ja</v>
      </c>
      <c r="R745" s="53" t="s">
        <v>1056</v>
      </c>
      <c r="S745" s="73"/>
      <c r="T745" s="28"/>
      <c r="U745" s="33" t="str">
        <f t="shared" si="211"/>
        <v/>
      </c>
      <c r="V745" s="29"/>
      <c r="W745" s="35"/>
      <c r="X745" s="35"/>
      <c r="Y745" s="35"/>
      <c r="Z745" s="35"/>
      <c r="AA745" s="24" t="str">
        <f>IF(W745&lt;&gt;"",VLOOKUP(W745,'Anlagentypen strukt inkl RD end'!$A$2:$H$40,8),"")</f>
        <v/>
      </c>
      <c r="AB745" s="24" t="str">
        <f>IF(X745&lt;&gt;"",VLOOKUP(X745,'Anlagentypen strukt inkl RD end'!$A$2:$H$40,8),"")</f>
        <v/>
      </c>
      <c r="AC745" s="24" t="str">
        <f>IF(Y745&lt;&gt;"",VLOOKUP(Y745,'Anlagentypen strukt inkl RD end'!$A$2:$H$40,8),"")</f>
        <v/>
      </c>
      <c r="AD745" s="24" t="str">
        <f>IF(Z745&lt;&gt;"",VLOOKUP(Z745,'Anlagentypen strukt inkl RD end'!$A$2:$H$40,8),"")</f>
        <v/>
      </c>
      <c r="AE745" s="33" t="str">
        <f t="shared" si="212"/>
        <v/>
      </c>
      <c r="AF745" s="25"/>
      <c r="AG745" s="25"/>
      <c r="AH745" s="25"/>
      <c r="AI745" s="25"/>
      <c r="AJ745" s="47" t="str">
        <f t="shared" si="213"/>
        <v/>
      </c>
      <c r="AK745" s="48" t="str">
        <f t="shared" si="207"/>
        <v/>
      </c>
      <c r="AL745" s="47" t="str">
        <f t="shared" si="218"/>
        <v/>
      </c>
      <c r="AM745" s="27"/>
      <c r="AN745" s="36" t="str">
        <f t="shared" si="208"/>
        <v/>
      </c>
      <c r="AO745" s="39" t="str">
        <f t="shared" si="222"/>
        <v/>
      </c>
      <c r="AP745" s="39" t="str">
        <f t="shared" si="214"/>
        <v/>
      </c>
      <c r="AQ745" s="97" t="str">
        <f t="shared" si="209"/>
        <v/>
      </c>
      <c r="AR745" s="113" t="str">
        <f>_xlfn.IFNA(IF(AND(MATCH(B745,SlNrfürStrecke!A:A,0)&gt;0,MATCH(C745,SlNrfürStrecke!B:B,0)&gt;0)=TRUE,"ja","nein"),"nein")</f>
        <v>nein</v>
      </c>
      <c r="AS745" s="140" t="str">
        <f t="shared" si="215"/>
        <v>nein</v>
      </c>
      <c r="AT745" s="113" t="str">
        <f t="shared" si="216"/>
        <v>Ja</v>
      </c>
      <c r="AU745" s="113"/>
      <c r="AV745" s="141" t="s">
        <v>3607</v>
      </c>
    </row>
    <row r="746" spans="1:48" s="39" customFormat="1" x14ac:dyDescent="0.25">
      <c r="A746" s="23" t="s">
        <v>2345</v>
      </c>
      <c r="B746" s="77">
        <v>39905</v>
      </c>
      <c r="C746" s="80" t="s">
        <v>3</v>
      </c>
      <c r="D746" s="81" t="s">
        <v>3</v>
      </c>
      <c r="E746" s="37" t="b">
        <f t="shared" si="217"/>
        <v>1</v>
      </c>
      <c r="F746" s="37" t="b">
        <f t="shared" si="210"/>
        <v>0</v>
      </c>
      <c r="G746" s="38" t="str">
        <f t="shared" si="219"/>
        <v xml:space="preserve">39905  </v>
      </c>
      <c r="H746" s="18" t="s">
        <v>1058</v>
      </c>
      <c r="I746" s="93" t="s">
        <v>2346</v>
      </c>
      <c r="J746" s="19" t="s">
        <v>3374</v>
      </c>
      <c r="K746" s="19" t="s">
        <v>3</v>
      </c>
      <c r="L746" s="51"/>
      <c r="M746" s="51"/>
      <c r="N746" s="19" t="str">
        <f t="shared" si="220"/>
        <v/>
      </c>
      <c r="O746" s="22" t="str">
        <f t="shared" ca="1" si="205"/>
        <v>ja</v>
      </c>
      <c r="P746" s="22" t="str">
        <f t="shared" ca="1" si="206"/>
        <v>ja</v>
      </c>
      <c r="Q746" s="20" t="str">
        <f t="shared" ca="1" si="221"/>
        <v>Ja</v>
      </c>
      <c r="R746" s="53" t="s">
        <v>1057</v>
      </c>
      <c r="S746" s="73" t="s">
        <v>2345</v>
      </c>
      <c r="T746" s="28"/>
      <c r="U746" s="33" t="str">
        <f t="shared" si="211"/>
        <v/>
      </c>
      <c r="V746" s="29"/>
      <c r="W746" s="35"/>
      <c r="X746" s="35"/>
      <c r="Y746" s="35"/>
      <c r="Z746" s="35"/>
      <c r="AA746" s="24" t="str">
        <f>IF(W746&lt;&gt;"",VLOOKUP(W746,'Anlagentypen strukt inkl RD end'!$A$2:$H$40,8),"")</f>
        <v/>
      </c>
      <c r="AB746" s="24" t="str">
        <f>IF(X746&lt;&gt;"",VLOOKUP(X746,'Anlagentypen strukt inkl RD end'!$A$2:$H$40,8),"")</f>
        <v/>
      </c>
      <c r="AC746" s="24" t="str">
        <f>IF(Y746&lt;&gt;"",VLOOKUP(Y746,'Anlagentypen strukt inkl RD end'!$A$2:$H$40,8),"")</f>
        <v/>
      </c>
      <c r="AD746" s="24" t="str">
        <f>IF(Z746&lt;&gt;"",VLOOKUP(Z746,'Anlagentypen strukt inkl RD end'!$A$2:$H$40,8),"")</f>
        <v/>
      </c>
      <c r="AE746" s="33" t="str">
        <f t="shared" si="212"/>
        <v/>
      </c>
      <c r="AF746" s="25"/>
      <c r="AG746" s="25"/>
      <c r="AH746" s="25"/>
      <c r="AI746" s="25"/>
      <c r="AJ746" s="47" t="str">
        <f t="shared" si="213"/>
        <v/>
      </c>
      <c r="AK746" s="48" t="str">
        <f t="shared" si="207"/>
        <v/>
      </c>
      <c r="AL746" s="47" t="str">
        <f t="shared" si="218"/>
        <v/>
      </c>
      <c r="AM746" s="27"/>
      <c r="AN746" s="36" t="str">
        <f t="shared" si="208"/>
        <v/>
      </c>
      <c r="AO746" s="39" t="str">
        <f t="shared" si="222"/>
        <v/>
      </c>
      <c r="AP746" s="39" t="str">
        <f t="shared" si="214"/>
        <v>X</v>
      </c>
      <c r="AQ746" s="97" t="str">
        <f t="shared" si="209"/>
        <v/>
      </c>
      <c r="AR746" s="140" t="str">
        <f>_xlfn.IFNA(IF(AND(MATCH(B746,SlNrfürStrecke!A:A,0)&gt;0,MATCH(C746,SlNrfürStrecke!B:B,0)&gt;0)=TRUE,"ja","nein"),"nein")</f>
        <v>ja</v>
      </c>
      <c r="AS746" s="140" t="str">
        <f t="shared" si="215"/>
        <v>ja</v>
      </c>
      <c r="AT746" s="113" t="str">
        <f t="shared" si="216"/>
        <v>Nein</v>
      </c>
      <c r="AU746" s="113"/>
      <c r="AV746" s="141" t="s">
        <v>3607</v>
      </c>
    </row>
    <row r="747" spans="1:48" s="39" customFormat="1" ht="26.4" hidden="1" x14ac:dyDescent="0.25">
      <c r="A747" s="23"/>
      <c r="B747" s="77">
        <v>39905</v>
      </c>
      <c r="C747" s="81" t="s">
        <v>142</v>
      </c>
      <c r="D747" s="81" t="s">
        <v>3</v>
      </c>
      <c r="E747" s="37" t="b">
        <f t="shared" si="217"/>
        <v>0</v>
      </c>
      <c r="F747" s="37" t="b">
        <f t="shared" si="210"/>
        <v>0</v>
      </c>
      <c r="G747" s="38" t="str">
        <f t="shared" si="219"/>
        <v xml:space="preserve">39905 91 </v>
      </c>
      <c r="H747" s="18" t="s">
        <v>1058</v>
      </c>
      <c r="I747" s="94" t="s">
        <v>3164</v>
      </c>
      <c r="J747" s="19" t="s">
        <v>3375</v>
      </c>
      <c r="K747" s="19" t="s">
        <v>3</v>
      </c>
      <c r="L747" s="51"/>
      <c r="M747" s="51"/>
      <c r="N747" s="19" t="str">
        <f t="shared" si="220"/>
        <v/>
      </c>
      <c r="O747" s="22" t="str">
        <f t="shared" ca="1" si="205"/>
        <v>ja</v>
      </c>
      <c r="P747" s="22" t="str">
        <f t="shared" ca="1" si="206"/>
        <v>ja</v>
      </c>
      <c r="Q747" s="20" t="str">
        <f t="shared" ca="1" si="221"/>
        <v>Ja</v>
      </c>
      <c r="R747" s="53" t="s">
        <v>1059</v>
      </c>
      <c r="S747" s="73"/>
      <c r="T747" s="28"/>
      <c r="U747" s="33" t="str">
        <f t="shared" si="211"/>
        <v/>
      </c>
      <c r="V747" s="29"/>
      <c r="W747" s="35"/>
      <c r="X747" s="35"/>
      <c r="Y747" s="35"/>
      <c r="Z747" s="35"/>
      <c r="AA747" s="24" t="str">
        <f>IF(W747&lt;&gt;"",VLOOKUP(W747,'Anlagentypen strukt inkl RD end'!$A$2:$H$40,8),"")</f>
        <v/>
      </c>
      <c r="AB747" s="24" t="str">
        <f>IF(X747&lt;&gt;"",VLOOKUP(X747,'Anlagentypen strukt inkl RD end'!$A$2:$H$40,8),"")</f>
        <v/>
      </c>
      <c r="AC747" s="24" t="str">
        <f>IF(Y747&lt;&gt;"",VLOOKUP(Y747,'Anlagentypen strukt inkl RD end'!$A$2:$H$40,8),"")</f>
        <v/>
      </c>
      <c r="AD747" s="24" t="str">
        <f>IF(Z747&lt;&gt;"",VLOOKUP(Z747,'Anlagentypen strukt inkl RD end'!$A$2:$H$40,8),"")</f>
        <v/>
      </c>
      <c r="AE747" s="33" t="str">
        <f t="shared" si="212"/>
        <v/>
      </c>
      <c r="AF747" s="25"/>
      <c r="AG747" s="25"/>
      <c r="AH747" s="25"/>
      <c r="AI747" s="25"/>
      <c r="AJ747" s="47" t="str">
        <f t="shared" si="213"/>
        <v/>
      </c>
      <c r="AK747" s="48" t="str">
        <f t="shared" si="207"/>
        <v/>
      </c>
      <c r="AL747" s="47" t="str">
        <f t="shared" si="218"/>
        <v/>
      </c>
      <c r="AM747" s="27"/>
      <c r="AN747" s="36" t="str">
        <f t="shared" si="208"/>
        <v/>
      </c>
      <c r="AO747" s="39" t="str">
        <f t="shared" si="222"/>
        <v/>
      </c>
      <c r="AP747" s="39" t="str">
        <f t="shared" si="214"/>
        <v/>
      </c>
      <c r="AQ747" s="97" t="str">
        <f t="shared" si="209"/>
        <v/>
      </c>
      <c r="AR747" s="113" t="str">
        <f>_xlfn.IFNA(IF(AND(MATCH(B747,SlNrfürStrecke!A:A,0)&gt;0,MATCH(C747,SlNrfürStrecke!B:B,0)&gt;0)=TRUE,"ja","nein"),"nein")</f>
        <v>nein</v>
      </c>
      <c r="AS747" s="140" t="str">
        <f t="shared" si="215"/>
        <v>nein</v>
      </c>
      <c r="AT747" s="113" t="str">
        <f t="shared" si="216"/>
        <v>Ja</v>
      </c>
      <c r="AU747" s="113"/>
      <c r="AV747" s="141" t="s">
        <v>3607</v>
      </c>
    </row>
    <row r="748" spans="1:48" s="39" customFormat="1" x14ac:dyDescent="0.25">
      <c r="A748" s="23" t="s">
        <v>2345</v>
      </c>
      <c r="B748" s="77">
        <v>39907</v>
      </c>
      <c r="C748" s="80" t="s">
        <v>3</v>
      </c>
      <c r="D748" s="81" t="s">
        <v>3</v>
      </c>
      <c r="E748" s="37" t="b">
        <f t="shared" si="217"/>
        <v>1</v>
      </c>
      <c r="F748" s="37" t="b">
        <f t="shared" si="210"/>
        <v>0</v>
      </c>
      <c r="G748" s="38" t="str">
        <f t="shared" si="219"/>
        <v xml:space="preserve">39907  </v>
      </c>
      <c r="H748" s="18" t="s">
        <v>1061</v>
      </c>
      <c r="I748" s="93" t="s">
        <v>2346</v>
      </c>
      <c r="J748" s="19" t="s">
        <v>3374</v>
      </c>
      <c r="K748" s="19" t="s">
        <v>3</v>
      </c>
      <c r="L748" s="51"/>
      <c r="M748" s="51"/>
      <c r="N748" s="19" t="str">
        <f t="shared" si="220"/>
        <v/>
      </c>
      <c r="O748" s="22" t="str">
        <f t="shared" ca="1" si="205"/>
        <v>ja</v>
      </c>
      <c r="P748" s="22" t="str">
        <f t="shared" ca="1" si="206"/>
        <v>ja</v>
      </c>
      <c r="Q748" s="20" t="str">
        <f t="shared" ca="1" si="221"/>
        <v>Ja</v>
      </c>
      <c r="R748" s="53" t="s">
        <v>1060</v>
      </c>
      <c r="S748" s="73" t="s">
        <v>2345</v>
      </c>
      <c r="T748" s="28"/>
      <c r="U748" s="33" t="str">
        <f t="shared" si="211"/>
        <v/>
      </c>
      <c r="V748" s="29"/>
      <c r="W748" s="35"/>
      <c r="X748" s="35"/>
      <c r="Y748" s="35"/>
      <c r="Z748" s="35"/>
      <c r="AA748" s="24" t="str">
        <f>IF(W748&lt;&gt;"",VLOOKUP(W748,'Anlagentypen strukt inkl RD end'!$A$2:$H$40,8),"")</f>
        <v/>
      </c>
      <c r="AB748" s="24" t="str">
        <f>IF(X748&lt;&gt;"",VLOOKUP(X748,'Anlagentypen strukt inkl RD end'!$A$2:$H$40,8),"")</f>
        <v/>
      </c>
      <c r="AC748" s="24" t="str">
        <f>IF(Y748&lt;&gt;"",VLOOKUP(Y748,'Anlagentypen strukt inkl RD end'!$A$2:$H$40,8),"")</f>
        <v/>
      </c>
      <c r="AD748" s="24" t="str">
        <f>IF(Z748&lt;&gt;"",VLOOKUP(Z748,'Anlagentypen strukt inkl RD end'!$A$2:$H$40,8),"")</f>
        <v/>
      </c>
      <c r="AE748" s="33" t="str">
        <f t="shared" si="212"/>
        <v/>
      </c>
      <c r="AF748" s="25"/>
      <c r="AG748" s="25"/>
      <c r="AH748" s="25"/>
      <c r="AI748" s="25"/>
      <c r="AJ748" s="47" t="str">
        <f t="shared" si="213"/>
        <v/>
      </c>
      <c r="AK748" s="48" t="str">
        <f t="shared" si="207"/>
        <v/>
      </c>
      <c r="AL748" s="47" t="str">
        <f t="shared" si="218"/>
        <v/>
      </c>
      <c r="AM748" s="27"/>
      <c r="AN748" s="36" t="str">
        <f t="shared" si="208"/>
        <v/>
      </c>
      <c r="AO748" s="39" t="str">
        <f t="shared" si="222"/>
        <v/>
      </c>
      <c r="AP748" s="39" t="str">
        <f t="shared" si="214"/>
        <v>X</v>
      </c>
      <c r="AQ748" s="97" t="str">
        <f t="shared" si="209"/>
        <v/>
      </c>
      <c r="AR748" s="140" t="str">
        <f>_xlfn.IFNA(IF(AND(MATCH(B748,SlNrfürStrecke!A:A,0)&gt;0,MATCH(C748,SlNrfürStrecke!B:B,0)&gt;0)=TRUE,"ja","nein"),"nein")</f>
        <v>ja</v>
      </c>
      <c r="AS748" s="140" t="str">
        <f t="shared" si="215"/>
        <v>ja</v>
      </c>
      <c r="AT748" s="113" t="str">
        <f t="shared" si="216"/>
        <v>Nein</v>
      </c>
      <c r="AU748" s="113"/>
      <c r="AV748" s="141" t="s">
        <v>3607</v>
      </c>
    </row>
    <row r="749" spans="1:48" s="39" customFormat="1" ht="26.4" hidden="1" x14ac:dyDescent="0.25">
      <c r="A749" s="23"/>
      <c r="B749" s="77">
        <v>39907</v>
      </c>
      <c r="C749" s="81" t="s">
        <v>142</v>
      </c>
      <c r="D749" s="81" t="s">
        <v>3</v>
      </c>
      <c r="E749" s="37" t="b">
        <f t="shared" si="217"/>
        <v>0</v>
      </c>
      <c r="F749" s="37" t="b">
        <f t="shared" si="210"/>
        <v>0</v>
      </c>
      <c r="G749" s="38" t="str">
        <f t="shared" si="219"/>
        <v xml:space="preserve">39907 91 </v>
      </c>
      <c r="H749" s="18" t="s">
        <v>1061</v>
      </c>
      <c r="I749" s="94" t="s">
        <v>3164</v>
      </c>
      <c r="J749" s="19" t="s">
        <v>3375</v>
      </c>
      <c r="K749" s="19" t="s">
        <v>3</v>
      </c>
      <c r="L749" s="51"/>
      <c r="M749" s="51"/>
      <c r="N749" s="19" t="str">
        <f t="shared" si="220"/>
        <v/>
      </c>
      <c r="O749" s="22" t="str">
        <f t="shared" ca="1" si="205"/>
        <v>ja</v>
      </c>
      <c r="P749" s="22" t="str">
        <f t="shared" ca="1" si="206"/>
        <v>ja</v>
      </c>
      <c r="Q749" s="20" t="str">
        <f t="shared" ca="1" si="221"/>
        <v>Ja</v>
      </c>
      <c r="R749" s="53" t="s">
        <v>1062</v>
      </c>
      <c r="S749" s="73"/>
      <c r="T749" s="28"/>
      <c r="U749" s="33" t="str">
        <f t="shared" si="211"/>
        <v/>
      </c>
      <c r="V749" s="29"/>
      <c r="W749" s="35"/>
      <c r="X749" s="35"/>
      <c r="Y749" s="35"/>
      <c r="Z749" s="35"/>
      <c r="AA749" s="24" t="str">
        <f>IF(W749&lt;&gt;"",VLOOKUP(W749,'Anlagentypen strukt inkl RD end'!$A$2:$H$40,8),"")</f>
        <v/>
      </c>
      <c r="AB749" s="24" t="str">
        <f>IF(X749&lt;&gt;"",VLOOKUP(X749,'Anlagentypen strukt inkl RD end'!$A$2:$H$40,8),"")</f>
        <v/>
      </c>
      <c r="AC749" s="24" t="str">
        <f>IF(Y749&lt;&gt;"",VLOOKUP(Y749,'Anlagentypen strukt inkl RD end'!$A$2:$H$40,8),"")</f>
        <v/>
      </c>
      <c r="AD749" s="24" t="str">
        <f>IF(Z749&lt;&gt;"",VLOOKUP(Z749,'Anlagentypen strukt inkl RD end'!$A$2:$H$40,8),"")</f>
        <v/>
      </c>
      <c r="AE749" s="33" t="str">
        <f t="shared" si="212"/>
        <v/>
      </c>
      <c r="AF749" s="25"/>
      <c r="AG749" s="25"/>
      <c r="AH749" s="25"/>
      <c r="AI749" s="25"/>
      <c r="AJ749" s="47" t="str">
        <f t="shared" si="213"/>
        <v/>
      </c>
      <c r="AK749" s="48" t="str">
        <f t="shared" si="207"/>
        <v/>
      </c>
      <c r="AL749" s="47" t="str">
        <f t="shared" si="218"/>
        <v/>
      </c>
      <c r="AM749" s="27"/>
      <c r="AN749" s="36" t="str">
        <f t="shared" si="208"/>
        <v/>
      </c>
      <c r="AO749" s="39" t="str">
        <f t="shared" si="222"/>
        <v/>
      </c>
      <c r="AP749" s="39" t="str">
        <f t="shared" si="214"/>
        <v/>
      </c>
      <c r="AQ749" s="97" t="str">
        <f t="shared" si="209"/>
        <v/>
      </c>
      <c r="AR749" s="113" t="str">
        <f>_xlfn.IFNA(IF(AND(MATCH(B749,SlNrfürStrecke!A:A,0)&gt;0,MATCH(C749,SlNrfürStrecke!B:B,0)&gt;0)=TRUE,"ja","nein"),"nein")</f>
        <v>nein</v>
      </c>
      <c r="AS749" s="140" t="str">
        <f t="shared" si="215"/>
        <v>nein</v>
      </c>
      <c r="AT749" s="113" t="str">
        <f t="shared" si="216"/>
        <v>Ja</v>
      </c>
      <c r="AU749" s="113"/>
      <c r="AV749" s="141" t="s">
        <v>3607</v>
      </c>
    </row>
    <row r="750" spans="1:48" s="39" customFormat="1" x14ac:dyDescent="0.25">
      <c r="A750" s="23" t="s">
        <v>2345</v>
      </c>
      <c r="B750" s="77">
        <v>39908</v>
      </c>
      <c r="C750" s="80" t="s">
        <v>3</v>
      </c>
      <c r="D750" s="81" t="s">
        <v>3</v>
      </c>
      <c r="E750" s="37" t="b">
        <f t="shared" si="217"/>
        <v>1</v>
      </c>
      <c r="F750" s="37" t="b">
        <f t="shared" si="210"/>
        <v>0</v>
      </c>
      <c r="G750" s="38" t="str">
        <f t="shared" si="219"/>
        <v xml:space="preserve">39908  </v>
      </c>
      <c r="H750" s="18" t="s">
        <v>1064</v>
      </c>
      <c r="I750" s="93" t="s">
        <v>2346</v>
      </c>
      <c r="J750" s="19" t="s">
        <v>3374</v>
      </c>
      <c r="K750" s="19" t="s">
        <v>3</v>
      </c>
      <c r="L750" s="51"/>
      <c r="M750" s="51"/>
      <c r="N750" s="19" t="str">
        <f t="shared" si="220"/>
        <v/>
      </c>
      <c r="O750" s="22" t="str">
        <f t="shared" ca="1" si="205"/>
        <v>ja</v>
      </c>
      <c r="P750" s="22" t="str">
        <f t="shared" ca="1" si="206"/>
        <v>ja</v>
      </c>
      <c r="Q750" s="20" t="str">
        <f t="shared" ca="1" si="221"/>
        <v>Ja</v>
      </c>
      <c r="R750" s="53" t="s">
        <v>1063</v>
      </c>
      <c r="S750" s="73" t="s">
        <v>2345</v>
      </c>
      <c r="T750" s="28"/>
      <c r="U750" s="33" t="str">
        <f t="shared" si="211"/>
        <v/>
      </c>
      <c r="V750" s="29"/>
      <c r="W750" s="35"/>
      <c r="X750" s="35"/>
      <c r="Y750" s="35"/>
      <c r="Z750" s="35"/>
      <c r="AA750" s="24" t="str">
        <f>IF(W750&lt;&gt;"",VLOOKUP(W750,'Anlagentypen strukt inkl RD end'!$A$2:$H$40,8),"")</f>
        <v/>
      </c>
      <c r="AB750" s="24" t="str">
        <f>IF(X750&lt;&gt;"",VLOOKUP(X750,'Anlagentypen strukt inkl RD end'!$A$2:$H$40,8),"")</f>
        <v/>
      </c>
      <c r="AC750" s="24" t="str">
        <f>IF(Y750&lt;&gt;"",VLOOKUP(Y750,'Anlagentypen strukt inkl RD end'!$A$2:$H$40,8),"")</f>
        <v/>
      </c>
      <c r="AD750" s="24" t="str">
        <f>IF(Z750&lt;&gt;"",VLOOKUP(Z750,'Anlagentypen strukt inkl RD end'!$A$2:$H$40,8),"")</f>
        <v/>
      </c>
      <c r="AE750" s="33" t="str">
        <f t="shared" si="212"/>
        <v/>
      </c>
      <c r="AF750" s="25"/>
      <c r="AG750" s="25"/>
      <c r="AH750" s="25"/>
      <c r="AI750" s="25"/>
      <c r="AJ750" s="47" t="str">
        <f t="shared" si="213"/>
        <v/>
      </c>
      <c r="AK750" s="48" t="str">
        <f t="shared" si="207"/>
        <v/>
      </c>
      <c r="AL750" s="47" t="str">
        <f t="shared" si="218"/>
        <v/>
      </c>
      <c r="AM750" s="27"/>
      <c r="AN750" s="36" t="str">
        <f t="shared" si="208"/>
        <v/>
      </c>
      <c r="AO750" s="39" t="str">
        <f t="shared" si="222"/>
        <v/>
      </c>
      <c r="AP750" s="39" t="str">
        <f t="shared" si="214"/>
        <v>X</v>
      </c>
      <c r="AQ750" s="97" t="str">
        <f t="shared" si="209"/>
        <v/>
      </c>
      <c r="AR750" s="140" t="str">
        <f>_xlfn.IFNA(IF(AND(MATCH(B750,SlNrfürStrecke!A:A,0)&gt;0,MATCH(C750,SlNrfürStrecke!B:B,0)&gt;0)=TRUE,"ja","nein"),"nein")</f>
        <v>ja</v>
      </c>
      <c r="AS750" s="140" t="str">
        <f t="shared" si="215"/>
        <v>ja</v>
      </c>
      <c r="AT750" s="113" t="str">
        <f t="shared" si="216"/>
        <v>Nein</v>
      </c>
      <c r="AU750" s="113"/>
      <c r="AV750" s="141" t="s">
        <v>3607</v>
      </c>
    </row>
    <row r="751" spans="1:48" s="39" customFormat="1" ht="26.4" hidden="1" x14ac:dyDescent="0.25">
      <c r="A751" s="23"/>
      <c r="B751" s="77">
        <v>39908</v>
      </c>
      <c r="C751" s="81" t="s">
        <v>142</v>
      </c>
      <c r="D751" s="81" t="s">
        <v>3</v>
      </c>
      <c r="E751" s="37" t="b">
        <f t="shared" si="217"/>
        <v>0</v>
      </c>
      <c r="F751" s="37" t="b">
        <f t="shared" si="210"/>
        <v>0</v>
      </c>
      <c r="G751" s="38" t="str">
        <f t="shared" si="219"/>
        <v xml:space="preserve">39908 91 </v>
      </c>
      <c r="H751" s="18" t="s">
        <v>1064</v>
      </c>
      <c r="I751" s="94" t="s">
        <v>3164</v>
      </c>
      <c r="J751" s="19" t="s">
        <v>3375</v>
      </c>
      <c r="K751" s="19" t="s">
        <v>3</v>
      </c>
      <c r="L751" s="51"/>
      <c r="M751" s="51"/>
      <c r="N751" s="19" t="str">
        <f t="shared" si="220"/>
        <v/>
      </c>
      <c r="O751" s="22" t="str">
        <f t="shared" ref="O751:O808" ca="1" si="223">IF(OR(L751&lt;TODAY(),L751=""),"ja","nein")</f>
        <v>ja</v>
      </c>
      <c r="P751" s="22" t="str">
        <f t="shared" ref="P751:P808" ca="1" si="224">IF(OR(M751&gt;TODAY(),M751=""),"ja","nein")</f>
        <v>ja</v>
      </c>
      <c r="Q751" s="20" t="str">
        <f t="shared" ca="1" si="221"/>
        <v>Ja</v>
      </c>
      <c r="R751" s="53" t="s">
        <v>1065</v>
      </c>
      <c r="S751" s="73"/>
      <c r="T751" s="28"/>
      <c r="U751" s="33" t="str">
        <f t="shared" si="211"/>
        <v/>
      </c>
      <c r="V751" s="29"/>
      <c r="W751" s="35"/>
      <c r="X751" s="35"/>
      <c r="Y751" s="35"/>
      <c r="Z751" s="35"/>
      <c r="AA751" s="24" t="str">
        <f>IF(W751&lt;&gt;"",VLOOKUP(W751,'Anlagentypen strukt inkl RD end'!$A$2:$H$40,8),"")</f>
        <v/>
      </c>
      <c r="AB751" s="24" t="str">
        <f>IF(X751&lt;&gt;"",VLOOKUP(X751,'Anlagentypen strukt inkl RD end'!$A$2:$H$40,8),"")</f>
        <v/>
      </c>
      <c r="AC751" s="24" t="str">
        <f>IF(Y751&lt;&gt;"",VLOOKUP(Y751,'Anlagentypen strukt inkl RD end'!$A$2:$H$40,8),"")</f>
        <v/>
      </c>
      <c r="AD751" s="24" t="str">
        <f>IF(Z751&lt;&gt;"",VLOOKUP(Z751,'Anlagentypen strukt inkl RD end'!$A$2:$H$40,8),"")</f>
        <v/>
      </c>
      <c r="AE751" s="33" t="str">
        <f t="shared" si="212"/>
        <v/>
      </c>
      <c r="AF751" s="25"/>
      <c r="AG751" s="25"/>
      <c r="AH751" s="25"/>
      <c r="AI751" s="25"/>
      <c r="AJ751" s="47" t="str">
        <f t="shared" si="213"/>
        <v/>
      </c>
      <c r="AK751" s="48" t="str">
        <f t="shared" si="207"/>
        <v/>
      </c>
      <c r="AL751" s="47" t="str">
        <f t="shared" si="218"/>
        <v/>
      </c>
      <c r="AM751" s="27"/>
      <c r="AN751" s="36" t="str">
        <f t="shared" si="208"/>
        <v/>
      </c>
      <c r="AO751" s="39" t="str">
        <f t="shared" si="222"/>
        <v/>
      </c>
      <c r="AP751" s="39" t="str">
        <f t="shared" si="214"/>
        <v/>
      </c>
      <c r="AQ751" s="97" t="str">
        <f t="shared" si="209"/>
        <v/>
      </c>
      <c r="AR751" s="113" t="str">
        <f>_xlfn.IFNA(IF(AND(MATCH(B751,SlNrfürStrecke!A:A,0)&gt;0,MATCH(C751,SlNrfürStrecke!B:B,0)&gt;0)=TRUE,"ja","nein"),"nein")</f>
        <v>nein</v>
      </c>
      <c r="AS751" s="140" t="str">
        <f t="shared" si="215"/>
        <v>nein</v>
      </c>
      <c r="AT751" s="113" t="str">
        <f t="shared" si="216"/>
        <v>Ja</v>
      </c>
      <c r="AU751" s="113"/>
      <c r="AV751" s="141" t="s">
        <v>3607</v>
      </c>
    </row>
    <row r="752" spans="1:48" s="39" customFormat="1" ht="52.8" hidden="1" x14ac:dyDescent="0.25">
      <c r="A752" s="23"/>
      <c r="B752" s="77">
        <v>39909</v>
      </c>
      <c r="C752" s="80" t="s">
        <v>3</v>
      </c>
      <c r="D752" s="81" t="s">
        <v>8</v>
      </c>
      <c r="E752" s="37" t="b">
        <f t="shared" si="217"/>
        <v>0</v>
      </c>
      <c r="F752" s="37" t="b">
        <f t="shared" si="210"/>
        <v>0</v>
      </c>
      <c r="G752" s="38" t="str">
        <f t="shared" si="219"/>
        <v>39909  g</v>
      </c>
      <c r="H752" s="18" t="s">
        <v>3376</v>
      </c>
      <c r="I752" s="93" t="s">
        <v>2346</v>
      </c>
      <c r="J752" s="19" t="s">
        <v>3</v>
      </c>
      <c r="K752" s="19" t="s">
        <v>3</v>
      </c>
      <c r="L752" s="51"/>
      <c r="M752" s="51"/>
      <c r="N752" s="19" t="str">
        <f t="shared" si="220"/>
        <v/>
      </c>
      <c r="O752" s="22" t="str">
        <f t="shared" ca="1" si="223"/>
        <v>ja</v>
      </c>
      <c r="P752" s="22" t="str">
        <f t="shared" ca="1" si="224"/>
        <v>ja</v>
      </c>
      <c r="Q752" s="20" t="str">
        <f t="shared" ca="1" si="221"/>
        <v>Ja</v>
      </c>
      <c r="R752" s="53" t="s">
        <v>1066</v>
      </c>
      <c r="S752" s="84"/>
      <c r="T752" s="83"/>
      <c r="U752" s="33" t="str">
        <f t="shared" si="211"/>
        <v/>
      </c>
      <c r="V752" s="29"/>
      <c r="W752" s="35"/>
      <c r="X752" s="35"/>
      <c r="Y752" s="35"/>
      <c r="Z752" s="35"/>
      <c r="AA752" s="24" t="str">
        <f>IF(W752&lt;&gt;"",VLOOKUP(W752,'Anlagentypen strukt inkl RD end'!$A$2:$H$40,8),"")</f>
        <v/>
      </c>
      <c r="AB752" s="24" t="str">
        <f>IF(X752&lt;&gt;"",VLOOKUP(X752,'Anlagentypen strukt inkl RD end'!$A$2:$H$40,8),"")</f>
        <v/>
      </c>
      <c r="AC752" s="24" t="str">
        <f>IF(Y752&lt;&gt;"",VLOOKUP(Y752,'Anlagentypen strukt inkl RD end'!$A$2:$H$40,8),"")</f>
        <v/>
      </c>
      <c r="AD752" s="24" t="str">
        <f>IF(Z752&lt;&gt;"",VLOOKUP(Z752,'Anlagentypen strukt inkl RD end'!$A$2:$H$40,8),"")</f>
        <v/>
      </c>
      <c r="AE752" s="33" t="str">
        <f t="shared" si="212"/>
        <v/>
      </c>
      <c r="AF752" s="25"/>
      <c r="AG752" s="25"/>
      <c r="AH752" s="25"/>
      <c r="AI752" s="25"/>
      <c r="AJ752" s="47" t="str">
        <f t="shared" si="213"/>
        <v/>
      </c>
      <c r="AK752" s="48" t="str">
        <f t="shared" si="207"/>
        <v/>
      </c>
      <c r="AL752" s="47" t="str">
        <f t="shared" si="218"/>
        <v/>
      </c>
      <c r="AM752" s="27"/>
      <c r="AN752" s="36" t="str">
        <f t="shared" si="208"/>
        <v/>
      </c>
      <c r="AO752" s="39" t="str">
        <f t="shared" si="222"/>
        <v/>
      </c>
      <c r="AP752" s="39" t="str">
        <f t="shared" si="214"/>
        <v/>
      </c>
      <c r="AQ752" s="97" t="str">
        <f t="shared" si="209"/>
        <v/>
      </c>
      <c r="AR752" s="140" t="str">
        <f>_xlfn.IFNA(IF(AND(MATCH(B752,SlNrfürStrecke!A:A,0)&gt;0,MATCH(C752,SlNrfürStrecke!B:B,0)&gt;0)=TRUE,"ja","nein"),"nein")</f>
        <v>nein</v>
      </c>
      <c r="AS752" s="140" t="str">
        <f t="shared" si="215"/>
        <v>nein</v>
      </c>
      <c r="AT752" s="113" t="str">
        <f t="shared" si="216"/>
        <v>Ja</v>
      </c>
      <c r="AU752" s="113"/>
      <c r="AV752" s="141" t="s">
        <v>3607</v>
      </c>
    </row>
    <row r="753" spans="1:48" s="39" customFormat="1" ht="52.8" hidden="1" x14ac:dyDescent="0.25">
      <c r="A753" s="23"/>
      <c r="B753" s="77">
        <v>39909</v>
      </c>
      <c r="C753" s="81" t="s">
        <v>112</v>
      </c>
      <c r="D753" s="81" t="s">
        <v>3</v>
      </c>
      <c r="E753" s="37" t="b">
        <f t="shared" si="217"/>
        <v>0</v>
      </c>
      <c r="F753" s="37" t="b">
        <f t="shared" si="210"/>
        <v>0</v>
      </c>
      <c r="G753" s="38" t="str">
        <f t="shared" si="219"/>
        <v xml:space="preserve">39909 88 </v>
      </c>
      <c r="H753" s="18" t="s">
        <v>3376</v>
      </c>
      <c r="I753" s="94" t="s">
        <v>113</v>
      </c>
      <c r="J753" s="19" t="s">
        <v>3</v>
      </c>
      <c r="K753" s="19" t="s">
        <v>1068</v>
      </c>
      <c r="L753" s="51"/>
      <c r="M753" s="51"/>
      <c r="N753" s="19" t="str">
        <f t="shared" si="220"/>
        <v/>
      </c>
      <c r="O753" s="22" t="str">
        <f t="shared" ca="1" si="223"/>
        <v>ja</v>
      </c>
      <c r="P753" s="22" t="str">
        <f t="shared" ca="1" si="224"/>
        <v>ja</v>
      </c>
      <c r="Q753" s="20" t="str">
        <f t="shared" ca="1" si="221"/>
        <v>Ja</v>
      </c>
      <c r="R753" s="53" t="s">
        <v>1067</v>
      </c>
      <c r="S753" s="73"/>
      <c r="T753" s="28"/>
      <c r="U753" s="33" t="str">
        <f t="shared" si="211"/>
        <v/>
      </c>
      <c r="V753" s="29"/>
      <c r="W753" s="35"/>
      <c r="X753" s="35"/>
      <c r="Y753" s="35"/>
      <c r="Z753" s="35"/>
      <c r="AA753" s="24" t="str">
        <f>IF(W753&lt;&gt;"",VLOOKUP(W753,'Anlagentypen strukt inkl RD end'!$A$2:$H$40,8),"")</f>
        <v/>
      </c>
      <c r="AB753" s="24" t="str">
        <f>IF(X753&lt;&gt;"",VLOOKUP(X753,'Anlagentypen strukt inkl RD end'!$A$2:$H$40,8),"")</f>
        <v/>
      </c>
      <c r="AC753" s="24" t="str">
        <f>IF(Y753&lt;&gt;"",VLOOKUP(Y753,'Anlagentypen strukt inkl RD end'!$A$2:$H$40,8),"")</f>
        <v/>
      </c>
      <c r="AD753" s="24" t="str">
        <f>IF(Z753&lt;&gt;"",VLOOKUP(Z753,'Anlagentypen strukt inkl RD end'!$A$2:$H$40,8),"")</f>
        <v/>
      </c>
      <c r="AE753" s="33" t="str">
        <f t="shared" si="212"/>
        <v/>
      </c>
      <c r="AF753" s="25"/>
      <c r="AG753" s="25"/>
      <c r="AH753" s="25"/>
      <c r="AI753" s="25"/>
      <c r="AJ753" s="47" t="str">
        <f t="shared" si="213"/>
        <v/>
      </c>
      <c r="AK753" s="48" t="str">
        <f t="shared" si="207"/>
        <v/>
      </c>
      <c r="AL753" s="47" t="str">
        <f t="shared" si="218"/>
        <v/>
      </c>
      <c r="AM753" s="27"/>
      <c r="AN753" s="36" t="str">
        <f t="shared" si="208"/>
        <v/>
      </c>
      <c r="AO753" s="39" t="str">
        <f t="shared" si="222"/>
        <v/>
      </c>
      <c r="AP753" s="39" t="str">
        <f t="shared" si="214"/>
        <v/>
      </c>
      <c r="AQ753" s="97" t="str">
        <f t="shared" si="209"/>
        <v/>
      </c>
      <c r="AR753" s="113" t="str">
        <f>_xlfn.IFNA(IF(AND(MATCH(B753,SlNrfürStrecke!A:A,0)&gt;0,MATCH(C753,SlNrfürStrecke!B:B,0)&gt;0)=TRUE,"ja","nein"),"nein")</f>
        <v>nein</v>
      </c>
      <c r="AS753" s="140" t="str">
        <f t="shared" si="215"/>
        <v>nein</v>
      </c>
      <c r="AT753" s="113" t="str">
        <f t="shared" si="216"/>
        <v>Ja</v>
      </c>
      <c r="AU753" s="113"/>
      <c r="AV753" s="141" t="s">
        <v>3607</v>
      </c>
    </row>
    <row r="754" spans="1:48" s="39" customFormat="1" ht="52.8" hidden="1" x14ac:dyDescent="0.25">
      <c r="A754" s="23"/>
      <c r="B754" s="77">
        <v>39909</v>
      </c>
      <c r="C754" s="81" t="s">
        <v>142</v>
      </c>
      <c r="D754" s="81" t="s">
        <v>8</v>
      </c>
      <c r="E754" s="37" t="b">
        <f t="shared" si="217"/>
        <v>0</v>
      </c>
      <c r="F754" s="37" t="b">
        <f t="shared" si="210"/>
        <v>0</v>
      </c>
      <c r="G754" s="38" t="str">
        <f t="shared" si="219"/>
        <v>39909 91 g</v>
      </c>
      <c r="H754" s="18" t="s">
        <v>3376</v>
      </c>
      <c r="I754" s="94" t="s">
        <v>3164</v>
      </c>
      <c r="J754" s="19" t="s">
        <v>3</v>
      </c>
      <c r="K754" s="19" t="s">
        <v>3182</v>
      </c>
      <c r="L754" s="51"/>
      <c r="M754" s="51"/>
      <c r="N754" s="19" t="str">
        <f t="shared" si="220"/>
        <v/>
      </c>
      <c r="O754" s="22" t="str">
        <f t="shared" ca="1" si="223"/>
        <v>ja</v>
      </c>
      <c r="P754" s="22" t="str">
        <f t="shared" ca="1" si="224"/>
        <v>ja</v>
      </c>
      <c r="Q754" s="20" t="str">
        <f t="shared" ca="1" si="221"/>
        <v>Ja</v>
      </c>
      <c r="R754" s="53" t="s">
        <v>1069</v>
      </c>
      <c r="S754" s="84"/>
      <c r="T754" s="83"/>
      <c r="U754" s="33" t="str">
        <f t="shared" si="211"/>
        <v/>
      </c>
      <c r="V754" s="29"/>
      <c r="W754" s="35"/>
      <c r="X754" s="35"/>
      <c r="Y754" s="35"/>
      <c r="Z754" s="35"/>
      <c r="AA754" s="24" t="str">
        <f>IF(W754&lt;&gt;"",VLOOKUP(W754,'Anlagentypen strukt inkl RD end'!$A$2:$H$40,8),"")</f>
        <v/>
      </c>
      <c r="AB754" s="24" t="str">
        <f>IF(X754&lt;&gt;"",VLOOKUP(X754,'Anlagentypen strukt inkl RD end'!$A$2:$H$40,8),"")</f>
        <v/>
      </c>
      <c r="AC754" s="24" t="str">
        <f>IF(Y754&lt;&gt;"",VLOOKUP(Y754,'Anlagentypen strukt inkl RD end'!$A$2:$H$40,8),"")</f>
        <v/>
      </c>
      <c r="AD754" s="24" t="str">
        <f>IF(Z754&lt;&gt;"",VLOOKUP(Z754,'Anlagentypen strukt inkl RD end'!$A$2:$H$40,8),"")</f>
        <v/>
      </c>
      <c r="AE754" s="33" t="str">
        <f t="shared" si="212"/>
        <v/>
      </c>
      <c r="AF754" s="25"/>
      <c r="AG754" s="25"/>
      <c r="AH754" s="25"/>
      <c r="AI754" s="25"/>
      <c r="AJ754" s="47" t="str">
        <f t="shared" si="213"/>
        <v/>
      </c>
      <c r="AK754" s="48" t="str">
        <f t="shared" si="207"/>
        <v/>
      </c>
      <c r="AL754" s="47" t="str">
        <f t="shared" si="218"/>
        <v/>
      </c>
      <c r="AM754" s="27"/>
      <c r="AN754" s="36" t="str">
        <f t="shared" si="208"/>
        <v/>
      </c>
      <c r="AO754" s="39" t="str">
        <f t="shared" si="222"/>
        <v/>
      </c>
      <c r="AP754" s="39" t="str">
        <f t="shared" si="214"/>
        <v/>
      </c>
      <c r="AQ754" s="97" t="str">
        <f t="shared" si="209"/>
        <v/>
      </c>
      <c r="AR754" s="113" t="str">
        <f>_xlfn.IFNA(IF(AND(MATCH(B754,SlNrfürStrecke!A:A,0)&gt;0,MATCH(C754,SlNrfürStrecke!B:B,0)&gt;0)=TRUE,"ja","nein"),"nein")</f>
        <v>nein</v>
      </c>
      <c r="AS754" s="140" t="str">
        <f t="shared" si="215"/>
        <v>nein</v>
      </c>
      <c r="AT754" s="113" t="str">
        <f t="shared" si="216"/>
        <v>Ja</v>
      </c>
      <c r="AU754" s="113"/>
      <c r="AV754" s="141" t="s">
        <v>3607</v>
      </c>
    </row>
    <row r="755" spans="1:48" s="39" customFormat="1" hidden="1" x14ac:dyDescent="0.25">
      <c r="A755" s="23"/>
      <c r="B755" s="77">
        <v>51101</v>
      </c>
      <c r="C755" s="80" t="s">
        <v>3</v>
      </c>
      <c r="D755" s="81" t="s">
        <v>8</v>
      </c>
      <c r="E755" s="37" t="b">
        <f t="shared" si="217"/>
        <v>0</v>
      </c>
      <c r="F755" s="37" t="b">
        <f t="shared" si="210"/>
        <v>0</v>
      </c>
      <c r="G755" s="38" t="str">
        <f t="shared" si="219"/>
        <v>51101  g</v>
      </c>
      <c r="H755" s="18" t="s">
        <v>1071</v>
      </c>
      <c r="I755" s="93" t="s">
        <v>2346</v>
      </c>
      <c r="J755" s="19" t="s">
        <v>3</v>
      </c>
      <c r="K755" s="19" t="s">
        <v>3</v>
      </c>
      <c r="L755" s="51"/>
      <c r="M755" s="51"/>
      <c r="N755" s="19" t="str">
        <f t="shared" si="220"/>
        <v/>
      </c>
      <c r="O755" s="22" t="str">
        <f t="shared" ca="1" si="223"/>
        <v>ja</v>
      </c>
      <c r="P755" s="22" t="str">
        <f t="shared" ca="1" si="224"/>
        <v>ja</v>
      </c>
      <c r="Q755" s="20" t="str">
        <f t="shared" ca="1" si="221"/>
        <v>Ja</v>
      </c>
      <c r="R755" s="53" t="s">
        <v>1070</v>
      </c>
      <c r="S755" s="84"/>
      <c r="T755" s="83"/>
      <c r="U755" s="33" t="str">
        <f t="shared" si="211"/>
        <v/>
      </c>
      <c r="V755" s="29"/>
      <c r="W755" s="35"/>
      <c r="X755" s="35"/>
      <c r="Y755" s="35"/>
      <c r="Z755" s="35"/>
      <c r="AA755" s="24" t="str">
        <f>IF(W755&lt;&gt;"",VLOOKUP(W755,'Anlagentypen strukt inkl RD end'!$A$2:$H$40,8),"")</f>
        <v/>
      </c>
      <c r="AB755" s="24" t="str">
        <f>IF(X755&lt;&gt;"",VLOOKUP(X755,'Anlagentypen strukt inkl RD end'!$A$2:$H$40,8),"")</f>
        <v/>
      </c>
      <c r="AC755" s="24" t="str">
        <f>IF(Y755&lt;&gt;"",VLOOKUP(Y755,'Anlagentypen strukt inkl RD end'!$A$2:$H$40,8),"")</f>
        <v/>
      </c>
      <c r="AD755" s="24" t="str">
        <f>IF(Z755&lt;&gt;"",VLOOKUP(Z755,'Anlagentypen strukt inkl RD end'!$A$2:$H$40,8),"")</f>
        <v/>
      </c>
      <c r="AE755" s="33" t="str">
        <f t="shared" si="212"/>
        <v/>
      </c>
      <c r="AF755" s="25"/>
      <c r="AG755" s="25"/>
      <c r="AH755" s="25"/>
      <c r="AI755" s="25"/>
      <c r="AJ755" s="47" t="str">
        <f t="shared" si="213"/>
        <v/>
      </c>
      <c r="AK755" s="48" t="str">
        <f t="shared" si="207"/>
        <v/>
      </c>
      <c r="AL755" s="47" t="str">
        <f t="shared" si="218"/>
        <v/>
      </c>
      <c r="AM755" s="27"/>
      <c r="AN755" s="36" t="str">
        <f t="shared" si="208"/>
        <v/>
      </c>
      <c r="AO755" s="39" t="str">
        <f t="shared" si="222"/>
        <v/>
      </c>
      <c r="AP755" s="39" t="str">
        <f t="shared" si="214"/>
        <v/>
      </c>
      <c r="AQ755" s="97" t="str">
        <f t="shared" si="209"/>
        <v/>
      </c>
      <c r="AR755" s="140" t="str">
        <f>_xlfn.IFNA(IF(AND(MATCH(B755,SlNrfürStrecke!A:A,0)&gt;0,MATCH(C755,SlNrfürStrecke!B:B,0)&gt;0)=TRUE,"ja","nein"),"nein")</f>
        <v>nein</v>
      </c>
      <c r="AS755" s="140" t="str">
        <f t="shared" si="215"/>
        <v>nein</v>
      </c>
      <c r="AT755" s="113" t="str">
        <f t="shared" si="216"/>
        <v>Ja</v>
      </c>
      <c r="AU755" s="113"/>
      <c r="AV755" s="141" t="s">
        <v>3607</v>
      </c>
    </row>
    <row r="756" spans="1:48" s="39" customFormat="1" hidden="1" x14ac:dyDescent="0.25">
      <c r="A756" s="23"/>
      <c r="B756" s="77">
        <v>51101</v>
      </c>
      <c r="C756" s="81" t="s">
        <v>112</v>
      </c>
      <c r="D756" s="81" t="s">
        <v>3</v>
      </c>
      <c r="E756" s="37" t="b">
        <f t="shared" si="217"/>
        <v>0</v>
      </c>
      <c r="F756" s="37" t="b">
        <f t="shared" si="210"/>
        <v>0</v>
      </c>
      <c r="G756" s="38" t="str">
        <f t="shared" si="219"/>
        <v xml:space="preserve">51101 88 </v>
      </c>
      <c r="H756" s="18" t="s">
        <v>1071</v>
      </c>
      <c r="I756" s="94" t="s">
        <v>113</v>
      </c>
      <c r="J756" s="19" t="s">
        <v>3</v>
      </c>
      <c r="K756" s="19" t="s">
        <v>3</v>
      </c>
      <c r="L756" s="51"/>
      <c r="M756" s="51"/>
      <c r="N756" s="19" t="str">
        <f t="shared" si="220"/>
        <v/>
      </c>
      <c r="O756" s="22" t="str">
        <f t="shared" ca="1" si="223"/>
        <v>ja</v>
      </c>
      <c r="P756" s="22" t="str">
        <f t="shared" ca="1" si="224"/>
        <v>ja</v>
      </c>
      <c r="Q756" s="20" t="str">
        <f t="shared" ca="1" si="221"/>
        <v>Ja</v>
      </c>
      <c r="R756" s="53" t="s">
        <v>1072</v>
      </c>
      <c r="S756" s="73"/>
      <c r="T756" s="28"/>
      <c r="U756" s="33" t="str">
        <f t="shared" si="211"/>
        <v/>
      </c>
      <c r="V756" s="29"/>
      <c r="W756" s="35"/>
      <c r="X756" s="35"/>
      <c r="Y756" s="35"/>
      <c r="Z756" s="35"/>
      <c r="AA756" s="24" t="str">
        <f>IF(W756&lt;&gt;"",VLOOKUP(W756,'Anlagentypen strukt inkl RD end'!$A$2:$H$40,8),"")</f>
        <v/>
      </c>
      <c r="AB756" s="24" t="str">
        <f>IF(X756&lt;&gt;"",VLOOKUP(X756,'Anlagentypen strukt inkl RD end'!$A$2:$H$40,8),"")</f>
        <v/>
      </c>
      <c r="AC756" s="24" t="str">
        <f>IF(Y756&lt;&gt;"",VLOOKUP(Y756,'Anlagentypen strukt inkl RD end'!$A$2:$H$40,8),"")</f>
        <v/>
      </c>
      <c r="AD756" s="24" t="str">
        <f>IF(Z756&lt;&gt;"",VLOOKUP(Z756,'Anlagentypen strukt inkl RD end'!$A$2:$H$40,8),"")</f>
        <v/>
      </c>
      <c r="AE756" s="33" t="str">
        <f t="shared" si="212"/>
        <v/>
      </c>
      <c r="AF756" s="25"/>
      <c r="AG756" s="25"/>
      <c r="AH756" s="25"/>
      <c r="AI756" s="25"/>
      <c r="AJ756" s="47" t="str">
        <f t="shared" si="213"/>
        <v/>
      </c>
      <c r="AK756" s="48" t="str">
        <f t="shared" si="207"/>
        <v/>
      </c>
      <c r="AL756" s="47" t="str">
        <f t="shared" si="218"/>
        <v/>
      </c>
      <c r="AM756" s="27"/>
      <c r="AN756" s="36" t="str">
        <f t="shared" si="208"/>
        <v/>
      </c>
      <c r="AO756" s="39" t="str">
        <f t="shared" si="222"/>
        <v/>
      </c>
      <c r="AP756" s="39" t="str">
        <f t="shared" si="214"/>
        <v/>
      </c>
      <c r="AQ756" s="97" t="str">
        <f t="shared" si="209"/>
        <v/>
      </c>
      <c r="AR756" s="113" t="str">
        <f>_xlfn.IFNA(IF(AND(MATCH(B756,SlNrfürStrecke!A:A,0)&gt;0,MATCH(C756,SlNrfürStrecke!B:B,0)&gt;0)=TRUE,"ja","nein"),"nein")</f>
        <v>nein</v>
      </c>
      <c r="AS756" s="140" t="str">
        <f t="shared" si="215"/>
        <v>nein</v>
      </c>
      <c r="AT756" s="113" t="str">
        <f t="shared" si="216"/>
        <v>Ja</v>
      </c>
      <c r="AU756" s="113"/>
      <c r="AV756" s="141" t="s">
        <v>3607</v>
      </c>
    </row>
    <row r="757" spans="1:48" s="39" customFormat="1" ht="26.4" hidden="1" x14ac:dyDescent="0.25">
      <c r="A757" s="23"/>
      <c r="B757" s="77">
        <v>51101</v>
      </c>
      <c r="C757" s="81" t="s">
        <v>142</v>
      </c>
      <c r="D757" s="81" t="s">
        <v>8</v>
      </c>
      <c r="E757" s="37" t="b">
        <f t="shared" si="217"/>
        <v>0</v>
      </c>
      <c r="F757" s="37" t="b">
        <f t="shared" si="210"/>
        <v>0</v>
      </c>
      <c r="G757" s="38" t="str">
        <f t="shared" si="219"/>
        <v>51101 91 g</v>
      </c>
      <c r="H757" s="18" t="s">
        <v>1071</v>
      </c>
      <c r="I757" s="94" t="s">
        <v>3164</v>
      </c>
      <c r="J757" s="19" t="s">
        <v>3</v>
      </c>
      <c r="K757" s="19" t="s">
        <v>3182</v>
      </c>
      <c r="L757" s="51"/>
      <c r="M757" s="51"/>
      <c r="N757" s="19" t="str">
        <f t="shared" si="220"/>
        <v/>
      </c>
      <c r="O757" s="22" t="str">
        <f t="shared" ca="1" si="223"/>
        <v>ja</v>
      </c>
      <c r="P757" s="22" t="str">
        <f t="shared" ca="1" si="224"/>
        <v>ja</v>
      </c>
      <c r="Q757" s="20" t="str">
        <f t="shared" ca="1" si="221"/>
        <v>Ja</v>
      </c>
      <c r="R757" s="53" t="s">
        <v>1073</v>
      </c>
      <c r="S757" s="84"/>
      <c r="T757" s="83"/>
      <c r="U757" s="33" t="str">
        <f t="shared" si="211"/>
        <v/>
      </c>
      <c r="V757" s="29"/>
      <c r="W757" s="35"/>
      <c r="X757" s="35"/>
      <c r="Y757" s="35"/>
      <c r="Z757" s="35"/>
      <c r="AA757" s="24" t="str">
        <f>IF(W757&lt;&gt;"",VLOOKUP(W757,'Anlagentypen strukt inkl RD end'!$A$2:$H$40,8),"")</f>
        <v/>
      </c>
      <c r="AB757" s="24" t="str">
        <f>IF(X757&lt;&gt;"",VLOOKUP(X757,'Anlagentypen strukt inkl RD end'!$A$2:$H$40,8),"")</f>
        <v/>
      </c>
      <c r="AC757" s="24" t="str">
        <f>IF(Y757&lt;&gt;"",VLOOKUP(Y757,'Anlagentypen strukt inkl RD end'!$A$2:$H$40,8),"")</f>
        <v/>
      </c>
      <c r="AD757" s="24" t="str">
        <f>IF(Z757&lt;&gt;"",VLOOKUP(Z757,'Anlagentypen strukt inkl RD end'!$A$2:$H$40,8),"")</f>
        <v/>
      </c>
      <c r="AE757" s="33" t="str">
        <f t="shared" si="212"/>
        <v/>
      </c>
      <c r="AF757" s="25"/>
      <c r="AG757" s="25"/>
      <c r="AH757" s="25"/>
      <c r="AI757" s="25"/>
      <c r="AJ757" s="47" t="str">
        <f t="shared" si="213"/>
        <v/>
      </c>
      <c r="AK757" s="48" t="str">
        <f t="shared" si="207"/>
        <v/>
      </c>
      <c r="AL757" s="47" t="str">
        <f t="shared" si="218"/>
        <v/>
      </c>
      <c r="AM757" s="27"/>
      <c r="AN757" s="36" t="str">
        <f t="shared" si="208"/>
        <v/>
      </c>
      <c r="AO757" s="39" t="str">
        <f t="shared" si="222"/>
        <v/>
      </c>
      <c r="AP757" s="39" t="str">
        <f t="shared" si="214"/>
        <v/>
      </c>
      <c r="AQ757" s="97" t="str">
        <f t="shared" si="209"/>
        <v/>
      </c>
      <c r="AR757" s="113" t="str">
        <f>_xlfn.IFNA(IF(AND(MATCH(B757,SlNrfürStrecke!A:A,0)&gt;0,MATCH(C757,SlNrfürStrecke!B:B,0)&gt;0)=TRUE,"ja","nein"),"nein")</f>
        <v>nein</v>
      </c>
      <c r="AS757" s="140" t="str">
        <f t="shared" si="215"/>
        <v>nein</v>
      </c>
      <c r="AT757" s="113" t="str">
        <f t="shared" si="216"/>
        <v>Ja</v>
      </c>
      <c r="AU757" s="113"/>
      <c r="AV757" s="141" t="s">
        <v>3607</v>
      </c>
    </row>
    <row r="758" spans="1:48" s="39" customFormat="1" hidden="1" x14ac:dyDescent="0.25">
      <c r="A758" s="23"/>
      <c r="B758" s="77">
        <v>51102</v>
      </c>
      <c r="C758" s="80" t="s">
        <v>3</v>
      </c>
      <c r="D758" s="81" t="s">
        <v>8</v>
      </c>
      <c r="E758" s="37" t="b">
        <f t="shared" si="217"/>
        <v>0</v>
      </c>
      <c r="F758" s="37" t="b">
        <f t="shared" si="210"/>
        <v>0</v>
      </c>
      <c r="G758" s="38" t="str">
        <f t="shared" si="219"/>
        <v>51102  g</v>
      </c>
      <c r="H758" s="18" t="s">
        <v>1075</v>
      </c>
      <c r="I758" s="93" t="s">
        <v>2346</v>
      </c>
      <c r="J758" s="19" t="s">
        <v>3</v>
      </c>
      <c r="K758" s="19" t="s">
        <v>3</v>
      </c>
      <c r="L758" s="51"/>
      <c r="M758" s="51"/>
      <c r="N758" s="19" t="str">
        <f t="shared" si="220"/>
        <v/>
      </c>
      <c r="O758" s="22" t="str">
        <f t="shared" ca="1" si="223"/>
        <v>ja</v>
      </c>
      <c r="P758" s="22" t="str">
        <f t="shared" ca="1" si="224"/>
        <v>ja</v>
      </c>
      <c r="Q758" s="20" t="str">
        <f t="shared" ca="1" si="221"/>
        <v>Ja</v>
      </c>
      <c r="R758" s="53" t="s">
        <v>1074</v>
      </c>
      <c r="S758" s="84"/>
      <c r="T758" s="83"/>
      <c r="U758" s="33" t="str">
        <f t="shared" si="211"/>
        <v/>
      </c>
      <c r="V758" s="29"/>
      <c r="W758" s="35"/>
      <c r="X758" s="35"/>
      <c r="Y758" s="35"/>
      <c r="Z758" s="35"/>
      <c r="AA758" s="24" t="str">
        <f>IF(W758&lt;&gt;"",VLOOKUP(W758,'Anlagentypen strukt inkl RD end'!$A$2:$H$40,8),"")</f>
        <v/>
      </c>
      <c r="AB758" s="24" t="str">
        <f>IF(X758&lt;&gt;"",VLOOKUP(X758,'Anlagentypen strukt inkl RD end'!$A$2:$H$40,8),"")</f>
        <v/>
      </c>
      <c r="AC758" s="24" t="str">
        <f>IF(Y758&lt;&gt;"",VLOOKUP(Y758,'Anlagentypen strukt inkl RD end'!$A$2:$H$40,8),"")</f>
        <v/>
      </c>
      <c r="AD758" s="24" t="str">
        <f>IF(Z758&lt;&gt;"",VLOOKUP(Z758,'Anlagentypen strukt inkl RD end'!$A$2:$H$40,8),"")</f>
        <v/>
      </c>
      <c r="AE758" s="33" t="str">
        <f t="shared" si="212"/>
        <v/>
      </c>
      <c r="AF758" s="25"/>
      <c r="AG758" s="25"/>
      <c r="AH758" s="25"/>
      <c r="AI758" s="25"/>
      <c r="AJ758" s="47" t="str">
        <f t="shared" si="213"/>
        <v/>
      </c>
      <c r="AK758" s="48" t="str">
        <f t="shared" si="207"/>
        <v/>
      </c>
      <c r="AL758" s="47" t="str">
        <f t="shared" si="218"/>
        <v/>
      </c>
      <c r="AM758" s="27"/>
      <c r="AN758" s="36" t="str">
        <f t="shared" si="208"/>
        <v/>
      </c>
      <c r="AO758" s="39" t="str">
        <f t="shared" si="222"/>
        <v/>
      </c>
      <c r="AP758" s="39" t="str">
        <f t="shared" si="214"/>
        <v/>
      </c>
      <c r="AQ758" s="97" t="str">
        <f t="shared" si="209"/>
        <v/>
      </c>
      <c r="AR758" s="140" t="str">
        <f>_xlfn.IFNA(IF(AND(MATCH(B758,SlNrfürStrecke!A:A,0)&gt;0,MATCH(C758,SlNrfürStrecke!B:B,0)&gt;0)=TRUE,"ja","nein"),"nein")</f>
        <v>nein</v>
      </c>
      <c r="AS758" s="140" t="str">
        <f t="shared" si="215"/>
        <v>nein</v>
      </c>
      <c r="AT758" s="113" t="str">
        <f t="shared" si="216"/>
        <v>Ja</v>
      </c>
      <c r="AU758" s="113"/>
      <c r="AV758" s="141" t="s">
        <v>3607</v>
      </c>
    </row>
    <row r="759" spans="1:48" s="39" customFormat="1" ht="26.4" hidden="1" x14ac:dyDescent="0.25">
      <c r="A759" s="23"/>
      <c r="B759" s="77">
        <v>51102</v>
      </c>
      <c r="C759" s="81" t="s">
        <v>142</v>
      </c>
      <c r="D759" s="81" t="s">
        <v>8</v>
      </c>
      <c r="E759" s="37" t="b">
        <f t="shared" si="217"/>
        <v>0</v>
      </c>
      <c r="F759" s="37" t="b">
        <f t="shared" si="210"/>
        <v>0</v>
      </c>
      <c r="G759" s="38" t="str">
        <f t="shared" si="219"/>
        <v>51102 91 g</v>
      </c>
      <c r="H759" s="18" t="s">
        <v>1075</v>
      </c>
      <c r="I759" s="94" t="s">
        <v>3164</v>
      </c>
      <c r="J759" s="19" t="s">
        <v>3</v>
      </c>
      <c r="K759" s="19" t="s">
        <v>3182</v>
      </c>
      <c r="L759" s="51"/>
      <c r="M759" s="51"/>
      <c r="N759" s="19" t="str">
        <f t="shared" si="220"/>
        <v/>
      </c>
      <c r="O759" s="22" t="str">
        <f t="shared" ca="1" si="223"/>
        <v>ja</v>
      </c>
      <c r="P759" s="22" t="str">
        <f t="shared" ca="1" si="224"/>
        <v>ja</v>
      </c>
      <c r="Q759" s="20" t="str">
        <f t="shared" ca="1" si="221"/>
        <v>Ja</v>
      </c>
      <c r="R759" s="53" t="s">
        <v>1076</v>
      </c>
      <c r="S759" s="84"/>
      <c r="T759" s="83"/>
      <c r="U759" s="33" t="str">
        <f t="shared" si="211"/>
        <v/>
      </c>
      <c r="V759" s="29"/>
      <c r="W759" s="35"/>
      <c r="X759" s="35"/>
      <c r="Y759" s="35"/>
      <c r="Z759" s="35"/>
      <c r="AA759" s="24" t="str">
        <f>IF(W759&lt;&gt;"",VLOOKUP(W759,'Anlagentypen strukt inkl RD end'!$A$2:$H$40,8),"")</f>
        <v/>
      </c>
      <c r="AB759" s="24" t="str">
        <f>IF(X759&lt;&gt;"",VLOOKUP(X759,'Anlagentypen strukt inkl RD end'!$A$2:$H$40,8),"")</f>
        <v/>
      </c>
      <c r="AC759" s="24" t="str">
        <f>IF(Y759&lt;&gt;"",VLOOKUP(Y759,'Anlagentypen strukt inkl RD end'!$A$2:$H$40,8),"")</f>
        <v/>
      </c>
      <c r="AD759" s="24" t="str">
        <f>IF(Z759&lt;&gt;"",VLOOKUP(Z759,'Anlagentypen strukt inkl RD end'!$A$2:$H$40,8),"")</f>
        <v/>
      </c>
      <c r="AE759" s="33" t="str">
        <f t="shared" si="212"/>
        <v/>
      </c>
      <c r="AF759" s="25"/>
      <c r="AG759" s="25"/>
      <c r="AH759" s="25"/>
      <c r="AI759" s="25"/>
      <c r="AJ759" s="47" t="str">
        <f t="shared" si="213"/>
        <v/>
      </c>
      <c r="AK759" s="48" t="str">
        <f t="shared" si="207"/>
        <v/>
      </c>
      <c r="AL759" s="47" t="str">
        <f t="shared" si="218"/>
        <v/>
      </c>
      <c r="AM759" s="27"/>
      <c r="AN759" s="36" t="str">
        <f t="shared" si="208"/>
        <v/>
      </c>
      <c r="AO759" s="39" t="str">
        <f t="shared" si="222"/>
        <v/>
      </c>
      <c r="AP759" s="39" t="str">
        <f t="shared" si="214"/>
        <v/>
      </c>
      <c r="AQ759" s="97" t="str">
        <f t="shared" si="209"/>
        <v/>
      </c>
      <c r="AR759" s="113" t="str">
        <f>_xlfn.IFNA(IF(AND(MATCH(B759,SlNrfürStrecke!A:A,0)&gt;0,MATCH(C759,SlNrfürStrecke!B:B,0)&gt;0)=TRUE,"ja","nein"),"nein")</f>
        <v>nein</v>
      </c>
      <c r="AS759" s="140" t="str">
        <f t="shared" si="215"/>
        <v>nein</v>
      </c>
      <c r="AT759" s="113" t="str">
        <f t="shared" si="216"/>
        <v>Ja</v>
      </c>
      <c r="AU759" s="113"/>
      <c r="AV759" s="141" t="s">
        <v>3607</v>
      </c>
    </row>
    <row r="760" spans="1:48" s="39" customFormat="1" hidden="1" x14ac:dyDescent="0.25">
      <c r="A760" s="23"/>
      <c r="B760" s="77">
        <v>51103</v>
      </c>
      <c r="C760" s="80" t="s">
        <v>3</v>
      </c>
      <c r="D760" s="81" t="s">
        <v>8</v>
      </c>
      <c r="E760" s="37" t="b">
        <f t="shared" si="217"/>
        <v>0</v>
      </c>
      <c r="F760" s="37" t="b">
        <f t="shared" si="210"/>
        <v>0</v>
      </c>
      <c r="G760" s="38" t="str">
        <f t="shared" si="219"/>
        <v>51103  g</v>
      </c>
      <c r="H760" s="18" t="s">
        <v>1078</v>
      </c>
      <c r="I760" s="93" t="s">
        <v>2346</v>
      </c>
      <c r="J760" s="19" t="s">
        <v>3</v>
      </c>
      <c r="K760" s="19" t="s">
        <v>3</v>
      </c>
      <c r="L760" s="51"/>
      <c r="M760" s="51"/>
      <c r="N760" s="19" t="str">
        <f t="shared" si="220"/>
        <v/>
      </c>
      <c r="O760" s="22" t="str">
        <f t="shared" ca="1" si="223"/>
        <v>ja</v>
      </c>
      <c r="P760" s="22" t="str">
        <f t="shared" ca="1" si="224"/>
        <v>ja</v>
      </c>
      <c r="Q760" s="20" t="str">
        <f t="shared" ca="1" si="221"/>
        <v>Ja</v>
      </c>
      <c r="R760" s="53" t="s">
        <v>1077</v>
      </c>
      <c r="S760" s="84"/>
      <c r="T760" s="83"/>
      <c r="U760" s="33" t="str">
        <f t="shared" si="211"/>
        <v/>
      </c>
      <c r="V760" s="29"/>
      <c r="W760" s="35"/>
      <c r="X760" s="35"/>
      <c r="Y760" s="35"/>
      <c r="Z760" s="35"/>
      <c r="AA760" s="24" t="str">
        <f>IF(W760&lt;&gt;"",VLOOKUP(W760,'Anlagentypen strukt inkl RD end'!$A$2:$H$40,8),"")</f>
        <v/>
      </c>
      <c r="AB760" s="24" t="str">
        <f>IF(X760&lt;&gt;"",VLOOKUP(X760,'Anlagentypen strukt inkl RD end'!$A$2:$H$40,8),"")</f>
        <v/>
      </c>
      <c r="AC760" s="24" t="str">
        <f>IF(Y760&lt;&gt;"",VLOOKUP(Y760,'Anlagentypen strukt inkl RD end'!$A$2:$H$40,8),"")</f>
        <v/>
      </c>
      <c r="AD760" s="24" t="str">
        <f>IF(Z760&lt;&gt;"",VLOOKUP(Z760,'Anlagentypen strukt inkl RD end'!$A$2:$H$40,8),"")</f>
        <v/>
      </c>
      <c r="AE760" s="33" t="str">
        <f t="shared" si="212"/>
        <v/>
      </c>
      <c r="AF760" s="25"/>
      <c r="AG760" s="25"/>
      <c r="AH760" s="25"/>
      <c r="AI760" s="25"/>
      <c r="AJ760" s="47" t="str">
        <f t="shared" si="213"/>
        <v/>
      </c>
      <c r="AK760" s="48" t="str">
        <f t="shared" si="207"/>
        <v/>
      </c>
      <c r="AL760" s="47" t="str">
        <f t="shared" si="218"/>
        <v/>
      </c>
      <c r="AM760" s="27"/>
      <c r="AN760" s="36" t="str">
        <f t="shared" si="208"/>
        <v/>
      </c>
      <c r="AO760" s="39" t="str">
        <f t="shared" si="222"/>
        <v/>
      </c>
      <c r="AP760" s="39" t="str">
        <f t="shared" si="214"/>
        <v/>
      </c>
      <c r="AQ760" s="97" t="str">
        <f t="shared" si="209"/>
        <v/>
      </c>
      <c r="AR760" s="140" t="str">
        <f>_xlfn.IFNA(IF(AND(MATCH(B760,SlNrfürStrecke!A:A,0)&gt;0,MATCH(C760,SlNrfürStrecke!B:B,0)&gt;0)=TRUE,"ja","nein"),"nein")</f>
        <v>nein</v>
      </c>
      <c r="AS760" s="140" t="str">
        <f t="shared" si="215"/>
        <v>nein</v>
      </c>
      <c r="AT760" s="113" t="str">
        <f t="shared" si="216"/>
        <v>Ja</v>
      </c>
      <c r="AU760" s="113"/>
      <c r="AV760" s="141" t="s">
        <v>3607</v>
      </c>
    </row>
    <row r="761" spans="1:48" s="39" customFormat="1" hidden="1" x14ac:dyDescent="0.25">
      <c r="A761" s="23"/>
      <c r="B761" s="77">
        <v>51103</v>
      </c>
      <c r="C761" s="81" t="s">
        <v>112</v>
      </c>
      <c r="D761" s="81" t="s">
        <v>3</v>
      </c>
      <c r="E761" s="37" t="b">
        <f t="shared" si="217"/>
        <v>0</v>
      </c>
      <c r="F761" s="37" t="b">
        <f t="shared" si="210"/>
        <v>0</v>
      </c>
      <c r="G761" s="38" t="str">
        <f t="shared" si="219"/>
        <v xml:space="preserve">51103 88 </v>
      </c>
      <c r="H761" s="18" t="s">
        <v>1078</v>
      </c>
      <c r="I761" s="94" t="s">
        <v>113</v>
      </c>
      <c r="J761" s="19" t="s">
        <v>3</v>
      </c>
      <c r="K761" s="19" t="s">
        <v>3</v>
      </c>
      <c r="L761" s="51"/>
      <c r="M761" s="51"/>
      <c r="N761" s="19" t="str">
        <f t="shared" si="220"/>
        <v/>
      </c>
      <c r="O761" s="22" t="str">
        <f t="shared" ca="1" si="223"/>
        <v>ja</v>
      </c>
      <c r="P761" s="22" t="str">
        <f t="shared" ca="1" si="224"/>
        <v>ja</v>
      </c>
      <c r="Q761" s="20" t="str">
        <f t="shared" ca="1" si="221"/>
        <v>Ja</v>
      </c>
      <c r="R761" s="53" t="s">
        <v>1079</v>
      </c>
      <c r="S761" s="73"/>
      <c r="T761" s="28"/>
      <c r="U761" s="33" t="str">
        <f t="shared" si="211"/>
        <v/>
      </c>
      <c r="V761" s="29"/>
      <c r="W761" s="35"/>
      <c r="X761" s="35"/>
      <c r="Y761" s="35"/>
      <c r="Z761" s="35"/>
      <c r="AA761" s="24" t="str">
        <f>IF(W761&lt;&gt;"",VLOOKUP(W761,'Anlagentypen strukt inkl RD end'!$A$2:$H$40,8),"")</f>
        <v/>
      </c>
      <c r="AB761" s="24" t="str">
        <f>IF(X761&lt;&gt;"",VLOOKUP(X761,'Anlagentypen strukt inkl RD end'!$A$2:$H$40,8),"")</f>
        <v/>
      </c>
      <c r="AC761" s="24" t="str">
        <f>IF(Y761&lt;&gt;"",VLOOKUP(Y761,'Anlagentypen strukt inkl RD end'!$A$2:$H$40,8),"")</f>
        <v/>
      </c>
      <c r="AD761" s="24" t="str">
        <f>IF(Z761&lt;&gt;"",VLOOKUP(Z761,'Anlagentypen strukt inkl RD end'!$A$2:$H$40,8),"")</f>
        <v/>
      </c>
      <c r="AE761" s="33" t="str">
        <f t="shared" si="212"/>
        <v/>
      </c>
      <c r="AF761" s="25"/>
      <c r="AG761" s="25"/>
      <c r="AH761" s="25"/>
      <c r="AI761" s="25"/>
      <c r="AJ761" s="47" t="str">
        <f t="shared" si="213"/>
        <v/>
      </c>
      <c r="AK761" s="48" t="str">
        <f t="shared" si="207"/>
        <v/>
      </c>
      <c r="AL761" s="47" t="str">
        <f t="shared" si="218"/>
        <v/>
      </c>
      <c r="AM761" s="27"/>
      <c r="AN761" s="36" t="str">
        <f t="shared" si="208"/>
        <v/>
      </c>
      <c r="AO761" s="39" t="str">
        <f t="shared" si="222"/>
        <v/>
      </c>
      <c r="AP761" s="39" t="str">
        <f t="shared" si="214"/>
        <v/>
      </c>
      <c r="AQ761" s="97" t="str">
        <f t="shared" si="209"/>
        <v/>
      </c>
      <c r="AR761" s="113" t="str">
        <f>_xlfn.IFNA(IF(AND(MATCH(B761,SlNrfürStrecke!A:A,0)&gt;0,MATCH(C761,SlNrfürStrecke!B:B,0)&gt;0)=TRUE,"ja","nein"),"nein")</f>
        <v>nein</v>
      </c>
      <c r="AS761" s="140" t="str">
        <f t="shared" si="215"/>
        <v>nein</v>
      </c>
      <c r="AT761" s="113" t="str">
        <f t="shared" si="216"/>
        <v>Ja</v>
      </c>
      <c r="AU761" s="113"/>
      <c r="AV761" s="141" t="s">
        <v>3607</v>
      </c>
    </row>
    <row r="762" spans="1:48" s="39" customFormat="1" ht="26.4" hidden="1" x14ac:dyDescent="0.25">
      <c r="A762" s="23"/>
      <c r="B762" s="77">
        <v>51103</v>
      </c>
      <c r="C762" s="81" t="s">
        <v>142</v>
      </c>
      <c r="D762" s="81" t="s">
        <v>8</v>
      </c>
      <c r="E762" s="37" t="b">
        <f t="shared" si="217"/>
        <v>0</v>
      </c>
      <c r="F762" s="37" t="b">
        <f t="shared" si="210"/>
        <v>0</v>
      </c>
      <c r="G762" s="38" t="str">
        <f t="shared" si="219"/>
        <v>51103 91 g</v>
      </c>
      <c r="H762" s="18" t="s">
        <v>1078</v>
      </c>
      <c r="I762" s="94" t="s">
        <v>3164</v>
      </c>
      <c r="J762" s="19" t="s">
        <v>3</v>
      </c>
      <c r="K762" s="19" t="s">
        <v>3182</v>
      </c>
      <c r="L762" s="51"/>
      <c r="M762" s="51"/>
      <c r="N762" s="19" t="str">
        <f t="shared" si="220"/>
        <v/>
      </c>
      <c r="O762" s="22" t="str">
        <f t="shared" ca="1" si="223"/>
        <v>ja</v>
      </c>
      <c r="P762" s="22" t="str">
        <f t="shared" ca="1" si="224"/>
        <v>ja</v>
      </c>
      <c r="Q762" s="20" t="str">
        <f t="shared" ca="1" si="221"/>
        <v>Ja</v>
      </c>
      <c r="R762" s="53" t="s">
        <v>1080</v>
      </c>
      <c r="S762" s="84"/>
      <c r="T762" s="83"/>
      <c r="U762" s="33" t="str">
        <f t="shared" si="211"/>
        <v/>
      </c>
      <c r="V762" s="29"/>
      <c r="W762" s="35"/>
      <c r="X762" s="35"/>
      <c r="Y762" s="35"/>
      <c r="Z762" s="35"/>
      <c r="AA762" s="24" t="str">
        <f>IF(W762&lt;&gt;"",VLOOKUP(W762,'Anlagentypen strukt inkl RD end'!$A$2:$H$40,8),"")</f>
        <v/>
      </c>
      <c r="AB762" s="24" t="str">
        <f>IF(X762&lt;&gt;"",VLOOKUP(X762,'Anlagentypen strukt inkl RD end'!$A$2:$H$40,8),"")</f>
        <v/>
      </c>
      <c r="AC762" s="24" t="str">
        <f>IF(Y762&lt;&gt;"",VLOOKUP(Y762,'Anlagentypen strukt inkl RD end'!$A$2:$H$40,8),"")</f>
        <v/>
      </c>
      <c r="AD762" s="24" t="str">
        <f>IF(Z762&lt;&gt;"",VLOOKUP(Z762,'Anlagentypen strukt inkl RD end'!$A$2:$H$40,8),"")</f>
        <v/>
      </c>
      <c r="AE762" s="33" t="str">
        <f t="shared" si="212"/>
        <v/>
      </c>
      <c r="AF762" s="25"/>
      <c r="AG762" s="25"/>
      <c r="AH762" s="25"/>
      <c r="AI762" s="25"/>
      <c r="AJ762" s="47" t="str">
        <f t="shared" si="213"/>
        <v/>
      </c>
      <c r="AK762" s="48" t="str">
        <f t="shared" si="207"/>
        <v/>
      </c>
      <c r="AL762" s="47" t="str">
        <f t="shared" si="218"/>
        <v/>
      </c>
      <c r="AM762" s="27"/>
      <c r="AN762" s="36" t="str">
        <f t="shared" si="208"/>
        <v/>
      </c>
      <c r="AO762" s="39" t="str">
        <f t="shared" si="222"/>
        <v/>
      </c>
      <c r="AP762" s="39" t="str">
        <f t="shared" si="214"/>
        <v/>
      </c>
      <c r="AQ762" s="97" t="str">
        <f t="shared" si="209"/>
        <v/>
      </c>
      <c r="AR762" s="113" t="str">
        <f>_xlfn.IFNA(IF(AND(MATCH(B762,SlNrfürStrecke!A:A,0)&gt;0,MATCH(C762,SlNrfürStrecke!B:B,0)&gt;0)=TRUE,"ja","nein"),"nein")</f>
        <v>nein</v>
      </c>
      <c r="AS762" s="140" t="str">
        <f t="shared" si="215"/>
        <v>nein</v>
      </c>
      <c r="AT762" s="113" t="str">
        <f t="shared" si="216"/>
        <v>Ja</v>
      </c>
      <c r="AU762" s="113"/>
      <c r="AV762" s="141" t="s">
        <v>3607</v>
      </c>
    </row>
    <row r="763" spans="1:48" s="39" customFormat="1" hidden="1" x14ac:dyDescent="0.25">
      <c r="A763" s="23"/>
      <c r="B763" s="77">
        <v>51104</v>
      </c>
      <c r="C763" s="80" t="s">
        <v>3</v>
      </c>
      <c r="D763" s="81" t="s">
        <v>8</v>
      </c>
      <c r="E763" s="37" t="b">
        <f t="shared" si="217"/>
        <v>0</v>
      </c>
      <c r="F763" s="37" t="b">
        <f t="shared" si="210"/>
        <v>0</v>
      </c>
      <c r="G763" s="38" t="str">
        <f t="shared" si="219"/>
        <v>51104  g</v>
      </c>
      <c r="H763" s="18" t="s">
        <v>1082</v>
      </c>
      <c r="I763" s="93" t="s">
        <v>2346</v>
      </c>
      <c r="J763" s="19" t="s">
        <v>3</v>
      </c>
      <c r="K763" s="19" t="s">
        <v>3</v>
      </c>
      <c r="L763" s="51"/>
      <c r="M763" s="51"/>
      <c r="N763" s="19" t="str">
        <f t="shared" si="220"/>
        <v/>
      </c>
      <c r="O763" s="22" t="str">
        <f t="shared" ca="1" si="223"/>
        <v>ja</v>
      </c>
      <c r="P763" s="22" t="str">
        <f t="shared" ca="1" si="224"/>
        <v>ja</v>
      </c>
      <c r="Q763" s="20" t="str">
        <f t="shared" ca="1" si="221"/>
        <v>Ja</v>
      </c>
      <c r="R763" s="53" t="s">
        <v>1081</v>
      </c>
      <c r="S763" s="84"/>
      <c r="T763" s="83"/>
      <c r="U763" s="33" t="str">
        <f t="shared" si="211"/>
        <v/>
      </c>
      <c r="V763" s="29"/>
      <c r="W763" s="35"/>
      <c r="X763" s="35"/>
      <c r="Y763" s="35"/>
      <c r="Z763" s="35"/>
      <c r="AA763" s="24" t="str">
        <f>IF(W763&lt;&gt;"",VLOOKUP(W763,'Anlagentypen strukt inkl RD end'!$A$2:$H$40,8),"")</f>
        <v/>
      </c>
      <c r="AB763" s="24" t="str">
        <f>IF(X763&lt;&gt;"",VLOOKUP(X763,'Anlagentypen strukt inkl RD end'!$A$2:$H$40,8),"")</f>
        <v/>
      </c>
      <c r="AC763" s="24" t="str">
        <f>IF(Y763&lt;&gt;"",VLOOKUP(Y763,'Anlagentypen strukt inkl RD end'!$A$2:$H$40,8),"")</f>
        <v/>
      </c>
      <c r="AD763" s="24" t="str">
        <f>IF(Z763&lt;&gt;"",VLOOKUP(Z763,'Anlagentypen strukt inkl RD end'!$A$2:$H$40,8),"")</f>
        <v/>
      </c>
      <c r="AE763" s="33" t="str">
        <f t="shared" si="212"/>
        <v/>
      </c>
      <c r="AF763" s="25"/>
      <c r="AG763" s="25"/>
      <c r="AH763" s="25"/>
      <c r="AI763" s="25"/>
      <c r="AJ763" s="47" t="str">
        <f t="shared" si="213"/>
        <v/>
      </c>
      <c r="AK763" s="48" t="str">
        <f t="shared" si="207"/>
        <v/>
      </c>
      <c r="AL763" s="47" t="str">
        <f t="shared" si="218"/>
        <v/>
      </c>
      <c r="AM763" s="27"/>
      <c r="AN763" s="36" t="str">
        <f t="shared" si="208"/>
        <v/>
      </c>
      <c r="AO763" s="39" t="str">
        <f t="shared" si="222"/>
        <v/>
      </c>
      <c r="AP763" s="39" t="str">
        <f t="shared" si="214"/>
        <v/>
      </c>
      <c r="AQ763" s="97" t="str">
        <f t="shared" si="209"/>
        <v/>
      </c>
      <c r="AR763" s="140" t="str">
        <f>_xlfn.IFNA(IF(AND(MATCH(B763,SlNrfürStrecke!A:A,0)&gt;0,MATCH(C763,SlNrfürStrecke!B:B,0)&gt;0)=TRUE,"ja","nein"),"nein")</f>
        <v>nein</v>
      </c>
      <c r="AS763" s="140" t="str">
        <f t="shared" si="215"/>
        <v>nein</v>
      </c>
      <c r="AT763" s="113" t="str">
        <f t="shared" si="216"/>
        <v>Ja</v>
      </c>
      <c r="AU763" s="113"/>
      <c r="AV763" s="141" t="s">
        <v>3607</v>
      </c>
    </row>
    <row r="764" spans="1:48" s="39" customFormat="1" hidden="1" x14ac:dyDescent="0.25">
      <c r="A764" s="23"/>
      <c r="B764" s="77">
        <v>51104</v>
      </c>
      <c r="C764" s="81" t="s">
        <v>112</v>
      </c>
      <c r="D764" s="81" t="s">
        <v>3</v>
      </c>
      <c r="E764" s="37" t="b">
        <f t="shared" si="217"/>
        <v>0</v>
      </c>
      <c r="F764" s="37" t="b">
        <f t="shared" si="210"/>
        <v>0</v>
      </c>
      <c r="G764" s="38" t="str">
        <f t="shared" si="219"/>
        <v xml:space="preserve">51104 88 </v>
      </c>
      <c r="H764" s="18" t="s">
        <v>1082</v>
      </c>
      <c r="I764" s="94" t="s">
        <v>113</v>
      </c>
      <c r="J764" s="19" t="s">
        <v>3</v>
      </c>
      <c r="K764" s="19" t="s">
        <v>3</v>
      </c>
      <c r="L764" s="51"/>
      <c r="M764" s="51"/>
      <c r="N764" s="19" t="str">
        <f t="shared" si="220"/>
        <v/>
      </c>
      <c r="O764" s="22" t="str">
        <f t="shared" ca="1" si="223"/>
        <v>ja</v>
      </c>
      <c r="P764" s="22" t="str">
        <f t="shared" ca="1" si="224"/>
        <v>ja</v>
      </c>
      <c r="Q764" s="20" t="str">
        <f t="shared" ca="1" si="221"/>
        <v>Ja</v>
      </c>
      <c r="R764" s="53" t="s">
        <v>1083</v>
      </c>
      <c r="S764" s="73"/>
      <c r="T764" s="28"/>
      <c r="U764" s="33" t="str">
        <f t="shared" si="211"/>
        <v/>
      </c>
      <c r="V764" s="29"/>
      <c r="W764" s="35"/>
      <c r="X764" s="35"/>
      <c r="Y764" s="35"/>
      <c r="Z764" s="35"/>
      <c r="AA764" s="24" t="str">
        <f>IF(W764&lt;&gt;"",VLOOKUP(W764,'Anlagentypen strukt inkl RD end'!$A$2:$H$40,8),"")</f>
        <v/>
      </c>
      <c r="AB764" s="24" t="str">
        <f>IF(X764&lt;&gt;"",VLOOKUP(X764,'Anlagentypen strukt inkl RD end'!$A$2:$H$40,8),"")</f>
        <v/>
      </c>
      <c r="AC764" s="24" t="str">
        <f>IF(Y764&lt;&gt;"",VLOOKUP(Y764,'Anlagentypen strukt inkl RD end'!$A$2:$H$40,8),"")</f>
        <v/>
      </c>
      <c r="AD764" s="24" t="str">
        <f>IF(Z764&lt;&gt;"",VLOOKUP(Z764,'Anlagentypen strukt inkl RD end'!$A$2:$H$40,8),"")</f>
        <v/>
      </c>
      <c r="AE764" s="33" t="str">
        <f t="shared" si="212"/>
        <v/>
      </c>
      <c r="AF764" s="25"/>
      <c r="AG764" s="25"/>
      <c r="AH764" s="25"/>
      <c r="AI764" s="25"/>
      <c r="AJ764" s="47" t="str">
        <f t="shared" si="213"/>
        <v/>
      </c>
      <c r="AK764" s="48" t="str">
        <f t="shared" si="207"/>
        <v/>
      </c>
      <c r="AL764" s="47" t="str">
        <f t="shared" si="218"/>
        <v/>
      </c>
      <c r="AM764" s="27"/>
      <c r="AN764" s="36" t="str">
        <f t="shared" si="208"/>
        <v/>
      </c>
      <c r="AO764" s="39" t="str">
        <f t="shared" si="222"/>
        <v/>
      </c>
      <c r="AP764" s="39" t="str">
        <f t="shared" si="214"/>
        <v/>
      </c>
      <c r="AQ764" s="97" t="str">
        <f t="shared" si="209"/>
        <v/>
      </c>
      <c r="AR764" s="113" t="str">
        <f>_xlfn.IFNA(IF(AND(MATCH(B764,SlNrfürStrecke!A:A,0)&gt;0,MATCH(C764,SlNrfürStrecke!B:B,0)&gt;0)=TRUE,"ja","nein"),"nein")</f>
        <v>nein</v>
      </c>
      <c r="AS764" s="140" t="str">
        <f t="shared" si="215"/>
        <v>nein</v>
      </c>
      <c r="AT764" s="113" t="str">
        <f t="shared" si="216"/>
        <v>Ja</v>
      </c>
      <c r="AU764" s="113"/>
      <c r="AV764" s="141" t="s">
        <v>3607</v>
      </c>
    </row>
    <row r="765" spans="1:48" s="39" customFormat="1" ht="26.4" hidden="1" x14ac:dyDescent="0.25">
      <c r="A765" s="23"/>
      <c r="B765" s="77">
        <v>51104</v>
      </c>
      <c r="C765" s="81" t="s">
        <v>142</v>
      </c>
      <c r="D765" s="81" t="s">
        <v>8</v>
      </c>
      <c r="E765" s="37" t="b">
        <f t="shared" si="217"/>
        <v>0</v>
      </c>
      <c r="F765" s="37" t="b">
        <f t="shared" si="210"/>
        <v>0</v>
      </c>
      <c r="G765" s="38" t="str">
        <f t="shared" si="219"/>
        <v>51104 91 g</v>
      </c>
      <c r="H765" s="18" t="s">
        <v>1082</v>
      </c>
      <c r="I765" s="94" t="s">
        <v>3164</v>
      </c>
      <c r="J765" s="19" t="s">
        <v>3</v>
      </c>
      <c r="K765" s="19" t="s">
        <v>3182</v>
      </c>
      <c r="L765" s="51"/>
      <c r="M765" s="51"/>
      <c r="N765" s="19" t="str">
        <f t="shared" si="220"/>
        <v/>
      </c>
      <c r="O765" s="22" t="str">
        <f t="shared" ca="1" si="223"/>
        <v>ja</v>
      </c>
      <c r="P765" s="22" t="str">
        <f t="shared" ca="1" si="224"/>
        <v>ja</v>
      </c>
      <c r="Q765" s="20" t="str">
        <f t="shared" ca="1" si="221"/>
        <v>Ja</v>
      </c>
      <c r="R765" s="53" t="s">
        <v>1084</v>
      </c>
      <c r="S765" s="84"/>
      <c r="T765" s="83"/>
      <c r="U765" s="33" t="str">
        <f t="shared" si="211"/>
        <v/>
      </c>
      <c r="V765" s="29"/>
      <c r="W765" s="35"/>
      <c r="X765" s="35"/>
      <c r="Y765" s="35"/>
      <c r="Z765" s="35"/>
      <c r="AA765" s="24" t="str">
        <f>IF(W765&lt;&gt;"",VLOOKUP(W765,'Anlagentypen strukt inkl RD end'!$A$2:$H$40,8),"")</f>
        <v/>
      </c>
      <c r="AB765" s="24" t="str">
        <f>IF(X765&lt;&gt;"",VLOOKUP(X765,'Anlagentypen strukt inkl RD end'!$A$2:$H$40,8),"")</f>
        <v/>
      </c>
      <c r="AC765" s="24" t="str">
        <f>IF(Y765&lt;&gt;"",VLOOKUP(Y765,'Anlagentypen strukt inkl RD end'!$A$2:$H$40,8),"")</f>
        <v/>
      </c>
      <c r="AD765" s="24" t="str">
        <f>IF(Z765&lt;&gt;"",VLOOKUP(Z765,'Anlagentypen strukt inkl RD end'!$A$2:$H$40,8),"")</f>
        <v/>
      </c>
      <c r="AE765" s="33" t="str">
        <f t="shared" si="212"/>
        <v/>
      </c>
      <c r="AF765" s="25"/>
      <c r="AG765" s="25"/>
      <c r="AH765" s="25"/>
      <c r="AI765" s="25"/>
      <c r="AJ765" s="47" t="str">
        <f t="shared" si="213"/>
        <v/>
      </c>
      <c r="AK765" s="48" t="str">
        <f t="shared" si="207"/>
        <v/>
      </c>
      <c r="AL765" s="47" t="str">
        <f t="shared" si="218"/>
        <v/>
      </c>
      <c r="AM765" s="27"/>
      <c r="AN765" s="36" t="str">
        <f t="shared" si="208"/>
        <v/>
      </c>
      <c r="AO765" s="39" t="str">
        <f t="shared" si="222"/>
        <v/>
      </c>
      <c r="AP765" s="39" t="str">
        <f t="shared" si="214"/>
        <v/>
      </c>
      <c r="AQ765" s="97" t="str">
        <f t="shared" si="209"/>
        <v/>
      </c>
      <c r="AR765" s="113" t="str">
        <f>_xlfn.IFNA(IF(AND(MATCH(B765,SlNrfürStrecke!A:A,0)&gt;0,MATCH(C765,SlNrfürStrecke!B:B,0)&gt;0)=TRUE,"ja","nein"),"nein")</f>
        <v>nein</v>
      </c>
      <c r="AS765" s="140" t="str">
        <f t="shared" si="215"/>
        <v>nein</v>
      </c>
      <c r="AT765" s="113" t="str">
        <f t="shared" si="216"/>
        <v>Ja</v>
      </c>
      <c r="AU765" s="113"/>
      <c r="AV765" s="141" t="s">
        <v>3607</v>
      </c>
    </row>
    <row r="766" spans="1:48" s="39" customFormat="1" hidden="1" x14ac:dyDescent="0.25">
      <c r="A766" s="23"/>
      <c r="B766" s="77">
        <v>51105</v>
      </c>
      <c r="C766" s="80" t="s">
        <v>3</v>
      </c>
      <c r="D766" s="81" t="s">
        <v>8</v>
      </c>
      <c r="E766" s="37" t="b">
        <f t="shared" si="217"/>
        <v>0</v>
      </c>
      <c r="F766" s="37" t="b">
        <f t="shared" si="210"/>
        <v>0</v>
      </c>
      <c r="G766" s="38" t="str">
        <f t="shared" si="219"/>
        <v>51105  g</v>
      </c>
      <c r="H766" s="18" t="s">
        <v>1086</v>
      </c>
      <c r="I766" s="93" t="s">
        <v>2346</v>
      </c>
      <c r="J766" s="19" t="s">
        <v>3</v>
      </c>
      <c r="K766" s="19" t="s">
        <v>3</v>
      </c>
      <c r="L766" s="51"/>
      <c r="M766" s="51"/>
      <c r="N766" s="19" t="str">
        <f t="shared" si="220"/>
        <v/>
      </c>
      <c r="O766" s="22" t="str">
        <f t="shared" ca="1" si="223"/>
        <v>ja</v>
      </c>
      <c r="P766" s="22" t="str">
        <f t="shared" ca="1" si="224"/>
        <v>ja</v>
      </c>
      <c r="Q766" s="20" t="str">
        <f t="shared" ca="1" si="221"/>
        <v>Ja</v>
      </c>
      <c r="R766" s="53" t="s">
        <v>1085</v>
      </c>
      <c r="S766" s="84"/>
      <c r="T766" s="83"/>
      <c r="U766" s="33" t="str">
        <f t="shared" si="211"/>
        <v/>
      </c>
      <c r="V766" s="29"/>
      <c r="W766" s="35"/>
      <c r="X766" s="35"/>
      <c r="Y766" s="35"/>
      <c r="Z766" s="35"/>
      <c r="AA766" s="24" t="str">
        <f>IF(W766&lt;&gt;"",VLOOKUP(W766,'Anlagentypen strukt inkl RD end'!$A$2:$H$40,8),"")</f>
        <v/>
      </c>
      <c r="AB766" s="24" t="str">
        <f>IF(X766&lt;&gt;"",VLOOKUP(X766,'Anlagentypen strukt inkl RD end'!$A$2:$H$40,8),"")</f>
        <v/>
      </c>
      <c r="AC766" s="24" t="str">
        <f>IF(Y766&lt;&gt;"",VLOOKUP(Y766,'Anlagentypen strukt inkl RD end'!$A$2:$H$40,8),"")</f>
        <v/>
      </c>
      <c r="AD766" s="24" t="str">
        <f>IF(Z766&lt;&gt;"",VLOOKUP(Z766,'Anlagentypen strukt inkl RD end'!$A$2:$H$40,8),"")</f>
        <v/>
      </c>
      <c r="AE766" s="33" t="str">
        <f t="shared" si="212"/>
        <v/>
      </c>
      <c r="AF766" s="25"/>
      <c r="AG766" s="25"/>
      <c r="AH766" s="25"/>
      <c r="AI766" s="25"/>
      <c r="AJ766" s="47" t="str">
        <f t="shared" si="213"/>
        <v/>
      </c>
      <c r="AK766" s="48" t="str">
        <f t="shared" si="207"/>
        <v/>
      </c>
      <c r="AL766" s="47" t="str">
        <f t="shared" si="218"/>
        <v/>
      </c>
      <c r="AM766" s="27"/>
      <c r="AN766" s="36" t="str">
        <f t="shared" si="208"/>
        <v/>
      </c>
      <c r="AO766" s="39" t="str">
        <f t="shared" si="222"/>
        <v/>
      </c>
      <c r="AP766" s="39" t="str">
        <f t="shared" si="214"/>
        <v/>
      </c>
      <c r="AQ766" s="97" t="str">
        <f t="shared" si="209"/>
        <v/>
      </c>
      <c r="AR766" s="140" t="str">
        <f>_xlfn.IFNA(IF(AND(MATCH(B766,SlNrfürStrecke!A:A,0)&gt;0,MATCH(C766,SlNrfürStrecke!B:B,0)&gt;0)=TRUE,"ja","nein"),"nein")</f>
        <v>nein</v>
      </c>
      <c r="AS766" s="140" t="str">
        <f t="shared" si="215"/>
        <v>nein</v>
      </c>
      <c r="AT766" s="113" t="str">
        <f t="shared" si="216"/>
        <v>Ja</v>
      </c>
      <c r="AU766" s="113"/>
      <c r="AV766" s="141" t="s">
        <v>3607</v>
      </c>
    </row>
    <row r="767" spans="1:48" s="39" customFormat="1" hidden="1" x14ac:dyDescent="0.25">
      <c r="A767" s="23"/>
      <c r="B767" s="77">
        <v>51105</v>
      </c>
      <c r="C767" s="81" t="s">
        <v>112</v>
      </c>
      <c r="D767" s="81" t="s">
        <v>3</v>
      </c>
      <c r="E767" s="37" t="b">
        <f t="shared" si="217"/>
        <v>0</v>
      </c>
      <c r="F767" s="37" t="b">
        <f t="shared" si="210"/>
        <v>0</v>
      </c>
      <c r="G767" s="38" t="str">
        <f t="shared" si="219"/>
        <v xml:space="preserve">51105 88 </v>
      </c>
      <c r="H767" s="18" t="s">
        <v>1086</v>
      </c>
      <c r="I767" s="94" t="s">
        <v>113</v>
      </c>
      <c r="J767" s="19" t="s">
        <v>3</v>
      </c>
      <c r="K767" s="19" t="s">
        <v>3</v>
      </c>
      <c r="L767" s="51"/>
      <c r="M767" s="51"/>
      <c r="N767" s="19" t="str">
        <f t="shared" si="220"/>
        <v/>
      </c>
      <c r="O767" s="22" t="str">
        <f t="shared" ca="1" si="223"/>
        <v>ja</v>
      </c>
      <c r="P767" s="22" t="str">
        <f t="shared" ca="1" si="224"/>
        <v>ja</v>
      </c>
      <c r="Q767" s="20" t="str">
        <f t="shared" ca="1" si="221"/>
        <v>Ja</v>
      </c>
      <c r="R767" s="53" t="s">
        <v>1087</v>
      </c>
      <c r="S767" s="73"/>
      <c r="T767" s="28"/>
      <c r="U767" s="33" t="str">
        <f t="shared" si="211"/>
        <v/>
      </c>
      <c r="V767" s="29"/>
      <c r="W767" s="35"/>
      <c r="X767" s="35"/>
      <c r="Y767" s="35"/>
      <c r="Z767" s="35"/>
      <c r="AA767" s="24" t="str">
        <f>IF(W767&lt;&gt;"",VLOOKUP(W767,'Anlagentypen strukt inkl RD end'!$A$2:$H$40,8),"")</f>
        <v/>
      </c>
      <c r="AB767" s="24" t="str">
        <f>IF(X767&lt;&gt;"",VLOOKUP(X767,'Anlagentypen strukt inkl RD end'!$A$2:$H$40,8),"")</f>
        <v/>
      </c>
      <c r="AC767" s="24" t="str">
        <f>IF(Y767&lt;&gt;"",VLOOKUP(Y767,'Anlagentypen strukt inkl RD end'!$A$2:$H$40,8),"")</f>
        <v/>
      </c>
      <c r="AD767" s="24" t="str">
        <f>IF(Z767&lt;&gt;"",VLOOKUP(Z767,'Anlagentypen strukt inkl RD end'!$A$2:$H$40,8),"")</f>
        <v/>
      </c>
      <c r="AE767" s="33" t="str">
        <f t="shared" si="212"/>
        <v/>
      </c>
      <c r="AF767" s="25"/>
      <c r="AG767" s="25"/>
      <c r="AH767" s="25"/>
      <c r="AI767" s="25"/>
      <c r="AJ767" s="47" t="str">
        <f t="shared" si="213"/>
        <v/>
      </c>
      <c r="AK767" s="48" t="str">
        <f t="shared" si="207"/>
        <v/>
      </c>
      <c r="AL767" s="47" t="str">
        <f t="shared" si="218"/>
        <v/>
      </c>
      <c r="AM767" s="27"/>
      <c r="AN767" s="36" t="str">
        <f t="shared" si="208"/>
        <v/>
      </c>
      <c r="AO767" s="39" t="str">
        <f t="shared" si="222"/>
        <v/>
      </c>
      <c r="AP767" s="39" t="str">
        <f t="shared" si="214"/>
        <v/>
      </c>
      <c r="AQ767" s="97" t="str">
        <f t="shared" si="209"/>
        <v/>
      </c>
      <c r="AR767" s="113" t="str">
        <f>_xlfn.IFNA(IF(AND(MATCH(B767,SlNrfürStrecke!A:A,0)&gt;0,MATCH(C767,SlNrfürStrecke!B:B,0)&gt;0)=TRUE,"ja","nein"),"nein")</f>
        <v>nein</v>
      </c>
      <c r="AS767" s="140" t="str">
        <f t="shared" si="215"/>
        <v>nein</v>
      </c>
      <c r="AT767" s="113" t="str">
        <f t="shared" si="216"/>
        <v>Ja</v>
      </c>
      <c r="AU767" s="113"/>
      <c r="AV767" s="141" t="s">
        <v>3607</v>
      </c>
    </row>
    <row r="768" spans="1:48" s="39" customFormat="1" ht="26.4" hidden="1" x14ac:dyDescent="0.25">
      <c r="A768" s="23"/>
      <c r="B768" s="77">
        <v>51105</v>
      </c>
      <c r="C768" s="81" t="s">
        <v>142</v>
      </c>
      <c r="D768" s="81" t="s">
        <v>8</v>
      </c>
      <c r="E768" s="37" t="b">
        <f t="shared" si="217"/>
        <v>0</v>
      </c>
      <c r="F768" s="37" t="b">
        <f t="shared" si="210"/>
        <v>0</v>
      </c>
      <c r="G768" s="38" t="str">
        <f t="shared" si="219"/>
        <v>51105 91 g</v>
      </c>
      <c r="H768" s="18" t="s">
        <v>1086</v>
      </c>
      <c r="I768" s="94" t="s">
        <v>3164</v>
      </c>
      <c r="J768" s="19" t="s">
        <v>3</v>
      </c>
      <c r="K768" s="19" t="s">
        <v>3182</v>
      </c>
      <c r="L768" s="51"/>
      <c r="M768" s="51"/>
      <c r="N768" s="19" t="str">
        <f t="shared" si="220"/>
        <v/>
      </c>
      <c r="O768" s="22" t="str">
        <f t="shared" ca="1" si="223"/>
        <v>ja</v>
      </c>
      <c r="P768" s="22" t="str">
        <f t="shared" ca="1" si="224"/>
        <v>ja</v>
      </c>
      <c r="Q768" s="20" t="str">
        <f t="shared" ca="1" si="221"/>
        <v>Ja</v>
      </c>
      <c r="R768" s="53" t="s">
        <v>1088</v>
      </c>
      <c r="S768" s="84"/>
      <c r="T768" s="83"/>
      <c r="U768" s="33" t="str">
        <f t="shared" si="211"/>
        <v/>
      </c>
      <c r="V768" s="29"/>
      <c r="W768" s="35"/>
      <c r="X768" s="35"/>
      <c r="Y768" s="35"/>
      <c r="Z768" s="35"/>
      <c r="AA768" s="24" t="str">
        <f>IF(W768&lt;&gt;"",VLOOKUP(W768,'Anlagentypen strukt inkl RD end'!$A$2:$H$40,8),"")</f>
        <v/>
      </c>
      <c r="AB768" s="24" t="str">
        <f>IF(X768&lt;&gt;"",VLOOKUP(X768,'Anlagentypen strukt inkl RD end'!$A$2:$H$40,8),"")</f>
        <v/>
      </c>
      <c r="AC768" s="24" t="str">
        <f>IF(Y768&lt;&gt;"",VLOOKUP(Y768,'Anlagentypen strukt inkl RD end'!$A$2:$H$40,8),"")</f>
        <v/>
      </c>
      <c r="AD768" s="24" t="str">
        <f>IF(Z768&lt;&gt;"",VLOOKUP(Z768,'Anlagentypen strukt inkl RD end'!$A$2:$H$40,8),"")</f>
        <v/>
      </c>
      <c r="AE768" s="33" t="str">
        <f t="shared" si="212"/>
        <v/>
      </c>
      <c r="AF768" s="25"/>
      <c r="AG768" s="25"/>
      <c r="AH768" s="25"/>
      <c r="AI768" s="25"/>
      <c r="AJ768" s="47" t="str">
        <f t="shared" si="213"/>
        <v/>
      </c>
      <c r="AK768" s="48" t="str">
        <f t="shared" si="207"/>
        <v/>
      </c>
      <c r="AL768" s="47" t="str">
        <f t="shared" si="218"/>
        <v/>
      </c>
      <c r="AM768" s="27"/>
      <c r="AN768" s="36" t="str">
        <f t="shared" si="208"/>
        <v/>
      </c>
      <c r="AO768" s="39" t="str">
        <f t="shared" si="222"/>
        <v/>
      </c>
      <c r="AP768" s="39" t="str">
        <f t="shared" si="214"/>
        <v/>
      </c>
      <c r="AQ768" s="97" t="str">
        <f t="shared" si="209"/>
        <v/>
      </c>
      <c r="AR768" s="113" t="str">
        <f>_xlfn.IFNA(IF(AND(MATCH(B768,SlNrfürStrecke!A:A,0)&gt;0,MATCH(C768,SlNrfürStrecke!B:B,0)&gt;0)=TRUE,"ja","nein"),"nein")</f>
        <v>nein</v>
      </c>
      <c r="AS768" s="140" t="str">
        <f t="shared" si="215"/>
        <v>nein</v>
      </c>
      <c r="AT768" s="113" t="str">
        <f t="shared" si="216"/>
        <v>Ja</v>
      </c>
      <c r="AU768" s="113"/>
      <c r="AV768" s="141" t="s">
        <v>3607</v>
      </c>
    </row>
    <row r="769" spans="1:48" s="39" customFormat="1" hidden="1" x14ac:dyDescent="0.25">
      <c r="A769" s="23"/>
      <c r="B769" s="77">
        <v>51106</v>
      </c>
      <c r="C769" s="80" t="s">
        <v>3</v>
      </c>
      <c r="D769" s="81" t="s">
        <v>8</v>
      </c>
      <c r="E769" s="37" t="b">
        <f t="shared" si="217"/>
        <v>0</v>
      </c>
      <c r="F769" s="37" t="b">
        <f t="shared" si="210"/>
        <v>0</v>
      </c>
      <c r="G769" s="38" t="str">
        <f t="shared" si="219"/>
        <v>51106  g</v>
      </c>
      <c r="H769" s="18" t="s">
        <v>1090</v>
      </c>
      <c r="I769" s="93" t="s">
        <v>2346</v>
      </c>
      <c r="J769" s="19" t="s">
        <v>3</v>
      </c>
      <c r="K769" s="19" t="s">
        <v>3</v>
      </c>
      <c r="L769" s="51"/>
      <c r="M769" s="51"/>
      <c r="N769" s="19" t="str">
        <f t="shared" si="220"/>
        <v/>
      </c>
      <c r="O769" s="22" t="str">
        <f t="shared" ca="1" si="223"/>
        <v>ja</v>
      </c>
      <c r="P769" s="22" t="str">
        <f t="shared" ca="1" si="224"/>
        <v>ja</v>
      </c>
      <c r="Q769" s="20" t="str">
        <f t="shared" ca="1" si="221"/>
        <v>Ja</v>
      </c>
      <c r="R769" s="53" t="s">
        <v>1089</v>
      </c>
      <c r="S769" s="84"/>
      <c r="T769" s="83"/>
      <c r="U769" s="33" t="str">
        <f t="shared" si="211"/>
        <v/>
      </c>
      <c r="V769" s="29"/>
      <c r="W769" s="35"/>
      <c r="X769" s="35"/>
      <c r="Y769" s="35"/>
      <c r="Z769" s="35"/>
      <c r="AA769" s="24" t="str">
        <f>IF(W769&lt;&gt;"",VLOOKUP(W769,'Anlagentypen strukt inkl RD end'!$A$2:$H$40,8),"")</f>
        <v/>
      </c>
      <c r="AB769" s="24" t="str">
        <f>IF(X769&lt;&gt;"",VLOOKUP(X769,'Anlagentypen strukt inkl RD end'!$A$2:$H$40,8),"")</f>
        <v/>
      </c>
      <c r="AC769" s="24" t="str">
        <f>IF(Y769&lt;&gt;"",VLOOKUP(Y769,'Anlagentypen strukt inkl RD end'!$A$2:$H$40,8),"")</f>
        <v/>
      </c>
      <c r="AD769" s="24" t="str">
        <f>IF(Z769&lt;&gt;"",VLOOKUP(Z769,'Anlagentypen strukt inkl RD end'!$A$2:$H$40,8),"")</f>
        <v/>
      </c>
      <c r="AE769" s="33" t="str">
        <f t="shared" si="212"/>
        <v/>
      </c>
      <c r="AF769" s="25"/>
      <c r="AG769" s="25"/>
      <c r="AH769" s="25"/>
      <c r="AI769" s="25"/>
      <c r="AJ769" s="47" t="str">
        <f t="shared" si="213"/>
        <v/>
      </c>
      <c r="AK769" s="48" t="str">
        <f t="shared" si="207"/>
        <v/>
      </c>
      <c r="AL769" s="47" t="str">
        <f t="shared" si="218"/>
        <v/>
      </c>
      <c r="AM769" s="27"/>
      <c r="AN769" s="36" t="str">
        <f t="shared" si="208"/>
        <v/>
      </c>
      <c r="AO769" s="39" t="str">
        <f t="shared" si="222"/>
        <v/>
      </c>
      <c r="AP769" s="39" t="str">
        <f t="shared" si="214"/>
        <v/>
      </c>
      <c r="AQ769" s="97" t="str">
        <f t="shared" si="209"/>
        <v/>
      </c>
      <c r="AR769" s="140" t="str">
        <f>_xlfn.IFNA(IF(AND(MATCH(B769,SlNrfürStrecke!A:A,0)&gt;0,MATCH(C769,SlNrfürStrecke!B:B,0)&gt;0)=TRUE,"ja","nein"),"nein")</f>
        <v>nein</v>
      </c>
      <c r="AS769" s="140" t="str">
        <f t="shared" si="215"/>
        <v>nein</v>
      </c>
      <c r="AT769" s="113" t="str">
        <f t="shared" si="216"/>
        <v>Ja</v>
      </c>
      <c r="AU769" s="113"/>
      <c r="AV769" s="141" t="s">
        <v>3607</v>
      </c>
    </row>
    <row r="770" spans="1:48" s="39" customFormat="1" hidden="1" x14ac:dyDescent="0.25">
      <c r="A770" s="23"/>
      <c r="B770" s="77">
        <v>51106</v>
      </c>
      <c r="C770" s="81" t="s">
        <v>112</v>
      </c>
      <c r="D770" s="81" t="s">
        <v>3</v>
      </c>
      <c r="E770" s="37" t="b">
        <f t="shared" si="217"/>
        <v>0</v>
      </c>
      <c r="F770" s="37" t="b">
        <f t="shared" si="210"/>
        <v>0</v>
      </c>
      <c r="G770" s="38" t="str">
        <f t="shared" si="219"/>
        <v xml:space="preserve">51106 88 </v>
      </c>
      <c r="H770" s="18" t="s">
        <v>1090</v>
      </c>
      <c r="I770" s="94" t="s">
        <v>113</v>
      </c>
      <c r="J770" s="19" t="s">
        <v>3</v>
      </c>
      <c r="K770" s="19" t="s">
        <v>3</v>
      </c>
      <c r="L770" s="51"/>
      <c r="M770" s="51"/>
      <c r="N770" s="19" t="str">
        <f t="shared" si="220"/>
        <v/>
      </c>
      <c r="O770" s="22" t="str">
        <f t="shared" ca="1" si="223"/>
        <v>ja</v>
      </c>
      <c r="P770" s="22" t="str">
        <f t="shared" ca="1" si="224"/>
        <v>ja</v>
      </c>
      <c r="Q770" s="20" t="str">
        <f t="shared" ca="1" si="221"/>
        <v>Ja</v>
      </c>
      <c r="R770" s="53" t="s">
        <v>1091</v>
      </c>
      <c r="S770" s="73"/>
      <c r="T770" s="28"/>
      <c r="U770" s="33" t="str">
        <f t="shared" si="211"/>
        <v/>
      </c>
      <c r="V770" s="29"/>
      <c r="W770" s="35"/>
      <c r="X770" s="35"/>
      <c r="Y770" s="35"/>
      <c r="Z770" s="35"/>
      <c r="AA770" s="24" t="str">
        <f>IF(W770&lt;&gt;"",VLOOKUP(W770,'Anlagentypen strukt inkl RD end'!$A$2:$H$40,8),"")</f>
        <v/>
      </c>
      <c r="AB770" s="24" t="str">
        <f>IF(X770&lt;&gt;"",VLOOKUP(X770,'Anlagentypen strukt inkl RD end'!$A$2:$H$40,8),"")</f>
        <v/>
      </c>
      <c r="AC770" s="24" t="str">
        <f>IF(Y770&lt;&gt;"",VLOOKUP(Y770,'Anlagentypen strukt inkl RD end'!$A$2:$H$40,8),"")</f>
        <v/>
      </c>
      <c r="AD770" s="24" t="str">
        <f>IF(Z770&lt;&gt;"",VLOOKUP(Z770,'Anlagentypen strukt inkl RD end'!$A$2:$H$40,8),"")</f>
        <v/>
      </c>
      <c r="AE770" s="33" t="str">
        <f t="shared" si="212"/>
        <v/>
      </c>
      <c r="AF770" s="25"/>
      <c r="AG770" s="25"/>
      <c r="AH770" s="25"/>
      <c r="AI770" s="25"/>
      <c r="AJ770" s="47" t="str">
        <f t="shared" si="213"/>
        <v/>
      </c>
      <c r="AK770" s="48" t="str">
        <f t="shared" ref="AK770:AK833" si="225">U770&amp; AE770 &amp; IF(AF770 &lt;&gt;"",AF770&amp;", ","") &amp;IF(AG770 &lt;&gt;"",AG770&amp;", ","") &amp;IF(AH770 &lt;&gt;"",AH770&amp;", ","")&amp; IF(AI770 &lt;&gt;"",AI770&amp;", ","")</f>
        <v/>
      </c>
      <c r="AL770" s="47" t="str">
        <f t="shared" si="218"/>
        <v/>
      </c>
      <c r="AM770" s="27"/>
      <c r="AN770" s="36" t="str">
        <f t="shared" ref="AN770:AN833" si="226">IF(AND(V770="X",AJ770=""),"R/D-Verfahren für die Behandlung fehlen!","")</f>
        <v/>
      </c>
      <c r="AO770" s="39" t="str">
        <f t="shared" si="222"/>
        <v/>
      </c>
      <c r="AP770" s="39" t="str">
        <f t="shared" si="214"/>
        <v/>
      </c>
      <c r="AQ770" s="97" t="str">
        <f t="shared" ref="AQ770:AQ833" si="227">IF(A770="X",(IF(OR(S770="X",T770="X",V770="X")=TRUE,"","Spalten S, T und V nicht befüllt!")),IF(OR(S770="X",T770="X",V770="X"),"Spalte A nicht befüllt!",""))</f>
        <v/>
      </c>
      <c r="AR770" s="113" t="str">
        <f>_xlfn.IFNA(IF(AND(MATCH(B770,SlNrfürStrecke!A:A,0)&gt;0,MATCH(C770,SlNrfürStrecke!B:B,0)&gt;0)=TRUE,"ja","nein"),"nein")</f>
        <v>nein</v>
      </c>
      <c r="AS770" s="140" t="str">
        <f t="shared" si="215"/>
        <v>nein</v>
      </c>
      <c r="AT770" s="113" t="str">
        <f t="shared" si="216"/>
        <v>Ja</v>
      </c>
      <c r="AU770" s="113"/>
      <c r="AV770" s="141" t="s">
        <v>3607</v>
      </c>
    </row>
    <row r="771" spans="1:48" s="39" customFormat="1" ht="26.4" hidden="1" x14ac:dyDescent="0.25">
      <c r="A771" s="23"/>
      <c r="B771" s="77">
        <v>51106</v>
      </c>
      <c r="C771" s="81" t="s">
        <v>142</v>
      </c>
      <c r="D771" s="81" t="s">
        <v>8</v>
      </c>
      <c r="E771" s="37" t="b">
        <f t="shared" si="217"/>
        <v>0</v>
      </c>
      <c r="F771" s="37" t="b">
        <f t="shared" ref="F771:F834" si="228">AND(A771="X",D771="g")</f>
        <v>0</v>
      </c>
      <c r="G771" s="38" t="str">
        <f t="shared" si="219"/>
        <v>51106 91 g</v>
      </c>
      <c r="H771" s="18" t="s">
        <v>1090</v>
      </c>
      <c r="I771" s="94" t="s">
        <v>3164</v>
      </c>
      <c r="J771" s="19" t="s">
        <v>3</v>
      </c>
      <c r="K771" s="19" t="s">
        <v>3182</v>
      </c>
      <c r="L771" s="51"/>
      <c r="M771" s="51"/>
      <c r="N771" s="19" t="str">
        <f t="shared" si="220"/>
        <v/>
      </c>
      <c r="O771" s="22" t="str">
        <f t="shared" ca="1" si="223"/>
        <v>ja</v>
      </c>
      <c r="P771" s="22" t="str">
        <f t="shared" ca="1" si="224"/>
        <v>ja</v>
      </c>
      <c r="Q771" s="20" t="str">
        <f t="shared" ca="1" si="221"/>
        <v>Ja</v>
      </c>
      <c r="R771" s="53" t="s">
        <v>1092</v>
      </c>
      <c r="S771" s="84"/>
      <c r="T771" s="83"/>
      <c r="U771" s="33" t="str">
        <f t="shared" ref="U771:U834" si="229">IF(T771="X","R13, D15 ", "")</f>
        <v/>
      </c>
      <c r="V771" s="29"/>
      <c r="W771" s="35"/>
      <c r="X771" s="35"/>
      <c r="Y771" s="35"/>
      <c r="Z771" s="35"/>
      <c r="AA771" s="24" t="str">
        <f>IF(W771&lt;&gt;"",VLOOKUP(W771,'Anlagentypen strukt inkl RD end'!$A$2:$H$40,8),"")</f>
        <v/>
      </c>
      <c r="AB771" s="24" t="str">
        <f>IF(X771&lt;&gt;"",VLOOKUP(X771,'Anlagentypen strukt inkl RD end'!$A$2:$H$40,8),"")</f>
        <v/>
      </c>
      <c r="AC771" s="24" t="str">
        <f>IF(Y771&lt;&gt;"",VLOOKUP(Y771,'Anlagentypen strukt inkl RD end'!$A$2:$H$40,8),"")</f>
        <v/>
      </c>
      <c r="AD771" s="24" t="str">
        <f>IF(Z771&lt;&gt;"",VLOOKUP(Z771,'Anlagentypen strukt inkl RD end'!$A$2:$H$40,8),"")</f>
        <v/>
      </c>
      <c r="AE771" s="33" t="str">
        <f t="shared" ref="AE771:AE834" si="230">AA771&amp;AB771&amp;AD771&amp;AC771</f>
        <v/>
      </c>
      <c r="AF771" s="25"/>
      <c r="AG771" s="25"/>
      <c r="AH771" s="25"/>
      <c r="AI771" s="25"/>
      <c r="AJ771" s="47" t="str">
        <f t="shared" ref="AJ771:AJ834" si="231">IF(AE771 &lt;&gt;"",AE771&amp;", ","") &amp;IF(AF771 &lt;&gt;"",AF771&amp;", ","") &amp;IF(AG771 &lt;&gt;"",AG771&amp;", ","") &amp;IF(AH771 &lt;&gt;"",AH771&amp;", ","")&amp; IF(AI771 &lt;&gt;"",AI771&amp;", ","")</f>
        <v/>
      </c>
      <c r="AK771" s="48" t="str">
        <f t="shared" si="225"/>
        <v/>
      </c>
      <c r="AL771" s="47" t="str">
        <f t="shared" si="218"/>
        <v/>
      </c>
      <c r="AM771" s="27"/>
      <c r="AN771" s="36" t="str">
        <f t="shared" si="226"/>
        <v/>
      </c>
      <c r="AO771" s="39" t="str">
        <f t="shared" si="222"/>
        <v/>
      </c>
      <c r="AP771" s="39" t="str">
        <f t="shared" ref="AP771:AP834" si="232">IF(OR(A771="X",S771="X",T771="X",V771="X"),"X","")</f>
        <v/>
      </c>
      <c r="AQ771" s="97" t="str">
        <f t="shared" si="227"/>
        <v/>
      </c>
      <c r="AR771" s="113" t="str">
        <f>_xlfn.IFNA(IF(AND(MATCH(B771,SlNrfürStrecke!A:A,0)&gt;0,MATCH(C771,SlNrfürStrecke!B:B,0)&gt;0)=TRUE,"ja","nein"),"nein")</f>
        <v>nein</v>
      </c>
      <c r="AS771" s="140" t="str">
        <f t="shared" ref="AS771:AS834" si="233">AR771</f>
        <v>nein</v>
      </c>
      <c r="AT771" s="113" t="str">
        <f t="shared" ref="AT771:AT834" si="234">IF(AS771="ja","Nein","Ja")</f>
        <v>Ja</v>
      </c>
      <c r="AU771" s="113"/>
      <c r="AV771" s="141" t="s">
        <v>3607</v>
      </c>
    </row>
    <row r="772" spans="1:48" s="39" customFormat="1" hidden="1" x14ac:dyDescent="0.25">
      <c r="A772" s="23"/>
      <c r="B772" s="77">
        <v>51107</v>
      </c>
      <c r="C772" s="81" t="s">
        <v>112</v>
      </c>
      <c r="D772" s="81" t="s">
        <v>3</v>
      </c>
      <c r="E772" s="37" t="b">
        <f t="shared" ref="E772:E835" si="235">AND(A772="X",D772="")</f>
        <v>0</v>
      </c>
      <c r="F772" s="37" t="b">
        <f t="shared" si="228"/>
        <v>0</v>
      </c>
      <c r="G772" s="38" t="str">
        <f t="shared" si="219"/>
        <v xml:space="preserve">51107 88 </v>
      </c>
      <c r="H772" s="18" t="s">
        <v>1094</v>
      </c>
      <c r="I772" s="94" t="s">
        <v>113</v>
      </c>
      <c r="J772" s="19" t="s">
        <v>3</v>
      </c>
      <c r="K772" s="19" t="s">
        <v>3</v>
      </c>
      <c r="L772" s="51"/>
      <c r="M772" s="51"/>
      <c r="N772" s="19" t="str">
        <f t="shared" si="220"/>
        <v/>
      </c>
      <c r="O772" s="22" t="str">
        <f t="shared" ca="1" si="223"/>
        <v>ja</v>
      </c>
      <c r="P772" s="22" t="str">
        <f t="shared" ca="1" si="224"/>
        <v>ja</v>
      </c>
      <c r="Q772" s="20" t="str">
        <f t="shared" ca="1" si="221"/>
        <v>Ja</v>
      </c>
      <c r="R772" s="53" t="s">
        <v>1095</v>
      </c>
      <c r="S772" s="73"/>
      <c r="T772" s="28"/>
      <c r="U772" s="33" t="str">
        <f t="shared" si="229"/>
        <v/>
      </c>
      <c r="V772" s="29"/>
      <c r="W772" s="35"/>
      <c r="X772" s="35"/>
      <c r="Y772" s="35"/>
      <c r="Z772" s="35"/>
      <c r="AA772" s="24" t="str">
        <f>IF(W772&lt;&gt;"",VLOOKUP(W772,'Anlagentypen strukt inkl RD end'!$A$2:$H$40,8),"")</f>
        <v/>
      </c>
      <c r="AB772" s="24" t="str">
        <f>IF(X772&lt;&gt;"",VLOOKUP(X772,'Anlagentypen strukt inkl RD end'!$A$2:$H$40,8),"")</f>
        <v/>
      </c>
      <c r="AC772" s="24" t="str">
        <f>IF(Y772&lt;&gt;"",VLOOKUP(Y772,'Anlagentypen strukt inkl RD end'!$A$2:$H$40,8),"")</f>
        <v/>
      </c>
      <c r="AD772" s="24" t="str">
        <f>IF(Z772&lt;&gt;"",VLOOKUP(Z772,'Anlagentypen strukt inkl RD end'!$A$2:$H$40,8),"")</f>
        <v/>
      </c>
      <c r="AE772" s="33" t="str">
        <f t="shared" si="230"/>
        <v/>
      </c>
      <c r="AF772" s="25"/>
      <c r="AG772" s="25"/>
      <c r="AH772" s="25"/>
      <c r="AI772" s="25"/>
      <c r="AJ772" s="47" t="str">
        <f t="shared" si="231"/>
        <v/>
      </c>
      <c r="AK772" s="48" t="str">
        <f t="shared" si="225"/>
        <v/>
      </c>
      <c r="AL772" s="47" t="str">
        <f t="shared" ref="AL772:AL835" si="236">AE772 &amp; IF(AF772 &lt;&gt;"",AF772&amp;", ","") &amp;IF(AG772 &lt;&gt;"",AG772&amp;", ","") &amp;IF(AH772 &lt;&gt;"",AH772&amp;", ","")&amp; IF(AI772 &lt;&gt;"",AI772&amp;", ","")</f>
        <v/>
      </c>
      <c r="AM772" s="27"/>
      <c r="AN772" s="36" t="str">
        <f t="shared" si="226"/>
        <v/>
      </c>
      <c r="AO772" s="39" t="str">
        <f t="shared" si="222"/>
        <v/>
      </c>
      <c r="AP772" s="39" t="str">
        <f t="shared" si="232"/>
        <v/>
      </c>
      <c r="AQ772" s="97" t="str">
        <f t="shared" si="227"/>
        <v/>
      </c>
      <c r="AR772" s="113" t="str">
        <f>_xlfn.IFNA(IF(AND(MATCH(B772,SlNrfürStrecke!A:A,0)&gt;0,MATCH(C772,SlNrfürStrecke!B:B,0)&gt;0)=TRUE,"ja","nein"),"nein")</f>
        <v>nein</v>
      </c>
      <c r="AS772" s="140" t="str">
        <f t="shared" si="233"/>
        <v>nein</v>
      </c>
      <c r="AT772" s="113" t="str">
        <f t="shared" si="234"/>
        <v>Ja</v>
      </c>
      <c r="AU772" s="113"/>
      <c r="AV772" s="141" t="s">
        <v>3607</v>
      </c>
    </row>
    <row r="773" spans="1:48" s="39" customFormat="1" hidden="1" x14ac:dyDescent="0.25">
      <c r="A773" s="23"/>
      <c r="B773" s="77">
        <v>51107</v>
      </c>
      <c r="C773" s="80" t="s">
        <v>3</v>
      </c>
      <c r="D773" s="81" t="s">
        <v>8</v>
      </c>
      <c r="E773" s="37" t="b">
        <f t="shared" si="235"/>
        <v>0</v>
      </c>
      <c r="F773" s="37" t="b">
        <f t="shared" si="228"/>
        <v>0</v>
      </c>
      <c r="G773" s="38" t="str">
        <f t="shared" si="219"/>
        <v>51107  g</v>
      </c>
      <c r="H773" s="18" t="s">
        <v>1094</v>
      </c>
      <c r="I773" s="93" t="s">
        <v>2346</v>
      </c>
      <c r="J773" s="19" t="s">
        <v>3</v>
      </c>
      <c r="K773" s="19" t="s">
        <v>3</v>
      </c>
      <c r="L773" s="51"/>
      <c r="M773" s="51"/>
      <c r="N773" s="19" t="str">
        <f t="shared" si="220"/>
        <v/>
      </c>
      <c r="O773" s="22" t="str">
        <f t="shared" ca="1" si="223"/>
        <v>ja</v>
      </c>
      <c r="P773" s="22" t="str">
        <f t="shared" ca="1" si="224"/>
        <v>ja</v>
      </c>
      <c r="Q773" s="20" t="str">
        <f t="shared" ca="1" si="221"/>
        <v>Ja</v>
      </c>
      <c r="R773" s="53" t="s">
        <v>1093</v>
      </c>
      <c r="S773" s="84"/>
      <c r="T773" s="83"/>
      <c r="U773" s="33" t="str">
        <f t="shared" si="229"/>
        <v/>
      </c>
      <c r="V773" s="29"/>
      <c r="W773" s="35"/>
      <c r="X773" s="35"/>
      <c r="Y773" s="35"/>
      <c r="Z773" s="35"/>
      <c r="AA773" s="24" t="str">
        <f>IF(W773&lt;&gt;"",VLOOKUP(W773,'Anlagentypen strukt inkl RD end'!$A$2:$H$40,8),"")</f>
        <v/>
      </c>
      <c r="AB773" s="24" t="str">
        <f>IF(X773&lt;&gt;"",VLOOKUP(X773,'Anlagentypen strukt inkl RD end'!$A$2:$H$40,8),"")</f>
        <v/>
      </c>
      <c r="AC773" s="24" t="str">
        <f>IF(Y773&lt;&gt;"",VLOOKUP(Y773,'Anlagentypen strukt inkl RD end'!$A$2:$H$40,8),"")</f>
        <v/>
      </c>
      <c r="AD773" s="24" t="str">
        <f>IF(Z773&lt;&gt;"",VLOOKUP(Z773,'Anlagentypen strukt inkl RD end'!$A$2:$H$40,8),"")</f>
        <v/>
      </c>
      <c r="AE773" s="33" t="str">
        <f t="shared" si="230"/>
        <v/>
      </c>
      <c r="AF773" s="25"/>
      <c r="AG773" s="25"/>
      <c r="AH773" s="25"/>
      <c r="AI773" s="25"/>
      <c r="AJ773" s="47" t="str">
        <f t="shared" si="231"/>
        <v/>
      </c>
      <c r="AK773" s="48" t="str">
        <f t="shared" si="225"/>
        <v/>
      </c>
      <c r="AL773" s="47" t="str">
        <f t="shared" si="236"/>
        <v/>
      </c>
      <c r="AM773" s="27"/>
      <c r="AN773" s="36" t="str">
        <f t="shared" si="226"/>
        <v/>
      </c>
      <c r="AO773" s="39" t="str">
        <f t="shared" si="222"/>
        <v/>
      </c>
      <c r="AP773" s="39" t="str">
        <f t="shared" si="232"/>
        <v/>
      </c>
      <c r="AQ773" s="97" t="str">
        <f t="shared" si="227"/>
        <v/>
      </c>
      <c r="AR773" s="140" t="str">
        <f>_xlfn.IFNA(IF(AND(MATCH(B773,SlNrfürStrecke!A:A,0)&gt;0,MATCH(C773,SlNrfürStrecke!B:B,0)&gt;0)=TRUE,"ja","nein"),"nein")</f>
        <v>nein</v>
      </c>
      <c r="AS773" s="140" t="str">
        <f t="shared" si="233"/>
        <v>nein</v>
      </c>
      <c r="AT773" s="113" t="str">
        <f t="shared" si="234"/>
        <v>Ja</v>
      </c>
      <c r="AU773" s="113"/>
      <c r="AV773" s="141" t="s">
        <v>3607</v>
      </c>
    </row>
    <row r="774" spans="1:48" s="39" customFormat="1" ht="26.4" hidden="1" x14ac:dyDescent="0.25">
      <c r="A774" s="23"/>
      <c r="B774" s="77">
        <v>51107</v>
      </c>
      <c r="C774" s="81" t="s">
        <v>142</v>
      </c>
      <c r="D774" s="81" t="s">
        <v>8</v>
      </c>
      <c r="E774" s="37" t="b">
        <f t="shared" si="235"/>
        <v>0</v>
      </c>
      <c r="F774" s="37" t="b">
        <f t="shared" si="228"/>
        <v>0</v>
      </c>
      <c r="G774" s="38" t="str">
        <f t="shared" si="219"/>
        <v>51107 91 g</v>
      </c>
      <c r="H774" s="18" t="s">
        <v>1094</v>
      </c>
      <c r="I774" s="94" t="s">
        <v>3164</v>
      </c>
      <c r="J774" s="19" t="s">
        <v>3</v>
      </c>
      <c r="K774" s="19" t="s">
        <v>3182</v>
      </c>
      <c r="L774" s="51"/>
      <c r="M774" s="51"/>
      <c r="N774" s="19" t="str">
        <f t="shared" si="220"/>
        <v/>
      </c>
      <c r="O774" s="22" t="str">
        <f t="shared" ca="1" si="223"/>
        <v>ja</v>
      </c>
      <c r="P774" s="22" t="str">
        <f t="shared" ca="1" si="224"/>
        <v>ja</v>
      </c>
      <c r="Q774" s="20" t="str">
        <f t="shared" ca="1" si="221"/>
        <v>Ja</v>
      </c>
      <c r="R774" s="53" t="s">
        <v>1096</v>
      </c>
      <c r="S774" s="84"/>
      <c r="T774" s="83"/>
      <c r="U774" s="33" t="str">
        <f t="shared" si="229"/>
        <v/>
      </c>
      <c r="V774" s="29"/>
      <c r="W774" s="35"/>
      <c r="X774" s="35"/>
      <c r="Y774" s="35"/>
      <c r="Z774" s="35"/>
      <c r="AA774" s="24" t="str">
        <f>IF(W774&lt;&gt;"",VLOOKUP(W774,'Anlagentypen strukt inkl RD end'!$A$2:$H$40,8),"")</f>
        <v/>
      </c>
      <c r="AB774" s="24" t="str">
        <f>IF(X774&lt;&gt;"",VLOOKUP(X774,'Anlagentypen strukt inkl RD end'!$A$2:$H$40,8),"")</f>
        <v/>
      </c>
      <c r="AC774" s="24" t="str">
        <f>IF(Y774&lt;&gt;"",VLOOKUP(Y774,'Anlagentypen strukt inkl RD end'!$A$2:$H$40,8),"")</f>
        <v/>
      </c>
      <c r="AD774" s="24" t="str">
        <f>IF(Z774&lt;&gt;"",VLOOKUP(Z774,'Anlagentypen strukt inkl RD end'!$A$2:$H$40,8),"")</f>
        <v/>
      </c>
      <c r="AE774" s="33" t="str">
        <f t="shared" si="230"/>
        <v/>
      </c>
      <c r="AF774" s="25"/>
      <c r="AG774" s="25"/>
      <c r="AH774" s="25"/>
      <c r="AI774" s="25"/>
      <c r="AJ774" s="47" t="str">
        <f t="shared" si="231"/>
        <v/>
      </c>
      <c r="AK774" s="48" t="str">
        <f t="shared" si="225"/>
        <v/>
      </c>
      <c r="AL774" s="47" t="str">
        <f t="shared" si="236"/>
        <v/>
      </c>
      <c r="AM774" s="27"/>
      <c r="AN774" s="36" t="str">
        <f t="shared" si="226"/>
        <v/>
      </c>
      <c r="AO774" s="39" t="str">
        <f t="shared" si="222"/>
        <v/>
      </c>
      <c r="AP774" s="39" t="str">
        <f t="shared" si="232"/>
        <v/>
      </c>
      <c r="AQ774" s="97" t="str">
        <f t="shared" si="227"/>
        <v/>
      </c>
      <c r="AR774" s="113" t="str">
        <f>_xlfn.IFNA(IF(AND(MATCH(B774,SlNrfürStrecke!A:A,0)&gt;0,MATCH(C774,SlNrfürStrecke!B:B,0)&gt;0)=TRUE,"ja","nein"),"nein")</f>
        <v>nein</v>
      </c>
      <c r="AS774" s="140" t="str">
        <f t="shared" si="233"/>
        <v>nein</v>
      </c>
      <c r="AT774" s="113" t="str">
        <f t="shared" si="234"/>
        <v>Ja</v>
      </c>
      <c r="AU774" s="113"/>
      <c r="AV774" s="141" t="s">
        <v>3607</v>
      </c>
    </row>
    <row r="775" spans="1:48" s="39" customFormat="1" hidden="1" x14ac:dyDescent="0.25">
      <c r="A775" s="23"/>
      <c r="B775" s="77">
        <v>51108</v>
      </c>
      <c r="C775" s="80" t="s">
        <v>3</v>
      </c>
      <c r="D775" s="81" t="s">
        <v>8</v>
      </c>
      <c r="E775" s="37" t="b">
        <f t="shared" si="235"/>
        <v>0</v>
      </c>
      <c r="F775" s="37" t="b">
        <f t="shared" si="228"/>
        <v>0</v>
      </c>
      <c r="G775" s="38" t="str">
        <f t="shared" si="219"/>
        <v>51108  g</v>
      </c>
      <c r="H775" s="18" t="s">
        <v>1098</v>
      </c>
      <c r="I775" s="93" t="s">
        <v>2346</v>
      </c>
      <c r="J775" s="19" t="s">
        <v>3</v>
      </c>
      <c r="K775" s="19" t="s">
        <v>3</v>
      </c>
      <c r="L775" s="51"/>
      <c r="M775" s="51"/>
      <c r="N775" s="19" t="str">
        <f t="shared" si="220"/>
        <v/>
      </c>
      <c r="O775" s="22" t="str">
        <f t="shared" ca="1" si="223"/>
        <v>ja</v>
      </c>
      <c r="P775" s="22" t="str">
        <f t="shared" ca="1" si="224"/>
        <v>ja</v>
      </c>
      <c r="Q775" s="20" t="str">
        <f t="shared" ca="1" si="221"/>
        <v>Ja</v>
      </c>
      <c r="R775" s="53" t="s">
        <v>1097</v>
      </c>
      <c r="S775" s="84"/>
      <c r="T775" s="83"/>
      <c r="U775" s="33" t="str">
        <f t="shared" si="229"/>
        <v/>
      </c>
      <c r="V775" s="29"/>
      <c r="W775" s="35"/>
      <c r="X775" s="35"/>
      <c r="Y775" s="35"/>
      <c r="Z775" s="35"/>
      <c r="AA775" s="24" t="str">
        <f>IF(W775&lt;&gt;"",VLOOKUP(W775,'Anlagentypen strukt inkl RD end'!$A$2:$H$40,8),"")</f>
        <v/>
      </c>
      <c r="AB775" s="24" t="str">
        <f>IF(X775&lt;&gt;"",VLOOKUP(X775,'Anlagentypen strukt inkl RD end'!$A$2:$H$40,8),"")</f>
        <v/>
      </c>
      <c r="AC775" s="24" t="str">
        <f>IF(Y775&lt;&gt;"",VLOOKUP(Y775,'Anlagentypen strukt inkl RD end'!$A$2:$H$40,8),"")</f>
        <v/>
      </c>
      <c r="AD775" s="24" t="str">
        <f>IF(Z775&lt;&gt;"",VLOOKUP(Z775,'Anlagentypen strukt inkl RD end'!$A$2:$H$40,8),"")</f>
        <v/>
      </c>
      <c r="AE775" s="33" t="str">
        <f t="shared" si="230"/>
        <v/>
      </c>
      <c r="AF775" s="25"/>
      <c r="AG775" s="25"/>
      <c r="AH775" s="25"/>
      <c r="AI775" s="25"/>
      <c r="AJ775" s="47" t="str">
        <f t="shared" si="231"/>
        <v/>
      </c>
      <c r="AK775" s="48" t="str">
        <f t="shared" si="225"/>
        <v/>
      </c>
      <c r="AL775" s="47" t="str">
        <f t="shared" si="236"/>
        <v/>
      </c>
      <c r="AM775" s="27"/>
      <c r="AN775" s="36" t="str">
        <f t="shared" si="226"/>
        <v/>
      </c>
      <c r="AO775" s="39" t="str">
        <f t="shared" si="222"/>
        <v/>
      </c>
      <c r="AP775" s="39" t="str">
        <f t="shared" si="232"/>
        <v/>
      </c>
      <c r="AQ775" s="97" t="str">
        <f t="shared" si="227"/>
        <v/>
      </c>
      <c r="AR775" s="140" t="str">
        <f>_xlfn.IFNA(IF(AND(MATCH(B775,SlNrfürStrecke!A:A,0)&gt;0,MATCH(C775,SlNrfürStrecke!B:B,0)&gt;0)=TRUE,"ja","nein"),"nein")</f>
        <v>nein</v>
      </c>
      <c r="AS775" s="140" t="str">
        <f t="shared" si="233"/>
        <v>nein</v>
      </c>
      <c r="AT775" s="113" t="str">
        <f t="shared" si="234"/>
        <v>Ja</v>
      </c>
      <c r="AU775" s="113"/>
      <c r="AV775" s="141" t="s">
        <v>3607</v>
      </c>
    </row>
    <row r="776" spans="1:48" s="39" customFormat="1" hidden="1" x14ac:dyDescent="0.25">
      <c r="A776" s="23"/>
      <c r="B776" s="77">
        <v>51108</v>
      </c>
      <c r="C776" s="81" t="s">
        <v>112</v>
      </c>
      <c r="D776" s="81" t="s">
        <v>3</v>
      </c>
      <c r="E776" s="37" t="b">
        <f t="shared" si="235"/>
        <v>0</v>
      </c>
      <c r="F776" s="37" t="b">
        <f t="shared" si="228"/>
        <v>0</v>
      </c>
      <c r="G776" s="38" t="str">
        <f t="shared" si="219"/>
        <v xml:space="preserve">51108 88 </v>
      </c>
      <c r="H776" s="18" t="s">
        <v>1098</v>
      </c>
      <c r="I776" s="94" t="s">
        <v>113</v>
      </c>
      <c r="J776" s="19" t="s">
        <v>3</v>
      </c>
      <c r="K776" s="19" t="s">
        <v>3</v>
      </c>
      <c r="L776" s="51"/>
      <c r="M776" s="51"/>
      <c r="N776" s="19" t="str">
        <f t="shared" si="220"/>
        <v/>
      </c>
      <c r="O776" s="22" t="str">
        <f t="shared" ca="1" si="223"/>
        <v>ja</v>
      </c>
      <c r="P776" s="22" t="str">
        <f t="shared" ca="1" si="224"/>
        <v>ja</v>
      </c>
      <c r="Q776" s="20" t="str">
        <f t="shared" ca="1" si="221"/>
        <v>Ja</v>
      </c>
      <c r="R776" s="53" t="s">
        <v>1099</v>
      </c>
      <c r="S776" s="73"/>
      <c r="T776" s="28"/>
      <c r="U776" s="33" t="str">
        <f t="shared" si="229"/>
        <v/>
      </c>
      <c r="V776" s="29"/>
      <c r="W776" s="35"/>
      <c r="X776" s="35"/>
      <c r="Y776" s="35"/>
      <c r="Z776" s="35"/>
      <c r="AA776" s="24" t="str">
        <f>IF(W776&lt;&gt;"",VLOOKUP(W776,'Anlagentypen strukt inkl RD end'!$A$2:$H$40,8),"")</f>
        <v/>
      </c>
      <c r="AB776" s="24" t="str">
        <f>IF(X776&lt;&gt;"",VLOOKUP(X776,'Anlagentypen strukt inkl RD end'!$A$2:$H$40,8),"")</f>
        <v/>
      </c>
      <c r="AC776" s="24" t="str">
        <f>IF(Y776&lt;&gt;"",VLOOKUP(Y776,'Anlagentypen strukt inkl RD end'!$A$2:$H$40,8),"")</f>
        <v/>
      </c>
      <c r="AD776" s="24" t="str">
        <f>IF(Z776&lt;&gt;"",VLOOKUP(Z776,'Anlagentypen strukt inkl RD end'!$A$2:$H$40,8),"")</f>
        <v/>
      </c>
      <c r="AE776" s="33" t="str">
        <f t="shared" si="230"/>
        <v/>
      </c>
      <c r="AF776" s="25"/>
      <c r="AG776" s="25"/>
      <c r="AH776" s="25"/>
      <c r="AI776" s="25"/>
      <c r="AJ776" s="47" t="str">
        <f t="shared" si="231"/>
        <v/>
      </c>
      <c r="AK776" s="48" t="str">
        <f t="shared" si="225"/>
        <v/>
      </c>
      <c r="AL776" s="47" t="str">
        <f t="shared" si="236"/>
        <v/>
      </c>
      <c r="AM776" s="27"/>
      <c r="AN776" s="36" t="str">
        <f t="shared" si="226"/>
        <v/>
      </c>
      <c r="AO776" s="39" t="str">
        <f t="shared" si="222"/>
        <v/>
      </c>
      <c r="AP776" s="39" t="str">
        <f t="shared" si="232"/>
        <v/>
      </c>
      <c r="AQ776" s="97" t="str">
        <f t="shared" si="227"/>
        <v/>
      </c>
      <c r="AR776" s="113" t="str">
        <f>_xlfn.IFNA(IF(AND(MATCH(B776,SlNrfürStrecke!A:A,0)&gt;0,MATCH(C776,SlNrfürStrecke!B:B,0)&gt;0)=TRUE,"ja","nein"),"nein")</f>
        <v>nein</v>
      </c>
      <c r="AS776" s="140" t="str">
        <f t="shared" si="233"/>
        <v>nein</v>
      </c>
      <c r="AT776" s="113" t="str">
        <f t="shared" si="234"/>
        <v>Ja</v>
      </c>
      <c r="AU776" s="113"/>
      <c r="AV776" s="141" t="s">
        <v>3607</v>
      </c>
    </row>
    <row r="777" spans="1:48" s="39" customFormat="1" ht="26.4" hidden="1" x14ac:dyDescent="0.25">
      <c r="A777" s="23"/>
      <c r="B777" s="77">
        <v>51108</v>
      </c>
      <c r="C777" s="81" t="s">
        <v>142</v>
      </c>
      <c r="D777" s="81" t="s">
        <v>8</v>
      </c>
      <c r="E777" s="37" t="b">
        <f t="shared" si="235"/>
        <v>0</v>
      </c>
      <c r="F777" s="37" t="b">
        <f t="shared" si="228"/>
        <v>0</v>
      </c>
      <c r="G777" s="38" t="str">
        <f t="shared" si="219"/>
        <v>51108 91 g</v>
      </c>
      <c r="H777" s="18" t="s">
        <v>1098</v>
      </c>
      <c r="I777" s="94" t="s">
        <v>3164</v>
      </c>
      <c r="J777" s="19" t="s">
        <v>3</v>
      </c>
      <c r="K777" s="19" t="s">
        <v>3182</v>
      </c>
      <c r="L777" s="51"/>
      <c r="M777" s="51"/>
      <c r="N777" s="19" t="str">
        <f t="shared" si="220"/>
        <v/>
      </c>
      <c r="O777" s="22" t="str">
        <f t="shared" ca="1" si="223"/>
        <v>ja</v>
      </c>
      <c r="P777" s="22" t="str">
        <f t="shared" ca="1" si="224"/>
        <v>ja</v>
      </c>
      <c r="Q777" s="20" t="str">
        <f t="shared" ca="1" si="221"/>
        <v>Ja</v>
      </c>
      <c r="R777" s="53" t="s">
        <v>1100</v>
      </c>
      <c r="S777" s="84"/>
      <c r="T777" s="83"/>
      <c r="U777" s="33" t="str">
        <f t="shared" si="229"/>
        <v/>
      </c>
      <c r="V777" s="29"/>
      <c r="W777" s="35"/>
      <c r="X777" s="35"/>
      <c r="Y777" s="35"/>
      <c r="Z777" s="35"/>
      <c r="AA777" s="24" t="str">
        <f>IF(W777&lt;&gt;"",VLOOKUP(W777,'Anlagentypen strukt inkl RD end'!$A$2:$H$40,8),"")</f>
        <v/>
      </c>
      <c r="AB777" s="24" t="str">
        <f>IF(X777&lt;&gt;"",VLOOKUP(X777,'Anlagentypen strukt inkl RD end'!$A$2:$H$40,8),"")</f>
        <v/>
      </c>
      <c r="AC777" s="24" t="str">
        <f>IF(Y777&lt;&gt;"",VLOOKUP(Y777,'Anlagentypen strukt inkl RD end'!$A$2:$H$40,8),"")</f>
        <v/>
      </c>
      <c r="AD777" s="24" t="str">
        <f>IF(Z777&lt;&gt;"",VLOOKUP(Z777,'Anlagentypen strukt inkl RD end'!$A$2:$H$40,8),"")</f>
        <v/>
      </c>
      <c r="AE777" s="33" t="str">
        <f t="shared" si="230"/>
        <v/>
      </c>
      <c r="AF777" s="25"/>
      <c r="AG777" s="25"/>
      <c r="AH777" s="25"/>
      <c r="AI777" s="25"/>
      <c r="AJ777" s="47" t="str">
        <f t="shared" si="231"/>
        <v/>
      </c>
      <c r="AK777" s="48" t="str">
        <f t="shared" si="225"/>
        <v/>
      </c>
      <c r="AL777" s="47" t="str">
        <f t="shared" si="236"/>
        <v/>
      </c>
      <c r="AM777" s="27"/>
      <c r="AN777" s="36" t="str">
        <f t="shared" si="226"/>
        <v/>
      </c>
      <c r="AO777" s="39" t="str">
        <f t="shared" si="222"/>
        <v/>
      </c>
      <c r="AP777" s="39" t="str">
        <f t="shared" si="232"/>
        <v/>
      </c>
      <c r="AQ777" s="97" t="str">
        <f t="shared" si="227"/>
        <v/>
      </c>
      <c r="AR777" s="113" t="str">
        <f>_xlfn.IFNA(IF(AND(MATCH(B777,SlNrfürStrecke!A:A,0)&gt;0,MATCH(C777,SlNrfürStrecke!B:B,0)&gt;0)=TRUE,"ja","nein"),"nein")</f>
        <v>nein</v>
      </c>
      <c r="AS777" s="140" t="str">
        <f t="shared" si="233"/>
        <v>nein</v>
      </c>
      <c r="AT777" s="113" t="str">
        <f t="shared" si="234"/>
        <v>Ja</v>
      </c>
      <c r="AU777" s="113"/>
      <c r="AV777" s="141" t="s">
        <v>3607</v>
      </c>
    </row>
    <row r="778" spans="1:48" s="39" customFormat="1" hidden="1" x14ac:dyDescent="0.25">
      <c r="A778" s="23"/>
      <c r="B778" s="77">
        <v>51110</v>
      </c>
      <c r="C778" s="80" t="s">
        <v>3</v>
      </c>
      <c r="D778" s="81" t="s">
        <v>8</v>
      </c>
      <c r="E778" s="37" t="b">
        <f t="shared" si="235"/>
        <v>0</v>
      </c>
      <c r="F778" s="37" t="b">
        <f t="shared" si="228"/>
        <v>0</v>
      </c>
      <c r="G778" s="38" t="str">
        <f t="shared" si="219"/>
        <v>51110  g</v>
      </c>
      <c r="H778" s="18" t="s">
        <v>1102</v>
      </c>
      <c r="I778" s="93" t="s">
        <v>2346</v>
      </c>
      <c r="J778" s="19" t="s">
        <v>3</v>
      </c>
      <c r="K778" s="19" t="s">
        <v>3</v>
      </c>
      <c r="L778" s="51"/>
      <c r="M778" s="51"/>
      <c r="N778" s="19" t="str">
        <f t="shared" si="220"/>
        <v/>
      </c>
      <c r="O778" s="22" t="str">
        <f t="shared" ca="1" si="223"/>
        <v>ja</v>
      </c>
      <c r="P778" s="22" t="str">
        <f t="shared" ca="1" si="224"/>
        <v>ja</v>
      </c>
      <c r="Q778" s="20" t="str">
        <f t="shared" ca="1" si="221"/>
        <v>Ja</v>
      </c>
      <c r="R778" s="53" t="s">
        <v>1101</v>
      </c>
      <c r="S778" s="84"/>
      <c r="T778" s="83"/>
      <c r="U778" s="33" t="str">
        <f t="shared" si="229"/>
        <v/>
      </c>
      <c r="V778" s="29"/>
      <c r="W778" s="35"/>
      <c r="X778" s="35"/>
      <c r="Y778" s="35"/>
      <c r="Z778" s="35"/>
      <c r="AA778" s="24" t="str">
        <f>IF(W778&lt;&gt;"",VLOOKUP(W778,'Anlagentypen strukt inkl RD end'!$A$2:$H$40,8),"")</f>
        <v/>
      </c>
      <c r="AB778" s="24" t="str">
        <f>IF(X778&lt;&gt;"",VLOOKUP(X778,'Anlagentypen strukt inkl RD end'!$A$2:$H$40,8),"")</f>
        <v/>
      </c>
      <c r="AC778" s="24" t="str">
        <f>IF(Y778&lt;&gt;"",VLOOKUP(Y778,'Anlagentypen strukt inkl RD end'!$A$2:$H$40,8),"")</f>
        <v/>
      </c>
      <c r="AD778" s="24" t="str">
        <f>IF(Z778&lt;&gt;"",VLOOKUP(Z778,'Anlagentypen strukt inkl RD end'!$A$2:$H$40,8),"")</f>
        <v/>
      </c>
      <c r="AE778" s="33" t="str">
        <f t="shared" si="230"/>
        <v/>
      </c>
      <c r="AF778" s="25"/>
      <c r="AG778" s="25"/>
      <c r="AH778" s="25"/>
      <c r="AI778" s="25"/>
      <c r="AJ778" s="47" t="str">
        <f t="shared" si="231"/>
        <v/>
      </c>
      <c r="AK778" s="48" t="str">
        <f t="shared" si="225"/>
        <v/>
      </c>
      <c r="AL778" s="47" t="str">
        <f t="shared" si="236"/>
        <v/>
      </c>
      <c r="AM778" s="27"/>
      <c r="AN778" s="36" t="str">
        <f t="shared" si="226"/>
        <v/>
      </c>
      <c r="AO778" s="39" t="str">
        <f t="shared" si="222"/>
        <v/>
      </c>
      <c r="AP778" s="39" t="str">
        <f t="shared" si="232"/>
        <v/>
      </c>
      <c r="AQ778" s="97" t="str">
        <f t="shared" si="227"/>
        <v/>
      </c>
      <c r="AR778" s="140" t="str">
        <f>_xlfn.IFNA(IF(AND(MATCH(B778,SlNrfürStrecke!A:A,0)&gt;0,MATCH(C778,SlNrfürStrecke!B:B,0)&gt;0)=TRUE,"ja","nein"),"nein")</f>
        <v>nein</v>
      </c>
      <c r="AS778" s="140" t="str">
        <f t="shared" si="233"/>
        <v>nein</v>
      </c>
      <c r="AT778" s="113" t="str">
        <f t="shared" si="234"/>
        <v>Ja</v>
      </c>
      <c r="AU778" s="113"/>
      <c r="AV778" s="141" t="s">
        <v>3607</v>
      </c>
    </row>
    <row r="779" spans="1:48" s="39" customFormat="1" hidden="1" x14ac:dyDescent="0.25">
      <c r="A779" s="23"/>
      <c r="B779" s="77">
        <v>51110</v>
      </c>
      <c r="C779" s="81" t="s">
        <v>112</v>
      </c>
      <c r="D779" s="81" t="s">
        <v>3</v>
      </c>
      <c r="E779" s="37" t="b">
        <f t="shared" si="235"/>
        <v>0</v>
      </c>
      <c r="F779" s="37" t="b">
        <f t="shared" si="228"/>
        <v>0</v>
      </c>
      <c r="G779" s="38" t="str">
        <f t="shared" si="219"/>
        <v xml:space="preserve">51110 88 </v>
      </c>
      <c r="H779" s="18" t="s">
        <v>1102</v>
      </c>
      <c r="I779" s="94" t="s">
        <v>113</v>
      </c>
      <c r="J779" s="19" t="s">
        <v>3</v>
      </c>
      <c r="K779" s="19" t="s">
        <v>3</v>
      </c>
      <c r="L779" s="51"/>
      <c r="M779" s="51"/>
      <c r="N779" s="19" t="str">
        <f t="shared" si="220"/>
        <v/>
      </c>
      <c r="O779" s="22" t="str">
        <f t="shared" ca="1" si="223"/>
        <v>ja</v>
      </c>
      <c r="P779" s="22" t="str">
        <f t="shared" ca="1" si="224"/>
        <v>ja</v>
      </c>
      <c r="Q779" s="20" t="str">
        <f t="shared" ca="1" si="221"/>
        <v>Ja</v>
      </c>
      <c r="R779" s="53" t="s">
        <v>1103</v>
      </c>
      <c r="S779" s="73"/>
      <c r="T779" s="28"/>
      <c r="U779" s="33" t="str">
        <f t="shared" si="229"/>
        <v/>
      </c>
      <c r="V779" s="29"/>
      <c r="W779" s="35"/>
      <c r="X779" s="35"/>
      <c r="Y779" s="35"/>
      <c r="Z779" s="35"/>
      <c r="AA779" s="24" t="str">
        <f>IF(W779&lt;&gt;"",VLOOKUP(W779,'Anlagentypen strukt inkl RD end'!$A$2:$H$40,8),"")</f>
        <v/>
      </c>
      <c r="AB779" s="24" t="str">
        <f>IF(X779&lt;&gt;"",VLOOKUP(X779,'Anlagentypen strukt inkl RD end'!$A$2:$H$40,8),"")</f>
        <v/>
      </c>
      <c r="AC779" s="24" t="str">
        <f>IF(Y779&lt;&gt;"",VLOOKUP(Y779,'Anlagentypen strukt inkl RD end'!$A$2:$H$40,8),"")</f>
        <v/>
      </c>
      <c r="AD779" s="24" t="str">
        <f>IF(Z779&lt;&gt;"",VLOOKUP(Z779,'Anlagentypen strukt inkl RD end'!$A$2:$H$40,8),"")</f>
        <v/>
      </c>
      <c r="AE779" s="33" t="str">
        <f t="shared" si="230"/>
        <v/>
      </c>
      <c r="AF779" s="25"/>
      <c r="AG779" s="25"/>
      <c r="AH779" s="25"/>
      <c r="AI779" s="25"/>
      <c r="AJ779" s="47" t="str">
        <f t="shared" si="231"/>
        <v/>
      </c>
      <c r="AK779" s="48" t="str">
        <f t="shared" si="225"/>
        <v/>
      </c>
      <c r="AL779" s="47" t="str">
        <f t="shared" si="236"/>
        <v/>
      </c>
      <c r="AM779" s="27"/>
      <c r="AN779" s="36" t="str">
        <f t="shared" si="226"/>
        <v/>
      </c>
      <c r="AO779" s="39" t="str">
        <f t="shared" si="222"/>
        <v/>
      </c>
      <c r="AP779" s="39" t="str">
        <f t="shared" si="232"/>
        <v/>
      </c>
      <c r="AQ779" s="97" t="str">
        <f t="shared" si="227"/>
        <v/>
      </c>
      <c r="AR779" s="113" t="str">
        <f>_xlfn.IFNA(IF(AND(MATCH(B779,SlNrfürStrecke!A:A,0)&gt;0,MATCH(C779,SlNrfürStrecke!B:B,0)&gt;0)=TRUE,"ja","nein"),"nein")</f>
        <v>nein</v>
      </c>
      <c r="AS779" s="140" t="str">
        <f t="shared" si="233"/>
        <v>nein</v>
      </c>
      <c r="AT779" s="113" t="str">
        <f t="shared" si="234"/>
        <v>Ja</v>
      </c>
      <c r="AU779" s="113"/>
      <c r="AV779" s="141" t="s">
        <v>3607</v>
      </c>
    </row>
    <row r="780" spans="1:48" s="39" customFormat="1" ht="26.4" hidden="1" x14ac:dyDescent="0.25">
      <c r="A780" s="23"/>
      <c r="B780" s="77">
        <v>51110</v>
      </c>
      <c r="C780" s="81" t="s">
        <v>142</v>
      </c>
      <c r="D780" s="81" t="s">
        <v>8</v>
      </c>
      <c r="E780" s="37" t="b">
        <f t="shared" si="235"/>
        <v>0</v>
      </c>
      <c r="F780" s="37" t="b">
        <f t="shared" si="228"/>
        <v>0</v>
      </c>
      <c r="G780" s="38" t="str">
        <f t="shared" si="219"/>
        <v>51110 91 g</v>
      </c>
      <c r="H780" s="18" t="s">
        <v>1102</v>
      </c>
      <c r="I780" s="94" t="s">
        <v>3164</v>
      </c>
      <c r="J780" s="19" t="s">
        <v>3</v>
      </c>
      <c r="K780" s="19" t="s">
        <v>3182</v>
      </c>
      <c r="L780" s="51"/>
      <c r="M780" s="51"/>
      <c r="N780" s="19" t="str">
        <f t="shared" si="220"/>
        <v/>
      </c>
      <c r="O780" s="22" t="str">
        <f t="shared" ca="1" si="223"/>
        <v>ja</v>
      </c>
      <c r="P780" s="22" t="str">
        <f t="shared" ca="1" si="224"/>
        <v>ja</v>
      </c>
      <c r="Q780" s="20" t="str">
        <f t="shared" ca="1" si="221"/>
        <v>Ja</v>
      </c>
      <c r="R780" s="53" t="s">
        <v>1104</v>
      </c>
      <c r="S780" s="84"/>
      <c r="T780" s="83"/>
      <c r="U780" s="33" t="str">
        <f t="shared" si="229"/>
        <v/>
      </c>
      <c r="V780" s="29"/>
      <c r="W780" s="35"/>
      <c r="X780" s="35"/>
      <c r="Y780" s="35"/>
      <c r="Z780" s="35"/>
      <c r="AA780" s="24" t="str">
        <f>IF(W780&lt;&gt;"",VLOOKUP(W780,'Anlagentypen strukt inkl RD end'!$A$2:$H$40,8),"")</f>
        <v/>
      </c>
      <c r="AB780" s="24" t="str">
        <f>IF(X780&lt;&gt;"",VLOOKUP(X780,'Anlagentypen strukt inkl RD end'!$A$2:$H$40,8),"")</f>
        <v/>
      </c>
      <c r="AC780" s="24" t="str">
        <f>IF(Y780&lt;&gt;"",VLOOKUP(Y780,'Anlagentypen strukt inkl RD end'!$A$2:$H$40,8),"")</f>
        <v/>
      </c>
      <c r="AD780" s="24" t="str">
        <f>IF(Z780&lt;&gt;"",VLOOKUP(Z780,'Anlagentypen strukt inkl RD end'!$A$2:$H$40,8),"")</f>
        <v/>
      </c>
      <c r="AE780" s="33" t="str">
        <f t="shared" si="230"/>
        <v/>
      </c>
      <c r="AF780" s="25"/>
      <c r="AG780" s="25"/>
      <c r="AH780" s="25"/>
      <c r="AI780" s="25"/>
      <c r="AJ780" s="47" t="str">
        <f t="shared" si="231"/>
        <v/>
      </c>
      <c r="AK780" s="48" t="str">
        <f t="shared" si="225"/>
        <v/>
      </c>
      <c r="AL780" s="47" t="str">
        <f t="shared" si="236"/>
        <v/>
      </c>
      <c r="AM780" s="27"/>
      <c r="AN780" s="36" t="str">
        <f t="shared" si="226"/>
        <v/>
      </c>
      <c r="AO780" s="39" t="str">
        <f t="shared" si="222"/>
        <v/>
      </c>
      <c r="AP780" s="39" t="str">
        <f t="shared" si="232"/>
        <v/>
      </c>
      <c r="AQ780" s="97" t="str">
        <f t="shared" si="227"/>
        <v/>
      </c>
      <c r="AR780" s="113" t="str">
        <f>_xlfn.IFNA(IF(AND(MATCH(B780,SlNrfürStrecke!A:A,0)&gt;0,MATCH(C780,SlNrfürStrecke!B:B,0)&gt;0)=TRUE,"ja","nein"),"nein")</f>
        <v>nein</v>
      </c>
      <c r="AS780" s="140" t="str">
        <f t="shared" si="233"/>
        <v>nein</v>
      </c>
      <c r="AT780" s="113" t="str">
        <f t="shared" si="234"/>
        <v>Ja</v>
      </c>
      <c r="AU780" s="113"/>
      <c r="AV780" s="141" t="s">
        <v>3607</v>
      </c>
    </row>
    <row r="781" spans="1:48" s="39" customFormat="1" hidden="1" x14ac:dyDescent="0.25">
      <c r="A781" s="23"/>
      <c r="B781" s="77">
        <v>51112</v>
      </c>
      <c r="C781" s="80" t="s">
        <v>3</v>
      </c>
      <c r="D781" s="81" t="s">
        <v>8</v>
      </c>
      <c r="E781" s="37" t="b">
        <f t="shared" si="235"/>
        <v>0</v>
      </c>
      <c r="F781" s="37" t="b">
        <f t="shared" si="228"/>
        <v>0</v>
      </c>
      <c r="G781" s="38" t="str">
        <f t="shared" si="219"/>
        <v>51112  g</v>
      </c>
      <c r="H781" s="18" t="s">
        <v>1106</v>
      </c>
      <c r="I781" s="93" t="s">
        <v>2346</v>
      </c>
      <c r="J781" s="19" t="s">
        <v>3</v>
      </c>
      <c r="K781" s="19" t="s">
        <v>3</v>
      </c>
      <c r="L781" s="51"/>
      <c r="M781" s="51"/>
      <c r="N781" s="19" t="str">
        <f t="shared" si="220"/>
        <v/>
      </c>
      <c r="O781" s="22" t="str">
        <f t="shared" ca="1" si="223"/>
        <v>ja</v>
      </c>
      <c r="P781" s="22" t="str">
        <f t="shared" ca="1" si="224"/>
        <v>ja</v>
      </c>
      <c r="Q781" s="20" t="str">
        <f t="shared" ca="1" si="221"/>
        <v>Ja</v>
      </c>
      <c r="R781" s="53" t="s">
        <v>1105</v>
      </c>
      <c r="S781" s="84"/>
      <c r="T781" s="83"/>
      <c r="U781" s="33" t="str">
        <f t="shared" si="229"/>
        <v/>
      </c>
      <c r="V781" s="29"/>
      <c r="W781" s="35"/>
      <c r="X781" s="35"/>
      <c r="Y781" s="35"/>
      <c r="Z781" s="35"/>
      <c r="AA781" s="24" t="str">
        <f>IF(W781&lt;&gt;"",VLOOKUP(W781,'Anlagentypen strukt inkl RD end'!$A$2:$H$40,8),"")</f>
        <v/>
      </c>
      <c r="AB781" s="24" t="str">
        <f>IF(X781&lt;&gt;"",VLOOKUP(X781,'Anlagentypen strukt inkl RD end'!$A$2:$H$40,8),"")</f>
        <v/>
      </c>
      <c r="AC781" s="24" t="str">
        <f>IF(Y781&lt;&gt;"",VLOOKUP(Y781,'Anlagentypen strukt inkl RD end'!$A$2:$H$40,8),"")</f>
        <v/>
      </c>
      <c r="AD781" s="24" t="str">
        <f>IF(Z781&lt;&gt;"",VLOOKUP(Z781,'Anlagentypen strukt inkl RD end'!$A$2:$H$40,8),"")</f>
        <v/>
      </c>
      <c r="AE781" s="33" t="str">
        <f t="shared" si="230"/>
        <v/>
      </c>
      <c r="AF781" s="25"/>
      <c r="AG781" s="25"/>
      <c r="AH781" s="25"/>
      <c r="AI781" s="25"/>
      <c r="AJ781" s="47" t="str">
        <f t="shared" si="231"/>
        <v/>
      </c>
      <c r="AK781" s="48" t="str">
        <f t="shared" si="225"/>
        <v/>
      </c>
      <c r="AL781" s="47" t="str">
        <f t="shared" si="236"/>
        <v/>
      </c>
      <c r="AM781" s="27"/>
      <c r="AN781" s="36" t="str">
        <f t="shared" si="226"/>
        <v/>
      </c>
      <c r="AO781" s="39" t="str">
        <f t="shared" si="222"/>
        <v/>
      </c>
      <c r="AP781" s="39" t="str">
        <f t="shared" si="232"/>
        <v/>
      </c>
      <c r="AQ781" s="97" t="str">
        <f t="shared" si="227"/>
        <v/>
      </c>
      <c r="AR781" s="140" t="str">
        <f>_xlfn.IFNA(IF(AND(MATCH(B781,SlNrfürStrecke!A:A,0)&gt;0,MATCH(C781,SlNrfürStrecke!B:B,0)&gt;0)=TRUE,"ja","nein"),"nein")</f>
        <v>nein</v>
      </c>
      <c r="AS781" s="140" t="str">
        <f t="shared" si="233"/>
        <v>nein</v>
      </c>
      <c r="AT781" s="113" t="str">
        <f t="shared" si="234"/>
        <v>Ja</v>
      </c>
      <c r="AU781" s="113"/>
      <c r="AV781" s="141" t="s">
        <v>3607</v>
      </c>
    </row>
    <row r="782" spans="1:48" s="39" customFormat="1" hidden="1" x14ac:dyDescent="0.25">
      <c r="A782" s="23"/>
      <c r="B782" s="77">
        <v>51112</v>
      </c>
      <c r="C782" s="81" t="s">
        <v>112</v>
      </c>
      <c r="D782" s="81" t="s">
        <v>3</v>
      </c>
      <c r="E782" s="37" t="b">
        <f t="shared" si="235"/>
        <v>0</v>
      </c>
      <c r="F782" s="37" t="b">
        <f t="shared" si="228"/>
        <v>0</v>
      </c>
      <c r="G782" s="38" t="str">
        <f t="shared" si="219"/>
        <v xml:space="preserve">51112 88 </v>
      </c>
      <c r="H782" s="18" t="s">
        <v>1106</v>
      </c>
      <c r="I782" s="94" t="s">
        <v>113</v>
      </c>
      <c r="J782" s="19" t="s">
        <v>3</v>
      </c>
      <c r="K782" s="19" t="s">
        <v>3</v>
      </c>
      <c r="L782" s="51"/>
      <c r="M782" s="51"/>
      <c r="N782" s="19" t="str">
        <f t="shared" si="220"/>
        <v/>
      </c>
      <c r="O782" s="22" t="str">
        <f t="shared" ca="1" si="223"/>
        <v>ja</v>
      </c>
      <c r="P782" s="22" t="str">
        <f t="shared" ca="1" si="224"/>
        <v>ja</v>
      </c>
      <c r="Q782" s="20" t="str">
        <f t="shared" ca="1" si="221"/>
        <v>Ja</v>
      </c>
      <c r="R782" s="53" t="s">
        <v>1107</v>
      </c>
      <c r="S782" s="73"/>
      <c r="T782" s="28"/>
      <c r="U782" s="33" t="str">
        <f t="shared" si="229"/>
        <v/>
      </c>
      <c r="V782" s="29"/>
      <c r="W782" s="35"/>
      <c r="X782" s="35"/>
      <c r="Y782" s="35"/>
      <c r="Z782" s="35"/>
      <c r="AA782" s="24" t="str">
        <f>IF(W782&lt;&gt;"",VLOOKUP(W782,'Anlagentypen strukt inkl RD end'!$A$2:$H$40,8),"")</f>
        <v/>
      </c>
      <c r="AB782" s="24" t="str">
        <f>IF(X782&lt;&gt;"",VLOOKUP(X782,'Anlagentypen strukt inkl RD end'!$A$2:$H$40,8),"")</f>
        <v/>
      </c>
      <c r="AC782" s="24" t="str">
        <f>IF(Y782&lt;&gt;"",VLOOKUP(Y782,'Anlagentypen strukt inkl RD end'!$A$2:$H$40,8),"")</f>
        <v/>
      </c>
      <c r="AD782" s="24" t="str">
        <f>IF(Z782&lt;&gt;"",VLOOKUP(Z782,'Anlagentypen strukt inkl RD end'!$A$2:$H$40,8),"")</f>
        <v/>
      </c>
      <c r="AE782" s="33" t="str">
        <f t="shared" si="230"/>
        <v/>
      </c>
      <c r="AF782" s="25"/>
      <c r="AG782" s="25"/>
      <c r="AH782" s="25"/>
      <c r="AI782" s="25"/>
      <c r="AJ782" s="47" t="str">
        <f t="shared" si="231"/>
        <v/>
      </c>
      <c r="AK782" s="48" t="str">
        <f t="shared" si="225"/>
        <v/>
      </c>
      <c r="AL782" s="47" t="str">
        <f t="shared" si="236"/>
        <v/>
      </c>
      <c r="AM782" s="27"/>
      <c r="AN782" s="36" t="str">
        <f t="shared" si="226"/>
        <v/>
      </c>
      <c r="AO782" s="39" t="str">
        <f t="shared" si="222"/>
        <v/>
      </c>
      <c r="AP782" s="39" t="str">
        <f t="shared" si="232"/>
        <v/>
      </c>
      <c r="AQ782" s="97" t="str">
        <f t="shared" si="227"/>
        <v/>
      </c>
      <c r="AR782" s="113" t="str">
        <f>_xlfn.IFNA(IF(AND(MATCH(B782,SlNrfürStrecke!A:A,0)&gt;0,MATCH(C782,SlNrfürStrecke!B:B,0)&gt;0)=TRUE,"ja","nein"),"nein")</f>
        <v>nein</v>
      </c>
      <c r="AS782" s="140" t="str">
        <f t="shared" si="233"/>
        <v>nein</v>
      </c>
      <c r="AT782" s="113" t="str">
        <f t="shared" si="234"/>
        <v>Ja</v>
      </c>
      <c r="AU782" s="113"/>
      <c r="AV782" s="141" t="s">
        <v>3607</v>
      </c>
    </row>
    <row r="783" spans="1:48" s="39" customFormat="1" ht="26.4" hidden="1" x14ac:dyDescent="0.25">
      <c r="A783" s="23"/>
      <c r="B783" s="77">
        <v>51112</v>
      </c>
      <c r="C783" s="81" t="s">
        <v>142</v>
      </c>
      <c r="D783" s="81" t="s">
        <v>8</v>
      </c>
      <c r="E783" s="37" t="b">
        <f t="shared" si="235"/>
        <v>0</v>
      </c>
      <c r="F783" s="37" t="b">
        <f t="shared" si="228"/>
        <v>0</v>
      </c>
      <c r="G783" s="38" t="str">
        <f t="shared" si="219"/>
        <v>51112 91 g</v>
      </c>
      <c r="H783" s="18" t="s">
        <v>1106</v>
      </c>
      <c r="I783" s="94" t="s">
        <v>3164</v>
      </c>
      <c r="J783" s="19" t="s">
        <v>3</v>
      </c>
      <c r="K783" s="19" t="s">
        <v>3182</v>
      </c>
      <c r="L783" s="51"/>
      <c r="M783" s="51"/>
      <c r="N783" s="19" t="str">
        <f t="shared" si="220"/>
        <v/>
      </c>
      <c r="O783" s="22" t="str">
        <f t="shared" ca="1" si="223"/>
        <v>ja</v>
      </c>
      <c r="P783" s="22" t="str">
        <f t="shared" ca="1" si="224"/>
        <v>ja</v>
      </c>
      <c r="Q783" s="20" t="str">
        <f t="shared" ca="1" si="221"/>
        <v>Ja</v>
      </c>
      <c r="R783" s="53" t="s">
        <v>1108</v>
      </c>
      <c r="S783" s="84"/>
      <c r="T783" s="83"/>
      <c r="U783" s="33" t="str">
        <f t="shared" si="229"/>
        <v/>
      </c>
      <c r="V783" s="29"/>
      <c r="W783" s="35"/>
      <c r="X783" s="35"/>
      <c r="Y783" s="35"/>
      <c r="Z783" s="35"/>
      <c r="AA783" s="24" t="str">
        <f>IF(W783&lt;&gt;"",VLOOKUP(W783,'Anlagentypen strukt inkl RD end'!$A$2:$H$40,8),"")</f>
        <v/>
      </c>
      <c r="AB783" s="24" t="str">
        <f>IF(X783&lt;&gt;"",VLOOKUP(X783,'Anlagentypen strukt inkl RD end'!$A$2:$H$40,8),"")</f>
        <v/>
      </c>
      <c r="AC783" s="24" t="str">
        <f>IF(Y783&lt;&gt;"",VLOOKUP(Y783,'Anlagentypen strukt inkl RD end'!$A$2:$H$40,8),"")</f>
        <v/>
      </c>
      <c r="AD783" s="24" t="str">
        <f>IF(Z783&lt;&gt;"",VLOOKUP(Z783,'Anlagentypen strukt inkl RD end'!$A$2:$H$40,8),"")</f>
        <v/>
      </c>
      <c r="AE783" s="33" t="str">
        <f t="shared" si="230"/>
        <v/>
      </c>
      <c r="AF783" s="25"/>
      <c r="AG783" s="25"/>
      <c r="AH783" s="25"/>
      <c r="AI783" s="25"/>
      <c r="AJ783" s="47" t="str">
        <f t="shared" si="231"/>
        <v/>
      </c>
      <c r="AK783" s="48" t="str">
        <f t="shared" si="225"/>
        <v/>
      </c>
      <c r="AL783" s="47" t="str">
        <f t="shared" si="236"/>
        <v/>
      </c>
      <c r="AM783" s="27"/>
      <c r="AN783" s="36" t="str">
        <f t="shared" si="226"/>
        <v/>
      </c>
      <c r="AO783" s="39" t="str">
        <f t="shared" si="222"/>
        <v/>
      </c>
      <c r="AP783" s="39" t="str">
        <f t="shared" si="232"/>
        <v/>
      </c>
      <c r="AQ783" s="97" t="str">
        <f t="shared" si="227"/>
        <v/>
      </c>
      <c r="AR783" s="113" t="str">
        <f>_xlfn.IFNA(IF(AND(MATCH(B783,SlNrfürStrecke!A:A,0)&gt;0,MATCH(C783,SlNrfürStrecke!B:B,0)&gt;0)=TRUE,"ja","nein"),"nein")</f>
        <v>nein</v>
      </c>
      <c r="AS783" s="140" t="str">
        <f t="shared" si="233"/>
        <v>nein</v>
      </c>
      <c r="AT783" s="113" t="str">
        <f t="shared" si="234"/>
        <v>Ja</v>
      </c>
      <c r="AU783" s="113"/>
      <c r="AV783" s="141" t="s">
        <v>3607</v>
      </c>
    </row>
    <row r="784" spans="1:48" s="39" customFormat="1" hidden="1" x14ac:dyDescent="0.25">
      <c r="A784" s="23"/>
      <c r="B784" s="77">
        <v>51113</v>
      </c>
      <c r="C784" s="80" t="s">
        <v>3</v>
      </c>
      <c r="D784" s="81" t="s">
        <v>8</v>
      </c>
      <c r="E784" s="37" t="b">
        <f t="shared" si="235"/>
        <v>0</v>
      </c>
      <c r="F784" s="37" t="b">
        <f t="shared" si="228"/>
        <v>0</v>
      </c>
      <c r="G784" s="38" t="str">
        <f t="shared" si="219"/>
        <v>51113  g</v>
      </c>
      <c r="H784" s="18" t="s">
        <v>1110</v>
      </c>
      <c r="I784" s="93" t="s">
        <v>2346</v>
      </c>
      <c r="J784" s="19" t="s">
        <v>3</v>
      </c>
      <c r="K784" s="19" t="s">
        <v>3</v>
      </c>
      <c r="L784" s="51"/>
      <c r="M784" s="51"/>
      <c r="N784" s="19" t="str">
        <f t="shared" si="220"/>
        <v/>
      </c>
      <c r="O784" s="22" t="str">
        <f t="shared" ca="1" si="223"/>
        <v>ja</v>
      </c>
      <c r="P784" s="22" t="str">
        <f t="shared" ca="1" si="224"/>
        <v>ja</v>
      </c>
      <c r="Q784" s="20" t="str">
        <f t="shared" ca="1" si="221"/>
        <v>Ja</v>
      </c>
      <c r="R784" s="53" t="s">
        <v>1109</v>
      </c>
      <c r="S784" s="84"/>
      <c r="T784" s="83"/>
      <c r="U784" s="33" t="str">
        <f t="shared" si="229"/>
        <v/>
      </c>
      <c r="V784" s="29"/>
      <c r="W784" s="35"/>
      <c r="X784" s="35"/>
      <c r="Y784" s="35"/>
      <c r="Z784" s="35"/>
      <c r="AA784" s="24" t="str">
        <f>IF(W784&lt;&gt;"",VLOOKUP(W784,'Anlagentypen strukt inkl RD end'!$A$2:$H$40,8),"")</f>
        <v/>
      </c>
      <c r="AB784" s="24" t="str">
        <f>IF(X784&lt;&gt;"",VLOOKUP(X784,'Anlagentypen strukt inkl RD end'!$A$2:$H$40,8),"")</f>
        <v/>
      </c>
      <c r="AC784" s="24" t="str">
        <f>IF(Y784&lt;&gt;"",VLOOKUP(Y784,'Anlagentypen strukt inkl RD end'!$A$2:$H$40,8),"")</f>
        <v/>
      </c>
      <c r="AD784" s="24" t="str">
        <f>IF(Z784&lt;&gt;"",VLOOKUP(Z784,'Anlagentypen strukt inkl RD end'!$A$2:$H$40,8),"")</f>
        <v/>
      </c>
      <c r="AE784" s="33" t="str">
        <f t="shared" si="230"/>
        <v/>
      </c>
      <c r="AF784" s="25"/>
      <c r="AG784" s="25"/>
      <c r="AH784" s="25"/>
      <c r="AI784" s="25"/>
      <c r="AJ784" s="47" t="str">
        <f t="shared" si="231"/>
        <v/>
      </c>
      <c r="AK784" s="48" t="str">
        <f t="shared" si="225"/>
        <v/>
      </c>
      <c r="AL784" s="47" t="str">
        <f t="shared" si="236"/>
        <v/>
      </c>
      <c r="AM784" s="27"/>
      <c r="AN784" s="36" t="str">
        <f t="shared" si="226"/>
        <v/>
      </c>
      <c r="AO784" s="39" t="str">
        <f t="shared" si="222"/>
        <v/>
      </c>
      <c r="AP784" s="39" t="str">
        <f t="shared" si="232"/>
        <v/>
      </c>
      <c r="AQ784" s="97" t="str">
        <f t="shared" si="227"/>
        <v/>
      </c>
      <c r="AR784" s="140" t="str">
        <f>_xlfn.IFNA(IF(AND(MATCH(B784,SlNrfürStrecke!A:A,0)&gt;0,MATCH(C784,SlNrfürStrecke!B:B,0)&gt;0)=TRUE,"ja","nein"),"nein")</f>
        <v>nein</v>
      </c>
      <c r="AS784" s="140" t="str">
        <f t="shared" si="233"/>
        <v>nein</v>
      </c>
      <c r="AT784" s="113" t="str">
        <f t="shared" si="234"/>
        <v>Ja</v>
      </c>
      <c r="AU784" s="113"/>
      <c r="AV784" s="141" t="s">
        <v>3607</v>
      </c>
    </row>
    <row r="785" spans="1:48" s="39" customFormat="1" hidden="1" x14ac:dyDescent="0.25">
      <c r="A785" s="23"/>
      <c r="B785" s="77">
        <v>51113</v>
      </c>
      <c r="C785" s="81" t="s">
        <v>112</v>
      </c>
      <c r="D785" s="81" t="s">
        <v>3</v>
      </c>
      <c r="E785" s="37" t="b">
        <f t="shared" si="235"/>
        <v>0</v>
      </c>
      <c r="F785" s="37" t="b">
        <f t="shared" si="228"/>
        <v>0</v>
      </c>
      <c r="G785" s="38" t="str">
        <f t="shared" si="219"/>
        <v xml:space="preserve">51113 88 </v>
      </c>
      <c r="H785" s="18" t="s">
        <v>1110</v>
      </c>
      <c r="I785" s="94" t="s">
        <v>113</v>
      </c>
      <c r="J785" s="19" t="s">
        <v>3</v>
      </c>
      <c r="K785" s="19" t="s">
        <v>3</v>
      </c>
      <c r="L785" s="51"/>
      <c r="M785" s="51"/>
      <c r="N785" s="19" t="str">
        <f t="shared" si="220"/>
        <v/>
      </c>
      <c r="O785" s="22" t="str">
        <f t="shared" ca="1" si="223"/>
        <v>ja</v>
      </c>
      <c r="P785" s="22" t="str">
        <f t="shared" ca="1" si="224"/>
        <v>ja</v>
      </c>
      <c r="Q785" s="20" t="str">
        <f t="shared" ca="1" si="221"/>
        <v>Ja</v>
      </c>
      <c r="R785" s="53" t="s">
        <v>1111</v>
      </c>
      <c r="S785" s="73"/>
      <c r="T785" s="28"/>
      <c r="U785" s="33" t="str">
        <f t="shared" si="229"/>
        <v/>
      </c>
      <c r="V785" s="29"/>
      <c r="W785" s="35"/>
      <c r="X785" s="35"/>
      <c r="Y785" s="35"/>
      <c r="Z785" s="35"/>
      <c r="AA785" s="24" t="str">
        <f>IF(W785&lt;&gt;"",VLOOKUP(W785,'Anlagentypen strukt inkl RD end'!$A$2:$H$40,8),"")</f>
        <v/>
      </c>
      <c r="AB785" s="24" t="str">
        <f>IF(X785&lt;&gt;"",VLOOKUP(X785,'Anlagentypen strukt inkl RD end'!$A$2:$H$40,8),"")</f>
        <v/>
      </c>
      <c r="AC785" s="24" t="str">
        <f>IF(Y785&lt;&gt;"",VLOOKUP(Y785,'Anlagentypen strukt inkl RD end'!$A$2:$H$40,8),"")</f>
        <v/>
      </c>
      <c r="AD785" s="24" t="str">
        <f>IF(Z785&lt;&gt;"",VLOOKUP(Z785,'Anlagentypen strukt inkl RD end'!$A$2:$H$40,8),"")</f>
        <v/>
      </c>
      <c r="AE785" s="33" t="str">
        <f t="shared" si="230"/>
        <v/>
      </c>
      <c r="AF785" s="25"/>
      <c r="AG785" s="25"/>
      <c r="AH785" s="25"/>
      <c r="AI785" s="25"/>
      <c r="AJ785" s="47" t="str">
        <f t="shared" si="231"/>
        <v/>
      </c>
      <c r="AK785" s="48" t="str">
        <f t="shared" si="225"/>
        <v/>
      </c>
      <c r="AL785" s="47" t="str">
        <f t="shared" si="236"/>
        <v/>
      </c>
      <c r="AM785" s="27"/>
      <c r="AN785" s="36" t="str">
        <f t="shared" si="226"/>
        <v/>
      </c>
      <c r="AO785" s="39" t="str">
        <f t="shared" si="222"/>
        <v/>
      </c>
      <c r="AP785" s="39" t="str">
        <f t="shared" si="232"/>
        <v/>
      </c>
      <c r="AQ785" s="97" t="str">
        <f t="shared" si="227"/>
        <v/>
      </c>
      <c r="AR785" s="113" t="str">
        <f>_xlfn.IFNA(IF(AND(MATCH(B785,SlNrfürStrecke!A:A,0)&gt;0,MATCH(C785,SlNrfürStrecke!B:B,0)&gt;0)=TRUE,"ja","nein"),"nein")</f>
        <v>nein</v>
      </c>
      <c r="AS785" s="140" t="str">
        <f t="shared" si="233"/>
        <v>nein</v>
      </c>
      <c r="AT785" s="113" t="str">
        <f t="shared" si="234"/>
        <v>Ja</v>
      </c>
      <c r="AU785" s="113"/>
      <c r="AV785" s="141" t="s">
        <v>3607</v>
      </c>
    </row>
    <row r="786" spans="1:48" s="39" customFormat="1" ht="26.4" hidden="1" x14ac:dyDescent="0.25">
      <c r="A786" s="23"/>
      <c r="B786" s="77">
        <v>51113</v>
      </c>
      <c r="C786" s="81" t="s">
        <v>142</v>
      </c>
      <c r="D786" s="81" t="s">
        <v>8</v>
      </c>
      <c r="E786" s="37" t="b">
        <f t="shared" si="235"/>
        <v>0</v>
      </c>
      <c r="F786" s="37" t="b">
        <f t="shared" si="228"/>
        <v>0</v>
      </c>
      <c r="G786" s="38" t="str">
        <f t="shared" si="219"/>
        <v>51113 91 g</v>
      </c>
      <c r="H786" s="18" t="s">
        <v>1110</v>
      </c>
      <c r="I786" s="94" t="s">
        <v>3164</v>
      </c>
      <c r="J786" s="19" t="s">
        <v>3</v>
      </c>
      <c r="K786" s="19" t="s">
        <v>3182</v>
      </c>
      <c r="L786" s="51"/>
      <c r="M786" s="51"/>
      <c r="N786" s="19" t="str">
        <f t="shared" si="220"/>
        <v/>
      </c>
      <c r="O786" s="22" t="str">
        <f t="shared" ca="1" si="223"/>
        <v>ja</v>
      </c>
      <c r="P786" s="22" t="str">
        <f t="shared" ca="1" si="224"/>
        <v>ja</v>
      </c>
      <c r="Q786" s="20" t="str">
        <f t="shared" ca="1" si="221"/>
        <v>Ja</v>
      </c>
      <c r="R786" s="53" t="s">
        <v>1112</v>
      </c>
      <c r="S786" s="84"/>
      <c r="T786" s="83"/>
      <c r="U786" s="33" t="str">
        <f t="shared" si="229"/>
        <v/>
      </c>
      <c r="V786" s="29"/>
      <c r="W786" s="35"/>
      <c r="X786" s="35"/>
      <c r="Y786" s="35"/>
      <c r="Z786" s="35"/>
      <c r="AA786" s="24" t="str">
        <f>IF(W786&lt;&gt;"",VLOOKUP(W786,'Anlagentypen strukt inkl RD end'!$A$2:$H$40,8),"")</f>
        <v/>
      </c>
      <c r="AB786" s="24" t="str">
        <f>IF(X786&lt;&gt;"",VLOOKUP(X786,'Anlagentypen strukt inkl RD end'!$A$2:$H$40,8),"")</f>
        <v/>
      </c>
      <c r="AC786" s="24" t="str">
        <f>IF(Y786&lt;&gt;"",VLOOKUP(Y786,'Anlagentypen strukt inkl RD end'!$A$2:$H$40,8),"")</f>
        <v/>
      </c>
      <c r="AD786" s="24" t="str">
        <f>IF(Z786&lt;&gt;"",VLOOKUP(Z786,'Anlagentypen strukt inkl RD end'!$A$2:$H$40,8),"")</f>
        <v/>
      </c>
      <c r="AE786" s="33" t="str">
        <f t="shared" si="230"/>
        <v/>
      </c>
      <c r="AF786" s="25"/>
      <c r="AG786" s="25"/>
      <c r="AH786" s="25"/>
      <c r="AI786" s="25"/>
      <c r="AJ786" s="47" t="str">
        <f t="shared" si="231"/>
        <v/>
      </c>
      <c r="AK786" s="48" t="str">
        <f t="shared" si="225"/>
        <v/>
      </c>
      <c r="AL786" s="47" t="str">
        <f t="shared" si="236"/>
        <v/>
      </c>
      <c r="AM786" s="27"/>
      <c r="AN786" s="36" t="str">
        <f t="shared" si="226"/>
        <v/>
      </c>
      <c r="AO786" s="39" t="str">
        <f t="shared" si="222"/>
        <v/>
      </c>
      <c r="AP786" s="39" t="str">
        <f t="shared" si="232"/>
        <v/>
      </c>
      <c r="AQ786" s="97" t="str">
        <f t="shared" si="227"/>
        <v/>
      </c>
      <c r="AR786" s="113" t="str">
        <f>_xlfn.IFNA(IF(AND(MATCH(B786,SlNrfürStrecke!A:A,0)&gt;0,MATCH(C786,SlNrfürStrecke!B:B,0)&gt;0)=TRUE,"ja","nein"),"nein")</f>
        <v>nein</v>
      </c>
      <c r="AS786" s="140" t="str">
        <f t="shared" si="233"/>
        <v>nein</v>
      </c>
      <c r="AT786" s="113" t="str">
        <f t="shared" si="234"/>
        <v>Ja</v>
      </c>
      <c r="AU786" s="113"/>
      <c r="AV786" s="141" t="s">
        <v>3607</v>
      </c>
    </row>
    <row r="787" spans="1:48" s="39" customFormat="1" ht="26.4" hidden="1" x14ac:dyDescent="0.25">
      <c r="A787" s="23"/>
      <c r="B787" s="77">
        <v>51114</v>
      </c>
      <c r="C787" s="80" t="s">
        <v>3</v>
      </c>
      <c r="D787" s="81" t="s">
        <v>8</v>
      </c>
      <c r="E787" s="37" t="b">
        <f t="shared" si="235"/>
        <v>0</v>
      </c>
      <c r="F787" s="37" t="b">
        <f t="shared" si="228"/>
        <v>0</v>
      </c>
      <c r="G787" s="38" t="str">
        <f t="shared" si="219"/>
        <v>51114  g</v>
      </c>
      <c r="H787" s="18" t="s">
        <v>1114</v>
      </c>
      <c r="I787" s="93" t="s">
        <v>2346</v>
      </c>
      <c r="J787" s="19" t="s">
        <v>3</v>
      </c>
      <c r="K787" s="19" t="s">
        <v>3</v>
      </c>
      <c r="L787" s="51"/>
      <c r="M787" s="51"/>
      <c r="N787" s="19" t="str">
        <f t="shared" si="220"/>
        <v/>
      </c>
      <c r="O787" s="22" t="str">
        <f t="shared" ca="1" si="223"/>
        <v>ja</v>
      </c>
      <c r="P787" s="22" t="str">
        <f t="shared" ca="1" si="224"/>
        <v>ja</v>
      </c>
      <c r="Q787" s="20" t="str">
        <f t="shared" ca="1" si="221"/>
        <v>Ja</v>
      </c>
      <c r="R787" s="53" t="s">
        <v>1113</v>
      </c>
      <c r="S787" s="84"/>
      <c r="T787" s="83"/>
      <c r="U787" s="33" t="str">
        <f t="shared" si="229"/>
        <v/>
      </c>
      <c r="V787" s="29"/>
      <c r="W787" s="35"/>
      <c r="X787" s="35"/>
      <c r="Y787" s="35"/>
      <c r="Z787" s="35"/>
      <c r="AA787" s="24" t="str">
        <f>IF(W787&lt;&gt;"",VLOOKUP(W787,'Anlagentypen strukt inkl RD end'!$A$2:$H$40,8),"")</f>
        <v/>
      </c>
      <c r="AB787" s="24" t="str">
        <f>IF(X787&lt;&gt;"",VLOOKUP(X787,'Anlagentypen strukt inkl RD end'!$A$2:$H$40,8),"")</f>
        <v/>
      </c>
      <c r="AC787" s="24" t="str">
        <f>IF(Y787&lt;&gt;"",VLOOKUP(Y787,'Anlagentypen strukt inkl RD end'!$A$2:$H$40,8),"")</f>
        <v/>
      </c>
      <c r="AD787" s="24" t="str">
        <f>IF(Z787&lt;&gt;"",VLOOKUP(Z787,'Anlagentypen strukt inkl RD end'!$A$2:$H$40,8),"")</f>
        <v/>
      </c>
      <c r="AE787" s="33" t="str">
        <f t="shared" si="230"/>
        <v/>
      </c>
      <c r="AF787" s="25"/>
      <c r="AG787" s="25"/>
      <c r="AH787" s="25"/>
      <c r="AI787" s="25"/>
      <c r="AJ787" s="47" t="str">
        <f t="shared" si="231"/>
        <v/>
      </c>
      <c r="AK787" s="48" t="str">
        <f t="shared" si="225"/>
        <v/>
      </c>
      <c r="AL787" s="47" t="str">
        <f t="shared" si="236"/>
        <v/>
      </c>
      <c r="AM787" s="27"/>
      <c r="AN787" s="36" t="str">
        <f t="shared" si="226"/>
        <v/>
      </c>
      <c r="AO787" s="39" t="str">
        <f t="shared" si="222"/>
        <v/>
      </c>
      <c r="AP787" s="39" t="str">
        <f t="shared" si="232"/>
        <v/>
      </c>
      <c r="AQ787" s="97" t="str">
        <f t="shared" si="227"/>
        <v/>
      </c>
      <c r="AR787" s="140" t="str">
        <f>_xlfn.IFNA(IF(AND(MATCH(B787,SlNrfürStrecke!A:A,0)&gt;0,MATCH(C787,SlNrfürStrecke!B:B,0)&gt;0)=TRUE,"ja","nein"),"nein")</f>
        <v>nein</v>
      </c>
      <c r="AS787" s="140" t="str">
        <f t="shared" si="233"/>
        <v>nein</v>
      </c>
      <c r="AT787" s="113" t="str">
        <f t="shared" si="234"/>
        <v>Ja</v>
      </c>
      <c r="AU787" s="113"/>
      <c r="AV787" s="141" t="s">
        <v>3607</v>
      </c>
    </row>
    <row r="788" spans="1:48" s="39" customFormat="1" ht="26.4" hidden="1" x14ac:dyDescent="0.25">
      <c r="A788" s="23"/>
      <c r="B788" s="77">
        <v>51114</v>
      </c>
      <c r="C788" s="81" t="s">
        <v>112</v>
      </c>
      <c r="D788" s="81" t="s">
        <v>3</v>
      </c>
      <c r="E788" s="37" t="b">
        <f t="shared" si="235"/>
        <v>0</v>
      </c>
      <c r="F788" s="37" t="b">
        <f t="shared" si="228"/>
        <v>0</v>
      </c>
      <c r="G788" s="38" t="str">
        <f t="shared" si="219"/>
        <v xml:space="preserve">51114 88 </v>
      </c>
      <c r="H788" s="18" t="s">
        <v>1114</v>
      </c>
      <c r="I788" s="94" t="s">
        <v>113</v>
      </c>
      <c r="J788" s="19" t="s">
        <v>3</v>
      </c>
      <c r="K788" s="19" t="s">
        <v>3</v>
      </c>
      <c r="L788" s="51"/>
      <c r="M788" s="51"/>
      <c r="N788" s="19" t="str">
        <f t="shared" si="220"/>
        <v/>
      </c>
      <c r="O788" s="22" t="str">
        <f t="shared" ca="1" si="223"/>
        <v>ja</v>
      </c>
      <c r="P788" s="22" t="str">
        <f t="shared" ca="1" si="224"/>
        <v>ja</v>
      </c>
      <c r="Q788" s="20" t="str">
        <f t="shared" ca="1" si="221"/>
        <v>Ja</v>
      </c>
      <c r="R788" s="53" t="s">
        <v>1115</v>
      </c>
      <c r="S788" s="73"/>
      <c r="T788" s="28"/>
      <c r="U788" s="33" t="str">
        <f t="shared" si="229"/>
        <v/>
      </c>
      <c r="V788" s="29"/>
      <c r="W788" s="35"/>
      <c r="X788" s="35"/>
      <c r="Y788" s="35"/>
      <c r="Z788" s="35"/>
      <c r="AA788" s="24" t="str">
        <f>IF(W788&lt;&gt;"",VLOOKUP(W788,'Anlagentypen strukt inkl RD end'!$A$2:$H$40,8),"")</f>
        <v/>
      </c>
      <c r="AB788" s="24" t="str">
        <f>IF(X788&lt;&gt;"",VLOOKUP(X788,'Anlagentypen strukt inkl RD end'!$A$2:$H$40,8),"")</f>
        <v/>
      </c>
      <c r="AC788" s="24" t="str">
        <f>IF(Y788&lt;&gt;"",VLOOKUP(Y788,'Anlagentypen strukt inkl RD end'!$A$2:$H$40,8),"")</f>
        <v/>
      </c>
      <c r="AD788" s="24" t="str">
        <f>IF(Z788&lt;&gt;"",VLOOKUP(Z788,'Anlagentypen strukt inkl RD end'!$A$2:$H$40,8),"")</f>
        <v/>
      </c>
      <c r="AE788" s="33" t="str">
        <f t="shared" si="230"/>
        <v/>
      </c>
      <c r="AF788" s="25"/>
      <c r="AG788" s="25"/>
      <c r="AH788" s="25"/>
      <c r="AI788" s="25"/>
      <c r="AJ788" s="47" t="str">
        <f t="shared" si="231"/>
        <v/>
      </c>
      <c r="AK788" s="48" t="str">
        <f t="shared" si="225"/>
        <v/>
      </c>
      <c r="AL788" s="47" t="str">
        <f t="shared" si="236"/>
        <v/>
      </c>
      <c r="AM788" s="27"/>
      <c r="AN788" s="36" t="str">
        <f t="shared" si="226"/>
        <v/>
      </c>
      <c r="AO788" s="39" t="str">
        <f t="shared" si="222"/>
        <v/>
      </c>
      <c r="AP788" s="39" t="str">
        <f t="shared" si="232"/>
        <v/>
      </c>
      <c r="AQ788" s="97" t="str">
        <f t="shared" si="227"/>
        <v/>
      </c>
      <c r="AR788" s="113" t="str">
        <f>_xlfn.IFNA(IF(AND(MATCH(B788,SlNrfürStrecke!A:A,0)&gt;0,MATCH(C788,SlNrfürStrecke!B:B,0)&gt;0)=TRUE,"ja","nein"),"nein")</f>
        <v>nein</v>
      </c>
      <c r="AS788" s="140" t="str">
        <f t="shared" si="233"/>
        <v>nein</v>
      </c>
      <c r="AT788" s="113" t="str">
        <f t="shared" si="234"/>
        <v>Ja</v>
      </c>
      <c r="AU788" s="113"/>
      <c r="AV788" s="141" t="s">
        <v>3607</v>
      </c>
    </row>
    <row r="789" spans="1:48" s="39" customFormat="1" ht="26.4" hidden="1" x14ac:dyDescent="0.25">
      <c r="A789" s="23"/>
      <c r="B789" s="77">
        <v>51114</v>
      </c>
      <c r="C789" s="81" t="s">
        <v>142</v>
      </c>
      <c r="D789" s="81" t="s">
        <v>8</v>
      </c>
      <c r="E789" s="37" t="b">
        <f t="shared" si="235"/>
        <v>0</v>
      </c>
      <c r="F789" s="37" t="b">
        <f t="shared" si="228"/>
        <v>0</v>
      </c>
      <c r="G789" s="38" t="str">
        <f t="shared" si="219"/>
        <v>51114 91 g</v>
      </c>
      <c r="H789" s="18" t="s">
        <v>1114</v>
      </c>
      <c r="I789" s="94" t="s">
        <v>3164</v>
      </c>
      <c r="J789" s="19" t="s">
        <v>3</v>
      </c>
      <c r="K789" s="19" t="s">
        <v>3182</v>
      </c>
      <c r="L789" s="51"/>
      <c r="M789" s="51"/>
      <c r="N789" s="19" t="str">
        <f t="shared" si="220"/>
        <v/>
      </c>
      <c r="O789" s="22" t="str">
        <f t="shared" ca="1" si="223"/>
        <v>ja</v>
      </c>
      <c r="P789" s="22" t="str">
        <f t="shared" ca="1" si="224"/>
        <v>ja</v>
      </c>
      <c r="Q789" s="20" t="str">
        <f t="shared" ca="1" si="221"/>
        <v>Ja</v>
      </c>
      <c r="R789" s="53" t="s">
        <v>1116</v>
      </c>
      <c r="S789" s="84"/>
      <c r="T789" s="83"/>
      <c r="U789" s="33" t="str">
        <f t="shared" si="229"/>
        <v/>
      </c>
      <c r="V789" s="29"/>
      <c r="W789" s="35"/>
      <c r="X789" s="35"/>
      <c r="Y789" s="35"/>
      <c r="Z789" s="35"/>
      <c r="AA789" s="24" t="str">
        <f>IF(W789&lt;&gt;"",VLOOKUP(W789,'Anlagentypen strukt inkl RD end'!$A$2:$H$40,8),"")</f>
        <v/>
      </c>
      <c r="AB789" s="24" t="str">
        <f>IF(X789&lt;&gt;"",VLOOKUP(X789,'Anlagentypen strukt inkl RD end'!$A$2:$H$40,8),"")</f>
        <v/>
      </c>
      <c r="AC789" s="24" t="str">
        <f>IF(Y789&lt;&gt;"",VLOOKUP(Y789,'Anlagentypen strukt inkl RD end'!$A$2:$H$40,8),"")</f>
        <v/>
      </c>
      <c r="AD789" s="24" t="str">
        <f>IF(Z789&lt;&gt;"",VLOOKUP(Z789,'Anlagentypen strukt inkl RD end'!$A$2:$H$40,8),"")</f>
        <v/>
      </c>
      <c r="AE789" s="33" t="str">
        <f t="shared" si="230"/>
        <v/>
      </c>
      <c r="AF789" s="25"/>
      <c r="AG789" s="25"/>
      <c r="AH789" s="25"/>
      <c r="AI789" s="25"/>
      <c r="AJ789" s="47" t="str">
        <f t="shared" si="231"/>
        <v/>
      </c>
      <c r="AK789" s="48" t="str">
        <f t="shared" si="225"/>
        <v/>
      </c>
      <c r="AL789" s="47" t="str">
        <f t="shared" si="236"/>
        <v/>
      </c>
      <c r="AM789" s="27"/>
      <c r="AN789" s="36" t="str">
        <f t="shared" si="226"/>
        <v/>
      </c>
      <c r="AO789" s="39" t="str">
        <f t="shared" si="222"/>
        <v/>
      </c>
      <c r="AP789" s="39" t="str">
        <f t="shared" si="232"/>
        <v/>
      </c>
      <c r="AQ789" s="97" t="str">
        <f t="shared" si="227"/>
        <v/>
      </c>
      <c r="AR789" s="113" t="str">
        <f>_xlfn.IFNA(IF(AND(MATCH(B789,SlNrfürStrecke!A:A,0)&gt;0,MATCH(C789,SlNrfürStrecke!B:B,0)&gt;0)=TRUE,"ja","nein"),"nein")</f>
        <v>nein</v>
      </c>
      <c r="AS789" s="140" t="str">
        <f t="shared" si="233"/>
        <v>nein</v>
      </c>
      <c r="AT789" s="113" t="str">
        <f t="shared" si="234"/>
        <v>Ja</v>
      </c>
      <c r="AU789" s="113"/>
      <c r="AV789" s="141" t="s">
        <v>3607</v>
      </c>
    </row>
    <row r="790" spans="1:48" s="39" customFormat="1" ht="26.4" hidden="1" x14ac:dyDescent="0.25">
      <c r="A790" s="23"/>
      <c r="B790" s="77">
        <v>51115</v>
      </c>
      <c r="C790" s="80" t="s">
        <v>3</v>
      </c>
      <c r="D790" s="81" t="s">
        <v>8</v>
      </c>
      <c r="E790" s="37" t="b">
        <f t="shared" si="235"/>
        <v>0</v>
      </c>
      <c r="F790" s="37" t="b">
        <f t="shared" si="228"/>
        <v>0</v>
      </c>
      <c r="G790" s="38" t="str">
        <f t="shared" si="219"/>
        <v>51115  g</v>
      </c>
      <c r="H790" s="18" t="s">
        <v>1118</v>
      </c>
      <c r="I790" s="93" t="s">
        <v>2346</v>
      </c>
      <c r="J790" s="19" t="s">
        <v>3</v>
      </c>
      <c r="K790" s="19" t="s">
        <v>1119</v>
      </c>
      <c r="L790" s="51"/>
      <c r="M790" s="51"/>
      <c r="N790" s="19" t="str">
        <f t="shared" si="220"/>
        <v/>
      </c>
      <c r="O790" s="22" t="str">
        <f t="shared" ca="1" si="223"/>
        <v>ja</v>
      </c>
      <c r="P790" s="22" t="str">
        <f t="shared" ca="1" si="224"/>
        <v>ja</v>
      </c>
      <c r="Q790" s="20" t="str">
        <f t="shared" ca="1" si="221"/>
        <v>Ja</v>
      </c>
      <c r="R790" s="53" t="s">
        <v>1117</v>
      </c>
      <c r="S790" s="84"/>
      <c r="T790" s="83"/>
      <c r="U790" s="33" t="str">
        <f t="shared" si="229"/>
        <v/>
      </c>
      <c r="V790" s="29"/>
      <c r="W790" s="35"/>
      <c r="X790" s="35"/>
      <c r="Y790" s="35"/>
      <c r="Z790" s="35"/>
      <c r="AA790" s="24" t="str">
        <f>IF(W790&lt;&gt;"",VLOOKUP(W790,'Anlagentypen strukt inkl RD end'!$A$2:$H$40,8),"")</f>
        <v/>
      </c>
      <c r="AB790" s="24" t="str">
        <f>IF(X790&lt;&gt;"",VLOOKUP(X790,'Anlagentypen strukt inkl RD end'!$A$2:$H$40,8),"")</f>
        <v/>
      </c>
      <c r="AC790" s="24" t="str">
        <f>IF(Y790&lt;&gt;"",VLOOKUP(Y790,'Anlagentypen strukt inkl RD end'!$A$2:$H$40,8),"")</f>
        <v/>
      </c>
      <c r="AD790" s="24" t="str">
        <f>IF(Z790&lt;&gt;"",VLOOKUP(Z790,'Anlagentypen strukt inkl RD end'!$A$2:$H$40,8),"")</f>
        <v/>
      </c>
      <c r="AE790" s="33" t="str">
        <f t="shared" si="230"/>
        <v/>
      </c>
      <c r="AF790" s="25"/>
      <c r="AG790" s="25"/>
      <c r="AH790" s="25"/>
      <c r="AI790" s="25"/>
      <c r="AJ790" s="47" t="str">
        <f t="shared" si="231"/>
        <v/>
      </c>
      <c r="AK790" s="48" t="str">
        <f t="shared" si="225"/>
        <v/>
      </c>
      <c r="AL790" s="47" t="str">
        <f t="shared" si="236"/>
        <v/>
      </c>
      <c r="AM790" s="27"/>
      <c r="AN790" s="36" t="str">
        <f t="shared" si="226"/>
        <v/>
      </c>
      <c r="AO790" s="39" t="str">
        <f t="shared" si="222"/>
        <v/>
      </c>
      <c r="AP790" s="39" t="str">
        <f t="shared" si="232"/>
        <v/>
      </c>
      <c r="AQ790" s="97" t="str">
        <f t="shared" si="227"/>
        <v/>
      </c>
      <c r="AR790" s="140" t="str">
        <f>_xlfn.IFNA(IF(AND(MATCH(B790,SlNrfürStrecke!A:A,0)&gt;0,MATCH(C790,SlNrfürStrecke!B:B,0)&gt;0)=TRUE,"ja","nein"),"nein")</f>
        <v>nein</v>
      </c>
      <c r="AS790" s="140" t="str">
        <f t="shared" si="233"/>
        <v>nein</v>
      </c>
      <c r="AT790" s="113" t="str">
        <f t="shared" si="234"/>
        <v>Ja</v>
      </c>
      <c r="AU790" s="113"/>
      <c r="AV790" s="141" t="s">
        <v>3607</v>
      </c>
    </row>
    <row r="791" spans="1:48" s="39" customFormat="1" ht="26.4" hidden="1" x14ac:dyDescent="0.25">
      <c r="A791" s="23"/>
      <c r="B791" s="77">
        <v>51115</v>
      </c>
      <c r="C791" s="81" t="s">
        <v>142</v>
      </c>
      <c r="D791" s="81" t="s">
        <v>8</v>
      </c>
      <c r="E791" s="37" t="b">
        <f t="shared" si="235"/>
        <v>0</v>
      </c>
      <c r="F791" s="37" t="b">
        <f t="shared" si="228"/>
        <v>0</v>
      </c>
      <c r="G791" s="38" t="str">
        <f t="shared" si="219"/>
        <v>51115 91 g</v>
      </c>
      <c r="H791" s="18" t="s">
        <v>1118</v>
      </c>
      <c r="I791" s="94" t="s">
        <v>3164</v>
      </c>
      <c r="J791" s="19" t="s">
        <v>3</v>
      </c>
      <c r="K791" s="19" t="s">
        <v>3182</v>
      </c>
      <c r="L791" s="51"/>
      <c r="M791" s="51"/>
      <c r="N791" s="19" t="str">
        <f t="shared" si="220"/>
        <v/>
      </c>
      <c r="O791" s="22" t="str">
        <f t="shared" ca="1" si="223"/>
        <v>ja</v>
      </c>
      <c r="P791" s="22" t="str">
        <f t="shared" ca="1" si="224"/>
        <v>ja</v>
      </c>
      <c r="Q791" s="20" t="str">
        <f t="shared" ca="1" si="221"/>
        <v>Ja</v>
      </c>
      <c r="R791" s="53" t="s">
        <v>1120</v>
      </c>
      <c r="S791" s="84"/>
      <c r="T791" s="83"/>
      <c r="U791" s="33" t="str">
        <f t="shared" si="229"/>
        <v/>
      </c>
      <c r="V791" s="29"/>
      <c r="W791" s="35"/>
      <c r="X791" s="35"/>
      <c r="Y791" s="35"/>
      <c r="Z791" s="35"/>
      <c r="AA791" s="24" t="str">
        <f>IF(W791&lt;&gt;"",VLOOKUP(W791,'Anlagentypen strukt inkl RD end'!$A$2:$H$40,8),"")</f>
        <v/>
      </c>
      <c r="AB791" s="24" t="str">
        <f>IF(X791&lt;&gt;"",VLOOKUP(X791,'Anlagentypen strukt inkl RD end'!$A$2:$H$40,8),"")</f>
        <v/>
      </c>
      <c r="AC791" s="24" t="str">
        <f>IF(Y791&lt;&gt;"",VLOOKUP(Y791,'Anlagentypen strukt inkl RD end'!$A$2:$H$40,8),"")</f>
        <v/>
      </c>
      <c r="AD791" s="24" t="str">
        <f>IF(Z791&lt;&gt;"",VLOOKUP(Z791,'Anlagentypen strukt inkl RD end'!$A$2:$H$40,8),"")</f>
        <v/>
      </c>
      <c r="AE791" s="33" t="str">
        <f t="shared" si="230"/>
        <v/>
      </c>
      <c r="AF791" s="25"/>
      <c r="AG791" s="25"/>
      <c r="AH791" s="25"/>
      <c r="AI791" s="25"/>
      <c r="AJ791" s="47" t="str">
        <f t="shared" si="231"/>
        <v/>
      </c>
      <c r="AK791" s="48" t="str">
        <f t="shared" si="225"/>
        <v/>
      </c>
      <c r="AL791" s="47" t="str">
        <f t="shared" si="236"/>
        <v/>
      </c>
      <c r="AM791" s="27"/>
      <c r="AN791" s="36" t="str">
        <f t="shared" si="226"/>
        <v/>
      </c>
      <c r="AO791" s="39" t="str">
        <f t="shared" si="222"/>
        <v/>
      </c>
      <c r="AP791" s="39" t="str">
        <f t="shared" si="232"/>
        <v/>
      </c>
      <c r="AQ791" s="97" t="str">
        <f t="shared" si="227"/>
        <v/>
      </c>
      <c r="AR791" s="113" t="str">
        <f>_xlfn.IFNA(IF(AND(MATCH(B791,SlNrfürStrecke!A:A,0)&gt;0,MATCH(C791,SlNrfürStrecke!B:B,0)&gt;0)=TRUE,"ja","nein"),"nein")</f>
        <v>nein</v>
      </c>
      <c r="AS791" s="140" t="str">
        <f t="shared" si="233"/>
        <v>nein</v>
      </c>
      <c r="AT791" s="113" t="str">
        <f t="shared" si="234"/>
        <v>Ja</v>
      </c>
      <c r="AU791" s="113"/>
      <c r="AV791" s="141" t="s">
        <v>3607</v>
      </c>
    </row>
    <row r="792" spans="1:48" s="39" customFormat="1" hidden="1" x14ac:dyDescent="0.25">
      <c r="A792" s="23"/>
      <c r="B792" s="77">
        <v>51301</v>
      </c>
      <c r="C792" s="80" t="s">
        <v>3</v>
      </c>
      <c r="D792" s="81" t="s">
        <v>8</v>
      </c>
      <c r="E792" s="37" t="b">
        <f t="shared" si="235"/>
        <v>0</v>
      </c>
      <c r="F792" s="37" t="b">
        <f t="shared" si="228"/>
        <v>0</v>
      </c>
      <c r="G792" s="38" t="str">
        <f t="shared" si="219"/>
        <v>51301  g</v>
      </c>
      <c r="H792" s="18" t="s">
        <v>1121</v>
      </c>
      <c r="I792" s="93" t="s">
        <v>2346</v>
      </c>
      <c r="J792" s="19" t="s">
        <v>3</v>
      </c>
      <c r="K792" s="19" t="s">
        <v>3</v>
      </c>
      <c r="L792" s="55">
        <v>44562</v>
      </c>
      <c r="M792" s="51"/>
      <c r="N792" s="19" t="str">
        <f t="shared" si="220"/>
        <v>Ja</v>
      </c>
      <c r="O792" s="22" t="str">
        <f t="shared" ca="1" si="223"/>
        <v>ja</v>
      </c>
      <c r="P792" s="22" t="str">
        <f t="shared" ca="1" si="224"/>
        <v>ja</v>
      </c>
      <c r="Q792" s="21" t="str">
        <f t="shared" ca="1" si="221"/>
        <v>Ja</v>
      </c>
      <c r="R792" s="53" t="s">
        <v>3377</v>
      </c>
      <c r="S792" s="84"/>
      <c r="T792" s="83"/>
      <c r="U792" s="33" t="str">
        <f t="shared" si="229"/>
        <v/>
      </c>
      <c r="V792" s="29"/>
      <c r="W792" s="35"/>
      <c r="X792" s="35"/>
      <c r="Y792" s="35"/>
      <c r="Z792" s="35"/>
      <c r="AA792" s="24" t="str">
        <f>IF(W792&lt;&gt;"",VLOOKUP(W792,'Anlagentypen strukt inkl RD end'!$A$2:$H$40,8),"")</f>
        <v/>
      </c>
      <c r="AB792" s="24" t="str">
        <f>IF(X792&lt;&gt;"",VLOOKUP(X792,'Anlagentypen strukt inkl RD end'!$A$2:$H$40,8),"")</f>
        <v/>
      </c>
      <c r="AC792" s="24" t="str">
        <f>IF(Y792&lt;&gt;"",VLOOKUP(Y792,'Anlagentypen strukt inkl RD end'!$A$2:$H$40,8),"")</f>
        <v/>
      </c>
      <c r="AD792" s="24" t="str">
        <f>IF(Z792&lt;&gt;"",VLOOKUP(Z792,'Anlagentypen strukt inkl RD end'!$A$2:$H$40,8),"")</f>
        <v/>
      </c>
      <c r="AE792" s="33" t="str">
        <f t="shared" si="230"/>
        <v/>
      </c>
      <c r="AF792" s="25"/>
      <c r="AG792" s="25"/>
      <c r="AH792" s="25"/>
      <c r="AI792" s="25"/>
      <c r="AJ792" s="47" t="str">
        <f t="shared" si="231"/>
        <v/>
      </c>
      <c r="AK792" s="48" t="str">
        <f t="shared" si="225"/>
        <v/>
      </c>
      <c r="AL792" s="47" t="str">
        <f t="shared" si="236"/>
        <v/>
      </c>
      <c r="AM792" s="27"/>
      <c r="AN792" s="36" t="str">
        <f t="shared" si="226"/>
        <v/>
      </c>
      <c r="AO792" s="39" t="str">
        <f t="shared" si="222"/>
        <v/>
      </c>
      <c r="AP792" s="39" t="str">
        <f t="shared" si="232"/>
        <v/>
      </c>
      <c r="AQ792" s="97" t="str">
        <f t="shared" si="227"/>
        <v/>
      </c>
      <c r="AR792" s="140" t="str">
        <f>_xlfn.IFNA(IF(AND(MATCH(B792,SlNrfürStrecke!A:A,0)&gt;0,MATCH(C792,SlNrfürStrecke!B:B,0)&gt;0)=TRUE,"ja","nein"),"nein")</f>
        <v>nein</v>
      </c>
      <c r="AS792" s="140" t="str">
        <f t="shared" si="233"/>
        <v>nein</v>
      </c>
      <c r="AT792" s="113" t="str">
        <f t="shared" si="234"/>
        <v>Ja</v>
      </c>
      <c r="AU792" s="113"/>
      <c r="AV792" s="141" t="s">
        <v>3607</v>
      </c>
    </row>
    <row r="793" spans="1:48" s="39" customFormat="1" hidden="1" x14ac:dyDescent="0.25">
      <c r="A793" s="23"/>
      <c r="B793" s="77">
        <v>51301</v>
      </c>
      <c r="C793" s="81" t="s">
        <v>112</v>
      </c>
      <c r="D793" s="81" t="s">
        <v>3</v>
      </c>
      <c r="E793" s="37" t="b">
        <f t="shared" si="235"/>
        <v>0</v>
      </c>
      <c r="F793" s="37" t="b">
        <f t="shared" si="228"/>
        <v>0</v>
      </c>
      <c r="G793" s="38" t="str">
        <f t="shared" si="219"/>
        <v xml:space="preserve">51301 88 </v>
      </c>
      <c r="H793" s="18" t="s">
        <v>1121</v>
      </c>
      <c r="I793" s="94" t="s">
        <v>113</v>
      </c>
      <c r="J793" s="19" t="s">
        <v>3</v>
      </c>
      <c r="K793" s="19" t="s">
        <v>3</v>
      </c>
      <c r="L793" s="55">
        <v>44562</v>
      </c>
      <c r="M793" s="51"/>
      <c r="N793" s="19" t="str">
        <f t="shared" si="220"/>
        <v>Ja</v>
      </c>
      <c r="O793" s="22" t="str">
        <f t="shared" ca="1" si="223"/>
        <v>ja</v>
      </c>
      <c r="P793" s="22" t="str">
        <f t="shared" ca="1" si="224"/>
        <v>ja</v>
      </c>
      <c r="Q793" s="21" t="str">
        <f t="shared" ca="1" si="221"/>
        <v>Ja</v>
      </c>
      <c r="R793" s="53" t="s">
        <v>3378</v>
      </c>
      <c r="S793" s="73"/>
      <c r="T793" s="28"/>
      <c r="U793" s="33" t="str">
        <f t="shared" si="229"/>
        <v/>
      </c>
      <c r="V793" s="29"/>
      <c r="W793" s="35"/>
      <c r="X793" s="35"/>
      <c r="Y793" s="35"/>
      <c r="Z793" s="35"/>
      <c r="AA793" s="24" t="str">
        <f>IF(W793&lt;&gt;"",VLOOKUP(W793,'Anlagentypen strukt inkl RD end'!$A$2:$H$40,8),"")</f>
        <v/>
      </c>
      <c r="AB793" s="24" t="str">
        <f>IF(X793&lt;&gt;"",VLOOKUP(X793,'Anlagentypen strukt inkl RD end'!$A$2:$H$40,8),"")</f>
        <v/>
      </c>
      <c r="AC793" s="24" t="str">
        <f>IF(Y793&lt;&gt;"",VLOOKUP(Y793,'Anlagentypen strukt inkl RD end'!$A$2:$H$40,8),"")</f>
        <v/>
      </c>
      <c r="AD793" s="24" t="str">
        <f>IF(Z793&lt;&gt;"",VLOOKUP(Z793,'Anlagentypen strukt inkl RD end'!$A$2:$H$40,8),"")</f>
        <v/>
      </c>
      <c r="AE793" s="33" t="str">
        <f t="shared" si="230"/>
        <v/>
      </c>
      <c r="AF793" s="25"/>
      <c r="AG793" s="25"/>
      <c r="AH793" s="25"/>
      <c r="AI793" s="25"/>
      <c r="AJ793" s="47" t="str">
        <f t="shared" si="231"/>
        <v/>
      </c>
      <c r="AK793" s="48" t="str">
        <f t="shared" si="225"/>
        <v/>
      </c>
      <c r="AL793" s="47" t="str">
        <f t="shared" si="236"/>
        <v/>
      </c>
      <c r="AM793" s="27"/>
      <c r="AN793" s="36" t="str">
        <f t="shared" si="226"/>
        <v/>
      </c>
      <c r="AO793" s="39" t="str">
        <f t="shared" si="222"/>
        <v/>
      </c>
      <c r="AP793" s="39" t="str">
        <f t="shared" si="232"/>
        <v/>
      </c>
      <c r="AQ793" s="97" t="str">
        <f t="shared" si="227"/>
        <v/>
      </c>
      <c r="AR793" s="113" t="str">
        <f>_xlfn.IFNA(IF(AND(MATCH(B793,SlNrfürStrecke!A:A,0)&gt;0,MATCH(C793,SlNrfürStrecke!B:B,0)&gt;0)=TRUE,"ja","nein"),"nein")</f>
        <v>nein</v>
      </c>
      <c r="AS793" s="140" t="str">
        <f t="shared" si="233"/>
        <v>nein</v>
      </c>
      <c r="AT793" s="113" t="str">
        <f t="shared" si="234"/>
        <v>Ja</v>
      </c>
      <c r="AU793" s="113"/>
      <c r="AV793" s="141" t="s">
        <v>3607</v>
      </c>
    </row>
    <row r="794" spans="1:48" s="39" customFormat="1" ht="26.4" hidden="1" x14ac:dyDescent="0.25">
      <c r="A794" s="23"/>
      <c r="B794" s="77">
        <v>51301</v>
      </c>
      <c r="C794" s="81" t="s">
        <v>142</v>
      </c>
      <c r="D794" s="81" t="s">
        <v>8</v>
      </c>
      <c r="E794" s="37" t="b">
        <f t="shared" si="235"/>
        <v>0</v>
      </c>
      <c r="F794" s="37" t="b">
        <f t="shared" si="228"/>
        <v>0</v>
      </c>
      <c r="G794" s="38" t="str">
        <f t="shared" si="219"/>
        <v>51301 91 g</v>
      </c>
      <c r="H794" s="18" t="s">
        <v>1121</v>
      </c>
      <c r="I794" s="94" t="s">
        <v>3164</v>
      </c>
      <c r="J794" s="19" t="s">
        <v>3</v>
      </c>
      <c r="K794" s="19" t="s">
        <v>3182</v>
      </c>
      <c r="L794" s="55">
        <v>44562</v>
      </c>
      <c r="M794" s="51"/>
      <c r="N794" s="19" t="str">
        <f t="shared" si="220"/>
        <v>Ja</v>
      </c>
      <c r="O794" s="22" t="str">
        <f t="shared" ca="1" si="223"/>
        <v>ja</v>
      </c>
      <c r="P794" s="22" t="str">
        <f t="shared" ca="1" si="224"/>
        <v>ja</v>
      </c>
      <c r="Q794" s="21" t="str">
        <f t="shared" ca="1" si="221"/>
        <v>Ja</v>
      </c>
      <c r="R794" s="53" t="s">
        <v>3379</v>
      </c>
      <c r="S794" s="84"/>
      <c r="T794" s="83"/>
      <c r="U794" s="33" t="str">
        <f t="shared" si="229"/>
        <v/>
      </c>
      <c r="V794" s="29"/>
      <c r="W794" s="35"/>
      <c r="X794" s="35"/>
      <c r="Y794" s="35"/>
      <c r="Z794" s="35"/>
      <c r="AA794" s="24" t="str">
        <f>IF(W794&lt;&gt;"",VLOOKUP(W794,'Anlagentypen strukt inkl RD end'!$A$2:$H$40,8),"")</f>
        <v/>
      </c>
      <c r="AB794" s="24" t="str">
        <f>IF(X794&lt;&gt;"",VLOOKUP(X794,'Anlagentypen strukt inkl RD end'!$A$2:$H$40,8),"")</f>
        <v/>
      </c>
      <c r="AC794" s="24" t="str">
        <f>IF(Y794&lt;&gt;"",VLOOKUP(Y794,'Anlagentypen strukt inkl RD end'!$A$2:$H$40,8),"")</f>
        <v/>
      </c>
      <c r="AD794" s="24" t="str">
        <f>IF(Z794&lt;&gt;"",VLOOKUP(Z794,'Anlagentypen strukt inkl RD end'!$A$2:$H$40,8),"")</f>
        <v/>
      </c>
      <c r="AE794" s="33" t="str">
        <f t="shared" si="230"/>
        <v/>
      </c>
      <c r="AF794" s="25"/>
      <c r="AG794" s="25"/>
      <c r="AH794" s="25"/>
      <c r="AI794" s="25"/>
      <c r="AJ794" s="47" t="str">
        <f t="shared" si="231"/>
        <v/>
      </c>
      <c r="AK794" s="48" t="str">
        <f t="shared" si="225"/>
        <v/>
      </c>
      <c r="AL794" s="47" t="str">
        <f t="shared" si="236"/>
        <v/>
      </c>
      <c r="AM794" s="27"/>
      <c r="AN794" s="36" t="str">
        <f t="shared" si="226"/>
        <v/>
      </c>
      <c r="AO794" s="39" t="str">
        <f t="shared" si="222"/>
        <v/>
      </c>
      <c r="AP794" s="39" t="str">
        <f t="shared" si="232"/>
        <v/>
      </c>
      <c r="AQ794" s="97" t="str">
        <f t="shared" si="227"/>
        <v/>
      </c>
      <c r="AR794" s="113" t="str">
        <f>_xlfn.IFNA(IF(AND(MATCH(B794,SlNrfürStrecke!A:A,0)&gt;0,MATCH(C794,SlNrfürStrecke!B:B,0)&gt;0)=TRUE,"ja","nein"),"nein")</f>
        <v>nein</v>
      </c>
      <c r="AS794" s="140" t="str">
        <f t="shared" si="233"/>
        <v>nein</v>
      </c>
      <c r="AT794" s="113" t="str">
        <f t="shared" si="234"/>
        <v>Ja</v>
      </c>
      <c r="AU794" s="113"/>
      <c r="AV794" s="141" t="s">
        <v>3607</v>
      </c>
    </row>
    <row r="795" spans="1:48" s="39" customFormat="1" hidden="1" x14ac:dyDescent="0.25">
      <c r="A795" s="23"/>
      <c r="B795" s="77">
        <v>51302</v>
      </c>
      <c r="C795" s="80" t="s">
        <v>3</v>
      </c>
      <c r="D795" s="81" t="s">
        <v>8</v>
      </c>
      <c r="E795" s="37" t="b">
        <f t="shared" si="235"/>
        <v>0</v>
      </c>
      <c r="F795" s="37" t="b">
        <f t="shared" si="228"/>
        <v>0</v>
      </c>
      <c r="G795" s="38" t="str">
        <f t="shared" si="219"/>
        <v>51302  g</v>
      </c>
      <c r="H795" s="18" t="s">
        <v>1123</v>
      </c>
      <c r="I795" s="93" t="s">
        <v>2346</v>
      </c>
      <c r="J795" s="19" t="s">
        <v>3</v>
      </c>
      <c r="K795" s="19" t="s">
        <v>3</v>
      </c>
      <c r="L795" s="51"/>
      <c r="M795" s="51"/>
      <c r="N795" s="19" t="str">
        <f t="shared" si="220"/>
        <v/>
      </c>
      <c r="O795" s="22" t="str">
        <f t="shared" ca="1" si="223"/>
        <v>ja</v>
      </c>
      <c r="P795" s="22" t="str">
        <f t="shared" ca="1" si="224"/>
        <v>ja</v>
      </c>
      <c r="Q795" s="20" t="str">
        <f t="shared" ca="1" si="221"/>
        <v>Ja</v>
      </c>
      <c r="R795" s="53" t="s">
        <v>1122</v>
      </c>
      <c r="S795" s="84"/>
      <c r="T795" s="83"/>
      <c r="U795" s="33" t="str">
        <f t="shared" si="229"/>
        <v/>
      </c>
      <c r="V795" s="29"/>
      <c r="W795" s="35"/>
      <c r="X795" s="35"/>
      <c r="Y795" s="35"/>
      <c r="Z795" s="35"/>
      <c r="AA795" s="24" t="str">
        <f>IF(W795&lt;&gt;"",VLOOKUP(W795,'Anlagentypen strukt inkl RD end'!$A$2:$H$40,8),"")</f>
        <v/>
      </c>
      <c r="AB795" s="24" t="str">
        <f>IF(X795&lt;&gt;"",VLOOKUP(X795,'Anlagentypen strukt inkl RD end'!$A$2:$H$40,8),"")</f>
        <v/>
      </c>
      <c r="AC795" s="24" t="str">
        <f>IF(Y795&lt;&gt;"",VLOOKUP(Y795,'Anlagentypen strukt inkl RD end'!$A$2:$H$40,8),"")</f>
        <v/>
      </c>
      <c r="AD795" s="24" t="str">
        <f>IF(Z795&lt;&gt;"",VLOOKUP(Z795,'Anlagentypen strukt inkl RD end'!$A$2:$H$40,8),"")</f>
        <v/>
      </c>
      <c r="AE795" s="33" t="str">
        <f t="shared" si="230"/>
        <v/>
      </c>
      <c r="AF795" s="25"/>
      <c r="AG795" s="25"/>
      <c r="AH795" s="25"/>
      <c r="AI795" s="25"/>
      <c r="AJ795" s="47" t="str">
        <f t="shared" si="231"/>
        <v/>
      </c>
      <c r="AK795" s="48" t="str">
        <f t="shared" si="225"/>
        <v/>
      </c>
      <c r="AL795" s="47" t="str">
        <f t="shared" si="236"/>
        <v/>
      </c>
      <c r="AM795" s="27"/>
      <c r="AN795" s="36" t="str">
        <f t="shared" si="226"/>
        <v/>
      </c>
      <c r="AO795" s="39" t="str">
        <f t="shared" si="222"/>
        <v/>
      </c>
      <c r="AP795" s="39" t="str">
        <f t="shared" si="232"/>
        <v/>
      </c>
      <c r="AQ795" s="97" t="str">
        <f t="shared" si="227"/>
        <v/>
      </c>
      <c r="AR795" s="140" t="str">
        <f>_xlfn.IFNA(IF(AND(MATCH(B795,SlNrfürStrecke!A:A,0)&gt;0,MATCH(C795,SlNrfürStrecke!B:B,0)&gt;0)=TRUE,"ja","nein"),"nein")</f>
        <v>nein</v>
      </c>
      <c r="AS795" s="140" t="str">
        <f t="shared" si="233"/>
        <v>nein</v>
      </c>
      <c r="AT795" s="113" t="str">
        <f t="shared" si="234"/>
        <v>Ja</v>
      </c>
      <c r="AU795" s="113"/>
      <c r="AV795" s="141" t="s">
        <v>3607</v>
      </c>
    </row>
    <row r="796" spans="1:48" s="39" customFormat="1" hidden="1" x14ac:dyDescent="0.25">
      <c r="A796" s="23"/>
      <c r="B796" s="77">
        <v>51302</v>
      </c>
      <c r="C796" s="81" t="s">
        <v>112</v>
      </c>
      <c r="D796" s="81" t="s">
        <v>3</v>
      </c>
      <c r="E796" s="37" t="b">
        <f t="shared" si="235"/>
        <v>0</v>
      </c>
      <c r="F796" s="37" t="b">
        <f t="shared" si="228"/>
        <v>0</v>
      </c>
      <c r="G796" s="38" t="str">
        <f t="shared" si="219"/>
        <v xml:space="preserve">51302 88 </v>
      </c>
      <c r="H796" s="18" t="s">
        <v>1123</v>
      </c>
      <c r="I796" s="94" t="s">
        <v>113</v>
      </c>
      <c r="J796" s="19" t="s">
        <v>3</v>
      </c>
      <c r="K796" s="19" t="s">
        <v>3</v>
      </c>
      <c r="L796" s="51"/>
      <c r="M796" s="51"/>
      <c r="N796" s="19" t="str">
        <f t="shared" si="220"/>
        <v/>
      </c>
      <c r="O796" s="22" t="str">
        <f t="shared" ca="1" si="223"/>
        <v>ja</v>
      </c>
      <c r="P796" s="22" t="str">
        <f t="shared" ca="1" si="224"/>
        <v>ja</v>
      </c>
      <c r="Q796" s="20" t="str">
        <f t="shared" ca="1" si="221"/>
        <v>Ja</v>
      </c>
      <c r="R796" s="53" t="s">
        <v>1124</v>
      </c>
      <c r="S796" s="73"/>
      <c r="T796" s="28"/>
      <c r="U796" s="33" t="str">
        <f t="shared" si="229"/>
        <v/>
      </c>
      <c r="V796" s="29"/>
      <c r="W796" s="35"/>
      <c r="X796" s="35"/>
      <c r="Y796" s="35"/>
      <c r="Z796" s="35"/>
      <c r="AA796" s="24" t="str">
        <f>IF(W796&lt;&gt;"",VLOOKUP(W796,'Anlagentypen strukt inkl RD end'!$A$2:$H$40,8),"")</f>
        <v/>
      </c>
      <c r="AB796" s="24" t="str">
        <f>IF(X796&lt;&gt;"",VLOOKUP(X796,'Anlagentypen strukt inkl RD end'!$A$2:$H$40,8),"")</f>
        <v/>
      </c>
      <c r="AC796" s="24" t="str">
        <f>IF(Y796&lt;&gt;"",VLOOKUP(Y796,'Anlagentypen strukt inkl RD end'!$A$2:$H$40,8),"")</f>
        <v/>
      </c>
      <c r="AD796" s="24" t="str">
        <f>IF(Z796&lt;&gt;"",VLOOKUP(Z796,'Anlagentypen strukt inkl RD end'!$A$2:$H$40,8),"")</f>
        <v/>
      </c>
      <c r="AE796" s="33" t="str">
        <f t="shared" si="230"/>
        <v/>
      </c>
      <c r="AF796" s="25"/>
      <c r="AG796" s="25"/>
      <c r="AH796" s="25"/>
      <c r="AI796" s="25"/>
      <c r="AJ796" s="47" t="str">
        <f t="shared" si="231"/>
        <v/>
      </c>
      <c r="AK796" s="48" t="str">
        <f t="shared" si="225"/>
        <v/>
      </c>
      <c r="AL796" s="47" t="str">
        <f t="shared" si="236"/>
        <v/>
      </c>
      <c r="AM796" s="27"/>
      <c r="AN796" s="36" t="str">
        <f t="shared" si="226"/>
        <v/>
      </c>
      <c r="AO796" s="39" t="str">
        <f t="shared" si="222"/>
        <v/>
      </c>
      <c r="AP796" s="39" t="str">
        <f t="shared" si="232"/>
        <v/>
      </c>
      <c r="AQ796" s="97" t="str">
        <f t="shared" si="227"/>
        <v/>
      </c>
      <c r="AR796" s="113" t="str">
        <f>_xlfn.IFNA(IF(AND(MATCH(B796,SlNrfürStrecke!A:A,0)&gt;0,MATCH(C796,SlNrfürStrecke!B:B,0)&gt;0)=TRUE,"ja","nein"),"nein")</f>
        <v>nein</v>
      </c>
      <c r="AS796" s="140" t="str">
        <f t="shared" si="233"/>
        <v>nein</v>
      </c>
      <c r="AT796" s="113" t="str">
        <f t="shared" si="234"/>
        <v>Ja</v>
      </c>
      <c r="AU796" s="113"/>
      <c r="AV796" s="141" t="s">
        <v>3607</v>
      </c>
    </row>
    <row r="797" spans="1:48" s="39" customFormat="1" ht="26.4" hidden="1" x14ac:dyDescent="0.25">
      <c r="A797" s="23"/>
      <c r="B797" s="77">
        <v>51302</v>
      </c>
      <c r="C797" s="81" t="s">
        <v>142</v>
      </c>
      <c r="D797" s="81" t="s">
        <v>8</v>
      </c>
      <c r="E797" s="37" t="b">
        <f t="shared" si="235"/>
        <v>0</v>
      </c>
      <c r="F797" s="37" t="b">
        <f t="shared" si="228"/>
        <v>0</v>
      </c>
      <c r="G797" s="38" t="str">
        <f t="shared" si="219"/>
        <v>51302 91 g</v>
      </c>
      <c r="H797" s="18" t="s">
        <v>1123</v>
      </c>
      <c r="I797" s="94" t="s">
        <v>3164</v>
      </c>
      <c r="J797" s="19" t="s">
        <v>3</v>
      </c>
      <c r="K797" s="19" t="s">
        <v>3182</v>
      </c>
      <c r="L797" s="51"/>
      <c r="M797" s="51"/>
      <c r="N797" s="19" t="str">
        <f t="shared" si="220"/>
        <v/>
      </c>
      <c r="O797" s="22" t="str">
        <f t="shared" ca="1" si="223"/>
        <v>ja</v>
      </c>
      <c r="P797" s="22" t="str">
        <f t="shared" ca="1" si="224"/>
        <v>ja</v>
      </c>
      <c r="Q797" s="20" t="str">
        <f t="shared" ca="1" si="221"/>
        <v>Ja</v>
      </c>
      <c r="R797" s="53" t="s">
        <v>1125</v>
      </c>
      <c r="S797" s="84"/>
      <c r="T797" s="83"/>
      <c r="U797" s="33" t="str">
        <f t="shared" si="229"/>
        <v/>
      </c>
      <c r="V797" s="29"/>
      <c r="W797" s="35"/>
      <c r="X797" s="35"/>
      <c r="Y797" s="35"/>
      <c r="Z797" s="35"/>
      <c r="AA797" s="24" t="str">
        <f>IF(W797&lt;&gt;"",VLOOKUP(W797,'Anlagentypen strukt inkl RD end'!$A$2:$H$40,8),"")</f>
        <v/>
      </c>
      <c r="AB797" s="24" t="str">
        <f>IF(X797&lt;&gt;"",VLOOKUP(X797,'Anlagentypen strukt inkl RD end'!$A$2:$H$40,8),"")</f>
        <v/>
      </c>
      <c r="AC797" s="24" t="str">
        <f>IF(Y797&lt;&gt;"",VLOOKUP(Y797,'Anlagentypen strukt inkl RD end'!$A$2:$H$40,8),"")</f>
        <v/>
      </c>
      <c r="AD797" s="24" t="str">
        <f>IF(Z797&lt;&gt;"",VLOOKUP(Z797,'Anlagentypen strukt inkl RD end'!$A$2:$H$40,8),"")</f>
        <v/>
      </c>
      <c r="AE797" s="33" t="str">
        <f t="shared" si="230"/>
        <v/>
      </c>
      <c r="AF797" s="25"/>
      <c r="AG797" s="25"/>
      <c r="AH797" s="25"/>
      <c r="AI797" s="25"/>
      <c r="AJ797" s="47" t="str">
        <f t="shared" si="231"/>
        <v/>
      </c>
      <c r="AK797" s="48" t="str">
        <f t="shared" si="225"/>
        <v/>
      </c>
      <c r="AL797" s="47" t="str">
        <f t="shared" si="236"/>
        <v/>
      </c>
      <c r="AM797" s="27"/>
      <c r="AN797" s="36" t="str">
        <f t="shared" si="226"/>
        <v/>
      </c>
      <c r="AO797" s="39" t="str">
        <f t="shared" si="222"/>
        <v/>
      </c>
      <c r="AP797" s="39" t="str">
        <f t="shared" si="232"/>
        <v/>
      </c>
      <c r="AQ797" s="97" t="str">
        <f t="shared" si="227"/>
        <v/>
      </c>
      <c r="AR797" s="113" t="str">
        <f>_xlfn.IFNA(IF(AND(MATCH(B797,SlNrfürStrecke!A:A,0)&gt;0,MATCH(C797,SlNrfürStrecke!B:B,0)&gt;0)=TRUE,"ja","nein"),"nein")</f>
        <v>nein</v>
      </c>
      <c r="AS797" s="140" t="str">
        <f t="shared" si="233"/>
        <v>nein</v>
      </c>
      <c r="AT797" s="113" t="str">
        <f t="shared" si="234"/>
        <v>Ja</v>
      </c>
      <c r="AU797" s="113"/>
      <c r="AV797" s="141" t="s">
        <v>3607</v>
      </c>
    </row>
    <row r="798" spans="1:48" s="39" customFormat="1" x14ac:dyDescent="0.25">
      <c r="A798" s="23" t="s">
        <v>2345</v>
      </c>
      <c r="B798" s="77">
        <v>51303</v>
      </c>
      <c r="C798" s="80" t="s">
        <v>3</v>
      </c>
      <c r="D798" s="81" t="s">
        <v>3</v>
      </c>
      <c r="E798" s="37" t="b">
        <f t="shared" si="235"/>
        <v>1</v>
      </c>
      <c r="F798" s="37" t="b">
        <f t="shared" si="228"/>
        <v>0</v>
      </c>
      <c r="G798" s="38" t="str">
        <f t="shared" si="219"/>
        <v xml:space="preserve">51303  </v>
      </c>
      <c r="H798" s="18" t="s">
        <v>3380</v>
      </c>
      <c r="I798" s="93" t="s">
        <v>2346</v>
      </c>
      <c r="J798" s="19" t="s">
        <v>3</v>
      </c>
      <c r="K798" s="19" t="s">
        <v>3</v>
      </c>
      <c r="L798" s="51"/>
      <c r="M798" s="51"/>
      <c r="N798" s="19" t="str">
        <f t="shared" si="220"/>
        <v/>
      </c>
      <c r="O798" s="22" t="str">
        <f t="shared" ca="1" si="223"/>
        <v>ja</v>
      </c>
      <c r="P798" s="22" t="str">
        <f t="shared" ca="1" si="224"/>
        <v>ja</v>
      </c>
      <c r="Q798" s="20" t="str">
        <f t="shared" ca="1" si="221"/>
        <v>Ja</v>
      </c>
      <c r="R798" s="53" t="s">
        <v>1126</v>
      </c>
      <c r="S798" s="73" t="s">
        <v>2345</v>
      </c>
      <c r="T798" s="28"/>
      <c r="U798" s="33" t="str">
        <f t="shared" si="229"/>
        <v/>
      </c>
      <c r="V798" s="29"/>
      <c r="W798" s="35"/>
      <c r="X798" s="35"/>
      <c r="Y798" s="35"/>
      <c r="Z798" s="35"/>
      <c r="AA798" s="24" t="str">
        <f>IF(W798&lt;&gt;"",VLOOKUP(W798,'Anlagentypen strukt inkl RD end'!$A$2:$H$40,8),"")</f>
        <v/>
      </c>
      <c r="AB798" s="24" t="str">
        <f>IF(X798&lt;&gt;"",VLOOKUP(X798,'Anlagentypen strukt inkl RD end'!$A$2:$H$40,8),"")</f>
        <v/>
      </c>
      <c r="AC798" s="24" t="str">
        <f>IF(Y798&lt;&gt;"",VLOOKUP(Y798,'Anlagentypen strukt inkl RD end'!$A$2:$H$40,8),"")</f>
        <v/>
      </c>
      <c r="AD798" s="24" t="str">
        <f>IF(Z798&lt;&gt;"",VLOOKUP(Z798,'Anlagentypen strukt inkl RD end'!$A$2:$H$40,8),"")</f>
        <v/>
      </c>
      <c r="AE798" s="33" t="str">
        <f t="shared" si="230"/>
        <v/>
      </c>
      <c r="AF798" s="25"/>
      <c r="AG798" s="25"/>
      <c r="AH798" s="25"/>
      <c r="AI798" s="25"/>
      <c r="AJ798" s="47" t="str">
        <f t="shared" si="231"/>
        <v/>
      </c>
      <c r="AK798" s="48" t="str">
        <f t="shared" si="225"/>
        <v/>
      </c>
      <c r="AL798" s="47" t="str">
        <f t="shared" si="236"/>
        <v/>
      </c>
      <c r="AM798" s="27"/>
      <c r="AN798" s="36" t="str">
        <f t="shared" si="226"/>
        <v/>
      </c>
      <c r="AO798" s="39" t="str">
        <f t="shared" si="222"/>
        <v/>
      </c>
      <c r="AP798" s="39" t="str">
        <f t="shared" si="232"/>
        <v>X</v>
      </c>
      <c r="AQ798" s="97" t="str">
        <f t="shared" si="227"/>
        <v/>
      </c>
      <c r="AR798" s="140" t="str">
        <f>_xlfn.IFNA(IF(AND(MATCH(B798,SlNrfürStrecke!A:A,0)&gt;0,MATCH(C798,SlNrfürStrecke!B:B,0)&gt;0)=TRUE,"ja","nein"),"nein")</f>
        <v>ja</v>
      </c>
      <c r="AS798" s="140" t="str">
        <f t="shared" si="233"/>
        <v>ja</v>
      </c>
      <c r="AT798" s="113" t="str">
        <f t="shared" si="234"/>
        <v>Nein</v>
      </c>
      <c r="AU798" s="113"/>
      <c r="AV798" s="141" t="s">
        <v>3607</v>
      </c>
    </row>
    <row r="799" spans="1:48" s="39" customFormat="1" hidden="1" x14ac:dyDescent="0.25">
      <c r="A799" s="23"/>
      <c r="B799" s="77">
        <v>51303</v>
      </c>
      <c r="C799" s="81" t="s">
        <v>7</v>
      </c>
      <c r="D799" s="81" t="s">
        <v>8</v>
      </c>
      <c r="E799" s="37" t="b">
        <f t="shared" si="235"/>
        <v>0</v>
      </c>
      <c r="F799" s="37" t="b">
        <f t="shared" si="228"/>
        <v>0</v>
      </c>
      <c r="G799" s="38" t="str">
        <f t="shared" si="219"/>
        <v>51303 77 g</v>
      </c>
      <c r="H799" s="18" t="s">
        <v>3380</v>
      </c>
      <c r="I799" s="94" t="s">
        <v>9</v>
      </c>
      <c r="J799" s="19" t="s">
        <v>3</v>
      </c>
      <c r="K799" s="19" t="s">
        <v>3</v>
      </c>
      <c r="L799" s="51"/>
      <c r="M799" s="51"/>
      <c r="N799" s="19" t="str">
        <f t="shared" si="220"/>
        <v/>
      </c>
      <c r="O799" s="22" t="str">
        <f t="shared" ca="1" si="223"/>
        <v>ja</v>
      </c>
      <c r="P799" s="22" t="str">
        <f t="shared" ca="1" si="224"/>
        <v>ja</v>
      </c>
      <c r="Q799" s="20" t="str">
        <f t="shared" ca="1" si="221"/>
        <v>Ja</v>
      </c>
      <c r="R799" s="53" t="s">
        <v>1127</v>
      </c>
      <c r="S799" s="84"/>
      <c r="T799" s="83"/>
      <c r="U799" s="33" t="str">
        <f t="shared" si="229"/>
        <v/>
      </c>
      <c r="V799" s="29"/>
      <c r="W799" s="35"/>
      <c r="X799" s="35"/>
      <c r="Y799" s="35"/>
      <c r="Z799" s="35"/>
      <c r="AA799" s="24" t="str">
        <f>IF(W799&lt;&gt;"",VLOOKUP(W799,'Anlagentypen strukt inkl RD end'!$A$2:$H$40,8),"")</f>
        <v/>
      </c>
      <c r="AB799" s="24" t="str">
        <f>IF(X799&lt;&gt;"",VLOOKUP(X799,'Anlagentypen strukt inkl RD end'!$A$2:$H$40,8),"")</f>
        <v/>
      </c>
      <c r="AC799" s="24" t="str">
        <f>IF(Y799&lt;&gt;"",VLOOKUP(Y799,'Anlagentypen strukt inkl RD end'!$A$2:$H$40,8),"")</f>
        <v/>
      </c>
      <c r="AD799" s="24" t="str">
        <f>IF(Z799&lt;&gt;"",VLOOKUP(Z799,'Anlagentypen strukt inkl RD end'!$A$2:$H$40,8),"")</f>
        <v/>
      </c>
      <c r="AE799" s="33" t="str">
        <f t="shared" si="230"/>
        <v/>
      </c>
      <c r="AF799" s="25"/>
      <c r="AG799" s="25"/>
      <c r="AH799" s="25"/>
      <c r="AI799" s="25"/>
      <c r="AJ799" s="47" t="str">
        <f t="shared" si="231"/>
        <v/>
      </c>
      <c r="AK799" s="48" t="str">
        <f t="shared" si="225"/>
        <v/>
      </c>
      <c r="AL799" s="47" t="str">
        <f t="shared" si="236"/>
        <v/>
      </c>
      <c r="AM799" s="27"/>
      <c r="AN799" s="36" t="str">
        <f t="shared" si="226"/>
        <v/>
      </c>
      <c r="AO799" s="39" t="str">
        <f t="shared" si="222"/>
        <v/>
      </c>
      <c r="AP799" s="39" t="str">
        <f t="shared" si="232"/>
        <v/>
      </c>
      <c r="AQ799" s="97" t="str">
        <f t="shared" si="227"/>
        <v/>
      </c>
      <c r="AR799" s="113" t="str">
        <f>_xlfn.IFNA(IF(AND(MATCH(B799,SlNrfürStrecke!A:A,0)&gt;0,MATCH(C799,SlNrfürStrecke!B:B,0)&gt;0)=TRUE,"ja","nein"),"nein")</f>
        <v>nein</v>
      </c>
      <c r="AS799" s="140" t="str">
        <f t="shared" si="233"/>
        <v>nein</v>
      </c>
      <c r="AT799" s="113" t="str">
        <f t="shared" si="234"/>
        <v>Ja</v>
      </c>
      <c r="AU799" s="113"/>
      <c r="AV799" s="141" t="s">
        <v>3607</v>
      </c>
    </row>
    <row r="800" spans="1:48" s="39" customFormat="1" ht="26.4" hidden="1" x14ac:dyDescent="0.25">
      <c r="A800" s="23"/>
      <c r="B800" s="77">
        <v>51303</v>
      </c>
      <c r="C800" s="81" t="s">
        <v>142</v>
      </c>
      <c r="D800" s="81" t="s">
        <v>3</v>
      </c>
      <c r="E800" s="37" t="b">
        <f t="shared" si="235"/>
        <v>0</v>
      </c>
      <c r="F800" s="37" t="b">
        <f t="shared" si="228"/>
        <v>0</v>
      </c>
      <c r="G800" s="38" t="str">
        <f t="shared" si="219"/>
        <v xml:space="preserve">51303 91 </v>
      </c>
      <c r="H800" s="18" t="s">
        <v>3380</v>
      </c>
      <c r="I800" s="94" t="s">
        <v>3164</v>
      </c>
      <c r="J800" s="19" t="s">
        <v>3</v>
      </c>
      <c r="K800" s="19" t="s">
        <v>3</v>
      </c>
      <c r="L800" s="51"/>
      <c r="M800" s="51"/>
      <c r="N800" s="19" t="str">
        <f t="shared" si="220"/>
        <v/>
      </c>
      <c r="O800" s="22" t="str">
        <f t="shared" ca="1" si="223"/>
        <v>ja</v>
      </c>
      <c r="P800" s="22" t="str">
        <f t="shared" ca="1" si="224"/>
        <v>ja</v>
      </c>
      <c r="Q800" s="20" t="str">
        <f t="shared" ca="1" si="221"/>
        <v>Ja</v>
      </c>
      <c r="R800" s="53" t="s">
        <v>1128</v>
      </c>
      <c r="S800" s="73"/>
      <c r="T800" s="28"/>
      <c r="U800" s="33" t="str">
        <f t="shared" si="229"/>
        <v/>
      </c>
      <c r="V800" s="29"/>
      <c r="W800" s="35"/>
      <c r="X800" s="35"/>
      <c r="Y800" s="35"/>
      <c r="Z800" s="35"/>
      <c r="AA800" s="24" t="str">
        <f>IF(W800&lt;&gt;"",VLOOKUP(W800,'Anlagentypen strukt inkl RD end'!$A$2:$H$40,8),"")</f>
        <v/>
      </c>
      <c r="AB800" s="24" t="str">
        <f>IF(X800&lt;&gt;"",VLOOKUP(X800,'Anlagentypen strukt inkl RD end'!$A$2:$H$40,8),"")</f>
        <v/>
      </c>
      <c r="AC800" s="24" t="str">
        <f>IF(Y800&lt;&gt;"",VLOOKUP(Y800,'Anlagentypen strukt inkl RD end'!$A$2:$H$40,8),"")</f>
        <v/>
      </c>
      <c r="AD800" s="24" t="str">
        <f>IF(Z800&lt;&gt;"",VLOOKUP(Z800,'Anlagentypen strukt inkl RD end'!$A$2:$H$40,8),"")</f>
        <v/>
      </c>
      <c r="AE800" s="33" t="str">
        <f t="shared" si="230"/>
        <v/>
      </c>
      <c r="AF800" s="25"/>
      <c r="AG800" s="25"/>
      <c r="AH800" s="25"/>
      <c r="AI800" s="25"/>
      <c r="AJ800" s="47" t="str">
        <f t="shared" si="231"/>
        <v/>
      </c>
      <c r="AK800" s="48" t="str">
        <f t="shared" si="225"/>
        <v/>
      </c>
      <c r="AL800" s="47" t="str">
        <f t="shared" si="236"/>
        <v/>
      </c>
      <c r="AM800" s="27"/>
      <c r="AN800" s="36" t="str">
        <f t="shared" si="226"/>
        <v/>
      </c>
      <c r="AO800" s="39" t="str">
        <f t="shared" si="222"/>
        <v/>
      </c>
      <c r="AP800" s="39" t="str">
        <f t="shared" si="232"/>
        <v/>
      </c>
      <c r="AQ800" s="97" t="str">
        <f t="shared" si="227"/>
        <v/>
      </c>
      <c r="AR800" s="113" t="str">
        <f>_xlfn.IFNA(IF(AND(MATCH(B800,SlNrfürStrecke!A:A,0)&gt;0,MATCH(C800,SlNrfürStrecke!B:B,0)&gt;0)=TRUE,"ja","nein"),"nein")</f>
        <v>nein</v>
      </c>
      <c r="AS800" s="140" t="str">
        <f t="shared" si="233"/>
        <v>nein</v>
      </c>
      <c r="AT800" s="113" t="str">
        <f t="shared" si="234"/>
        <v>Ja</v>
      </c>
      <c r="AU800" s="113"/>
      <c r="AV800" s="141" t="s">
        <v>3607</v>
      </c>
    </row>
    <row r="801" spans="1:48" s="39" customFormat="1" hidden="1" x14ac:dyDescent="0.25">
      <c r="A801" s="23"/>
      <c r="B801" s="77">
        <v>51304</v>
      </c>
      <c r="C801" s="80" t="s">
        <v>3</v>
      </c>
      <c r="D801" s="81" t="s">
        <v>8</v>
      </c>
      <c r="E801" s="37" t="b">
        <f t="shared" si="235"/>
        <v>0</v>
      </c>
      <c r="F801" s="37" t="b">
        <f t="shared" si="228"/>
        <v>0</v>
      </c>
      <c r="G801" s="38" t="str">
        <f t="shared" si="219"/>
        <v>51304  g</v>
      </c>
      <c r="H801" s="18" t="s">
        <v>1129</v>
      </c>
      <c r="I801" s="93" t="s">
        <v>2346</v>
      </c>
      <c r="J801" s="19" t="s">
        <v>3</v>
      </c>
      <c r="K801" s="19" t="s">
        <v>3</v>
      </c>
      <c r="L801" s="55">
        <v>44562</v>
      </c>
      <c r="M801" s="51"/>
      <c r="N801" s="19" t="str">
        <f t="shared" si="220"/>
        <v>Ja</v>
      </c>
      <c r="O801" s="22" t="str">
        <f t="shared" ca="1" si="223"/>
        <v>ja</v>
      </c>
      <c r="P801" s="22" t="str">
        <f t="shared" ca="1" si="224"/>
        <v>ja</v>
      </c>
      <c r="Q801" s="21" t="str">
        <f t="shared" ca="1" si="221"/>
        <v>Ja</v>
      </c>
      <c r="R801" s="53" t="s">
        <v>3381</v>
      </c>
      <c r="S801" s="84"/>
      <c r="T801" s="83"/>
      <c r="U801" s="33" t="str">
        <f t="shared" si="229"/>
        <v/>
      </c>
      <c r="V801" s="29"/>
      <c r="W801" s="35"/>
      <c r="X801" s="35"/>
      <c r="Y801" s="35"/>
      <c r="Z801" s="35"/>
      <c r="AA801" s="24" t="str">
        <f>IF(W801&lt;&gt;"",VLOOKUP(W801,'Anlagentypen strukt inkl RD end'!$A$2:$H$40,8),"")</f>
        <v/>
      </c>
      <c r="AB801" s="24" t="str">
        <f>IF(X801&lt;&gt;"",VLOOKUP(X801,'Anlagentypen strukt inkl RD end'!$A$2:$H$40,8),"")</f>
        <v/>
      </c>
      <c r="AC801" s="24" t="str">
        <f>IF(Y801&lt;&gt;"",VLOOKUP(Y801,'Anlagentypen strukt inkl RD end'!$A$2:$H$40,8),"")</f>
        <v/>
      </c>
      <c r="AD801" s="24" t="str">
        <f>IF(Z801&lt;&gt;"",VLOOKUP(Z801,'Anlagentypen strukt inkl RD end'!$A$2:$H$40,8),"")</f>
        <v/>
      </c>
      <c r="AE801" s="33" t="str">
        <f t="shared" si="230"/>
        <v/>
      </c>
      <c r="AF801" s="25"/>
      <c r="AG801" s="25"/>
      <c r="AH801" s="25"/>
      <c r="AI801" s="25"/>
      <c r="AJ801" s="47" t="str">
        <f t="shared" si="231"/>
        <v/>
      </c>
      <c r="AK801" s="48" t="str">
        <f t="shared" si="225"/>
        <v/>
      </c>
      <c r="AL801" s="47" t="str">
        <f t="shared" si="236"/>
        <v/>
      </c>
      <c r="AM801" s="27"/>
      <c r="AN801" s="36" t="str">
        <f t="shared" si="226"/>
        <v/>
      </c>
      <c r="AO801" s="39" t="str">
        <f t="shared" si="222"/>
        <v/>
      </c>
      <c r="AP801" s="39" t="str">
        <f t="shared" si="232"/>
        <v/>
      </c>
      <c r="AQ801" s="97" t="str">
        <f t="shared" si="227"/>
        <v/>
      </c>
      <c r="AR801" s="140" t="str">
        <f>_xlfn.IFNA(IF(AND(MATCH(B801,SlNrfürStrecke!A:A,0)&gt;0,MATCH(C801,SlNrfürStrecke!B:B,0)&gt;0)=TRUE,"ja","nein"),"nein")</f>
        <v>nein</v>
      </c>
      <c r="AS801" s="140" t="str">
        <f t="shared" si="233"/>
        <v>nein</v>
      </c>
      <c r="AT801" s="113" t="str">
        <f t="shared" si="234"/>
        <v>Ja</v>
      </c>
      <c r="AU801" s="113"/>
      <c r="AV801" s="141" t="s">
        <v>3607</v>
      </c>
    </row>
    <row r="802" spans="1:48" s="39" customFormat="1" hidden="1" x14ac:dyDescent="0.25">
      <c r="A802" s="23"/>
      <c r="B802" s="77">
        <v>51304</v>
      </c>
      <c r="C802" s="81" t="s">
        <v>112</v>
      </c>
      <c r="D802" s="81" t="s">
        <v>3</v>
      </c>
      <c r="E802" s="37" t="b">
        <f t="shared" si="235"/>
        <v>0</v>
      </c>
      <c r="F802" s="37" t="b">
        <f t="shared" si="228"/>
        <v>0</v>
      </c>
      <c r="G802" s="38" t="str">
        <f t="shared" ref="G802:G859" si="237">B802&amp; " " &amp;C802&amp; " " &amp; D802</f>
        <v xml:space="preserve">51304 88 </v>
      </c>
      <c r="H802" s="18" t="s">
        <v>1129</v>
      </c>
      <c r="I802" s="94" t="s">
        <v>113</v>
      </c>
      <c r="J802" s="19" t="s">
        <v>3</v>
      </c>
      <c r="K802" s="19" t="s">
        <v>3</v>
      </c>
      <c r="L802" s="55">
        <v>44562</v>
      </c>
      <c r="M802" s="51"/>
      <c r="N802" s="19" t="str">
        <f t="shared" ref="N802:N859" si="238">IF(L802&amp;M802 &lt;&gt;"","Ja","")</f>
        <v>Ja</v>
      </c>
      <c r="O802" s="22" t="str">
        <f t="shared" ca="1" si="223"/>
        <v>ja</v>
      </c>
      <c r="P802" s="22" t="str">
        <f t="shared" ca="1" si="224"/>
        <v>ja</v>
      </c>
      <c r="Q802" s="21" t="str">
        <f t="shared" ref="Q802:Q859" ca="1" si="239">IF(OR(O802="Nein",P802="Nein"),"Nein","Ja")</f>
        <v>Ja</v>
      </c>
      <c r="R802" s="53" t="s">
        <v>3382</v>
      </c>
      <c r="S802" s="73"/>
      <c r="T802" s="28"/>
      <c r="U802" s="33" t="str">
        <f t="shared" si="229"/>
        <v/>
      </c>
      <c r="V802" s="29"/>
      <c r="W802" s="35"/>
      <c r="X802" s="35"/>
      <c r="Y802" s="35"/>
      <c r="Z802" s="35"/>
      <c r="AA802" s="24" t="str">
        <f>IF(W802&lt;&gt;"",VLOOKUP(W802,'Anlagentypen strukt inkl RD end'!$A$2:$H$40,8),"")</f>
        <v/>
      </c>
      <c r="AB802" s="24" t="str">
        <f>IF(X802&lt;&gt;"",VLOOKUP(X802,'Anlagentypen strukt inkl RD end'!$A$2:$H$40,8),"")</f>
        <v/>
      </c>
      <c r="AC802" s="24" t="str">
        <f>IF(Y802&lt;&gt;"",VLOOKUP(Y802,'Anlagentypen strukt inkl RD end'!$A$2:$H$40,8),"")</f>
        <v/>
      </c>
      <c r="AD802" s="24" t="str">
        <f>IF(Z802&lt;&gt;"",VLOOKUP(Z802,'Anlagentypen strukt inkl RD end'!$A$2:$H$40,8),"")</f>
        <v/>
      </c>
      <c r="AE802" s="33" t="str">
        <f t="shared" si="230"/>
        <v/>
      </c>
      <c r="AF802" s="25"/>
      <c r="AG802" s="25"/>
      <c r="AH802" s="25"/>
      <c r="AI802" s="25"/>
      <c r="AJ802" s="47" t="str">
        <f t="shared" si="231"/>
        <v/>
      </c>
      <c r="AK802" s="48" t="str">
        <f t="shared" si="225"/>
        <v/>
      </c>
      <c r="AL802" s="47" t="str">
        <f t="shared" si="236"/>
        <v/>
      </c>
      <c r="AM802" s="27"/>
      <c r="AN802" s="36" t="str">
        <f t="shared" si="226"/>
        <v/>
      </c>
      <c r="AO802" s="39" t="str">
        <f t="shared" ref="AO802:AO859" si="240">IF(AN802&lt;&gt;"",1,"")</f>
        <v/>
      </c>
      <c r="AP802" s="39" t="str">
        <f t="shared" si="232"/>
        <v/>
      </c>
      <c r="AQ802" s="97" t="str">
        <f t="shared" si="227"/>
        <v/>
      </c>
      <c r="AR802" s="113" t="str">
        <f>_xlfn.IFNA(IF(AND(MATCH(B802,SlNrfürStrecke!A:A,0)&gt;0,MATCH(C802,SlNrfürStrecke!B:B,0)&gt;0)=TRUE,"ja","nein"),"nein")</f>
        <v>nein</v>
      </c>
      <c r="AS802" s="140" t="str">
        <f t="shared" si="233"/>
        <v>nein</v>
      </c>
      <c r="AT802" s="113" t="str">
        <f t="shared" si="234"/>
        <v>Ja</v>
      </c>
      <c r="AU802" s="113"/>
      <c r="AV802" s="141" t="s">
        <v>3607</v>
      </c>
    </row>
    <row r="803" spans="1:48" s="39" customFormat="1" ht="26.4" hidden="1" x14ac:dyDescent="0.25">
      <c r="A803" s="23"/>
      <c r="B803" s="77">
        <v>51304</v>
      </c>
      <c r="C803" s="81" t="s">
        <v>142</v>
      </c>
      <c r="D803" s="81" t="s">
        <v>8</v>
      </c>
      <c r="E803" s="37" t="b">
        <f t="shared" si="235"/>
        <v>0</v>
      </c>
      <c r="F803" s="37" t="b">
        <f t="shared" si="228"/>
        <v>0</v>
      </c>
      <c r="G803" s="38" t="str">
        <f t="shared" si="237"/>
        <v>51304 91 g</v>
      </c>
      <c r="H803" s="18" t="s">
        <v>1129</v>
      </c>
      <c r="I803" s="94" t="s">
        <v>3164</v>
      </c>
      <c r="J803" s="19" t="s">
        <v>3</v>
      </c>
      <c r="K803" s="19" t="s">
        <v>3182</v>
      </c>
      <c r="L803" s="55">
        <v>44562</v>
      </c>
      <c r="M803" s="51"/>
      <c r="N803" s="19" t="str">
        <f t="shared" si="238"/>
        <v>Ja</v>
      </c>
      <c r="O803" s="22" t="str">
        <f t="shared" ca="1" si="223"/>
        <v>ja</v>
      </c>
      <c r="P803" s="22" t="str">
        <f t="shared" ca="1" si="224"/>
        <v>ja</v>
      </c>
      <c r="Q803" s="21" t="str">
        <f t="shared" ca="1" si="239"/>
        <v>Ja</v>
      </c>
      <c r="R803" s="53" t="s">
        <v>3383</v>
      </c>
      <c r="S803" s="84"/>
      <c r="T803" s="83"/>
      <c r="U803" s="33" t="str">
        <f t="shared" si="229"/>
        <v/>
      </c>
      <c r="V803" s="29"/>
      <c r="W803" s="35"/>
      <c r="X803" s="35"/>
      <c r="Y803" s="35"/>
      <c r="Z803" s="35"/>
      <c r="AA803" s="24" t="str">
        <f>IF(W803&lt;&gt;"",VLOOKUP(W803,'Anlagentypen strukt inkl RD end'!$A$2:$H$40,8),"")</f>
        <v/>
      </c>
      <c r="AB803" s="24" t="str">
        <f>IF(X803&lt;&gt;"",VLOOKUP(X803,'Anlagentypen strukt inkl RD end'!$A$2:$H$40,8),"")</f>
        <v/>
      </c>
      <c r="AC803" s="24" t="str">
        <f>IF(Y803&lt;&gt;"",VLOOKUP(Y803,'Anlagentypen strukt inkl RD end'!$A$2:$H$40,8),"")</f>
        <v/>
      </c>
      <c r="AD803" s="24" t="str">
        <f>IF(Z803&lt;&gt;"",VLOOKUP(Z803,'Anlagentypen strukt inkl RD end'!$A$2:$H$40,8),"")</f>
        <v/>
      </c>
      <c r="AE803" s="33" t="str">
        <f t="shared" si="230"/>
        <v/>
      </c>
      <c r="AF803" s="25"/>
      <c r="AG803" s="25"/>
      <c r="AH803" s="25"/>
      <c r="AI803" s="25"/>
      <c r="AJ803" s="47" t="str">
        <f t="shared" si="231"/>
        <v/>
      </c>
      <c r="AK803" s="48" t="str">
        <f t="shared" si="225"/>
        <v/>
      </c>
      <c r="AL803" s="47" t="str">
        <f t="shared" si="236"/>
        <v/>
      </c>
      <c r="AM803" s="27"/>
      <c r="AN803" s="36" t="str">
        <f t="shared" si="226"/>
        <v/>
      </c>
      <c r="AO803" s="39" t="str">
        <f t="shared" si="240"/>
        <v/>
      </c>
      <c r="AP803" s="39" t="str">
        <f t="shared" si="232"/>
        <v/>
      </c>
      <c r="AQ803" s="97" t="str">
        <f t="shared" si="227"/>
        <v/>
      </c>
      <c r="AR803" s="113" t="str">
        <f>_xlfn.IFNA(IF(AND(MATCH(B803,SlNrfürStrecke!A:A,0)&gt;0,MATCH(C803,SlNrfürStrecke!B:B,0)&gt;0)=TRUE,"ja","nein"),"nein")</f>
        <v>nein</v>
      </c>
      <c r="AS803" s="140" t="str">
        <f t="shared" si="233"/>
        <v>nein</v>
      </c>
      <c r="AT803" s="113" t="str">
        <f t="shared" si="234"/>
        <v>Ja</v>
      </c>
      <c r="AU803" s="113"/>
      <c r="AV803" s="141" t="s">
        <v>3607</v>
      </c>
    </row>
    <row r="804" spans="1:48" s="39" customFormat="1" x14ac:dyDescent="0.25">
      <c r="A804" s="23" t="s">
        <v>2345</v>
      </c>
      <c r="B804" s="77">
        <v>51305</v>
      </c>
      <c r="C804" s="80" t="s">
        <v>3</v>
      </c>
      <c r="D804" s="81" t="s">
        <v>3</v>
      </c>
      <c r="E804" s="37" t="b">
        <f t="shared" si="235"/>
        <v>1</v>
      </c>
      <c r="F804" s="37" t="b">
        <f t="shared" si="228"/>
        <v>0</v>
      </c>
      <c r="G804" s="38" t="str">
        <f t="shared" si="237"/>
        <v xml:space="preserve">51305  </v>
      </c>
      <c r="H804" s="18" t="s">
        <v>1131</v>
      </c>
      <c r="I804" s="93" t="s">
        <v>2346</v>
      </c>
      <c r="J804" s="19" t="s">
        <v>3</v>
      </c>
      <c r="K804" s="19" t="s">
        <v>3</v>
      </c>
      <c r="L804" s="51"/>
      <c r="M804" s="51"/>
      <c r="N804" s="19" t="str">
        <f t="shared" si="238"/>
        <v/>
      </c>
      <c r="O804" s="22" t="str">
        <f t="shared" ca="1" si="223"/>
        <v>ja</v>
      </c>
      <c r="P804" s="22" t="str">
        <f t="shared" ca="1" si="224"/>
        <v>ja</v>
      </c>
      <c r="Q804" s="20" t="str">
        <f t="shared" ca="1" si="239"/>
        <v>Ja</v>
      </c>
      <c r="R804" s="53" t="s">
        <v>1130</v>
      </c>
      <c r="S804" s="73" t="s">
        <v>2345</v>
      </c>
      <c r="T804" s="28"/>
      <c r="U804" s="33" t="str">
        <f t="shared" si="229"/>
        <v/>
      </c>
      <c r="V804" s="29"/>
      <c r="W804" s="35"/>
      <c r="X804" s="35"/>
      <c r="Y804" s="35"/>
      <c r="Z804" s="35"/>
      <c r="AA804" s="24" t="str">
        <f>IF(W804&lt;&gt;"",VLOOKUP(W804,'Anlagentypen strukt inkl RD end'!$A$2:$H$40,8),"")</f>
        <v/>
      </c>
      <c r="AB804" s="24" t="str">
        <f>IF(X804&lt;&gt;"",VLOOKUP(X804,'Anlagentypen strukt inkl RD end'!$A$2:$H$40,8),"")</f>
        <v/>
      </c>
      <c r="AC804" s="24" t="str">
        <f>IF(Y804&lt;&gt;"",VLOOKUP(Y804,'Anlagentypen strukt inkl RD end'!$A$2:$H$40,8),"")</f>
        <v/>
      </c>
      <c r="AD804" s="24" t="str">
        <f>IF(Z804&lt;&gt;"",VLOOKUP(Z804,'Anlagentypen strukt inkl RD end'!$A$2:$H$40,8),"")</f>
        <v/>
      </c>
      <c r="AE804" s="33" t="str">
        <f t="shared" si="230"/>
        <v/>
      </c>
      <c r="AF804" s="25"/>
      <c r="AG804" s="25"/>
      <c r="AH804" s="25"/>
      <c r="AI804" s="25"/>
      <c r="AJ804" s="47" t="str">
        <f t="shared" si="231"/>
        <v/>
      </c>
      <c r="AK804" s="48" t="str">
        <f t="shared" si="225"/>
        <v/>
      </c>
      <c r="AL804" s="47" t="str">
        <f t="shared" si="236"/>
        <v/>
      </c>
      <c r="AM804" s="27"/>
      <c r="AN804" s="36" t="str">
        <f t="shared" si="226"/>
        <v/>
      </c>
      <c r="AO804" s="39" t="str">
        <f t="shared" si="240"/>
        <v/>
      </c>
      <c r="AP804" s="39" t="str">
        <f t="shared" si="232"/>
        <v>X</v>
      </c>
      <c r="AQ804" s="97" t="str">
        <f t="shared" si="227"/>
        <v/>
      </c>
      <c r="AR804" s="140" t="str">
        <f>_xlfn.IFNA(IF(AND(MATCH(B804,SlNrfürStrecke!A:A,0)&gt;0,MATCH(C804,SlNrfürStrecke!B:B,0)&gt;0)=TRUE,"ja","nein"),"nein")</f>
        <v>ja</v>
      </c>
      <c r="AS804" s="140" t="str">
        <f t="shared" si="233"/>
        <v>ja</v>
      </c>
      <c r="AT804" s="113" t="str">
        <f t="shared" si="234"/>
        <v>Nein</v>
      </c>
      <c r="AU804" s="113"/>
      <c r="AV804" s="141" t="s">
        <v>3607</v>
      </c>
    </row>
    <row r="805" spans="1:48" s="39" customFormat="1" hidden="1" x14ac:dyDescent="0.25">
      <c r="A805" s="23"/>
      <c r="B805" s="77">
        <v>51305</v>
      </c>
      <c r="C805" s="81" t="s">
        <v>7</v>
      </c>
      <c r="D805" s="81" t="s">
        <v>8</v>
      </c>
      <c r="E805" s="37" t="b">
        <f t="shared" si="235"/>
        <v>0</v>
      </c>
      <c r="F805" s="37" t="b">
        <f t="shared" si="228"/>
        <v>0</v>
      </c>
      <c r="G805" s="38" t="str">
        <f t="shared" si="237"/>
        <v>51305 77 g</v>
      </c>
      <c r="H805" s="18" t="s">
        <v>1131</v>
      </c>
      <c r="I805" s="94" t="s">
        <v>9</v>
      </c>
      <c r="J805" s="19" t="s">
        <v>3</v>
      </c>
      <c r="K805" s="19" t="s">
        <v>3</v>
      </c>
      <c r="L805" s="51"/>
      <c r="M805" s="51"/>
      <c r="N805" s="19" t="str">
        <f t="shared" si="238"/>
        <v/>
      </c>
      <c r="O805" s="22" t="str">
        <f t="shared" ca="1" si="223"/>
        <v>ja</v>
      </c>
      <c r="P805" s="22" t="str">
        <f t="shared" ca="1" si="224"/>
        <v>ja</v>
      </c>
      <c r="Q805" s="20" t="str">
        <f t="shared" ca="1" si="239"/>
        <v>Ja</v>
      </c>
      <c r="R805" s="53" t="s">
        <v>1132</v>
      </c>
      <c r="S805" s="84"/>
      <c r="T805" s="83"/>
      <c r="U805" s="33" t="str">
        <f t="shared" si="229"/>
        <v/>
      </c>
      <c r="V805" s="29"/>
      <c r="W805" s="35"/>
      <c r="X805" s="35"/>
      <c r="Y805" s="35"/>
      <c r="Z805" s="35"/>
      <c r="AA805" s="24" t="str">
        <f>IF(W805&lt;&gt;"",VLOOKUP(W805,'Anlagentypen strukt inkl RD end'!$A$2:$H$40,8),"")</f>
        <v/>
      </c>
      <c r="AB805" s="24" t="str">
        <f>IF(X805&lt;&gt;"",VLOOKUP(X805,'Anlagentypen strukt inkl RD end'!$A$2:$H$40,8),"")</f>
        <v/>
      </c>
      <c r="AC805" s="24" t="str">
        <f>IF(Y805&lt;&gt;"",VLOOKUP(Y805,'Anlagentypen strukt inkl RD end'!$A$2:$H$40,8),"")</f>
        <v/>
      </c>
      <c r="AD805" s="24" t="str">
        <f>IF(Z805&lt;&gt;"",VLOOKUP(Z805,'Anlagentypen strukt inkl RD end'!$A$2:$H$40,8),"")</f>
        <v/>
      </c>
      <c r="AE805" s="33" t="str">
        <f t="shared" si="230"/>
        <v/>
      </c>
      <c r="AF805" s="25"/>
      <c r="AG805" s="25"/>
      <c r="AH805" s="25"/>
      <c r="AI805" s="25"/>
      <c r="AJ805" s="47" t="str">
        <f t="shared" si="231"/>
        <v/>
      </c>
      <c r="AK805" s="48" t="str">
        <f t="shared" si="225"/>
        <v/>
      </c>
      <c r="AL805" s="47" t="str">
        <f t="shared" si="236"/>
        <v/>
      </c>
      <c r="AM805" s="27"/>
      <c r="AN805" s="36" t="str">
        <f t="shared" si="226"/>
        <v/>
      </c>
      <c r="AO805" s="39" t="str">
        <f t="shared" si="240"/>
        <v/>
      </c>
      <c r="AP805" s="39" t="str">
        <f t="shared" si="232"/>
        <v/>
      </c>
      <c r="AQ805" s="97" t="str">
        <f t="shared" si="227"/>
        <v/>
      </c>
      <c r="AR805" s="113" t="str">
        <f>_xlfn.IFNA(IF(AND(MATCH(B805,SlNrfürStrecke!A:A,0)&gt;0,MATCH(C805,SlNrfürStrecke!B:B,0)&gt;0)=TRUE,"ja","nein"),"nein")</f>
        <v>nein</v>
      </c>
      <c r="AS805" s="140" t="str">
        <f t="shared" si="233"/>
        <v>nein</v>
      </c>
      <c r="AT805" s="113" t="str">
        <f t="shared" si="234"/>
        <v>Ja</v>
      </c>
      <c r="AU805" s="113"/>
      <c r="AV805" s="141" t="s">
        <v>3607</v>
      </c>
    </row>
    <row r="806" spans="1:48" s="39" customFormat="1" ht="26.4" hidden="1" x14ac:dyDescent="0.25">
      <c r="A806" s="23"/>
      <c r="B806" s="77">
        <v>51305</v>
      </c>
      <c r="C806" s="81" t="s">
        <v>142</v>
      </c>
      <c r="D806" s="81" t="s">
        <v>3</v>
      </c>
      <c r="E806" s="37" t="b">
        <f t="shared" si="235"/>
        <v>0</v>
      </c>
      <c r="F806" s="37" t="b">
        <f t="shared" si="228"/>
        <v>0</v>
      </c>
      <c r="G806" s="38" t="str">
        <f t="shared" si="237"/>
        <v xml:space="preserve">51305 91 </v>
      </c>
      <c r="H806" s="18" t="s">
        <v>1131</v>
      </c>
      <c r="I806" s="94" t="s">
        <v>3164</v>
      </c>
      <c r="J806" s="19" t="s">
        <v>3</v>
      </c>
      <c r="K806" s="19" t="s">
        <v>3</v>
      </c>
      <c r="L806" s="51"/>
      <c r="M806" s="51"/>
      <c r="N806" s="19" t="str">
        <f t="shared" si="238"/>
        <v/>
      </c>
      <c r="O806" s="22" t="str">
        <f t="shared" ca="1" si="223"/>
        <v>ja</v>
      </c>
      <c r="P806" s="22" t="str">
        <f t="shared" ca="1" si="224"/>
        <v>ja</v>
      </c>
      <c r="Q806" s="20" t="str">
        <f t="shared" ca="1" si="239"/>
        <v>Ja</v>
      </c>
      <c r="R806" s="53" t="s">
        <v>1133</v>
      </c>
      <c r="S806" s="73"/>
      <c r="T806" s="28"/>
      <c r="U806" s="33" t="str">
        <f t="shared" si="229"/>
        <v/>
      </c>
      <c r="V806" s="29"/>
      <c r="W806" s="35"/>
      <c r="X806" s="35"/>
      <c r="Y806" s="35"/>
      <c r="Z806" s="35"/>
      <c r="AA806" s="24" t="str">
        <f>IF(W806&lt;&gt;"",VLOOKUP(W806,'Anlagentypen strukt inkl RD end'!$A$2:$H$40,8),"")</f>
        <v/>
      </c>
      <c r="AB806" s="24" t="str">
        <f>IF(X806&lt;&gt;"",VLOOKUP(X806,'Anlagentypen strukt inkl RD end'!$A$2:$H$40,8),"")</f>
        <v/>
      </c>
      <c r="AC806" s="24" t="str">
        <f>IF(Y806&lt;&gt;"",VLOOKUP(Y806,'Anlagentypen strukt inkl RD end'!$A$2:$H$40,8),"")</f>
        <v/>
      </c>
      <c r="AD806" s="24" t="str">
        <f>IF(Z806&lt;&gt;"",VLOOKUP(Z806,'Anlagentypen strukt inkl RD end'!$A$2:$H$40,8),"")</f>
        <v/>
      </c>
      <c r="AE806" s="33" t="str">
        <f t="shared" si="230"/>
        <v/>
      </c>
      <c r="AF806" s="25"/>
      <c r="AG806" s="25"/>
      <c r="AH806" s="25"/>
      <c r="AI806" s="25"/>
      <c r="AJ806" s="47" t="str">
        <f t="shared" si="231"/>
        <v/>
      </c>
      <c r="AK806" s="48" t="str">
        <f t="shared" si="225"/>
        <v/>
      </c>
      <c r="AL806" s="47" t="str">
        <f t="shared" si="236"/>
        <v/>
      </c>
      <c r="AM806" s="27"/>
      <c r="AN806" s="36" t="str">
        <f t="shared" si="226"/>
        <v/>
      </c>
      <c r="AO806" s="39" t="str">
        <f t="shared" si="240"/>
        <v/>
      </c>
      <c r="AP806" s="39" t="str">
        <f t="shared" si="232"/>
        <v/>
      </c>
      <c r="AQ806" s="97" t="str">
        <f t="shared" si="227"/>
        <v/>
      </c>
      <c r="AR806" s="113" t="str">
        <f>_xlfn.IFNA(IF(AND(MATCH(B806,SlNrfürStrecke!A:A,0)&gt;0,MATCH(C806,SlNrfürStrecke!B:B,0)&gt;0)=TRUE,"ja","nein"),"nein")</f>
        <v>nein</v>
      </c>
      <c r="AS806" s="140" t="str">
        <f t="shared" si="233"/>
        <v>nein</v>
      </c>
      <c r="AT806" s="113" t="str">
        <f t="shared" si="234"/>
        <v>Ja</v>
      </c>
      <c r="AU806" s="113"/>
      <c r="AV806" s="141" t="s">
        <v>3607</v>
      </c>
    </row>
    <row r="807" spans="1:48" s="39" customFormat="1" x14ac:dyDescent="0.25">
      <c r="A807" s="23" t="s">
        <v>2345</v>
      </c>
      <c r="B807" s="77">
        <v>51306</v>
      </c>
      <c r="C807" s="80" t="s">
        <v>3</v>
      </c>
      <c r="D807" s="81" t="s">
        <v>3</v>
      </c>
      <c r="E807" s="37" t="b">
        <f t="shared" si="235"/>
        <v>1</v>
      </c>
      <c r="F807" s="37" t="b">
        <f t="shared" si="228"/>
        <v>0</v>
      </c>
      <c r="G807" s="38" t="str">
        <f t="shared" si="237"/>
        <v xml:space="preserve">51306  </v>
      </c>
      <c r="H807" s="18" t="s">
        <v>1135</v>
      </c>
      <c r="I807" s="93" t="s">
        <v>2346</v>
      </c>
      <c r="J807" s="19" t="s">
        <v>3</v>
      </c>
      <c r="K807" s="19" t="s">
        <v>3</v>
      </c>
      <c r="L807" s="51"/>
      <c r="M807" s="51"/>
      <c r="N807" s="19" t="str">
        <f t="shared" si="238"/>
        <v/>
      </c>
      <c r="O807" s="22" t="str">
        <f t="shared" ca="1" si="223"/>
        <v>ja</v>
      </c>
      <c r="P807" s="22" t="str">
        <f t="shared" ca="1" si="224"/>
        <v>ja</v>
      </c>
      <c r="Q807" s="20" t="str">
        <f t="shared" ca="1" si="239"/>
        <v>Ja</v>
      </c>
      <c r="R807" s="53" t="s">
        <v>1134</v>
      </c>
      <c r="S807" s="73" t="s">
        <v>2345</v>
      </c>
      <c r="T807" s="28"/>
      <c r="U807" s="33" t="str">
        <f t="shared" si="229"/>
        <v/>
      </c>
      <c r="V807" s="29"/>
      <c r="W807" s="35"/>
      <c r="X807" s="35"/>
      <c r="Y807" s="35"/>
      <c r="Z807" s="35"/>
      <c r="AA807" s="24" t="str">
        <f>IF(W807&lt;&gt;"",VLOOKUP(W807,'Anlagentypen strukt inkl RD end'!$A$2:$H$40,8),"")</f>
        <v/>
      </c>
      <c r="AB807" s="24" t="str">
        <f>IF(X807&lt;&gt;"",VLOOKUP(X807,'Anlagentypen strukt inkl RD end'!$A$2:$H$40,8),"")</f>
        <v/>
      </c>
      <c r="AC807" s="24" t="str">
        <f>IF(Y807&lt;&gt;"",VLOOKUP(Y807,'Anlagentypen strukt inkl RD end'!$A$2:$H$40,8),"")</f>
        <v/>
      </c>
      <c r="AD807" s="24" t="str">
        <f>IF(Z807&lt;&gt;"",VLOOKUP(Z807,'Anlagentypen strukt inkl RD end'!$A$2:$H$40,8),"")</f>
        <v/>
      </c>
      <c r="AE807" s="33" t="str">
        <f t="shared" si="230"/>
        <v/>
      </c>
      <c r="AF807" s="25"/>
      <c r="AG807" s="25"/>
      <c r="AH807" s="25"/>
      <c r="AI807" s="25"/>
      <c r="AJ807" s="47" t="str">
        <f t="shared" si="231"/>
        <v/>
      </c>
      <c r="AK807" s="48" t="str">
        <f t="shared" si="225"/>
        <v/>
      </c>
      <c r="AL807" s="47" t="str">
        <f t="shared" si="236"/>
        <v/>
      </c>
      <c r="AM807" s="27"/>
      <c r="AN807" s="36" t="str">
        <f t="shared" si="226"/>
        <v/>
      </c>
      <c r="AO807" s="39" t="str">
        <f t="shared" si="240"/>
        <v/>
      </c>
      <c r="AP807" s="39" t="str">
        <f t="shared" si="232"/>
        <v>X</v>
      </c>
      <c r="AQ807" s="97" t="str">
        <f t="shared" si="227"/>
        <v/>
      </c>
      <c r="AR807" s="140" t="str">
        <f>_xlfn.IFNA(IF(AND(MATCH(B807,SlNrfürStrecke!A:A,0)&gt;0,MATCH(C807,SlNrfürStrecke!B:B,0)&gt;0)=TRUE,"ja","nein"),"nein")</f>
        <v>ja</v>
      </c>
      <c r="AS807" s="140" t="str">
        <f t="shared" si="233"/>
        <v>ja</v>
      </c>
      <c r="AT807" s="113" t="str">
        <f t="shared" si="234"/>
        <v>Nein</v>
      </c>
      <c r="AU807" s="113"/>
      <c r="AV807" s="141" t="s">
        <v>3607</v>
      </c>
    </row>
    <row r="808" spans="1:48" s="39" customFormat="1" hidden="1" x14ac:dyDescent="0.25">
      <c r="A808" s="23"/>
      <c r="B808" s="77">
        <v>51306</v>
      </c>
      <c r="C808" s="81" t="s">
        <v>7</v>
      </c>
      <c r="D808" s="81" t="s">
        <v>8</v>
      </c>
      <c r="E808" s="37" t="b">
        <f t="shared" si="235"/>
        <v>0</v>
      </c>
      <c r="F808" s="37" t="b">
        <f t="shared" si="228"/>
        <v>0</v>
      </c>
      <c r="G808" s="38" t="str">
        <f t="shared" si="237"/>
        <v>51306 77 g</v>
      </c>
      <c r="H808" s="18" t="s">
        <v>1135</v>
      </c>
      <c r="I808" s="94" t="s">
        <v>9</v>
      </c>
      <c r="J808" s="19" t="s">
        <v>3</v>
      </c>
      <c r="K808" s="19" t="s">
        <v>3</v>
      </c>
      <c r="L808" s="51"/>
      <c r="M808" s="51"/>
      <c r="N808" s="19" t="str">
        <f t="shared" si="238"/>
        <v/>
      </c>
      <c r="O808" s="22" t="str">
        <f t="shared" ca="1" si="223"/>
        <v>ja</v>
      </c>
      <c r="P808" s="22" t="str">
        <f t="shared" ca="1" si="224"/>
        <v>ja</v>
      </c>
      <c r="Q808" s="20" t="str">
        <f t="shared" ca="1" si="239"/>
        <v>Ja</v>
      </c>
      <c r="R808" s="53" t="s">
        <v>1136</v>
      </c>
      <c r="S808" s="84"/>
      <c r="T808" s="83"/>
      <c r="U808" s="33" t="str">
        <f t="shared" si="229"/>
        <v/>
      </c>
      <c r="V808" s="29"/>
      <c r="W808" s="35"/>
      <c r="X808" s="35"/>
      <c r="Y808" s="35"/>
      <c r="Z808" s="35"/>
      <c r="AA808" s="24" t="str">
        <f>IF(W808&lt;&gt;"",VLOOKUP(W808,'Anlagentypen strukt inkl RD end'!$A$2:$H$40,8),"")</f>
        <v/>
      </c>
      <c r="AB808" s="24" t="str">
        <f>IF(X808&lt;&gt;"",VLOOKUP(X808,'Anlagentypen strukt inkl RD end'!$A$2:$H$40,8),"")</f>
        <v/>
      </c>
      <c r="AC808" s="24" t="str">
        <f>IF(Y808&lt;&gt;"",VLOOKUP(Y808,'Anlagentypen strukt inkl RD end'!$A$2:$H$40,8),"")</f>
        <v/>
      </c>
      <c r="AD808" s="24" t="str">
        <f>IF(Z808&lt;&gt;"",VLOOKUP(Z808,'Anlagentypen strukt inkl RD end'!$A$2:$H$40,8),"")</f>
        <v/>
      </c>
      <c r="AE808" s="33" t="str">
        <f t="shared" si="230"/>
        <v/>
      </c>
      <c r="AF808" s="25"/>
      <c r="AG808" s="25"/>
      <c r="AH808" s="25"/>
      <c r="AI808" s="25"/>
      <c r="AJ808" s="47" t="str">
        <f t="shared" si="231"/>
        <v/>
      </c>
      <c r="AK808" s="48" t="str">
        <f t="shared" si="225"/>
        <v/>
      </c>
      <c r="AL808" s="47" t="str">
        <f t="shared" si="236"/>
        <v/>
      </c>
      <c r="AM808" s="27"/>
      <c r="AN808" s="36" t="str">
        <f t="shared" si="226"/>
        <v/>
      </c>
      <c r="AO808" s="39" t="str">
        <f t="shared" si="240"/>
        <v/>
      </c>
      <c r="AP808" s="39" t="str">
        <f t="shared" si="232"/>
        <v/>
      </c>
      <c r="AQ808" s="97" t="str">
        <f t="shared" si="227"/>
        <v/>
      </c>
      <c r="AR808" s="113" t="str">
        <f>_xlfn.IFNA(IF(AND(MATCH(B808,SlNrfürStrecke!A:A,0)&gt;0,MATCH(C808,SlNrfürStrecke!B:B,0)&gt;0)=TRUE,"ja","nein"),"nein")</f>
        <v>nein</v>
      </c>
      <c r="AS808" s="140" t="str">
        <f t="shared" si="233"/>
        <v>nein</v>
      </c>
      <c r="AT808" s="113" t="str">
        <f t="shared" si="234"/>
        <v>Ja</v>
      </c>
      <c r="AU808" s="113"/>
      <c r="AV808" s="141" t="s">
        <v>3607</v>
      </c>
    </row>
    <row r="809" spans="1:48" s="39" customFormat="1" ht="26.4" hidden="1" x14ac:dyDescent="0.25">
      <c r="A809" s="23"/>
      <c r="B809" s="77">
        <v>51306</v>
      </c>
      <c r="C809" s="81" t="s">
        <v>142</v>
      </c>
      <c r="D809" s="81" t="s">
        <v>3</v>
      </c>
      <c r="E809" s="37" t="b">
        <f t="shared" si="235"/>
        <v>0</v>
      </c>
      <c r="F809" s="37" t="b">
        <f t="shared" si="228"/>
        <v>0</v>
      </c>
      <c r="G809" s="38" t="str">
        <f t="shared" si="237"/>
        <v xml:space="preserve">51306 91 </v>
      </c>
      <c r="H809" s="18" t="s">
        <v>1135</v>
      </c>
      <c r="I809" s="94" t="s">
        <v>3164</v>
      </c>
      <c r="J809" s="19" t="s">
        <v>3</v>
      </c>
      <c r="K809" s="19" t="s">
        <v>3</v>
      </c>
      <c r="L809" s="51"/>
      <c r="M809" s="51"/>
      <c r="N809" s="19" t="str">
        <f t="shared" si="238"/>
        <v/>
      </c>
      <c r="O809" s="22" t="str">
        <f t="shared" ref="O809:O864" ca="1" si="241">IF(OR(L809&lt;TODAY(),L809=""),"ja","nein")</f>
        <v>ja</v>
      </c>
      <c r="P809" s="22" t="str">
        <f t="shared" ref="P809:P864" ca="1" si="242">IF(OR(M809&gt;TODAY(),M809=""),"ja","nein")</f>
        <v>ja</v>
      </c>
      <c r="Q809" s="20" t="str">
        <f t="shared" ca="1" si="239"/>
        <v>Ja</v>
      </c>
      <c r="R809" s="53" t="s">
        <v>1137</v>
      </c>
      <c r="S809" s="73"/>
      <c r="T809" s="28"/>
      <c r="U809" s="33" t="str">
        <f t="shared" si="229"/>
        <v/>
      </c>
      <c r="V809" s="29"/>
      <c r="W809" s="35"/>
      <c r="X809" s="35"/>
      <c r="Y809" s="35"/>
      <c r="Z809" s="35"/>
      <c r="AA809" s="24" t="str">
        <f>IF(W809&lt;&gt;"",VLOOKUP(W809,'Anlagentypen strukt inkl RD end'!$A$2:$H$40,8),"")</f>
        <v/>
      </c>
      <c r="AB809" s="24" t="str">
        <f>IF(X809&lt;&gt;"",VLOOKUP(X809,'Anlagentypen strukt inkl RD end'!$A$2:$H$40,8),"")</f>
        <v/>
      </c>
      <c r="AC809" s="24" t="str">
        <f>IF(Y809&lt;&gt;"",VLOOKUP(Y809,'Anlagentypen strukt inkl RD end'!$A$2:$H$40,8),"")</f>
        <v/>
      </c>
      <c r="AD809" s="24" t="str">
        <f>IF(Z809&lt;&gt;"",VLOOKUP(Z809,'Anlagentypen strukt inkl RD end'!$A$2:$H$40,8),"")</f>
        <v/>
      </c>
      <c r="AE809" s="33" t="str">
        <f t="shared" si="230"/>
        <v/>
      </c>
      <c r="AF809" s="25"/>
      <c r="AG809" s="25"/>
      <c r="AH809" s="25"/>
      <c r="AI809" s="25"/>
      <c r="AJ809" s="47" t="str">
        <f t="shared" si="231"/>
        <v/>
      </c>
      <c r="AK809" s="48" t="str">
        <f t="shared" si="225"/>
        <v/>
      </c>
      <c r="AL809" s="47" t="str">
        <f t="shared" si="236"/>
        <v/>
      </c>
      <c r="AM809" s="27"/>
      <c r="AN809" s="36" t="str">
        <f t="shared" si="226"/>
        <v/>
      </c>
      <c r="AO809" s="39" t="str">
        <f t="shared" si="240"/>
        <v/>
      </c>
      <c r="AP809" s="39" t="str">
        <f t="shared" si="232"/>
        <v/>
      </c>
      <c r="AQ809" s="97" t="str">
        <f t="shared" si="227"/>
        <v/>
      </c>
      <c r="AR809" s="113" t="str">
        <f>_xlfn.IFNA(IF(AND(MATCH(B809,SlNrfürStrecke!A:A,0)&gt;0,MATCH(C809,SlNrfürStrecke!B:B,0)&gt;0)=TRUE,"ja","nein"),"nein")</f>
        <v>nein</v>
      </c>
      <c r="AS809" s="140" t="str">
        <f t="shared" si="233"/>
        <v>nein</v>
      </c>
      <c r="AT809" s="113" t="str">
        <f t="shared" si="234"/>
        <v>Ja</v>
      </c>
      <c r="AU809" s="113"/>
      <c r="AV809" s="141" t="s">
        <v>3607</v>
      </c>
    </row>
    <row r="810" spans="1:48" s="39" customFormat="1" hidden="1" x14ac:dyDescent="0.25">
      <c r="A810" s="23"/>
      <c r="B810" s="77">
        <v>51307</v>
      </c>
      <c r="C810" s="80" t="s">
        <v>3</v>
      </c>
      <c r="D810" s="81" t="s">
        <v>8</v>
      </c>
      <c r="E810" s="37" t="b">
        <f t="shared" si="235"/>
        <v>0</v>
      </c>
      <c r="F810" s="37" t="b">
        <f t="shared" si="228"/>
        <v>0</v>
      </c>
      <c r="G810" s="38" t="str">
        <f t="shared" si="237"/>
        <v>51307  g</v>
      </c>
      <c r="H810" s="18" t="s">
        <v>1138</v>
      </c>
      <c r="I810" s="93" t="s">
        <v>2346</v>
      </c>
      <c r="J810" s="19" t="s">
        <v>3</v>
      </c>
      <c r="K810" s="19" t="s">
        <v>3</v>
      </c>
      <c r="L810" s="55">
        <v>44562</v>
      </c>
      <c r="M810" s="51"/>
      <c r="N810" s="19" t="str">
        <f t="shared" si="238"/>
        <v>Ja</v>
      </c>
      <c r="O810" s="22" t="str">
        <f t="shared" ca="1" si="241"/>
        <v>ja</v>
      </c>
      <c r="P810" s="22" t="str">
        <f t="shared" ca="1" si="242"/>
        <v>ja</v>
      </c>
      <c r="Q810" s="21" t="str">
        <f t="shared" ca="1" si="239"/>
        <v>Ja</v>
      </c>
      <c r="R810" s="53" t="s">
        <v>3384</v>
      </c>
      <c r="S810" s="84"/>
      <c r="T810" s="83"/>
      <c r="U810" s="33" t="str">
        <f t="shared" si="229"/>
        <v/>
      </c>
      <c r="V810" s="29"/>
      <c r="W810" s="35"/>
      <c r="X810" s="35"/>
      <c r="Y810" s="35"/>
      <c r="Z810" s="35"/>
      <c r="AA810" s="24" t="str">
        <f>IF(W810&lt;&gt;"",VLOOKUP(W810,'Anlagentypen strukt inkl RD end'!$A$2:$H$40,8),"")</f>
        <v/>
      </c>
      <c r="AB810" s="24" t="str">
        <f>IF(X810&lt;&gt;"",VLOOKUP(X810,'Anlagentypen strukt inkl RD end'!$A$2:$H$40,8),"")</f>
        <v/>
      </c>
      <c r="AC810" s="24" t="str">
        <f>IF(Y810&lt;&gt;"",VLOOKUP(Y810,'Anlagentypen strukt inkl RD end'!$A$2:$H$40,8),"")</f>
        <v/>
      </c>
      <c r="AD810" s="24" t="str">
        <f>IF(Z810&lt;&gt;"",VLOOKUP(Z810,'Anlagentypen strukt inkl RD end'!$A$2:$H$40,8),"")</f>
        <v/>
      </c>
      <c r="AE810" s="33" t="str">
        <f t="shared" si="230"/>
        <v/>
      </c>
      <c r="AF810" s="25"/>
      <c r="AG810" s="25"/>
      <c r="AH810" s="25"/>
      <c r="AI810" s="25"/>
      <c r="AJ810" s="47" t="str">
        <f t="shared" si="231"/>
        <v/>
      </c>
      <c r="AK810" s="48" t="str">
        <f t="shared" si="225"/>
        <v/>
      </c>
      <c r="AL810" s="47" t="str">
        <f t="shared" si="236"/>
        <v/>
      </c>
      <c r="AM810" s="27"/>
      <c r="AN810" s="36" t="str">
        <f t="shared" si="226"/>
        <v/>
      </c>
      <c r="AO810" s="39" t="str">
        <f t="shared" si="240"/>
        <v/>
      </c>
      <c r="AP810" s="39" t="str">
        <f t="shared" si="232"/>
        <v/>
      </c>
      <c r="AQ810" s="97" t="str">
        <f t="shared" si="227"/>
        <v/>
      </c>
      <c r="AR810" s="140" t="str">
        <f>_xlfn.IFNA(IF(AND(MATCH(B810,SlNrfürStrecke!A:A,0)&gt;0,MATCH(C810,SlNrfürStrecke!B:B,0)&gt;0)=TRUE,"ja","nein"),"nein")</f>
        <v>nein</v>
      </c>
      <c r="AS810" s="140" t="str">
        <f t="shared" si="233"/>
        <v>nein</v>
      </c>
      <c r="AT810" s="113" t="str">
        <f t="shared" si="234"/>
        <v>Ja</v>
      </c>
      <c r="AU810" s="113"/>
      <c r="AV810" s="141" t="s">
        <v>3607</v>
      </c>
    </row>
    <row r="811" spans="1:48" s="39" customFormat="1" hidden="1" x14ac:dyDescent="0.25">
      <c r="A811" s="23"/>
      <c r="B811" s="77">
        <v>51307</v>
      </c>
      <c r="C811" s="81" t="s">
        <v>112</v>
      </c>
      <c r="D811" s="81" t="s">
        <v>3</v>
      </c>
      <c r="E811" s="37" t="b">
        <f t="shared" si="235"/>
        <v>0</v>
      </c>
      <c r="F811" s="37" t="b">
        <f t="shared" si="228"/>
        <v>0</v>
      </c>
      <c r="G811" s="38" t="str">
        <f t="shared" si="237"/>
        <v xml:space="preserve">51307 88 </v>
      </c>
      <c r="H811" s="18" t="s">
        <v>1138</v>
      </c>
      <c r="I811" s="94" t="s">
        <v>113</v>
      </c>
      <c r="J811" s="19" t="s">
        <v>3</v>
      </c>
      <c r="K811" s="19" t="s">
        <v>3</v>
      </c>
      <c r="L811" s="55">
        <v>44562</v>
      </c>
      <c r="M811" s="51"/>
      <c r="N811" s="19" t="str">
        <f t="shared" si="238"/>
        <v>Ja</v>
      </c>
      <c r="O811" s="22" t="str">
        <f t="shared" ca="1" si="241"/>
        <v>ja</v>
      </c>
      <c r="P811" s="22" t="str">
        <f t="shared" ca="1" si="242"/>
        <v>ja</v>
      </c>
      <c r="Q811" s="21" t="str">
        <f t="shared" ca="1" si="239"/>
        <v>Ja</v>
      </c>
      <c r="R811" s="53" t="s">
        <v>3385</v>
      </c>
      <c r="S811" s="73"/>
      <c r="T811" s="28"/>
      <c r="U811" s="33" t="str">
        <f t="shared" si="229"/>
        <v/>
      </c>
      <c r="V811" s="29"/>
      <c r="W811" s="35"/>
      <c r="X811" s="35"/>
      <c r="Y811" s="35"/>
      <c r="Z811" s="35"/>
      <c r="AA811" s="24" t="str">
        <f>IF(W811&lt;&gt;"",VLOOKUP(W811,'Anlagentypen strukt inkl RD end'!$A$2:$H$40,8),"")</f>
        <v/>
      </c>
      <c r="AB811" s="24" t="str">
        <f>IF(X811&lt;&gt;"",VLOOKUP(X811,'Anlagentypen strukt inkl RD end'!$A$2:$H$40,8),"")</f>
        <v/>
      </c>
      <c r="AC811" s="24" t="str">
        <f>IF(Y811&lt;&gt;"",VLOOKUP(Y811,'Anlagentypen strukt inkl RD end'!$A$2:$H$40,8),"")</f>
        <v/>
      </c>
      <c r="AD811" s="24" t="str">
        <f>IF(Z811&lt;&gt;"",VLOOKUP(Z811,'Anlagentypen strukt inkl RD end'!$A$2:$H$40,8),"")</f>
        <v/>
      </c>
      <c r="AE811" s="33" t="str">
        <f t="shared" si="230"/>
        <v/>
      </c>
      <c r="AF811" s="25"/>
      <c r="AG811" s="25"/>
      <c r="AH811" s="25"/>
      <c r="AI811" s="25"/>
      <c r="AJ811" s="47" t="str">
        <f t="shared" si="231"/>
        <v/>
      </c>
      <c r="AK811" s="48" t="str">
        <f t="shared" si="225"/>
        <v/>
      </c>
      <c r="AL811" s="47" t="str">
        <f t="shared" si="236"/>
        <v/>
      </c>
      <c r="AM811" s="27"/>
      <c r="AN811" s="36" t="str">
        <f t="shared" si="226"/>
        <v/>
      </c>
      <c r="AO811" s="39" t="str">
        <f t="shared" si="240"/>
        <v/>
      </c>
      <c r="AP811" s="39" t="str">
        <f t="shared" si="232"/>
        <v/>
      </c>
      <c r="AQ811" s="97" t="str">
        <f t="shared" si="227"/>
        <v/>
      </c>
      <c r="AR811" s="113" t="str">
        <f>_xlfn.IFNA(IF(AND(MATCH(B811,SlNrfürStrecke!A:A,0)&gt;0,MATCH(C811,SlNrfürStrecke!B:B,0)&gt;0)=TRUE,"ja","nein"),"nein")</f>
        <v>nein</v>
      </c>
      <c r="AS811" s="140" t="str">
        <f t="shared" si="233"/>
        <v>nein</v>
      </c>
      <c r="AT811" s="113" t="str">
        <f t="shared" si="234"/>
        <v>Ja</v>
      </c>
      <c r="AU811" s="113"/>
      <c r="AV811" s="141" t="s">
        <v>3607</v>
      </c>
    </row>
    <row r="812" spans="1:48" s="39" customFormat="1" ht="26.4" hidden="1" x14ac:dyDescent="0.25">
      <c r="A812" s="23"/>
      <c r="B812" s="77">
        <v>51307</v>
      </c>
      <c r="C812" s="81" t="s">
        <v>142</v>
      </c>
      <c r="D812" s="81" t="s">
        <v>8</v>
      </c>
      <c r="E812" s="37" t="b">
        <f t="shared" si="235"/>
        <v>0</v>
      </c>
      <c r="F812" s="37" t="b">
        <f t="shared" si="228"/>
        <v>0</v>
      </c>
      <c r="G812" s="38" t="str">
        <f t="shared" si="237"/>
        <v>51307 91 g</v>
      </c>
      <c r="H812" s="18" t="s">
        <v>1138</v>
      </c>
      <c r="I812" s="94" t="s">
        <v>3164</v>
      </c>
      <c r="J812" s="19" t="s">
        <v>3</v>
      </c>
      <c r="K812" s="19" t="s">
        <v>3182</v>
      </c>
      <c r="L812" s="55">
        <v>44562</v>
      </c>
      <c r="M812" s="51"/>
      <c r="N812" s="19" t="str">
        <f t="shared" si="238"/>
        <v>Ja</v>
      </c>
      <c r="O812" s="22" t="str">
        <f t="shared" ca="1" si="241"/>
        <v>ja</v>
      </c>
      <c r="P812" s="22" t="str">
        <f t="shared" ca="1" si="242"/>
        <v>ja</v>
      </c>
      <c r="Q812" s="21" t="str">
        <f t="shared" ca="1" si="239"/>
        <v>Ja</v>
      </c>
      <c r="R812" s="53" t="s">
        <v>3386</v>
      </c>
      <c r="S812" s="84"/>
      <c r="T812" s="83"/>
      <c r="U812" s="33" t="str">
        <f t="shared" si="229"/>
        <v/>
      </c>
      <c r="V812" s="29"/>
      <c r="W812" s="35"/>
      <c r="X812" s="35"/>
      <c r="Y812" s="35"/>
      <c r="Z812" s="35"/>
      <c r="AA812" s="24" t="str">
        <f>IF(W812&lt;&gt;"",VLOOKUP(W812,'Anlagentypen strukt inkl RD end'!$A$2:$H$40,8),"")</f>
        <v/>
      </c>
      <c r="AB812" s="24" t="str">
        <f>IF(X812&lt;&gt;"",VLOOKUP(X812,'Anlagentypen strukt inkl RD end'!$A$2:$H$40,8),"")</f>
        <v/>
      </c>
      <c r="AC812" s="24" t="str">
        <f>IF(Y812&lt;&gt;"",VLOOKUP(Y812,'Anlagentypen strukt inkl RD end'!$A$2:$H$40,8),"")</f>
        <v/>
      </c>
      <c r="AD812" s="24" t="str">
        <f>IF(Z812&lt;&gt;"",VLOOKUP(Z812,'Anlagentypen strukt inkl RD end'!$A$2:$H$40,8),"")</f>
        <v/>
      </c>
      <c r="AE812" s="33" t="str">
        <f t="shared" si="230"/>
        <v/>
      </c>
      <c r="AF812" s="25"/>
      <c r="AG812" s="25"/>
      <c r="AH812" s="25"/>
      <c r="AI812" s="25"/>
      <c r="AJ812" s="47" t="str">
        <f t="shared" si="231"/>
        <v/>
      </c>
      <c r="AK812" s="48" t="str">
        <f t="shared" si="225"/>
        <v/>
      </c>
      <c r="AL812" s="47" t="str">
        <f t="shared" si="236"/>
        <v/>
      </c>
      <c r="AM812" s="27"/>
      <c r="AN812" s="36" t="str">
        <f t="shared" si="226"/>
        <v/>
      </c>
      <c r="AO812" s="39" t="str">
        <f t="shared" si="240"/>
        <v/>
      </c>
      <c r="AP812" s="39" t="str">
        <f t="shared" si="232"/>
        <v/>
      </c>
      <c r="AQ812" s="97" t="str">
        <f t="shared" si="227"/>
        <v/>
      </c>
      <c r="AR812" s="113" t="str">
        <f>_xlfn.IFNA(IF(AND(MATCH(B812,SlNrfürStrecke!A:A,0)&gt;0,MATCH(C812,SlNrfürStrecke!B:B,0)&gt;0)=TRUE,"ja","nein"),"nein")</f>
        <v>nein</v>
      </c>
      <c r="AS812" s="140" t="str">
        <f t="shared" si="233"/>
        <v>nein</v>
      </c>
      <c r="AT812" s="113" t="str">
        <f t="shared" si="234"/>
        <v>Ja</v>
      </c>
      <c r="AU812" s="113"/>
      <c r="AV812" s="141" t="s">
        <v>3607</v>
      </c>
    </row>
    <row r="813" spans="1:48" s="39" customFormat="1" x14ac:dyDescent="0.25">
      <c r="A813" s="23" t="s">
        <v>2345</v>
      </c>
      <c r="B813" s="77">
        <v>51308</v>
      </c>
      <c r="C813" s="80" t="s">
        <v>3</v>
      </c>
      <c r="D813" s="81" t="s">
        <v>3</v>
      </c>
      <c r="E813" s="37" t="b">
        <f t="shared" si="235"/>
        <v>1</v>
      </c>
      <c r="F813" s="37" t="b">
        <f t="shared" si="228"/>
        <v>0</v>
      </c>
      <c r="G813" s="38" t="str">
        <f t="shared" si="237"/>
        <v xml:space="preserve">51308  </v>
      </c>
      <c r="H813" s="18" t="s">
        <v>1140</v>
      </c>
      <c r="I813" s="93" t="s">
        <v>2346</v>
      </c>
      <c r="J813" s="19" t="s">
        <v>3387</v>
      </c>
      <c r="K813" s="19" t="s">
        <v>3</v>
      </c>
      <c r="L813" s="51"/>
      <c r="M813" s="51"/>
      <c r="N813" s="19" t="str">
        <f t="shared" si="238"/>
        <v/>
      </c>
      <c r="O813" s="22" t="str">
        <f t="shared" ca="1" si="241"/>
        <v>ja</v>
      </c>
      <c r="P813" s="22" t="str">
        <f t="shared" ca="1" si="242"/>
        <v>ja</v>
      </c>
      <c r="Q813" s="20" t="str">
        <f t="shared" ca="1" si="239"/>
        <v>Ja</v>
      </c>
      <c r="R813" s="53" t="s">
        <v>1139</v>
      </c>
      <c r="S813" s="73" t="s">
        <v>2345</v>
      </c>
      <c r="T813" s="28"/>
      <c r="U813" s="33" t="str">
        <f t="shared" si="229"/>
        <v/>
      </c>
      <c r="V813" s="29"/>
      <c r="W813" s="35"/>
      <c r="X813" s="35"/>
      <c r="Y813" s="35"/>
      <c r="Z813" s="35"/>
      <c r="AA813" s="24" t="str">
        <f>IF(W813&lt;&gt;"",VLOOKUP(W813,'Anlagentypen strukt inkl RD end'!$A$2:$H$40,8),"")</f>
        <v/>
      </c>
      <c r="AB813" s="24" t="str">
        <f>IF(X813&lt;&gt;"",VLOOKUP(X813,'Anlagentypen strukt inkl RD end'!$A$2:$H$40,8),"")</f>
        <v/>
      </c>
      <c r="AC813" s="24" t="str">
        <f>IF(Y813&lt;&gt;"",VLOOKUP(Y813,'Anlagentypen strukt inkl RD end'!$A$2:$H$40,8),"")</f>
        <v/>
      </c>
      <c r="AD813" s="24" t="str">
        <f>IF(Z813&lt;&gt;"",VLOOKUP(Z813,'Anlagentypen strukt inkl RD end'!$A$2:$H$40,8),"")</f>
        <v/>
      </c>
      <c r="AE813" s="33" t="str">
        <f t="shared" si="230"/>
        <v/>
      </c>
      <c r="AF813" s="25"/>
      <c r="AG813" s="25"/>
      <c r="AH813" s="25"/>
      <c r="AI813" s="25"/>
      <c r="AJ813" s="47" t="str">
        <f t="shared" si="231"/>
        <v/>
      </c>
      <c r="AK813" s="48" t="str">
        <f t="shared" si="225"/>
        <v/>
      </c>
      <c r="AL813" s="47" t="str">
        <f t="shared" si="236"/>
        <v/>
      </c>
      <c r="AM813" s="27"/>
      <c r="AN813" s="36" t="str">
        <f t="shared" si="226"/>
        <v/>
      </c>
      <c r="AO813" s="39" t="str">
        <f t="shared" si="240"/>
        <v/>
      </c>
      <c r="AP813" s="39" t="str">
        <f t="shared" si="232"/>
        <v>X</v>
      </c>
      <c r="AQ813" s="97" t="str">
        <f t="shared" si="227"/>
        <v/>
      </c>
      <c r="AR813" s="140" t="str">
        <f>_xlfn.IFNA(IF(AND(MATCH(B813,SlNrfürStrecke!A:A,0)&gt;0,MATCH(C813,SlNrfürStrecke!B:B,0)&gt;0)=TRUE,"ja","nein"),"nein")</f>
        <v>ja</v>
      </c>
      <c r="AS813" s="140" t="str">
        <f t="shared" si="233"/>
        <v>ja</v>
      </c>
      <c r="AT813" s="113" t="str">
        <f t="shared" si="234"/>
        <v>Nein</v>
      </c>
      <c r="AU813" s="113"/>
      <c r="AV813" s="141" t="s">
        <v>3607</v>
      </c>
    </row>
    <row r="814" spans="1:48" s="39" customFormat="1" ht="26.4" hidden="1" x14ac:dyDescent="0.25">
      <c r="A814" s="23"/>
      <c r="B814" s="77">
        <v>51308</v>
      </c>
      <c r="C814" s="81" t="s">
        <v>142</v>
      </c>
      <c r="D814" s="81" t="s">
        <v>3</v>
      </c>
      <c r="E814" s="37" t="b">
        <f t="shared" si="235"/>
        <v>0</v>
      </c>
      <c r="F814" s="37" t="b">
        <f t="shared" si="228"/>
        <v>0</v>
      </c>
      <c r="G814" s="38" t="str">
        <f t="shared" si="237"/>
        <v xml:space="preserve">51308 91 </v>
      </c>
      <c r="H814" s="18" t="s">
        <v>1140</v>
      </c>
      <c r="I814" s="94" t="s">
        <v>3164</v>
      </c>
      <c r="J814" s="19" t="s">
        <v>3388</v>
      </c>
      <c r="K814" s="19" t="s">
        <v>3</v>
      </c>
      <c r="L814" s="51"/>
      <c r="M814" s="51"/>
      <c r="N814" s="19" t="str">
        <f t="shared" si="238"/>
        <v/>
      </c>
      <c r="O814" s="22" t="str">
        <f t="shared" ca="1" si="241"/>
        <v>ja</v>
      </c>
      <c r="P814" s="22" t="str">
        <f t="shared" ca="1" si="242"/>
        <v>ja</v>
      </c>
      <c r="Q814" s="20" t="str">
        <f t="shared" ca="1" si="239"/>
        <v>Ja</v>
      </c>
      <c r="R814" s="53" t="s">
        <v>1141</v>
      </c>
      <c r="S814" s="73"/>
      <c r="T814" s="28"/>
      <c r="U814" s="33" t="str">
        <f t="shared" si="229"/>
        <v/>
      </c>
      <c r="V814" s="29"/>
      <c r="W814" s="35"/>
      <c r="X814" s="35"/>
      <c r="Y814" s="35"/>
      <c r="Z814" s="35"/>
      <c r="AA814" s="24" t="str">
        <f>IF(W814&lt;&gt;"",VLOOKUP(W814,'Anlagentypen strukt inkl RD end'!$A$2:$H$40,8),"")</f>
        <v/>
      </c>
      <c r="AB814" s="24" t="str">
        <f>IF(X814&lt;&gt;"",VLOOKUP(X814,'Anlagentypen strukt inkl RD end'!$A$2:$H$40,8),"")</f>
        <v/>
      </c>
      <c r="AC814" s="24" t="str">
        <f>IF(Y814&lt;&gt;"",VLOOKUP(Y814,'Anlagentypen strukt inkl RD end'!$A$2:$H$40,8),"")</f>
        <v/>
      </c>
      <c r="AD814" s="24" t="str">
        <f>IF(Z814&lt;&gt;"",VLOOKUP(Z814,'Anlagentypen strukt inkl RD end'!$A$2:$H$40,8),"")</f>
        <v/>
      </c>
      <c r="AE814" s="33" t="str">
        <f t="shared" si="230"/>
        <v/>
      </c>
      <c r="AF814" s="25"/>
      <c r="AG814" s="25"/>
      <c r="AH814" s="25"/>
      <c r="AI814" s="25"/>
      <c r="AJ814" s="47" t="str">
        <f t="shared" si="231"/>
        <v/>
      </c>
      <c r="AK814" s="48" t="str">
        <f t="shared" si="225"/>
        <v/>
      </c>
      <c r="AL814" s="47" t="str">
        <f t="shared" si="236"/>
        <v/>
      </c>
      <c r="AM814" s="27"/>
      <c r="AN814" s="36" t="str">
        <f t="shared" si="226"/>
        <v/>
      </c>
      <c r="AO814" s="39" t="str">
        <f t="shared" si="240"/>
        <v/>
      </c>
      <c r="AP814" s="39" t="str">
        <f t="shared" si="232"/>
        <v/>
      </c>
      <c r="AQ814" s="97" t="str">
        <f t="shared" si="227"/>
        <v/>
      </c>
      <c r="AR814" s="113" t="str">
        <f>_xlfn.IFNA(IF(AND(MATCH(B814,SlNrfürStrecke!A:A,0)&gt;0,MATCH(C814,SlNrfürStrecke!B:B,0)&gt;0)=TRUE,"ja","nein"),"nein")</f>
        <v>nein</v>
      </c>
      <c r="AS814" s="140" t="str">
        <f t="shared" si="233"/>
        <v>nein</v>
      </c>
      <c r="AT814" s="113" t="str">
        <f t="shared" si="234"/>
        <v>Ja</v>
      </c>
      <c r="AU814" s="113"/>
      <c r="AV814" s="141" t="s">
        <v>3607</v>
      </c>
    </row>
    <row r="815" spans="1:48" s="39" customFormat="1" x14ac:dyDescent="0.25">
      <c r="A815" s="23" t="s">
        <v>2345</v>
      </c>
      <c r="B815" s="77">
        <v>51309</v>
      </c>
      <c r="C815" s="80" t="s">
        <v>3</v>
      </c>
      <c r="D815" s="81" t="s">
        <v>3</v>
      </c>
      <c r="E815" s="37" t="b">
        <f t="shared" si="235"/>
        <v>1</v>
      </c>
      <c r="F815" s="37" t="b">
        <f t="shared" si="228"/>
        <v>0</v>
      </c>
      <c r="G815" s="38" t="str">
        <f t="shared" si="237"/>
        <v xml:space="preserve">51309  </v>
      </c>
      <c r="H815" s="18" t="s">
        <v>1144</v>
      </c>
      <c r="I815" s="93" t="s">
        <v>2346</v>
      </c>
      <c r="J815" s="19" t="s">
        <v>3389</v>
      </c>
      <c r="K815" s="19" t="s">
        <v>3</v>
      </c>
      <c r="L815" s="51"/>
      <c r="M815" s="51"/>
      <c r="N815" s="19" t="str">
        <f t="shared" si="238"/>
        <v/>
      </c>
      <c r="O815" s="22" t="str">
        <f t="shared" ca="1" si="241"/>
        <v>ja</v>
      </c>
      <c r="P815" s="22" t="str">
        <f t="shared" ca="1" si="242"/>
        <v>ja</v>
      </c>
      <c r="Q815" s="20" t="str">
        <f t="shared" ca="1" si="239"/>
        <v>Ja</v>
      </c>
      <c r="R815" s="53" t="s">
        <v>1142</v>
      </c>
      <c r="S815" s="73" t="s">
        <v>2345</v>
      </c>
      <c r="T815" s="28"/>
      <c r="U815" s="33" t="str">
        <f t="shared" si="229"/>
        <v/>
      </c>
      <c r="V815" s="29"/>
      <c r="W815" s="35"/>
      <c r="X815" s="35"/>
      <c r="Y815" s="35"/>
      <c r="Z815" s="35"/>
      <c r="AA815" s="24" t="str">
        <f>IF(W815&lt;&gt;"",VLOOKUP(W815,'Anlagentypen strukt inkl RD end'!$A$2:$H$40,8),"")</f>
        <v/>
      </c>
      <c r="AB815" s="24" t="str">
        <f>IF(X815&lt;&gt;"",VLOOKUP(X815,'Anlagentypen strukt inkl RD end'!$A$2:$H$40,8),"")</f>
        <v/>
      </c>
      <c r="AC815" s="24" t="str">
        <f>IF(Y815&lt;&gt;"",VLOOKUP(Y815,'Anlagentypen strukt inkl RD end'!$A$2:$H$40,8),"")</f>
        <v/>
      </c>
      <c r="AD815" s="24" t="str">
        <f>IF(Z815&lt;&gt;"",VLOOKUP(Z815,'Anlagentypen strukt inkl RD end'!$A$2:$H$40,8),"")</f>
        <v/>
      </c>
      <c r="AE815" s="33" t="str">
        <f t="shared" si="230"/>
        <v/>
      </c>
      <c r="AF815" s="25"/>
      <c r="AG815" s="25"/>
      <c r="AH815" s="25"/>
      <c r="AI815" s="25"/>
      <c r="AJ815" s="47" t="str">
        <f t="shared" si="231"/>
        <v/>
      </c>
      <c r="AK815" s="48" t="str">
        <f t="shared" si="225"/>
        <v/>
      </c>
      <c r="AL815" s="47" t="str">
        <f t="shared" si="236"/>
        <v/>
      </c>
      <c r="AM815" s="27"/>
      <c r="AN815" s="36" t="str">
        <f t="shared" si="226"/>
        <v/>
      </c>
      <c r="AO815" s="39" t="str">
        <f t="shared" si="240"/>
        <v/>
      </c>
      <c r="AP815" s="39" t="str">
        <f t="shared" si="232"/>
        <v>X</v>
      </c>
      <c r="AQ815" s="97" t="str">
        <f t="shared" si="227"/>
        <v/>
      </c>
      <c r="AR815" s="140" t="str">
        <f>_xlfn.IFNA(IF(AND(MATCH(B815,SlNrfürStrecke!A:A,0)&gt;0,MATCH(C815,SlNrfürStrecke!B:B,0)&gt;0)=TRUE,"ja","nein"),"nein")</f>
        <v>ja</v>
      </c>
      <c r="AS815" s="140" t="str">
        <f t="shared" si="233"/>
        <v>ja</v>
      </c>
      <c r="AT815" s="113" t="str">
        <f t="shared" si="234"/>
        <v>Nein</v>
      </c>
      <c r="AU815" s="113"/>
      <c r="AV815" s="141" t="s">
        <v>3607</v>
      </c>
    </row>
    <row r="816" spans="1:48" s="39" customFormat="1" ht="26.4" hidden="1" x14ac:dyDescent="0.25">
      <c r="A816" s="23"/>
      <c r="B816" s="77">
        <v>51309</v>
      </c>
      <c r="C816" s="81" t="s">
        <v>142</v>
      </c>
      <c r="D816" s="81" t="s">
        <v>3</v>
      </c>
      <c r="E816" s="37" t="b">
        <f t="shared" si="235"/>
        <v>0</v>
      </c>
      <c r="F816" s="37" t="b">
        <f t="shared" si="228"/>
        <v>0</v>
      </c>
      <c r="G816" s="38" t="str">
        <f t="shared" si="237"/>
        <v xml:space="preserve">51309 91 </v>
      </c>
      <c r="H816" s="18" t="s">
        <v>1144</v>
      </c>
      <c r="I816" s="94" t="s">
        <v>3164</v>
      </c>
      <c r="J816" s="19" t="s">
        <v>3390</v>
      </c>
      <c r="K816" s="19" t="s">
        <v>3</v>
      </c>
      <c r="L816" s="51"/>
      <c r="M816" s="51"/>
      <c r="N816" s="19" t="str">
        <f t="shared" si="238"/>
        <v/>
      </c>
      <c r="O816" s="22" t="str">
        <f t="shared" ca="1" si="241"/>
        <v>ja</v>
      </c>
      <c r="P816" s="22" t="str">
        <f t="shared" ca="1" si="242"/>
        <v>ja</v>
      </c>
      <c r="Q816" s="20" t="str">
        <f t="shared" ca="1" si="239"/>
        <v>Ja</v>
      </c>
      <c r="R816" s="53" t="s">
        <v>1146</v>
      </c>
      <c r="S816" s="73"/>
      <c r="T816" s="28"/>
      <c r="U816" s="33" t="str">
        <f t="shared" si="229"/>
        <v/>
      </c>
      <c r="V816" s="29"/>
      <c r="W816" s="35"/>
      <c r="X816" s="35"/>
      <c r="Y816" s="35"/>
      <c r="Z816" s="35"/>
      <c r="AA816" s="24" t="str">
        <f>IF(W816&lt;&gt;"",VLOOKUP(W816,'Anlagentypen strukt inkl RD end'!$A$2:$H$40,8),"")</f>
        <v/>
      </c>
      <c r="AB816" s="24" t="str">
        <f>IF(X816&lt;&gt;"",VLOOKUP(X816,'Anlagentypen strukt inkl RD end'!$A$2:$H$40,8),"")</f>
        <v/>
      </c>
      <c r="AC816" s="24" t="str">
        <f>IF(Y816&lt;&gt;"",VLOOKUP(Y816,'Anlagentypen strukt inkl RD end'!$A$2:$H$40,8),"")</f>
        <v/>
      </c>
      <c r="AD816" s="24" t="str">
        <f>IF(Z816&lt;&gt;"",VLOOKUP(Z816,'Anlagentypen strukt inkl RD end'!$A$2:$H$40,8),"")</f>
        <v/>
      </c>
      <c r="AE816" s="33" t="str">
        <f t="shared" si="230"/>
        <v/>
      </c>
      <c r="AF816" s="25"/>
      <c r="AG816" s="25"/>
      <c r="AH816" s="25"/>
      <c r="AI816" s="25"/>
      <c r="AJ816" s="47" t="str">
        <f t="shared" si="231"/>
        <v/>
      </c>
      <c r="AK816" s="48" t="str">
        <f t="shared" si="225"/>
        <v/>
      </c>
      <c r="AL816" s="47" t="str">
        <f t="shared" si="236"/>
        <v/>
      </c>
      <c r="AM816" s="27"/>
      <c r="AN816" s="36" t="str">
        <f t="shared" si="226"/>
        <v/>
      </c>
      <c r="AO816" s="39" t="str">
        <f t="shared" si="240"/>
        <v/>
      </c>
      <c r="AP816" s="39" t="str">
        <f t="shared" si="232"/>
        <v/>
      </c>
      <c r="AQ816" s="97" t="str">
        <f t="shared" si="227"/>
        <v/>
      </c>
      <c r="AR816" s="113" t="str">
        <f>_xlfn.IFNA(IF(AND(MATCH(B816,SlNrfürStrecke!A:A,0)&gt;0,MATCH(C816,SlNrfürStrecke!B:B,0)&gt;0)=TRUE,"ja","nein"),"nein")</f>
        <v>nein</v>
      </c>
      <c r="AS816" s="140" t="str">
        <f t="shared" si="233"/>
        <v>nein</v>
      </c>
      <c r="AT816" s="113" t="str">
        <f t="shared" si="234"/>
        <v>Ja</v>
      </c>
      <c r="AU816" s="113"/>
      <c r="AV816" s="141" t="s">
        <v>3607</v>
      </c>
    </row>
    <row r="817" spans="1:48" s="39" customFormat="1" hidden="1" x14ac:dyDescent="0.25">
      <c r="A817" s="23"/>
      <c r="B817" s="77">
        <v>51309</v>
      </c>
      <c r="C817" s="81" t="s">
        <v>7</v>
      </c>
      <c r="D817" s="81" t="s">
        <v>8</v>
      </c>
      <c r="E817" s="37" t="b">
        <f t="shared" si="235"/>
        <v>0</v>
      </c>
      <c r="F817" s="37" t="b">
        <f t="shared" si="228"/>
        <v>0</v>
      </c>
      <c r="G817" s="38" t="str">
        <f t="shared" si="237"/>
        <v>51309 77 g</v>
      </c>
      <c r="H817" s="18" t="s">
        <v>1144</v>
      </c>
      <c r="I817" s="94" t="s">
        <v>9</v>
      </c>
      <c r="J817" s="19" t="s">
        <v>3</v>
      </c>
      <c r="K817" s="19" t="s">
        <v>1143</v>
      </c>
      <c r="L817" s="55">
        <v>39508</v>
      </c>
      <c r="M817" s="51"/>
      <c r="N817" s="19" t="str">
        <f t="shared" si="238"/>
        <v>Ja</v>
      </c>
      <c r="O817" s="22" t="str">
        <f t="shared" ca="1" si="241"/>
        <v>ja</v>
      </c>
      <c r="P817" s="22" t="str">
        <f t="shared" ca="1" si="242"/>
        <v>ja</v>
      </c>
      <c r="Q817" s="20" t="str">
        <f t="shared" ca="1" si="239"/>
        <v>Ja</v>
      </c>
      <c r="R817" s="53" t="s">
        <v>1145</v>
      </c>
      <c r="S817" s="84"/>
      <c r="T817" s="83"/>
      <c r="U817" s="33" t="str">
        <f t="shared" si="229"/>
        <v/>
      </c>
      <c r="V817" s="29"/>
      <c r="W817" s="35"/>
      <c r="X817" s="35"/>
      <c r="Y817" s="35"/>
      <c r="Z817" s="35"/>
      <c r="AA817" s="24" t="str">
        <f>IF(W817&lt;&gt;"",VLOOKUP(W817,'Anlagentypen strukt inkl RD end'!$A$2:$H$40,8),"")</f>
        <v/>
      </c>
      <c r="AB817" s="24" t="str">
        <f>IF(X817&lt;&gt;"",VLOOKUP(X817,'Anlagentypen strukt inkl RD end'!$A$2:$H$40,8),"")</f>
        <v/>
      </c>
      <c r="AC817" s="24" t="str">
        <f>IF(Y817&lt;&gt;"",VLOOKUP(Y817,'Anlagentypen strukt inkl RD end'!$A$2:$H$40,8),"")</f>
        <v/>
      </c>
      <c r="AD817" s="24" t="str">
        <f>IF(Z817&lt;&gt;"",VLOOKUP(Z817,'Anlagentypen strukt inkl RD end'!$A$2:$H$40,8),"")</f>
        <v/>
      </c>
      <c r="AE817" s="33" t="str">
        <f t="shared" si="230"/>
        <v/>
      </c>
      <c r="AF817" s="25"/>
      <c r="AG817" s="25"/>
      <c r="AH817" s="25"/>
      <c r="AI817" s="25"/>
      <c r="AJ817" s="47" t="str">
        <f t="shared" si="231"/>
        <v/>
      </c>
      <c r="AK817" s="48" t="str">
        <f t="shared" si="225"/>
        <v/>
      </c>
      <c r="AL817" s="47" t="str">
        <f t="shared" si="236"/>
        <v/>
      </c>
      <c r="AM817" s="27"/>
      <c r="AN817" s="36" t="str">
        <f t="shared" si="226"/>
        <v/>
      </c>
      <c r="AO817" s="39" t="str">
        <f t="shared" si="240"/>
        <v/>
      </c>
      <c r="AP817" s="39" t="str">
        <f t="shared" si="232"/>
        <v/>
      </c>
      <c r="AQ817" s="97" t="str">
        <f t="shared" si="227"/>
        <v/>
      </c>
      <c r="AR817" s="113" t="str">
        <f>_xlfn.IFNA(IF(AND(MATCH(B817,SlNrfürStrecke!A:A,0)&gt;0,MATCH(C817,SlNrfürStrecke!B:B,0)&gt;0)=TRUE,"ja","nein"),"nein")</f>
        <v>nein</v>
      </c>
      <c r="AS817" s="140" t="str">
        <f t="shared" si="233"/>
        <v>nein</v>
      </c>
      <c r="AT817" s="113" t="str">
        <f t="shared" si="234"/>
        <v>Ja</v>
      </c>
      <c r="AU817" s="113"/>
      <c r="AV817" s="141" t="s">
        <v>3607</v>
      </c>
    </row>
    <row r="818" spans="1:48" s="39" customFormat="1" hidden="1" x14ac:dyDescent="0.25">
      <c r="A818" s="23"/>
      <c r="B818" s="77">
        <v>51310</v>
      </c>
      <c r="C818" s="80" t="s">
        <v>3</v>
      </c>
      <c r="D818" s="81" t="s">
        <v>8</v>
      </c>
      <c r="E818" s="37" t="b">
        <f t="shared" si="235"/>
        <v>0</v>
      </c>
      <c r="F818" s="37" t="b">
        <f t="shared" si="228"/>
        <v>0</v>
      </c>
      <c r="G818" s="38" t="str">
        <f t="shared" si="237"/>
        <v>51310  g</v>
      </c>
      <c r="H818" s="18" t="s">
        <v>1148</v>
      </c>
      <c r="I818" s="93" t="s">
        <v>2346</v>
      </c>
      <c r="J818" s="19" t="s">
        <v>3</v>
      </c>
      <c r="K818" s="19" t="s">
        <v>3391</v>
      </c>
      <c r="L818" s="51"/>
      <c r="M818" s="51"/>
      <c r="N818" s="19" t="str">
        <f t="shared" si="238"/>
        <v/>
      </c>
      <c r="O818" s="22" t="str">
        <f t="shared" ca="1" si="241"/>
        <v>ja</v>
      </c>
      <c r="P818" s="22" t="str">
        <f t="shared" ca="1" si="242"/>
        <v>ja</v>
      </c>
      <c r="Q818" s="20" t="str">
        <f t="shared" ca="1" si="239"/>
        <v>Ja</v>
      </c>
      <c r="R818" s="53" t="s">
        <v>1147</v>
      </c>
      <c r="S818" s="84"/>
      <c r="T818" s="83"/>
      <c r="U818" s="33" t="str">
        <f t="shared" si="229"/>
        <v/>
      </c>
      <c r="V818" s="29"/>
      <c r="W818" s="35"/>
      <c r="X818" s="35"/>
      <c r="Y818" s="35"/>
      <c r="Z818" s="35"/>
      <c r="AA818" s="24" t="str">
        <f>IF(W818&lt;&gt;"",VLOOKUP(W818,'Anlagentypen strukt inkl RD end'!$A$2:$H$40,8),"")</f>
        <v/>
      </c>
      <c r="AB818" s="24" t="str">
        <f>IF(X818&lt;&gt;"",VLOOKUP(X818,'Anlagentypen strukt inkl RD end'!$A$2:$H$40,8),"")</f>
        <v/>
      </c>
      <c r="AC818" s="24" t="str">
        <f>IF(Y818&lt;&gt;"",VLOOKUP(Y818,'Anlagentypen strukt inkl RD end'!$A$2:$H$40,8),"")</f>
        <v/>
      </c>
      <c r="AD818" s="24" t="str">
        <f>IF(Z818&lt;&gt;"",VLOOKUP(Z818,'Anlagentypen strukt inkl RD end'!$A$2:$H$40,8),"")</f>
        <v/>
      </c>
      <c r="AE818" s="33" t="str">
        <f t="shared" si="230"/>
        <v/>
      </c>
      <c r="AF818" s="25"/>
      <c r="AG818" s="25"/>
      <c r="AH818" s="25"/>
      <c r="AI818" s="25"/>
      <c r="AJ818" s="47" t="str">
        <f t="shared" si="231"/>
        <v/>
      </c>
      <c r="AK818" s="48" t="str">
        <f t="shared" si="225"/>
        <v/>
      </c>
      <c r="AL818" s="47" t="str">
        <f t="shared" si="236"/>
        <v/>
      </c>
      <c r="AM818" s="27"/>
      <c r="AN818" s="36" t="str">
        <f t="shared" si="226"/>
        <v/>
      </c>
      <c r="AO818" s="39" t="str">
        <f t="shared" si="240"/>
        <v/>
      </c>
      <c r="AP818" s="39" t="str">
        <f t="shared" si="232"/>
        <v/>
      </c>
      <c r="AQ818" s="97" t="str">
        <f t="shared" si="227"/>
        <v/>
      </c>
      <c r="AR818" s="140" t="str">
        <f>_xlfn.IFNA(IF(AND(MATCH(B818,SlNrfürStrecke!A:A,0)&gt;0,MATCH(C818,SlNrfürStrecke!B:B,0)&gt;0)=TRUE,"ja","nein"),"nein")</f>
        <v>nein</v>
      </c>
      <c r="AS818" s="140" t="str">
        <f t="shared" si="233"/>
        <v>nein</v>
      </c>
      <c r="AT818" s="113" t="str">
        <f t="shared" si="234"/>
        <v>Ja</v>
      </c>
      <c r="AU818" s="113"/>
      <c r="AV818" s="141" t="s">
        <v>3607</v>
      </c>
    </row>
    <row r="819" spans="1:48" s="39" customFormat="1" ht="26.4" hidden="1" x14ac:dyDescent="0.25">
      <c r="A819" s="23"/>
      <c r="B819" s="77">
        <v>51310</v>
      </c>
      <c r="C819" s="81" t="s">
        <v>142</v>
      </c>
      <c r="D819" s="81" t="s">
        <v>8</v>
      </c>
      <c r="E819" s="37" t="b">
        <f t="shared" si="235"/>
        <v>0</v>
      </c>
      <c r="F819" s="37" t="b">
        <f t="shared" si="228"/>
        <v>0</v>
      </c>
      <c r="G819" s="38" t="str">
        <f t="shared" si="237"/>
        <v>51310 91 g</v>
      </c>
      <c r="H819" s="18" t="s">
        <v>1148</v>
      </c>
      <c r="I819" s="94" t="s">
        <v>3164</v>
      </c>
      <c r="J819" s="19" t="s">
        <v>3</v>
      </c>
      <c r="K819" s="19" t="s">
        <v>3182</v>
      </c>
      <c r="L819" s="51"/>
      <c r="M819" s="51"/>
      <c r="N819" s="19" t="str">
        <f t="shared" si="238"/>
        <v/>
      </c>
      <c r="O819" s="22" t="str">
        <f t="shared" ca="1" si="241"/>
        <v>ja</v>
      </c>
      <c r="P819" s="22" t="str">
        <f t="shared" ca="1" si="242"/>
        <v>ja</v>
      </c>
      <c r="Q819" s="20" t="str">
        <f t="shared" ca="1" si="239"/>
        <v>Ja</v>
      </c>
      <c r="R819" s="53" t="s">
        <v>1149</v>
      </c>
      <c r="S819" s="84"/>
      <c r="T819" s="83"/>
      <c r="U819" s="33" t="str">
        <f t="shared" si="229"/>
        <v/>
      </c>
      <c r="V819" s="29"/>
      <c r="W819" s="35"/>
      <c r="X819" s="35"/>
      <c r="Y819" s="35"/>
      <c r="Z819" s="35"/>
      <c r="AA819" s="24" t="str">
        <f>IF(W819&lt;&gt;"",VLOOKUP(W819,'Anlagentypen strukt inkl RD end'!$A$2:$H$40,8),"")</f>
        <v/>
      </c>
      <c r="AB819" s="24" t="str">
        <f>IF(X819&lt;&gt;"",VLOOKUP(X819,'Anlagentypen strukt inkl RD end'!$A$2:$H$40,8),"")</f>
        <v/>
      </c>
      <c r="AC819" s="24" t="str">
        <f>IF(Y819&lt;&gt;"",VLOOKUP(Y819,'Anlagentypen strukt inkl RD end'!$A$2:$H$40,8),"")</f>
        <v/>
      </c>
      <c r="AD819" s="24" t="str">
        <f>IF(Z819&lt;&gt;"",VLOOKUP(Z819,'Anlagentypen strukt inkl RD end'!$A$2:$H$40,8),"")</f>
        <v/>
      </c>
      <c r="AE819" s="33" t="str">
        <f t="shared" si="230"/>
        <v/>
      </c>
      <c r="AF819" s="25"/>
      <c r="AG819" s="25"/>
      <c r="AH819" s="25"/>
      <c r="AI819" s="25"/>
      <c r="AJ819" s="47" t="str">
        <f t="shared" si="231"/>
        <v/>
      </c>
      <c r="AK819" s="48" t="str">
        <f t="shared" si="225"/>
        <v/>
      </c>
      <c r="AL819" s="47" t="str">
        <f t="shared" si="236"/>
        <v/>
      </c>
      <c r="AM819" s="27"/>
      <c r="AN819" s="36" t="str">
        <f t="shared" si="226"/>
        <v/>
      </c>
      <c r="AO819" s="39" t="str">
        <f t="shared" si="240"/>
        <v/>
      </c>
      <c r="AP819" s="39" t="str">
        <f t="shared" si="232"/>
        <v/>
      </c>
      <c r="AQ819" s="97" t="str">
        <f t="shared" si="227"/>
        <v/>
      </c>
      <c r="AR819" s="113" t="str">
        <f>_xlfn.IFNA(IF(AND(MATCH(B819,SlNrfürStrecke!A:A,0)&gt;0,MATCH(C819,SlNrfürStrecke!B:B,0)&gt;0)=TRUE,"ja","nein"),"nein")</f>
        <v>nein</v>
      </c>
      <c r="AS819" s="140" t="str">
        <f t="shared" si="233"/>
        <v>nein</v>
      </c>
      <c r="AT819" s="113" t="str">
        <f t="shared" si="234"/>
        <v>Ja</v>
      </c>
      <c r="AU819" s="113"/>
      <c r="AV819" s="141" t="s">
        <v>3607</v>
      </c>
    </row>
    <row r="820" spans="1:48" s="39" customFormat="1" ht="26.4" x14ac:dyDescent="0.25">
      <c r="A820" s="23" t="s">
        <v>2345</v>
      </c>
      <c r="B820" s="77">
        <v>51311</v>
      </c>
      <c r="C820" s="80" t="s">
        <v>3</v>
      </c>
      <c r="D820" s="81" t="s">
        <v>3</v>
      </c>
      <c r="E820" s="37" t="b">
        <f t="shared" si="235"/>
        <v>1</v>
      </c>
      <c r="F820" s="37" t="b">
        <f t="shared" si="228"/>
        <v>0</v>
      </c>
      <c r="G820" s="38" t="str">
        <f t="shared" si="237"/>
        <v xml:space="preserve">51311  </v>
      </c>
      <c r="H820" s="18" t="s">
        <v>3392</v>
      </c>
      <c r="I820" s="93" t="s">
        <v>2346</v>
      </c>
      <c r="J820" s="19" t="s">
        <v>3393</v>
      </c>
      <c r="K820" s="19" t="s">
        <v>3</v>
      </c>
      <c r="L820" s="55">
        <v>44562</v>
      </c>
      <c r="M820" s="51"/>
      <c r="N820" s="19" t="str">
        <f t="shared" si="238"/>
        <v>Ja</v>
      </c>
      <c r="O820" s="22" t="str">
        <f t="shared" ca="1" si="241"/>
        <v>ja</v>
      </c>
      <c r="P820" s="22" t="str">
        <f t="shared" ca="1" si="242"/>
        <v>ja</v>
      </c>
      <c r="Q820" s="21" t="str">
        <f t="shared" ca="1" si="239"/>
        <v>Ja</v>
      </c>
      <c r="R820" s="53" t="s">
        <v>3394</v>
      </c>
      <c r="S820" s="73" t="s">
        <v>2345</v>
      </c>
      <c r="T820" s="28"/>
      <c r="U820" s="33" t="str">
        <f t="shared" si="229"/>
        <v/>
      </c>
      <c r="V820" s="29"/>
      <c r="W820" s="35"/>
      <c r="X820" s="35"/>
      <c r="Y820" s="35"/>
      <c r="Z820" s="35"/>
      <c r="AA820" s="24" t="str">
        <f>IF(W820&lt;&gt;"",VLOOKUP(W820,'Anlagentypen strukt inkl RD end'!$A$2:$H$40,8),"")</f>
        <v/>
      </c>
      <c r="AB820" s="24" t="str">
        <f>IF(X820&lt;&gt;"",VLOOKUP(X820,'Anlagentypen strukt inkl RD end'!$A$2:$H$40,8),"")</f>
        <v/>
      </c>
      <c r="AC820" s="24" t="str">
        <f>IF(Y820&lt;&gt;"",VLOOKUP(Y820,'Anlagentypen strukt inkl RD end'!$A$2:$H$40,8),"")</f>
        <v/>
      </c>
      <c r="AD820" s="24" t="str">
        <f>IF(Z820&lt;&gt;"",VLOOKUP(Z820,'Anlagentypen strukt inkl RD end'!$A$2:$H$40,8),"")</f>
        <v/>
      </c>
      <c r="AE820" s="33" t="str">
        <f t="shared" si="230"/>
        <v/>
      </c>
      <c r="AF820" s="25"/>
      <c r="AG820" s="25"/>
      <c r="AH820" s="25"/>
      <c r="AI820" s="25"/>
      <c r="AJ820" s="47" t="str">
        <f t="shared" si="231"/>
        <v/>
      </c>
      <c r="AK820" s="48" t="str">
        <f t="shared" si="225"/>
        <v/>
      </c>
      <c r="AL820" s="47" t="str">
        <f t="shared" si="236"/>
        <v/>
      </c>
      <c r="AM820" s="27"/>
      <c r="AN820" s="36" t="str">
        <f t="shared" si="226"/>
        <v/>
      </c>
      <c r="AO820" s="39" t="str">
        <f t="shared" si="240"/>
        <v/>
      </c>
      <c r="AP820" s="39" t="str">
        <f t="shared" si="232"/>
        <v>X</v>
      </c>
      <c r="AQ820" s="97" t="str">
        <f t="shared" si="227"/>
        <v/>
      </c>
      <c r="AR820" s="140" t="str">
        <f>_xlfn.IFNA(IF(AND(MATCH(B820,SlNrfürStrecke!A:A,0)&gt;0,MATCH(C820,SlNrfürStrecke!B:B,0)&gt;0)=TRUE,"ja","nein"),"nein")</f>
        <v>ja</v>
      </c>
      <c r="AS820" s="140" t="str">
        <f t="shared" si="233"/>
        <v>ja</v>
      </c>
      <c r="AT820" s="113" t="str">
        <f t="shared" si="234"/>
        <v>Nein</v>
      </c>
      <c r="AU820" s="113"/>
      <c r="AV820" s="141" t="s">
        <v>3607</v>
      </c>
    </row>
    <row r="821" spans="1:48" s="39" customFormat="1" ht="26.4" hidden="1" x14ac:dyDescent="0.25">
      <c r="A821" s="23"/>
      <c r="B821" s="77">
        <v>51311</v>
      </c>
      <c r="C821" s="81" t="s">
        <v>142</v>
      </c>
      <c r="D821" s="81" t="s">
        <v>3</v>
      </c>
      <c r="E821" s="37" t="b">
        <f t="shared" si="235"/>
        <v>0</v>
      </c>
      <c r="F821" s="37" t="b">
        <f t="shared" si="228"/>
        <v>0</v>
      </c>
      <c r="G821" s="38" t="str">
        <f t="shared" si="237"/>
        <v xml:space="preserve">51311 91 </v>
      </c>
      <c r="H821" s="18" t="s">
        <v>3392</v>
      </c>
      <c r="I821" s="94" t="s">
        <v>3164</v>
      </c>
      <c r="J821" s="19" t="s">
        <v>3390</v>
      </c>
      <c r="K821" s="19" t="s">
        <v>3</v>
      </c>
      <c r="L821" s="55">
        <v>44562</v>
      </c>
      <c r="M821" s="51"/>
      <c r="N821" s="19" t="str">
        <f t="shared" si="238"/>
        <v>Ja</v>
      </c>
      <c r="O821" s="22" t="str">
        <f t="shared" ca="1" si="241"/>
        <v>ja</v>
      </c>
      <c r="P821" s="22" t="str">
        <f t="shared" ca="1" si="242"/>
        <v>ja</v>
      </c>
      <c r="Q821" s="21" t="str">
        <f t="shared" ca="1" si="239"/>
        <v>Ja</v>
      </c>
      <c r="R821" s="53" t="s">
        <v>3395</v>
      </c>
      <c r="S821" s="73"/>
      <c r="T821" s="28"/>
      <c r="U821" s="33" t="str">
        <f t="shared" si="229"/>
        <v/>
      </c>
      <c r="V821" s="29"/>
      <c r="W821" s="35"/>
      <c r="X821" s="35"/>
      <c r="Y821" s="35"/>
      <c r="Z821" s="35"/>
      <c r="AA821" s="24" t="str">
        <f>IF(W821&lt;&gt;"",VLOOKUP(W821,'Anlagentypen strukt inkl RD end'!$A$2:$H$40,8),"")</f>
        <v/>
      </c>
      <c r="AB821" s="24" t="str">
        <f>IF(X821&lt;&gt;"",VLOOKUP(X821,'Anlagentypen strukt inkl RD end'!$A$2:$H$40,8),"")</f>
        <v/>
      </c>
      <c r="AC821" s="24" t="str">
        <f>IF(Y821&lt;&gt;"",VLOOKUP(Y821,'Anlagentypen strukt inkl RD end'!$A$2:$H$40,8),"")</f>
        <v/>
      </c>
      <c r="AD821" s="24" t="str">
        <f>IF(Z821&lt;&gt;"",VLOOKUP(Z821,'Anlagentypen strukt inkl RD end'!$A$2:$H$40,8),"")</f>
        <v/>
      </c>
      <c r="AE821" s="33" t="str">
        <f t="shared" si="230"/>
        <v/>
      </c>
      <c r="AF821" s="25"/>
      <c r="AG821" s="25"/>
      <c r="AH821" s="25"/>
      <c r="AI821" s="25"/>
      <c r="AJ821" s="47" t="str">
        <f t="shared" si="231"/>
        <v/>
      </c>
      <c r="AK821" s="48" t="str">
        <f t="shared" si="225"/>
        <v/>
      </c>
      <c r="AL821" s="47" t="str">
        <f t="shared" si="236"/>
        <v/>
      </c>
      <c r="AM821" s="27"/>
      <c r="AN821" s="36" t="str">
        <f t="shared" si="226"/>
        <v/>
      </c>
      <c r="AO821" s="39" t="str">
        <f t="shared" si="240"/>
        <v/>
      </c>
      <c r="AP821" s="39" t="str">
        <f t="shared" si="232"/>
        <v/>
      </c>
      <c r="AQ821" s="97" t="str">
        <f t="shared" si="227"/>
        <v/>
      </c>
      <c r="AR821" s="113" t="str">
        <f>_xlfn.IFNA(IF(AND(MATCH(B821,SlNrfürStrecke!A:A,0)&gt;0,MATCH(C821,SlNrfürStrecke!B:B,0)&gt;0)=TRUE,"ja","nein"),"nein")</f>
        <v>nein</v>
      </c>
      <c r="AS821" s="140" t="str">
        <f t="shared" si="233"/>
        <v>nein</v>
      </c>
      <c r="AT821" s="113" t="str">
        <f t="shared" si="234"/>
        <v>Ja</v>
      </c>
      <c r="AU821" s="113"/>
      <c r="AV821" s="141" t="s">
        <v>3607</v>
      </c>
    </row>
    <row r="822" spans="1:48" s="39" customFormat="1" hidden="1" x14ac:dyDescent="0.25">
      <c r="A822" s="23"/>
      <c r="B822" s="77">
        <v>51502</v>
      </c>
      <c r="C822" s="80" t="s">
        <v>3</v>
      </c>
      <c r="D822" s="81" t="s">
        <v>8</v>
      </c>
      <c r="E822" s="37" t="b">
        <f t="shared" si="235"/>
        <v>0</v>
      </c>
      <c r="F822" s="37" t="b">
        <f t="shared" si="228"/>
        <v>0</v>
      </c>
      <c r="G822" s="38" t="str">
        <f t="shared" si="237"/>
        <v>51502  g</v>
      </c>
      <c r="H822" s="18" t="s">
        <v>1151</v>
      </c>
      <c r="I822" s="93" t="s">
        <v>2346</v>
      </c>
      <c r="J822" s="19" t="s">
        <v>3</v>
      </c>
      <c r="K822" s="19" t="s">
        <v>3</v>
      </c>
      <c r="L822" s="51"/>
      <c r="M822" s="51"/>
      <c r="N822" s="19" t="str">
        <f t="shared" si="238"/>
        <v/>
      </c>
      <c r="O822" s="22" t="str">
        <f t="shared" ca="1" si="241"/>
        <v>ja</v>
      </c>
      <c r="P822" s="22" t="str">
        <f t="shared" ca="1" si="242"/>
        <v>ja</v>
      </c>
      <c r="Q822" s="20" t="str">
        <f t="shared" ca="1" si="239"/>
        <v>Ja</v>
      </c>
      <c r="R822" s="53" t="s">
        <v>1150</v>
      </c>
      <c r="S822" s="84"/>
      <c r="T822" s="83"/>
      <c r="U822" s="33" t="str">
        <f t="shared" si="229"/>
        <v/>
      </c>
      <c r="V822" s="29"/>
      <c r="W822" s="35"/>
      <c r="X822" s="35"/>
      <c r="Y822" s="35"/>
      <c r="Z822" s="35"/>
      <c r="AA822" s="24" t="str">
        <f>IF(W822&lt;&gt;"",VLOOKUP(W822,'Anlagentypen strukt inkl RD end'!$A$2:$H$40,8),"")</f>
        <v/>
      </c>
      <c r="AB822" s="24" t="str">
        <f>IF(X822&lt;&gt;"",VLOOKUP(X822,'Anlagentypen strukt inkl RD end'!$A$2:$H$40,8),"")</f>
        <v/>
      </c>
      <c r="AC822" s="24" t="str">
        <f>IF(Y822&lt;&gt;"",VLOOKUP(Y822,'Anlagentypen strukt inkl RD end'!$A$2:$H$40,8),"")</f>
        <v/>
      </c>
      <c r="AD822" s="24" t="str">
        <f>IF(Z822&lt;&gt;"",VLOOKUP(Z822,'Anlagentypen strukt inkl RD end'!$A$2:$H$40,8),"")</f>
        <v/>
      </c>
      <c r="AE822" s="33" t="str">
        <f t="shared" si="230"/>
        <v/>
      </c>
      <c r="AF822" s="25"/>
      <c r="AG822" s="25"/>
      <c r="AH822" s="25"/>
      <c r="AI822" s="25"/>
      <c r="AJ822" s="47" t="str">
        <f t="shared" si="231"/>
        <v/>
      </c>
      <c r="AK822" s="48" t="str">
        <f t="shared" si="225"/>
        <v/>
      </c>
      <c r="AL822" s="47" t="str">
        <f t="shared" si="236"/>
        <v/>
      </c>
      <c r="AM822" s="27"/>
      <c r="AN822" s="36" t="str">
        <f t="shared" si="226"/>
        <v/>
      </c>
      <c r="AO822" s="39" t="str">
        <f t="shared" si="240"/>
        <v/>
      </c>
      <c r="AP822" s="39" t="str">
        <f t="shared" si="232"/>
        <v/>
      </c>
      <c r="AQ822" s="97" t="str">
        <f t="shared" si="227"/>
        <v/>
      </c>
      <c r="AR822" s="140" t="str">
        <f>_xlfn.IFNA(IF(AND(MATCH(B822,SlNrfürStrecke!A:A,0)&gt;0,MATCH(C822,SlNrfürStrecke!B:B,0)&gt;0)=TRUE,"ja","nein"),"nein")</f>
        <v>nein</v>
      </c>
      <c r="AS822" s="140" t="str">
        <f t="shared" si="233"/>
        <v>nein</v>
      </c>
      <c r="AT822" s="113" t="str">
        <f t="shared" si="234"/>
        <v>Ja</v>
      </c>
      <c r="AU822" s="113"/>
      <c r="AV822" s="141" t="s">
        <v>3607</v>
      </c>
    </row>
    <row r="823" spans="1:48" s="39" customFormat="1" hidden="1" x14ac:dyDescent="0.25">
      <c r="A823" s="23"/>
      <c r="B823" s="77">
        <v>51502</v>
      </c>
      <c r="C823" s="81" t="s">
        <v>112</v>
      </c>
      <c r="D823" s="81" t="s">
        <v>3</v>
      </c>
      <c r="E823" s="37" t="b">
        <f t="shared" si="235"/>
        <v>0</v>
      </c>
      <c r="F823" s="37" t="b">
        <f t="shared" si="228"/>
        <v>0</v>
      </c>
      <c r="G823" s="38" t="str">
        <f t="shared" si="237"/>
        <v xml:space="preserve">51502 88 </v>
      </c>
      <c r="H823" s="18" t="s">
        <v>1151</v>
      </c>
      <c r="I823" s="94" t="s">
        <v>113</v>
      </c>
      <c r="J823" s="19" t="s">
        <v>3</v>
      </c>
      <c r="K823" s="19" t="s">
        <v>3</v>
      </c>
      <c r="L823" s="51"/>
      <c r="M823" s="51"/>
      <c r="N823" s="19" t="str">
        <f t="shared" si="238"/>
        <v/>
      </c>
      <c r="O823" s="22" t="str">
        <f t="shared" ca="1" si="241"/>
        <v>ja</v>
      </c>
      <c r="P823" s="22" t="str">
        <f t="shared" ca="1" si="242"/>
        <v>ja</v>
      </c>
      <c r="Q823" s="20" t="str">
        <f t="shared" ca="1" si="239"/>
        <v>Ja</v>
      </c>
      <c r="R823" s="53" t="s">
        <v>1152</v>
      </c>
      <c r="S823" s="73"/>
      <c r="T823" s="28"/>
      <c r="U823" s="33" t="str">
        <f t="shared" si="229"/>
        <v/>
      </c>
      <c r="V823" s="29"/>
      <c r="W823" s="35"/>
      <c r="X823" s="35"/>
      <c r="Y823" s="35"/>
      <c r="Z823" s="35"/>
      <c r="AA823" s="24" t="str">
        <f>IF(W823&lt;&gt;"",VLOOKUP(W823,'Anlagentypen strukt inkl RD end'!$A$2:$H$40,8),"")</f>
        <v/>
      </c>
      <c r="AB823" s="24" t="str">
        <f>IF(X823&lt;&gt;"",VLOOKUP(X823,'Anlagentypen strukt inkl RD end'!$A$2:$H$40,8),"")</f>
        <v/>
      </c>
      <c r="AC823" s="24" t="str">
        <f>IF(Y823&lt;&gt;"",VLOOKUP(Y823,'Anlagentypen strukt inkl RD end'!$A$2:$H$40,8),"")</f>
        <v/>
      </c>
      <c r="AD823" s="24" t="str">
        <f>IF(Z823&lt;&gt;"",VLOOKUP(Z823,'Anlagentypen strukt inkl RD end'!$A$2:$H$40,8),"")</f>
        <v/>
      </c>
      <c r="AE823" s="33" t="str">
        <f t="shared" si="230"/>
        <v/>
      </c>
      <c r="AF823" s="25"/>
      <c r="AG823" s="25"/>
      <c r="AH823" s="25"/>
      <c r="AI823" s="25"/>
      <c r="AJ823" s="47" t="str">
        <f t="shared" si="231"/>
        <v/>
      </c>
      <c r="AK823" s="48" t="str">
        <f t="shared" si="225"/>
        <v/>
      </c>
      <c r="AL823" s="47" t="str">
        <f t="shared" si="236"/>
        <v/>
      </c>
      <c r="AM823" s="27"/>
      <c r="AN823" s="36" t="str">
        <f t="shared" si="226"/>
        <v/>
      </c>
      <c r="AO823" s="39" t="str">
        <f t="shared" si="240"/>
        <v/>
      </c>
      <c r="AP823" s="39" t="str">
        <f t="shared" si="232"/>
        <v/>
      </c>
      <c r="AQ823" s="97" t="str">
        <f t="shared" si="227"/>
        <v/>
      </c>
      <c r="AR823" s="113" t="str">
        <f>_xlfn.IFNA(IF(AND(MATCH(B823,SlNrfürStrecke!A:A,0)&gt;0,MATCH(C823,SlNrfürStrecke!B:B,0)&gt;0)=TRUE,"ja","nein"),"nein")</f>
        <v>nein</v>
      </c>
      <c r="AS823" s="140" t="str">
        <f t="shared" si="233"/>
        <v>nein</v>
      </c>
      <c r="AT823" s="113" t="str">
        <f t="shared" si="234"/>
        <v>Ja</v>
      </c>
      <c r="AU823" s="113"/>
      <c r="AV823" s="141" t="s">
        <v>3607</v>
      </c>
    </row>
    <row r="824" spans="1:48" s="39" customFormat="1" ht="26.4" hidden="1" x14ac:dyDescent="0.25">
      <c r="A824" s="23"/>
      <c r="B824" s="77">
        <v>51502</v>
      </c>
      <c r="C824" s="81" t="s">
        <v>142</v>
      </c>
      <c r="D824" s="81" t="s">
        <v>8</v>
      </c>
      <c r="E824" s="37" t="b">
        <f t="shared" si="235"/>
        <v>0</v>
      </c>
      <c r="F824" s="37" t="b">
        <f t="shared" si="228"/>
        <v>0</v>
      </c>
      <c r="G824" s="38" t="str">
        <f t="shared" si="237"/>
        <v>51502 91 g</v>
      </c>
      <c r="H824" s="18" t="s">
        <v>1151</v>
      </c>
      <c r="I824" s="94" t="s">
        <v>3164</v>
      </c>
      <c r="J824" s="19" t="s">
        <v>3</v>
      </c>
      <c r="K824" s="19" t="s">
        <v>3182</v>
      </c>
      <c r="L824" s="51"/>
      <c r="M824" s="51"/>
      <c r="N824" s="19" t="str">
        <f t="shared" si="238"/>
        <v/>
      </c>
      <c r="O824" s="22" t="str">
        <f t="shared" ca="1" si="241"/>
        <v>ja</v>
      </c>
      <c r="P824" s="22" t="str">
        <f t="shared" ca="1" si="242"/>
        <v>ja</v>
      </c>
      <c r="Q824" s="20" t="str">
        <f t="shared" ca="1" si="239"/>
        <v>Ja</v>
      </c>
      <c r="R824" s="53" t="s">
        <v>1153</v>
      </c>
      <c r="S824" s="84"/>
      <c r="T824" s="83"/>
      <c r="U824" s="33" t="str">
        <f t="shared" si="229"/>
        <v/>
      </c>
      <c r="V824" s="29"/>
      <c r="W824" s="35"/>
      <c r="X824" s="35"/>
      <c r="Y824" s="35"/>
      <c r="Z824" s="35"/>
      <c r="AA824" s="24" t="str">
        <f>IF(W824&lt;&gt;"",VLOOKUP(W824,'Anlagentypen strukt inkl RD end'!$A$2:$H$40,8),"")</f>
        <v/>
      </c>
      <c r="AB824" s="24" t="str">
        <f>IF(X824&lt;&gt;"",VLOOKUP(X824,'Anlagentypen strukt inkl RD end'!$A$2:$H$40,8),"")</f>
        <v/>
      </c>
      <c r="AC824" s="24" t="str">
        <f>IF(Y824&lt;&gt;"",VLOOKUP(Y824,'Anlagentypen strukt inkl RD end'!$A$2:$H$40,8),"")</f>
        <v/>
      </c>
      <c r="AD824" s="24" t="str">
        <f>IF(Z824&lt;&gt;"",VLOOKUP(Z824,'Anlagentypen strukt inkl RD end'!$A$2:$H$40,8),"")</f>
        <v/>
      </c>
      <c r="AE824" s="33" t="str">
        <f t="shared" si="230"/>
        <v/>
      </c>
      <c r="AF824" s="25"/>
      <c r="AG824" s="25"/>
      <c r="AH824" s="25"/>
      <c r="AI824" s="25"/>
      <c r="AJ824" s="47" t="str">
        <f t="shared" si="231"/>
        <v/>
      </c>
      <c r="AK824" s="48" t="str">
        <f t="shared" si="225"/>
        <v/>
      </c>
      <c r="AL824" s="47" t="str">
        <f t="shared" si="236"/>
        <v/>
      </c>
      <c r="AM824" s="27"/>
      <c r="AN824" s="36" t="str">
        <f t="shared" si="226"/>
        <v/>
      </c>
      <c r="AO824" s="39" t="str">
        <f t="shared" si="240"/>
        <v/>
      </c>
      <c r="AP824" s="39" t="str">
        <f t="shared" si="232"/>
        <v/>
      </c>
      <c r="AQ824" s="97" t="str">
        <f t="shared" si="227"/>
        <v/>
      </c>
      <c r="AR824" s="113" t="str">
        <f>_xlfn.IFNA(IF(AND(MATCH(B824,SlNrfürStrecke!A:A,0)&gt;0,MATCH(C824,SlNrfürStrecke!B:B,0)&gt;0)=TRUE,"ja","nein"),"nein")</f>
        <v>nein</v>
      </c>
      <c r="AS824" s="140" t="str">
        <f t="shared" si="233"/>
        <v>nein</v>
      </c>
      <c r="AT824" s="113" t="str">
        <f t="shared" si="234"/>
        <v>Ja</v>
      </c>
      <c r="AU824" s="113"/>
      <c r="AV824" s="141" t="s">
        <v>3607</v>
      </c>
    </row>
    <row r="825" spans="1:48" s="39" customFormat="1" x14ac:dyDescent="0.25">
      <c r="A825" s="23" t="s">
        <v>2345</v>
      </c>
      <c r="B825" s="77">
        <v>51503</v>
      </c>
      <c r="C825" s="80" t="s">
        <v>3</v>
      </c>
      <c r="D825" s="81" t="s">
        <v>3</v>
      </c>
      <c r="E825" s="37" t="b">
        <f t="shared" si="235"/>
        <v>1</v>
      </c>
      <c r="F825" s="37" t="b">
        <f t="shared" si="228"/>
        <v>0</v>
      </c>
      <c r="G825" s="38" t="str">
        <f t="shared" si="237"/>
        <v xml:space="preserve">51503  </v>
      </c>
      <c r="H825" s="18" t="s">
        <v>1155</v>
      </c>
      <c r="I825" s="93" t="s">
        <v>2346</v>
      </c>
      <c r="J825" s="19" t="s">
        <v>3396</v>
      </c>
      <c r="K825" s="19" t="s">
        <v>3</v>
      </c>
      <c r="L825" s="51"/>
      <c r="M825" s="51"/>
      <c r="N825" s="19" t="str">
        <f t="shared" si="238"/>
        <v/>
      </c>
      <c r="O825" s="22" t="str">
        <f t="shared" ca="1" si="241"/>
        <v>ja</v>
      </c>
      <c r="P825" s="22" t="str">
        <f t="shared" ca="1" si="242"/>
        <v>ja</v>
      </c>
      <c r="Q825" s="20" t="str">
        <f t="shared" ca="1" si="239"/>
        <v>Ja</v>
      </c>
      <c r="R825" s="53" t="s">
        <v>1154</v>
      </c>
      <c r="S825" s="73" t="s">
        <v>2345</v>
      </c>
      <c r="T825" s="28"/>
      <c r="U825" s="33" t="str">
        <f t="shared" si="229"/>
        <v/>
      </c>
      <c r="V825" s="29"/>
      <c r="W825" s="35"/>
      <c r="X825" s="35"/>
      <c r="Y825" s="35"/>
      <c r="Z825" s="35"/>
      <c r="AA825" s="24" t="str">
        <f>IF(W825&lt;&gt;"",VLOOKUP(W825,'Anlagentypen strukt inkl RD end'!$A$2:$H$40,8),"")</f>
        <v/>
      </c>
      <c r="AB825" s="24" t="str">
        <f>IF(X825&lt;&gt;"",VLOOKUP(X825,'Anlagentypen strukt inkl RD end'!$A$2:$H$40,8),"")</f>
        <v/>
      </c>
      <c r="AC825" s="24" t="str">
        <f>IF(Y825&lt;&gt;"",VLOOKUP(Y825,'Anlagentypen strukt inkl RD end'!$A$2:$H$40,8),"")</f>
        <v/>
      </c>
      <c r="AD825" s="24" t="str">
        <f>IF(Z825&lt;&gt;"",VLOOKUP(Z825,'Anlagentypen strukt inkl RD end'!$A$2:$H$40,8),"")</f>
        <v/>
      </c>
      <c r="AE825" s="33" t="str">
        <f t="shared" si="230"/>
        <v/>
      </c>
      <c r="AF825" s="25"/>
      <c r="AG825" s="25"/>
      <c r="AH825" s="25"/>
      <c r="AI825" s="25"/>
      <c r="AJ825" s="47" t="str">
        <f t="shared" si="231"/>
        <v/>
      </c>
      <c r="AK825" s="48" t="str">
        <f t="shared" si="225"/>
        <v/>
      </c>
      <c r="AL825" s="47" t="str">
        <f t="shared" si="236"/>
        <v/>
      </c>
      <c r="AM825" s="27"/>
      <c r="AN825" s="36" t="str">
        <f t="shared" si="226"/>
        <v/>
      </c>
      <c r="AO825" s="39" t="str">
        <f t="shared" si="240"/>
        <v/>
      </c>
      <c r="AP825" s="39" t="str">
        <f t="shared" si="232"/>
        <v>X</v>
      </c>
      <c r="AQ825" s="97" t="str">
        <f t="shared" si="227"/>
        <v/>
      </c>
      <c r="AR825" s="140" t="str">
        <f>_xlfn.IFNA(IF(AND(MATCH(B825,SlNrfürStrecke!A:A,0)&gt;0,MATCH(C825,SlNrfürStrecke!B:B,0)&gt;0)=TRUE,"ja","nein"),"nein")</f>
        <v>ja</v>
      </c>
      <c r="AS825" s="140" t="str">
        <f t="shared" si="233"/>
        <v>ja</v>
      </c>
      <c r="AT825" s="113" t="str">
        <f t="shared" si="234"/>
        <v>Nein</v>
      </c>
      <c r="AU825" s="113"/>
      <c r="AV825" s="141" t="s">
        <v>3607</v>
      </c>
    </row>
    <row r="826" spans="1:48" s="39" customFormat="1" ht="26.4" hidden="1" x14ac:dyDescent="0.25">
      <c r="A826" s="23"/>
      <c r="B826" s="77">
        <v>51503</v>
      </c>
      <c r="C826" s="81" t="s">
        <v>142</v>
      </c>
      <c r="D826" s="81" t="s">
        <v>3</v>
      </c>
      <c r="E826" s="37" t="b">
        <f t="shared" si="235"/>
        <v>0</v>
      </c>
      <c r="F826" s="37" t="b">
        <f t="shared" si="228"/>
        <v>0</v>
      </c>
      <c r="G826" s="38" t="str">
        <f t="shared" si="237"/>
        <v xml:space="preserve">51503 91 </v>
      </c>
      <c r="H826" s="18" t="s">
        <v>1155</v>
      </c>
      <c r="I826" s="94" t="s">
        <v>3164</v>
      </c>
      <c r="J826" s="19" t="s">
        <v>3397</v>
      </c>
      <c r="K826" s="19" t="s">
        <v>3</v>
      </c>
      <c r="L826" s="51"/>
      <c r="M826" s="51"/>
      <c r="N826" s="19" t="str">
        <f t="shared" si="238"/>
        <v/>
      </c>
      <c r="O826" s="22" t="str">
        <f t="shared" ca="1" si="241"/>
        <v>ja</v>
      </c>
      <c r="P826" s="22" t="str">
        <f t="shared" ca="1" si="242"/>
        <v>ja</v>
      </c>
      <c r="Q826" s="20" t="str">
        <f t="shared" ca="1" si="239"/>
        <v>Ja</v>
      </c>
      <c r="R826" s="53" t="s">
        <v>1156</v>
      </c>
      <c r="S826" s="73"/>
      <c r="T826" s="28"/>
      <c r="U826" s="33" t="str">
        <f t="shared" si="229"/>
        <v/>
      </c>
      <c r="V826" s="29"/>
      <c r="W826" s="35"/>
      <c r="X826" s="35"/>
      <c r="Y826" s="35"/>
      <c r="Z826" s="35"/>
      <c r="AA826" s="24" t="str">
        <f>IF(W826&lt;&gt;"",VLOOKUP(W826,'Anlagentypen strukt inkl RD end'!$A$2:$H$40,8),"")</f>
        <v/>
      </c>
      <c r="AB826" s="24" t="str">
        <f>IF(X826&lt;&gt;"",VLOOKUP(X826,'Anlagentypen strukt inkl RD end'!$A$2:$H$40,8),"")</f>
        <v/>
      </c>
      <c r="AC826" s="24" t="str">
        <f>IF(Y826&lt;&gt;"",VLOOKUP(Y826,'Anlagentypen strukt inkl RD end'!$A$2:$H$40,8),"")</f>
        <v/>
      </c>
      <c r="AD826" s="24" t="str">
        <f>IF(Z826&lt;&gt;"",VLOOKUP(Z826,'Anlagentypen strukt inkl RD end'!$A$2:$H$40,8),"")</f>
        <v/>
      </c>
      <c r="AE826" s="33" t="str">
        <f t="shared" si="230"/>
        <v/>
      </c>
      <c r="AF826" s="25"/>
      <c r="AG826" s="25"/>
      <c r="AH826" s="25"/>
      <c r="AI826" s="25"/>
      <c r="AJ826" s="47" t="str">
        <f t="shared" si="231"/>
        <v/>
      </c>
      <c r="AK826" s="48" t="str">
        <f t="shared" si="225"/>
        <v/>
      </c>
      <c r="AL826" s="47" t="str">
        <f t="shared" si="236"/>
        <v/>
      </c>
      <c r="AM826" s="27"/>
      <c r="AN826" s="36" t="str">
        <f t="shared" si="226"/>
        <v/>
      </c>
      <c r="AO826" s="39" t="str">
        <f t="shared" si="240"/>
        <v/>
      </c>
      <c r="AP826" s="39" t="str">
        <f t="shared" si="232"/>
        <v/>
      </c>
      <c r="AQ826" s="97" t="str">
        <f t="shared" si="227"/>
        <v/>
      </c>
      <c r="AR826" s="113" t="str">
        <f>_xlfn.IFNA(IF(AND(MATCH(B826,SlNrfürStrecke!A:A,0)&gt;0,MATCH(C826,SlNrfürStrecke!B:B,0)&gt;0)=TRUE,"ja","nein"),"nein")</f>
        <v>nein</v>
      </c>
      <c r="AS826" s="140" t="str">
        <f t="shared" si="233"/>
        <v>nein</v>
      </c>
      <c r="AT826" s="113" t="str">
        <f t="shared" si="234"/>
        <v>Ja</v>
      </c>
      <c r="AU826" s="113"/>
      <c r="AV826" s="141" t="s">
        <v>3607</v>
      </c>
    </row>
    <row r="827" spans="1:48" s="39" customFormat="1" hidden="1" x14ac:dyDescent="0.25">
      <c r="A827" s="23"/>
      <c r="B827" s="77">
        <v>51504</v>
      </c>
      <c r="C827" s="80" t="s">
        <v>3</v>
      </c>
      <c r="D827" s="81" t="s">
        <v>8</v>
      </c>
      <c r="E827" s="37" t="b">
        <f t="shared" si="235"/>
        <v>0</v>
      </c>
      <c r="F827" s="37" t="b">
        <f t="shared" si="228"/>
        <v>0</v>
      </c>
      <c r="G827" s="38" t="str">
        <f t="shared" si="237"/>
        <v>51504  g</v>
      </c>
      <c r="H827" s="18" t="s">
        <v>1158</v>
      </c>
      <c r="I827" s="93" t="s">
        <v>2346</v>
      </c>
      <c r="J827" s="19" t="s">
        <v>3</v>
      </c>
      <c r="K827" s="19" t="s">
        <v>3</v>
      </c>
      <c r="L827" s="51"/>
      <c r="M827" s="51"/>
      <c r="N827" s="19" t="str">
        <f t="shared" si="238"/>
        <v/>
      </c>
      <c r="O827" s="22" t="str">
        <f t="shared" ca="1" si="241"/>
        <v>ja</v>
      </c>
      <c r="P827" s="22" t="str">
        <f t="shared" ca="1" si="242"/>
        <v>ja</v>
      </c>
      <c r="Q827" s="20" t="str">
        <f t="shared" ca="1" si="239"/>
        <v>Ja</v>
      </c>
      <c r="R827" s="53" t="s">
        <v>1157</v>
      </c>
      <c r="S827" s="84"/>
      <c r="T827" s="83"/>
      <c r="U827" s="33" t="str">
        <f t="shared" si="229"/>
        <v/>
      </c>
      <c r="V827" s="29"/>
      <c r="W827" s="35"/>
      <c r="X827" s="35"/>
      <c r="Y827" s="35"/>
      <c r="Z827" s="35"/>
      <c r="AA827" s="24" t="str">
        <f>IF(W827&lt;&gt;"",VLOOKUP(W827,'Anlagentypen strukt inkl RD end'!$A$2:$H$40,8),"")</f>
        <v/>
      </c>
      <c r="AB827" s="24" t="str">
        <f>IF(X827&lt;&gt;"",VLOOKUP(X827,'Anlagentypen strukt inkl RD end'!$A$2:$H$40,8),"")</f>
        <v/>
      </c>
      <c r="AC827" s="24" t="str">
        <f>IF(Y827&lt;&gt;"",VLOOKUP(Y827,'Anlagentypen strukt inkl RD end'!$A$2:$H$40,8),"")</f>
        <v/>
      </c>
      <c r="AD827" s="24" t="str">
        <f>IF(Z827&lt;&gt;"",VLOOKUP(Z827,'Anlagentypen strukt inkl RD end'!$A$2:$H$40,8),"")</f>
        <v/>
      </c>
      <c r="AE827" s="33" t="str">
        <f t="shared" si="230"/>
        <v/>
      </c>
      <c r="AF827" s="25"/>
      <c r="AG827" s="25"/>
      <c r="AH827" s="25"/>
      <c r="AI827" s="25"/>
      <c r="AJ827" s="47" t="str">
        <f t="shared" si="231"/>
        <v/>
      </c>
      <c r="AK827" s="48" t="str">
        <f t="shared" si="225"/>
        <v/>
      </c>
      <c r="AL827" s="47" t="str">
        <f t="shared" si="236"/>
        <v/>
      </c>
      <c r="AM827" s="27"/>
      <c r="AN827" s="36" t="str">
        <f t="shared" si="226"/>
        <v/>
      </c>
      <c r="AO827" s="39" t="str">
        <f t="shared" si="240"/>
        <v/>
      </c>
      <c r="AP827" s="39" t="str">
        <f t="shared" si="232"/>
        <v/>
      </c>
      <c r="AQ827" s="97" t="str">
        <f t="shared" si="227"/>
        <v/>
      </c>
      <c r="AR827" s="140" t="str">
        <f>_xlfn.IFNA(IF(AND(MATCH(B827,SlNrfürStrecke!A:A,0)&gt;0,MATCH(C827,SlNrfürStrecke!B:B,0)&gt;0)=TRUE,"ja","nein"),"nein")</f>
        <v>nein</v>
      </c>
      <c r="AS827" s="140" t="str">
        <f t="shared" si="233"/>
        <v>nein</v>
      </c>
      <c r="AT827" s="113" t="str">
        <f t="shared" si="234"/>
        <v>Ja</v>
      </c>
      <c r="AU827" s="113"/>
      <c r="AV827" s="141" t="s">
        <v>3607</v>
      </c>
    </row>
    <row r="828" spans="1:48" s="39" customFormat="1" hidden="1" x14ac:dyDescent="0.25">
      <c r="A828" s="23"/>
      <c r="B828" s="77">
        <v>51504</v>
      </c>
      <c r="C828" s="81" t="s">
        <v>112</v>
      </c>
      <c r="D828" s="81" t="s">
        <v>3</v>
      </c>
      <c r="E828" s="37" t="b">
        <f t="shared" si="235"/>
        <v>0</v>
      </c>
      <c r="F828" s="37" t="b">
        <f t="shared" si="228"/>
        <v>0</v>
      </c>
      <c r="G828" s="38" t="str">
        <f t="shared" si="237"/>
        <v xml:space="preserve">51504 88 </v>
      </c>
      <c r="H828" s="18" t="s">
        <v>1158</v>
      </c>
      <c r="I828" s="94" t="s">
        <v>113</v>
      </c>
      <c r="J828" s="19" t="s">
        <v>3</v>
      </c>
      <c r="K828" s="19" t="s">
        <v>3</v>
      </c>
      <c r="L828" s="51"/>
      <c r="M828" s="51"/>
      <c r="N828" s="19" t="str">
        <f t="shared" si="238"/>
        <v/>
      </c>
      <c r="O828" s="22" t="str">
        <f t="shared" ca="1" si="241"/>
        <v>ja</v>
      </c>
      <c r="P828" s="22" t="str">
        <f t="shared" ca="1" si="242"/>
        <v>ja</v>
      </c>
      <c r="Q828" s="20" t="str">
        <f t="shared" ca="1" si="239"/>
        <v>Ja</v>
      </c>
      <c r="R828" s="53" t="s">
        <v>1159</v>
      </c>
      <c r="S828" s="73"/>
      <c r="T828" s="28"/>
      <c r="U828" s="33" t="str">
        <f t="shared" si="229"/>
        <v/>
      </c>
      <c r="V828" s="29"/>
      <c r="W828" s="35"/>
      <c r="X828" s="35"/>
      <c r="Y828" s="35"/>
      <c r="Z828" s="35"/>
      <c r="AA828" s="24" t="str">
        <f>IF(W828&lt;&gt;"",VLOOKUP(W828,'Anlagentypen strukt inkl RD end'!$A$2:$H$40,8),"")</f>
        <v/>
      </c>
      <c r="AB828" s="24" t="str">
        <f>IF(X828&lt;&gt;"",VLOOKUP(X828,'Anlagentypen strukt inkl RD end'!$A$2:$H$40,8),"")</f>
        <v/>
      </c>
      <c r="AC828" s="24" t="str">
        <f>IF(Y828&lt;&gt;"",VLOOKUP(Y828,'Anlagentypen strukt inkl RD end'!$A$2:$H$40,8),"")</f>
        <v/>
      </c>
      <c r="AD828" s="24" t="str">
        <f>IF(Z828&lt;&gt;"",VLOOKUP(Z828,'Anlagentypen strukt inkl RD end'!$A$2:$H$40,8),"")</f>
        <v/>
      </c>
      <c r="AE828" s="33" t="str">
        <f t="shared" si="230"/>
        <v/>
      </c>
      <c r="AF828" s="25"/>
      <c r="AG828" s="25"/>
      <c r="AH828" s="25"/>
      <c r="AI828" s="25"/>
      <c r="AJ828" s="47" t="str">
        <f t="shared" si="231"/>
        <v/>
      </c>
      <c r="AK828" s="48" t="str">
        <f t="shared" si="225"/>
        <v/>
      </c>
      <c r="AL828" s="47" t="str">
        <f t="shared" si="236"/>
        <v/>
      </c>
      <c r="AM828" s="27"/>
      <c r="AN828" s="36" t="str">
        <f t="shared" si="226"/>
        <v/>
      </c>
      <c r="AO828" s="39" t="str">
        <f t="shared" si="240"/>
        <v/>
      </c>
      <c r="AP828" s="39" t="str">
        <f t="shared" si="232"/>
        <v/>
      </c>
      <c r="AQ828" s="97" t="str">
        <f t="shared" si="227"/>
        <v/>
      </c>
      <c r="AR828" s="113" t="str">
        <f>_xlfn.IFNA(IF(AND(MATCH(B828,SlNrfürStrecke!A:A,0)&gt;0,MATCH(C828,SlNrfürStrecke!B:B,0)&gt;0)=TRUE,"ja","nein"),"nein")</f>
        <v>nein</v>
      </c>
      <c r="AS828" s="140" t="str">
        <f t="shared" si="233"/>
        <v>nein</v>
      </c>
      <c r="AT828" s="113" t="str">
        <f t="shared" si="234"/>
        <v>Ja</v>
      </c>
      <c r="AU828" s="113"/>
      <c r="AV828" s="141" t="s">
        <v>3607</v>
      </c>
    </row>
    <row r="829" spans="1:48" s="39" customFormat="1" ht="26.4" hidden="1" x14ac:dyDescent="0.25">
      <c r="A829" s="23"/>
      <c r="B829" s="77">
        <v>51504</v>
      </c>
      <c r="C829" s="81" t="s">
        <v>142</v>
      </c>
      <c r="D829" s="81" t="s">
        <v>8</v>
      </c>
      <c r="E829" s="37" t="b">
        <f t="shared" si="235"/>
        <v>0</v>
      </c>
      <c r="F829" s="37" t="b">
        <f t="shared" si="228"/>
        <v>0</v>
      </c>
      <c r="G829" s="38" t="str">
        <f t="shared" si="237"/>
        <v>51504 91 g</v>
      </c>
      <c r="H829" s="18" t="s">
        <v>1158</v>
      </c>
      <c r="I829" s="94" t="s">
        <v>3164</v>
      </c>
      <c r="J829" s="19" t="s">
        <v>3</v>
      </c>
      <c r="K829" s="19" t="s">
        <v>3182</v>
      </c>
      <c r="L829" s="51"/>
      <c r="M829" s="51"/>
      <c r="N829" s="19" t="str">
        <f t="shared" si="238"/>
        <v/>
      </c>
      <c r="O829" s="22" t="str">
        <f t="shared" ca="1" si="241"/>
        <v>ja</v>
      </c>
      <c r="P829" s="22" t="str">
        <f t="shared" ca="1" si="242"/>
        <v>ja</v>
      </c>
      <c r="Q829" s="20" t="str">
        <f t="shared" ca="1" si="239"/>
        <v>Ja</v>
      </c>
      <c r="R829" s="53" t="s">
        <v>1160</v>
      </c>
      <c r="S829" s="84"/>
      <c r="T829" s="83"/>
      <c r="U829" s="33" t="str">
        <f t="shared" si="229"/>
        <v/>
      </c>
      <c r="V829" s="29"/>
      <c r="W829" s="35"/>
      <c r="X829" s="35"/>
      <c r="Y829" s="35"/>
      <c r="Z829" s="35"/>
      <c r="AA829" s="24" t="str">
        <f>IF(W829&lt;&gt;"",VLOOKUP(W829,'Anlagentypen strukt inkl RD end'!$A$2:$H$40,8),"")</f>
        <v/>
      </c>
      <c r="AB829" s="24" t="str">
        <f>IF(X829&lt;&gt;"",VLOOKUP(X829,'Anlagentypen strukt inkl RD end'!$A$2:$H$40,8),"")</f>
        <v/>
      </c>
      <c r="AC829" s="24" t="str">
        <f>IF(Y829&lt;&gt;"",VLOOKUP(Y829,'Anlagentypen strukt inkl RD end'!$A$2:$H$40,8),"")</f>
        <v/>
      </c>
      <c r="AD829" s="24" t="str">
        <f>IF(Z829&lt;&gt;"",VLOOKUP(Z829,'Anlagentypen strukt inkl RD end'!$A$2:$H$40,8),"")</f>
        <v/>
      </c>
      <c r="AE829" s="33" t="str">
        <f t="shared" si="230"/>
        <v/>
      </c>
      <c r="AF829" s="25"/>
      <c r="AG829" s="25"/>
      <c r="AH829" s="25"/>
      <c r="AI829" s="25"/>
      <c r="AJ829" s="47" t="str">
        <f t="shared" si="231"/>
        <v/>
      </c>
      <c r="AK829" s="48" t="str">
        <f t="shared" si="225"/>
        <v/>
      </c>
      <c r="AL829" s="47" t="str">
        <f t="shared" si="236"/>
        <v/>
      </c>
      <c r="AM829" s="27"/>
      <c r="AN829" s="36" t="str">
        <f t="shared" si="226"/>
        <v/>
      </c>
      <c r="AO829" s="39" t="str">
        <f t="shared" si="240"/>
        <v/>
      </c>
      <c r="AP829" s="39" t="str">
        <f t="shared" si="232"/>
        <v/>
      </c>
      <c r="AQ829" s="97" t="str">
        <f t="shared" si="227"/>
        <v/>
      </c>
      <c r="AR829" s="113" t="str">
        <f>_xlfn.IFNA(IF(AND(MATCH(B829,SlNrfürStrecke!A:A,0)&gt;0,MATCH(C829,SlNrfürStrecke!B:B,0)&gt;0)=TRUE,"ja","nein"),"nein")</f>
        <v>nein</v>
      </c>
      <c r="AS829" s="140" t="str">
        <f t="shared" si="233"/>
        <v>nein</v>
      </c>
      <c r="AT829" s="113" t="str">
        <f t="shared" si="234"/>
        <v>Ja</v>
      </c>
      <c r="AU829" s="113"/>
      <c r="AV829" s="141" t="s">
        <v>3607</v>
      </c>
    </row>
    <row r="830" spans="1:48" s="39" customFormat="1" hidden="1" x14ac:dyDescent="0.25">
      <c r="A830" s="23"/>
      <c r="B830" s="77">
        <v>51505</v>
      </c>
      <c r="C830" s="80" t="s">
        <v>3</v>
      </c>
      <c r="D830" s="81" t="s">
        <v>8</v>
      </c>
      <c r="E830" s="37" t="b">
        <f t="shared" si="235"/>
        <v>0</v>
      </c>
      <c r="F830" s="37" t="b">
        <f t="shared" si="228"/>
        <v>0</v>
      </c>
      <c r="G830" s="38" t="str">
        <f t="shared" si="237"/>
        <v>51505  g</v>
      </c>
      <c r="H830" s="18" t="s">
        <v>1162</v>
      </c>
      <c r="I830" s="93" t="s">
        <v>2346</v>
      </c>
      <c r="J830" s="19" t="s">
        <v>3</v>
      </c>
      <c r="K830" s="19" t="s">
        <v>3</v>
      </c>
      <c r="L830" s="51"/>
      <c r="M830" s="51"/>
      <c r="N830" s="19" t="str">
        <f t="shared" si="238"/>
        <v/>
      </c>
      <c r="O830" s="22" t="str">
        <f t="shared" ca="1" si="241"/>
        <v>ja</v>
      </c>
      <c r="P830" s="22" t="str">
        <f t="shared" ca="1" si="242"/>
        <v>ja</v>
      </c>
      <c r="Q830" s="20" t="str">
        <f t="shared" ca="1" si="239"/>
        <v>Ja</v>
      </c>
      <c r="R830" s="53" t="s">
        <v>1161</v>
      </c>
      <c r="S830" s="84"/>
      <c r="T830" s="83"/>
      <c r="U830" s="33" t="str">
        <f t="shared" si="229"/>
        <v/>
      </c>
      <c r="V830" s="29"/>
      <c r="W830" s="35"/>
      <c r="X830" s="35"/>
      <c r="Y830" s="35"/>
      <c r="Z830" s="35"/>
      <c r="AA830" s="24" t="str">
        <f>IF(W830&lt;&gt;"",VLOOKUP(W830,'Anlagentypen strukt inkl RD end'!$A$2:$H$40,8),"")</f>
        <v/>
      </c>
      <c r="AB830" s="24" t="str">
        <f>IF(X830&lt;&gt;"",VLOOKUP(X830,'Anlagentypen strukt inkl RD end'!$A$2:$H$40,8),"")</f>
        <v/>
      </c>
      <c r="AC830" s="24" t="str">
        <f>IF(Y830&lt;&gt;"",VLOOKUP(Y830,'Anlagentypen strukt inkl RD end'!$A$2:$H$40,8),"")</f>
        <v/>
      </c>
      <c r="AD830" s="24" t="str">
        <f>IF(Z830&lt;&gt;"",VLOOKUP(Z830,'Anlagentypen strukt inkl RD end'!$A$2:$H$40,8),"")</f>
        <v/>
      </c>
      <c r="AE830" s="33" t="str">
        <f t="shared" si="230"/>
        <v/>
      </c>
      <c r="AF830" s="25"/>
      <c r="AG830" s="25"/>
      <c r="AH830" s="25"/>
      <c r="AI830" s="25"/>
      <c r="AJ830" s="47" t="str">
        <f t="shared" si="231"/>
        <v/>
      </c>
      <c r="AK830" s="48" t="str">
        <f t="shared" si="225"/>
        <v/>
      </c>
      <c r="AL830" s="47" t="str">
        <f t="shared" si="236"/>
        <v/>
      </c>
      <c r="AM830" s="27"/>
      <c r="AN830" s="36" t="str">
        <f t="shared" si="226"/>
        <v/>
      </c>
      <c r="AO830" s="39" t="str">
        <f t="shared" si="240"/>
        <v/>
      </c>
      <c r="AP830" s="39" t="str">
        <f t="shared" si="232"/>
        <v/>
      </c>
      <c r="AQ830" s="97" t="str">
        <f t="shared" si="227"/>
        <v/>
      </c>
      <c r="AR830" s="140" t="str">
        <f>_xlfn.IFNA(IF(AND(MATCH(B830,SlNrfürStrecke!A:A,0)&gt;0,MATCH(C830,SlNrfürStrecke!B:B,0)&gt;0)=TRUE,"ja","nein"),"nein")</f>
        <v>nein</v>
      </c>
      <c r="AS830" s="140" t="str">
        <f t="shared" si="233"/>
        <v>nein</v>
      </c>
      <c r="AT830" s="113" t="str">
        <f t="shared" si="234"/>
        <v>Ja</v>
      </c>
      <c r="AU830" s="113"/>
      <c r="AV830" s="141" t="s">
        <v>3607</v>
      </c>
    </row>
    <row r="831" spans="1:48" s="39" customFormat="1" hidden="1" x14ac:dyDescent="0.25">
      <c r="A831" s="23"/>
      <c r="B831" s="77">
        <v>51505</v>
      </c>
      <c r="C831" s="81" t="s">
        <v>112</v>
      </c>
      <c r="D831" s="81" t="s">
        <v>3</v>
      </c>
      <c r="E831" s="37" t="b">
        <f t="shared" si="235"/>
        <v>0</v>
      </c>
      <c r="F831" s="37" t="b">
        <f t="shared" si="228"/>
        <v>0</v>
      </c>
      <c r="G831" s="38" t="str">
        <f t="shared" si="237"/>
        <v xml:space="preserve">51505 88 </v>
      </c>
      <c r="H831" s="18" t="s">
        <v>1162</v>
      </c>
      <c r="I831" s="94" t="s">
        <v>113</v>
      </c>
      <c r="J831" s="19" t="s">
        <v>3</v>
      </c>
      <c r="K831" s="19" t="s">
        <v>3</v>
      </c>
      <c r="L831" s="51"/>
      <c r="M831" s="51"/>
      <c r="N831" s="19" t="str">
        <f t="shared" si="238"/>
        <v/>
      </c>
      <c r="O831" s="22" t="str">
        <f t="shared" ca="1" si="241"/>
        <v>ja</v>
      </c>
      <c r="P831" s="22" t="str">
        <f t="shared" ca="1" si="242"/>
        <v>ja</v>
      </c>
      <c r="Q831" s="20" t="str">
        <f t="shared" ca="1" si="239"/>
        <v>Ja</v>
      </c>
      <c r="R831" s="53" t="s">
        <v>1163</v>
      </c>
      <c r="S831" s="73"/>
      <c r="T831" s="28"/>
      <c r="U831" s="33" t="str">
        <f t="shared" si="229"/>
        <v/>
      </c>
      <c r="V831" s="29"/>
      <c r="W831" s="35"/>
      <c r="X831" s="35"/>
      <c r="Y831" s="35"/>
      <c r="Z831" s="35"/>
      <c r="AA831" s="24" t="str">
        <f>IF(W831&lt;&gt;"",VLOOKUP(W831,'Anlagentypen strukt inkl RD end'!$A$2:$H$40,8),"")</f>
        <v/>
      </c>
      <c r="AB831" s="24" t="str">
        <f>IF(X831&lt;&gt;"",VLOOKUP(X831,'Anlagentypen strukt inkl RD end'!$A$2:$H$40,8),"")</f>
        <v/>
      </c>
      <c r="AC831" s="24" t="str">
        <f>IF(Y831&lt;&gt;"",VLOOKUP(Y831,'Anlagentypen strukt inkl RD end'!$A$2:$H$40,8),"")</f>
        <v/>
      </c>
      <c r="AD831" s="24" t="str">
        <f>IF(Z831&lt;&gt;"",VLOOKUP(Z831,'Anlagentypen strukt inkl RD end'!$A$2:$H$40,8),"")</f>
        <v/>
      </c>
      <c r="AE831" s="33" t="str">
        <f t="shared" si="230"/>
        <v/>
      </c>
      <c r="AF831" s="25"/>
      <c r="AG831" s="25"/>
      <c r="AH831" s="25"/>
      <c r="AI831" s="25"/>
      <c r="AJ831" s="47" t="str">
        <f t="shared" si="231"/>
        <v/>
      </c>
      <c r="AK831" s="48" t="str">
        <f t="shared" si="225"/>
        <v/>
      </c>
      <c r="AL831" s="47" t="str">
        <f t="shared" si="236"/>
        <v/>
      </c>
      <c r="AM831" s="27"/>
      <c r="AN831" s="36" t="str">
        <f t="shared" si="226"/>
        <v/>
      </c>
      <c r="AO831" s="39" t="str">
        <f t="shared" si="240"/>
        <v/>
      </c>
      <c r="AP831" s="39" t="str">
        <f t="shared" si="232"/>
        <v/>
      </c>
      <c r="AQ831" s="97" t="str">
        <f t="shared" si="227"/>
        <v/>
      </c>
      <c r="AR831" s="113" t="str">
        <f>_xlfn.IFNA(IF(AND(MATCH(B831,SlNrfürStrecke!A:A,0)&gt;0,MATCH(C831,SlNrfürStrecke!B:B,0)&gt;0)=TRUE,"ja","nein"),"nein")</f>
        <v>nein</v>
      </c>
      <c r="AS831" s="140" t="str">
        <f t="shared" si="233"/>
        <v>nein</v>
      </c>
      <c r="AT831" s="113" t="str">
        <f t="shared" si="234"/>
        <v>Ja</v>
      </c>
      <c r="AU831" s="113"/>
      <c r="AV831" s="141" t="s">
        <v>3607</v>
      </c>
    </row>
    <row r="832" spans="1:48" s="39" customFormat="1" ht="26.4" hidden="1" x14ac:dyDescent="0.25">
      <c r="A832" s="23"/>
      <c r="B832" s="77">
        <v>51505</v>
      </c>
      <c r="C832" s="81" t="s">
        <v>142</v>
      </c>
      <c r="D832" s="81" t="s">
        <v>8</v>
      </c>
      <c r="E832" s="37" t="b">
        <f t="shared" si="235"/>
        <v>0</v>
      </c>
      <c r="F832" s="37" t="b">
        <f t="shared" si="228"/>
        <v>0</v>
      </c>
      <c r="G832" s="38" t="str">
        <f t="shared" si="237"/>
        <v>51505 91 g</v>
      </c>
      <c r="H832" s="18" t="s">
        <v>1162</v>
      </c>
      <c r="I832" s="94" t="s">
        <v>3164</v>
      </c>
      <c r="J832" s="19" t="s">
        <v>3</v>
      </c>
      <c r="K832" s="19" t="s">
        <v>3182</v>
      </c>
      <c r="L832" s="51"/>
      <c r="M832" s="51"/>
      <c r="N832" s="19" t="str">
        <f t="shared" si="238"/>
        <v/>
      </c>
      <c r="O832" s="22" t="str">
        <f t="shared" ca="1" si="241"/>
        <v>ja</v>
      </c>
      <c r="P832" s="22" t="str">
        <f t="shared" ca="1" si="242"/>
        <v>ja</v>
      </c>
      <c r="Q832" s="20" t="str">
        <f t="shared" ca="1" si="239"/>
        <v>Ja</v>
      </c>
      <c r="R832" s="53" t="s">
        <v>1164</v>
      </c>
      <c r="S832" s="84"/>
      <c r="T832" s="83"/>
      <c r="U832" s="33" t="str">
        <f t="shared" si="229"/>
        <v/>
      </c>
      <c r="V832" s="29"/>
      <c r="W832" s="35"/>
      <c r="X832" s="35"/>
      <c r="Y832" s="35"/>
      <c r="Z832" s="35"/>
      <c r="AA832" s="24" t="str">
        <f>IF(W832&lt;&gt;"",VLOOKUP(W832,'Anlagentypen strukt inkl RD end'!$A$2:$H$40,8),"")</f>
        <v/>
      </c>
      <c r="AB832" s="24" t="str">
        <f>IF(X832&lt;&gt;"",VLOOKUP(X832,'Anlagentypen strukt inkl RD end'!$A$2:$H$40,8),"")</f>
        <v/>
      </c>
      <c r="AC832" s="24" t="str">
        <f>IF(Y832&lt;&gt;"",VLOOKUP(Y832,'Anlagentypen strukt inkl RD end'!$A$2:$H$40,8),"")</f>
        <v/>
      </c>
      <c r="AD832" s="24" t="str">
        <f>IF(Z832&lt;&gt;"",VLOOKUP(Z832,'Anlagentypen strukt inkl RD end'!$A$2:$H$40,8),"")</f>
        <v/>
      </c>
      <c r="AE832" s="33" t="str">
        <f t="shared" si="230"/>
        <v/>
      </c>
      <c r="AF832" s="25"/>
      <c r="AG832" s="25"/>
      <c r="AH832" s="25"/>
      <c r="AI832" s="25"/>
      <c r="AJ832" s="47" t="str">
        <f t="shared" si="231"/>
        <v/>
      </c>
      <c r="AK832" s="48" t="str">
        <f t="shared" si="225"/>
        <v/>
      </c>
      <c r="AL832" s="47" t="str">
        <f t="shared" si="236"/>
        <v/>
      </c>
      <c r="AM832" s="27"/>
      <c r="AN832" s="36" t="str">
        <f t="shared" si="226"/>
        <v/>
      </c>
      <c r="AO832" s="39" t="str">
        <f t="shared" si="240"/>
        <v/>
      </c>
      <c r="AP832" s="39" t="str">
        <f t="shared" si="232"/>
        <v/>
      </c>
      <c r="AQ832" s="97" t="str">
        <f t="shared" si="227"/>
        <v/>
      </c>
      <c r="AR832" s="113" t="str">
        <f>_xlfn.IFNA(IF(AND(MATCH(B832,SlNrfürStrecke!A:A,0)&gt;0,MATCH(C832,SlNrfürStrecke!B:B,0)&gt;0)=TRUE,"ja","nein"),"nein")</f>
        <v>nein</v>
      </c>
      <c r="AS832" s="140" t="str">
        <f t="shared" si="233"/>
        <v>nein</v>
      </c>
      <c r="AT832" s="113" t="str">
        <f t="shared" si="234"/>
        <v>Ja</v>
      </c>
      <c r="AU832" s="113"/>
      <c r="AV832" s="141" t="s">
        <v>3607</v>
      </c>
    </row>
    <row r="833" spans="1:48" s="39" customFormat="1" hidden="1" x14ac:dyDescent="0.25">
      <c r="A833" s="23"/>
      <c r="B833" s="77">
        <v>51507</v>
      </c>
      <c r="C833" s="80" t="s">
        <v>3</v>
      </c>
      <c r="D833" s="81" t="s">
        <v>8</v>
      </c>
      <c r="E833" s="37" t="b">
        <f t="shared" si="235"/>
        <v>0</v>
      </c>
      <c r="F833" s="37" t="b">
        <f t="shared" si="228"/>
        <v>0</v>
      </c>
      <c r="G833" s="38" t="str">
        <f t="shared" si="237"/>
        <v>51507  g</v>
      </c>
      <c r="H833" s="18" t="s">
        <v>1166</v>
      </c>
      <c r="I833" s="93" t="s">
        <v>2346</v>
      </c>
      <c r="J833" s="19" t="s">
        <v>3</v>
      </c>
      <c r="K833" s="19" t="s">
        <v>3</v>
      </c>
      <c r="L833" s="51"/>
      <c r="M833" s="51"/>
      <c r="N833" s="19" t="str">
        <f t="shared" si="238"/>
        <v/>
      </c>
      <c r="O833" s="22" t="str">
        <f t="shared" ca="1" si="241"/>
        <v>ja</v>
      </c>
      <c r="P833" s="22" t="str">
        <f t="shared" ca="1" si="242"/>
        <v>ja</v>
      </c>
      <c r="Q833" s="20" t="str">
        <f t="shared" ca="1" si="239"/>
        <v>Ja</v>
      </c>
      <c r="R833" s="53" t="s">
        <v>1165</v>
      </c>
      <c r="S833" s="84"/>
      <c r="T833" s="83"/>
      <c r="U833" s="33" t="str">
        <f t="shared" si="229"/>
        <v/>
      </c>
      <c r="V833" s="29"/>
      <c r="W833" s="35"/>
      <c r="X833" s="35"/>
      <c r="Y833" s="35"/>
      <c r="Z833" s="35"/>
      <c r="AA833" s="24" t="str">
        <f>IF(W833&lt;&gt;"",VLOOKUP(W833,'Anlagentypen strukt inkl RD end'!$A$2:$H$40,8),"")</f>
        <v/>
      </c>
      <c r="AB833" s="24" t="str">
        <f>IF(X833&lt;&gt;"",VLOOKUP(X833,'Anlagentypen strukt inkl RD end'!$A$2:$H$40,8),"")</f>
        <v/>
      </c>
      <c r="AC833" s="24" t="str">
        <f>IF(Y833&lt;&gt;"",VLOOKUP(Y833,'Anlagentypen strukt inkl RD end'!$A$2:$H$40,8),"")</f>
        <v/>
      </c>
      <c r="AD833" s="24" t="str">
        <f>IF(Z833&lt;&gt;"",VLOOKUP(Z833,'Anlagentypen strukt inkl RD end'!$A$2:$H$40,8),"")</f>
        <v/>
      </c>
      <c r="AE833" s="33" t="str">
        <f t="shared" si="230"/>
        <v/>
      </c>
      <c r="AF833" s="25"/>
      <c r="AG833" s="25"/>
      <c r="AH833" s="25"/>
      <c r="AI833" s="25"/>
      <c r="AJ833" s="47" t="str">
        <f t="shared" si="231"/>
        <v/>
      </c>
      <c r="AK833" s="48" t="str">
        <f t="shared" si="225"/>
        <v/>
      </c>
      <c r="AL833" s="47" t="str">
        <f t="shared" si="236"/>
        <v/>
      </c>
      <c r="AM833" s="27"/>
      <c r="AN833" s="36" t="str">
        <f t="shared" si="226"/>
        <v/>
      </c>
      <c r="AO833" s="39" t="str">
        <f t="shared" si="240"/>
        <v/>
      </c>
      <c r="AP833" s="39" t="str">
        <f t="shared" si="232"/>
        <v/>
      </c>
      <c r="AQ833" s="97" t="str">
        <f t="shared" si="227"/>
        <v/>
      </c>
      <c r="AR833" s="140" t="str">
        <f>_xlfn.IFNA(IF(AND(MATCH(B833,SlNrfürStrecke!A:A,0)&gt;0,MATCH(C833,SlNrfürStrecke!B:B,0)&gt;0)=TRUE,"ja","nein"),"nein")</f>
        <v>nein</v>
      </c>
      <c r="AS833" s="140" t="str">
        <f t="shared" si="233"/>
        <v>nein</v>
      </c>
      <c r="AT833" s="113" t="str">
        <f t="shared" si="234"/>
        <v>Ja</v>
      </c>
      <c r="AU833" s="113"/>
      <c r="AV833" s="141" t="s">
        <v>3607</v>
      </c>
    </row>
    <row r="834" spans="1:48" s="39" customFormat="1" hidden="1" x14ac:dyDescent="0.25">
      <c r="A834" s="23"/>
      <c r="B834" s="77">
        <v>51507</v>
      </c>
      <c r="C834" s="81" t="s">
        <v>112</v>
      </c>
      <c r="D834" s="81" t="s">
        <v>3</v>
      </c>
      <c r="E834" s="37" t="b">
        <f t="shared" si="235"/>
        <v>0</v>
      </c>
      <c r="F834" s="37" t="b">
        <f t="shared" si="228"/>
        <v>0</v>
      </c>
      <c r="G834" s="38" t="str">
        <f t="shared" si="237"/>
        <v xml:space="preserve">51507 88 </v>
      </c>
      <c r="H834" s="18" t="s">
        <v>1166</v>
      </c>
      <c r="I834" s="94" t="s">
        <v>113</v>
      </c>
      <c r="J834" s="19" t="s">
        <v>3</v>
      </c>
      <c r="K834" s="19" t="s">
        <v>3</v>
      </c>
      <c r="L834" s="51"/>
      <c r="M834" s="51"/>
      <c r="N834" s="19" t="str">
        <f t="shared" si="238"/>
        <v/>
      </c>
      <c r="O834" s="22" t="str">
        <f t="shared" ca="1" si="241"/>
        <v>ja</v>
      </c>
      <c r="P834" s="22" t="str">
        <f t="shared" ca="1" si="242"/>
        <v>ja</v>
      </c>
      <c r="Q834" s="20" t="str">
        <f t="shared" ca="1" si="239"/>
        <v>Ja</v>
      </c>
      <c r="R834" s="53" t="s">
        <v>1167</v>
      </c>
      <c r="S834" s="73"/>
      <c r="T834" s="28"/>
      <c r="U834" s="33" t="str">
        <f t="shared" si="229"/>
        <v/>
      </c>
      <c r="V834" s="29"/>
      <c r="W834" s="35"/>
      <c r="X834" s="35"/>
      <c r="Y834" s="35"/>
      <c r="Z834" s="35"/>
      <c r="AA834" s="24" t="str">
        <f>IF(W834&lt;&gt;"",VLOOKUP(W834,'Anlagentypen strukt inkl RD end'!$A$2:$H$40,8),"")</f>
        <v/>
      </c>
      <c r="AB834" s="24" t="str">
        <f>IF(X834&lt;&gt;"",VLOOKUP(X834,'Anlagentypen strukt inkl RD end'!$A$2:$H$40,8),"")</f>
        <v/>
      </c>
      <c r="AC834" s="24" t="str">
        <f>IF(Y834&lt;&gt;"",VLOOKUP(Y834,'Anlagentypen strukt inkl RD end'!$A$2:$H$40,8),"")</f>
        <v/>
      </c>
      <c r="AD834" s="24" t="str">
        <f>IF(Z834&lt;&gt;"",VLOOKUP(Z834,'Anlagentypen strukt inkl RD end'!$A$2:$H$40,8),"")</f>
        <v/>
      </c>
      <c r="AE834" s="33" t="str">
        <f t="shared" si="230"/>
        <v/>
      </c>
      <c r="AF834" s="25"/>
      <c r="AG834" s="25"/>
      <c r="AH834" s="25"/>
      <c r="AI834" s="25"/>
      <c r="AJ834" s="47" t="str">
        <f t="shared" si="231"/>
        <v/>
      </c>
      <c r="AK834" s="48" t="str">
        <f t="shared" ref="AK834:AK897" si="243">U834&amp; AE834 &amp; IF(AF834 &lt;&gt;"",AF834&amp;", ","") &amp;IF(AG834 &lt;&gt;"",AG834&amp;", ","") &amp;IF(AH834 &lt;&gt;"",AH834&amp;", ","")&amp; IF(AI834 &lt;&gt;"",AI834&amp;", ","")</f>
        <v/>
      </c>
      <c r="AL834" s="47" t="str">
        <f t="shared" si="236"/>
        <v/>
      </c>
      <c r="AM834" s="27"/>
      <c r="AN834" s="36" t="str">
        <f t="shared" ref="AN834:AN897" si="244">IF(AND(V834="X",AJ834=""),"R/D-Verfahren für die Behandlung fehlen!","")</f>
        <v/>
      </c>
      <c r="AO834" s="39" t="str">
        <f t="shared" si="240"/>
        <v/>
      </c>
      <c r="AP834" s="39" t="str">
        <f t="shared" si="232"/>
        <v/>
      </c>
      <c r="AQ834" s="97" t="str">
        <f t="shared" ref="AQ834:AQ897" si="245">IF(A834="X",(IF(OR(S834="X",T834="X",V834="X")=TRUE,"","Spalten S, T und V nicht befüllt!")),IF(OR(S834="X",T834="X",V834="X"),"Spalte A nicht befüllt!",""))</f>
        <v/>
      </c>
      <c r="AR834" s="113" t="str">
        <f>_xlfn.IFNA(IF(AND(MATCH(B834,SlNrfürStrecke!A:A,0)&gt;0,MATCH(C834,SlNrfürStrecke!B:B,0)&gt;0)=TRUE,"ja","nein"),"nein")</f>
        <v>nein</v>
      </c>
      <c r="AS834" s="140" t="str">
        <f t="shared" si="233"/>
        <v>nein</v>
      </c>
      <c r="AT834" s="113" t="str">
        <f t="shared" si="234"/>
        <v>Ja</v>
      </c>
      <c r="AU834" s="113"/>
      <c r="AV834" s="141" t="s">
        <v>3607</v>
      </c>
    </row>
    <row r="835" spans="1:48" s="39" customFormat="1" ht="26.4" hidden="1" x14ac:dyDescent="0.25">
      <c r="A835" s="23"/>
      <c r="B835" s="77">
        <v>51507</v>
      </c>
      <c r="C835" s="81" t="s">
        <v>142</v>
      </c>
      <c r="D835" s="81" t="s">
        <v>8</v>
      </c>
      <c r="E835" s="37" t="b">
        <f t="shared" si="235"/>
        <v>0</v>
      </c>
      <c r="F835" s="37" t="b">
        <f t="shared" ref="F835:F898" si="246">AND(A835="X",D835="g")</f>
        <v>0</v>
      </c>
      <c r="G835" s="38" t="str">
        <f t="shared" si="237"/>
        <v>51507 91 g</v>
      </c>
      <c r="H835" s="18" t="s">
        <v>1166</v>
      </c>
      <c r="I835" s="94" t="s">
        <v>3164</v>
      </c>
      <c r="J835" s="19" t="s">
        <v>3</v>
      </c>
      <c r="K835" s="19" t="s">
        <v>3182</v>
      </c>
      <c r="L835" s="51"/>
      <c r="M835" s="51"/>
      <c r="N835" s="19" t="str">
        <f t="shared" si="238"/>
        <v/>
      </c>
      <c r="O835" s="22" t="str">
        <f t="shared" ca="1" si="241"/>
        <v>ja</v>
      </c>
      <c r="P835" s="22" t="str">
        <f t="shared" ca="1" si="242"/>
        <v>ja</v>
      </c>
      <c r="Q835" s="20" t="str">
        <f t="shared" ca="1" si="239"/>
        <v>Ja</v>
      </c>
      <c r="R835" s="53" t="s">
        <v>1168</v>
      </c>
      <c r="S835" s="84"/>
      <c r="T835" s="83"/>
      <c r="U835" s="33" t="str">
        <f t="shared" ref="U835:U898" si="247">IF(T835="X","R13, D15 ", "")</f>
        <v/>
      </c>
      <c r="V835" s="29"/>
      <c r="W835" s="35"/>
      <c r="X835" s="35"/>
      <c r="Y835" s="35"/>
      <c r="Z835" s="35"/>
      <c r="AA835" s="24" t="str">
        <f>IF(W835&lt;&gt;"",VLOOKUP(W835,'Anlagentypen strukt inkl RD end'!$A$2:$H$40,8),"")</f>
        <v/>
      </c>
      <c r="AB835" s="24" t="str">
        <f>IF(X835&lt;&gt;"",VLOOKUP(X835,'Anlagentypen strukt inkl RD end'!$A$2:$H$40,8),"")</f>
        <v/>
      </c>
      <c r="AC835" s="24" t="str">
        <f>IF(Y835&lt;&gt;"",VLOOKUP(Y835,'Anlagentypen strukt inkl RD end'!$A$2:$H$40,8),"")</f>
        <v/>
      </c>
      <c r="AD835" s="24" t="str">
        <f>IF(Z835&lt;&gt;"",VLOOKUP(Z835,'Anlagentypen strukt inkl RD end'!$A$2:$H$40,8),"")</f>
        <v/>
      </c>
      <c r="AE835" s="33" t="str">
        <f t="shared" ref="AE835:AE898" si="248">AA835&amp;AB835&amp;AD835&amp;AC835</f>
        <v/>
      </c>
      <c r="AF835" s="25"/>
      <c r="AG835" s="25"/>
      <c r="AH835" s="25"/>
      <c r="AI835" s="25"/>
      <c r="AJ835" s="47" t="str">
        <f t="shared" ref="AJ835:AJ898" si="249">IF(AE835 &lt;&gt;"",AE835&amp;", ","") &amp;IF(AF835 &lt;&gt;"",AF835&amp;", ","") &amp;IF(AG835 &lt;&gt;"",AG835&amp;", ","") &amp;IF(AH835 &lt;&gt;"",AH835&amp;", ","")&amp; IF(AI835 &lt;&gt;"",AI835&amp;", ","")</f>
        <v/>
      </c>
      <c r="AK835" s="48" t="str">
        <f t="shared" si="243"/>
        <v/>
      </c>
      <c r="AL835" s="47" t="str">
        <f t="shared" si="236"/>
        <v/>
      </c>
      <c r="AM835" s="27"/>
      <c r="AN835" s="36" t="str">
        <f t="shared" si="244"/>
        <v/>
      </c>
      <c r="AO835" s="39" t="str">
        <f t="shared" si="240"/>
        <v/>
      </c>
      <c r="AP835" s="39" t="str">
        <f t="shared" ref="AP835:AP898" si="250">IF(OR(A835="X",S835="X",T835="X",V835="X"),"X","")</f>
        <v/>
      </c>
      <c r="AQ835" s="97" t="str">
        <f t="shared" si="245"/>
        <v/>
      </c>
      <c r="AR835" s="113" t="str">
        <f>_xlfn.IFNA(IF(AND(MATCH(B835,SlNrfürStrecke!A:A,0)&gt;0,MATCH(C835,SlNrfürStrecke!B:B,0)&gt;0)=TRUE,"ja","nein"),"nein")</f>
        <v>nein</v>
      </c>
      <c r="AS835" s="140" t="str">
        <f t="shared" ref="AS835:AS898" si="251">AR835</f>
        <v>nein</v>
      </c>
      <c r="AT835" s="113" t="str">
        <f t="shared" ref="AT835:AT898" si="252">IF(AS835="ja","Nein","Ja")</f>
        <v>Ja</v>
      </c>
      <c r="AU835" s="113"/>
      <c r="AV835" s="141" t="s">
        <v>3607</v>
      </c>
    </row>
    <row r="836" spans="1:48" s="39" customFormat="1" hidden="1" x14ac:dyDescent="0.25">
      <c r="A836" s="23"/>
      <c r="B836" s="77">
        <v>51508</v>
      </c>
      <c r="C836" s="80" t="s">
        <v>3</v>
      </c>
      <c r="D836" s="81" t="s">
        <v>8</v>
      </c>
      <c r="E836" s="37" t="b">
        <f t="shared" ref="E836:E899" si="253">AND(A836="X",D836="")</f>
        <v>0</v>
      </c>
      <c r="F836" s="37" t="b">
        <f t="shared" si="246"/>
        <v>0</v>
      </c>
      <c r="G836" s="38" t="str">
        <f t="shared" si="237"/>
        <v>51508  g</v>
      </c>
      <c r="H836" s="18" t="s">
        <v>1170</v>
      </c>
      <c r="I836" s="93" t="s">
        <v>2346</v>
      </c>
      <c r="J836" s="19" t="s">
        <v>3</v>
      </c>
      <c r="K836" s="19" t="s">
        <v>3</v>
      </c>
      <c r="L836" s="51"/>
      <c r="M836" s="51"/>
      <c r="N836" s="19" t="str">
        <f t="shared" si="238"/>
        <v/>
      </c>
      <c r="O836" s="22" t="str">
        <f t="shared" ca="1" si="241"/>
        <v>ja</v>
      </c>
      <c r="P836" s="22" t="str">
        <f t="shared" ca="1" si="242"/>
        <v>ja</v>
      </c>
      <c r="Q836" s="20" t="str">
        <f t="shared" ca="1" si="239"/>
        <v>Ja</v>
      </c>
      <c r="R836" s="53" t="s">
        <v>1169</v>
      </c>
      <c r="S836" s="84"/>
      <c r="T836" s="83"/>
      <c r="U836" s="33" t="str">
        <f t="shared" si="247"/>
        <v/>
      </c>
      <c r="V836" s="29"/>
      <c r="W836" s="35"/>
      <c r="X836" s="35"/>
      <c r="Y836" s="35"/>
      <c r="Z836" s="35"/>
      <c r="AA836" s="24" t="str">
        <f>IF(W836&lt;&gt;"",VLOOKUP(W836,'Anlagentypen strukt inkl RD end'!$A$2:$H$40,8),"")</f>
        <v/>
      </c>
      <c r="AB836" s="24" t="str">
        <f>IF(X836&lt;&gt;"",VLOOKUP(X836,'Anlagentypen strukt inkl RD end'!$A$2:$H$40,8),"")</f>
        <v/>
      </c>
      <c r="AC836" s="24" t="str">
        <f>IF(Y836&lt;&gt;"",VLOOKUP(Y836,'Anlagentypen strukt inkl RD end'!$A$2:$H$40,8),"")</f>
        <v/>
      </c>
      <c r="AD836" s="24" t="str">
        <f>IF(Z836&lt;&gt;"",VLOOKUP(Z836,'Anlagentypen strukt inkl RD end'!$A$2:$H$40,8),"")</f>
        <v/>
      </c>
      <c r="AE836" s="33" t="str">
        <f t="shared" si="248"/>
        <v/>
      </c>
      <c r="AF836" s="25"/>
      <c r="AG836" s="25"/>
      <c r="AH836" s="25"/>
      <c r="AI836" s="25"/>
      <c r="AJ836" s="47" t="str">
        <f t="shared" si="249"/>
        <v/>
      </c>
      <c r="AK836" s="48" t="str">
        <f t="shared" si="243"/>
        <v/>
      </c>
      <c r="AL836" s="47" t="str">
        <f t="shared" ref="AL836:AL899" si="254">AE836 &amp; IF(AF836 &lt;&gt;"",AF836&amp;", ","") &amp;IF(AG836 &lt;&gt;"",AG836&amp;", ","") &amp;IF(AH836 &lt;&gt;"",AH836&amp;", ","")&amp; IF(AI836 &lt;&gt;"",AI836&amp;", ","")</f>
        <v/>
      </c>
      <c r="AM836" s="27"/>
      <c r="AN836" s="36" t="str">
        <f t="shared" si="244"/>
        <v/>
      </c>
      <c r="AO836" s="39" t="str">
        <f t="shared" si="240"/>
        <v/>
      </c>
      <c r="AP836" s="39" t="str">
        <f t="shared" si="250"/>
        <v/>
      </c>
      <c r="AQ836" s="97" t="str">
        <f t="shared" si="245"/>
        <v/>
      </c>
      <c r="AR836" s="140" t="str">
        <f>_xlfn.IFNA(IF(AND(MATCH(B836,SlNrfürStrecke!A:A,0)&gt;0,MATCH(C836,SlNrfürStrecke!B:B,0)&gt;0)=TRUE,"ja","nein"),"nein")</f>
        <v>nein</v>
      </c>
      <c r="AS836" s="140" t="str">
        <f t="shared" si="251"/>
        <v>nein</v>
      </c>
      <c r="AT836" s="113" t="str">
        <f t="shared" si="252"/>
        <v>Ja</v>
      </c>
      <c r="AU836" s="113"/>
      <c r="AV836" s="141" t="s">
        <v>3607</v>
      </c>
    </row>
    <row r="837" spans="1:48" s="39" customFormat="1" hidden="1" x14ac:dyDescent="0.25">
      <c r="A837" s="23"/>
      <c r="B837" s="77">
        <v>51508</v>
      </c>
      <c r="C837" s="81" t="s">
        <v>112</v>
      </c>
      <c r="D837" s="81" t="s">
        <v>3</v>
      </c>
      <c r="E837" s="37" t="b">
        <f t="shared" si="253"/>
        <v>0</v>
      </c>
      <c r="F837" s="37" t="b">
        <f t="shared" si="246"/>
        <v>0</v>
      </c>
      <c r="G837" s="38" t="str">
        <f t="shared" si="237"/>
        <v xml:space="preserve">51508 88 </v>
      </c>
      <c r="H837" s="18" t="s">
        <v>1170</v>
      </c>
      <c r="I837" s="94" t="s">
        <v>113</v>
      </c>
      <c r="J837" s="19" t="s">
        <v>3</v>
      </c>
      <c r="K837" s="19" t="s">
        <v>3</v>
      </c>
      <c r="L837" s="51"/>
      <c r="M837" s="51"/>
      <c r="N837" s="19" t="str">
        <f t="shared" si="238"/>
        <v/>
      </c>
      <c r="O837" s="22" t="str">
        <f t="shared" ca="1" si="241"/>
        <v>ja</v>
      </c>
      <c r="P837" s="22" t="str">
        <f t="shared" ca="1" si="242"/>
        <v>ja</v>
      </c>
      <c r="Q837" s="20" t="str">
        <f t="shared" ca="1" si="239"/>
        <v>Ja</v>
      </c>
      <c r="R837" s="53" t="s">
        <v>1171</v>
      </c>
      <c r="S837" s="73"/>
      <c r="T837" s="28"/>
      <c r="U837" s="33" t="str">
        <f t="shared" si="247"/>
        <v/>
      </c>
      <c r="V837" s="29"/>
      <c r="W837" s="35"/>
      <c r="X837" s="35"/>
      <c r="Y837" s="35"/>
      <c r="Z837" s="35"/>
      <c r="AA837" s="24" t="str">
        <f>IF(W837&lt;&gt;"",VLOOKUP(W837,'Anlagentypen strukt inkl RD end'!$A$2:$H$40,8),"")</f>
        <v/>
      </c>
      <c r="AB837" s="24" t="str">
        <f>IF(X837&lt;&gt;"",VLOOKUP(X837,'Anlagentypen strukt inkl RD end'!$A$2:$H$40,8),"")</f>
        <v/>
      </c>
      <c r="AC837" s="24" t="str">
        <f>IF(Y837&lt;&gt;"",VLOOKUP(Y837,'Anlagentypen strukt inkl RD end'!$A$2:$H$40,8),"")</f>
        <v/>
      </c>
      <c r="AD837" s="24" t="str">
        <f>IF(Z837&lt;&gt;"",VLOOKUP(Z837,'Anlagentypen strukt inkl RD end'!$A$2:$H$40,8),"")</f>
        <v/>
      </c>
      <c r="AE837" s="33" t="str">
        <f t="shared" si="248"/>
        <v/>
      </c>
      <c r="AF837" s="25"/>
      <c r="AG837" s="25"/>
      <c r="AH837" s="25"/>
      <c r="AI837" s="25"/>
      <c r="AJ837" s="47" t="str">
        <f t="shared" si="249"/>
        <v/>
      </c>
      <c r="AK837" s="48" t="str">
        <f t="shared" si="243"/>
        <v/>
      </c>
      <c r="AL837" s="47" t="str">
        <f t="shared" si="254"/>
        <v/>
      </c>
      <c r="AM837" s="27"/>
      <c r="AN837" s="36" t="str">
        <f t="shared" si="244"/>
        <v/>
      </c>
      <c r="AO837" s="39" t="str">
        <f t="shared" si="240"/>
        <v/>
      </c>
      <c r="AP837" s="39" t="str">
        <f t="shared" si="250"/>
        <v/>
      </c>
      <c r="AQ837" s="97" t="str">
        <f t="shared" si="245"/>
        <v/>
      </c>
      <c r="AR837" s="113" t="str">
        <f>_xlfn.IFNA(IF(AND(MATCH(B837,SlNrfürStrecke!A:A,0)&gt;0,MATCH(C837,SlNrfürStrecke!B:B,0)&gt;0)=TRUE,"ja","nein"),"nein")</f>
        <v>nein</v>
      </c>
      <c r="AS837" s="140" t="str">
        <f t="shared" si="251"/>
        <v>nein</v>
      </c>
      <c r="AT837" s="113" t="str">
        <f t="shared" si="252"/>
        <v>Ja</v>
      </c>
      <c r="AU837" s="113"/>
      <c r="AV837" s="141" t="s">
        <v>3607</v>
      </c>
    </row>
    <row r="838" spans="1:48" s="39" customFormat="1" ht="26.4" hidden="1" x14ac:dyDescent="0.25">
      <c r="A838" s="23"/>
      <c r="B838" s="77">
        <v>51508</v>
      </c>
      <c r="C838" s="81" t="s">
        <v>142</v>
      </c>
      <c r="D838" s="81" t="s">
        <v>8</v>
      </c>
      <c r="E838" s="37" t="b">
        <f t="shared" si="253"/>
        <v>0</v>
      </c>
      <c r="F838" s="37" t="b">
        <f t="shared" si="246"/>
        <v>0</v>
      </c>
      <c r="G838" s="38" t="str">
        <f t="shared" si="237"/>
        <v>51508 91 g</v>
      </c>
      <c r="H838" s="18" t="s">
        <v>1170</v>
      </c>
      <c r="I838" s="94" t="s">
        <v>3164</v>
      </c>
      <c r="J838" s="19" t="s">
        <v>3</v>
      </c>
      <c r="K838" s="19" t="s">
        <v>3182</v>
      </c>
      <c r="L838" s="51"/>
      <c r="M838" s="51"/>
      <c r="N838" s="19" t="str">
        <f t="shared" si="238"/>
        <v/>
      </c>
      <c r="O838" s="22" t="str">
        <f t="shared" ca="1" si="241"/>
        <v>ja</v>
      </c>
      <c r="P838" s="22" t="str">
        <f t="shared" ca="1" si="242"/>
        <v>ja</v>
      </c>
      <c r="Q838" s="20" t="str">
        <f t="shared" ca="1" si="239"/>
        <v>Ja</v>
      </c>
      <c r="R838" s="53" t="s">
        <v>1172</v>
      </c>
      <c r="S838" s="84"/>
      <c r="T838" s="83"/>
      <c r="U838" s="33" t="str">
        <f t="shared" si="247"/>
        <v/>
      </c>
      <c r="V838" s="29"/>
      <c r="W838" s="35"/>
      <c r="X838" s="35"/>
      <c r="Y838" s="35"/>
      <c r="Z838" s="35"/>
      <c r="AA838" s="24" t="str">
        <f>IF(W838&lt;&gt;"",VLOOKUP(W838,'Anlagentypen strukt inkl RD end'!$A$2:$H$40,8),"")</f>
        <v/>
      </c>
      <c r="AB838" s="24" t="str">
        <f>IF(X838&lt;&gt;"",VLOOKUP(X838,'Anlagentypen strukt inkl RD end'!$A$2:$H$40,8),"")</f>
        <v/>
      </c>
      <c r="AC838" s="24" t="str">
        <f>IF(Y838&lt;&gt;"",VLOOKUP(Y838,'Anlagentypen strukt inkl RD end'!$A$2:$H$40,8),"")</f>
        <v/>
      </c>
      <c r="AD838" s="24" t="str">
        <f>IF(Z838&lt;&gt;"",VLOOKUP(Z838,'Anlagentypen strukt inkl RD end'!$A$2:$H$40,8),"")</f>
        <v/>
      </c>
      <c r="AE838" s="33" t="str">
        <f t="shared" si="248"/>
        <v/>
      </c>
      <c r="AF838" s="25"/>
      <c r="AG838" s="25"/>
      <c r="AH838" s="25"/>
      <c r="AI838" s="25"/>
      <c r="AJ838" s="47" t="str">
        <f t="shared" si="249"/>
        <v/>
      </c>
      <c r="AK838" s="48" t="str">
        <f t="shared" si="243"/>
        <v/>
      </c>
      <c r="AL838" s="47" t="str">
        <f t="shared" si="254"/>
        <v/>
      </c>
      <c r="AM838" s="27"/>
      <c r="AN838" s="36" t="str">
        <f t="shared" si="244"/>
        <v/>
      </c>
      <c r="AO838" s="39" t="str">
        <f t="shared" si="240"/>
        <v/>
      </c>
      <c r="AP838" s="39" t="str">
        <f t="shared" si="250"/>
        <v/>
      </c>
      <c r="AQ838" s="97" t="str">
        <f t="shared" si="245"/>
        <v/>
      </c>
      <c r="AR838" s="113" t="str">
        <f>_xlfn.IFNA(IF(AND(MATCH(B838,SlNrfürStrecke!A:A,0)&gt;0,MATCH(C838,SlNrfürStrecke!B:B,0)&gt;0)=TRUE,"ja","nein"),"nein")</f>
        <v>nein</v>
      </c>
      <c r="AS838" s="140" t="str">
        <f t="shared" si="251"/>
        <v>nein</v>
      </c>
      <c r="AT838" s="113" t="str">
        <f t="shared" si="252"/>
        <v>Ja</v>
      </c>
      <c r="AU838" s="113"/>
      <c r="AV838" s="141" t="s">
        <v>3607</v>
      </c>
    </row>
    <row r="839" spans="1:48" s="39" customFormat="1" hidden="1" x14ac:dyDescent="0.25">
      <c r="A839" s="23"/>
      <c r="B839" s="77">
        <v>51509</v>
      </c>
      <c r="C839" s="80" t="s">
        <v>3</v>
      </c>
      <c r="D839" s="81" t="s">
        <v>8</v>
      </c>
      <c r="E839" s="37" t="b">
        <f t="shared" si="253"/>
        <v>0</v>
      </c>
      <c r="F839" s="37" t="b">
        <f t="shared" si="246"/>
        <v>0</v>
      </c>
      <c r="G839" s="38" t="str">
        <f t="shared" si="237"/>
        <v>51509  g</v>
      </c>
      <c r="H839" s="18" t="s">
        <v>1174</v>
      </c>
      <c r="I839" s="93" t="s">
        <v>2346</v>
      </c>
      <c r="J839" s="19" t="s">
        <v>3</v>
      </c>
      <c r="K839" s="19" t="s">
        <v>3</v>
      </c>
      <c r="L839" s="51"/>
      <c r="M839" s="51"/>
      <c r="N839" s="19" t="str">
        <f t="shared" si="238"/>
        <v/>
      </c>
      <c r="O839" s="22" t="str">
        <f t="shared" ca="1" si="241"/>
        <v>ja</v>
      </c>
      <c r="P839" s="22" t="str">
        <f t="shared" ca="1" si="242"/>
        <v>ja</v>
      </c>
      <c r="Q839" s="20" t="str">
        <f t="shared" ca="1" si="239"/>
        <v>Ja</v>
      </c>
      <c r="R839" s="53" t="s">
        <v>1173</v>
      </c>
      <c r="S839" s="84"/>
      <c r="T839" s="83"/>
      <c r="U839" s="33" t="str">
        <f t="shared" si="247"/>
        <v/>
      </c>
      <c r="V839" s="29"/>
      <c r="W839" s="35"/>
      <c r="X839" s="35"/>
      <c r="Y839" s="35"/>
      <c r="Z839" s="35"/>
      <c r="AA839" s="24" t="str">
        <f>IF(W839&lt;&gt;"",VLOOKUP(W839,'Anlagentypen strukt inkl RD end'!$A$2:$H$40,8),"")</f>
        <v/>
      </c>
      <c r="AB839" s="24" t="str">
        <f>IF(X839&lt;&gt;"",VLOOKUP(X839,'Anlagentypen strukt inkl RD end'!$A$2:$H$40,8),"")</f>
        <v/>
      </c>
      <c r="AC839" s="24" t="str">
        <f>IF(Y839&lt;&gt;"",VLOOKUP(Y839,'Anlagentypen strukt inkl RD end'!$A$2:$H$40,8),"")</f>
        <v/>
      </c>
      <c r="AD839" s="24" t="str">
        <f>IF(Z839&lt;&gt;"",VLOOKUP(Z839,'Anlagentypen strukt inkl RD end'!$A$2:$H$40,8),"")</f>
        <v/>
      </c>
      <c r="AE839" s="33" t="str">
        <f t="shared" si="248"/>
        <v/>
      </c>
      <c r="AF839" s="25"/>
      <c r="AG839" s="25"/>
      <c r="AH839" s="25"/>
      <c r="AI839" s="25"/>
      <c r="AJ839" s="47" t="str">
        <f t="shared" si="249"/>
        <v/>
      </c>
      <c r="AK839" s="48" t="str">
        <f t="shared" si="243"/>
        <v/>
      </c>
      <c r="AL839" s="47" t="str">
        <f t="shared" si="254"/>
        <v/>
      </c>
      <c r="AM839" s="27"/>
      <c r="AN839" s="36" t="str">
        <f t="shared" si="244"/>
        <v/>
      </c>
      <c r="AO839" s="39" t="str">
        <f t="shared" si="240"/>
        <v/>
      </c>
      <c r="AP839" s="39" t="str">
        <f t="shared" si="250"/>
        <v/>
      </c>
      <c r="AQ839" s="97" t="str">
        <f t="shared" si="245"/>
        <v/>
      </c>
      <c r="AR839" s="140" t="str">
        <f>_xlfn.IFNA(IF(AND(MATCH(B839,SlNrfürStrecke!A:A,0)&gt;0,MATCH(C839,SlNrfürStrecke!B:B,0)&gt;0)=TRUE,"ja","nein"),"nein")</f>
        <v>nein</v>
      </c>
      <c r="AS839" s="140" t="str">
        <f t="shared" si="251"/>
        <v>nein</v>
      </c>
      <c r="AT839" s="113" t="str">
        <f t="shared" si="252"/>
        <v>Ja</v>
      </c>
      <c r="AU839" s="113"/>
      <c r="AV839" s="141" t="s">
        <v>3607</v>
      </c>
    </row>
    <row r="840" spans="1:48" s="39" customFormat="1" hidden="1" x14ac:dyDescent="0.25">
      <c r="A840" s="23"/>
      <c r="B840" s="77">
        <v>51509</v>
      </c>
      <c r="C840" s="81" t="s">
        <v>112</v>
      </c>
      <c r="D840" s="81" t="s">
        <v>3</v>
      </c>
      <c r="E840" s="37" t="b">
        <f t="shared" si="253"/>
        <v>0</v>
      </c>
      <c r="F840" s="37" t="b">
        <f t="shared" si="246"/>
        <v>0</v>
      </c>
      <c r="G840" s="38" t="str">
        <f t="shared" si="237"/>
        <v xml:space="preserve">51509 88 </v>
      </c>
      <c r="H840" s="18" t="s">
        <v>1174</v>
      </c>
      <c r="I840" s="94" t="s">
        <v>113</v>
      </c>
      <c r="J840" s="19" t="s">
        <v>3</v>
      </c>
      <c r="K840" s="19" t="s">
        <v>3</v>
      </c>
      <c r="L840" s="51"/>
      <c r="M840" s="51"/>
      <c r="N840" s="19" t="str">
        <f t="shared" si="238"/>
        <v/>
      </c>
      <c r="O840" s="22" t="str">
        <f t="shared" ca="1" si="241"/>
        <v>ja</v>
      </c>
      <c r="P840" s="22" t="str">
        <f t="shared" ca="1" si="242"/>
        <v>ja</v>
      </c>
      <c r="Q840" s="20" t="str">
        <f t="shared" ca="1" si="239"/>
        <v>Ja</v>
      </c>
      <c r="R840" s="53" t="s">
        <v>1175</v>
      </c>
      <c r="S840" s="73"/>
      <c r="T840" s="28"/>
      <c r="U840" s="33" t="str">
        <f t="shared" si="247"/>
        <v/>
      </c>
      <c r="V840" s="29"/>
      <c r="W840" s="35"/>
      <c r="X840" s="35"/>
      <c r="Y840" s="35"/>
      <c r="Z840" s="35"/>
      <c r="AA840" s="24" t="str">
        <f>IF(W840&lt;&gt;"",VLOOKUP(W840,'Anlagentypen strukt inkl RD end'!$A$2:$H$40,8),"")</f>
        <v/>
      </c>
      <c r="AB840" s="24" t="str">
        <f>IF(X840&lt;&gt;"",VLOOKUP(X840,'Anlagentypen strukt inkl RD end'!$A$2:$H$40,8),"")</f>
        <v/>
      </c>
      <c r="AC840" s="24" t="str">
        <f>IF(Y840&lt;&gt;"",VLOOKUP(Y840,'Anlagentypen strukt inkl RD end'!$A$2:$H$40,8),"")</f>
        <v/>
      </c>
      <c r="AD840" s="24" t="str">
        <f>IF(Z840&lt;&gt;"",VLOOKUP(Z840,'Anlagentypen strukt inkl RD end'!$A$2:$H$40,8),"")</f>
        <v/>
      </c>
      <c r="AE840" s="33" t="str">
        <f t="shared" si="248"/>
        <v/>
      </c>
      <c r="AF840" s="25"/>
      <c r="AG840" s="25"/>
      <c r="AH840" s="25"/>
      <c r="AI840" s="25"/>
      <c r="AJ840" s="47" t="str">
        <f t="shared" si="249"/>
        <v/>
      </c>
      <c r="AK840" s="48" t="str">
        <f t="shared" si="243"/>
        <v/>
      </c>
      <c r="AL840" s="47" t="str">
        <f t="shared" si="254"/>
        <v/>
      </c>
      <c r="AM840" s="27"/>
      <c r="AN840" s="36" t="str">
        <f t="shared" si="244"/>
        <v/>
      </c>
      <c r="AO840" s="39" t="str">
        <f t="shared" si="240"/>
        <v/>
      </c>
      <c r="AP840" s="39" t="str">
        <f t="shared" si="250"/>
        <v/>
      </c>
      <c r="AQ840" s="97" t="str">
        <f t="shared" si="245"/>
        <v/>
      </c>
      <c r="AR840" s="113" t="str">
        <f>_xlfn.IFNA(IF(AND(MATCH(B840,SlNrfürStrecke!A:A,0)&gt;0,MATCH(C840,SlNrfürStrecke!B:B,0)&gt;0)=TRUE,"ja","nein"),"nein")</f>
        <v>nein</v>
      </c>
      <c r="AS840" s="140" t="str">
        <f t="shared" si="251"/>
        <v>nein</v>
      </c>
      <c r="AT840" s="113" t="str">
        <f t="shared" si="252"/>
        <v>Ja</v>
      </c>
      <c r="AU840" s="113"/>
      <c r="AV840" s="141" t="s">
        <v>3607</v>
      </c>
    </row>
    <row r="841" spans="1:48" s="39" customFormat="1" ht="26.4" hidden="1" x14ac:dyDescent="0.25">
      <c r="A841" s="23"/>
      <c r="B841" s="77">
        <v>51509</v>
      </c>
      <c r="C841" s="81" t="s">
        <v>142</v>
      </c>
      <c r="D841" s="81" t="s">
        <v>8</v>
      </c>
      <c r="E841" s="37" t="b">
        <f t="shared" si="253"/>
        <v>0</v>
      </c>
      <c r="F841" s="37" t="b">
        <f t="shared" si="246"/>
        <v>0</v>
      </c>
      <c r="G841" s="38" t="str">
        <f t="shared" si="237"/>
        <v>51509 91 g</v>
      </c>
      <c r="H841" s="18" t="s">
        <v>1174</v>
      </c>
      <c r="I841" s="94" t="s">
        <v>3164</v>
      </c>
      <c r="J841" s="19" t="s">
        <v>3</v>
      </c>
      <c r="K841" s="19" t="s">
        <v>3182</v>
      </c>
      <c r="L841" s="51"/>
      <c r="M841" s="51"/>
      <c r="N841" s="19" t="str">
        <f t="shared" si="238"/>
        <v/>
      </c>
      <c r="O841" s="22" t="str">
        <f t="shared" ca="1" si="241"/>
        <v>ja</v>
      </c>
      <c r="P841" s="22" t="str">
        <f t="shared" ca="1" si="242"/>
        <v>ja</v>
      </c>
      <c r="Q841" s="20" t="str">
        <f t="shared" ca="1" si="239"/>
        <v>Ja</v>
      </c>
      <c r="R841" s="53" t="s">
        <v>1176</v>
      </c>
      <c r="S841" s="84"/>
      <c r="T841" s="83"/>
      <c r="U841" s="33" t="str">
        <f t="shared" si="247"/>
        <v/>
      </c>
      <c r="V841" s="29"/>
      <c r="W841" s="35"/>
      <c r="X841" s="35"/>
      <c r="Y841" s="35"/>
      <c r="Z841" s="35"/>
      <c r="AA841" s="24" t="str">
        <f>IF(W841&lt;&gt;"",VLOOKUP(W841,'Anlagentypen strukt inkl RD end'!$A$2:$H$40,8),"")</f>
        <v/>
      </c>
      <c r="AB841" s="24" t="str">
        <f>IF(X841&lt;&gt;"",VLOOKUP(X841,'Anlagentypen strukt inkl RD end'!$A$2:$H$40,8),"")</f>
        <v/>
      </c>
      <c r="AC841" s="24" t="str">
        <f>IF(Y841&lt;&gt;"",VLOOKUP(Y841,'Anlagentypen strukt inkl RD end'!$A$2:$H$40,8),"")</f>
        <v/>
      </c>
      <c r="AD841" s="24" t="str">
        <f>IF(Z841&lt;&gt;"",VLOOKUP(Z841,'Anlagentypen strukt inkl RD end'!$A$2:$H$40,8),"")</f>
        <v/>
      </c>
      <c r="AE841" s="33" t="str">
        <f t="shared" si="248"/>
        <v/>
      </c>
      <c r="AF841" s="25"/>
      <c r="AG841" s="25"/>
      <c r="AH841" s="25"/>
      <c r="AI841" s="25"/>
      <c r="AJ841" s="47" t="str">
        <f t="shared" si="249"/>
        <v/>
      </c>
      <c r="AK841" s="48" t="str">
        <f t="shared" si="243"/>
        <v/>
      </c>
      <c r="AL841" s="47" t="str">
        <f t="shared" si="254"/>
        <v/>
      </c>
      <c r="AM841" s="27"/>
      <c r="AN841" s="36" t="str">
        <f t="shared" si="244"/>
        <v/>
      </c>
      <c r="AO841" s="39" t="str">
        <f t="shared" si="240"/>
        <v/>
      </c>
      <c r="AP841" s="39" t="str">
        <f t="shared" si="250"/>
        <v/>
      </c>
      <c r="AQ841" s="97" t="str">
        <f t="shared" si="245"/>
        <v/>
      </c>
      <c r="AR841" s="113" t="str">
        <f>_xlfn.IFNA(IF(AND(MATCH(B841,SlNrfürStrecke!A:A,0)&gt;0,MATCH(C841,SlNrfürStrecke!B:B,0)&gt;0)=TRUE,"ja","nein"),"nein")</f>
        <v>nein</v>
      </c>
      <c r="AS841" s="140" t="str">
        <f t="shared" si="251"/>
        <v>nein</v>
      </c>
      <c r="AT841" s="113" t="str">
        <f t="shared" si="252"/>
        <v>Ja</v>
      </c>
      <c r="AU841" s="113"/>
      <c r="AV841" s="141" t="s">
        <v>3607</v>
      </c>
    </row>
    <row r="842" spans="1:48" s="39" customFormat="1" hidden="1" x14ac:dyDescent="0.25">
      <c r="A842" s="23"/>
      <c r="B842" s="77">
        <v>51511</v>
      </c>
      <c r="C842" s="80" t="s">
        <v>3</v>
      </c>
      <c r="D842" s="81" t="s">
        <v>8</v>
      </c>
      <c r="E842" s="37" t="b">
        <f t="shared" si="253"/>
        <v>0</v>
      </c>
      <c r="F842" s="37" t="b">
        <f t="shared" si="246"/>
        <v>0</v>
      </c>
      <c r="G842" s="38" t="str">
        <f t="shared" si="237"/>
        <v>51511  g</v>
      </c>
      <c r="H842" s="18" t="s">
        <v>1178</v>
      </c>
      <c r="I842" s="93" t="s">
        <v>2346</v>
      </c>
      <c r="J842" s="19" t="s">
        <v>3</v>
      </c>
      <c r="K842" s="19" t="s">
        <v>3</v>
      </c>
      <c r="L842" s="51"/>
      <c r="M842" s="51"/>
      <c r="N842" s="19" t="str">
        <f t="shared" si="238"/>
        <v/>
      </c>
      <c r="O842" s="22" t="str">
        <f t="shared" ca="1" si="241"/>
        <v>ja</v>
      </c>
      <c r="P842" s="22" t="str">
        <f t="shared" ca="1" si="242"/>
        <v>ja</v>
      </c>
      <c r="Q842" s="20" t="str">
        <f t="shared" ca="1" si="239"/>
        <v>Ja</v>
      </c>
      <c r="R842" s="53" t="s">
        <v>1177</v>
      </c>
      <c r="S842" s="84"/>
      <c r="T842" s="83"/>
      <c r="U842" s="33" t="str">
        <f t="shared" si="247"/>
        <v/>
      </c>
      <c r="V842" s="29"/>
      <c r="W842" s="35"/>
      <c r="X842" s="35"/>
      <c r="Y842" s="35"/>
      <c r="Z842" s="35"/>
      <c r="AA842" s="24" t="str">
        <f>IF(W842&lt;&gt;"",VLOOKUP(W842,'Anlagentypen strukt inkl RD end'!$A$2:$H$40,8),"")</f>
        <v/>
      </c>
      <c r="AB842" s="24" t="str">
        <f>IF(X842&lt;&gt;"",VLOOKUP(X842,'Anlagentypen strukt inkl RD end'!$A$2:$H$40,8),"")</f>
        <v/>
      </c>
      <c r="AC842" s="24" t="str">
        <f>IF(Y842&lt;&gt;"",VLOOKUP(Y842,'Anlagentypen strukt inkl RD end'!$A$2:$H$40,8),"")</f>
        <v/>
      </c>
      <c r="AD842" s="24" t="str">
        <f>IF(Z842&lt;&gt;"",VLOOKUP(Z842,'Anlagentypen strukt inkl RD end'!$A$2:$H$40,8),"")</f>
        <v/>
      </c>
      <c r="AE842" s="33" t="str">
        <f t="shared" si="248"/>
        <v/>
      </c>
      <c r="AF842" s="25"/>
      <c r="AG842" s="25"/>
      <c r="AH842" s="25"/>
      <c r="AI842" s="25"/>
      <c r="AJ842" s="47" t="str">
        <f t="shared" si="249"/>
        <v/>
      </c>
      <c r="AK842" s="48" t="str">
        <f t="shared" si="243"/>
        <v/>
      </c>
      <c r="AL842" s="47" t="str">
        <f t="shared" si="254"/>
        <v/>
      </c>
      <c r="AM842" s="27"/>
      <c r="AN842" s="36" t="str">
        <f t="shared" si="244"/>
        <v/>
      </c>
      <c r="AO842" s="39" t="str">
        <f t="shared" si="240"/>
        <v/>
      </c>
      <c r="AP842" s="39" t="str">
        <f t="shared" si="250"/>
        <v/>
      </c>
      <c r="AQ842" s="97" t="str">
        <f t="shared" si="245"/>
        <v/>
      </c>
      <c r="AR842" s="140" t="str">
        <f>_xlfn.IFNA(IF(AND(MATCH(B842,SlNrfürStrecke!A:A,0)&gt;0,MATCH(C842,SlNrfürStrecke!B:B,0)&gt;0)=TRUE,"ja","nein"),"nein")</f>
        <v>nein</v>
      </c>
      <c r="AS842" s="140" t="str">
        <f t="shared" si="251"/>
        <v>nein</v>
      </c>
      <c r="AT842" s="113" t="str">
        <f t="shared" si="252"/>
        <v>Ja</v>
      </c>
      <c r="AU842" s="113"/>
      <c r="AV842" s="141" t="s">
        <v>3607</v>
      </c>
    </row>
    <row r="843" spans="1:48" s="39" customFormat="1" hidden="1" x14ac:dyDescent="0.25">
      <c r="A843" s="23"/>
      <c r="B843" s="77">
        <v>51511</v>
      </c>
      <c r="C843" s="81" t="s">
        <v>112</v>
      </c>
      <c r="D843" s="81" t="s">
        <v>3</v>
      </c>
      <c r="E843" s="37" t="b">
        <f t="shared" si="253"/>
        <v>0</v>
      </c>
      <c r="F843" s="37" t="b">
        <f t="shared" si="246"/>
        <v>0</v>
      </c>
      <c r="G843" s="38" t="str">
        <f t="shared" si="237"/>
        <v xml:space="preserve">51511 88 </v>
      </c>
      <c r="H843" s="18" t="s">
        <v>1178</v>
      </c>
      <c r="I843" s="94" t="s">
        <v>113</v>
      </c>
      <c r="J843" s="19" t="s">
        <v>3</v>
      </c>
      <c r="K843" s="19" t="s">
        <v>3</v>
      </c>
      <c r="L843" s="51"/>
      <c r="M843" s="51"/>
      <c r="N843" s="19" t="str">
        <f t="shared" si="238"/>
        <v/>
      </c>
      <c r="O843" s="22" t="str">
        <f t="shared" ca="1" si="241"/>
        <v>ja</v>
      </c>
      <c r="P843" s="22" t="str">
        <f t="shared" ca="1" si="242"/>
        <v>ja</v>
      </c>
      <c r="Q843" s="20" t="str">
        <f t="shared" ca="1" si="239"/>
        <v>Ja</v>
      </c>
      <c r="R843" s="53" t="s">
        <v>1179</v>
      </c>
      <c r="S843" s="73"/>
      <c r="T843" s="28"/>
      <c r="U843" s="33" t="str">
        <f t="shared" si="247"/>
        <v/>
      </c>
      <c r="V843" s="29"/>
      <c r="W843" s="35"/>
      <c r="X843" s="35"/>
      <c r="Y843" s="35"/>
      <c r="Z843" s="35"/>
      <c r="AA843" s="24" t="str">
        <f>IF(W843&lt;&gt;"",VLOOKUP(W843,'Anlagentypen strukt inkl RD end'!$A$2:$H$40,8),"")</f>
        <v/>
      </c>
      <c r="AB843" s="24" t="str">
        <f>IF(X843&lt;&gt;"",VLOOKUP(X843,'Anlagentypen strukt inkl RD end'!$A$2:$H$40,8),"")</f>
        <v/>
      </c>
      <c r="AC843" s="24" t="str">
        <f>IF(Y843&lt;&gt;"",VLOOKUP(Y843,'Anlagentypen strukt inkl RD end'!$A$2:$H$40,8),"")</f>
        <v/>
      </c>
      <c r="AD843" s="24" t="str">
        <f>IF(Z843&lt;&gt;"",VLOOKUP(Z843,'Anlagentypen strukt inkl RD end'!$A$2:$H$40,8),"")</f>
        <v/>
      </c>
      <c r="AE843" s="33" t="str">
        <f t="shared" si="248"/>
        <v/>
      </c>
      <c r="AF843" s="25"/>
      <c r="AG843" s="25"/>
      <c r="AH843" s="25"/>
      <c r="AI843" s="25"/>
      <c r="AJ843" s="47" t="str">
        <f t="shared" si="249"/>
        <v/>
      </c>
      <c r="AK843" s="48" t="str">
        <f t="shared" si="243"/>
        <v/>
      </c>
      <c r="AL843" s="47" t="str">
        <f t="shared" si="254"/>
        <v/>
      </c>
      <c r="AM843" s="27"/>
      <c r="AN843" s="36" t="str">
        <f t="shared" si="244"/>
        <v/>
      </c>
      <c r="AO843" s="39" t="str">
        <f t="shared" si="240"/>
        <v/>
      </c>
      <c r="AP843" s="39" t="str">
        <f t="shared" si="250"/>
        <v/>
      </c>
      <c r="AQ843" s="97" t="str">
        <f t="shared" si="245"/>
        <v/>
      </c>
      <c r="AR843" s="113" t="str">
        <f>_xlfn.IFNA(IF(AND(MATCH(B843,SlNrfürStrecke!A:A,0)&gt;0,MATCH(C843,SlNrfürStrecke!B:B,0)&gt;0)=TRUE,"ja","nein"),"nein")</f>
        <v>nein</v>
      </c>
      <c r="AS843" s="140" t="str">
        <f t="shared" si="251"/>
        <v>nein</v>
      </c>
      <c r="AT843" s="113" t="str">
        <f t="shared" si="252"/>
        <v>Ja</v>
      </c>
      <c r="AU843" s="113"/>
      <c r="AV843" s="141" t="s">
        <v>3607</v>
      </c>
    </row>
    <row r="844" spans="1:48" s="39" customFormat="1" ht="26.4" hidden="1" x14ac:dyDescent="0.25">
      <c r="A844" s="23"/>
      <c r="B844" s="77">
        <v>51511</v>
      </c>
      <c r="C844" s="81" t="s">
        <v>142</v>
      </c>
      <c r="D844" s="81" t="s">
        <v>8</v>
      </c>
      <c r="E844" s="37" t="b">
        <f t="shared" si="253"/>
        <v>0</v>
      </c>
      <c r="F844" s="37" t="b">
        <f t="shared" si="246"/>
        <v>0</v>
      </c>
      <c r="G844" s="38" t="str">
        <f t="shared" si="237"/>
        <v>51511 91 g</v>
      </c>
      <c r="H844" s="18" t="s">
        <v>1178</v>
      </c>
      <c r="I844" s="94" t="s">
        <v>3164</v>
      </c>
      <c r="J844" s="19" t="s">
        <v>3</v>
      </c>
      <c r="K844" s="19" t="s">
        <v>3182</v>
      </c>
      <c r="L844" s="51"/>
      <c r="M844" s="51"/>
      <c r="N844" s="19" t="str">
        <f t="shared" si="238"/>
        <v/>
      </c>
      <c r="O844" s="22" t="str">
        <f t="shared" ca="1" si="241"/>
        <v>ja</v>
      </c>
      <c r="P844" s="22" t="str">
        <f t="shared" ca="1" si="242"/>
        <v>ja</v>
      </c>
      <c r="Q844" s="20" t="str">
        <f t="shared" ca="1" si="239"/>
        <v>Ja</v>
      </c>
      <c r="R844" s="53" t="s">
        <v>1180</v>
      </c>
      <c r="S844" s="84"/>
      <c r="T844" s="83"/>
      <c r="U844" s="33" t="str">
        <f t="shared" si="247"/>
        <v/>
      </c>
      <c r="V844" s="29"/>
      <c r="W844" s="35"/>
      <c r="X844" s="35"/>
      <c r="Y844" s="35"/>
      <c r="Z844" s="35"/>
      <c r="AA844" s="24" t="str">
        <f>IF(W844&lt;&gt;"",VLOOKUP(W844,'Anlagentypen strukt inkl RD end'!$A$2:$H$40,8),"")</f>
        <v/>
      </c>
      <c r="AB844" s="24" t="str">
        <f>IF(X844&lt;&gt;"",VLOOKUP(X844,'Anlagentypen strukt inkl RD end'!$A$2:$H$40,8),"")</f>
        <v/>
      </c>
      <c r="AC844" s="24" t="str">
        <f>IF(Y844&lt;&gt;"",VLOOKUP(Y844,'Anlagentypen strukt inkl RD end'!$A$2:$H$40,8),"")</f>
        <v/>
      </c>
      <c r="AD844" s="24" t="str">
        <f>IF(Z844&lt;&gt;"",VLOOKUP(Z844,'Anlagentypen strukt inkl RD end'!$A$2:$H$40,8),"")</f>
        <v/>
      </c>
      <c r="AE844" s="33" t="str">
        <f t="shared" si="248"/>
        <v/>
      </c>
      <c r="AF844" s="25"/>
      <c r="AG844" s="25"/>
      <c r="AH844" s="25"/>
      <c r="AI844" s="25"/>
      <c r="AJ844" s="47" t="str">
        <f t="shared" si="249"/>
        <v/>
      </c>
      <c r="AK844" s="48" t="str">
        <f t="shared" si="243"/>
        <v/>
      </c>
      <c r="AL844" s="47" t="str">
        <f t="shared" si="254"/>
        <v/>
      </c>
      <c r="AM844" s="27"/>
      <c r="AN844" s="36" t="str">
        <f t="shared" si="244"/>
        <v/>
      </c>
      <c r="AO844" s="39" t="str">
        <f t="shared" si="240"/>
        <v/>
      </c>
      <c r="AP844" s="39" t="str">
        <f t="shared" si="250"/>
        <v/>
      </c>
      <c r="AQ844" s="97" t="str">
        <f t="shared" si="245"/>
        <v/>
      </c>
      <c r="AR844" s="113" t="str">
        <f>_xlfn.IFNA(IF(AND(MATCH(B844,SlNrfürStrecke!A:A,0)&gt;0,MATCH(C844,SlNrfürStrecke!B:B,0)&gt;0)=TRUE,"ja","nein"),"nein")</f>
        <v>nein</v>
      </c>
      <c r="AS844" s="140" t="str">
        <f t="shared" si="251"/>
        <v>nein</v>
      </c>
      <c r="AT844" s="113" t="str">
        <f t="shared" si="252"/>
        <v>Ja</v>
      </c>
      <c r="AU844" s="113"/>
      <c r="AV844" s="141" t="s">
        <v>3607</v>
      </c>
    </row>
    <row r="845" spans="1:48" s="39" customFormat="1" hidden="1" x14ac:dyDescent="0.25">
      <c r="A845" s="23"/>
      <c r="B845" s="77">
        <v>51512</v>
      </c>
      <c r="C845" s="80" t="s">
        <v>3</v>
      </c>
      <c r="D845" s="81" t="s">
        <v>8</v>
      </c>
      <c r="E845" s="37" t="b">
        <f t="shared" si="253"/>
        <v>0</v>
      </c>
      <c r="F845" s="37" t="b">
        <f t="shared" si="246"/>
        <v>0</v>
      </c>
      <c r="G845" s="38" t="str">
        <f t="shared" si="237"/>
        <v>51512  g</v>
      </c>
      <c r="H845" s="18" t="s">
        <v>1182</v>
      </c>
      <c r="I845" s="93" t="s">
        <v>2346</v>
      </c>
      <c r="J845" s="19" t="s">
        <v>3</v>
      </c>
      <c r="K845" s="19" t="s">
        <v>3</v>
      </c>
      <c r="L845" s="51"/>
      <c r="M845" s="51"/>
      <c r="N845" s="19" t="str">
        <f t="shared" si="238"/>
        <v/>
      </c>
      <c r="O845" s="22" t="str">
        <f t="shared" ca="1" si="241"/>
        <v>ja</v>
      </c>
      <c r="P845" s="22" t="str">
        <f t="shared" ca="1" si="242"/>
        <v>ja</v>
      </c>
      <c r="Q845" s="20" t="str">
        <f t="shared" ca="1" si="239"/>
        <v>Ja</v>
      </c>
      <c r="R845" s="53" t="s">
        <v>1181</v>
      </c>
      <c r="S845" s="84"/>
      <c r="T845" s="83"/>
      <c r="U845" s="33" t="str">
        <f t="shared" si="247"/>
        <v/>
      </c>
      <c r="V845" s="29"/>
      <c r="W845" s="35"/>
      <c r="X845" s="35"/>
      <c r="Y845" s="35"/>
      <c r="Z845" s="35"/>
      <c r="AA845" s="24" t="str">
        <f>IF(W845&lt;&gt;"",VLOOKUP(W845,'Anlagentypen strukt inkl RD end'!$A$2:$H$40,8),"")</f>
        <v/>
      </c>
      <c r="AB845" s="24" t="str">
        <f>IF(X845&lt;&gt;"",VLOOKUP(X845,'Anlagentypen strukt inkl RD end'!$A$2:$H$40,8),"")</f>
        <v/>
      </c>
      <c r="AC845" s="24" t="str">
        <f>IF(Y845&lt;&gt;"",VLOOKUP(Y845,'Anlagentypen strukt inkl RD end'!$A$2:$H$40,8),"")</f>
        <v/>
      </c>
      <c r="AD845" s="24" t="str">
        <f>IF(Z845&lt;&gt;"",VLOOKUP(Z845,'Anlagentypen strukt inkl RD end'!$A$2:$H$40,8),"")</f>
        <v/>
      </c>
      <c r="AE845" s="33" t="str">
        <f t="shared" si="248"/>
        <v/>
      </c>
      <c r="AF845" s="25"/>
      <c r="AG845" s="25"/>
      <c r="AH845" s="25"/>
      <c r="AI845" s="25"/>
      <c r="AJ845" s="47" t="str">
        <f t="shared" si="249"/>
        <v/>
      </c>
      <c r="AK845" s="48" t="str">
        <f t="shared" si="243"/>
        <v/>
      </c>
      <c r="AL845" s="47" t="str">
        <f t="shared" si="254"/>
        <v/>
      </c>
      <c r="AM845" s="27"/>
      <c r="AN845" s="36" t="str">
        <f t="shared" si="244"/>
        <v/>
      </c>
      <c r="AO845" s="39" t="str">
        <f t="shared" si="240"/>
        <v/>
      </c>
      <c r="AP845" s="39" t="str">
        <f t="shared" si="250"/>
        <v/>
      </c>
      <c r="AQ845" s="97" t="str">
        <f t="shared" si="245"/>
        <v/>
      </c>
      <c r="AR845" s="140" t="str">
        <f>_xlfn.IFNA(IF(AND(MATCH(B845,SlNrfürStrecke!A:A,0)&gt;0,MATCH(C845,SlNrfürStrecke!B:B,0)&gt;0)=TRUE,"ja","nein"),"nein")</f>
        <v>nein</v>
      </c>
      <c r="AS845" s="140" t="str">
        <f t="shared" si="251"/>
        <v>nein</v>
      </c>
      <c r="AT845" s="113" t="str">
        <f t="shared" si="252"/>
        <v>Ja</v>
      </c>
      <c r="AU845" s="113"/>
      <c r="AV845" s="141" t="s">
        <v>3607</v>
      </c>
    </row>
    <row r="846" spans="1:48" s="39" customFormat="1" hidden="1" x14ac:dyDescent="0.25">
      <c r="A846" s="23"/>
      <c r="B846" s="77">
        <v>51512</v>
      </c>
      <c r="C846" s="81" t="s">
        <v>112</v>
      </c>
      <c r="D846" s="81" t="s">
        <v>3</v>
      </c>
      <c r="E846" s="37" t="b">
        <f t="shared" si="253"/>
        <v>0</v>
      </c>
      <c r="F846" s="37" t="b">
        <f t="shared" si="246"/>
        <v>0</v>
      </c>
      <c r="G846" s="38" t="str">
        <f t="shared" si="237"/>
        <v xml:space="preserve">51512 88 </v>
      </c>
      <c r="H846" s="18" t="s">
        <v>1182</v>
      </c>
      <c r="I846" s="94" t="s">
        <v>113</v>
      </c>
      <c r="J846" s="19" t="s">
        <v>3</v>
      </c>
      <c r="K846" s="19" t="s">
        <v>3</v>
      </c>
      <c r="L846" s="51"/>
      <c r="M846" s="51"/>
      <c r="N846" s="19" t="str">
        <f t="shared" si="238"/>
        <v/>
      </c>
      <c r="O846" s="22" t="str">
        <f t="shared" ca="1" si="241"/>
        <v>ja</v>
      </c>
      <c r="P846" s="22" t="str">
        <f t="shared" ca="1" si="242"/>
        <v>ja</v>
      </c>
      <c r="Q846" s="20" t="str">
        <f t="shared" ca="1" si="239"/>
        <v>Ja</v>
      </c>
      <c r="R846" s="53" t="s">
        <v>1183</v>
      </c>
      <c r="S846" s="73"/>
      <c r="T846" s="28"/>
      <c r="U846" s="33" t="str">
        <f t="shared" si="247"/>
        <v/>
      </c>
      <c r="V846" s="29"/>
      <c r="W846" s="35"/>
      <c r="X846" s="35"/>
      <c r="Y846" s="35"/>
      <c r="Z846" s="35"/>
      <c r="AA846" s="24" t="str">
        <f>IF(W846&lt;&gt;"",VLOOKUP(W846,'Anlagentypen strukt inkl RD end'!$A$2:$H$40,8),"")</f>
        <v/>
      </c>
      <c r="AB846" s="24" t="str">
        <f>IF(X846&lt;&gt;"",VLOOKUP(X846,'Anlagentypen strukt inkl RD end'!$A$2:$H$40,8),"")</f>
        <v/>
      </c>
      <c r="AC846" s="24" t="str">
        <f>IF(Y846&lt;&gt;"",VLOOKUP(Y846,'Anlagentypen strukt inkl RD end'!$A$2:$H$40,8),"")</f>
        <v/>
      </c>
      <c r="AD846" s="24" t="str">
        <f>IF(Z846&lt;&gt;"",VLOOKUP(Z846,'Anlagentypen strukt inkl RD end'!$A$2:$H$40,8),"")</f>
        <v/>
      </c>
      <c r="AE846" s="33" t="str">
        <f t="shared" si="248"/>
        <v/>
      </c>
      <c r="AF846" s="25"/>
      <c r="AG846" s="25"/>
      <c r="AH846" s="25"/>
      <c r="AI846" s="25"/>
      <c r="AJ846" s="47" t="str">
        <f t="shared" si="249"/>
        <v/>
      </c>
      <c r="AK846" s="48" t="str">
        <f t="shared" si="243"/>
        <v/>
      </c>
      <c r="AL846" s="47" t="str">
        <f t="shared" si="254"/>
        <v/>
      </c>
      <c r="AM846" s="27"/>
      <c r="AN846" s="36" t="str">
        <f t="shared" si="244"/>
        <v/>
      </c>
      <c r="AO846" s="39" t="str">
        <f t="shared" si="240"/>
        <v/>
      </c>
      <c r="AP846" s="39" t="str">
        <f t="shared" si="250"/>
        <v/>
      </c>
      <c r="AQ846" s="97" t="str">
        <f t="shared" si="245"/>
        <v/>
      </c>
      <c r="AR846" s="113" t="str">
        <f>_xlfn.IFNA(IF(AND(MATCH(B846,SlNrfürStrecke!A:A,0)&gt;0,MATCH(C846,SlNrfürStrecke!B:B,0)&gt;0)=TRUE,"ja","nein"),"nein")</f>
        <v>nein</v>
      </c>
      <c r="AS846" s="140" t="str">
        <f t="shared" si="251"/>
        <v>nein</v>
      </c>
      <c r="AT846" s="113" t="str">
        <f t="shared" si="252"/>
        <v>Ja</v>
      </c>
      <c r="AU846" s="113"/>
      <c r="AV846" s="141" t="s">
        <v>3607</v>
      </c>
    </row>
    <row r="847" spans="1:48" s="39" customFormat="1" ht="26.4" hidden="1" x14ac:dyDescent="0.25">
      <c r="A847" s="23"/>
      <c r="B847" s="77">
        <v>51512</v>
      </c>
      <c r="C847" s="81" t="s">
        <v>142</v>
      </c>
      <c r="D847" s="81" t="s">
        <v>8</v>
      </c>
      <c r="E847" s="37" t="b">
        <f t="shared" si="253"/>
        <v>0</v>
      </c>
      <c r="F847" s="37" t="b">
        <f t="shared" si="246"/>
        <v>0</v>
      </c>
      <c r="G847" s="38" t="str">
        <f t="shared" si="237"/>
        <v>51512 91 g</v>
      </c>
      <c r="H847" s="18" t="s">
        <v>1182</v>
      </c>
      <c r="I847" s="94" t="s">
        <v>3164</v>
      </c>
      <c r="J847" s="19" t="s">
        <v>3</v>
      </c>
      <c r="K847" s="19" t="s">
        <v>3182</v>
      </c>
      <c r="L847" s="51"/>
      <c r="M847" s="51"/>
      <c r="N847" s="19" t="str">
        <f t="shared" si="238"/>
        <v/>
      </c>
      <c r="O847" s="22" t="str">
        <f t="shared" ca="1" si="241"/>
        <v>ja</v>
      </c>
      <c r="P847" s="22" t="str">
        <f t="shared" ca="1" si="242"/>
        <v>ja</v>
      </c>
      <c r="Q847" s="20" t="str">
        <f t="shared" ca="1" si="239"/>
        <v>Ja</v>
      </c>
      <c r="R847" s="53" t="s">
        <v>1184</v>
      </c>
      <c r="S847" s="84"/>
      <c r="T847" s="83"/>
      <c r="U847" s="33" t="str">
        <f t="shared" si="247"/>
        <v/>
      </c>
      <c r="V847" s="29"/>
      <c r="W847" s="35"/>
      <c r="X847" s="35"/>
      <c r="Y847" s="35"/>
      <c r="Z847" s="35"/>
      <c r="AA847" s="24" t="str">
        <f>IF(W847&lt;&gt;"",VLOOKUP(W847,'Anlagentypen strukt inkl RD end'!$A$2:$H$40,8),"")</f>
        <v/>
      </c>
      <c r="AB847" s="24" t="str">
        <f>IF(X847&lt;&gt;"",VLOOKUP(X847,'Anlagentypen strukt inkl RD end'!$A$2:$H$40,8),"")</f>
        <v/>
      </c>
      <c r="AC847" s="24" t="str">
        <f>IF(Y847&lt;&gt;"",VLOOKUP(Y847,'Anlagentypen strukt inkl RD end'!$A$2:$H$40,8),"")</f>
        <v/>
      </c>
      <c r="AD847" s="24" t="str">
        <f>IF(Z847&lt;&gt;"",VLOOKUP(Z847,'Anlagentypen strukt inkl RD end'!$A$2:$H$40,8),"")</f>
        <v/>
      </c>
      <c r="AE847" s="33" t="str">
        <f t="shared" si="248"/>
        <v/>
      </c>
      <c r="AF847" s="25"/>
      <c r="AG847" s="25"/>
      <c r="AH847" s="25"/>
      <c r="AI847" s="25"/>
      <c r="AJ847" s="47" t="str">
        <f t="shared" si="249"/>
        <v/>
      </c>
      <c r="AK847" s="48" t="str">
        <f t="shared" si="243"/>
        <v/>
      </c>
      <c r="AL847" s="47" t="str">
        <f t="shared" si="254"/>
        <v/>
      </c>
      <c r="AM847" s="27"/>
      <c r="AN847" s="36" t="str">
        <f t="shared" si="244"/>
        <v/>
      </c>
      <c r="AO847" s="39" t="str">
        <f t="shared" si="240"/>
        <v/>
      </c>
      <c r="AP847" s="39" t="str">
        <f t="shared" si="250"/>
        <v/>
      </c>
      <c r="AQ847" s="97" t="str">
        <f t="shared" si="245"/>
        <v/>
      </c>
      <c r="AR847" s="113" t="str">
        <f>_xlfn.IFNA(IF(AND(MATCH(B847,SlNrfürStrecke!A:A,0)&gt;0,MATCH(C847,SlNrfürStrecke!B:B,0)&gt;0)=TRUE,"ja","nein"),"nein")</f>
        <v>nein</v>
      </c>
      <c r="AS847" s="140" t="str">
        <f t="shared" si="251"/>
        <v>nein</v>
      </c>
      <c r="AT847" s="113" t="str">
        <f t="shared" si="252"/>
        <v>Ja</v>
      </c>
      <c r="AU847" s="113"/>
      <c r="AV847" s="141" t="s">
        <v>3607</v>
      </c>
    </row>
    <row r="848" spans="1:48" s="39" customFormat="1" hidden="1" x14ac:dyDescent="0.25">
      <c r="A848" s="23"/>
      <c r="B848" s="77">
        <v>51513</v>
      </c>
      <c r="C848" s="80" t="s">
        <v>3</v>
      </c>
      <c r="D848" s="81" t="s">
        <v>8</v>
      </c>
      <c r="E848" s="37" t="b">
        <f t="shared" si="253"/>
        <v>0</v>
      </c>
      <c r="F848" s="37" t="b">
        <f t="shared" si="246"/>
        <v>0</v>
      </c>
      <c r="G848" s="38" t="str">
        <f t="shared" si="237"/>
        <v>51513  g</v>
      </c>
      <c r="H848" s="18" t="s">
        <v>1186</v>
      </c>
      <c r="I848" s="93" t="s">
        <v>2346</v>
      </c>
      <c r="J848" s="19" t="s">
        <v>3</v>
      </c>
      <c r="K848" s="19" t="s">
        <v>3</v>
      </c>
      <c r="L848" s="51"/>
      <c r="M848" s="51"/>
      <c r="N848" s="19" t="str">
        <f t="shared" si="238"/>
        <v/>
      </c>
      <c r="O848" s="22" t="str">
        <f t="shared" ca="1" si="241"/>
        <v>ja</v>
      </c>
      <c r="P848" s="22" t="str">
        <f t="shared" ca="1" si="242"/>
        <v>ja</v>
      </c>
      <c r="Q848" s="20" t="str">
        <f t="shared" ca="1" si="239"/>
        <v>Ja</v>
      </c>
      <c r="R848" s="53" t="s">
        <v>1185</v>
      </c>
      <c r="S848" s="84"/>
      <c r="T848" s="83"/>
      <c r="U848" s="33" t="str">
        <f t="shared" si="247"/>
        <v/>
      </c>
      <c r="V848" s="29"/>
      <c r="W848" s="35"/>
      <c r="X848" s="35"/>
      <c r="Y848" s="35"/>
      <c r="Z848" s="35"/>
      <c r="AA848" s="24" t="str">
        <f>IF(W848&lt;&gt;"",VLOOKUP(W848,'Anlagentypen strukt inkl RD end'!$A$2:$H$40,8),"")</f>
        <v/>
      </c>
      <c r="AB848" s="24" t="str">
        <f>IF(X848&lt;&gt;"",VLOOKUP(X848,'Anlagentypen strukt inkl RD end'!$A$2:$H$40,8),"")</f>
        <v/>
      </c>
      <c r="AC848" s="24" t="str">
        <f>IF(Y848&lt;&gt;"",VLOOKUP(Y848,'Anlagentypen strukt inkl RD end'!$A$2:$H$40,8),"")</f>
        <v/>
      </c>
      <c r="AD848" s="24" t="str">
        <f>IF(Z848&lt;&gt;"",VLOOKUP(Z848,'Anlagentypen strukt inkl RD end'!$A$2:$H$40,8),"")</f>
        <v/>
      </c>
      <c r="AE848" s="33" t="str">
        <f t="shared" si="248"/>
        <v/>
      </c>
      <c r="AF848" s="25"/>
      <c r="AG848" s="25"/>
      <c r="AH848" s="25"/>
      <c r="AI848" s="25"/>
      <c r="AJ848" s="47" t="str">
        <f t="shared" si="249"/>
        <v/>
      </c>
      <c r="AK848" s="48" t="str">
        <f t="shared" si="243"/>
        <v/>
      </c>
      <c r="AL848" s="47" t="str">
        <f t="shared" si="254"/>
        <v/>
      </c>
      <c r="AM848" s="27"/>
      <c r="AN848" s="36" t="str">
        <f t="shared" si="244"/>
        <v/>
      </c>
      <c r="AO848" s="39" t="str">
        <f t="shared" si="240"/>
        <v/>
      </c>
      <c r="AP848" s="39" t="str">
        <f t="shared" si="250"/>
        <v/>
      </c>
      <c r="AQ848" s="97" t="str">
        <f t="shared" si="245"/>
        <v/>
      </c>
      <c r="AR848" s="140" t="str">
        <f>_xlfn.IFNA(IF(AND(MATCH(B848,SlNrfürStrecke!A:A,0)&gt;0,MATCH(C848,SlNrfürStrecke!B:B,0)&gt;0)=TRUE,"ja","nein"),"nein")</f>
        <v>nein</v>
      </c>
      <c r="AS848" s="140" t="str">
        <f t="shared" si="251"/>
        <v>nein</v>
      </c>
      <c r="AT848" s="113" t="str">
        <f t="shared" si="252"/>
        <v>Ja</v>
      </c>
      <c r="AU848" s="113"/>
      <c r="AV848" s="141" t="s">
        <v>3607</v>
      </c>
    </row>
    <row r="849" spans="1:48" s="39" customFormat="1" ht="26.4" hidden="1" x14ac:dyDescent="0.25">
      <c r="A849" s="23"/>
      <c r="B849" s="77">
        <v>51513</v>
      </c>
      <c r="C849" s="81" t="s">
        <v>142</v>
      </c>
      <c r="D849" s="81" t="s">
        <v>8</v>
      </c>
      <c r="E849" s="37" t="b">
        <f t="shared" si="253"/>
        <v>0</v>
      </c>
      <c r="F849" s="37" t="b">
        <f t="shared" si="246"/>
        <v>0</v>
      </c>
      <c r="G849" s="38" t="str">
        <f t="shared" si="237"/>
        <v>51513 91 g</v>
      </c>
      <c r="H849" s="18" t="s">
        <v>1186</v>
      </c>
      <c r="I849" s="94" t="s">
        <v>3164</v>
      </c>
      <c r="J849" s="19" t="s">
        <v>3</v>
      </c>
      <c r="K849" s="19" t="s">
        <v>3182</v>
      </c>
      <c r="L849" s="51"/>
      <c r="M849" s="51"/>
      <c r="N849" s="19" t="str">
        <f t="shared" si="238"/>
        <v/>
      </c>
      <c r="O849" s="22" t="str">
        <f t="shared" ca="1" si="241"/>
        <v>ja</v>
      </c>
      <c r="P849" s="22" t="str">
        <f t="shared" ca="1" si="242"/>
        <v>ja</v>
      </c>
      <c r="Q849" s="20" t="str">
        <f t="shared" ca="1" si="239"/>
        <v>Ja</v>
      </c>
      <c r="R849" s="53" t="s">
        <v>1187</v>
      </c>
      <c r="S849" s="84"/>
      <c r="T849" s="83"/>
      <c r="U849" s="33" t="str">
        <f t="shared" si="247"/>
        <v/>
      </c>
      <c r="V849" s="29"/>
      <c r="W849" s="35"/>
      <c r="X849" s="35"/>
      <c r="Y849" s="35"/>
      <c r="Z849" s="35"/>
      <c r="AA849" s="24" t="str">
        <f>IF(W849&lt;&gt;"",VLOOKUP(W849,'Anlagentypen strukt inkl RD end'!$A$2:$H$40,8),"")</f>
        <v/>
      </c>
      <c r="AB849" s="24" t="str">
        <f>IF(X849&lt;&gt;"",VLOOKUP(X849,'Anlagentypen strukt inkl RD end'!$A$2:$H$40,8),"")</f>
        <v/>
      </c>
      <c r="AC849" s="24" t="str">
        <f>IF(Y849&lt;&gt;"",VLOOKUP(Y849,'Anlagentypen strukt inkl RD end'!$A$2:$H$40,8),"")</f>
        <v/>
      </c>
      <c r="AD849" s="24" t="str">
        <f>IF(Z849&lt;&gt;"",VLOOKUP(Z849,'Anlagentypen strukt inkl RD end'!$A$2:$H$40,8),"")</f>
        <v/>
      </c>
      <c r="AE849" s="33" t="str">
        <f t="shared" si="248"/>
        <v/>
      </c>
      <c r="AF849" s="25"/>
      <c r="AG849" s="25"/>
      <c r="AH849" s="25"/>
      <c r="AI849" s="25"/>
      <c r="AJ849" s="47" t="str">
        <f t="shared" si="249"/>
        <v/>
      </c>
      <c r="AK849" s="48" t="str">
        <f t="shared" si="243"/>
        <v/>
      </c>
      <c r="AL849" s="47" t="str">
        <f t="shared" si="254"/>
        <v/>
      </c>
      <c r="AM849" s="27"/>
      <c r="AN849" s="36" t="str">
        <f t="shared" si="244"/>
        <v/>
      </c>
      <c r="AO849" s="39" t="str">
        <f t="shared" si="240"/>
        <v/>
      </c>
      <c r="AP849" s="39" t="str">
        <f t="shared" si="250"/>
        <v/>
      </c>
      <c r="AQ849" s="97" t="str">
        <f t="shared" si="245"/>
        <v/>
      </c>
      <c r="AR849" s="113" t="str">
        <f>_xlfn.IFNA(IF(AND(MATCH(B849,SlNrfürStrecke!A:A,0)&gt;0,MATCH(C849,SlNrfürStrecke!B:B,0)&gt;0)=TRUE,"ja","nein"),"nein")</f>
        <v>nein</v>
      </c>
      <c r="AS849" s="140" t="str">
        <f t="shared" si="251"/>
        <v>nein</v>
      </c>
      <c r="AT849" s="113" t="str">
        <f t="shared" si="252"/>
        <v>Ja</v>
      </c>
      <c r="AU849" s="113"/>
      <c r="AV849" s="141" t="s">
        <v>3607</v>
      </c>
    </row>
    <row r="850" spans="1:48" s="39" customFormat="1" hidden="1" x14ac:dyDescent="0.25">
      <c r="A850" s="23"/>
      <c r="B850" s="77">
        <v>51514</v>
      </c>
      <c r="C850" s="80" t="s">
        <v>3</v>
      </c>
      <c r="D850" s="81" t="s">
        <v>8</v>
      </c>
      <c r="E850" s="37" t="b">
        <f t="shared" si="253"/>
        <v>0</v>
      </c>
      <c r="F850" s="37" t="b">
        <f t="shared" si="246"/>
        <v>0</v>
      </c>
      <c r="G850" s="38" t="str">
        <f t="shared" si="237"/>
        <v>51514  g</v>
      </c>
      <c r="H850" s="18" t="s">
        <v>1189</v>
      </c>
      <c r="I850" s="93" t="s">
        <v>2346</v>
      </c>
      <c r="J850" s="19" t="s">
        <v>3</v>
      </c>
      <c r="K850" s="19" t="s">
        <v>3</v>
      </c>
      <c r="L850" s="51"/>
      <c r="M850" s="51"/>
      <c r="N850" s="19" t="str">
        <f t="shared" si="238"/>
        <v/>
      </c>
      <c r="O850" s="22" t="str">
        <f t="shared" ca="1" si="241"/>
        <v>ja</v>
      </c>
      <c r="P850" s="22" t="str">
        <f t="shared" ca="1" si="242"/>
        <v>ja</v>
      </c>
      <c r="Q850" s="20" t="str">
        <f t="shared" ca="1" si="239"/>
        <v>Ja</v>
      </c>
      <c r="R850" s="53" t="s">
        <v>1188</v>
      </c>
      <c r="S850" s="84"/>
      <c r="T850" s="83"/>
      <c r="U850" s="33" t="str">
        <f t="shared" si="247"/>
        <v/>
      </c>
      <c r="V850" s="29"/>
      <c r="W850" s="35"/>
      <c r="X850" s="35"/>
      <c r="Y850" s="35"/>
      <c r="Z850" s="35"/>
      <c r="AA850" s="24" t="str">
        <f>IF(W850&lt;&gt;"",VLOOKUP(W850,'Anlagentypen strukt inkl RD end'!$A$2:$H$40,8),"")</f>
        <v/>
      </c>
      <c r="AB850" s="24" t="str">
        <f>IF(X850&lt;&gt;"",VLOOKUP(X850,'Anlagentypen strukt inkl RD end'!$A$2:$H$40,8),"")</f>
        <v/>
      </c>
      <c r="AC850" s="24" t="str">
        <f>IF(Y850&lt;&gt;"",VLOOKUP(Y850,'Anlagentypen strukt inkl RD end'!$A$2:$H$40,8),"")</f>
        <v/>
      </c>
      <c r="AD850" s="24" t="str">
        <f>IF(Z850&lt;&gt;"",VLOOKUP(Z850,'Anlagentypen strukt inkl RD end'!$A$2:$H$40,8),"")</f>
        <v/>
      </c>
      <c r="AE850" s="33" t="str">
        <f t="shared" si="248"/>
        <v/>
      </c>
      <c r="AF850" s="25"/>
      <c r="AG850" s="25"/>
      <c r="AH850" s="25"/>
      <c r="AI850" s="25"/>
      <c r="AJ850" s="47" t="str">
        <f t="shared" si="249"/>
        <v/>
      </c>
      <c r="AK850" s="48" t="str">
        <f t="shared" si="243"/>
        <v/>
      </c>
      <c r="AL850" s="47" t="str">
        <f t="shared" si="254"/>
        <v/>
      </c>
      <c r="AM850" s="27"/>
      <c r="AN850" s="36" t="str">
        <f t="shared" si="244"/>
        <v/>
      </c>
      <c r="AO850" s="39" t="str">
        <f t="shared" si="240"/>
        <v/>
      </c>
      <c r="AP850" s="39" t="str">
        <f t="shared" si="250"/>
        <v/>
      </c>
      <c r="AQ850" s="97" t="str">
        <f t="shared" si="245"/>
        <v/>
      </c>
      <c r="AR850" s="140" t="str">
        <f>_xlfn.IFNA(IF(AND(MATCH(B850,SlNrfürStrecke!A:A,0)&gt;0,MATCH(C850,SlNrfürStrecke!B:B,0)&gt;0)=TRUE,"ja","nein"),"nein")</f>
        <v>nein</v>
      </c>
      <c r="AS850" s="140" t="str">
        <f t="shared" si="251"/>
        <v>nein</v>
      </c>
      <c r="AT850" s="113" t="str">
        <f t="shared" si="252"/>
        <v>Ja</v>
      </c>
      <c r="AU850" s="113"/>
      <c r="AV850" s="141" t="s">
        <v>3607</v>
      </c>
    </row>
    <row r="851" spans="1:48" s="39" customFormat="1" ht="26.4" hidden="1" x14ac:dyDescent="0.25">
      <c r="A851" s="23"/>
      <c r="B851" s="77">
        <v>51514</v>
      </c>
      <c r="C851" s="81" t="s">
        <v>142</v>
      </c>
      <c r="D851" s="81" t="s">
        <v>8</v>
      </c>
      <c r="E851" s="37" t="b">
        <f t="shared" si="253"/>
        <v>0</v>
      </c>
      <c r="F851" s="37" t="b">
        <f t="shared" si="246"/>
        <v>0</v>
      </c>
      <c r="G851" s="38" t="str">
        <f t="shared" si="237"/>
        <v>51514 91 g</v>
      </c>
      <c r="H851" s="18" t="s">
        <v>1189</v>
      </c>
      <c r="I851" s="94" t="s">
        <v>3164</v>
      </c>
      <c r="J851" s="19" t="s">
        <v>3</v>
      </c>
      <c r="K851" s="19" t="s">
        <v>3182</v>
      </c>
      <c r="L851" s="51"/>
      <c r="M851" s="51"/>
      <c r="N851" s="19" t="str">
        <f t="shared" si="238"/>
        <v/>
      </c>
      <c r="O851" s="22" t="str">
        <f t="shared" ca="1" si="241"/>
        <v>ja</v>
      </c>
      <c r="P851" s="22" t="str">
        <f t="shared" ca="1" si="242"/>
        <v>ja</v>
      </c>
      <c r="Q851" s="20" t="str">
        <f t="shared" ca="1" si="239"/>
        <v>Ja</v>
      </c>
      <c r="R851" s="53" t="s">
        <v>1190</v>
      </c>
      <c r="S851" s="84"/>
      <c r="T851" s="83"/>
      <c r="U851" s="33" t="str">
        <f t="shared" si="247"/>
        <v/>
      </c>
      <c r="V851" s="29"/>
      <c r="W851" s="35"/>
      <c r="X851" s="35"/>
      <c r="Y851" s="35"/>
      <c r="Z851" s="35"/>
      <c r="AA851" s="24" t="str">
        <f>IF(W851&lt;&gt;"",VLOOKUP(W851,'Anlagentypen strukt inkl RD end'!$A$2:$H$40,8),"")</f>
        <v/>
      </c>
      <c r="AB851" s="24" t="str">
        <f>IF(X851&lt;&gt;"",VLOOKUP(X851,'Anlagentypen strukt inkl RD end'!$A$2:$H$40,8),"")</f>
        <v/>
      </c>
      <c r="AC851" s="24" t="str">
        <f>IF(Y851&lt;&gt;"",VLOOKUP(Y851,'Anlagentypen strukt inkl RD end'!$A$2:$H$40,8),"")</f>
        <v/>
      </c>
      <c r="AD851" s="24" t="str">
        <f>IF(Z851&lt;&gt;"",VLOOKUP(Z851,'Anlagentypen strukt inkl RD end'!$A$2:$H$40,8),"")</f>
        <v/>
      </c>
      <c r="AE851" s="33" t="str">
        <f t="shared" si="248"/>
        <v/>
      </c>
      <c r="AF851" s="25"/>
      <c r="AG851" s="25"/>
      <c r="AH851" s="25"/>
      <c r="AI851" s="25"/>
      <c r="AJ851" s="47" t="str">
        <f t="shared" si="249"/>
        <v/>
      </c>
      <c r="AK851" s="48" t="str">
        <f t="shared" si="243"/>
        <v/>
      </c>
      <c r="AL851" s="47" t="str">
        <f t="shared" si="254"/>
        <v/>
      </c>
      <c r="AM851" s="27"/>
      <c r="AN851" s="36" t="str">
        <f t="shared" si="244"/>
        <v/>
      </c>
      <c r="AO851" s="39" t="str">
        <f t="shared" si="240"/>
        <v/>
      </c>
      <c r="AP851" s="39" t="str">
        <f t="shared" si="250"/>
        <v/>
      </c>
      <c r="AQ851" s="97" t="str">
        <f t="shared" si="245"/>
        <v/>
      </c>
      <c r="AR851" s="113" t="str">
        <f>_xlfn.IFNA(IF(AND(MATCH(B851,SlNrfürStrecke!A:A,0)&gt;0,MATCH(C851,SlNrfürStrecke!B:B,0)&gt;0)=TRUE,"ja","nein"),"nein")</f>
        <v>nein</v>
      </c>
      <c r="AS851" s="140" t="str">
        <f t="shared" si="251"/>
        <v>nein</v>
      </c>
      <c r="AT851" s="113" t="str">
        <f t="shared" si="252"/>
        <v>Ja</v>
      </c>
      <c r="AU851" s="113"/>
      <c r="AV851" s="141" t="s">
        <v>3607</v>
      </c>
    </row>
    <row r="852" spans="1:48" s="39" customFormat="1" hidden="1" x14ac:dyDescent="0.25">
      <c r="A852" s="23"/>
      <c r="B852" s="77">
        <v>51516</v>
      </c>
      <c r="C852" s="80" t="s">
        <v>3</v>
      </c>
      <c r="D852" s="81" t="s">
        <v>8</v>
      </c>
      <c r="E852" s="37" t="b">
        <f t="shared" si="253"/>
        <v>0</v>
      </c>
      <c r="F852" s="37" t="b">
        <f t="shared" si="246"/>
        <v>0</v>
      </c>
      <c r="G852" s="38" t="str">
        <f t="shared" si="237"/>
        <v>51516  g</v>
      </c>
      <c r="H852" s="18" t="s">
        <v>1192</v>
      </c>
      <c r="I852" s="93" t="s">
        <v>2346</v>
      </c>
      <c r="J852" s="19" t="s">
        <v>3</v>
      </c>
      <c r="K852" s="19" t="s">
        <v>3</v>
      </c>
      <c r="L852" s="51"/>
      <c r="M852" s="51"/>
      <c r="N852" s="19" t="str">
        <f t="shared" si="238"/>
        <v/>
      </c>
      <c r="O852" s="22" t="str">
        <f t="shared" ca="1" si="241"/>
        <v>ja</v>
      </c>
      <c r="P852" s="22" t="str">
        <f t="shared" ca="1" si="242"/>
        <v>ja</v>
      </c>
      <c r="Q852" s="20" t="str">
        <f t="shared" ca="1" si="239"/>
        <v>Ja</v>
      </c>
      <c r="R852" s="53" t="s">
        <v>1191</v>
      </c>
      <c r="S852" s="84"/>
      <c r="T852" s="83"/>
      <c r="U852" s="33" t="str">
        <f t="shared" si="247"/>
        <v/>
      </c>
      <c r="V852" s="29"/>
      <c r="W852" s="35"/>
      <c r="X852" s="35"/>
      <c r="Y852" s="35"/>
      <c r="Z852" s="35"/>
      <c r="AA852" s="24" t="str">
        <f>IF(W852&lt;&gt;"",VLOOKUP(W852,'Anlagentypen strukt inkl RD end'!$A$2:$H$40,8),"")</f>
        <v/>
      </c>
      <c r="AB852" s="24" t="str">
        <f>IF(X852&lt;&gt;"",VLOOKUP(X852,'Anlagentypen strukt inkl RD end'!$A$2:$H$40,8),"")</f>
        <v/>
      </c>
      <c r="AC852" s="24" t="str">
        <f>IF(Y852&lt;&gt;"",VLOOKUP(Y852,'Anlagentypen strukt inkl RD end'!$A$2:$H$40,8),"")</f>
        <v/>
      </c>
      <c r="AD852" s="24" t="str">
        <f>IF(Z852&lt;&gt;"",VLOOKUP(Z852,'Anlagentypen strukt inkl RD end'!$A$2:$H$40,8),"")</f>
        <v/>
      </c>
      <c r="AE852" s="33" t="str">
        <f t="shared" si="248"/>
        <v/>
      </c>
      <c r="AF852" s="25"/>
      <c r="AG852" s="25"/>
      <c r="AH852" s="25"/>
      <c r="AI852" s="25"/>
      <c r="AJ852" s="47" t="str">
        <f t="shared" si="249"/>
        <v/>
      </c>
      <c r="AK852" s="48" t="str">
        <f t="shared" si="243"/>
        <v/>
      </c>
      <c r="AL852" s="47" t="str">
        <f t="shared" si="254"/>
        <v/>
      </c>
      <c r="AM852" s="27"/>
      <c r="AN852" s="36" t="str">
        <f t="shared" si="244"/>
        <v/>
      </c>
      <c r="AO852" s="39" t="str">
        <f t="shared" si="240"/>
        <v/>
      </c>
      <c r="AP852" s="39" t="str">
        <f t="shared" si="250"/>
        <v/>
      </c>
      <c r="AQ852" s="97" t="str">
        <f t="shared" si="245"/>
        <v/>
      </c>
      <c r="AR852" s="140" t="str">
        <f>_xlfn.IFNA(IF(AND(MATCH(B852,SlNrfürStrecke!A:A,0)&gt;0,MATCH(C852,SlNrfürStrecke!B:B,0)&gt;0)=TRUE,"ja","nein"),"nein")</f>
        <v>nein</v>
      </c>
      <c r="AS852" s="140" t="str">
        <f t="shared" si="251"/>
        <v>nein</v>
      </c>
      <c r="AT852" s="113" t="str">
        <f t="shared" si="252"/>
        <v>Ja</v>
      </c>
      <c r="AU852" s="113"/>
      <c r="AV852" s="141" t="s">
        <v>3607</v>
      </c>
    </row>
    <row r="853" spans="1:48" s="39" customFormat="1" hidden="1" x14ac:dyDescent="0.25">
      <c r="A853" s="23"/>
      <c r="B853" s="77">
        <v>51516</v>
      </c>
      <c r="C853" s="81" t="s">
        <v>112</v>
      </c>
      <c r="D853" s="81" t="s">
        <v>3</v>
      </c>
      <c r="E853" s="37" t="b">
        <f t="shared" si="253"/>
        <v>0</v>
      </c>
      <c r="F853" s="37" t="b">
        <f t="shared" si="246"/>
        <v>0</v>
      </c>
      <c r="G853" s="38" t="str">
        <f t="shared" si="237"/>
        <v xml:space="preserve">51516 88 </v>
      </c>
      <c r="H853" s="18" t="s">
        <v>1192</v>
      </c>
      <c r="I853" s="94" t="s">
        <v>113</v>
      </c>
      <c r="J853" s="19" t="s">
        <v>3</v>
      </c>
      <c r="K853" s="19" t="s">
        <v>3</v>
      </c>
      <c r="L853" s="51"/>
      <c r="M853" s="51"/>
      <c r="N853" s="19" t="str">
        <f t="shared" si="238"/>
        <v/>
      </c>
      <c r="O853" s="22" t="str">
        <f t="shared" ca="1" si="241"/>
        <v>ja</v>
      </c>
      <c r="P853" s="22" t="str">
        <f t="shared" ca="1" si="242"/>
        <v>ja</v>
      </c>
      <c r="Q853" s="20" t="str">
        <f t="shared" ca="1" si="239"/>
        <v>Ja</v>
      </c>
      <c r="R853" s="53" t="s">
        <v>1193</v>
      </c>
      <c r="S853" s="73"/>
      <c r="T853" s="28"/>
      <c r="U853" s="33" t="str">
        <f t="shared" si="247"/>
        <v/>
      </c>
      <c r="V853" s="29"/>
      <c r="W853" s="35"/>
      <c r="X853" s="35"/>
      <c r="Y853" s="35"/>
      <c r="Z853" s="35"/>
      <c r="AA853" s="24" t="str">
        <f>IF(W853&lt;&gt;"",VLOOKUP(W853,'Anlagentypen strukt inkl RD end'!$A$2:$H$40,8),"")</f>
        <v/>
      </c>
      <c r="AB853" s="24" t="str">
        <f>IF(X853&lt;&gt;"",VLOOKUP(X853,'Anlagentypen strukt inkl RD end'!$A$2:$H$40,8),"")</f>
        <v/>
      </c>
      <c r="AC853" s="24" t="str">
        <f>IF(Y853&lt;&gt;"",VLOOKUP(Y853,'Anlagentypen strukt inkl RD end'!$A$2:$H$40,8),"")</f>
        <v/>
      </c>
      <c r="AD853" s="24" t="str">
        <f>IF(Z853&lt;&gt;"",VLOOKUP(Z853,'Anlagentypen strukt inkl RD end'!$A$2:$H$40,8),"")</f>
        <v/>
      </c>
      <c r="AE853" s="33" t="str">
        <f t="shared" si="248"/>
        <v/>
      </c>
      <c r="AF853" s="25"/>
      <c r="AG853" s="25"/>
      <c r="AH853" s="25"/>
      <c r="AI853" s="25"/>
      <c r="AJ853" s="47" t="str">
        <f t="shared" si="249"/>
        <v/>
      </c>
      <c r="AK853" s="48" t="str">
        <f t="shared" si="243"/>
        <v/>
      </c>
      <c r="AL853" s="47" t="str">
        <f t="shared" si="254"/>
        <v/>
      </c>
      <c r="AM853" s="27"/>
      <c r="AN853" s="36" t="str">
        <f t="shared" si="244"/>
        <v/>
      </c>
      <c r="AO853" s="39" t="str">
        <f t="shared" si="240"/>
        <v/>
      </c>
      <c r="AP853" s="39" t="str">
        <f t="shared" si="250"/>
        <v/>
      </c>
      <c r="AQ853" s="97" t="str">
        <f t="shared" si="245"/>
        <v/>
      </c>
      <c r="AR853" s="113" t="str">
        <f>_xlfn.IFNA(IF(AND(MATCH(B853,SlNrfürStrecke!A:A,0)&gt;0,MATCH(C853,SlNrfürStrecke!B:B,0)&gt;0)=TRUE,"ja","nein"),"nein")</f>
        <v>nein</v>
      </c>
      <c r="AS853" s="140" t="str">
        <f t="shared" si="251"/>
        <v>nein</v>
      </c>
      <c r="AT853" s="113" t="str">
        <f t="shared" si="252"/>
        <v>Ja</v>
      </c>
      <c r="AU853" s="113"/>
      <c r="AV853" s="141" t="s">
        <v>3607</v>
      </c>
    </row>
    <row r="854" spans="1:48" s="39" customFormat="1" ht="26.4" hidden="1" x14ac:dyDescent="0.25">
      <c r="A854" s="23"/>
      <c r="B854" s="77">
        <v>51516</v>
      </c>
      <c r="C854" s="81" t="s">
        <v>142</v>
      </c>
      <c r="D854" s="81" t="s">
        <v>8</v>
      </c>
      <c r="E854" s="37" t="b">
        <f t="shared" si="253"/>
        <v>0</v>
      </c>
      <c r="F854" s="37" t="b">
        <f t="shared" si="246"/>
        <v>0</v>
      </c>
      <c r="G854" s="38" t="str">
        <f t="shared" si="237"/>
        <v>51516 91 g</v>
      </c>
      <c r="H854" s="18" t="s">
        <v>1192</v>
      </c>
      <c r="I854" s="94" t="s">
        <v>3164</v>
      </c>
      <c r="J854" s="19" t="s">
        <v>3</v>
      </c>
      <c r="K854" s="19" t="s">
        <v>3182</v>
      </c>
      <c r="L854" s="51"/>
      <c r="M854" s="51"/>
      <c r="N854" s="19" t="str">
        <f t="shared" si="238"/>
        <v/>
      </c>
      <c r="O854" s="22" t="str">
        <f t="shared" ca="1" si="241"/>
        <v>ja</v>
      </c>
      <c r="P854" s="22" t="str">
        <f t="shared" ca="1" si="242"/>
        <v>ja</v>
      </c>
      <c r="Q854" s="20" t="str">
        <f t="shared" ca="1" si="239"/>
        <v>Ja</v>
      </c>
      <c r="R854" s="53" t="s">
        <v>1194</v>
      </c>
      <c r="S854" s="84"/>
      <c r="T854" s="83"/>
      <c r="U854" s="33" t="str">
        <f t="shared" si="247"/>
        <v/>
      </c>
      <c r="V854" s="29"/>
      <c r="W854" s="35"/>
      <c r="X854" s="35"/>
      <c r="Y854" s="35"/>
      <c r="Z854" s="35"/>
      <c r="AA854" s="24" t="str">
        <f>IF(W854&lt;&gt;"",VLOOKUP(W854,'Anlagentypen strukt inkl RD end'!$A$2:$H$40,8),"")</f>
        <v/>
      </c>
      <c r="AB854" s="24" t="str">
        <f>IF(X854&lt;&gt;"",VLOOKUP(X854,'Anlagentypen strukt inkl RD end'!$A$2:$H$40,8),"")</f>
        <v/>
      </c>
      <c r="AC854" s="24" t="str">
        <f>IF(Y854&lt;&gt;"",VLOOKUP(Y854,'Anlagentypen strukt inkl RD end'!$A$2:$H$40,8),"")</f>
        <v/>
      </c>
      <c r="AD854" s="24" t="str">
        <f>IF(Z854&lt;&gt;"",VLOOKUP(Z854,'Anlagentypen strukt inkl RD end'!$A$2:$H$40,8),"")</f>
        <v/>
      </c>
      <c r="AE854" s="33" t="str">
        <f t="shared" si="248"/>
        <v/>
      </c>
      <c r="AF854" s="25"/>
      <c r="AG854" s="25"/>
      <c r="AH854" s="25"/>
      <c r="AI854" s="25"/>
      <c r="AJ854" s="47" t="str">
        <f t="shared" si="249"/>
        <v/>
      </c>
      <c r="AK854" s="48" t="str">
        <f t="shared" si="243"/>
        <v/>
      </c>
      <c r="AL854" s="47" t="str">
        <f t="shared" si="254"/>
        <v/>
      </c>
      <c r="AM854" s="27"/>
      <c r="AN854" s="36" t="str">
        <f t="shared" si="244"/>
        <v/>
      </c>
      <c r="AO854" s="39" t="str">
        <f t="shared" si="240"/>
        <v/>
      </c>
      <c r="AP854" s="39" t="str">
        <f t="shared" si="250"/>
        <v/>
      </c>
      <c r="AQ854" s="97" t="str">
        <f t="shared" si="245"/>
        <v/>
      </c>
      <c r="AR854" s="113" t="str">
        <f>_xlfn.IFNA(IF(AND(MATCH(B854,SlNrfürStrecke!A:A,0)&gt;0,MATCH(C854,SlNrfürStrecke!B:B,0)&gt;0)=TRUE,"ja","nein"),"nein")</f>
        <v>nein</v>
      </c>
      <c r="AS854" s="140" t="str">
        <f t="shared" si="251"/>
        <v>nein</v>
      </c>
      <c r="AT854" s="113" t="str">
        <f t="shared" si="252"/>
        <v>Ja</v>
      </c>
      <c r="AU854" s="113"/>
      <c r="AV854" s="141" t="s">
        <v>3607</v>
      </c>
    </row>
    <row r="855" spans="1:48" s="39" customFormat="1" ht="26.4" x14ac:dyDescent="0.25">
      <c r="A855" s="23" t="s">
        <v>2345</v>
      </c>
      <c r="B855" s="77">
        <v>51517</v>
      </c>
      <c r="C855" s="80" t="s">
        <v>3</v>
      </c>
      <c r="D855" s="81" t="s">
        <v>3</v>
      </c>
      <c r="E855" s="37" t="b">
        <f t="shared" si="253"/>
        <v>1</v>
      </c>
      <c r="F855" s="37" t="b">
        <f t="shared" si="246"/>
        <v>0</v>
      </c>
      <c r="G855" s="38" t="str">
        <f t="shared" si="237"/>
        <v xml:space="preserve">51517  </v>
      </c>
      <c r="H855" s="18" t="s">
        <v>1196</v>
      </c>
      <c r="I855" s="93" t="s">
        <v>2346</v>
      </c>
      <c r="J855" s="19" t="s">
        <v>3398</v>
      </c>
      <c r="K855" s="19" t="s">
        <v>3</v>
      </c>
      <c r="L855" s="51"/>
      <c r="M855" s="51"/>
      <c r="N855" s="19" t="str">
        <f t="shared" si="238"/>
        <v/>
      </c>
      <c r="O855" s="22" t="str">
        <f t="shared" ca="1" si="241"/>
        <v>ja</v>
      </c>
      <c r="P855" s="22" t="str">
        <f t="shared" ca="1" si="242"/>
        <v>ja</v>
      </c>
      <c r="Q855" s="20" t="str">
        <f t="shared" ca="1" si="239"/>
        <v>Ja</v>
      </c>
      <c r="R855" s="53" t="s">
        <v>1195</v>
      </c>
      <c r="S855" s="73" t="s">
        <v>2345</v>
      </c>
      <c r="T855" s="28"/>
      <c r="U855" s="33" t="str">
        <f t="shared" si="247"/>
        <v/>
      </c>
      <c r="V855" s="29"/>
      <c r="W855" s="35"/>
      <c r="X855" s="35"/>
      <c r="Y855" s="35"/>
      <c r="Z855" s="35"/>
      <c r="AA855" s="24" t="str">
        <f>IF(W855&lt;&gt;"",VLOOKUP(W855,'Anlagentypen strukt inkl RD end'!$A$2:$H$40,8),"")</f>
        <v/>
      </c>
      <c r="AB855" s="24" t="str">
        <f>IF(X855&lt;&gt;"",VLOOKUP(X855,'Anlagentypen strukt inkl RD end'!$A$2:$H$40,8),"")</f>
        <v/>
      </c>
      <c r="AC855" s="24" t="str">
        <f>IF(Y855&lt;&gt;"",VLOOKUP(Y855,'Anlagentypen strukt inkl RD end'!$A$2:$H$40,8),"")</f>
        <v/>
      </c>
      <c r="AD855" s="24" t="str">
        <f>IF(Z855&lt;&gt;"",VLOOKUP(Z855,'Anlagentypen strukt inkl RD end'!$A$2:$H$40,8),"")</f>
        <v/>
      </c>
      <c r="AE855" s="33" t="str">
        <f t="shared" si="248"/>
        <v/>
      </c>
      <c r="AF855" s="25"/>
      <c r="AG855" s="25"/>
      <c r="AH855" s="25"/>
      <c r="AI855" s="25"/>
      <c r="AJ855" s="47" t="str">
        <f t="shared" si="249"/>
        <v/>
      </c>
      <c r="AK855" s="48" t="str">
        <f t="shared" si="243"/>
        <v/>
      </c>
      <c r="AL855" s="47" t="str">
        <f t="shared" si="254"/>
        <v/>
      </c>
      <c r="AM855" s="27"/>
      <c r="AN855" s="36" t="str">
        <f t="shared" si="244"/>
        <v/>
      </c>
      <c r="AO855" s="39" t="str">
        <f t="shared" si="240"/>
        <v/>
      </c>
      <c r="AP855" s="39" t="str">
        <f t="shared" si="250"/>
        <v>X</v>
      </c>
      <c r="AQ855" s="97" t="str">
        <f t="shared" si="245"/>
        <v/>
      </c>
      <c r="AR855" s="140" t="str">
        <f>_xlfn.IFNA(IF(AND(MATCH(B855,SlNrfürStrecke!A:A,0)&gt;0,MATCH(C855,SlNrfürStrecke!B:B,0)&gt;0)=TRUE,"ja","nein"),"nein")</f>
        <v>ja</v>
      </c>
      <c r="AS855" s="140" t="str">
        <f t="shared" si="251"/>
        <v>ja</v>
      </c>
      <c r="AT855" s="113" t="str">
        <f t="shared" si="252"/>
        <v>Nein</v>
      </c>
      <c r="AU855" s="113"/>
      <c r="AV855" s="141" t="s">
        <v>3607</v>
      </c>
    </row>
    <row r="856" spans="1:48" s="39" customFormat="1" ht="26.4" hidden="1" x14ac:dyDescent="0.25">
      <c r="A856" s="23"/>
      <c r="B856" s="77">
        <v>51517</v>
      </c>
      <c r="C856" s="81" t="s">
        <v>142</v>
      </c>
      <c r="D856" s="81" t="s">
        <v>3</v>
      </c>
      <c r="E856" s="37" t="b">
        <f t="shared" si="253"/>
        <v>0</v>
      </c>
      <c r="F856" s="37" t="b">
        <f t="shared" si="246"/>
        <v>0</v>
      </c>
      <c r="G856" s="38" t="str">
        <f t="shared" si="237"/>
        <v xml:space="preserve">51517 91 </v>
      </c>
      <c r="H856" s="18" t="s">
        <v>1196</v>
      </c>
      <c r="I856" s="94" t="s">
        <v>3164</v>
      </c>
      <c r="J856" s="19" t="s">
        <v>3399</v>
      </c>
      <c r="K856" s="19" t="s">
        <v>3</v>
      </c>
      <c r="L856" s="51"/>
      <c r="M856" s="51"/>
      <c r="N856" s="19" t="str">
        <f t="shared" si="238"/>
        <v/>
      </c>
      <c r="O856" s="22" t="str">
        <f t="shared" ca="1" si="241"/>
        <v>ja</v>
      </c>
      <c r="P856" s="22" t="str">
        <f t="shared" ca="1" si="242"/>
        <v>ja</v>
      </c>
      <c r="Q856" s="20" t="str">
        <f t="shared" ca="1" si="239"/>
        <v>Ja</v>
      </c>
      <c r="R856" s="53" t="s">
        <v>1197</v>
      </c>
      <c r="S856" s="73"/>
      <c r="T856" s="28"/>
      <c r="U856" s="33" t="str">
        <f t="shared" si="247"/>
        <v/>
      </c>
      <c r="V856" s="29"/>
      <c r="W856" s="35"/>
      <c r="X856" s="35"/>
      <c r="Y856" s="35"/>
      <c r="Z856" s="35"/>
      <c r="AA856" s="24" t="str">
        <f>IF(W856&lt;&gt;"",VLOOKUP(W856,'Anlagentypen strukt inkl RD end'!$A$2:$H$40,8),"")</f>
        <v/>
      </c>
      <c r="AB856" s="24" t="str">
        <f>IF(X856&lt;&gt;"",VLOOKUP(X856,'Anlagentypen strukt inkl RD end'!$A$2:$H$40,8),"")</f>
        <v/>
      </c>
      <c r="AC856" s="24" t="str">
        <f>IF(Y856&lt;&gt;"",VLOOKUP(Y856,'Anlagentypen strukt inkl RD end'!$A$2:$H$40,8),"")</f>
        <v/>
      </c>
      <c r="AD856" s="24" t="str">
        <f>IF(Z856&lt;&gt;"",VLOOKUP(Z856,'Anlagentypen strukt inkl RD end'!$A$2:$H$40,8),"")</f>
        <v/>
      </c>
      <c r="AE856" s="33" t="str">
        <f t="shared" si="248"/>
        <v/>
      </c>
      <c r="AF856" s="25"/>
      <c r="AG856" s="25"/>
      <c r="AH856" s="25"/>
      <c r="AI856" s="25"/>
      <c r="AJ856" s="47" t="str">
        <f t="shared" si="249"/>
        <v/>
      </c>
      <c r="AK856" s="48" t="str">
        <f t="shared" si="243"/>
        <v/>
      </c>
      <c r="AL856" s="47" t="str">
        <f t="shared" si="254"/>
        <v/>
      </c>
      <c r="AM856" s="27"/>
      <c r="AN856" s="36" t="str">
        <f t="shared" si="244"/>
        <v/>
      </c>
      <c r="AO856" s="39" t="str">
        <f t="shared" si="240"/>
        <v/>
      </c>
      <c r="AP856" s="39" t="str">
        <f t="shared" si="250"/>
        <v/>
      </c>
      <c r="AQ856" s="97" t="str">
        <f t="shared" si="245"/>
        <v/>
      </c>
      <c r="AR856" s="113" t="str">
        <f>_xlfn.IFNA(IF(AND(MATCH(B856,SlNrfürStrecke!A:A,0)&gt;0,MATCH(C856,SlNrfürStrecke!B:B,0)&gt;0)=TRUE,"ja","nein"),"nein")</f>
        <v>nein</v>
      </c>
      <c r="AS856" s="140" t="str">
        <f t="shared" si="251"/>
        <v>nein</v>
      </c>
      <c r="AT856" s="113" t="str">
        <f t="shared" si="252"/>
        <v>Ja</v>
      </c>
      <c r="AU856" s="113"/>
      <c r="AV856" s="141" t="s">
        <v>3607</v>
      </c>
    </row>
    <row r="857" spans="1:48" s="39" customFormat="1" ht="26.4" x14ac:dyDescent="0.25">
      <c r="A857" s="23" t="s">
        <v>2345</v>
      </c>
      <c r="B857" s="77">
        <v>51518</v>
      </c>
      <c r="C857" s="80" t="s">
        <v>3</v>
      </c>
      <c r="D857" s="81" t="s">
        <v>3</v>
      </c>
      <c r="E857" s="37" t="b">
        <f t="shared" si="253"/>
        <v>1</v>
      </c>
      <c r="F857" s="37" t="b">
        <f t="shared" si="246"/>
        <v>0</v>
      </c>
      <c r="G857" s="38" t="str">
        <f t="shared" si="237"/>
        <v xml:space="preserve">51518  </v>
      </c>
      <c r="H857" s="18" t="s">
        <v>1199</v>
      </c>
      <c r="I857" s="93" t="s">
        <v>2346</v>
      </c>
      <c r="J857" s="19" t="s">
        <v>3398</v>
      </c>
      <c r="K857" s="19" t="s">
        <v>3</v>
      </c>
      <c r="L857" s="51"/>
      <c r="M857" s="51"/>
      <c r="N857" s="19" t="str">
        <f t="shared" si="238"/>
        <v/>
      </c>
      <c r="O857" s="22" t="str">
        <f t="shared" ca="1" si="241"/>
        <v>ja</v>
      </c>
      <c r="P857" s="22" t="str">
        <f t="shared" ca="1" si="242"/>
        <v>ja</v>
      </c>
      <c r="Q857" s="20" t="str">
        <f t="shared" ca="1" si="239"/>
        <v>Ja</v>
      </c>
      <c r="R857" s="53" t="s">
        <v>1198</v>
      </c>
      <c r="S857" s="73" t="s">
        <v>2345</v>
      </c>
      <c r="T857" s="28"/>
      <c r="U857" s="33" t="str">
        <f t="shared" si="247"/>
        <v/>
      </c>
      <c r="V857" s="29"/>
      <c r="W857" s="35"/>
      <c r="X857" s="35"/>
      <c r="Y857" s="35"/>
      <c r="Z857" s="35"/>
      <c r="AA857" s="24" t="str">
        <f>IF(W857&lt;&gt;"",VLOOKUP(W857,'Anlagentypen strukt inkl RD end'!$A$2:$H$40,8),"")</f>
        <v/>
      </c>
      <c r="AB857" s="24" t="str">
        <f>IF(X857&lt;&gt;"",VLOOKUP(X857,'Anlagentypen strukt inkl RD end'!$A$2:$H$40,8),"")</f>
        <v/>
      </c>
      <c r="AC857" s="24" t="str">
        <f>IF(Y857&lt;&gt;"",VLOOKUP(Y857,'Anlagentypen strukt inkl RD end'!$A$2:$H$40,8),"")</f>
        <v/>
      </c>
      <c r="AD857" s="24" t="str">
        <f>IF(Z857&lt;&gt;"",VLOOKUP(Z857,'Anlagentypen strukt inkl RD end'!$A$2:$H$40,8),"")</f>
        <v/>
      </c>
      <c r="AE857" s="33" t="str">
        <f t="shared" si="248"/>
        <v/>
      </c>
      <c r="AF857" s="25"/>
      <c r="AG857" s="25"/>
      <c r="AH857" s="25"/>
      <c r="AI857" s="25"/>
      <c r="AJ857" s="47" t="str">
        <f t="shared" si="249"/>
        <v/>
      </c>
      <c r="AK857" s="48" t="str">
        <f t="shared" si="243"/>
        <v/>
      </c>
      <c r="AL857" s="47" t="str">
        <f t="shared" si="254"/>
        <v/>
      </c>
      <c r="AM857" s="27"/>
      <c r="AN857" s="36" t="str">
        <f t="shared" si="244"/>
        <v/>
      </c>
      <c r="AO857" s="39" t="str">
        <f t="shared" si="240"/>
        <v/>
      </c>
      <c r="AP857" s="39" t="str">
        <f t="shared" si="250"/>
        <v>X</v>
      </c>
      <c r="AQ857" s="97" t="str">
        <f t="shared" si="245"/>
        <v/>
      </c>
      <c r="AR857" s="140" t="str">
        <f>_xlfn.IFNA(IF(AND(MATCH(B857,SlNrfürStrecke!A:A,0)&gt;0,MATCH(C857,SlNrfürStrecke!B:B,0)&gt;0)=TRUE,"ja","nein"),"nein")</f>
        <v>ja</v>
      </c>
      <c r="AS857" s="140" t="str">
        <f t="shared" si="251"/>
        <v>ja</v>
      </c>
      <c r="AT857" s="113" t="str">
        <f t="shared" si="252"/>
        <v>Nein</v>
      </c>
      <c r="AU857" s="113"/>
      <c r="AV857" s="141" t="s">
        <v>3607</v>
      </c>
    </row>
    <row r="858" spans="1:48" s="39" customFormat="1" ht="26.4" hidden="1" x14ac:dyDescent="0.25">
      <c r="A858" s="23"/>
      <c r="B858" s="77">
        <v>51518</v>
      </c>
      <c r="C858" s="81" t="s">
        <v>142</v>
      </c>
      <c r="D858" s="81" t="s">
        <v>3</v>
      </c>
      <c r="E858" s="37" t="b">
        <f t="shared" si="253"/>
        <v>0</v>
      </c>
      <c r="F858" s="37" t="b">
        <f t="shared" si="246"/>
        <v>0</v>
      </c>
      <c r="G858" s="38" t="str">
        <f t="shared" si="237"/>
        <v xml:space="preserve">51518 91 </v>
      </c>
      <c r="H858" s="18" t="s">
        <v>1199</v>
      </c>
      <c r="I858" s="94" t="s">
        <v>3164</v>
      </c>
      <c r="J858" s="19" t="s">
        <v>3399</v>
      </c>
      <c r="K858" s="19" t="s">
        <v>3</v>
      </c>
      <c r="L858" s="51"/>
      <c r="M858" s="51"/>
      <c r="N858" s="19" t="str">
        <f t="shared" si="238"/>
        <v/>
      </c>
      <c r="O858" s="22" t="str">
        <f t="shared" ca="1" si="241"/>
        <v>ja</v>
      </c>
      <c r="P858" s="22" t="str">
        <f t="shared" ca="1" si="242"/>
        <v>ja</v>
      </c>
      <c r="Q858" s="20" t="str">
        <f t="shared" ca="1" si="239"/>
        <v>Ja</v>
      </c>
      <c r="R858" s="53" t="s">
        <v>1200</v>
      </c>
      <c r="S858" s="73"/>
      <c r="T858" s="28"/>
      <c r="U858" s="33" t="str">
        <f t="shared" si="247"/>
        <v/>
      </c>
      <c r="V858" s="29"/>
      <c r="W858" s="35"/>
      <c r="X858" s="35"/>
      <c r="Y858" s="35"/>
      <c r="Z858" s="35"/>
      <c r="AA858" s="24" t="str">
        <f>IF(W858&lt;&gt;"",VLOOKUP(W858,'Anlagentypen strukt inkl RD end'!$A$2:$H$40,8),"")</f>
        <v/>
      </c>
      <c r="AB858" s="24" t="str">
        <f>IF(X858&lt;&gt;"",VLOOKUP(X858,'Anlagentypen strukt inkl RD end'!$A$2:$H$40,8),"")</f>
        <v/>
      </c>
      <c r="AC858" s="24" t="str">
        <f>IF(Y858&lt;&gt;"",VLOOKUP(Y858,'Anlagentypen strukt inkl RD end'!$A$2:$H$40,8),"")</f>
        <v/>
      </c>
      <c r="AD858" s="24" t="str">
        <f>IF(Z858&lt;&gt;"",VLOOKUP(Z858,'Anlagentypen strukt inkl RD end'!$A$2:$H$40,8),"")</f>
        <v/>
      </c>
      <c r="AE858" s="33" t="str">
        <f t="shared" si="248"/>
        <v/>
      </c>
      <c r="AF858" s="25"/>
      <c r="AG858" s="25"/>
      <c r="AH858" s="25"/>
      <c r="AI858" s="25"/>
      <c r="AJ858" s="47" t="str">
        <f t="shared" si="249"/>
        <v/>
      </c>
      <c r="AK858" s="48" t="str">
        <f t="shared" si="243"/>
        <v/>
      </c>
      <c r="AL858" s="47" t="str">
        <f t="shared" si="254"/>
        <v/>
      </c>
      <c r="AM858" s="27"/>
      <c r="AN858" s="36" t="str">
        <f t="shared" si="244"/>
        <v/>
      </c>
      <c r="AO858" s="39" t="str">
        <f t="shared" si="240"/>
        <v/>
      </c>
      <c r="AP858" s="39" t="str">
        <f t="shared" si="250"/>
        <v/>
      </c>
      <c r="AQ858" s="97" t="str">
        <f t="shared" si="245"/>
        <v/>
      </c>
      <c r="AR858" s="113" t="str">
        <f>_xlfn.IFNA(IF(AND(MATCH(B858,SlNrfürStrecke!A:A,0)&gt;0,MATCH(C858,SlNrfürStrecke!B:B,0)&gt;0)=TRUE,"ja","nein"),"nein")</f>
        <v>nein</v>
      </c>
      <c r="AS858" s="140" t="str">
        <f t="shared" si="251"/>
        <v>nein</v>
      </c>
      <c r="AT858" s="113" t="str">
        <f t="shared" si="252"/>
        <v>Ja</v>
      </c>
      <c r="AU858" s="113"/>
      <c r="AV858" s="141" t="s">
        <v>3607</v>
      </c>
    </row>
    <row r="859" spans="1:48" s="39" customFormat="1" hidden="1" x14ac:dyDescent="0.25">
      <c r="A859" s="23"/>
      <c r="B859" s="77">
        <v>51519</v>
      </c>
      <c r="C859" s="80" t="s">
        <v>3</v>
      </c>
      <c r="D859" s="81" t="s">
        <v>8</v>
      </c>
      <c r="E859" s="37" t="b">
        <f t="shared" si="253"/>
        <v>0</v>
      </c>
      <c r="F859" s="37" t="b">
        <f t="shared" si="246"/>
        <v>0</v>
      </c>
      <c r="G859" s="38" t="str">
        <f t="shared" si="237"/>
        <v>51519  g</v>
      </c>
      <c r="H859" s="18" t="s">
        <v>1201</v>
      </c>
      <c r="I859" s="93" t="s">
        <v>2346</v>
      </c>
      <c r="J859" s="19" t="s">
        <v>3</v>
      </c>
      <c r="K859" s="19" t="s">
        <v>3</v>
      </c>
      <c r="L859" s="55">
        <v>44562</v>
      </c>
      <c r="M859" s="51"/>
      <c r="N859" s="19" t="str">
        <f t="shared" si="238"/>
        <v>Ja</v>
      </c>
      <c r="O859" s="22" t="str">
        <f t="shared" ca="1" si="241"/>
        <v>ja</v>
      </c>
      <c r="P859" s="22" t="str">
        <f t="shared" ca="1" si="242"/>
        <v>ja</v>
      </c>
      <c r="Q859" s="21" t="str">
        <f t="shared" ca="1" si="239"/>
        <v>Ja</v>
      </c>
      <c r="R859" s="53" t="s">
        <v>3400</v>
      </c>
      <c r="S859" s="84"/>
      <c r="T859" s="83"/>
      <c r="U859" s="33" t="str">
        <f t="shared" si="247"/>
        <v/>
      </c>
      <c r="V859" s="29"/>
      <c r="W859" s="35"/>
      <c r="X859" s="35"/>
      <c r="Y859" s="35"/>
      <c r="Z859" s="35"/>
      <c r="AA859" s="24" t="str">
        <f>IF(W859&lt;&gt;"",VLOOKUP(W859,'Anlagentypen strukt inkl RD end'!$A$2:$H$40,8),"")</f>
        <v/>
      </c>
      <c r="AB859" s="24" t="str">
        <f>IF(X859&lt;&gt;"",VLOOKUP(X859,'Anlagentypen strukt inkl RD end'!$A$2:$H$40,8),"")</f>
        <v/>
      </c>
      <c r="AC859" s="24" t="str">
        <f>IF(Y859&lt;&gt;"",VLOOKUP(Y859,'Anlagentypen strukt inkl RD end'!$A$2:$H$40,8),"")</f>
        <v/>
      </c>
      <c r="AD859" s="24" t="str">
        <f>IF(Z859&lt;&gt;"",VLOOKUP(Z859,'Anlagentypen strukt inkl RD end'!$A$2:$H$40,8),"")</f>
        <v/>
      </c>
      <c r="AE859" s="33" t="str">
        <f t="shared" si="248"/>
        <v/>
      </c>
      <c r="AF859" s="25"/>
      <c r="AG859" s="25"/>
      <c r="AH859" s="25"/>
      <c r="AI859" s="25"/>
      <c r="AJ859" s="47" t="str">
        <f t="shared" si="249"/>
        <v/>
      </c>
      <c r="AK859" s="48" t="str">
        <f t="shared" si="243"/>
        <v/>
      </c>
      <c r="AL859" s="47" t="str">
        <f t="shared" si="254"/>
        <v/>
      </c>
      <c r="AM859" s="27"/>
      <c r="AN859" s="36" t="str">
        <f t="shared" si="244"/>
        <v/>
      </c>
      <c r="AO859" s="39" t="str">
        <f t="shared" si="240"/>
        <v/>
      </c>
      <c r="AP859" s="39" t="str">
        <f t="shared" si="250"/>
        <v/>
      </c>
      <c r="AQ859" s="97" t="str">
        <f t="shared" si="245"/>
        <v/>
      </c>
      <c r="AR859" s="140" t="str">
        <f>_xlfn.IFNA(IF(AND(MATCH(B859,SlNrfürStrecke!A:A,0)&gt;0,MATCH(C859,SlNrfürStrecke!B:B,0)&gt;0)=TRUE,"ja","nein"),"nein")</f>
        <v>nein</v>
      </c>
      <c r="AS859" s="140" t="str">
        <f t="shared" si="251"/>
        <v>nein</v>
      </c>
      <c r="AT859" s="113" t="str">
        <f t="shared" si="252"/>
        <v>Ja</v>
      </c>
      <c r="AU859" s="113"/>
      <c r="AV859" s="141" t="s">
        <v>3607</v>
      </c>
    </row>
    <row r="860" spans="1:48" s="39" customFormat="1" ht="26.4" hidden="1" x14ac:dyDescent="0.25">
      <c r="A860" s="23"/>
      <c r="B860" s="77">
        <v>51519</v>
      </c>
      <c r="C860" s="81" t="s">
        <v>142</v>
      </c>
      <c r="D860" s="81" t="s">
        <v>8</v>
      </c>
      <c r="E860" s="37" t="b">
        <f t="shared" si="253"/>
        <v>0</v>
      </c>
      <c r="F860" s="37" t="b">
        <f t="shared" si="246"/>
        <v>0</v>
      </c>
      <c r="G860" s="38" t="str">
        <f t="shared" ref="G860:G921" si="255">B860&amp; " " &amp;C860&amp; " " &amp; D860</f>
        <v>51519 91 g</v>
      </c>
      <c r="H860" s="18" t="s">
        <v>1201</v>
      </c>
      <c r="I860" s="94" t="s">
        <v>3164</v>
      </c>
      <c r="J860" s="19" t="s">
        <v>3</v>
      </c>
      <c r="K860" s="19" t="s">
        <v>3182</v>
      </c>
      <c r="L860" s="55">
        <v>44562</v>
      </c>
      <c r="M860" s="51"/>
      <c r="N860" s="19" t="str">
        <f t="shared" ref="N860:N921" si="256">IF(L860&amp;M860 &lt;&gt;"","Ja","")</f>
        <v>Ja</v>
      </c>
      <c r="O860" s="22" t="str">
        <f t="shared" ca="1" si="241"/>
        <v>ja</v>
      </c>
      <c r="P860" s="22" t="str">
        <f t="shared" ca="1" si="242"/>
        <v>ja</v>
      </c>
      <c r="Q860" s="21" t="str">
        <f t="shared" ref="Q860:Q921" ca="1" si="257">IF(OR(O860="Nein",P860="Nein"),"Nein","Ja")</f>
        <v>Ja</v>
      </c>
      <c r="R860" s="53" t="s">
        <v>3401</v>
      </c>
      <c r="S860" s="84"/>
      <c r="T860" s="83"/>
      <c r="U860" s="33" t="str">
        <f t="shared" si="247"/>
        <v/>
      </c>
      <c r="V860" s="29"/>
      <c r="W860" s="35"/>
      <c r="X860" s="35"/>
      <c r="Y860" s="35"/>
      <c r="Z860" s="35"/>
      <c r="AA860" s="24" t="str">
        <f>IF(W860&lt;&gt;"",VLOOKUP(W860,'Anlagentypen strukt inkl RD end'!$A$2:$H$40,8),"")</f>
        <v/>
      </c>
      <c r="AB860" s="24" t="str">
        <f>IF(X860&lt;&gt;"",VLOOKUP(X860,'Anlagentypen strukt inkl RD end'!$A$2:$H$40,8),"")</f>
        <v/>
      </c>
      <c r="AC860" s="24" t="str">
        <f>IF(Y860&lt;&gt;"",VLOOKUP(Y860,'Anlagentypen strukt inkl RD end'!$A$2:$H$40,8),"")</f>
        <v/>
      </c>
      <c r="AD860" s="24" t="str">
        <f>IF(Z860&lt;&gt;"",VLOOKUP(Z860,'Anlagentypen strukt inkl RD end'!$A$2:$H$40,8),"")</f>
        <v/>
      </c>
      <c r="AE860" s="33" t="str">
        <f t="shared" si="248"/>
        <v/>
      </c>
      <c r="AF860" s="25"/>
      <c r="AG860" s="25"/>
      <c r="AH860" s="25"/>
      <c r="AI860" s="25"/>
      <c r="AJ860" s="47" t="str">
        <f t="shared" si="249"/>
        <v/>
      </c>
      <c r="AK860" s="48" t="str">
        <f t="shared" si="243"/>
        <v/>
      </c>
      <c r="AL860" s="47" t="str">
        <f t="shared" si="254"/>
        <v/>
      </c>
      <c r="AM860" s="27"/>
      <c r="AN860" s="36" t="str">
        <f t="shared" si="244"/>
        <v/>
      </c>
      <c r="AO860" s="39" t="str">
        <f t="shared" ref="AO860:AO921" si="258">IF(AN860&lt;&gt;"",1,"")</f>
        <v/>
      </c>
      <c r="AP860" s="39" t="str">
        <f t="shared" si="250"/>
        <v/>
      </c>
      <c r="AQ860" s="97" t="str">
        <f t="shared" si="245"/>
        <v/>
      </c>
      <c r="AR860" s="113" t="str">
        <f>_xlfn.IFNA(IF(AND(MATCH(B860,SlNrfürStrecke!A:A,0)&gt;0,MATCH(C860,SlNrfürStrecke!B:B,0)&gt;0)=TRUE,"ja","nein"),"nein")</f>
        <v>nein</v>
      </c>
      <c r="AS860" s="140" t="str">
        <f t="shared" si="251"/>
        <v>nein</v>
      </c>
      <c r="AT860" s="113" t="str">
        <f t="shared" si="252"/>
        <v>Ja</v>
      </c>
      <c r="AU860" s="113"/>
      <c r="AV860" s="141" t="s">
        <v>3607</v>
      </c>
    </row>
    <row r="861" spans="1:48" s="39" customFormat="1" hidden="1" x14ac:dyDescent="0.25">
      <c r="A861" s="23"/>
      <c r="B861" s="77">
        <v>51520</v>
      </c>
      <c r="C861" s="80" t="s">
        <v>3</v>
      </c>
      <c r="D861" s="81" t="s">
        <v>8</v>
      </c>
      <c r="E861" s="37" t="b">
        <f t="shared" si="253"/>
        <v>0</v>
      </c>
      <c r="F861" s="37" t="b">
        <f t="shared" si="246"/>
        <v>0</v>
      </c>
      <c r="G861" s="38" t="str">
        <f t="shared" si="255"/>
        <v>51520  g</v>
      </c>
      <c r="H861" s="18" t="s">
        <v>1202</v>
      </c>
      <c r="I861" s="93" t="s">
        <v>2346</v>
      </c>
      <c r="J861" s="19" t="s">
        <v>3</v>
      </c>
      <c r="K861" s="19" t="s">
        <v>3</v>
      </c>
      <c r="L861" s="55">
        <v>44562</v>
      </c>
      <c r="M861" s="51"/>
      <c r="N861" s="19" t="str">
        <f t="shared" si="256"/>
        <v>Ja</v>
      </c>
      <c r="O861" s="22" t="str">
        <f t="shared" ca="1" si="241"/>
        <v>ja</v>
      </c>
      <c r="P861" s="22" t="str">
        <f t="shared" ca="1" si="242"/>
        <v>ja</v>
      </c>
      <c r="Q861" s="21" t="str">
        <f t="shared" ca="1" si="257"/>
        <v>Ja</v>
      </c>
      <c r="R861" s="53" t="s">
        <v>3402</v>
      </c>
      <c r="S861" s="84"/>
      <c r="T861" s="83"/>
      <c r="U861" s="33" t="str">
        <f t="shared" si="247"/>
        <v/>
      </c>
      <c r="V861" s="29"/>
      <c r="W861" s="35"/>
      <c r="X861" s="35"/>
      <c r="Y861" s="35"/>
      <c r="Z861" s="35"/>
      <c r="AA861" s="24" t="str">
        <f>IF(W861&lt;&gt;"",VLOOKUP(W861,'Anlagentypen strukt inkl RD end'!$A$2:$H$40,8),"")</f>
        <v/>
      </c>
      <c r="AB861" s="24" t="str">
        <f>IF(X861&lt;&gt;"",VLOOKUP(X861,'Anlagentypen strukt inkl RD end'!$A$2:$H$40,8),"")</f>
        <v/>
      </c>
      <c r="AC861" s="24" t="str">
        <f>IF(Y861&lt;&gt;"",VLOOKUP(Y861,'Anlagentypen strukt inkl RD end'!$A$2:$H$40,8),"")</f>
        <v/>
      </c>
      <c r="AD861" s="24" t="str">
        <f>IF(Z861&lt;&gt;"",VLOOKUP(Z861,'Anlagentypen strukt inkl RD end'!$A$2:$H$40,8),"")</f>
        <v/>
      </c>
      <c r="AE861" s="33" t="str">
        <f t="shared" si="248"/>
        <v/>
      </c>
      <c r="AF861" s="25"/>
      <c r="AG861" s="25"/>
      <c r="AH861" s="25"/>
      <c r="AI861" s="25"/>
      <c r="AJ861" s="47" t="str">
        <f t="shared" si="249"/>
        <v/>
      </c>
      <c r="AK861" s="48" t="str">
        <f t="shared" si="243"/>
        <v/>
      </c>
      <c r="AL861" s="47" t="str">
        <f t="shared" si="254"/>
        <v/>
      </c>
      <c r="AM861" s="27"/>
      <c r="AN861" s="36" t="str">
        <f t="shared" si="244"/>
        <v/>
      </c>
      <c r="AO861" s="39" t="str">
        <f t="shared" si="258"/>
        <v/>
      </c>
      <c r="AP861" s="39" t="str">
        <f t="shared" si="250"/>
        <v/>
      </c>
      <c r="AQ861" s="97" t="str">
        <f t="shared" si="245"/>
        <v/>
      </c>
      <c r="AR861" s="140" t="str">
        <f>_xlfn.IFNA(IF(AND(MATCH(B861,SlNrfürStrecke!A:A,0)&gt;0,MATCH(C861,SlNrfürStrecke!B:B,0)&gt;0)=TRUE,"ja","nein"),"nein")</f>
        <v>nein</v>
      </c>
      <c r="AS861" s="140" t="str">
        <f t="shared" si="251"/>
        <v>nein</v>
      </c>
      <c r="AT861" s="113" t="str">
        <f t="shared" si="252"/>
        <v>Ja</v>
      </c>
      <c r="AU861" s="113"/>
      <c r="AV861" s="141" t="s">
        <v>3607</v>
      </c>
    </row>
    <row r="862" spans="1:48" s="39" customFormat="1" ht="26.4" hidden="1" x14ac:dyDescent="0.25">
      <c r="A862" s="23"/>
      <c r="B862" s="77">
        <v>51520</v>
      </c>
      <c r="C862" s="81" t="s">
        <v>142</v>
      </c>
      <c r="D862" s="81" t="s">
        <v>8</v>
      </c>
      <c r="E862" s="37" t="b">
        <f t="shared" si="253"/>
        <v>0</v>
      </c>
      <c r="F862" s="37" t="b">
        <f t="shared" si="246"/>
        <v>0</v>
      </c>
      <c r="G862" s="38" t="str">
        <f t="shared" si="255"/>
        <v>51520 91 g</v>
      </c>
      <c r="H862" s="18" t="s">
        <v>1202</v>
      </c>
      <c r="I862" s="94" t="s">
        <v>3164</v>
      </c>
      <c r="J862" s="19" t="s">
        <v>3</v>
      </c>
      <c r="K862" s="19" t="s">
        <v>3182</v>
      </c>
      <c r="L862" s="55">
        <v>44562</v>
      </c>
      <c r="M862" s="51"/>
      <c r="N862" s="19" t="str">
        <f t="shared" si="256"/>
        <v>Ja</v>
      </c>
      <c r="O862" s="22" t="str">
        <f t="shared" ca="1" si="241"/>
        <v>ja</v>
      </c>
      <c r="P862" s="22" t="str">
        <f t="shared" ca="1" si="242"/>
        <v>ja</v>
      </c>
      <c r="Q862" s="21" t="str">
        <f t="shared" ca="1" si="257"/>
        <v>Ja</v>
      </c>
      <c r="R862" s="53" t="s">
        <v>3403</v>
      </c>
      <c r="S862" s="84"/>
      <c r="T862" s="83"/>
      <c r="U862" s="33" t="str">
        <f t="shared" si="247"/>
        <v/>
      </c>
      <c r="V862" s="29"/>
      <c r="W862" s="35"/>
      <c r="X862" s="35"/>
      <c r="Y862" s="35"/>
      <c r="Z862" s="35"/>
      <c r="AA862" s="24" t="str">
        <f>IF(W862&lt;&gt;"",VLOOKUP(W862,'Anlagentypen strukt inkl RD end'!$A$2:$H$40,8),"")</f>
        <v/>
      </c>
      <c r="AB862" s="24" t="str">
        <f>IF(X862&lt;&gt;"",VLOOKUP(X862,'Anlagentypen strukt inkl RD end'!$A$2:$H$40,8),"")</f>
        <v/>
      </c>
      <c r="AC862" s="24" t="str">
        <f>IF(Y862&lt;&gt;"",VLOOKUP(Y862,'Anlagentypen strukt inkl RD end'!$A$2:$H$40,8),"")</f>
        <v/>
      </c>
      <c r="AD862" s="24" t="str">
        <f>IF(Z862&lt;&gt;"",VLOOKUP(Z862,'Anlagentypen strukt inkl RD end'!$A$2:$H$40,8),"")</f>
        <v/>
      </c>
      <c r="AE862" s="33" t="str">
        <f t="shared" si="248"/>
        <v/>
      </c>
      <c r="AF862" s="25"/>
      <c r="AG862" s="25"/>
      <c r="AH862" s="25"/>
      <c r="AI862" s="25"/>
      <c r="AJ862" s="47" t="str">
        <f t="shared" si="249"/>
        <v/>
      </c>
      <c r="AK862" s="48" t="str">
        <f t="shared" si="243"/>
        <v/>
      </c>
      <c r="AL862" s="47" t="str">
        <f t="shared" si="254"/>
        <v/>
      </c>
      <c r="AM862" s="27"/>
      <c r="AN862" s="36" t="str">
        <f t="shared" si="244"/>
        <v/>
      </c>
      <c r="AO862" s="39" t="str">
        <f t="shared" si="258"/>
        <v/>
      </c>
      <c r="AP862" s="39" t="str">
        <f t="shared" si="250"/>
        <v/>
      </c>
      <c r="AQ862" s="97" t="str">
        <f t="shared" si="245"/>
        <v/>
      </c>
      <c r="AR862" s="113" t="str">
        <f>_xlfn.IFNA(IF(AND(MATCH(B862,SlNrfürStrecke!A:A,0)&gt;0,MATCH(C862,SlNrfürStrecke!B:B,0)&gt;0)=TRUE,"ja","nein"),"nein")</f>
        <v>nein</v>
      </c>
      <c r="AS862" s="140" t="str">
        <f t="shared" si="251"/>
        <v>nein</v>
      </c>
      <c r="AT862" s="113" t="str">
        <f t="shared" si="252"/>
        <v>Ja</v>
      </c>
      <c r="AU862" s="113"/>
      <c r="AV862" s="141" t="s">
        <v>3607</v>
      </c>
    </row>
    <row r="863" spans="1:48" s="39" customFormat="1" hidden="1" x14ac:dyDescent="0.25">
      <c r="A863" s="23"/>
      <c r="B863" s="77">
        <v>51521</v>
      </c>
      <c r="C863" s="80" t="s">
        <v>3</v>
      </c>
      <c r="D863" s="81" t="s">
        <v>8</v>
      </c>
      <c r="E863" s="37" t="b">
        <f t="shared" si="253"/>
        <v>0</v>
      </c>
      <c r="F863" s="37" t="b">
        <f t="shared" si="246"/>
        <v>0</v>
      </c>
      <c r="G863" s="38" t="str">
        <f t="shared" si="255"/>
        <v>51521  g</v>
      </c>
      <c r="H863" s="18" t="s">
        <v>1204</v>
      </c>
      <c r="I863" s="93" t="s">
        <v>2346</v>
      </c>
      <c r="J863" s="19" t="s">
        <v>3</v>
      </c>
      <c r="K863" s="19" t="s">
        <v>3</v>
      </c>
      <c r="L863" s="51"/>
      <c r="M863" s="51"/>
      <c r="N863" s="19" t="str">
        <f t="shared" si="256"/>
        <v/>
      </c>
      <c r="O863" s="22" t="str">
        <f t="shared" ca="1" si="241"/>
        <v>ja</v>
      </c>
      <c r="P863" s="22" t="str">
        <f t="shared" ca="1" si="242"/>
        <v>ja</v>
      </c>
      <c r="Q863" s="20" t="str">
        <f t="shared" ca="1" si="257"/>
        <v>Ja</v>
      </c>
      <c r="R863" s="53" t="s">
        <v>1203</v>
      </c>
      <c r="S863" s="84"/>
      <c r="T863" s="83"/>
      <c r="U863" s="33" t="str">
        <f t="shared" si="247"/>
        <v/>
      </c>
      <c r="V863" s="29"/>
      <c r="W863" s="35"/>
      <c r="X863" s="35"/>
      <c r="Y863" s="35"/>
      <c r="Z863" s="35"/>
      <c r="AA863" s="24" t="str">
        <f>IF(W863&lt;&gt;"",VLOOKUP(W863,'Anlagentypen strukt inkl RD end'!$A$2:$H$40,8),"")</f>
        <v/>
      </c>
      <c r="AB863" s="24" t="str">
        <f>IF(X863&lt;&gt;"",VLOOKUP(X863,'Anlagentypen strukt inkl RD end'!$A$2:$H$40,8),"")</f>
        <v/>
      </c>
      <c r="AC863" s="24" t="str">
        <f>IF(Y863&lt;&gt;"",VLOOKUP(Y863,'Anlagentypen strukt inkl RD end'!$A$2:$H$40,8),"")</f>
        <v/>
      </c>
      <c r="AD863" s="24" t="str">
        <f>IF(Z863&lt;&gt;"",VLOOKUP(Z863,'Anlagentypen strukt inkl RD end'!$A$2:$H$40,8),"")</f>
        <v/>
      </c>
      <c r="AE863" s="33" t="str">
        <f t="shared" si="248"/>
        <v/>
      </c>
      <c r="AF863" s="25"/>
      <c r="AG863" s="25"/>
      <c r="AH863" s="25"/>
      <c r="AI863" s="25"/>
      <c r="AJ863" s="47" t="str">
        <f t="shared" si="249"/>
        <v/>
      </c>
      <c r="AK863" s="48" t="str">
        <f t="shared" si="243"/>
        <v/>
      </c>
      <c r="AL863" s="47" t="str">
        <f t="shared" si="254"/>
        <v/>
      </c>
      <c r="AM863" s="27"/>
      <c r="AN863" s="36" t="str">
        <f t="shared" si="244"/>
        <v/>
      </c>
      <c r="AO863" s="39" t="str">
        <f t="shared" si="258"/>
        <v/>
      </c>
      <c r="AP863" s="39" t="str">
        <f t="shared" si="250"/>
        <v/>
      </c>
      <c r="AQ863" s="97" t="str">
        <f t="shared" si="245"/>
        <v/>
      </c>
      <c r="AR863" s="140" t="str">
        <f>_xlfn.IFNA(IF(AND(MATCH(B863,SlNrfürStrecke!A:A,0)&gt;0,MATCH(C863,SlNrfürStrecke!B:B,0)&gt;0)=TRUE,"ja","nein"),"nein")</f>
        <v>nein</v>
      </c>
      <c r="AS863" s="140" t="str">
        <f t="shared" si="251"/>
        <v>nein</v>
      </c>
      <c r="AT863" s="113" t="str">
        <f t="shared" si="252"/>
        <v>Ja</v>
      </c>
      <c r="AU863" s="113"/>
      <c r="AV863" s="141" t="s">
        <v>3607</v>
      </c>
    </row>
    <row r="864" spans="1:48" s="39" customFormat="1" ht="26.4" hidden="1" x14ac:dyDescent="0.25">
      <c r="A864" s="23"/>
      <c r="B864" s="77">
        <v>51521</v>
      </c>
      <c r="C864" s="81" t="s">
        <v>142</v>
      </c>
      <c r="D864" s="81" t="s">
        <v>8</v>
      </c>
      <c r="E864" s="37" t="b">
        <f t="shared" si="253"/>
        <v>0</v>
      </c>
      <c r="F864" s="37" t="b">
        <f t="shared" si="246"/>
        <v>0</v>
      </c>
      <c r="G864" s="38" t="str">
        <f t="shared" si="255"/>
        <v>51521 91 g</v>
      </c>
      <c r="H864" s="18" t="s">
        <v>1204</v>
      </c>
      <c r="I864" s="94" t="s">
        <v>3164</v>
      </c>
      <c r="J864" s="19" t="s">
        <v>3</v>
      </c>
      <c r="K864" s="19" t="s">
        <v>3182</v>
      </c>
      <c r="L864" s="51"/>
      <c r="M864" s="51"/>
      <c r="N864" s="19" t="str">
        <f t="shared" si="256"/>
        <v/>
      </c>
      <c r="O864" s="22" t="str">
        <f t="shared" ca="1" si="241"/>
        <v>ja</v>
      </c>
      <c r="P864" s="22" t="str">
        <f t="shared" ca="1" si="242"/>
        <v>ja</v>
      </c>
      <c r="Q864" s="20" t="str">
        <f t="shared" ca="1" si="257"/>
        <v>Ja</v>
      </c>
      <c r="R864" s="53" t="s">
        <v>1205</v>
      </c>
      <c r="S864" s="84"/>
      <c r="T864" s="83"/>
      <c r="U864" s="33" t="str">
        <f t="shared" si="247"/>
        <v/>
      </c>
      <c r="V864" s="29"/>
      <c r="W864" s="35"/>
      <c r="X864" s="35"/>
      <c r="Y864" s="35"/>
      <c r="Z864" s="35"/>
      <c r="AA864" s="24" t="str">
        <f>IF(W864&lt;&gt;"",VLOOKUP(W864,'Anlagentypen strukt inkl RD end'!$A$2:$H$40,8),"")</f>
        <v/>
      </c>
      <c r="AB864" s="24" t="str">
        <f>IF(X864&lt;&gt;"",VLOOKUP(X864,'Anlagentypen strukt inkl RD end'!$A$2:$H$40,8),"")</f>
        <v/>
      </c>
      <c r="AC864" s="24" t="str">
        <f>IF(Y864&lt;&gt;"",VLOOKUP(Y864,'Anlagentypen strukt inkl RD end'!$A$2:$H$40,8),"")</f>
        <v/>
      </c>
      <c r="AD864" s="24" t="str">
        <f>IF(Z864&lt;&gt;"",VLOOKUP(Z864,'Anlagentypen strukt inkl RD end'!$A$2:$H$40,8),"")</f>
        <v/>
      </c>
      <c r="AE864" s="33" t="str">
        <f t="shared" si="248"/>
        <v/>
      </c>
      <c r="AF864" s="25"/>
      <c r="AG864" s="25"/>
      <c r="AH864" s="25"/>
      <c r="AI864" s="25"/>
      <c r="AJ864" s="47" t="str">
        <f t="shared" si="249"/>
        <v/>
      </c>
      <c r="AK864" s="48" t="str">
        <f t="shared" si="243"/>
        <v/>
      </c>
      <c r="AL864" s="47" t="str">
        <f t="shared" si="254"/>
        <v/>
      </c>
      <c r="AM864" s="27"/>
      <c r="AN864" s="36" t="str">
        <f t="shared" si="244"/>
        <v/>
      </c>
      <c r="AO864" s="39" t="str">
        <f t="shared" si="258"/>
        <v/>
      </c>
      <c r="AP864" s="39" t="str">
        <f t="shared" si="250"/>
        <v/>
      </c>
      <c r="AQ864" s="97" t="str">
        <f t="shared" si="245"/>
        <v/>
      </c>
      <c r="AR864" s="113" t="str">
        <f>_xlfn.IFNA(IF(AND(MATCH(B864,SlNrfürStrecke!A:A,0)&gt;0,MATCH(C864,SlNrfürStrecke!B:B,0)&gt;0)=TRUE,"ja","nein"),"nein")</f>
        <v>nein</v>
      </c>
      <c r="AS864" s="140" t="str">
        <f t="shared" si="251"/>
        <v>nein</v>
      </c>
      <c r="AT864" s="113" t="str">
        <f t="shared" si="252"/>
        <v>Ja</v>
      </c>
      <c r="AU864" s="113"/>
      <c r="AV864" s="141" t="s">
        <v>3607</v>
      </c>
    </row>
    <row r="865" spans="1:48" s="39" customFormat="1" ht="26.4" x14ac:dyDescent="0.25">
      <c r="A865" s="23" t="s">
        <v>2345</v>
      </c>
      <c r="B865" s="77">
        <v>51523</v>
      </c>
      <c r="C865" s="80" t="s">
        <v>3</v>
      </c>
      <c r="D865" s="81" t="s">
        <v>3</v>
      </c>
      <c r="E865" s="37" t="b">
        <f t="shared" si="253"/>
        <v>1</v>
      </c>
      <c r="F865" s="37" t="b">
        <f t="shared" si="246"/>
        <v>0</v>
      </c>
      <c r="G865" s="38" t="str">
        <f t="shared" si="255"/>
        <v xml:space="preserve">51523  </v>
      </c>
      <c r="H865" s="18" t="s">
        <v>1207</v>
      </c>
      <c r="I865" s="93" t="s">
        <v>2346</v>
      </c>
      <c r="J865" s="19" t="s">
        <v>3398</v>
      </c>
      <c r="K865" s="19" t="s">
        <v>3</v>
      </c>
      <c r="L865" s="51"/>
      <c r="M865" s="51"/>
      <c r="N865" s="19" t="str">
        <f t="shared" si="256"/>
        <v/>
      </c>
      <c r="O865" s="22" t="str">
        <f t="shared" ref="O865:O928" ca="1" si="259">IF(OR(L865&lt;TODAY(),L865=""),"ja","nein")</f>
        <v>ja</v>
      </c>
      <c r="P865" s="22" t="str">
        <f t="shared" ref="P865:P928" ca="1" si="260">IF(OR(M865&gt;TODAY(),M865=""),"ja","nein")</f>
        <v>ja</v>
      </c>
      <c r="Q865" s="20" t="str">
        <f t="shared" ca="1" si="257"/>
        <v>Ja</v>
      </c>
      <c r="R865" s="53" t="s">
        <v>1206</v>
      </c>
      <c r="S865" s="73" t="s">
        <v>2345</v>
      </c>
      <c r="T865" s="28"/>
      <c r="U865" s="33" t="str">
        <f t="shared" si="247"/>
        <v/>
      </c>
      <c r="V865" s="29"/>
      <c r="W865" s="35"/>
      <c r="X865" s="35"/>
      <c r="Y865" s="35"/>
      <c r="Z865" s="35"/>
      <c r="AA865" s="24" t="str">
        <f>IF(W865&lt;&gt;"",VLOOKUP(W865,'Anlagentypen strukt inkl RD end'!$A$2:$H$40,8),"")</f>
        <v/>
      </c>
      <c r="AB865" s="24" t="str">
        <f>IF(X865&lt;&gt;"",VLOOKUP(X865,'Anlagentypen strukt inkl RD end'!$A$2:$H$40,8),"")</f>
        <v/>
      </c>
      <c r="AC865" s="24" t="str">
        <f>IF(Y865&lt;&gt;"",VLOOKUP(Y865,'Anlagentypen strukt inkl RD end'!$A$2:$H$40,8),"")</f>
        <v/>
      </c>
      <c r="AD865" s="24" t="str">
        <f>IF(Z865&lt;&gt;"",VLOOKUP(Z865,'Anlagentypen strukt inkl RD end'!$A$2:$H$40,8),"")</f>
        <v/>
      </c>
      <c r="AE865" s="33" t="str">
        <f t="shared" si="248"/>
        <v/>
      </c>
      <c r="AF865" s="25"/>
      <c r="AG865" s="25"/>
      <c r="AH865" s="25"/>
      <c r="AI865" s="25"/>
      <c r="AJ865" s="47" t="str">
        <f t="shared" si="249"/>
        <v/>
      </c>
      <c r="AK865" s="48" t="str">
        <f t="shared" si="243"/>
        <v/>
      </c>
      <c r="AL865" s="47" t="str">
        <f t="shared" si="254"/>
        <v/>
      </c>
      <c r="AM865" s="27"/>
      <c r="AN865" s="36" t="str">
        <f t="shared" si="244"/>
        <v/>
      </c>
      <c r="AO865" s="39" t="str">
        <f t="shared" si="258"/>
        <v/>
      </c>
      <c r="AP865" s="39" t="str">
        <f t="shared" si="250"/>
        <v>X</v>
      </c>
      <c r="AQ865" s="97" t="str">
        <f t="shared" si="245"/>
        <v/>
      </c>
      <c r="AR865" s="140" t="str">
        <f>_xlfn.IFNA(IF(AND(MATCH(B865,SlNrfürStrecke!A:A,0)&gt;0,MATCH(C865,SlNrfürStrecke!B:B,0)&gt;0)=TRUE,"ja","nein"),"nein")</f>
        <v>ja</v>
      </c>
      <c r="AS865" s="140" t="str">
        <f t="shared" si="251"/>
        <v>ja</v>
      </c>
      <c r="AT865" s="113" t="str">
        <f t="shared" si="252"/>
        <v>Nein</v>
      </c>
      <c r="AU865" s="113"/>
      <c r="AV865" s="141" t="s">
        <v>3607</v>
      </c>
    </row>
    <row r="866" spans="1:48" s="39" customFormat="1" ht="26.4" hidden="1" x14ac:dyDescent="0.25">
      <c r="A866" s="23"/>
      <c r="B866" s="77">
        <v>51523</v>
      </c>
      <c r="C866" s="81" t="s">
        <v>142</v>
      </c>
      <c r="D866" s="81" t="s">
        <v>3</v>
      </c>
      <c r="E866" s="37" t="b">
        <f t="shared" si="253"/>
        <v>0</v>
      </c>
      <c r="F866" s="37" t="b">
        <f t="shared" si="246"/>
        <v>0</v>
      </c>
      <c r="G866" s="38" t="str">
        <f t="shared" si="255"/>
        <v xml:space="preserve">51523 91 </v>
      </c>
      <c r="H866" s="18" t="s">
        <v>1207</v>
      </c>
      <c r="I866" s="94" t="s">
        <v>3164</v>
      </c>
      <c r="J866" s="19" t="s">
        <v>3399</v>
      </c>
      <c r="K866" s="19" t="s">
        <v>3</v>
      </c>
      <c r="L866" s="51"/>
      <c r="M866" s="51"/>
      <c r="N866" s="19" t="str">
        <f t="shared" si="256"/>
        <v/>
      </c>
      <c r="O866" s="22" t="str">
        <f t="shared" ca="1" si="259"/>
        <v>ja</v>
      </c>
      <c r="P866" s="22" t="str">
        <f t="shared" ca="1" si="260"/>
        <v>ja</v>
      </c>
      <c r="Q866" s="20" t="str">
        <f t="shared" ca="1" si="257"/>
        <v>Ja</v>
      </c>
      <c r="R866" s="53" t="s">
        <v>1208</v>
      </c>
      <c r="S866" s="73"/>
      <c r="T866" s="28"/>
      <c r="U866" s="33" t="str">
        <f t="shared" si="247"/>
        <v/>
      </c>
      <c r="V866" s="29"/>
      <c r="W866" s="35"/>
      <c r="X866" s="35"/>
      <c r="Y866" s="35"/>
      <c r="Z866" s="35"/>
      <c r="AA866" s="24" t="str">
        <f>IF(W866&lt;&gt;"",VLOOKUP(W866,'Anlagentypen strukt inkl RD end'!$A$2:$H$40,8),"")</f>
        <v/>
      </c>
      <c r="AB866" s="24" t="str">
        <f>IF(X866&lt;&gt;"",VLOOKUP(X866,'Anlagentypen strukt inkl RD end'!$A$2:$H$40,8),"")</f>
        <v/>
      </c>
      <c r="AC866" s="24" t="str">
        <f>IF(Y866&lt;&gt;"",VLOOKUP(Y866,'Anlagentypen strukt inkl RD end'!$A$2:$H$40,8),"")</f>
        <v/>
      </c>
      <c r="AD866" s="24" t="str">
        <f>IF(Z866&lt;&gt;"",VLOOKUP(Z866,'Anlagentypen strukt inkl RD end'!$A$2:$H$40,8),"")</f>
        <v/>
      </c>
      <c r="AE866" s="33" t="str">
        <f t="shared" si="248"/>
        <v/>
      </c>
      <c r="AF866" s="25"/>
      <c r="AG866" s="25"/>
      <c r="AH866" s="25"/>
      <c r="AI866" s="25"/>
      <c r="AJ866" s="47" t="str">
        <f t="shared" si="249"/>
        <v/>
      </c>
      <c r="AK866" s="48" t="str">
        <f t="shared" si="243"/>
        <v/>
      </c>
      <c r="AL866" s="47" t="str">
        <f t="shared" si="254"/>
        <v/>
      </c>
      <c r="AM866" s="27"/>
      <c r="AN866" s="36" t="str">
        <f t="shared" si="244"/>
        <v/>
      </c>
      <c r="AO866" s="39" t="str">
        <f t="shared" si="258"/>
        <v/>
      </c>
      <c r="AP866" s="39" t="str">
        <f t="shared" si="250"/>
        <v/>
      </c>
      <c r="AQ866" s="97" t="str">
        <f t="shared" si="245"/>
        <v/>
      </c>
      <c r="AR866" s="113" t="str">
        <f>_xlfn.IFNA(IF(AND(MATCH(B866,SlNrfürStrecke!A:A,0)&gt;0,MATCH(C866,SlNrfürStrecke!B:B,0)&gt;0)=TRUE,"ja","nein"),"nein")</f>
        <v>nein</v>
      </c>
      <c r="AS866" s="140" t="str">
        <f t="shared" si="251"/>
        <v>nein</v>
      </c>
      <c r="AT866" s="113" t="str">
        <f t="shared" si="252"/>
        <v>Ja</v>
      </c>
      <c r="AU866" s="113"/>
      <c r="AV866" s="141" t="s">
        <v>3607</v>
      </c>
    </row>
    <row r="867" spans="1:48" s="39" customFormat="1" hidden="1" x14ac:dyDescent="0.25">
      <c r="A867" s="23"/>
      <c r="B867" s="77">
        <v>51524</v>
      </c>
      <c r="C867" s="80" t="s">
        <v>3</v>
      </c>
      <c r="D867" s="81" t="s">
        <v>8</v>
      </c>
      <c r="E867" s="37" t="b">
        <f t="shared" si="253"/>
        <v>0</v>
      </c>
      <c r="F867" s="37" t="b">
        <f t="shared" si="246"/>
        <v>0</v>
      </c>
      <c r="G867" s="38" t="str">
        <f t="shared" si="255"/>
        <v>51524  g</v>
      </c>
      <c r="H867" s="18" t="s">
        <v>1210</v>
      </c>
      <c r="I867" s="93" t="s">
        <v>2346</v>
      </c>
      <c r="J867" s="19" t="s">
        <v>3</v>
      </c>
      <c r="K867" s="19" t="s">
        <v>3</v>
      </c>
      <c r="L867" s="51"/>
      <c r="M867" s="51"/>
      <c r="N867" s="19" t="str">
        <f t="shared" si="256"/>
        <v/>
      </c>
      <c r="O867" s="22" t="str">
        <f t="shared" ca="1" si="259"/>
        <v>ja</v>
      </c>
      <c r="P867" s="22" t="str">
        <f t="shared" ca="1" si="260"/>
        <v>ja</v>
      </c>
      <c r="Q867" s="20" t="str">
        <f t="shared" ca="1" si="257"/>
        <v>Ja</v>
      </c>
      <c r="R867" s="53" t="s">
        <v>1209</v>
      </c>
      <c r="S867" s="84"/>
      <c r="T867" s="83"/>
      <c r="U867" s="33" t="str">
        <f t="shared" si="247"/>
        <v/>
      </c>
      <c r="V867" s="29"/>
      <c r="W867" s="35"/>
      <c r="X867" s="35"/>
      <c r="Y867" s="35"/>
      <c r="Z867" s="35"/>
      <c r="AA867" s="24" t="str">
        <f>IF(W867&lt;&gt;"",VLOOKUP(W867,'Anlagentypen strukt inkl RD end'!$A$2:$H$40,8),"")</f>
        <v/>
      </c>
      <c r="AB867" s="24" t="str">
        <f>IF(X867&lt;&gt;"",VLOOKUP(X867,'Anlagentypen strukt inkl RD end'!$A$2:$H$40,8),"")</f>
        <v/>
      </c>
      <c r="AC867" s="24" t="str">
        <f>IF(Y867&lt;&gt;"",VLOOKUP(Y867,'Anlagentypen strukt inkl RD end'!$A$2:$H$40,8),"")</f>
        <v/>
      </c>
      <c r="AD867" s="24" t="str">
        <f>IF(Z867&lt;&gt;"",VLOOKUP(Z867,'Anlagentypen strukt inkl RD end'!$A$2:$H$40,8),"")</f>
        <v/>
      </c>
      <c r="AE867" s="33" t="str">
        <f t="shared" si="248"/>
        <v/>
      </c>
      <c r="AF867" s="25"/>
      <c r="AG867" s="25"/>
      <c r="AH867" s="25"/>
      <c r="AI867" s="25"/>
      <c r="AJ867" s="47" t="str">
        <f t="shared" si="249"/>
        <v/>
      </c>
      <c r="AK867" s="48" t="str">
        <f t="shared" si="243"/>
        <v/>
      </c>
      <c r="AL867" s="47" t="str">
        <f t="shared" si="254"/>
        <v/>
      </c>
      <c r="AM867" s="27"/>
      <c r="AN867" s="36" t="str">
        <f t="shared" si="244"/>
        <v/>
      </c>
      <c r="AO867" s="39" t="str">
        <f t="shared" si="258"/>
        <v/>
      </c>
      <c r="AP867" s="39" t="str">
        <f t="shared" si="250"/>
        <v/>
      </c>
      <c r="AQ867" s="97" t="str">
        <f t="shared" si="245"/>
        <v/>
      </c>
      <c r="AR867" s="140" t="str">
        <f>_xlfn.IFNA(IF(AND(MATCH(B867,SlNrfürStrecke!A:A,0)&gt;0,MATCH(C867,SlNrfürStrecke!B:B,0)&gt;0)=TRUE,"ja","nein"),"nein")</f>
        <v>nein</v>
      </c>
      <c r="AS867" s="140" t="str">
        <f t="shared" si="251"/>
        <v>nein</v>
      </c>
      <c r="AT867" s="113" t="str">
        <f t="shared" si="252"/>
        <v>Ja</v>
      </c>
      <c r="AU867" s="113"/>
      <c r="AV867" s="141" t="s">
        <v>3607</v>
      </c>
    </row>
    <row r="868" spans="1:48" s="39" customFormat="1" ht="26.4" hidden="1" x14ac:dyDescent="0.25">
      <c r="A868" s="23"/>
      <c r="B868" s="77">
        <v>51524</v>
      </c>
      <c r="C868" s="81" t="s">
        <v>142</v>
      </c>
      <c r="D868" s="81" t="s">
        <v>8</v>
      </c>
      <c r="E868" s="37" t="b">
        <f t="shared" si="253"/>
        <v>0</v>
      </c>
      <c r="F868" s="37" t="b">
        <f t="shared" si="246"/>
        <v>0</v>
      </c>
      <c r="G868" s="38" t="str">
        <f t="shared" si="255"/>
        <v>51524 91 g</v>
      </c>
      <c r="H868" s="18" t="s">
        <v>1210</v>
      </c>
      <c r="I868" s="94" t="s">
        <v>3164</v>
      </c>
      <c r="J868" s="19" t="s">
        <v>3</v>
      </c>
      <c r="K868" s="19" t="s">
        <v>3182</v>
      </c>
      <c r="L868" s="51"/>
      <c r="M868" s="51"/>
      <c r="N868" s="19" t="str">
        <f t="shared" si="256"/>
        <v/>
      </c>
      <c r="O868" s="22" t="str">
        <f t="shared" ca="1" si="259"/>
        <v>ja</v>
      </c>
      <c r="P868" s="22" t="str">
        <f t="shared" ca="1" si="260"/>
        <v>ja</v>
      </c>
      <c r="Q868" s="20" t="str">
        <f t="shared" ca="1" si="257"/>
        <v>Ja</v>
      </c>
      <c r="R868" s="53" t="s">
        <v>1211</v>
      </c>
      <c r="S868" s="84"/>
      <c r="T868" s="83"/>
      <c r="U868" s="33" t="str">
        <f t="shared" si="247"/>
        <v/>
      </c>
      <c r="V868" s="29"/>
      <c r="W868" s="35"/>
      <c r="X868" s="35"/>
      <c r="Y868" s="35"/>
      <c r="Z868" s="35"/>
      <c r="AA868" s="24" t="str">
        <f>IF(W868&lt;&gt;"",VLOOKUP(W868,'Anlagentypen strukt inkl RD end'!$A$2:$H$40,8),"")</f>
        <v/>
      </c>
      <c r="AB868" s="24" t="str">
        <f>IF(X868&lt;&gt;"",VLOOKUP(X868,'Anlagentypen strukt inkl RD end'!$A$2:$H$40,8),"")</f>
        <v/>
      </c>
      <c r="AC868" s="24" t="str">
        <f>IF(Y868&lt;&gt;"",VLOOKUP(Y868,'Anlagentypen strukt inkl RD end'!$A$2:$H$40,8),"")</f>
        <v/>
      </c>
      <c r="AD868" s="24" t="str">
        <f>IF(Z868&lt;&gt;"",VLOOKUP(Z868,'Anlagentypen strukt inkl RD end'!$A$2:$H$40,8),"")</f>
        <v/>
      </c>
      <c r="AE868" s="33" t="str">
        <f t="shared" si="248"/>
        <v/>
      </c>
      <c r="AF868" s="25"/>
      <c r="AG868" s="25"/>
      <c r="AH868" s="25"/>
      <c r="AI868" s="25"/>
      <c r="AJ868" s="47" t="str">
        <f t="shared" si="249"/>
        <v/>
      </c>
      <c r="AK868" s="48" t="str">
        <f t="shared" si="243"/>
        <v/>
      </c>
      <c r="AL868" s="47" t="str">
        <f t="shared" si="254"/>
        <v/>
      </c>
      <c r="AM868" s="27"/>
      <c r="AN868" s="36" t="str">
        <f t="shared" si="244"/>
        <v/>
      </c>
      <c r="AO868" s="39" t="str">
        <f t="shared" si="258"/>
        <v/>
      </c>
      <c r="AP868" s="39" t="str">
        <f t="shared" si="250"/>
        <v/>
      </c>
      <c r="AQ868" s="97" t="str">
        <f t="shared" si="245"/>
        <v/>
      </c>
      <c r="AR868" s="113" t="str">
        <f>_xlfn.IFNA(IF(AND(MATCH(B868,SlNrfürStrecke!A:A,0)&gt;0,MATCH(C868,SlNrfürStrecke!B:B,0)&gt;0)=TRUE,"ja","nein"),"nein")</f>
        <v>nein</v>
      </c>
      <c r="AS868" s="140" t="str">
        <f t="shared" si="251"/>
        <v>nein</v>
      </c>
      <c r="AT868" s="113" t="str">
        <f t="shared" si="252"/>
        <v>Ja</v>
      </c>
      <c r="AU868" s="113"/>
      <c r="AV868" s="141" t="s">
        <v>3607</v>
      </c>
    </row>
    <row r="869" spans="1:48" s="39" customFormat="1" hidden="1" x14ac:dyDescent="0.25">
      <c r="A869" s="23"/>
      <c r="B869" s="77">
        <v>51525</v>
      </c>
      <c r="C869" s="80" t="s">
        <v>3</v>
      </c>
      <c r="D869" s="81" t="s">
        <v>8</v>
      </c>
      <c r="E869" s="37" t="b">
        <f t="shared" si="253"/>
        <v>0</v>
      </c>
      <c r="F869" s="37" t="b">
        <f t="shared" si="246"/>
        <v>0</v>
      </c>
      <c r="G869" s="38" t="str">
        <f t="shared" si="255"/>
        <v>51525  g</v>
      </c>
      <c r="H869" s="18" t="s">
        <v>1213</v>
      </c>
      <c r="I869" s="93" t="s">
        <v>2346</v>
      </c>
      <c r="J869" s="19" t="s">
        <v>3</v>
      </c>
      <c r="K869" s="19" t="s">
        <v>3</v>
      </c>
      <c r="L869" s="51"/>
      <c r="M869" s="51"/>
      <c r="N869" s="19" t="str">
        <f t="shared" si="256"/>
        <v/>
      </c>
      <c r="O869" s="22" t="str">
        <f t="shared" ca="1" si="259"/>
        <v>ja</v>
      </c>
      <c r="P869" s="22" t="str">
        <f t="shared" ca="1" si="260"/>
        <v>ja</v>
      </c>
      <c r="Q869" s="20" t="str">
        <f t="shared" ca="1" si="257"/>
        <v>Ja</v>
      </c>
      <c r="R869" s="53" t="s">
        <v>1212</v>
      </c>
      <c r="S869" s="84"/>
      <c r="T869" s="83"/>
      <c r="U869" s="33" t="str">
        <f t="shared" si="247"/>
        <v/>
      </c>
      <c r="V869" s="29"/>
      <c r="W869" s="35"/>
      <c r="X869" s="35"/>
      <c r="Y869" s="35"/>
      <c r="Z869" s="35"/>
      <c r="AA869" s="24" t="str">
        <f>IF(W869&lt;&gt;"",VLOOKUP(W869,'Anlagentypen strukt inkl RD end'!$A$2:$H$40,8),"")</f>
        <v/>
      </c>
      <c r="AB869" s="24" t="str">
        <f>IF(X869&lt;&gt;"",VLOOKUP(X869,'Anlagentypen strukt inkl RD end'!$A$2:$H$40,8),"")</f>
        <v/>
      </c>
      <c r="AC869" s="24" t="str">
        <f>IF(Y869&lt;&gt;"",VLOOKUP(Y869,'Anlagentypen strukt inkl RD end'!$A$2:$H$40,8),"")</f>
        <v/>
      </c>
      <c r="AD869" s="24" t="str">
        <f>IF(Z869&lt;&gt;"",VLOOKUP(Z869,'Anlagentypen strukt inkl RD end'!$A$2:$H$40,8),"")</f>
        <v/>
      </c>
      <c r="AE869" s="33" t="str">
        <f t="shared" si="248"/>
        <v/>
      </c>
      <c r="AF869" s="25"/>
      <c r="AG869" s="25"/>
      <c r="AH869" s="25"/>
      <c r="AI869" s="25"/>
      <c r="AJ869" s="47" t="str">
        <f t="shared" si="249"/>
        <v/>
      </c>
      <c r="AK869" s="48" t="str">
        <f t="shared" si="243"/>
        <v/>
      </c>
      <c r="AL869" s="47" t="str">
        <f t="shared" si="254"/>
        <v/>
      </c>
      <c r="AM869" s="27"/>
      <c r="AN869" s="36" t="str">
        <f t="shared" si="244"/>
        <v/>
      </c>
      <c r="AO869" s="39" t="str">
        <f t="shared" si="258"/>
        <v/>
      </c>
      <c r="AP869" s="39" t="str">
        <f t="shared" si="250"/>
        <v/>
      </c>
      <c r="AQ869" s="97" t="str">
        <f t="shared" si="245"/>
        <v/>
      </c>
      <c r="AR869" s="140" t="str">
        <f>_xlfn.IFNA(IF(AND(MATCH(B869,SlNrfürStrecke!A:A,0)&gt;0,MATCH(C869,SlNrfürStrecke!B:B,0)&gt;0)=TRUE,"ja","nein"),"nein")</f>
        <v>nein</v>
      </c>
      <c r="AS869" s="140" t="str">
        <f t="shared" si="251"/>
        <v>nein</v>
      </c>
      <c r="AT869" s="113" t="str">
        <f t="shared" si="252"/>
        <v>Ja</v>
      </c>
      <c r="AU869" s="113"/>
      <c r="AV869" s="141" t="s">
        <v>3607</v>
      </c>
    </row>
    <row r="870" spans="1:48" s="39" customFormat="1" hidden="1" x14ac:dyDescent="0.25">
      <c r="A870" s="23"/>
      <c r="B870" s="77">
        <v>51525</v>
      </c>
      <c r="C870" s="81" t="s">
        <v>112</v>
      </c>
      <c r="D870" s="81" t="s">
        <v>3</v>
      </c>
      <c r="E870" s="37" t="b">
        <f t="shared" si="253"/>
        <v>0</v>
      </c>
      <c r="F870" s="37" t="b">
        <f t="shared" si="246"/>
        <v>0</v>
      </c>
      <c r="G870" s="38" t="str">
        <f t="shared" si="255"/>
        <v xml:space="preserve">51525 88 </v>
      </c>
      <c r="H870" s="18" t="s">
        <v>1213</v>
      </c>
      <c r="I870" s="94" t="s">
        <v>113</v>
      </c>
      <c r="J870" s="19" t="s">
        <v>3</v>
      </c>
      <c r="K870" s="19" t="s">
        <v>3</v>
      </c>
      <c r="L870" s="51"/>
      <c r="M870" s="51"/>
      <c r="N870" s="19" t="str">
        <f t="shared" si="256"/>
        <v/>
      </c>
      <c r="O870" s="22" t="str">
        <f t="shared" ca="1" si="259"/>
        <v>ja</v>
      </c>
      <c r="P870" s="22" t="str">
        <f t="shared" ca="1" si="260"/>
        <v>ja</v>
      </c>
      <c r="Q870" s="20" t="str">
        <f t="shared" ca="1" si="257"/>
        <v>Ja</v>
      </c>
      <c r="R870" s="53" t="s">
        <v>1214</v>
      </c>
      <c r="S870" s="73"/>
      <c r="T870" s="28"/>
      <c r="U870" s="33" t="str">
        <f t="shared" si="247"/>
        <v/>
      </c>
      <c r="V870" s="29"/>
      <c r="W870" s="35"/>
      <c r="X870" s="35"/>
      <c r="Y870" s="35"/>
      <c r="Z870" s="35"/>
      <c r="AA870" s="24" t="str">
        <f>IF(W870&lt;&gt;"",VLOOKUP(W870,'Anlagentypen strukt inkl RD end'!$A$2:$H$40,8),"")</f>
        <v/>
      </c>
      <c r="AB870" s="24" t="str">
        <f>IF(X870&lt;&gt;"",VLOOKUP(X870,'Anlagentypen strukt inkl RD end'!$A$2:$H$40,8),"")</f>
        <v/>
      </c>
      <c r="AC870" s="24" t="str">
        <f>IF(Y870&lt;&gt;"",VLOOKUP(Y870,'Anlagentypen strukt inkl RD end'!$A$2:$H$40,8),"")</f>
        <v/>
      </c>
      <c r="AD870" s="24" t="str">
        <f>IF(Z870&lt;&gt;"",VLOOKUP(Z870,'Anlagentypen strukt inkl RD end'!$A$2:$H$40,8),"")</f>
        <v/>
      </c>
      <c r="AE870" s="33" t="str">
        <f t="shared" si="248"/>
        <v/>
      </c>
      <c r="AF870" s="25"/>
      <c r="AG870" s="25"/>
      <c r="AH870" s="25"/>
      <c r="AI870" s="25"/>
      <c r="AJ870" s="47" t="str">
        <f t="shared" si="249"/>
        <v/>
      </c>
      <c r="AK870" s="48" t="str">
        <f t="shared" si="243"/>
        <v/>
      </c>
      <c r="AL870" s="47" t="str">
        <f t="shared" si="254"/>
        <v/>
      </c>
      <c r="AM870" s="27"/>
      <c r="AN870" s="36" t="str">
        <f t="shared" si="244"/>
        <v/>
      </c>
      <c r="AO870" s="39" t="str">
        <f t="shared" si="258"/>
        <v/>
      </c>
      <c r="AP870" s="39" t="str">
        <f t="shared" si="250"/>
        <v/>
      </c>
      <c r="AQ870" s="97" t="str">
        <f t="shared" si="245"/>
        <v/>
      </c>
      <c r="AR870" s="113" t="str">
        <f>_xlfn.IFNA(IF(AND(MATCH(B870,SlNrfürStrecke!A:A,0)&gt;0,MATCH(C870,SlNrfürStrecke!B:B,0)&gt;0)=TRUE,"ja","nein"),"nein")</f>
        <v>nein</v>
      </c>
      <c r="AS870" s="140" t="str">
        <f t="shared" si="251"/>
        <v>nein</v>
      </c>
      <c r="AT870" s="113" t="str">
        <f t="shared" si="252"/>
        <v>Ja</v>
      </c>
      <c r="AU870" s="113"/>
      <c r="AV870" s="141" t="s">
        <v>3607</v>
      </c>
    </row>
    <row r="871" spans="1:48" s="39" customFormat="1" ht="26.4" hidden="1" x14ac:dyDescent="0.25">
      <c r="A871" s="23"/>
      <c r="B871" s="77">
        <v>51525</v>
      </c>
      <c r="C871" s="81" t="s">
        <v>142</v>
      </c>
      <c r="D871" s="81" t="s">
        <v>8</v>
      </c>
      <c r="E871" s="37" t="b">
        <f t="shared" si="253"/>
        <v>0</v>
      </c>
      <c r="F871" s="37" t="b">
        <f t="shared" si="246"/>
        <v>0</v>
      </c>
      <c r="G871" s="38" t="str">
        <f t="shared" si="255"/>
        <v>51525 91 g</v>
      </c>
      <c r="H871" s="18" t="s">
        <v>1213</v>
      </c>
      <c r="I871" s="94" t="s">
        <v>3164</v>
      </c>
      <c r="J871" s="19" t="s">
        <v>3</v>
      </c>
      <c r="K871" s="19" t="s">
        <v>3182</v>
      </c>
      <c r="L871" s="51"/>
      <c r="M871" s="51"/>
      <c r="N871" s="19" t="str">
        <f t="shared" si="256"/>
        <v/>
      </c>
      <c r="O871" s="22" t="str">
        <f t="shared" ca="1" si="259"/>
        <v>ja</v>
      </c>
      <c r="P871" s="22" t="str">
        <f t="shared" ca="1" si="260"/>
        <v>ja</v>
      </c>
      <c r="Q871" s="20" t="str">
        <f t="shared" ca="1" si="257"/>
        <v>Ja</v>
      </c>
      <c r="R871" s="53" t="s">
        <v>1215</v>
      </c>
      <c r="S871" s="84"/>
      <c r="T871" s="83"/>
      <c r="U871" s="33" t="str">
        <f t="shared" si="247"/>
        <v/>
      </c>
      <c r="V871" s="29"/>
      <c r="W871" s="35"/>
      <c r="X871" s="35"/>
      <c r="Y871" s="35"/>
      <c r="Z871" s="35"/>
      <c r="AA871" s="24" t="str">
        <f>IF(W871&lt;&gt;"",VLOOKUP(W871,'Anlagentypen strukt inkl RD end'!$A$2:$H$40,8),"")</f>
        <v/>
      </c>
      <c r="AB871" s="24" t="str">
        <f>IF(X871&lt;&gt;"",VLOOKUP(X871,'Anlagentypen strukt inkl RD end'!$A$2:$H$40,8),"")</f>
        <v/>
      </c>
      <c r="AC871" s="24" t="str">
        <f>IF(Y871&lt;&gt;"",VLOOKUP(Y871,'Anlagentypen strukt inkl RD end'!$A$2:$H$40,8),"")</f>
        <v/>
      </c>
      <c r="AD871" s="24" t="str">
        <f>IF(Z871&lt;&gt;"",VLOOKUP(Z871,'Anlagentypen strukt inkl RD end'!$A$2:$H$40,8),"")</f>
        <v/>
      </c>
      <c r="AE871" s="33" t="str">
        <f t="shared" si="248"/>
        <v/>
      </c>
      <c r="AF871" s="25"/>
      <c r="AG871" s="25"/>
      <c r="AH871" s="25"/>
      <c r="AI871" s="25"/>
      <c r="AJ871" s="47" t="str">
        <f t="shared" si="249"/>
        <v/>
      </c>
      <c r="AK871" s="48" t="str">
        <f t="shared" si="243"/>
        <v/>
      </c>
      <c r="AL871" s="47" t="str">
        <f t="shared" si="254"/>
        <v/>
      </c>
      <c r="AM871" s="27"/>
      <c r="AN871" s="36" t="str">
        <f t="shared" si="244"/>
        <v/>
      </c>
      <c r="AO871" s="39" t="str">
        <f t="shared" si="258"/>
        <v/>
      </c>
      <c r="AP871" s="39" t="str">
        <f t="shared" si="250"/>
        <v/>
      </c>
      <c r="AQ871" s="97" t="str">
        <f t="shared" si="245"/>
        <v/>
      </c>
      <c r="AR871" s="113" t="str">
        <f>_xlfn.IFNA(IF(AND(MATCH(B871,SlNrfürStrecke!A:A,0)&gt;0,MATCH(C871,SlNrfürStrecke!B:B,0)&gt;0)=TRUE,"ja","nein"),"nein")</f>
        <v>nein</v>
      </c>
      <c r="AS871" s="140" t="str">
        <f t="shared" si="251"/>
        <v>nein</v>
      </c>
      <c r="AT871" s="113" t="str">
        <f t="shared" si="252"/>
        <v>Ja</v>
      </c>
      <c r="AU871" s="113"/>
      <c r="AV871" s="141" t="s">
        <v>3607</v>
      </c>
    </row>
    <row r="872" spans="1:48" s="39" customFormat="1" ht="26.4" x14ac:dyDescent="0.25">
      <c r="A872" s="23" t="s">
        <v>2345</v>
      </c>
      <c r="B872" s="77">
        <v>51526</v>
      </c>
      <c r="C872" s="80" t="s">
        <v>3</v>
      </c>
      <c r="D872" s="81" t="s">
        <v>3</v>
      </c>
      <c r="E872" s="37" t="b">
        <f t="shared" si="253"/>
        <v>1</v>
      </c>
      <c r="F872" s="37" t="b">
        <f t="shared" si="246"/>
        <v>0</v>
      </c>
      <c r="G872" s="38" t="str">
        <f t="shared" si="255"/>
        <v xml:space="preserve">51526  </v>
      </c>
      <c r="H872" s="18" t="s">
        <v>1217</v>
      </c>
      <c r="I872" s="93" t="s">
        <v>2346</v>
      </c>
      <c r="J872" s="19" t="s">
        <v>3398</v>
      </c>
      <c r="K872" s="19" t="s">
        <v>3</v>
      </c>
      <c r="L872" s="51"/>
      <c r="M872" s="51"/>
      <c r="N872" s="19" t="str">
        <f t="shared" si="256"/>
        <v/>
      </c>
      <c r="O872" s="22" t="str">
        <f t="shared" ca="1" si="259"/>
        <v>ja</v>
      </c>
      <c r="P872" s="22" t="str">
        <f t="shared" ca="1" si="260"/>
        <v>ja</v>
      </c>
      <c r="Q872" s="20" t="str">
        <f t="shared" ca="1" si="257"/>
        <v>Ja</v>
      </c>
      <c r="R872" s="53" t="s">
        <v>1216</v>
      </c>
      <c r="S872" s="73" t="s">
        <v>2345</v>
      </c>
      <c r="T872" s="28"/>
      <c r="U872" s="33" t="str">
        <f t="shared" si="247"/>
        <v/>
      </c>
      <c r="V872" s="29"/>
      <c r="W872" s="35"/>
      <c r="X872" s="35"/>
      <c r="Y872" s="35"/>
      <c r="Z872" s="35"/>
      <c r="AA872" s="24" t="str">
        <f>IF(W872&lt;&gt;"",VLOOKUP(W872,'Anlagentypen strukt inkl RD end'!$A$2:$H$40,8),"")</f>
        <v/>
      </c>
      <c r="AB872" s="24" t="str">
        <f>IF(X872&lt;&gt;"",VLOOKUP(X872,'Anlagentypen strukt inkl RD end'!$A$2:$H$40,8),"")</f>
        <v/>
      </c>
      <c r="AC872" s="24" t="str">
        <f>IF(Y872&lt;&gt;"",VLOOKUP(Y872,'Anlagentypen strukt inkl RD end'!$A$2:$H$40,8),"")</f>
        <v/>
      </c>
      <c r="AD872" s="24" t="str">
        <f>IF(Z872&lt;&gt;"",VLOOKUP(Z872,'Anlagentypen strukt inkl RD end'!$A$2:$H$40,8),"")</f>
        <v/>
      </c>
      <c r="AE872" s="33" t="str">
        <f t="shared" si="248"/>
        <v/>
      </c>
      <c r="AF872" s="25"/>
      <c r="AG872" s="25"/>
      <c r="AH872" s="25"/>
      <c r="AI872" s="25"/>
      <c r="AJ872" s="47" t="str">
        <f t="shared" si="249"/>
        <v/>
      </c>
      <c r="AK872" s="48" t="str">
        <f t="shared" si="243"/>
        <v/>
      </c>
      <c r="AL872" s="47" t="str">
        <f t="shared" si="254"/>
        <v/>
      </c>
      <c r="AM872" s="27"/>
      <c r="AN872" s="36" t="str">
        <f t="shared" si="244"/>
        <v/>
      </c>
      <c r="AO872" s="39" t="str">
        <f t="shared" si="258"/>
        <v/>
      </c>
      <c r="AP872" s="39" t="str">
        <f t="shared" si="250"/>
        <v>X</v>
      </c>
      <c r="AQ872" s="97" t="str">
        <f t="shared" si="245"/>
        <v/>
      </c>
      <c r="AR872" s="140" t="str">
        <f>_xlfn.IFNA(IF(AND(MATCH(B872,SlNrfürStrecke!A:A,0)&gt;0,MATCH(C872,SlNrfürStrecke!B:B,0)&gt;0)=TRUE,"ja","nein"),"nein")</f>
        <v>ja</v>
      </c>
      <c r="AS872" s="140" t="str">
        <f t="shared" si="251"/>
        <v>ja</v>
      </c>
      <c r="AT872" s="113" t="str">
        <f t="shared" si="252"/>
        <v>Nein</v>
      </c>
      <c r="AU872" s="113"/>
      <c r="AV872" s="141" t="s">
        <v>3607</v>
      </c>
    </row>
    <row r="873" spans="1:48" s="39" customFormat="1" ht="26.4" hidden="1" x14ac:dyDescent="0.25">
      <c r="A873" s="23"/>
      <c r="B873" s="77">
        <v>51526</v>
      </c>
      <c r="C873" s="81" t="s">
        <v>142</v>
      </c>
      <c r="D873" s="81" t="s">
        <v>3</v>
      </c>
      <c r="E873" s="37" t="b">
        <f t="shared" si="253"/>
        <v>0</v>
      </c>
      <c r="F873" s="37" t="b">
        <f t="shared" si="246"/>
        <v>0</v>
      </c>
      <c r="G873" s="38" t="str">
        <f t="shared" si="255"/>
        <v xml:space="preserve">51526 91 </v>
      </c>
      <c r="H873" s="18" t="s">
        <v>1217</v>
      </c>
      <c r="I873" s="94" t="s">
        <v>3164</v>
      </c>
      <c r="J873" s="19" t="s">
        <v>3399</v>
      </c>
      <c r="K873" s="19" t="s">
        <v>3</v>
      </c>
      <c r="L873" s="51"/>
      <c r="M873" s="51"/>
      <c r="N873" s="19" t="str">
        <f t="shared" si="256"/>
        <v/>
      </c>
      <c r="O873" s="22" t="str">
        <f t="shared" ca="1" si="259"/>
        <v>ja</v>
      </c>
      <c r="P873" s="22" t="str">
        <f t="shared" ca="1" si="260"/>
        <v>ja</v>
      </c>
      <c r="Q873" s="20" t="str">
        <f t="shared" ca="1" si="257"/>
        <v>Ja</v>
      </c>
      <c r="R873" s="53" t="s">
        <v>1218</v>
      </c>
      <c r="S873" s="73"/>
      <c r="T873" s="28"/>
      <c r="U873" s="33" t="str">
        <f t="shared" si="247"/>
        <v/>
      </c>
      <c r="V873" s="29"/>
      <c r="W873" s="35"/>
      <c r="X873" s="35"/>
      <c r="Y873" s="35"/>
      <c r="Z873" s="35"/>
      <c r="AA873" s="24" t="str">
        <f>IF(W873&lt;&gt;"",VLOOKUP(W873,'Anlagentypen strukt inkl RD end'!$A$2:$H$40,8),"")</f>
        <v/>
      </c>
      <c r="AB873" s="24" t="str">
        <f>IF(X873&lt;&gt;"",VLOOKUP(X873,'Anlagentypen strukt inkl RD end'!$A$2:$H$40,8),"")</f>
        <v/>
      </c>
      <c r="AC873" s="24" t="str">
        <f>IF(Y873&lt;&gt;"",VLOOKUP(Y873,'Anlagentypen strukt inkl RD end'!$A$2:$H$40,8),"")</f>
        <v/>
      </c>
      <c r="AD873" s="24" t="str">
        <f>IF(Z873&lt;&gt;"",VLOOKUP(Z873,'Anlagentypen strukt inkl RD end'!$A$2:$H$40,8),"")</f>
        <v/>
      </c>
      <c r="AE873" s="33" t="str">
        <f t="shared" si="248"/>
        <v/>
      </c>
      <c r="AF873" s="25"/>
      <c r="AG873" s="25"/>
      <c r="AH873" s="25"/>
      <c r="AI873" s="25"/>
      <c r="AJ873" s="47" t="str">
        <f t="shared" si="249"/>
        <v/>
      </c>
      <c r="AK873" s="48" t="str">
        <f t="shared" si="243"/>
        <v/>
      </c>
      <c r="AL873" s="47" t="str">
        <f t="shared" si="254"/>
        <v/>
      </c>
      <c r="AM873" s="27"/>
      <c r="AN873" s="36" t="str">
        <f t="shared" si="244"/>
        <v/>
      </c>
      <c r="AO873" s="39" t="str">
        <f t="shared" si="258"/>
        <v/>
      </c>
      <c r="AP873" s="39" t="str">
        <f t="shared" si="250"/>
        <v/>
      </c>
      <c r="AQ873" s="97" t="str">
        <f t="shared" si="245"/>
        <v/>
      </c>
      <c r="AR873" s="113" t="str">
        <f>_xlfn.IFNA(IF(AND(MATCH(B873,SlNrfürStrecke!A:A,0)&gt;0,MATCH(C873,SlNrfürStrecke!B:B,0)&gt;0)=TRUE,"ja","nein"),"nein")</f>
        <v>nein</v>
      </c>
      <c r="AS873" s="140" t="str">
        <f t="shared" si="251"/>
        <v>nein</v>
      </c>
      <c r="AT873" s="113" t="str">
        <f t="shared" si="252"/>
        <v>Ja</v>
      </c>
      <c r="AU873" s="113"/>
      <c r="AV873" s="141" t="s">
        <v>3607</v>
      </c>
    </row>
    <row r="874" spans="1:48" s="39" customFormat="1" ht="26.4" x14ac:dyDescent="0.25">
      <c r="A874" s="23" t="s">
        <v>2345</v>
      </c>
      <c r="B874" s="77">
        <v>51527</v>
      </c>
      <c r="C874" s="80" t="s">
        <v>3</v>
      </c>
      <c r="D874" s="81" t="s">
        <v>3</v>
      </c>
      <c r="E874" s="37" t="b">
        <f t="shared" si="253"/>
        <v>1</v>
      </c>
      <c r="F874" s="37" t="b">
        <f t="shared" si="246"/>
        <v>0</v>
      </c>
      <c r="G874" s="38" t="str">
        <f t="shared" si="255"/>
        <v xml:space="preserve">51527  </v>
      </c>
      <c r="H874" s="18" t="s">
        <v>1220</v>
      </c>
      <c r="I874" s="93" t="s">
        <v>2346</v>
      </c>
      <c r="J874" s="19" t="s">
        <v>3398</v>
      </c>
      <c r="K874" s="19" t="s">
        <v>3</v>
      </c>
      <c r="L874" s="51"/>
      <c r="M874" s="51"/>
      <c r="N874" s="19" t="str">
        <f t="shared" si="256"/>
        <v/>
      </c>
      <c r="O874" s="22" t="str">
        <f t="shared" ca="1" si="259"/>
        <v>ja</v>
      </c>
      <c r="P874" s="22" t="str">
        <f t="shared" ca="1" si="260"/>
        <v>ja</v>
      </c>
      <c r="Q874" s="20" t="str">
        <f t="shared" ca="1" si="257"/>
        <v>Ja</v>
      </c>
      <c r="R874" s="53" t="s">
        <v>1219</v>
      </c>
      <c r="S874" s="73" t="s">
        <v>2345</v>
      </c>
      <c r="T874" s="28"/>
      <c r="U874" s="33" t="str">
        <f t="shared" si="247"/>
        <v/>
      </c>
      <c r="V874" s="29"/>
      <c r="W874" s="35"/>
      <c r="X874" s="35"/>
      <c r="Y874" s="35"/>
      <c r="Z874" s="35"/>
      <c r="AA874" s="24" t="str">
        <f>IF(W874&lt;&gt;"",VLOOKUP(W874,'Anlagentypen strukt inkl RD end'!$A$2:$H$40,8),"")</f>
        <v/>
      </c>
      <c r="AB874" s="24" t="str">
        <f>IF(X874&lt;&gt;"",VLOOKUP(X874,'Anlagentypen strukt inkl RD end'!$A$2:$H$40,8),"")</f>
        <v/>
      </c>
      <c r="AC874" s="24" t="str">
        <f>IF(Y874&lt;&gt;"",VLOOKUP(Y874,'Anlagentypen strukt inkl RD end'!$A$2:$H$40,8),"")</f>
        <v/>
      </c>
      <c r="AD874" s="24" t="str">
        <f>IF(Z874&lt;&gt;"",VLOOKUP(Z874,'Anlagentypen strukt inkl RD end'!$A$2:$H$40,8),"")</f>
        <v/>
      </c>
      <c r="AE874" s="33" t="str">
        <f t="shared" si="248"/>
        <v/>
      </c>
      <c r="AF874" s="25"/>
      <c r="AG874" s="25"/>
      <c r="AH874" s="25"/>
      <c r="AI874" s="25"/>
      <c r="AJ874" s="47" t="str">
        <f t="shared" si="249"/>
        <v/>
      </c>
      <c r="AK874" s="48" t="str">
        <f t="shared" si="243"/>
        <v/>
      </c>
      <c r="AL874" s="47" t="str">
        <f t="shared" si="254"/>
        <v/>
      </c>
      <c r="AM874" s="27"/>
      <c r="AN874" s="36" t="str">
        <f t="shared" si="244"/>
        <v/>
      </c>
      <c r="AO874" s="39" t="str">
        <f t="shared" si="258"/>
        <v/>
      </c>
      <c r="AP874" s="39" t="str">
        <f t="shared" si="250"/>
        <v>X</v>
      </c>
      <c r="AQ874" s="97" t="str">
        <f t="shared" si="245"/>
        <v/>
      </c>
      <c r="AR874" s="140" t="str">
        <f>_xlfn.IFNA(IF(AND(MATCH(B874,SlNrfürStrecke!A:A,0)&gt;0,MATCH(C874,SlNrfürStrecke!B:B,0)&gt;0)=TRUE,"ja","nein"),"nein")</f>
        <v>ja</v>
      </c>
      <c r="AS874" s="140" t="str">
        <f t="shared" si="251"/>
        <v>ja</v>
      </c>
      <c r="AT874" s="113" t="str">
        <f t="shared" si="252"/>
        <v>Nein</v>
      </c>
      <c r="AU874" s="113"/>
      <c r="AV874" s="141" t="s">
        <v>3607</v>
      </c>
    </row>
    <row r="875" spans="1:48" s="39" customFormat="1" ht="26.4" hidden="1" x14ac:dyDescent="0.25">
      <c r="A875" s="23"/>
      <c r="B875" s="77">
        <v>51527</v>
      </c>
      <c r="C875" s="81" t="s">
        <v>142</v>
      </c>
      <c r="D875" s="81" t="s">
        <v>3</v>
      </c>
      <c r="E875" s="37" t="b">
        <f t="shared" si="253"/>
        <v>0</v>
      </c>
      <c r="F875" s="37" t="b">
        <f t="shared" si="246"/>
        <v>0</v>
      </c>
      <c r="G875" s="38" t="str">
        <f t="shared" si="255"/>
        <v xml:space="preserve">51527 91 </v>
      </c>
      <c r="H875" s="18" t="s">
        <v>1220</v>
      </c>
      <c r="I875" s="94" t="s">
        <v>3164</v>
      </c>
      <c r="J875" s="19" t="s">
        <v>3399</v>
      </c>
      <c r="K875" s="19" t="s">
        <v>3</v>
      </c>
      <c r="L875" s="51"/>
      <c r="M875" s="51"/>
      <c r="N875" s="19" t="str">
        <f t="shared" si="256"/>
        <v/>
      </c>
      <c r="O875" s="22" t="str">
        <f t="shared" ca="1" si="259"/>
        <v>ja</v>
      </c>
      <c r="P875" s="22" t="str">
        <f t="shared" ca="1" si="260"/>
        <v>ja</v>
      </c>
      <c r="Q875" s="20" t="str">
        <f t="shared" ca="1" si="257"/>
        <v>Ja</v>
      </c>
      <c r="R875" s="53" t="s">
        <v>1221</v>
      </c>
      <c r="S875" s="73"/>
      <c r="T875" s="28"/>
      <c r="U875" s="33" t="str">
        <f t="shared" si="247"/>
        <v/>
      </c>
      <c r="V875" s="29"/>
      <c r="W875" s="35"/>
      <c r="X875" s="35"/>
      <c r="Y875" s="35"/>
      <c r="Z875" s="35"/>
      <c r="AA875" s="24" t="str">
        <f>IF(W875&lt;&gt;"",VLOOKUP(W875,'Anlagentypen strukt inkl RD end'!$A$2:$H$40,8),"")</f>
        <v/>
      </c>
      <c r="AB875" s="24" t="str">
        <f>IF(X875&lt;&gt;"",VLOOKUP(X875,'Anlagentypen strukt inkl RD end'!$A$2:$H$40,8),"")</f>
        <v/>
      </c>
      <c r="AC875" s="24" t="str">
        <f>IF(Y875&lt;&gt;"",VLOOKUP(Y875,'Anlagentypen strukt inkl RD end'!$A$2:$H$40,8),"")</f>
        <v/>
      </c>
      <c r="AD875" s="24" t="str">
        <f>IF(Z875&lt;&gt;"",VLOOKUP(Z875,'Anlagentypen strukt inkl RD end'!$A$2:$H$40,8),"")</f>
        <v/>
      </c>
      <c r="AE875" s="33" t="str">
        <f t="shared" si="248"/>
        <v/>
      </c>
      <c r="AF875" s="25"/>
      <c r="AG875" s="25"/>
      <c r="AH875" s="25"/>
      <c r="AI875" s="25"/>
      <c r="AJ875" s="47" t="str">
        <f t="shared" si="249"/>
        <v/>
      </c>
      <c r="AK875" s="48" t="str">
        <f t="shared" si="243"/>
        <v/>
      </c>
      <c r="AL875" s="47" t="str">
        <f t="shared" si="254"/>
        <v/>
      </c>
      <c r="AM875" s="27"/>
      <c r="AN875" s="36" t="str">
        <f t="shared" si="244"/>
        <v/>
      </c>
      <c r="AO875" s="39" t="str">
        <f t="shared" si="258"/>
        <v/>
      </c>
      <c r="AP875" s="39" t="str">
        <f t="shared" si="250"/>
        <v/>
      </c>
      <c r="AQ875" s="97" t="str">
        <f t="shared" si="245"/>
        <v/>
      </c>
      <c r="AR875" s="113" t="str">
        <f>_xlfn.IFNA(IF(AND(MATCH(B875,SlNrfürStrecke!A:A,0)&gt;0,MATCH(C875,SlNrfürStrecke!B:B,0)&gt;0)=TRUE,"ja","nein"),"nein")</f>
        <v>nein</v>
      </c>
      <c r="AS875" s="140" t="str">
        <f t="shared" si="251"/>
        <v>nein</v>
      </c>
      <c r="AT875" s="113" t="str">
        <f t="shared" si="252"/>
        <v>Ja</v>
      </c>
      <c r="AU875" s="113"/>
      <c r="AV875" s="141" t="s">
        <v>3607</v>
      </c>
    </row>
    <row r="876" spans="1:48" s="39" customFormat="1" hidden="1" x14ac:dyDescent="0.25">
      <c r="A876" s="23"/>
      <c r="B876" s="77">
        <v>51528</v>
      </c>
      <c r="C876" s="80" t="s">
        <v>3</v>
      </c>
      <c r="D876" s="81" t="s">
        <v>8</v>
      </c>
      <c r="E876" s="37" t="b">
        <f t="shared" si="253"/>
        <v>0</v>
      </c>
      <c r="F876" s="37" t="b">
        <f t="shared" si="246"/>
        <v>0</v>
      </c>
      <c r="G876" s="38" t="str">
        <f t="shared" si="255"/>
        <v>51528  g</v>
      </c>
      <c r="H876" s="18" t="s">
        <v>1223</v>
      </c>
      <c r="I876" s="93" t="s">
        <v>2346</v>
      </c>
      <c r="J876" s="19" t="s">
        <v>3</v>
      </c>
      <c r="K876" s="19" t="s">
        <v>3</v>
      </c>
      <c r="L876" s="51"/>
      <c r="M876" s="51"/>
      <c r="N876" s="19" t="str">
        <f t="shared" si="256"/>
        <v/>
      </c>
      <c r="O876" s="22" t="str">
        <f t="shared" ca="1" si="259"/>
        <v>ja</v>
      </c>
      <c r="P876" s="22" t="str">
        <f t="shared" ca="1" si="260"/>
        <v>ja</v>
      </c>
      <c r="Q876" s="20" t="str">
        <f t="shared" ca="1" si="257"/>
        <v>Ja</v>
      </c>
      <c r="R876" s="53" t="s">
        <v>1222</v>
      </c>
      <c r="S876" s="84"/>
      <c r="T876" s="83"/>
      <c r="U876" s="33" t="str">
        <f t="shared" si="247"/>
        <v/>
      </c>
      <c r="V876" s="29"/>
      <c r="W876" s="35"/>
      <c r="X876" s="35"/>
      <c r="Y876" s="35"/>
      <c r="Z876" s="35"/>
      <c r="AA876" s="24" t="str">
        <f>IF(W876&lt;&gt;"",VLOOKUP(W876,'Anlagentypen strukt inkl RD end'!$A$2:$H$40,8),"")</f>
        <v/>
      </c>
      <c r="AB876" s="24" t="str">
        <f>IF(X876&lt;&gt;"",VLOOKUP(X876,'Anlagentypen strukt inkl RD end'!$A$2:$H$40,8),"")</f>
        <v/>
      </c>
      <c r="AC876" s="24" t="str">
        <f>IF(Y876&lt;&gt;"",VLOOKUP(Y876,'Anlagentypen strukt inkl RD end'!$A$2:$H$40,8),"")</f>
        <v/>
      </c>
      <c r="AD876" s="24" t="str">
        <f>IF(Z876&lt;&gt;"",VLOOKUP(Z876,'Anlagentypen strukt inkl RD end'!$A$2:$H$40,8),"")</f>
        <v/>
      </c>
      <c r="AE876" s="33" t="str">
        <f t="shared" si="248"/>
        <v/>
      </c>
      <c r="AF876" s="25"/>
      <c r="AG876" s="25"/>
      <c r="AH876" s="25"/>
      <c r="AI876" s="25"/>
      <c r="AJ876" s="47" t="str">
        <f t="shared" si="249"/>
        <v/>
      </c>
      <c r="AK876" s="48" t="str">
        <f t="shared" si="243"/>
        <v/>
      </c>
      <c r="AL876" s="47" t="str">
        <f t="shared" si="254"/>
        <v/>
      </c>
      <c r="AM876" s="27"/>
      <c r="AN876" s="36" t="str">
        <f t="shared" si="244"/>
        <v/>
      </c>
      <c r="AO876" s="39" t="str">
        <f t="shared" si="258"/>
        <v/>
      </c>
      <c r="AP876" s="39" t="str">
        <f t="shared" si="250"/>
        <v/>
      </c>
      <c r="AQ876" s="97" t="str">
        <f t="shared" si="245"/>
        <v/>
      </c>
      <c r="AR876" s="140" t="str">
        <f>_xlfn.IFNA(IF(AND(MATCH(B876,SlNrfürStrecke!A:A,0)&gt;0,MATCH(C876,SlNrfürStrecke!B:B,0)&gt;0)=TRUE,"ja","nein"),"nein")</f>
        <v>nein</v>
      </c>
      <c r="AS876" s="140" t="str">
        <f t="shared" si="251"/>
        <v>nein</v>
      </c>
      <c r="AT876" s="113" t="str">
        <f t="shared" si="252"/>
        <v>Ja</v>
      </c>
      <c r="AU876" s="113"/>
      <c r="AV876" s="141" t="s">
        <v>3607</v>
      </c>
    </row>
    <row r="877" spans="1:48" s="39" customFormat="1" ht="26.4" hidden="1" x14ac:dyDescent="0.25">
      <c r="A877" s="23"/>
      <c r="B877" s="77">
        <v>51528</v>
      </c>
      <c r="C877" s="81" t="s">
        <v>142</v>
      </c>
      <c r="D877" s="81" t="s">
        <v>8</v>
      </c>
      <c r="E877" s="37" t="b">
        <f t="shared" si="253"/>
        <v>0</v>
      </c>
      <c r="F877" s="37" t="b">
        <f t="shared" si="246"/>
        <v>0</v>
      </c>
      <c r="G877" s="38" t="str">
        <f t="shared" si="255"/>
        <v>51528 91 g</v>
      </c>
      <c r="H877" s="18" t="s">
        <v>1223</v>
      </c>
      <c r="I877" s="94" t="s">
        <v>3164</v>
      </c>
      <c r="J877" s="19" t="s">
        <v>3</v>
      </c>
      <c r="K877" s="19" t="s">
        <v>3182</v>
      </c>
      <c r="L877" s="51"/>
      <c r="M877" s="51"/>
      <c r="N877" s="19" t="str">
        <f t="shared" si="256"/>
        <v/>
      </c>
      <c r="O877" s="22" t="str">
        <f t="shared" ca="1" si="259"/>
        <v>ja</v>
      </c>
      <c r="P877" s="22" t="str">
        <f t="shared" ca="1" si="260"/>
        <v>ja</v>
      </c>
      <c r="Q877" s="20" t="str">
        <f t="shared" ca="1" si="257"/>
        <v>Ja</v>
      </c>
      <c r="R877" s="53" t="s">
        <v>1224</v>
      </c>
      <c r="S877" s="84"/>
      <c r="T877" s="83"/>
      <c r="U877" s="33" t="str">
        <f t="shared" si="247"/>
        <v/>
      </c>
      <c r="V877" s="29"/>
      <c r="W877" s="35"/>
      <c r="X877" s="35"/>
      <c r="Y877" s="35"/>
      <c r="Z877" s="35"/>
      <c r="AA877" s="24" t="str">
        <f>IF(W877&lt;&gt;"",VLOOKUP(W877,'Anlagentypen strukt inkl RD end'!$A$2:$H$40,8),"")</f>
        <v/>
      </c>
      <c r="AB877" s="24" t="str">
        <f>IF(X877&lt;&gt;"",VLOOKUP(X877,'Anlagentypen strukt inkl RD end'!$A$2:$H$40,8),"")</f>
        <v/>
      </c>
      <c r="AC877" s="24" t="str">
        <f>IF(Y877&lt;&gt;"",VLOOKUP(Y877,'Anlagentypen strukt inkl RD end'!$A$2:$H$40,8),"")</f>
        <v/>
      </c>
      <c r="AD877" s="24" t="str">
        <f>IF(Z877&lt;&gt;"",VLOOKUP(Z877,'Anlagentypen strukt inkl RD end'!$A$2:$H$40,8),"")</f>
        <v/>
      </c>
      <c r="AE877" s="33" t="str">
        <f t="shared" si="248"/>
        <v/>
      </c>
      <c r="AF877" s="25"/>
      <c r="AG877" s="25"/>
      <c r="AH877" s="25"/>
      <c r="AI877" s="25"/>
      <c r="AJ877" s="47" t="str">
        <f t="shared" si="249"/>
        <v/>
      </c>
      <c r="AK877" s="48" t="str">
        <f t="shared" si="243"/>
        <v/>
      </c>
      <c r="AL877" s="47" t="str">
        <f t="shared" si="254"/>
        <v/>
      </c>
      <c r="AM877" s="27"/>
      <c r="AN877" s="36" t="str">
        <f t="shared" si="244"/>
        <v/>
      </c>
      <c r="AO877" s="39" t="str">
        <f t="shared" si="258"/>
        <v/>
      </c>
      <c r="AP877" s="39" t="str">
        <f t="shared" si="250"/>
        <v/>
      </c>
      <c r="AQ877" s="97" t="str">
        <f t="shared" si="245"/>
        <v/>
      </c>
      <c r="AR877" s="113" t="str">
        <f>_xlfn.IFNA(IF(AND(MATCH(B877,SlNrfürStrecke!A:A,0)&gt;0,MATCH(C877,SlNrfürStrecke!B:B,0)&gt;0)=TRUE,"ja","nein"),"nein")</f>
        <v>nein</v>
      </c>
      <c r="AS877" s="140" t="str">
        <f t="shared" si="251"/>
        <v>nein</v>
      </c>
      <c r="AT877" s="113" t="str">
        <f t="shared" si="252"/>
        <v>Ja</v>
      </c>
      <c r="AU877" s="113"/>
      <c r="AV877" s="141" t="s">
        <v>3607</v>
      </c>
    </row>
    <row r="878" spans="1:48" s="39" customFormat="1" hidden="1" x14ac:dyDescent="0.25">
      <c r="A878" s="23"/>
      <c r="B878" s="77">
        <v>51529</v>
      </c>
      <c r="C878" s="80" t="s">
        <v>3</v>
      </c>
      <c r="D878" s="81" t="s">
        <v>8</v>
      </c>
      <c r="E878" s="37" t="b">
        <f t="shared" si="253"/>
        <v>0</v>
      </c>
      <c r="F878" s="37" t="b">
        <f t="shared" si="246"/>
        <v>0</v>
      </c>
      <c r="G878" s="38" t="str">
        <f t="shared" si="255"/>
        <v>51529  g</v>
      </c>
      <c r="H878" s="18" t="s">
        <v>1226</v>
      </c>
      <c r="I878" s="93" t="s">
        <v>2346</v>
      </c>
      <c r="J878" s="19" t="s">
        <v>3</v>
      </c>
      <c r="K878" s="19" t="s">
        <v>3</v>
      </c>
      <c r="L878" s="51"/>
      <c r="M878" s="51"/>
      <c r="N878" s="19" t="str">
        <f t="shared" si="256"/>
        <v/>
      </c>
      <c r="O878" s="22" t="str">
        <f t="shared" ca="1" si="259"/>
        <v>ja</v>
      </c>
      <c r="P878" s="22" t="str">
        <f t="shared" ca="1" si="260"/>
        <v>ja</v>
      </c>
      <c r="Q878" s="20" t="str">
        <f t="shared" ca="1" si="257"/>
        <v>Ja</v>
      </c>
      <c r="R878" s="53" t="s">
        <v>1225</v>
      </c>
      <c r="S878" s="84"/>
      <c r="T878" s="83"/>
      <c r="U878" s="33" t="str">
        <f t="shared" si="247"/>
        <v/>
      </c>
      <c r="V878" s="29"/>
      <c r="W878" s="35"/>
      <c r="X878" s="35"/>
      <c r="Y878" s="35"/>
      <c r="Z878" s="35"/>
      <c r="AA878" s="24" t="str">
        <f>IF(W878&lt;&gt;"",VLOOKUP(W878,'Anlagentypen strukt inkl RD end'!$A$2:$H$40,8),"")</f>
        <v/>
      </c>
      <c r="AB878" s="24" t="str">
        <f>IF(X878&lt;&gt;"",VLOOKUP(X878,'Anlagentypen strukt inkl RD end'!$A$2:$H$40,8),"")</f>
        <v/>
      </c>
      <c r="AC878" s="24" t="str">
        <f>IF(Y878&lt;&gt;"",VLOOKUP(Y878,'Anlagentypen strukt inkl RD end'!$A$2:$H$40,8),"")</f>
        <v/>
      </c>
      <c r="AD878" s="24" t="str">
        <f>IF(Z878&lt;&gt;"",VLOOKUP(Z878,'Anlagentypen strukt inkl RD end'!$A$2:$H$40,8),"")</f>
        <v/>
      </c>
      <c r="AE878" s="33" t="str">
        <f t="shared" si="248"/>
        <v/>
      </c>
      <c r="AF878" s="25"/>
      <c r="AG878" s="25"/>
      <c r="AH878" s="25"/>
      <c r="AI878" s="25"/>
      <c r="AJ878" s="47" t="str">
        <f t="shared" si="249"/>
        <v/>
      </c>
      <c r="AK878" s="48" t="str">
        <f t="shared" si="243"/>
        <v/>
      </c>
      <c r="AL878" s="47" t="str">
        <f t="shared" si="254"/>
        <v/>
      </c>
      <c r="AM878" s="27"/>
      <c r="AN878" s="36" t="str">
        <f t="shared" si="244"/>
        <v/>
      </c>
      <c r="AO878" s="39" t="str">
        <f t="shared" si="258"/>
        <v/>
      </c>
      <c r="AP878" s="39" t="str">
        <f t="shared" si="250"/>
        <v/>
      </c>
      <c r="AQ878" s="97" t="str">
        <f t="shared" si="245"/>
        <v/>
      </c>
      <c r="AR878" s="140" t="str">
        <f>_xlfn.IFNA(IF(AND(MATCH(B878,SlNrfürStrecke!A:A,0)&gt;0,MATCH(C878,SlNrfürStrecke!B:B,0)&gt;0)=TRUE,"ja","nein"),"nein")</f>
        <v>nein</v>
      </c>
      <c r="AS878" s="140" t="str">
        <f t="shared" si="251"/>
        <v>nein</v>
      </c>
      <c r="AT878" s="113" t="str">
        <f t="shared" si="252"/>
        <v>Ja</v>
      </c>
      <c r="AU878" s="113"/>
      <c r="AV878" s="141" t="s">
        <v>3607</v>
      </c>
    </row>
    <row r="879" spans="1:48" s="39" customFormat="1" hidden="1" x14ac:dyDescent="0.25">
      <c r="A879" s="23"/>
      <c r="B879" s="77">
        <v>51529</v>
      </c>
      <c r="C879" s="81" t="s">
        <v>112</v>
      </c>
      <c r="D879" s="81" t="s">
        <v>3</v>
      </c>
      <c r="E879" s="37" t="b">
        <f t="shared" si="253"/>
        <v>0</v>
      </c>
      <c r="F879" s="37" t="b">
        <f t="shared" si="246"/>
        <v>0</v>
      </c>
      <c r="G879" s="38" t="str">
        <f t="shared" si="255"/>
        <v xml:space="preserve">51529 88 </v>
      </c>
      <c r="H879" s="18" t="s">
        <v>1226</v>
      </c>
      <c r="I879" s="94" t="s">
        <v>113</v>
      </c>
      <c r="J879" s="19" t="s">
        <v>3</v>
      </c>
      <c r="K879" s="19" t="s">
        <v>3</v>
      </c>
      <c r="L879" s="51"/>
      <c r="M879" s="51"/>
      <c r="N879" s="19" t="str">
        <f t="shared" si="256"/>
        <v/>
      </c>
      <c r="O879" s="22" t="str">
        <f t="shared" ca="1" si="259"/>
        <v>ja</v>
      </c>
      <c r="P879" s="22" t="str">
        <f t="shared" ca="1" si="260"/>
        <v>ja</v>
      </c>
      <c r="Q879" s="20" t="str">
        <f t="shared" ca="1" si="257"/>
        <v>Ja</v>
      </c>
      <c r="R879" s="53" t="s">
        <v>1227</v>
      </c>
      <c r="S879" s="73"/>
      <c r="T879" s="28"/>
      <c r="U879" s="33" t="str">
        <f t="shared" si="247"/>
        <v/>
      </c>
      <c r="V879" s="29"/>
      <c r="W879" s="35"/>
      <c r="X879" s="35"/>
      <c r="Y879" s="35"/>
      <c r="Z879" s="35"/>
      <c r="AA879" s="24" t="str">
        <f>IF(W879&lt;&gt;"",VLOOKUP(W879,'Anlagentypen strukt inkl RD end'!$A$2:$H$40,8),"")</f>
        <v/>
      </c>
      <c r="AB879" s="24" t="str">
        <f>IF(X879&lt;&gt;"",VLOOKUP(X879,'Anlagentypen strukt inkl RD end'!$A$2:$H$40,8),"")</f>
        <v/>
      </c>
      <c r="AC879" s="24" t="str">
        <f>IF(Y879&lt;&gt;"",VLOOKUP(Y879,'Anlagentypen strukt inkl RD end'!$A$2:$H$40,8),"")</f>
        <v/>
      </c>
      <c r="AD879" s="24" t="str">
        <f>IF(Z879&lt;&gt;"",VLOOKUP(Z879,'Anlagentypen strukt inkl RD end'!$A$2:$H$40,8),"")</f>
        <v/>
      </c>
      <c r="AE879" s="33" t="str">
        <f t="shared" si="248"/>
        <v/>
      </c>
      <c r="AF879" s="25"/>
      <c r="AG879" s="25"/>
      <c r="AH879" s="25"/>
      <c r="AI879" s="25"/>
      <c r="AJ879" s="47" t="str">
        <f t="shared" si="249"/>
        <v/>
      </c>
      <c r="AK879" s="48" t="str">
        <f t="shared" si="243"/>
        <v/>
      </c>
      <c r="AL879" s="47" t="str">
        <f t="shared" si="254"/>
        <v/>
      </c>
      <c r="AM879" s="27"/>
      <c r="AN879" s="36" t="str">
        <f t="shared" si="244"/>
        <v/>
      </c>
      <c r="AO879" s="39" t="str">
        <f t="shared" si="258"/>
        <v/>
      </c>
      <c r="AP879" s="39" t="str">
        <f t="shared" si="250"/>
        <v/>
      </c>
      <c r="AQ879" s="97" t="str">
        <f t="shared" si="245"/>
        <v/>
      </c>
      <c r="AR879" s="113" t="str">
        <f>_xlfn.IFNA(IF(AND(MATCH(B879,SlNrfürStrecke!A:A,0)&gt;0,MATCH(C879,SlNrfürStrecke!B:B,0)&gt;0)=TRUE,"ja","nein"),"nein")</f>
        <v>nein</v>
      </c>
      <c r="AS879" s="140" t="str">
        <f t="shared" si="251"/>
        <v>nein</v>
      </c>
      <c r="AT879" s="113" t="str">
        <f t="shared" si="252"/>
        <v>Ja</v>
      </c>
      <c r="AU879" s="113"/>
      <c r="AV879" s="141" t="s">
        <v>3607</v>
      </c>
    </row>
    <row r="880" spans="1:48" s="39" customFormat="1" ht="26.4" hidden="1" x14ac:dyDescent="0.25">
      <c r="A880" s="23"/>
      <c r="B880" s="77">
        <v>51529</v>
      </c>
      <c r="C880" s="81" t="s">
        <v>142</v>
      </c>
      <c r="D880" s="81" t="s">
        <v>8</v>
      </c>
      <c r="E880" s="37" t="b">
        <f t="shared" si="253"/>
        <v>0</v>
      </c>
      <c r="F880" s="37" t="b">
        <f t="shared" si="246"/>
        <v>0</v>
      </c>
      <c r="G880" s="38" t="str">
        <f t="shared" si="255"/>
        <v>51529 91 g</v>
      </c>
      <c r="H880" s="18" t="s">
        <v>1226</v>
      </c>
      <c r="I880" s="94" t="s">
        <v>3164</v>
      </c>
      <c r="J880" s="19" t="s">
        <v>3</v>
      </c>
      <c r="K880" s="19" t="s">
        <v>3182</v>
      </c>
      <c r="L880" s="51"/>
      <c r="M880" s="51"/>
      <c r="N880" s="19" t="str">
        <f t="shared" si="256"/>
        <v/>
      </c>
      <c r="O880" s="22" t="str">
        <f t="shared" ca="1" si="259"/>
        <v>ja</v>
      </c>
      <c r="P880" s="22" t="str">
        <f t="shared" ca="1" si="260"/>
        <v>ja</v>
      </c>
      <c r="Q880" s="20" t="str">
        <f t="shared" ca="1" si="257"/>
        <v>Ja</v>
      </c>
      <c r="R880" s="53" t="s">
        <v>1228</v>
      </c>
      <c r="S880" s="84"/>
      <c r="T880" s="83"/>
      <c r="U880" s="33" t="str">
        <f t="shared" si="247"/>
        <v/>
      </c>
      <c r="V880" s="29"/>
      <c r="W880" s="35"/>
      <c r="X880" s="35"/>
      <c r="Y880" s="35"/>
      <c r="Z880" s="35"/>
      <c r="AA880" s="24" t="str">
        <f>IF(W880&lt;&gt;"",VLOOKUP(W880,'Anlagentypen strukt inkl RD end'!$A$2:$H$40,8),"")</f>
        <v/>
      </c>
      <c r="AB880" s="24" t="str">
        <f>IF(X880&lt;&gt;"",VLOOKUP(X880,'Anlagentypen strukt inkl RD end'!$A$2:$H$40,8),"")</f>
        <v/>
      </c>
      <c r="AC880" s="24" t="str">
        <f>IF(Y880&lt;&gt;"",VLOOKUP(Y880,'Anlagentypen strukt inkl RD end'!$A$2:$H$40,8),"")</f>
        <v/>
      </c>
      <c r="AD880" s="24" t="str">
        <f>IF(Z880&lt;&gt;"",VLOOKUP(Z880,'Anlagentypen strukt inkl RD end'!$A$2:$H$40,8),"")</f>
        <v/>
      </c>
      <c r="AE880" s="33" t="str">
        <f t="shared" si="248"/>
        <v/>
      </c>
      <c r="AF880" s="25"/>
      <c r="AG880" s="25"/>
      <c r="AH880" s="25"/>
      <c r="AI880" s="25"/>
      <c r="AJ880" s="47" t="str">
        <f t="shared" si="249"/>
        <v/>
      </c>
      <c r="AK880" s="48" t="str">
        <f t="shared" si="243"/>
        <v/>
      </c>
      <c r="AL880" s="47" t="str">
        <f t="shared" si="254"/>
        <v/>
      </c>
      <c r="AM880" s="27"/>
      <c r="AN880" s="36" t="str">
        <f t="shared" si="244"/>
        <v/>
      </c>
      <c r="AO880" s="39" t="str">
        <f t="shared" si="258"/>
        <v/>
      </c>
      <c r="AP880" s="39" t="str">
        <f t="shared" si="250"/>
        <v/>
      </c>
      <c r="AQ880" s="97" t="str">
        <f t="shared" si="245"/>
        <v/>
      </c>
      <c r="AR880" s="113" t="str">
        <f>_xlfn.IFNA(IF(AND(MATCH(B880,SlNrfürStrecke!A:A,0)&gt;0,MATCH(C880,SlNrfürStrecke!B:B,0)&gt;0)=TRUE,"ja","nein"),"nein")</f>
        <v>nein</v>
      </c>
      <c r="AS880" s="140" t="str">
        <f t="shared" si="251"/>
        <v>nein</v>
      </c>
      <c r="AT880" s="113" t="str">
        <f t="shared" si="252"/>
        <v>Ja</v>
      </c>
      <c r="AU880" s="113"/>
      <c r="AV880" s="141" t="s">
        <v>3607</v>
      </c>
    </row>
    <row r="881" spans="1:48" s="39" customFormat="1" hidden="1" x14ac:dyDescent="0.25">
      <c r="A881" s="23"/>
      <c r="B881" s="77">
        <v>51530</v>
      </c>
      <c r="C881" s="80" t="s">
        <v>3</v>
      </c>
      <c r="D881" s="81" t="s">
        <v>8</v>
      </c>
      <c r="E881" s="37" t="b">
        <f t="shared" si="253"/>
        <v>0</v>
      </c>
      <c r="F881" s="37" t="b">
        <f t="shared" si="246"/>
        <v>0</v>
      </c>
      <c r="G881" s="38" t="str">
        <f t="shared" si="255"/>
        <v>51530  g</v>
      </c>
      <c r="H881" s="18" t="s">
        <v>1230</v>
      </c>
      <c r="I881" s="93" t="s">
        <v>2346</v>
      </c>
      <c r="J881" s="19" t="s">
        <v>3</v>
      </c>
      <c r="K881" s="19" t="s">
        <v>3</v>
      </c>
      <c r="L881" s="51"/>
      <c r="M881" s="51"/>
      <c r="N881" s="19" t="str">
        <f t="shared" si="256"/>
        <v/>
      </c>
      <c r="O881" s="22" t="str">
        <f t="shared" ca="1" si="259"/>
        <v>ja</v>
      </c>
      <c r="P881" s="22" t="str">
        <f t="shared" ca="1" si="260"/>
        <v>ja</v>
      </c>
      <c r="Q881" s="20" t="str">
        <f t="shared" ca="1" si="257"/>
        <v>Ja</v>
      </c>
      <c r="R881" s="53" t="s">
        <v>1229</v>
      </c>
      <c r="S881" s="84"/>
      <c r="T881" s="83"/>
      <c r="U881" s="33" t="str">
        <f t="shared" si="247"/>
        <v/>
      </c>
      <c r="V881" s="29"/>
      <c r="W881" s="35"/>
      <c r="X881" s="35"/>
      <c r="Y881" s="35"/>
      <c r="Z881" s="35"/>
      <c r="AA881" s="24" t="str">
        <f>IF(W881&lt;&gt;"",VLOOKUP(W881,'Anlagentypen strukt inkl RD end'!$A$2:$H$40,8),"")</f>
        <v/>
      </c>
      <c r="AB881" s="24" t="str">
        <f>IF(X881&lt;&gt;"",VLOOKUP(X881,'Anlagentypen strukt inkl RD end'!$A$2:$H$40,8),"")</f>
        <v/>
      </c>
      <c r="AC881" s="24" t="str">
        <f>IF(Y881&lt;&gt;"",VLOOKUP(Y881,'Anlagentypen strukt inkl RD end'!$A$2:$H$40,8),"")</f>
        <v/>
      </c>
      <c r="AD881" s="24" t="str">
        <f>IF(Z881&lt;&gt;"",VLOOKUP(Z881,'Anlagentypen strukt inkl RD end'!$A$2:$H$40,8),"")</f>
        <v/>
      </c>
      <c r="AE881" s="33" t="str">
        <f t="shared" si="248"/>
        <v/>
      </c>
      <c r="AF881" s="25"/>
      <c r="AG881" s="25"/>
      <c r="AH881" s="25"/>
      <c r="AI881" s="25"/>
      <c r="AJ881" s="47" t="str">
        <f t="shared" si="249"/>
        <v/>
      </c>
      <c r="AK881" s="48" t="str">
        <f t="shared" si="243"/>
        <v/>
      </c>
      <c r="AL881" s="47" t="str">
        <f t="shared" si="254"/>
        <v/>
      </c>
      <c r="AM881" s="27"/>
      <c r="AN881" s="36" t="str">
        <f t="shared" si="244"/>
        <v/>
      </c>
      <c r="AO881" s="39" t="str">
        <f t="shared" si="258"/>
        <v/>
      </c>
      <c r="AP881" s="39" t="str">
        <f t="shared" si="250"/>
        <v/>
      </c>
      <c r="AQ881" s="97" t="str">
        <f t="shared" si="245"/>
        <v/>
      </c>
      <c r="AR881" s="140" t="str">
        <f>_xlfn.IFNA(IF(AND(MATCH(B881,SlNrfürStrecke!A:A,0)&gt;0,MATCH(C881,SlNrfürStrecke!B:B,0)&gt;0)=TRUE,"ja","nein"),"nein")</f>
        <v>nein</v>
      </c>
      <c r="AS881" s="140" t="str">
        <f t="shared" si="251"/>
        <v>nein</v>
      </c>
      <c r="AT881" s="113" t="str">
        <f t="shared" si="252"/>
        <v>Ja</v>
      </c>
      <c r="AU881" s="113"/>
      <c r="AV881" s="141" t="s">
        <v>3607</v>
      </c>
    </row>
    <row r="882" spans="1:48" s="39" customFormat="1" hidden="1" x14ac:dyDescent="0.25">
      <c r="A882" s="23"/>
      <c r="B882" s="77">
        <v>51530</v>
      </c>
      <c r="C882" s="81" t="s">
        <v>112</v>
      </c>
      <c r="D882" s="81" t="s">
        <v>3</v>
      </c>
      <c r="E882" s="37" t="b">
        <f t="shared" si="253"/>
        <v>0</v>
      </c>
      <c r="F882" s="37" t="b">
        <f t="shared" si="246"/>
        <v>0</v>
      </c>
      <c r="G882" s="38" t="str">
        <f t="shared" si="255"/>
        <v xml:space="preserve">51530 88 </v>
      </c>
      <c r="H882" s="18" t="s">
        <v>1230</v>
      </c>
      <c r="I882" s="94" t="s">
        <v>113</v>
      </c>
      <c r="J882" s="19" t="s">
        <v>3</v>
      </c>
      <c r="K882" s="19" t="s">
        <v>3</v>
      </c>
      <c r="L882" s="51"/>
      <c r="M882" s="51"/>
      <c r="N882" s="19" t="str">
        <f t="shared" si="256"/>
        <v/>
      </c>
      <c r="O882" s="22" t="str">
        <f t="shared" ca="1" si="259"/>
        <v>ja</v>
      </c>
      <c r="P882" s="22" t="str">
        <f t="shared" ca="1" si="260"/>
        <v>ja</v>
      </c>
      <c r="Q882" s="20" t="str">
        <f t="shared" ca="1" si="257"/>
        <v>Ja</v>
      </c>
      <c r="R882" s="53" t="s">
        <v>1231</v>
      </c>
      <c r="S882" s="73"/>
      <c r="T882" s="28"/>
      <c r="U882" s="33" t="str">
        <f t="shared" si="247"/>
        <v/>
      </c>
      <c r="V882" s="29"/>
      <c r="W882" s="35"/>
      <c r="X882" s="35"/>
      <c r="Y882" s="35"/>
      <c r="Z882" s="35"/>
      <c r="AA882" s="24" t="str">
        <f>IF(W882&lt;&gt;"",VLOOKUP(W882,'Anlagentypen strukt inkl RD end'!$A$2:$H$40,8),"")</f>
        <v/>
      </c>
      <c r="AB882" s="24" t="str">
        <f>IF(X882&lt;&gt;"",VLOOKUP(X882,'Anlagentypen strukt inkl RD end'!$A$2:$H$40,8),"")</f>
        <v/>
      </c>
      <c r="AC882" s="24" t="str">
        <f>IF(Y882&lt;&gt;"",VLOOKUP(Y882,'Anlagentypen strukt inkl RD end'!$A$2:$H$40,8),"")</f>
        <v/>
      </c>
      <c r="AD882" s="24" t="str">
        <f>IF(Z882&lt;&gt;"",VLOOKUP(Z882,'Anlagentypen strukt inkl RD end'!$A$2:$H$40,8),"")</f>
        <v/>
      </c>
      <c r="AE882" s="33" t="str">
        <f t="shared" si="248"/>
        <v/>
      </c>
      <c r="AF882" s="25"/>
      <c r="AG882" s="25"/>
      <c r="AH882" s="25"/>
      <c r="AI882" s="25"/>
      <c r="AJ882" s="47" t="str">
        <f t="shared" si="249"/>
        <v/>
      </c>
      <c r="AK882" s="48" t="str">
        <f t="shared" si="243"/>
        <v/>
      </c>
      <c r="AL882" s="47" t="str">
        <f t="shared" si="254"/>
        <v/>
      </c>
      <c r="AM882" s="27"/>
      <c r="AN882" s="36" t="str">
        <f t="shared" si="244"/>
        <v/>
      </c>
      <c r="AO882" s="39" t="str">
        <f t="shared" si="258"/>
        <v/>
      </c>
      <c r="AP882" s="39" t="str">
        <f t="shared" si="250"/>
        <v/>
      </c>
      <c r="AQ882" s="97" t="str">
        <f t="shared" si="245"/>
        <v/>
      </c>
      <c r="AR882" s="113" t="str">
        <f>_xlfn.IFNA(IF(AND(MATCH(B882,SlNrfürStrecke!A:A,0)&gt;0,MATCH(C882,SlNrfürStrecke!B:B,0)&gt;0)=TRUE,"ja","nein"),"nein")</f>
        <v>nein</v>
      </c>
      <c r="AS882" s="140" t="str">
        <f t="shared" si="251"/>
        <v>nein</v>
      </c>
      <c r="AT882" s="113" t="str">
        <f t="shared" si="252"/>
        <v>Ja</v>
      </c>
      <c r="AU882" s="113"/>
      <c r="AV882" s="141" t="s">
        <v>3607</v>
      </c>
    </row>
    <row r="883" spans="1:48" s="39" customFormat="1" ht="26.4" hidden="1" x14ac:dyDescent="0.25">
      <c r="A883" s="23"/>
      <c r="B883" s="77">
        <v>51530</v>
      </c>
      <c r="C883" s="81" t="s">
        <v>142</v>
      </c>
      <c r="D883" s="81" t="s">
        <v>8</v>
      </c>
      <c r="E883" s="37" t="b">
        <f t="shared" si="253"/>
        <v>0</v>
      </c>
      <c r="F883" s="37" t="b">
        <f t="shared" si="246"/>
        <v>0</v>
      </c>
      <c r="G883" s="38" t="str">
        <f t="shared" si="255"/>
        <v>51530 91 g</v>
      </c>
      <c r="H883" s="18" t="s">
        <v>1230</v>
      </c>
      <c r="I883" s="94" t="s">
        <v>3164</v>
      </c>
      <c r="J883" s="19" t="s">
        <v>3</v>
      </c>
      <c r="K883" s="19" t="s">
        <v>3182</v>
      </c>
      <c r="L883" s="51"/>
      <c r="M883" s="51"/>
      <c r="N883" s="19" t="str">
        <f t="shared" si="256"/>
        <v/>
      </c>
      <c r="O883" s="22" t="str">
        <f t="shared" ca="1" si="259"/>
        <v>ja</v>
      </c>
      <c r="P883" s="22" t="str">
        <f t="shared" ca="1" si="260"/>
        <v>ja</v>
      </c>
      <c r="Q883" s="20" t="str">
        <f t="shared" ca="1" si="257"/>
        <v>Ja</v>
      </c>
      <c r="R883" s="53" t="s">
        <v>1232</v>
      </c>
      <c r="S883" s="84"/>
      <c r="T883" s="83"/>
      <c r="U883" s="33" t="str">
        <f t="shared" si="247"/>
        <v/>
      </c>
      <c r="V883" s="29"/>
      <c r="W883" s="35"/>
      <c r="X883" s="35"/>
      <c r="Y883" s="35"/>
      <c r="Z883" s="35"/>
      <c r="AA883" s="24" t="str">
        <f>IF(W883&lt;&gt;"",VLOOKUP(W883,'Anlagentypen strukt inkl RD end'!$A$2:$H$40,8),"")</f>
        <v/>
      </c>
      <c r="AB883" s="24" t="str">
        <f>IF(X883&lt;&gt;"",VLOOKUP(X883,'Anlagentypen strukt inkl RD end'!$A$2:$H$40,8),"")</f>
        <v/>
      </c>
      <c r="AC883" s="24" t="str">
        <f>IF(Y883&lt;&gt;"",VLOOKUP(Y883,'Anlagentypen strukt inkl RD end'!$A$2:$H$40,8),"")</f>
        <v/>
      </c>
      <c r="AD883" s="24" t="str">
        <f>IF(Z883&lt;&gt;"",VLOOKUP(Z883,'Anlagentypen strukt inkl RD end'!$A$2:$H$40,8),"")</f>
        <v/>
      </c>
      <c r="AE883" s="33" t="str">
        <f t="shared" si="248"/>
        <v/>
      </c>
      <c r="AF883" s="25"/>
      <c r="AG883" s="25"/>
      <c r="AH883" s="25"/>
      <c r="AI883" s="25"/>
      <c r="AJ883" s="47" t="str">
        <f t="shared" si="249"/>
        <v/>
      </c>
      <c r="AK883" s="48" t="str">
        <f t="shared" si="243"/>
        <v/>
      </c>
      <c r="AL883" s="47" t="str">
        <f t="shared" si="254"/>
        <v/>
      </c>
      <c r="AM883" s="27"/>
      <c r="AN883" s="36" t="str">
        <f t="shared" si="244"/>
        <v/>
      </c>
      <c r="AO883" s="39" t="str">
        <f t="shared" si="258"/>
        <v/>
      </c>
      <c r="AP883" s="39" t="str">
        <f t="shared" si="250"/>
        <v/>
      </c>
      <c r="AQ883" s="97" t="str">
        <f t="shared" si="245"/>
        <v/>
      </c>
      <c r="AR883" s="113" t="str">
        <f>_xlfn.IFNA(IF(AND(MATCH(B883,SlNrfürStrecke!A:A,0)&gt;0,MATCH(C883,SlNrfürStrecke!B:B,0)&gt;0)=TRUE,"ja","nein"),"nein")</f>
        <v>nein</v>
      </c>
      <c r="AS883" s="140" t="str">
        <f t="shared" si="251"/>
        <v>nein</v>
      </c>
      <c r="AT883" s="113" t="str">
        <f t="shared" si="252"/>
        <v>Ja</v>
      </c>
      <c r="AU883" s="113"/>
      <c r="AV883" s="141" t="s">
        <v>3607</v>
      </c>
    </row>
    <row r="884" spans="1:48" s="39" customFormat="1" hidden="1" x14ac:dyDescent="0.25">
      <c r="A884" s="23"/>
      <c r="B884" s="77">
        <v>51532</v>
      </c>
      <c r="C884" s="80" t="s">
        <v>3</v>
      </c>
      <c r="D884" s="81" t="s">
        <v>8</v>
      </c>
      <c r="E884" s="37" t="b">
        <f t="shared" si="253"/>
        <v>0</v>
      </c>
      <c r="F884" s="37" t="b">
        <f t="shared" si="246"/>
        <v>0</v>
      </c>
      <c r="G884" s="38" t="str">
        <f t="shared" si="255"/>
        <v>51532  g</v>
      </c>
      <c r="H884" s="18" t="s">
        <v>1234</v>
      </c>
      <c r="I884" s="93" t="s">
        <v>2346</v>
      </c>
      <c r="J884" s="19" t="s">
        <v>3</v>
      </c>
      <c r="K884" s="19" t="s">
        <v>3</v>
      </c>
      <c r="L884" s="51"/>
      <c r="M884" s="51"/>
      <c r="N884" s="19" t="str">
        <f t="shared" si="256"/>
        <v/>
      </c>
      <c r="O884" s="22" t="str">
        <f t="shared" ca="1" si="259"/>
        <v>ja</v>
      </c>
      <c r="P884" s="22" t="str">
        <f t="shared" ca="1" si="260"/>
        <v>ja</v>
      </c>
      <c r="Q884" s="20" t="str">
        <f t="shared" ca="1" si="257"/>
        <v>Ja</v>
      </c>
      <c r="R884" s="53" t="s">
        <v>1233</v>
      </c>
      <c r="S884" s="84"/>
      <c r="T884" s="83"/>
      <c r="U884" s="33" t="str">
        <f t="shared" si="247"/>
        <v/>
      </c>
      <c r="V884" s="29"/>
      <c r="W884" s="35"/>
      <c r="X884" s="35"/>
      <c r="Y884" s="35"/>
      <c r="Z884" s="35"/>
      <c r="AA884" s="24" t="str">
        <f>IF(W884&lt;&gt;"",VLOOKUP(W884,'Anlagentypen strukt inkl RD end'!$A$2:$H$40,8),"")</f>
        <v/>
      </c>
      <c r="AB884" s="24" t="str">
        <f>IF(X884&lt;&gt;"",VLOOKUP(X884,'Anlagentypen strukt inkl RD end'!$A$2:$H$40,8),"")</f>
        <v/>
      </c>
      <c r="AC884" s="24" t="str">
        <f>IF(Y884&lt;&gt;"",VLOOKUP(Y884,'Anlagentypen strukt inkl RD end'!$A$2:$H$40,8),"")</f>
        <v/>
      </c>
      <c r="AD884" s="24" t="str">
        <f>IF(Z884&lt;&gt;"",VLOOKUP(Z884,'Anlagentypen strukt inkl RD end'!$A$2:$H$40,8),"")</f>
        <v/>
      </c>
      <c r="AE884" s="33" t="str">
        <f t="shared" si="248"/>
        <v/>
      </c>
      <c r="AF884" s="25"/>
      <c r="AG884" s="25"/>
      <c r="AH884" s="25"/>
      <c r="AI884" s="25"/>
      <c r="AJ884" s="47" t="str">
        <f t="shared" si="249"/>
        <v/>
      </c>
      <c r="AK884" s="48" t="str">
        <f t="shared" si="243"/>
        <v/>
      </c>
      <c r="AL884" s="47" t="str">
        <f t="shared" si="254"/>
        <v/>
      </c>
      <c r="AM884" s="27"/>
      <c r="AN884" s="36" t="str">
        <f t="shared" si="244"/>
        <v/>
      </c>
      <c r="AO884" s="39" t="str">
        <f t="shared" si="258"/>
        <v/>
      </c>
      <c r="AP884" s="39" t="str">
        <f t="shared" si="250"/>
        <v/>
      </c>
      <c r="AQ884" s="97" t="str">
        <f t="shared" si="245"/>
        <v/>
      </c>
      <c r="AR884" s="140" t="str">
        <f>_xlfn.IFNA(IF(AND(MATCH(B884,SlNrfürStrecke!A:A,0)&gt;0,MATCH(C884,SlNrfürStrecke!B:B,0)&gt;0)=TRUE,"ja","nein"),"nein")</f>
        <v>nein</v>
      </c>
      <c r="AS884" s="140" t="str">
        <f t="shared" si="251"/>
        <v>nein</v>
      </c>
      <c r="AT884" s="113" t="str">
        <f t="shared" si="252"/>
        <v>Ja</v>
      </c>
      <c r="AU884" s="113"/>
      <c r="AV884" s="141" t="s">
        <v>3607</v>
      </c>
    </row>
    <row r="885" spans="1:48" s="39" customFormat="1" hidden="1" x14ac:dyDescent="0.25">
      <c r="A885" s="23"/>
      <c r="B885" s="77">
        <v>51532</v>
      </c>
      <c r="C885" s="81" t="s">
        <v>112</v>
      </c>
      <c r="D885" s="81" t="s">
        <v>3</v>
      </c>
      <c r="E885" s="37" t="b">
        <f t="shared" si="253"/>
        <v>0</v>
      </c>
      <c r="F885" s="37" t="b">
        <f t="shared" si="246"/>
        <v>0</v>
      </c>
      <c r="G885" s="38" t="str">
        <f t="shared" si="255"/>
        <v xml:space="preserve">51532 88 </v>
      </c>
      <c r="H885" s="18" t="s">
        <v>1234</v>
      </c>
      <c r="I885" s="94" t="s">
        <v>113</v>
      </c>
      <c r="J885" s="19" t="s">
        <v>3</v>
      </c>
      <c r="K885" s="19" t="s">
        <v>3</v>
      </c>
      <c r="L885" s="51"/>
      <c r="M885" s="51"/>
      <c r="N885" s="19" t="str">
        <f t="shared" si="256"/>
        <v/>
      </c>
      <c r="O885" s="22" t="str">
        <f t="shared" ca="1" si="259"/>
        <v>ja</v>
      </c>
      <c r="P885" s="22" t="str">
        <f t="shared" ca="1" si="260"/>
        <v>ja</v>
      </c>
      <c r="Q885" s="20" t="str">
        <f t="shared" ca="1" si="257"/>
        <v>Ja</v>
      </c>
      <c r="R885" s="53" t="s">
        <v>1235</v>
      </c>
      <c r="S885" s="73"/>
      <c r="T885" s="28"/>
      <c r="U885" s="33" t="str">
        <f t="shared" si="247"/>
        <v/>
      </c>
      <c r="V885" s="29"/>
      <c r="W885" s="35"/>
      <c r="X885" s="35"/>
      <c r="Y885" s="35"/>
      <c r="Z885" s="35"/>
      <c r="AA885" s="24" t="str">
        <f>IF(W885&lt;&gt;"",VLOOKUP(W885,'Anlagentypen strukt inkl RD end'!$A$2:$H$40,8),"")</f>
        <v/>
      </c>
      <c r="AB885" s="24" t="str">
        <f>IF(X885&lt;&gt;"",VLOOKUP(X885,'Anlagentypen strukt inkl RD end'!$A$2:$H$40,8),"")</f>
        <v/>
      </c>
      <c r="AC885" s="24" t="str">
        <f>IF(Y885&lt;&gt;"",VLOOKUP(Y885,'Anlagentypen strukt inkl RD end'!$A$2:$H$40,8),"")</f>
        <v/>
      </c>
      <c r="AD885" s="24" t="str">
        <f>IF(Z885&lt;&gt;"",VLOOKUP(Z885,'Anlagentypen strukt inkl RD end'!$A$2:$H$40,8),"")</f>
        <v/>
      </c>
      <c r="AE885" s="33" t="str">
        <f t="shared" si="248"/>
        <v/>
      </c>
      <c r="AF885" s="25"/>
      <c r="AG885" s="25"/>
      <c r="AH885" s="25"/>
      <c r="AI885" s="25"/>
      <c r="AJ885" s="47" t="str">
        <f t="shared" si="249"/>
        <v/>
      </c>
      <c r="AK885" s="48" t="str">
        <f t="shared" si="243"/>
        <v/>
      </c>
      <c r="AL885" s="47" t="str">
        <f t="shared" si="254"/>
        <v/>
      </c>
      <c r="AM885" s="27"/>
      <c r="AN885" s="36" t="str">
        <f t="shared" si="244"/>
        <v/>
      </c>
      <c r="AO885" s="39" t="str">
        <f t="shared" si="258"/>
        <v/>
      </c>
      <c r="AP885" s="39" t="str">
        <f t="shared" si="250"/>
        <v/>
      </c>
      <c r="AQ885" s="97" t="str">
        <f t="shared" si="245"/>
        <v/>
      </c>
      <c r="AR885" s="113" t="str">
        <f>_xlfn.IFNA(IF(AND(MATCH(B885,SlNrfürStrecke!A:A,0)&gt;0,MATCH(C885,SlNrfürStrecke!B:B,0)&gt;0)=TRUE,"ja","nein"),"nein")</f>
        <v>nein</v>
      </c>
      <c r="AS885" s="140" t="str">
        <f t="shared" si="251"/>
        <v>nein</v>
      </c>
      <c r="AT885" s="113" t="str">
        <f t="shared" si="252"/>
        <v>Ja</v>
      </c>
      <c r="AU885" s="113"/>
      <c r="AV885" s="141" t="s">
        <v>3607</v>
      </c>
    </row>
    <row r="886" spans="1:48" s="39" customFormat="1" ht="26.4" hidden="1" x14ac:dyDescent="0.25">
      <c r="A886" s="23"/>
      <c r="B886" s="77">
        <v>51532</v>
      </c>
      <c r="C886" s="81" t="s">
        <v>142</v>
      </c>
      <c r="D886" s="81" t="s">
        <v>8</v>
      </c>
      <c r="E886" s="37" t="b">
        <f t="shared" si="253"/>
        <v>0</v>
      </c>
      <c r="F886" s="37" t="b">
        <f t="shared" si="246"/>
        <v>0</v>
      </c>
      <c r="G886" s="38" t="str">
        <f t="shared" si="255"/>
        <v>51532 91 g</v>
      </c>
      <c r="H886" s="18" t="s">
        <v>1234</v>
      </c>
      <c r="I886" s="94" t="s">
        <v>3164</v>
      </c>
      <c r="J886" s="19" t="s">
        <v>3</v>
      </c>
      <c r="K886" s="19" t="s">
        <v>3182</v>
      </c>
      <c r="L886" s="51"/>
      <c r="M886" s="51"/>
      <c r="N886" s="19" t="str">
        <f t="shared" si="256"/>
        <v/>
      </c>
      <c r="O886" s="22" t="str">
        <f t="shared" ca="1" si="259"/>
        <v>ja</v>
      </c>
      <c r="P886" s="22" t="str">
        <f t="shared" ca="1" si="260"/>
        <v>ja</v>
      </c>
      <c r="Q886" s="20" t="str">
        <f t="shared" ca="1" si="257"/>
        <v>Ja</v>
      </c>
      <c r="R886" s="53" t="s">
        <v>1236</v>
      </c>
      <c r="S886" s="84"/>
      <c r="T886" s="83"/>
      <c r="U886" s="33" t="str">
        <f t="shared" si="247"/>
        <v/>
      </c>
      <c r="V886" s="29"/>
      <c r="W886" s="35"/>
      <c r="X886" s="35"/>
      <c r="Y886" s="35"/>
      <c r="Z886" s="35"/>
      <c r="AA886" s="24" t="str">
        <f>IF(W886&lt;&gt;"",VLOOKUP(W886,'Anlagentypen strukt inkl RD end'!$A$2:$H$40,8),"")</f>
        <v/>
      </c>
      <c r="AB886" s="24" t="str">
        <f>IF(X886&lt;&gt;"",VLOOKUP(X886,'Anlagentypen strukt inkl RD end'!$A$2:$H$40,8),"")</f>
        <v/>
      </c>
      <c r="AC886" s="24" t="str">
        <f>IF(Y886&lt;&gt;"",VLOOKUP(Y886,'Anlagentypen strukt inkl RD end'!$A$2:$H$40,8),"")</f>
        <v/>
      </c>
      <c r="AD886" s="24" t="str">
        <f>IF(Z886&lt;&gt;"",VLOOKUP(Z886,'Anlagentypen strukt inkl RD end'!$A$2:$H$40,8),"")</f>
        <v/>
      </c>
      <c r="AE886" s="33" t="str">
        <f t="shared" si="248"/>
        <v/>
      </c>
      <c r="AF886" s="25"/>
      <c r="AG886" s="25"/>
      <c r="AH886" s="25"/>
      <c r="AI886" s="25"/>
      <c r="AJ886" s="47" t="str">
        <f t="shared" si="249"/>
        <v/>
      </c>
      <c r="AK886" s="48" t="str">
        <f t="shared" si="243"/>
        <v/>
      </c>
      <c r="AL886" s="47" t="str">
        <f t="shared" si="254"/>
        <v/>
      </c>
      <c r="AM886" s="27"/>
      <c r="AN886" s="36" t="str">
        <f t="shared" si="244"/>
        <v/>
      </c>
      <c r="AO886" s="39" t="str">
        <f t="shared" si="258"/>
        <v/>
      </c>
      <c r="AP886" s="39" t="str">
        <f t="shared" si="250"/>
        <v/>
      </c>
      <c r="AQ886" s="97" t="str">
        <f t="shared" si="245"/>
        <v/>
      </c>
      <c r="AR886" s="113" t="str">
        <f>_xlfn.IFNA(IF(AND(MATCH(B886,SlNrfürStrecke!A:A,0)&gt;0,MATCH(C886,SlNrfürStrecke!B:B,0)&gt;0)=TRUE,"ja","nein"),"nein")</f>
        <v>nein</v>
      </c>
      <c r="AS886" s="140" t="str">
        <f t="shared" si="251"/>
        <v>nein</v>
      </c>
      <c r="AT886" s="113" t="str">
        <f t="shared" si="252"/>
        <v>Ja</v>
      </c>
      <c r="AU886" s="113"/>
      <c r="AV886" s="141" t="s">
        <v>3607</v>
      </c>
    </row>
    <row r="887" spans="1:48" s="39" customFormat="1" hidden="1" x14ac:dyDescent="0.25">
      <c r="A887" s="23"/>
      <c r="B887" s="77">
        <v>51533</v>
      </c>
      <c r="C887" s="80" t="s">
        <v>3</v>
      </c>
      <c r="D887" s="81" t="s">
        <v>8</v>
      </c>
      <c r="E887" s="37" t="b">
        <f t="shared" si="253"/>
        <v>0</v>
      </c>
      <c r="F887" s="37" t="b">
        <f t="shared" si="246"/>
        <v>0</v>
      </c>
      <c r="G887" s="38" t="str">
        <f t="shared" si="255"/>
        <v>51533  g</v>
      </c>
      <c r="H887" s="18" t="s">
        <v>1238</v>
      </c>
      <c r="I887" s="93" t="s">
        <v>2346</v>
      </c>
      <c r="J887" s="19" t="s">
        <v>3</v>
      </c>
      <c r="K887" s="19" t="s">
        <v>3</v>
      </c>
      <c r="L887" s="51"/>
      <c r="M887" s="51"/>
      <c r="N887" s="19" t="str">
        <f t="shared" si="256"/>
        <v/>
      </c>
      <c r="O887" s="22" t="str">
        <f t="shared" ca="1" si="259"/>
        <v>ja</v>
      </c>
      <c r="P887" s="22" t="str">
        <f t="shared" ca="1" si="260"/>
        <v>ja</v>
      </c>
      <c r="Q887" s="20" t="str">
        <f t="shared" ca="1" si="257"/>
        <v>Ja</v>
      </c>
      <c r="R887" s="53" t="s">
        <v>1237</v>
      </c>
      <c r="S887" s="84"/>
      <c r="T887" s="83"/>
      <c r="U887" s="33" t="str">
        <f t="shared" si="247"/>
        <v/>
      </c>
      <c r="V887" s="29"/>
      <c r="W887" s="35"/>
      <c r="X887" s="35"/>
      <c r="Y887" s="35"/>
      <c r="Z887" s="35"/>
      <c r="AA887" s="24" t="str">
        <f>IF(W887&lt;&gt;"",VLOOKUP(W887,'Anlagentypen strukt inkl RD end'!$A$2:$H$40,8),"")</f>
        <v/>
      </c>
      <c r="AB887" s="24" t="str">
        <f>IF(X887&lt;&gt;"",VLOOKUP(X887,'Anlagentypen strukt inkl RD end'!$A$2:$H$40,8),"")</f>
        <v/>
      </c>
      <c r="AC887" s="24" t="str">
        <f>IF(Y887&lt;&gt;"",VLOOKUP(Y887,'Anlagentypen strukt inkl RD end'!$A$2:$H$40,8),"")</f>
        <v/>
      </c>
      <c r="AD887" s="24" t="str">
        <f>IF(Z887&lt;&gt;"",VLOOKUP(Z887,'Anlagentypen strukt inkl RD end'!$A$2:$H$40,8),"")</f>
        <v/>
      </c>
      <c r="AE887" s="33" t="str">
        <f t="shared" si="248"/>
        <v/>
      </c>
      <c r="AF887" s="25"/>
      <c r="AG887" s="25"/>
      <c r="AH887" s="25"/>
      <c r="AI887" s="25"/>
      <c r="AJ887" s="47" t="str">
        <f t="shared" si="249"/>
        <v/>
      </c>
      <c r="AK887" s="48" t="str">
        <f t="shared" si="243"/>
        <v/>
      </c>
      <c r="AL887" s="47" t="str">
        <f t="shared" si="254"/>
        <v/>
      </c>
      <c r="AM887" s="27"/>
      <c r="AN887" s="36" t="str">
        <f t="shared" si="244"/>
        <v/>
      </c>
      <c r="AO887" s="39" t="str">
        <f t="shared" si="258"/>
        <v/>
      </c>
      <c r="AP887" s="39" t="str">
        <f t="shared" si="250"/>
        <v/>
      </c>
      <c r="AQ887" s="97" t="str">
        <f t="shared" si="245"/>
        <v/>
      </c>
      <c r="AR887" s="140" t="str">
        <f>_xlfn.IFNA(IF(AND(MATCH(B887,SlNrfürStrecke!A:A,0)&gt;0,MATCH(C887,SlNrfürStrecke!B:B,0)&gt;0)=TRUE,"ja","nein"),"nein")</f>
        <v>nein</v>
      </c>
      <c r="AS887" s="140" t="str">
        <f t="shared" si="251"/>
        <v>nein</v>
      </c>
      <c r="AT887" s="113" t="str">
        <f t="shared" si="252"/>
        <v>Ja</v>
      </c>
      <c r="AU887" s="113"/>
      <c r="AV887" s="141" t="s">
        <v>3607</v>
      </c>
    </row>
    <row r="888" spans="1:48" s="39" customFormat="1" hidden="1" x14ac:dyDescent="0.25">
      <c r="A888" s="23"/>
      <c r="B888" s="77">
        <v>51533</v>
      </c>
      <c r="C888" s="81" t="s">
        <v>112</v>
      </c>
      <c r="D888" s="81" t="s">
        <v>3</v>
      </c>
      <c r="E888" s="37" t="b">
        <f t="shared" si="253"/>
        <v>0</v>
      </c>
      <c r="F888" s="37" t="b">
        <f t="shared" si="246"/>
        <v>0</v>
      </c>
      <c r="G888" s="38" t="str">
        <f t="shared" si="255"/>
        <v xml:space="preserve">51533 88 </v>
      </c>
      <c r="H888" s="18" t="s">
        <v>1238</v>
      </c>
      <c r="I888" s="94" t="s">
        <v>113</v>
      </c>
      <c r="J888" s="19" t="s">
        <v>3</v>
      </c>
      <c r="K888" s="19" t="s">
        <v>3</v>
      </c>
      <c r="L888" s="51"/>
      <c r="M888" s="51"/>
      <c r="N888" s="19" t="str">
        <f t="shared" si="256"/>
        <v/>
      </c>
      <c r="O888" s="22" t="str">
        <f t="shared" ca="1" si="259"/>
        <v>ja</v>
      </c>
      <c r="P888" s="22" t="str">
        <f t="shared" ca="1" si="260"/>
        <v>ja</v>
      </c>
      <c r="Q888" s="20" t="str">
        <f t="shared" ca="1" si="257"/>
        <v>Ja</v>
      </c>
      <c r="R888" s="53" t="s">
        <v>1239</v>
      </c>
      <c r="S888" s="73"/>
      <c r="T888" s="28"/>
      <c r="U888" s="33" t="str">
        <f t="shared" si="247"/>
        <v/>
      </c>
      <c r="V888" s="29"/>
      <c r="W888" s="35"/>
      <c r="X888" s="35"/>
      <c r="Y888" s="35"/>
      <c r="Z888" s="35"/>
      <c r="AA888" s="24" t="str">
        <f>IF(W888&lt;&gt;"",VLOOKUP(W888,'Anlagentypen strukt inkl RD end'!$A$2:$H$40,8),"")</f>
        <v/>
      </c>
      <c r="AB888" s="24" t="str">
        <f>IF(X888&lt;&gt;"",VLOOKUP(X888,'Anlagentypen strukt inkl RD end'!$A$2:$H$40,8),"")</f>
        <v/>
      </c>
      <c r="AC888" s="24" t="str">
        <f>IF(Y888&lt;&gt;"",VLOOKUP(Y888,'Anlagentypen strukt inkl RD end'!$A$2:$H$40,8),"")</f>
        <v/>
      </c>
      <c r="AD888" s="24" t="str">
        <f>IF(Z888&lt;&gt;"",VLOOKUP(Z888,'Anlagentypen strukt inkl RD end'!$A$2:$H$40,8),"")</f>
        <v/>
      </c>
      <c r="AE888" s="33" t="str">
        <f t="shared" si="248"/>
        <v/>
      </c>
      <c r="AF888" s="25"/>
      <c r="AG888" s="25"/>
      <c r="AH888" s="25"/>
      <c r="AI888" s="25"/>
      <c r="AJ888" s="47" t="str">
        <f t="shared" si="249"/>
        <v/>
      </c>
      <c r="AK888" s="48" t="str">
        <f t="shared" si="243"/>
        <v/>
      </c>
      <c r="AL888" s="47" t="str">
        <f t="shared" si="254"/>
        <v/>
      </c>
      <c r="AM888" s="27"/>
      <c r="AN888" s="36" t="str">
        <f t="shared" si="244"/>
        <v/>
      </c>
      <c r="AO888" s="39" t="str">
        <f t="shared" si="258"/>
        <v/>
      </c>
      <c r="AP888" s="39" t="str">
        <f t="shared" si="250"/>
        <v/>
      </c>
      <c r="AQ888" s="97" t="str">
        <f t="shared" si="245"/>
        <v/>
      </c>
      <c r="AR888" s="113" t="str">
        <f>_xlfn.IFNA(IF(AND(MATCH(B888,SlNrfürStrecke!A:A,0)&gt;0,MATCH(C888,SlNrfürStrecke!B:B,0)&gt;0)=TRUE,"ja","nein"),"nein")</f>
        <v>nein</v>
      </c>
      <c r="AS888" s="140" t="str">
        <f t="shared" si="251"/>
        <v>nein</v>
      </c>
      <c r="AT888" s="113" t="str">
        <f t="shared" si="252"/>
        <v>Ja</v>
      </c>
      <c r="AU888" s="113"/>
      <c r="AV888" s="141" t="s">
        <v>3607</v>
      </c>
    </row>
    <row r="889" spans="1:48" s="39" customFormat="1" ht="26.4" hidden="1" x14ac:dyDescent="0.25">
      <c r="A889" s="23"/>
      <c r="B889" s="77">
        <v>51533</v>
      </c>
      <c r="C889" s="81" t="s">
        <v>142</v>
      </c>
      <c r="D889" s="81" t="s">
        <v>8</v>
      </c>
      <c r="E889" s="37" t="b">
        <f t="shared" si="253"/>
        <v>0</v>
      </c>
      <c r="F889" s="37" t="b">
        <f t="shared" si="246"/>
        <v>0</v>
      </c>
      <c r="G889" s="38" t="str">
        <f t="shared" si="255"/>
        <v>51533 91 g</v>
      </c>
      <c r="H889" s="18" t="s">
        <v>1238</v>
      </c>
      <c r="I889" s="94" t="s">
        <v>3164</v>
      </c>
      <c r="J889" s="19" t="s">
        <v>3</v>
      </c>
      <c r="K889" s="19" t="s">
        <v>3182</v>
      </c>
      <c r="L889" s="51"/>
      <c r="M889" s="51"/>
      <c r="N889" s="19" t="str">
        <f t="shared" si="256"/>
        <v/>
      </c>
      <c r="O889" s="22" t="str">
        <f t="shared" ca="1" si="259"/>
        <v>ja</v>
      </c>
      <c r="P889" s="22" t="str">
        <f t="shared" ca="1" si="260"/>
        <v>ja</v>
      </c>
      <c r="Q889" s="20" t="str">
        <f t="shared" ca="1" si="257"/>
        <v>Ja</v>
      </c>
      <c r="R889" s="53" t="s">
        <v>1240</v>
      </c>
      <c r="S889" s="84"/>
      <c r="T889" s="83"/>
      <c r="U889" s="33" t="str">
        <f t="shared" si="247"/>
        <v/>
      </c>
      <c r="V889" s="29"/>
      <c r="W889" s="35"/>
      <c r="X889" s="35"/>
      <c r="Y889" s="35"/>
      <c r="Z889" s="35"/>
      <c r="AA889" s="24" t="str">
        <f>IF(W889&lt;&gt;"",VLOOKUP(W889,'Anlagentypen strukt inkl RD end'!$A$2:$H$40,8),"")</f>
        <v/>
      </c>
      <c r="AB889" s="24" t="str">
        <f>IF(X889&lt;&gt;"",VLOOKUP(X889,'Anlagentypen strukt inkl RD end'!$A$2:$H$40,8),"")</f>
        <v/>
      </c>
      <c r="AC889" s="24" t="str">
        <f>IF(Y889&lt;&gt;"",VLOOKUP(Y889,'Anlagentypen strukt inkl RD end'!$A$2:$H$40,8),"")</f>
        <v/>
      </c>
      <c r="AD889" s="24" t="str">
        <f>IF(Z889&lt;&gt;"",VLOOKUP(Z889,'Anlagentypen strukt inkl RD end'!$A$2:$H$40,8),"")</f>
        <v/>
      </c>
      <c r="AE889" s="33" t="str">
        <f t="shared" si="248"/>
        <v/>
      </c>
      <c r="AF889" s="25"/>
      <c r="AG889" s="25"/>
      <c r="AH889" s="25"/>
      <c r="AI889" s="25"/>
      <c r="AJ889" s="47" t="str">
        <f t="shared" si="249"/>
        <v/>
      </c>
      <c r="AK889" s="48" t="str">
        <f t="shared" si="243"/>
        <v/>
      </c>
      <c r="AL889" s="47" t="str">
        <f t="shared" si="254"/>
        <v/>
      </c>
      <c r="AM889" s="27"/>
      <c r="AN889" s="36" t="str">
        <f t="shared" si="244"/>
        <v/>
      </c>
      <c r="AO889" s="39" t="str">
        <f t="shared" si="258"/>
        <v/>
      </c>
      <c r="AP889" s="39" t="str">
        <f t="shared" si="250"/>
        <v/>
      </c>
      <c r="AQ889" s="97" t="str">
        <f t="shared" si="245"/>
        <v/>
      </c>
      <c r="AR889" s="113" t="str">
        <f>_xlfn.IFNA(IF(AND(MATCH(B889,SlNrfürStrecke!A:A,0)&gt;0,MATCH(C889,SlNrfürStrecke!B:B,0)&gt;0)=TRUE,"ja","nein"),"nein")</f>
        <v>nein</v>
      </c>
      <c r="AS889" s="140" t="str">
        <f t="shared" si="251"/>
        <v>nein</v>
      </c>
      <c r="AT889" s="113" t="str">
        <f t="shared" si="252"/>
        <v>Ja</v>
      </c>
      <c r="AU889" s="113"/>
      <c r="AV889" s="141" t="s">
        <v>3607</v>
      </c>
    </row>
    <row r="890" spans="1:48" s="39" customFormat="1" hidden="1" x14ac:dyDescent="0.25">
      <c r="A890" s="23"/>
      <c r="B890" s="77">
        <v>51534</v>
      </c>
      <c r="C890" s="80" t="s">
        <v>3</v>
      </c>
      <c r="D890" s="81" t="s">
        <v>8</v>
      </c>
      <c r="E890" s="37" t="b">
        <f t="shared" si="253"/>
        <v>0</v>
      </c>
      <c r="F890" s="37" t="b">
        <f t="shared" si="246"/>
        <v>0</v>
      </c>
      <c r="G890" s="38" t="str">
        <f t="shared" si="255"/>
        <v>51534  g</v>
      </c>
      <c r="H890" s="18" t="s">
        <v>1242</v>
      </c>
      <c r="I890" s="93" t="s">
        <v>2346</v>
      </c>
      <c r="J890" s="19" t="s">
        <v>3</v>
      </c>
      <c r="K890" s="19" t="s">
        <v>3</v>
      </c>
      <c r="L890" s="51"/>
      <c r="M890" s="51"/>
      <c r="N890" s="19" t="str">
        <f t="shared" si="256"/>
        <v/>
      </c>
      <c r="O890" s="22" t="str">
        <f t="shared" ca="1" si="259"/>
        <v>ja</v>
      </c>
      <c r="P890" s="22" t="str">
        <f t="shared" ca="1" si="260"/>
        <v>ja</v>
      </c>
      <c r="Q890" s="20" t="str">
        <f t="shared" ca="1" si="257"/>
        <v>Ja</v>
      </c>
      <c r="R890" s="53" t="s">
        <v>1241</v>
      </c>
      <c r="S890" s="84"/>
      <c r="T890" s="83"/>
      <c r="U890" s="33" t="str">
        <f t="shared" si="247"/>
        <v/>
      </c>
      <c r="V890" s="29"/>
      <c r="W890" s="35"/>
      <c r="X890" s="35"/>
      <c r="Y890" s="35"/>
      <c r="Z890" s="35"/>
      <c r="AA890" s="24" t="str">
        <f>IF(W890&lt;&gt;"",VLOOKUP(W890,'Anlagentypen strukt inkl RD end'!$A$2:$H$40,8),"")</f>
        <v/>
      </c>
      <c r="AB890" s="24" t="str">
        <f>IF(X890&lt;&gt;"",VLOOKUP(X890,'Anlagentypen strukt inkl RD end'!$A$2:$H$40,8),"")</f>
        <v/>
      </c>
      <c r="AC890" s="24" t="str">
        <f>IF(Y890&lt;&gt;"",VLOOKUP(Y890,'Anlagentypen strukt inkl RD end'!$A$2:$H$40,8),"")</f>
        <v/>
      </c>
      <c r="AD890" s="24" t="str">
        <f>IF(Z890&lt;&gt;"",VLOOKUP(Z890,'Anlagentypen strukt inkl RD end'!$A$2:$H$40,8),"")</f>
        <v/>
      </c>
      <c r="AE890" s="33" t="str">
        <f t="shared" si="248"/>
        <v/>
      </c>
      <c r="AF890" s="25"/>
      <c r="AG890" s="25"/>
      <c r="AH890" s="25"/>
      <c r="AI890" s="25"/>
      <c r="AJ890" s="47" t="str">
        <f t="shared" si="249"/>
        <v/>
      </c>
      <c r="AK890" s="48" t="str">
        <f t="shared" si="243"/>
        <v/>
      </c>
      <c r="AL890" s="47" t="str">
        <f t="shared" si="254"/>
        <v/>
      </c>
      <c r="AM890" s="27"/>
      <c r="AN890" s="36" t="str">
        <f t="shared" si="244"/>
        <v/>
      </c>
      <c r="AO890" s="39" t="str">
        <f t="shared" si="258"/>
        <v/>
      </c>
      <c r="AP890" s="39" t="str">
        <f t="shared" si="250"/>
        <v/>
      </c>
      <c r="AQ890" s="97" t="str">
        <f t="shared" si="245"/>
        <v/>
      </c>
      <c r="AR890" s="140" t="str">
        <f>_xlfn.IFNA(IF(AND(MATCH(B890,SlNrfürStrecke!A:A,0)&gt;0,MATCH(C890,SlNrfürStrecke!B:B,0)&gt;0)=TRUE,"ja","nein"),"nein")</f>
        <v>nein</v>
      </c>
      <c r="AS890" s="140" t="str">
        <f t="shared" si="251"/>
        <v>nein</v>
      </c>
      <c r="AT890" s="113" t="str">
        <f t="shared" si="252"/>
        <v>Ja</v>
      </c>
      <c r="AU890" s="113"/>
      <c r="AV890" s="141" t="s">
        <v>3607</v>
      </c>
    </row>
    <row r="891" spans="1:48" s="39" customFormat="1" hidden="1" x14ac:dyDescent="0.25">
      <c r="A891" s="23"/>
      <c r="B891" s="77">
        <v>51534</v>
      </c>
      <c r="C891" s="81" t="s">
        <v>112</v>
      </c>
      <c r="D891" s="81" t="s">
        <v>3</v>
      </c>
      <c r="E891" s="37" t="b">
        <f t="shared" si="253"/>
        <v>0</v>
      </c>
      <c r="F891" s="37" t="b">
        <f t="shared" si="246"/>
        <v>0</v>
      </c>
      <c r="G891" s="38" t="str">
        <f t="shared" si="255"/>
        <v xml:space="preserve">51534 88 </v>
      </c>
      <c r="H891" s="18" t="s">
        <v>1242</v>
      </c>
      <c r="I891" s="94" t="s">
        <v>113</v>
      </c>
      <c r="J891" s="19" t="s">
        <v>3</v>
      </c>
      <c r="K891" s="19" t="s">
        <v>3</v>
      </c>
      <c r="L891" s="51"/>
      <c r="M891" s="51"/>
      <c r="N891" s="19" t="str">
        <f t="shared" si="256"/>
        <v/>
      </c>
      <c r="O891" s="22" t="str">
        <f t="shared" ca="1" si="259"/>
        <v>ja</v>
      </c>
      <c r="P891" s="22" t="str">
        <f t="shared" ca="1" si="260"/>
        <v>ja</v>
      </c>
      <c r="Q891" s="20" t="str">
        <f t="shared" ca="1" si="257"/>
        <v>Ja</v>
      </c>
      <c r="R891" s="53" t="s">
        <v>1243</v>
      </c>
      <c r="S891" s="73"/>
      <c r="T891" s="28"/>
      <c r="U891" s="33" t="str">
        <f t="shared" si="247"/>
        <v/>
      </c>
      <c r="V891" s="29"/>
      <c r="W891" s="35"/>
      <c r="X891" s="35"/>
      <c r="Y891" s="35"/>
      <c r="Z891" s="35"/>
      <c r="AA891" s="24" t="str">
        <f>IF(W891&lt;&gt;"",VLOOKUP(W891,'Anlagentypen strukt inkl RD end'!$A$2:$H$40,8),"")</f>
        <v/>
      </c>
      <c r="AB891" s="24" t="str">
        <f>IF(X891&lt;&gt;"",VLOOKUP(X891,'Anlagentypen strukt inkl RD end'!$A$2:$H$40,8),"")</f>
        <v/>
      </c>
      <c r="AC891" s="24" t="str">
        <f>IF(Y891&lt;&gt;"",VLOOKUP(Y891,'Anlagentypen strukt inkl RD end'!$A$2:$H$40,8),"")</f>
        <v/>
      </c>
      <c r="AD891" s="24" t="str">
        <f>IF(Z891&lt;&gt;"",VLOOKUP(Z891,'Anlagentypen strukt inkl RD end'!$A$2:$H$40,8),"")</f>
        <v/>
      </c>
      <c r="AE891" s="33" t="str">
        <f t="shared" si="248"/>
        <v/>
      </c>
      <c r="AF891" s="25"/>
      <c r="AG891" s="25"/>
      <c r="AH891" s="25"/>
      <c r="AI891" s="25"/>
      <c r="AJ891" s="47" t="str">
        <f t="shared" si="249"/>
        <v/>
      </c>
      <c r="AK891" s="48" t="str">
        <f t="shared" si="243"/>
        <v/>
      </c>
      <c r="AL891" s="47" t="str">
        <f t="shared" si="254"/>
        <v/>
      </c>
      <c r="AM891" s="27"/>
      <c r="AN891" s="36" t="str">
        <f t="shared" si="244"/>
        <v/>
      </c>
      <c r="AO891" s="39" t="str">
        <f t="shared" si="258"/>
        <v/>
      </c>
      <c r="AP891" s="39" t="str">
        <f t="shared" si="250"/>
        <v/>
      </c>
      <c r="AQ891" s="97" t="str">
        <f t="shared" si="245"/>
        <v/>
      </c>
      <c r="AR891" s="113" t="str">
        <f>_xlfn.IFNA(IF(AND(MATCH(B891,SlNrfürStrecke!A:A,0)&gt;0,MATCH(C891,SlNrfürStrecke!B:B,0)&gt;0)=TRUE,"ja","nein"),"nein")</f>
        <v>nein</v>
      </c>
      <c r="AS891" s="140" t="str">
        <f t="shared" si="251"/>
        <v>nein</v>
      </c>
      <c r="AT891" s="113" t="str">
        <f t="shared" si="252"/>
        <v>Ja</v>
      </c>
      <c r="AU891" s="113"/>
      <c r="AV891" s="141" t="s">
        <v>3607</v>
      </c>
    </row>
    <row r="892" spans="1:48" s="39" customFormat="1" ht="26.4" hidden="1" x14ac:dyDescent="0.25">
      <c r="A892" s="23"/>
      <c r="B892" s="77">
        <v>51534</v>
      </c>
      <c r="C892" s="81" t="s">
        <v>142</v>
      </c>
      <c r="D892" s="81" t="s">
        <v>8</v>
      </c>
      <c r="E892" s="37" t="b">
        <f t="shared" si="253"/>
        <v>0</v>
      </c>
      <c r="F892" s="37" t="b">
        <f t="shared" si="246"/>
        <v>0</v>
      </c>
      <c r="G892" s="38" t="str">
        <f t="shared" si="255"/>
        <v>51534 91 g</v>
      </c>
      <c r="H892" s="18" t="s">
        <v>1242</v>
      </c>
      <c r="I892" s="94" t="s">
        <v>3164</v>
      </c>
      <c r="J892" s="19" t="s">
        <v>3</v>
      </c>
      <c r="K892" s="19" t="s">
        <v>3182</v>
      </c>
      <c r="L892" s="51"/>
      <c r="M892" s="51"/>
      <c r="N892" s="19" t="str">
        <f t="shared" si="256"/>
        <v/>
      </c>
      <c r="O892" s="22" t="str">
        <f t="shared" ca="1" si="259"/>
        <v>ja</v>
      </c>
      <c r="P892" s="22" t="str">
        <f t="shared" ca="1" si="260"/>
        <v>ja</v>
      </c>
      <c r="Q892" s="20" t="str">
        <f t="shared" ca="1" si="257"/>
        <v>Ja</v>
      </c>
      <c r="R892" s="53" t="s">
        <v>1244</v>
      </c>
      <c r="S892" s="84"/>
      <c r="T892" s="83"/>
      <c r="U892" s="33" t="str">
        <f t="shared" si="247"/>
        <v/>
      </c>
      <c r="V892" s="29"/>
      <c r="W892" s="35"/>
      <c r="X892" s="35"/>
      <c r="Y892" s="35"/>
      <c r="Z892" s="35"/>
      <c r="AA892" s="24" t="str">
        <f>IF(W892&lt;&gt;"",VLOOKUP(W892,'Anlagentypen strukt inkl RD end'!$A$2:$H$40,8),"")</f>
        <v/>
      </c>
      <c r="AB892" s="24" t="str">
        <f>IF(X892&lt;&gt;"",VLOOKUP(X892,'Anlagentypen strukt inkl RD end'!$A$2:$H$40,8),"")</f>
        <v/>
      </c>
      <c r="AC892" s="24" t="str">
        <f>IF(Y892&lt;&gt;"",VLOOKUP(Y892,'Anlagentypen strukt inkl RD end'!$A$2:$H$40,8),"")</f>
        <v/>
      </c>
      <c r="AD892" s="24" t="str">
        <f>IF(Z892&lt;&gt;"",VLOOKUP(Z892,'Anlagentypen strukt inkl RD end'!$A$2:$H$40,8),"")</f>
        <v/>
      </c>
      <c r="AE892" s="33" t="str">
        <f t="shared" si="248"/>
        <v/>
      </c>
      <c r="AF892" s="25"/>
      <c r="AG892" s="25"/>
      <c r="AH892" s="25"/>
      <c r="AI892" s="25"/>
      <c r="AJ892" s="47" t="str">
        <f t="shared" si="249"/>
        <v/>
      </c>
      <c r="AK892" s="48" t="str">
        <f t="shared" si="243"/>
        <v/>
      </c>
      <c r="AL892" s="47" t="str">
        <f t="shared" si="254"/>
        <v/>
      </c>
      <c r="AM892" s="27"/>
      <c r="AN892" s="36" t="str">
        <f t="shared" si="244"/>
        <v/>
      </c>
      <c r="AO892" s="39" t="str">
        <f t="shared" si="258"/>
        <v/>
      </c>
      <c r="AP892" s="39" t="str">
        <f t="shared" si="250"/>
        <v/>
      </c>
      <c r="AQ892" s="97" t="str">
        <f t="shared" si="245"/>
        <v/>
      </c>
      <c r="AR892" s="113" t="str">
        <f>_xlfn.IFNA(IF(AND(MATCH(B892,SlNrfürStrecke!A:A,0)&gt;0,MATCH(C892,SlNrfürStrecke!B:B,0)&gt;0)=TRUE,"ja","nein"),"nein")</f>
        <v>nein</v>
      </c>
      <c r="AS892" s="140" t="str">
        <f t="shared" si="251"/>
        <v>nein</v>
      </c>
      <c r="AT892" s="113" t="str">
        <f t="shared" si="252"/>
        <v>Ja</v>
      </c>
      <c r="AU892" s="113"/>
      <c r="AV892" s="141" t="s">
        <v>3607</v>
      </c>
    </row>
    <row r="893" spans="1:48" s="39" customFormat="1" hidden="1" x14ac:dyDescent="0.25">
      <c r="A893" s="23"/>
      <c r="B893" s="77">
        <v>51535</v>
      </c>
      <c r="C893" s="80" t="s">
        <v>3</v>
      </c>
      <c r="D893" s="81" t="s">
        <v>8</v>
      </c>
      <c r="E893" s="37" t="b">
        <f t="shared" si="253"/>
        <v>0</v>
      </c>
      <c r="F893" s="37" t="b">
        <f t="shared" si="246"/>
        <v>0</v>
      </c>
      <c r="G893" s="38" t="str">
        <f t="shared" si="255"/>
        <v>51535  g</v>
      </c>
      <c r="H893" s="18" t="s">
        <v>1246</v>
      </c>
      <c r="I893" s="93" t="s">
        <v>2346</v>
      </c>
      <c r="J893" s="19" t="s">
        <v>3</v>
      </c>
      <c r="K893" s="19" t="s">
        <v>3</v>
      </c>
      <c r="L893" s="51"/>
      <c r="M893" s="51"/>
      <c r="N893" s="19" t="str">
        <f t="shared" si="256"/>
        <v/>
      </c>
      <c r="O893" s="22" t="str">
        <f t="shared" ca="1" si="259"/>
        <v>ja</v>
      </c>
      <c r="P893" s="22" t="str">
        <f t="shared" ca="1" si="260"/>
        <v>ja</v>
      </c>
      <c r="Q893" s="20" t="str">
        <f t="shared" ca="1" si="257"/>
        <v>Ja</v>
      </c>
      <c r="R893" s="53" t="s">
        <v>1245</v>
      </c>
      <c r="S893" s="84"/>
      <c r="T893" s="83"/>
      <c r="U893" s="33" t="str">
        <f t="shared" si="247"/>
        <v/>
      </c>
      <c r="V893" s="29"/>
      <c r="W893" s="35"/>
      <c r="X893" s="35"/>
      <c r="Y893" s="35"/>
      <c r="Z893" s="35"/>
      <c r="AA893" s="24" t="str">
        <f>IF(W893&lt;&gt;"",VLOOKUP(W893,'Anlagentypen strukt inkl RD end'!$A$2:$H$40,8),"")</f>
        <v/>
      </c>
      <c r="AB893" s="24" t="str">
        <f>IF(X893&lt;&gt;"",VLOOKUP(X893,'Anlagentypen strukt inkl RD end'!$A$2:$H$40,8),"")</f>
        <v/>
      </c>
      <c r="AC893" s="24" t="str">
        <f>IF(Y893&lt;&gt;"",VLOOKUP(Y893,'Anlagentypen strukt inkl RD end'!$A$2:$H$40,8),"")</f>
        <v/>
      </c>
      <c r="AD893" s="24" t="str">
        <f>IF(Z893&lt;&gt;"",VLOOKUP(Z893,'Anlagentypen strukt inkl RD end'!$A$2:$H$40,8),"")</f>
        <v/>
      </c>
      <c r="AE893" s="33" t="str">
        <f t="shared" si="248"/>
        <v/>
      </c>
      <c r="AF893" s="25"/>
      <c r="AG893" s="25"/>
      <c r="AH893" s="25"/>
      <c r="AI893" s="25"/>
      <c r="AJ893" s="47" t="str">
        <f t="shared" si="249"/>
        <v/>
      </c>
      <c r="AK893" s="48" t="str">
        <f t="shared" si="243"/>
        <v/>
      </c>
      <c r="AL893" s="47" t="str">
        <f t="shared" si="254"/>
        <v/>
      </c>
      <c r="AM893" s="27"/>
      <c r="AN893" s="36" t="str">
        <f t="shared" si="244"/>
        <v/>
      </c>
      <c r="AO893" s="39" t="str">
        <f t="shared" si="258"/>
        <v/>
      </c>
      <c r="AP893" s="39" t="str">
        <f t="shared" si="250"/>
        <v/>
      </c>
      <c r="AQ893" s="97" t="str">
        <f t="shared" si="245"/>
        <v/>
      </c>
      <c r="AR893" s="140" t="str">
        <f>_xlfn.IFNA(IF(AND(MATCH(B893,SlNrfürStrecke!A:A,0)&gt;0,MATCH(C893,SlNrfürStrecke!B:B,0)&gt;0)=TRUE,"ja","nein"),"nein")</f>
        <v>nein</v>
      </c>
      <c r="AS893" s="140" t="str">
        <f t="shared" si="251"/>
        <v>nein</v>
      </c>
      <c r="AT893" s="113" t="str">
        <f t="shared" si="252"/>
        <v>Ja</v>
      </c>
      <c r="AU893" s="113"/>
      <c r="AV893" s="141" t="s">
        <v>3607</v>
      </c>
    </row>
    <row r="894" spans="1:48" s="39" customFormat="1" hidden="1" x14ac:dyDescent="0.25">
      <c r="A894" s="23"/>
      <c r="B894" s="77">
        <v>51535</v>
      </c>
      <c r="C894" s="81" t="s">
        <v>112</v>
      </c>
      <c r="D894" s="81" t="s">
        <v>3</v>
      </c>
      <c r="E894" s="37" t="b">
        <f t="shared" si="253"/>
        <v>0</v>
      </c>
      <c r="F894" s="37" t="b">
        <f t="shared" si="246"/>
        <v>0</v>
      </c>
      <c r="G894" s="38" t="str">
        <f t="shared" si="255"/>
        <v xml:space="preserve">51535 88 </v>
      </c>
      <c r="H894" s="18" t="s">
        <v>1246</v>
      </c>
      <c r="I894" s="94" t="s">
        <v>113</v>
      </c>
      <c r="J894" s="19" t="s">
        <v>3</v>
      </c>
      <c r="K894" s="19" t="s">
        <v>3</v>
      </c>
      <c r="L894" s="51"/>
      <c r="M894" s="51"/>
      <c r="N894" s="19" t="str">
        <f t="shared" si="256"/>
        <v/>
      </c>
      <c r="O894" s="22" t="str">
        <f t="shared" ca="1" si="259"/>
        <v>ja</v>
      </c>
      <c r="P894" s="22" t="str">
        <f t="shared" ca="1" si="260"/>
        <v>ja</v>
      </c>
      <c r="Q894" s="20" t="str">
        <f t="shared" ca="1" si="257"/>
        <v>Ja</v>
      </c>
      <c r="R894" s="53" t="s">
        <v>1247</v>
      </c>
      <c r="S894" s="73"/>
      <c r="T894" s="28"/>
      <c r="U894" s="33" t="str">
        <f t="shared" si="247"/>
        <v/>
      </c>
      <c r="V894" s="29"/>
      <c r="W894" s="35"/>
      <c r="X894" s="35"/>
      <c r="Y894" s="35"/>
      <c r="Z894" s="35"/>
      <c r="AA894" s="24" t="str">
        <f>IF(W894&lt;&gt;"",VLOOKUP(W894,'Anlagentypen strukt inkl RD end'!$A$2:$H$40,8),"")</f>
        <v/>
      </c>
      <c r="AB894" s="24" t="str">
        <f>IF(X894&lt;&gt;"",VLOOKUP(X894,'Anlagentypen strukt inkl RD end'!$A$2:$H$40,8),"")</f>
        <v/>
      </c>
      <c r="AC894" s="24" t="str">
        <f>IF(Y894&lt;&gt;"",VLOOKUP(Y894,'Anlagentypen strukt inkl RD end'!$A$2:$H$40,8),"")</f>
        <v/>
      </c>
      <c r="AD894" s="24" t="str">
        <f>IF(Z894&lt;&gt;"",VLOOKUP(Z894,'Anlagentypen strukt inkl RD end'!$A$2:$H$40,8),"")</f>
        <v/>
      </c>
      <c r="AE894" s="33" t="str">
        <f t="shared" si="248"/>
        <v/>
      </c>
      <c r="AF894" s="25"/>
      <c r="AG894" s="25"/>
      <c r="AH894" s="25"/>
      <c r="AI894" s="25"/>
      <c r="AJ894" s="47" t="str">
        <f t="shared" si="249"/>
        <v/>
      </c>
      <c r="AK894" s="48" t="str">
        <f t="shared" si="243"/>
        <v/>
      </c>
      <c r="AL894" s="47" t="str">
        <f t="shared" si="254"/>
        <v/>
      </c>
      <c r="AM894" s="27"/>
      <c r="AN894" s="36" t="str">
        <f t="shared" si="244"/>
        <v/>
      </c>
      <c r="AO894" s="39" t="str">
        <f t="shared" si="258"/>
        <v/>
      </c>
      <c r="AP894" s="39" t="str">
        <f t="shared" si="250"/>
        <v/>
      </c>
      <c r="AQ894" s="97" t="str">
        <f t="shared" si="245"/>
        <v/>
      </c>
      <c r="AR894" s="113" t="str">
        <f>_xlfn.IFNA(IF(AND(MATCH(B894,SlNrfürStrecke!A:A,0)&gt;0,MATCH(C894,SlNrfürStrecke!B:B,0)&gt;0)=TRUE,"ja","nein"),"nein")</f>
        <v>nein</v>
      </c>
      <c r="AS894" s="140" t="str">
        <f t="shared" si="251"/>
        <v>nein</v>
      </c>
      <c r="AT894" s="113" t="str">
        <f t="shared" si="252"/>
        <v>Ja</v>
      </c>
      <c r="AU894" s="113"/>
      <c r="AV894" s="141" t="s">
        <v>3607</v>
      </c>
    </row>
    <row r="895" spans="1:48" s="39" customFormat="1" ht="26.4" hidden="1" x14ac:dyDescent="0.25">
      <c r="A895" s="23"/>
      <c r="B895" s="77">
        <v>51535</v>
      </c>
      <c r="C895" s="81" t="s">
        <v>142</v>
      </c>
      <c r="D895" s="81" t="s">
        <v>8</v>
      </c>
      <c r="E895" s="37" t="b">
        <f t="shared" si="253"/>
        <v>0</v>
      </c>
      <c r="F895" s="37" t="b">
        <f t="shared" si="246"/>
        <v>0</v>
      </c>
      <c r="G895" s="38" t="str">
        <f t="shared" si="255"/>
        <v>51535 91 g</v>
      </c>
      <c r="H895" s="18" t="s">
        <v>1246</v>
      </c>
      <c r="I895" s="94" t="s">
        <v>3164</v>
      </c>
      <c r="J895" s="19" t="s">
        <v>3</v>
      </c>
      <c r="K895" s="19" t="s">
        <v>3182</v>
      </c>
      <c r="L895" s="51"/>
      <c r="M895" s="51"/>
      <c r="N895" s="19" t="str">
        <f t="shared" si="256"/>
        <v/>
      </c>
      <c r="O895" s="22" t="str">
        <f t="shared" ca="1" si="259"/>
        <v>ja</v>
      </c>
      <c r="P895" s="22" t="str">
        <f t="shared" ca="1" si="260"/>
        <v>ja</v>
      </c>
      <c r="Q895" s="20" t="str">
        <f t="shared" ca="1" si="257"/>
        <v>Ja</v>
      </c>
      <c r="R895" s="53" t="s">
        <v>1248</v>
      </c>
      <c r="S895" s="84"/>
      <c r="T895" s="83"/>
      <c r="U895" s="33" t="str">
        <f t="shared" si="247"/>
        <v/>
      </c>
      <c r="V895" s="29"/>
      <c r="W895" s="35"/>
      <c r="X895" s="35"/>
      <c r="Y895" s="35"/>
      <c r="Z895" s="35"/>
      <c r="AA895" s="24" t="str">
        <f>IF(W895&lt;&gt;"",VLOOKUP(W895,'Anlagentypen strukt inkl RD end'!$A$2:$H$40,8),"")</f>
        <v/>
      </c>
      <c r="AB895" s="24" t="str">
        <f>IF(X895&lt;&gt;"",VLOOKUP(X895,'Anlagentypen strukt inkl RD end'!$A$2:$H$40,8),"")</f>
        <v/>
      </c>
      <c r="AC895" s="24" t="str">
        <f>IF(Y895&lt;&gt;"",VLOOKUP(Y895,'Anlagentypen strukt inkl RD end'!$A$2:$H$40,8),"")</f>
        <v/>
      </c>
      <c r="AD895" s="24" t="str">
        <f>IF(Z895&lt;&gt;"",VLOOKUP(Z895,'Anlagentypen strukt inkl RD end'!$A$2:$H$40,8),"")</f>
        <v/>
      </c>
      <c r="AE895" s="33" t="str">
        <f t="shared" si="248"/>
        <v/>
      </c>
      <c r="AF895" s="25"/>
      <c r="AG895" s="25"/>
      <c r="AH895" s="25"/>
      <c r="AI895" s="25"/>
      <c r="AJ895" s="47" t="str">
        <f t="shared" si="249"/>
        <v/>
      </c>
      <c r="AK895" s="48" t="str">
        <f t="shared" si="243"/>
        <v/>
      </c>
      <c r="AL895" s="47" t="str">
        <f t="shared" si="254"/>
        <v/>
      </c>
      <c r="AM895" s="27"/>
      <c r="AN895" s="36" t="str">
        <f t="shared" si="244"/>
        <v/>
      </c>
      <c r="AO895" s="39" t="str">
        <f t="shared" si="258"/>
        <v/>
      </c>
      <c r="AP895" s="39" t="str">
        <f t="shared" si="250"/>
        <v/>
      </c>
      <c r="AQ895" s="97" t="str">
        <f t="shared" si="245"/>
        <v/>
      </c>
      <c r="AR895" s="113" t="str">
        <f>_xlfn.IFNA(IF(AND(MATCH(B895,SlNrfürStrecke!A:A,0)&gt;0,MATCH(C895,SlNrfürStrecke!B:B,0)&gt;0)=TRUE,"ja","nein"),"nein")</f>
        <v>nein</v>
      </c>
      <c r="AS895" s="140" t="str">
        <f t="shared" si="251"/>
        <v>nein</v>
      </c>
      <c r="AT895" s="113" t="str">
        <f t="shared" si="252"/>
        <v>Ja</v>
      </c>
      <c r="AU895" s="113"/>
      <c r="AV895" s="141" t="s">
        <v>3607</v>
      </c>
    </row>
    <row r="896" spans="1:48" s="39" customFormat="1" hidden="1" x14ac:dyDescent="0.25">
      <c r="A896" s="23"/>
      <c r="B896" s="77">
        <v>51539</v>
      </c>
      <c r="C896" s="80" t="s">
        <v>3</v>
      </c>
      <c r="D896" s="81" t="s">
        <v>8</v>
      </c>
      <c r="E896" s="37" t="b">
        <f t="shared" si="253"/>
        <v>0</v>
      </c>
      <c r="F896" s="37" t="b">
        <f t="shared" si="246"/>
        <v>0</v>
      </c>
      <c r="G896" s="38" t="str">
        <f t="shared" si="255"/>
        <v>51539  g</v>
      </c>
      <c r="H896" s="18" t="s">
        <v>1250</v>
      </c>
      <c r="I896" s="93" t="s">
        <v>2346</v>
      </c>
      <c r="J896" s="19" t="s">
        <v>3</v>
      </c>
      <c r="K896" s="19" t="s">
        <v>3</v>
      </c>
      <c r="L896" s="51"/>
      <c r="M896" s="51"/>
      <c r="N896" s="19" t="str">
        <f t="shared" si="256"/>
        <v/>
      </c>
      <c r="O896" s="22" t="str">
        <f t="shared" ca="1" si="259"/>
        <v>ja</v>
      </c>
      <c r="P896" s="22" t="str">
        <f t="shared" ca="1" si="260"/>
        <v>ja</v>
      </c>
      <c r="Q896" s="20" t="str">
        <f t="shared" ca="1" si="257"/>
        <v>Ja</v>
      </c>
      <c r="R896" s="53" t="s">
        <v>1249</v>
      </c>
      <c r="S896" s="84"/>
      <c r="T896" s="83"/>
      <c r="U896" s="33" t="str">
        <f t="shared" si="247"/>
        <v/>
      </c>
      <c r="V896" s="29"/>
      <c r="W896" s="35"/>
      <c r="X896" s="35"/>
      <c r="Y896" s="35"/>
      <c r="Z896" s="35"/>
      <c r="AA896" s="24" t="str">
        <f>IF(W896&lt;&gt;"",VLOOKUP(W896,'Anlagentypen strukt inkl RD end'!$A$2:$H$40,8),"")</f>
        <v/>
      </c>
      <c r="AB896" s="24" t="str">
        <f>IF(X896&lt;&gt;"",VLOOKUP(X896,'Anlagentypen strukt inkl RD end'!$A$2:$H$40,8),"")</f>
        <v/>
      </c>
      <c r="AC896" s="24" t="str">
        <f>IF(Y896&lt;&gt;"",VLOOKUP(Y896,'Anlagentypen strukt inkl RD end'!$A$2:$H$40,8),"")</f>
        <v/>
      </c>
      <c r="AD896" s="24" t="str">
        <f>IF(Z896&lt;&gt;"",VLOOKUP(Z896,'Anlagentypen strukt inkl RD end'!$A$2:$H$40,8),"")</f>
        <v/>
      </c>
      <c r="AE896" s="33" t="str">
        <f t="shared" si="248"/>
        <v/>
      </c>
      <c r="AF896" s="25"/>
      <c r="AG896" s="25"/>
      <c r="AH896" s="25"/>
      <c r="AI896" s="25"/>
      <c r="AJ896" s="47" t="str">
        <f t="shared" si="249"/>
        <v/>
      </c>
      <c r="AK896" s="48" t="str">
        <f t="shared" si="243"/>
        <v/>
      </c>
      <c r="AL896" s="47" t="str">
        <f t="shared" si="254"/>
        <v/>
      </c>
      <c r="AM896" s="27"/>
      <c r="AN896" s="36" t="str">
        <f t="shared" si="244"/>
        <v/>
      </c>
      <c r="AO896" s="39" t="str">
        <f t="shared" si="258"/>
        <v/>
      </c>
      <c r="AP896" s="39" t="str">
        <f t="shared" si="250"/>
        <v/>
      </c>
      <c r="AQ896" s="97" t="str">
        <f t="shared" si="245"/>
        <v/>
      </c>
      <c r="AR896" s="140" t="str">
        <f>_xlfn.IFNA(IF(AND(MATCH(B896,SlNrfürStrecke!A:A,0)&gt;0,MATCH(C896,SlNrfürStrecke!B:B,0)&gt;0)=TRUE,"ja","nein"),"nein")</f>
        <v>nein</v>
      </c>
      <c r="AS896" s="140" t="str">
        <f t="shared" si="251"/>
        <v>nein</v>
      </c>
      <c r="AT896" s="113" t="str">
        <f t="shared" si="252"/>
        <v>Ja</v>
      </c>
      <c r="AU896" s="113"/>
      <c r="AV896" s="141" t="s">
        <v>3607</v>
      </c>
    </row>
    <row r="897" spans="1:48" s="39" customFormat="1" hidden="1" x14ac:dyDescent="0.25">
      <c r="A897" s="23"/>
      <c r="B897" s="77">
        <v>51539</v>
      </c>
      <c r="C897" s="81" t="s">
        <v>112</v>
      </c>
      <c r="D897" s="81" t="s">
        <v>3</v>
      </c>
      <c r="E897" s="37" t="b">
        <f t="shared" si="253"/>
        <v>0</v>
      </c>
      <c r="F897" s="37" t="b">
        <f t="shared" si="246"/>
        <v>0</v>
      </c>
      <c r="G897" s="38" t="str">
        <f t="shared" si="255"/>
        <v xml:space="preserve">51539 88 </v>
      </c>
      <c r="H897" s="18" t="s">
        <v>1250</v>
      </c>
      <c r="I897" s="94" t="s">
        <v>113</v>
      </c>
      <c r="J897" s="19" t="s">
        <v>3</v>
      </c>
      <c r="K897" s="19" t="s">
        <v>3</v>
      </c>
      <c r="L897" s="51"/>
      <c r="M897" s="51"/>
      <c r="N897" s="19" t="str">
        <f t="shared" si="256"/>
        <v/>
      </c>
      <c r="O897" s="22" t="str">
        <f t="shared" ca="1" si="259"/>
        <v>ja</v>
      </c>
      <c r="P897" s="22" t="str">
        <f t="shared" ca="1" si="260"/>
        <v>ja</v>
      </c>
      <c r="Q897" s="20" t="str">
        <f t="shared" ca="1" si="257"/>
        <v>Ja</v>
      </c>
      <c r="R897" s="53" t="s">
        <v>1251</v>
      </c>
      <c r="S897" s="73"/>
      <c r="T897" s="28"/>
      <c r="U897" s="33" t="str">
        <f t="shared" si="247"/>
        <v/>
      </c>
      <c r="V897" s="29"/>
      <c r="W897" s="35"/>
      <c r="X897" s="35"/>
      <c r="Y897" s="35"/>
      <c r="Z897" s="35"/>
      <c r="AA897" s="24" t="str">
        <f>IF(W897&lt;&gt;"",VLOOKUP(W897,'Anlagentypen strukt inkl RD end'!$A$2:$H$40,8),"")</f>
        <v/>
      </c>
      <c r="AB897" s="24" t="str">
        <f>IF(X897&lt;&gt;"",VLOOKUP(X897,'Anlagentypen strukt inkl RD end'!$A$2:$H$40,8),"")</f>
        <v/>
      </c>
      <c r="AC897" s="24" t="str">
        <f>IF(Y897&lt;&gt;"",VLOOKUP(Y897,'Anlagentypen strukt inkl RD end'!$A$2:$H$40,8),"")</f>
        <v/>
      </c>
      <c r="AD897" s="24" t="str">
        <f>IF(Z897&lt;&gt;"",VLOOKUP(Z897,'Anlagentypen strukt inkl RD end'!$A$2:$H$40,8),"")</f>
        <v/>
      </c>
      <c r="AE897" s="33" t="str">
        <f t="shared" si="248"/>
        <v/>
      </c>
      <c r="AF897" s="25"/>
      <c r="AG897" s="25"/>
      <c r="AH897" s="25"/>
      <c r="AI897" s="25"/>
      <c r="AJ897" s="47" t="str">
        <f t="shared" si="249"/>
        <v/>
      </c>
      <c r="AK897" s="48" t="str">
        <f t="shared" si="243"/>
        <v/>
      </c>
      <c r="AL897" s="47" t="str">
        <f t="shared" si="254"/>
        <v/>
      </c>
      <c r="AM897" s="27"/>
      <c r="AN897" s="36" t="str">
        <f t="shared" si="244"/>
        <v/>
      </c>
      <c r="AO897" s="39" t="str">
        <f t="shared" si="258"/>
        <v/>
      </c>
      <c r="AP897" s="39" t="str">
        <f t="shared" si="250"/>
        <v/>
      </c>
      <c r="AQ897" s="97" t="str">
        <f t="shared" si="245"/>
        <v/>
      </c>
      <c r="AR897" s="113" t="str">
        <f>_xlfn.IFNA(IF(AND(MATCH(B897,SlNrfürStrecke!A:A,0)&gt;0,MATCH(C897,SlNrfürStrecke!B:B,0)&gt;0)=TRUE,"ja","nein"),"nein")</f>
        <v>nein</v>
      </c>
      <c r="AS897" s="140" t="str">
        <f t="shared" si="251"/>
        <v>nein</v>
      </c>
      <c r="AT897" s="113" t="str">
        <f t="shared" si="252"/>
        <v>Ja</v>
      </c>
      <c r="AU897" s="113"/>
      <c r="AV897" s="141" t="s">
        <v>3607</v>
      </c>
    </row>
    <row r="898" spans="1:48" s="39" customFormat="1" ht="26.4" hidden="1" x14ac:dyDescent="0.25">
      <c r="A898" s="23"/>
      <c r="B898" s="77">
        <v>51539</v>
      </c>
      <c r="C898" s="81" t="s">
        <v>142</v>
      </c>
      <c r="D898" s="81" t="s">
        <v>8</v>
      </c>
      <c r="E898" s="37" t="b">
        <f t="shared" si="253"/>
        <v>0</v>
      </c>
      <c r="F898" s="37" t="b">
        <f t="shared" si="246"/>
        <v>0</v>
      </c>
      <c r="G898" s="38" t="str">
        <f t="shared" si="255"/>
        <v>51539 91 g</v>
      </c>
      <c r="H898" s="18" t="s">
        <v>1250</v>
      </c>
      <c r="I898" s="94" t="s">
        <v>3164</v>
      </c>
      <c r="J898" s="19" t="s">
        <v>3</v>
      </c>
      <c r="K898" s="19" t="s">
        <v>3182</v>
      </c>
      <c r="L898" s="51"/>
      <c r="M898" s="51"/>
      <c r="N898" s="19" t="str">
        <f t="shared" si="256"/>
        <v/>
      </c>
      <c r="O898" s="22" t="str">
        <f t="shared" ca="1" si="259"/>
        <v>ja</v>
      </c>
      <c r="P898" s="22" t="str">
        <f t="shared" ca="1" si="260"/>
        <v>ja</v>
      </c>
      <c r="Q898" s="20" t="str">
        <f t="shared" ca="1" si="257"/>
        <v>Ja</v>
      </c>
      <c r="R898" s="53" t="s">
        <v>1252</v>
      </c>
      <c r="S898" s="84"/>
      <c r="T898" s="83"/>
      <c r="U898" s="33" t="str">
        <f t="shared" si="247"/>
        <v/>
      </c>
      <c r="V898" s="29"/>
      <c r="W898" s="35"/>
      <c r="X898" s="35"/>
      <c r="Y898" s="35"/>
      <c r="Z898" s="35"/>
      <c r="AA898" s="24" t="str">
        <f>IF(W898&lt;&gt;"",VLOOKUP(W898,'Anlagentypen strukt inkl RD end'!$A$2:$H$40,8),"")</f>
        <v/>
      </c>
      <c r="AB898" s="24" t="str">
        <f>IF(X898&lt;&gt;"",VLOOKUP(X898,'Anlagentypen strukt inkl RD end'!$A$2:$H$40,8),"")</f>
        <v/>
      </c>
      <c r="AC898" s="24" t="str">
        <f>IF(Y898&lt;&gt;"",VLOOKUP(Y898,'Anlagentypen strukt inkl RD end'!$A$2:$H$40,8),"")</f>
        <v/>
      </c>
      <c r="AD898" s="24" t="str">
        <f>IF(Z898&lt;&gt;"",VLOOKUP(Z898,'Anlagentypen strukt inkl RD end'!$A$2:$H$40,8),"")</f>
        <v/>
      </c>
      <c r="AE898" s="33" t="str">
        <f t="shared" si="248"/>
        <v/>
      </c>
      <c r="AF898" s="25"/>
      <c r="AG898" s="25"/>
      <c r="AH898" s="25"/>
      <c r="AI898" s="25"/>
      <c r="AJ898" s="47" t="str">
        <f t="shared" si="249"/>
        <v/>
      </c>
      <c r="AK898" s="48" t="str">
        <f t="shared" ref="AK898:AK961" si="261">U898&amp; AE898 &amp; IF(AF898 &lt;&gt;"",AF898&amp;", ","") &amp;IF(AG898 &lt;&gt;"",AG898&amp;", ","") &amp;IF(AH898 &lt;&gt;"",AH898&amp;", ","")&amp; IF(AI898 &lt;&gt;"",AI898&amp;", ","")</f>
        <v/>
      </c>
      <c r="AL898" s="47" t="str">
        <f t="shared" si="254"/>
        <v/>
      </c>
      <c r="AM898" s="27"/>
      <c r="AN898" s="36" t="str">
        <f t="shared" ref="AN898:AN961" si="262">IF(AND(V898="X",AJ898=""),"R/D-Verfahren für die Behandlung fehlen!","")</f>
        <v/>
      </c>
      <c r="AO898" s="39" t="str">
        <f t="shared" si="258"/>
        <v/>
      </c>
      <c r="AP898" s="39" t="str">
        <f t="shared" si="250"/>
        <v/>
      </c>
      <c r="AQ898" s="97" t="str">
        <f t="shared" ref="AQ898:AQ961" si="263">IF(A898="X",(IF(OR(S898="X",T898="X",V898="X")=TRUE,"","Spalten S, T und V nicht befüllt!")),IF(OR(S898="X",T898="X",V898="X"),"Spalte A nicht befüllt!",""))</f>
        <v/>
      </c>
      <c r="AR898" s="113" t="str">
        <f>_xlfn.IFNA(IF(AND(MATCH(B898,SlNrfürStrecke!A:A,0)&gt;0,MATCH(C898,SlNrfürStrecke!B:B,0)&gt;0)=TRUE,"ja","nein"),"nein")</f>
        <v>nein</v>
      </c>
      <c r="AS898" s="140" t="str">
        <f t="shared" si="251"/>
        <v>nein</v>
      </c>
      <c r="AT898" s="113" t="str">
        <f t="shared" si="252"/>
        <v>Ja</v>
      </c>
      <c r="AU898" s="113"/>
      <c r="AV898" s="141" t="s">
        <v>3607</v>
      </c>
    </row>
    <row r="899" spans="1:48" s="39" customFormat="1" hidden="1" x14ac:dyDescent="0.25">
      <c r="A899" s="23"/>
      <c r="B899" s="77">
        <v>51540</v>
      </c>
      <c r="C899" s="80" t="s">
        <v>3</v>
      </c>
      <c r="D899" s="81" t="s">
        <v>8</v>
      </c>
      <c r="E899" s="37" t="b">
        <f t="shared" si="253"/>
        <v>0</v>
      </c>
      <c r="F899" s="37" t="b">
        <f t="shared" ref="F899:F962" si="264">AND(A899="X",D899="g")</f>
        <v>0</v>
      </c>
      <c r="G899" s="38" t="str">
        <f t="shared" si="255"/>
        <v>51540  g</v>
      </c>
      <c r="H899" s="18" t="s">
        <v>1254</v>
      </c>
      <c r="I899" s="93" t="s">
        <v>2346</v>
      </c>
      <c r="J899" s="19" t="s">
        <v>3</v>
      </c>
      <c r="K899" s="19" t="s">
        <v>3</v>
      </c>
      <c r="L899" s="51"/>
      <c r="M899" s="51"/>
      <c r="N899" s="19" t="str">
        <f t="shared" si="256"/>
        <v/>
      </c>
      <c r="O899" s="22" t="str">
        <f t="shared" ca="1" si="259"/>
        <v>ja</v>
      </c>
      <c r="P899" s="22" t="str">
        <f t="shared" ca="1" si="260"/>
        <v>ja</v>
      </c>
      <c r="Q899" s="20" t="str">
        <f t="shared" ca="1" si="257"/>
        <v>Ja</v>
      </c>
      <c r="R899" s="53" t="s">
        <v>1253</v>
      </c>
      <c r="S899" s="84"/>
      <c r="T899" s="83"/>
      <c r="U899" s="33" t="str">
        <f t="shared" ref="U899:U962" si="265">IF(T899="X","R13, D15 ", "")</f>
        <v/>
      </c>
      <c r="V899" s="29"/>
      <c r="W899" s="35"/>
      <c r="X899" s="35"/>
      <c r="Y899" s="35"/>
      <c r="Z899" s="35"/>
      <c r="AA899" s="24" t="str">
        <f>IF(W899&lt;&gt;"",VLOOKUP(W899,'Anlagentypen strukt inkl RD end'!$A$2:$H$40,8),"")</f>
        <v/>
      </c>
      <c r="AB899" s="24" t="str">
        <f>IF(X899&lt;&gt;"",VLOOKUP(X899,'Anlagentypen strukt inkl RD end'!$A$2:$H$40,8),"")</f>
        <v/>
      </c>
      <c r="AC899" s="24" t="str">
        <f>IF(Y899&lt;&gt;"",VLOOKUP(Y899,'Anlagentypen strukt inkl RD end'!$A$2:$H$40,8),"")</f>
        <v/>
      </c>
      <c r="AD899" s="24" t="str">
        <f>IF(Z899&lt;&gt;"",VLOOKUP(Z899,'Anlagentypen strukt inkl RD end'!$A$2:$H$40,8),"")</f>
        <v/>
      </c>
      <c r="AE899" s="33" t="str">
        <f t="shared" ref="AE899:AE962" si="266">AA899&amp;AB899&amp;AD899&amp;AC899</f>
        <v/>
      </c>
      <c r="AF899" s="25"/>
      <c r="AG899" s="25"/>
      <c r="AH899" s="25"/>
      <c r="AI899" s="25"/>
      <c r="AJ899" s="47" t="str">
        <f t="shared" ref="AJ899:AJ962" si="267">IF(AE899 &lt;&gt;"",AE899&amp;", ","") &amp;IF(AF899 &lt;&gt;"",AF899&amp;", ","") &amp;IF(AG899 &lt;&gt;"",AG899&amp;", ","") &amp;IF(AH899 &lt;&gt;"",AH899&amp;", ","")&amp; IF(AI899 &lt;&gt;"",AI899&amp;", ","")</f>
        <v/>
      </c>
      <c r="AK899" s="48" t="str">
        <f t="shared" si="261"/>
        <v/>
      </c>
      <c r="AL899" s="47" t="str">
        <f t="shared" si="254"/>
        <v/>
      </c>
      <c r="AM899" s="27"/>
      <c r="AN899" s="36" t="str">
        <f t="shared" si="262"/>
        <v/>
      </c>
      <c r="AO899" s="39" t="str">
        <f t="shared" si="258"/>
        <v/>
      </c>
      <c r="AP899" s="39" t="str">
        <f t="shared" ref="AP899:AP962" si="268">IF(OR(A899="X",S899="X",T899="X",V899="X"),"X","")</f>
        <v/>
      </c>
      <c r="AQ899" s="97" t="str">
        <f t="shared" si="263"/>
        <v/>
      </c>
      <c r="AR899" s="140" t="str">
        <f>_xlfn.IFNA(IF(AND(MATCH(B899,SlNrfürStrecke!A:A,0)&gt;0,MATCH(C899,SlNrfürStrecke!B:B,0)&gt;0)=TRUE,"ja","nein"),"nein")</f>
        <v>nein</v>
      </c>
      <c r="AS899" s="140" t="str">
        <f t="shared" ref="AS899:AS962" si="269">AR899</f>
        <v>nein</v>
      </c>
      <c r="AT899" s="113" t="str">
        <f t="shared" ref="AT899:AT962" si="270">IF(AS899="ja","Nein","Ja")</f>
        <v>Ja</v>
      </c>
      <c r="AU899" s="113"/>
      <c r="AV899" s="141" t="s">
        <v>3607</v>
      </c>
    </row>
    <row r="900" spans="1:48" s="39" customFormat="1" hidden="1" x14ac:dyDescent="0.25">
      <c r="A900" s="23"/>
      <c r="B900" s="77">
        <v>51540</v>
      </c>
      <c r="C900" s="81" t="s">
        <v>112</v>
      </c>
      <c r="D900" s="81" t="s">
        <v>3</v>
      </c>
      <c r="E900" s="37" t="b">
        <f t="shared" ref="E900:E963" si="271">AND(A900="X",D900="")</f>
        <v>0</v>
      </c>
      <c r="F900" s="37" t="b">
        <f t="shared" si="264"/>
        <v>0</v>
      </c>
      <c r="G900" s="38" t="str">
        <f t="shared" si="255"/>
        <v xml:space="preserve">51540 88 </v>
      </c>
      <c r="H900" s="18" t="s">
        <v>1254</v>
      </c>
      <c r="I900" s="94" t="s">
        <v>113</v>
      </c>
      <c r="J900" s="19" t="s">
        <v>3</v>
      </c>
      <c r="K900" s="19" t="s">
        <v>3</v>
      </c>
      <c r="L900" s="51"/>
      <c r="M900" s="51"/>
      <c r="N900" s="19" t="str">
        <f t="shared" si="256"/>
        <v/>
      </c>
      <c r="O900" s="22" t="str">
        <f t="shared" ca="1" si="259"/>
        <v>ja</v>
      </c>
      <c r="P900" s="22" t="str">
        <f t="shared" ca="1" si="260"/>
        <v>ja</v>
      </c>
      <c r="Q900" s="20" t="str">
        <f t="shared" ca="1" si="257"/>
        <v>Ja</v>
      </c>
      <c r="R900" s="53" t="s">
        <v>1255</v>
      </c>
      <c r="S900" s="73"/>
      <c r="T900" s="28"/>
      <c r="U900" s="33" t="str">
        <f t="shared" si="265"/>
        <v/>
      </c>
      <c r="V900" s="29"/>
      <c r="W900" s="35"/>
      <c r="X900" s="35"/>
      <c r="Y900" s="35"/>
      <c r="Z900" s="35"/>
      <c r="AA900" s="24" t="str">
        <f>IF(W900&lt;&gt;"",VLOOKUP(W900,'Anlagentypen strukt inkl RD end'!$A$2:$H$40,8),"")</f>
        <v/>
      </c>
      <c r="AB900" s="24" t="str">
        <f>IF(X900&lt;&gt;"",VLOOKUP(X900,'Anlagentypen strukt inkl RD end'!$A$2:$H$40,8),"")</f>
        <v/>
      </c>
      <c r="AC900" s="24" t="str">
        <f>IF(Y900&lt;&gt;"",VLOOKUP(Y900,'Anlagentypen strukt inkl RD end'!$A$2:$H$40,8),"")</f>
        <v/>
      </c>
      <c r="AD900" s="24" t="str">
        <f>IF(Z900&lt;&gt;"",VLOOKUP(Z900,'Anlagentypen strukt inkl RD end'!$A$2:$H$40,8),"")</f>
        <v/>
      </c>
      <c r="AE900" s="33" t="str">
        <f t="shared" si="266"/>
        <v/>
      </c>
      <c r="AF900" s="25"/>
      <c r="AG900" s="25"/>
      <c r="AH900" s="25"/>
      <c r="AI900" s="25"/>
      <c r="AJ900" s="47" t="str">
        <f t="shared" si="267"/>
        <v/>
      </c>
      <c r="AK900" s="48" t="str">
        <f t="shared" si="261"/>
        <v/>
      </c>
      <c r="AL900" s="47" t="str">
        <f t="shared" ref="AL900:AL963" si="272">AE900 &amp; IF(AF900 &lt;&gt;"",AF900&amp;", ","") &amp;IF(AG900 &lt;&gt;"",AG900&amp;", ","") &amp;IF(AH900 &lt;&gt;"",AH900&amp;", ","")&amp; IF(AI900 &lt;&gt;"",AI900&amp;", ","")</f>
        <v/>
      </c>
      <c r="AM900" s="27"/>
      <c r="AN900" s="36" t="str">
        <f t="shared" si="262"/>
        <v/>
      </c>
      <c r="AO900" s="39" t="str">
        <f t="shared" si="258"/>
        <v/>
      </c>
      <c r="AP900" s="39" t="str">
        <f t="shared" si="268"/>
        <v/>
      </c>
      <c r="AQ900" s="97" t="str">
        <f t="shared" si="263"/>
        <v/>
      </c>
      <c r="AR900" s="113" t="str">
        <f>_xlfn.IFNA(IF(AND(MATCH(B900,SlNrfürStrecke!A:A,0)&gt;0,MATCH(C900,SlNrfürStrecke!B:B,0)&gt;0)=TRUE,"ja","nein"),"nein")</f>
        <v>nein</v>
      </c>
      <c r="AS900" s="140" t="str">
        <f t="shared" si="269"/>
        <v>nein</v>
      </c>
      <c r="AT900" s="113" t="str">
        <f t="shared" si="270"/>
        <v>Ja</v>
      </c>
      <c r="AU900" s="113"/>
      <c r="AV900" s="141" t="s">
        <v>3607</v>
      </c>
    </row>
    <row r="901" spans="1:48" s="39" customFormat="1" ht="26.4" hidden="1" x14ac:dyDescent="0.25">
      <c r="A901" s="23"/>
      <c r="B901" s="77">
        <v>51540</v>
      </c>
      <c r="C901" s="81" t="s">
        <v>142</v>
      </c>
      <c r="D901" s="81" t="s">
        <v>8</v>
      </c>
      <c r="E901" s="37" t="b">
        <f t="shared" si="271"/>
        <v>0</v>
      </c>
      <c r="F901" s="37" t="b">
        <f t="shared" si="264"/>
        <v>0</v>
      </c>
      <c r="G901" s="38" t="str">
        <f t="shared" si="255"/>
        <v>51540 91 g</v>
      </c>
      <c r="H901" s="18" t="s">
        <v>1254</v>
      </c>
      <c r="I901" s="94" t="s">
        <v>3164</v>
      </c>
      <c r="J901" s="19" t="s">
        <v>3</v>
      </c>
      <c r="K901" s="19" t="s">
        <v>3182</v>
      </c>
      <c r="L901" s="51"/>
      <c r="M901" s="51"/>
      <c r="N901" s="19" t="str">
        <f t="shared" si="256"/>
        <v/>
      </c>
      <c r="O901" s="22" t="str">
        <f t="shared" ca="1" si="259"/>
        <v>ja</v>
      </c>
      <c r="P901" s="22" t="str">
        <f t="shared" ca="1" si="260"/>
        <v>ja</v>
      </c>
      <c r="Q901" s="20" t="str">
        <f t="shared" ca="1" si="257"/>
        <v>Ja</v>
      </c>
      <c r="R901" s="53" t="s">
        <v>1256</v>
      </c>
      <c r="S901" s="84"/>
      <c r="T901" s="83"/>
      <c r="U901" s="33" t="str">
        <f t="shared" si="265"/>
        <v/>
      </c>
      <c r="V901" s="29"/>
      <c r="W901" s="35"/>
      <c r="X901" s="35"/>
      <c r="Y901" s="35"/>
      <c r="Z901" s="35"/>
      <c r="AA901" s="24" t="str">
        <f>IF(W901&lt;&gt;"",VLOOKUP(W901,'Anlagentypen strukt inkl RD end'!$A$2:$H$40,8),"")</f>
        <v/>
      </c>
      <c r="AB901" s="24" t="str">
        <f>IF(X901&lt;&gt;"",VLOOKUP(X901,'Anlagentypen strukt inkl RD end'!$A$2:$H$40,8),"")</f>
        <v/>
      </c>
      <c r="AC901" s="24" t="str">
        <f>IF(Y901&lt;&gt;"",VLOOKUP(Y901,'Anlagentypen strukt inkl RD end'!$A$2:$H$40,8),"")</f>
        <v/>
      </c>
      <c r="AD901" s="24" t="str">
        <f>IF(Z901&lt;&gt;"",VLOOKUP(Z901,'Anlagentypen strukt inkl RD end'!$A$2:$H$40,8),"")</f>
        <v/>
      </c>
      <c r="AE901" s="33" t="str">
        <f t="shared" si="266"/>
        <v/>
      </c>
      <c r="AF901" s="25"/>
      <c r="AG901" s="25"/>
      <c r="AH901" s="25"/>
      <c r="AI901" s="25"/>
      <c r="AJ901" s="47" t="str">
        <f t="shared" si="267"/>
        <v/>
      </c>
      <c r="AK901" s="48" t="str">
        <f t="shared" si="261"/>
        <v/>
      </c>
      <c r="AL901" s="47" t="str">
        <f t="shared" si="272"/>
        <v/>
      </c>
      <c r="AM901" s="27"/>
      <c r="AN901" s="36" t="str">
        <f t="shared" si="262"/>
        <v/>
      </c>
      <c r="AO901" s="39" t="str">
        <f t="shared" si="258"/>
        <v/>
      </c>
      <c r="AP901" s="39" t="str">
        <f t="shared" si="268"/>
        <v/>
      </c>
      <c r="AQ901" s="97" t="str">
        <f t="shared" si="263"/>
        <v/>
      </c>
      <c r="AR901" s="113" t="str">
        <f>_xlfn.IFNA(IF(AND(MATCH(B901,SlNrfürStrecke!A:A,0)&gt;0,MATCH(C901,SlNrfürStrecke!B:B,0)&gt;0)=TRUE,"ja","nein"),"nein")</f>
        <v>nein</v>
      </c>
      <c r="AS901" s="140" t="str">
        <f t="shared" si="269"/>
        <v>nein</v>
      </c>
      <c r="AT901" s="113" t="str">
        <f t="shared" si="270"/>
        <v>Ja</v>
      </c>
      <c r="AU901" s="113"/>
      <c r="AV901" s="141" t="s">
        <v>3607</v>
      </c>
    </row>
    <row r="902" spans="1:48" s="39" customFormat="1" hidden="1" x14ac:dyDescent="0.25">
      <c r="A902" s="23"/>
      <c r="B902" s="77">
        <v>51541</v>
      </c>
      <c r="C902" s="80" t="s">
        <v>3</v>
      </c>
      <c r="D902" s="81" t="s">
        <v>8</v>
      </c>
      <c r="E902" s="37" t="b">
        <f t="shared" si="271"/>
        <v>0</v>
      </c>
      <c r="F902" s="37" t="b">
        <f t="shared" si="264"/>
        <v>0</v>
      </c>
      <c r="G902" s="38" t="str">
        <f t="shared" si="255"/>
        <v>51541  g</v>
      </c>
      <c r="H902" s="18" t="s">
        <v>1258</v>
      </c>
      <c r="I902" s="93" t="s">
        <v>2346</v>
      </c>
      <c r="J902" s="19" t="s">
        <v>3</v>
      </c>
      <c r="K902" s="19" t="s">
        <v>3</v>
      </c>
      <c r="L902" s="51"/>
      <c r="M902" s="51"/>
      <c r="N902" s="19" t="str">
        <f t="shared" si="256"/>
        <v/>
      </c>
      <c r="O902" s="22" t="str">
        <f t="shared" ca="1" si="259"/>
        <v>ja</v>
      </c>
      <c r="P902" s="22" t="str">
        <f t="shared" ca="1" si="260"/>
        <v>ja</v>
      </c>
      <c r="Q902" s="20" t="str">
        <f t="shared" ca="1" si="257"/>
        <v>Ja</v>
      </c>
      <c r="R902" s="53" t="s">
        <v>1257</v>
      </c>
      <c r="S902" s="84"/>
      <c r="T902" s="83"/>
      <c r="U902" s="33" t="str">
        <f t="shared" si="265"/>
        <v/>
      </c>
      <c r="V902" s="29"/>
      <c r="W902" s="35"/>
      <c r="X902" s="35"/>
      <c r="Y902" s="35"/>
      <c r="Z902" s="35"/>
      <c r="AA902" s="24" t="str">
        <f>IF(W902&lt;&gt;"",VLOOKUP(W902,'Anlagentypen strukt inkl RD end'!$A$2:$H$40,8),"")</f>
        <v/>
      </c>
      <c r="AB902" s="24" t="str">
        <f>IF(X902&lt;&gt;"",VLOOKUP(X902,'Anlagentypen strukt inkl RD end'!$A$2:$H$40,8),"")</f>
        <v/>
      </c>
      <c r="AC902" s="24" t="str">
        <f>IF(Y902&lt;&gt;"",VLOOKUP(Y902,'Anlagentypen strukt inkl RD end'!$A$2:$H$40,8),"")</f>
        <v/>
      </c>
      <c r="AD902" s="24" t="str">
        <f>IF(Z902&lt;&gt;"",VLOOKUP(Z902,'Anlagentypen strukt inkl RD end'!$A$2:$H$40,8),"")</f>
        <v/>
      </c>
      <c r="AE902" s="33" t="str">
        <f t="shared" si="266"/>
        <v/>
      </c>
      <c r="AF902" s="25"/>
      <c r="AG902" s="25"/>
      <c r="AH902" s="25"/>
      <c r="AI902" s="25"/>
      <c r="AJ902" s="47" t="str">
        <f t="shared" si="267"/>
        <v/>
      </c>
      <c r="AK902" s="48" t="str">
        <f t="shared" si="261"/>
        <v/>
      </c>
      <c r="AL902" s="47" t="str">
        <f t="shared" si="272"/>
        <v/>
      </c>
      <c r="AM902" s="27"/>
      <c r="AN902" s="36" t="str">
        <f t="shared" si="262"/>
        <v/>
      </c>
      <c r="AO902" s="39" t="str">
        <f t="shared" si="258"/>
        <v/>
      </c>
      <c r="AP902" s="39" t="str">
        <f t="shared" si="268"/>
        <v/>
      </c>
      <c r="AQ902" s="97" t="str">
        <f t="shared" si="263"/>
        <v/>
      </c>
      <c r="AR902" s="140" t="str">
        <f>_xlfn.IFNA(IF(AND(MATCH(B902,SlNrfürStrecke!A:A,0)&gt;0,MATCH(C902,SlNrfürStrecke!B:B,0)&gt;0)=TRUE,"ja","nein"),"nein")</f>
        <v>nein</v>
      </c>
      <c r="AS902" s="140" t="str">
        <f t="shared" si="269"/>
        <v>nein</v>
      </c>
      <c r="AT902" s="113" t="str">
        <f t="shared" si="270"/>
        <v>Ja</v>
      </c>
      <c r="AU902" s="113"/>
      <c r="AV902" s="141" t="s">
        <v>3607</v>
      </c>
    </row>
    <row r="903" spans="1:48" s="39" customFormat="1" hidden="1" x14ac:dyDescent="0.25">
      <c r="A903" s="23"/>
      <c r="B903" s="77">
        <v>51541</v>
      </c>
      <c r="C903" s="81" t="s">
        <v>112</v>
      </c>
      <c r="D903" s="81" t="s">
        <v>3</v>
      </c>
      <c r="E903" s="37" t="b">
        <f t="shared" si="271"/>
        <v>0</v>
      </c>
      <c r="F903" s="37" t="b">
        <f t="shared" si="264"/>
        <v>0</v>
      </c>
      <c r="G903" s="38" t="str">
        <f t="shared" si="255"/>
        <v xml:space="preserve">51541 88 </v>
      </c>
      <c r="H903" s="18" t="s">
        <v>1258</v>
      </c>
      <c r="I903" s="94" t="s">
        <v>113</v>
      </c>
      <c r="J903" s="19" t="s">
        <v>3</v>
      </c>
      <c r="K903" s="19" t="s">
        <v>3</v>
      </c>
      <c r="L903" s="51"/>
      <c r="M903" s="51"/>
      <c r="N903" s="19" t="str">
        <f t="shared" si="256"/>
        <v/>
      </c>
      <c r="O903" s="22" t="str">
        <f t="shared" ca="1" si="259"/>
        <v>ja</v>
      </c>
      <c r="P903" s="22" t="str">
        <f t="shared" ca="1" si="260"/>
        <v>ja</v>
      </c>
      <c r="Q903" s="20" t="str">
        <f t="shared" ca="1" si="257"/>
        <v>Ja</v>
      </c>
      <c r="R903" s="53" t="s">
        <v>1259</v>
      </c>
      <c r="S903" s="73"/>
      <c r="T903" s="28"/>
      <c r="U903" s="33" t="str">
        <f t="shared" si="265"/>
        <v/>
      </c>
      <c r="V903" s="29"/>
      <c r="W903" s="35"/>
      <c r="X903" s="35"/>
      <c r="Y903" s="35"/>
      <c r="Z903" s="35"/>
      <c r="AA903" s="24" t="str">
        <f>IF(W903&lt;&gt;"",VLOOKUP(W903,'Anlagentypen strukt inkl RD end'!$A$2:$H$40,8),"")</f>
        <v/>
      </c>
      <c r="AB903" s="24" t="str">
        <f>IF(X903&lt;&gt;"",VLOOKUP(X903,'Anlagentypen strukt inkl RD end'!$A$2:$H$40,8),"")</f>
        <v/>
      </c>
      <c r="AC903" s="24" t="str">
        <f>IF(Y903&lt;&gt;"",VLOOKUP(Y903,'Anlagentypen strukt inkl RD end'!$A$2:$H$40,8),"")</f>
        <v/>
      </c>
      <c r="AD903" s="24" t="str">
        <f>IF(Z903&lt;&gt;"",VLOOKUP(Z903,'Anlagentypen strukt inkl RD end'!$A$2:$H$40,8),"")</f>
        <v/>
      </c>
      <c r="AE903" s="33" t="str">
        <f t="shared" si="266"/>
        <v/>
      </c>
      <c r="AF903" s="25"/>
      <c r="AG903" s="25"/>
      <c r="AH903" s="25"/>
      <c r="AI903" s="25"/>
      <c r="AJ903" s="47" t="str">
        <f t="shared" si="267"/>
        <v/>
      </c>
      <c r="AK903" s="48" t="str">
        <f t="shared" si="261"/>
        <v/>
      </c>
      <c r="AL903" s="47" t="str">
        <f t="shared" si="272"/>
        <v/>
      </c>
      <c r="AM903" s="27"/>
      <c r="AN903" s="36" t="str">
        <f t="shared" si="262"/>
        <v/>
      </c>
      <c r="AO903" s="39" t="str">
        <f t="shared" si="258"/>
        <v/>
      </c>
      <c r="AP903" s="39" t="str">
        <f t="shared" si="268"/>
        <v/>
      </c>
      <c r="AQ903" s="97" t="str">
        <f t="shared" si="263"/>
        <v/>
      </c>
      <c r="AR903" s="113" t="str">
        <f>_xlfn.IFNA(IF(AND(MATCH(B903,SlNrfürStrecke!A:A,0)&gt;0,MATCH(C903,SlNrfürStrecke!B:B,0)&gt;0)=TRUE,"ja","nein"),"nein")</f>
        <v>nein</v>
      </c>
      <c r="AS903" s="140" t="str">
        <f t="shared" si="269"/>
        <v>nein</v>
      </c>
      <c r="AT903" s="113" t="str">
        <f t="shared" si="270"/>
        <v>Ja</v>
      </c>
      <c r="AU903" s="113"/>
      <c r="AV903" s="141" t="s">
        <v>3607</v>
      </c>
    </row>
    <row r="904" spans="1:48" s="39" customFormat="1" ht="26.4" hidden="1" x14ac:dyDescent="0.25">
      <c r="A904" s="23"/>
      <c r="B904" s="77">
        <v>51541</v>
      </c>
      <c r="C904" s="81" t="s">
        <v>142</v>
      </c>
      <c r="D904" s="81" t="s">
        <v>8</v>
      </c>
      <c r="E904" s="37" t="b">
        <f t="shared" si="271"/>
        <v>0</v>
      </c>
      <c r="F904" s="37" t="b">
        <f t="shared" si="264"/>
        <v>0</v>
      </c>
      <c r="G904" s="38" t="str">
        <f t="shared" si="255"/>
        <v>51541 91 g</v>
      </c>
      <c r="H904" s="18" t="s">
        <v>1258</v>
      </c>
      <c r="I904" s="94" t="s">
        <v>3164</v>
      </c>
      <c r="J904" s="19" t="s">
        <v>3</v>
      </c>
      <c r="K904" s="19" t="s">
        <v>3182</v>
      </c>
      <c r="L904" s="51"/>
      <c r="M904" s="51"/>
      <c r="N904" s="19" t="str">
        <f t="shared" si="256"/>
        <v/>
      </c>
      <c r="O904" s="22" t="str">
        <f t="shared" ca="1" si="259"/>
        <v>ja</v>
      </c>
      <c r="P904" s="22" t="str">
        <f t="shared" ca="1" si="260"/>
        <v>ja</v>
      </c>
      <c r="Q904" s="20" t="str">
        <f t="shared" ca="1" si="257"/>
        <v>Ja</v>
      </c>
      <c r="R904" s="53" t="s">
        <v>1260</v>
      </c>
      <c r="S904" s="84"/>
      <c r="T904" s="83"/>
      <c r="U904" s="33" t="str">
        <f t="shared" si="265"/>
        <v/>
      </c>
      <c r="V904" s="29"/>
      <c r="W904" s="35"/>
      <c r="X904" s="35"/>
      <c r="Y904" s="35"/>
      <c r="Z904" s="35"/>
      <c r="AA904" s="24" t="str">
        <f>IF(W904&lt;&gt;"",VLOOKUP(W904,'Anlagentypen strukt inkl RD end'!$A$2:$H$40,8),"")</f>
        <v/>
      </c>
      <c r="AB904" s="24" t="str">
        <f>IF(X904&lt;&gt;"",VLOOKUP(X904,'Anlagentypen strukt inkl RD end'!$A$2:$H$40,8),"")</f>
        <v/>
      </c>
      <c r="AC904" s="24" t="str">
        <f>IF(Y904&lt;&gt;"",VLOOKUP(Y904,'Anlagentypen strukt inkl RD end'!$A$2:$H$40,8),"")</f>
        <v/>
      </c>
      <c r="AD904" s="24" t="str">
        <f>IF(Z904&lt;&gt;"",VLOOKUP(Z904,'Anlagentypen strukt inkl RD end'!$A$2:$H$40,8),"")</f>
        <v/>
      </c>
      <c r="AE904" s="33" t="str">
        <f t="shared" si="266"/>
        <v/>
      </c>
      <c r="AF904" s="25"/>
      <c r="AG904" s="25"/>
      <c r="AH904" s="25"/>
      <c r="AI904" s="25"/>
      <c r="AJ904" s="47" t="str">
        <f t="shared" si="267"/>
        <v/>
      </c>
      <c r="AK904" s="48" t="str">
        <f t="shared" si="261"/>
        <v/>
      </c>
      <c r="AL904" s="47" t="str">
        <f t="shared" si="272"/>
        <v/>
      </c>
      <c r="AM904" s="27"/>
      <c r="AN904" s="36" t="str">
        <f t="shared" si="262"/>
        <v/>
      </c>
      <c r="AO904" s="39" t="str">
        <f t="shared" si="258"/>
        <v/>
      </c>
      <c r="AP904" s="39" t="str">
        <f t="shared" si="268"/>
        <v/>
      </c>
      <c r="AQ904" s="97" t="str">
        <f t="shared" si="263"/>
        <v/>
      </c>
      <c r="AR904" s="113" t="str">
        <f>_xlfn.IFNA(IF(AND(MATCH(B904,SlNrfürStrecke!A:A,0)&gt;0,MATCH(C904,SlNrfürStrecke!B:B,0)&gt;0)=TRUE,"ja","nein"),"nein")</f>
        <v>nein</v>
      </c>
      <c r="AS904" s="140" t="str">
        <f t="shared" si="269"/>
        <v>nein</v>
      </c>
      <c r="AT904" s="113" t="str">
        <f t="shared" si="270"/>
        <v>Ja</v>
      </c>
      <c r="AU904" s="113"/>
      <c r="AV904" s="141" t="s">
        <v>3607</v>
      </c>
    </row>
    <row r="905" spans="1:48" s="39" customFormat="1" ht="26.4" hidden="1" x14ac:dyDescent="0.25">
      <c r="A905" s="23"/>
      <c r="B905" s="77">
        <v>51543</v>
      </c>
      <c r="C905" s="80" t="s">
        <v>3</v>
      </c>
      <c r="D905" s="81" t="s">
        <v>8</v>
      </c>
      <c r="E905" s="37" t="b">
        <f t="shared" si="271"/>
        <v>0</v>
      </c>
      <c r="F905" s="37" t="b">
        <f t="shared" si="264"/>
        <v>0</v>
      </c>
      <c r="G905" s="38" t="str">
        <f t="shared" si="255"/>
        <v>51543  g</v>
      </c>
      <c r="H905" s="18" t="s">
        <v>1262</v>
      </c>
      <c r="I905" s="93" t="s">
        <v>2346</v>
      </c>
      <c r="J905" s="19" t="s">
        <v>3</v>
      </c>
      <c r="K905" s="19" t="s">
        <v>3</v>
      </c>
      <c r="L905" s="51"/>
      <c r="M905" s="51"/>
      <c r="N905" s="19" t="str">
        <f t="shared" si="256"/>
        <v/>
      </c>
      <c r="O905" s="22" t="str">
        <f t="shared" ca="1" si="259"/>
        <v>ja</v>
      </c>
      <c r="P905" s="22" t="str">
        <f t="shared" ca="1" si="260"/>
        <v>ja</v>
      </c>
      <c r="Q905" s="20" t="str">
        <f t="shared" ca="1" si="257"/>
        <v>Ja</v>
      </c>
      <c r="R905" s="53" t="s">
        <v>1261</v>
      </c>
      <c r="S905" s="84"/>
      <c r="T905" s="83"/>
      <c r="U905" s="33" t="str">
        <f t="shared" si="265"/>
        <v/>
      </c>
      <c r="V905" s="29"/>
      <c r="W905" s="35"/>
      <c r="X905" s="35"/>
      <c r="Y905" s="35"/>
      <c r="Z905" s="35"/>
      <c r="AA905" s="24" t="str">
        <f>IF(W905&lt;&gt;"",VLOOKUP(W905,'Anlagentypen strukt inkl RD end'!$A$2:$H$40,8),"")</f>
        <v/>
      </c>
      <c r="AB905" s="24" t="str">
        <f>IF(X905&lt;&gt;"",VLOOKUP(X905,'Anlagentypen strukt inkl RD end'!$A$2:$H$40,8),"")</f>
        <v/>
      </c>
      <c r="AC905" s="24" t="str">
        <f>IF(Y905&lt;&gt;"",VLOOKUP(Y905,'Anlagentypen strukt inkl RD end'!$A$2:$H$40,8),"")</f>
        <v/>
      </c>
      <c r="AD905" s="24" t="str">
        <f>IF(Z905&lt;&gt;"",VLOOKUP(Z905,'Anlagentypen strukt inkl RD end'!$A$2:$H$40,8),"")</f>
        <v/>
      </c>
      <c r="AE905" s="33" t="str">
        <f t="shared" si="266"/>
        <v/>
      </c>
      <c r="AF905" s="25"/>
      <c r="AG905" s="25"/>
      <c r="AH905" s="25"/>
      <c r="AI905" s="25"/>
      <c r="AJ905" s="47" t="str">
        <f t="shared" si="267"/>
        <v/>
      </c>
      <c r="AK905" s="48" t="str">
        <f t="shared" si="261"/>
        <v/>
      </c>
      <c r="AL905" s="47" t="str">
        <f t="shared" si="272"/>
        <v/>
      </c>
      <c r="AM905" s="27"/>
      <c r="AN905" s="36" t="str">
        <f t="shared" si="262"/>
        <v/>
      </c>
      <c r="AO905" s="39" t="str">
        <f t="shared" si="258"/>
        <v/>
      </c>
      <c r="AP905" s="39" t="str">
        <f t="shared" si="268"/>
        <v/>
      </c>
      <c r="AQ905" s="97" t="str">
        <f t="shared" si="263"/>
        <v/>
      </c>
      <c r="AR905" s="140" t="str">
        <f>_xlfn.IFNA(IF(AND(MATCH(B905,SlNrfürStrecke!A:A,0)&gt;0,MATCH(C905,SlNrfürStrecke!B:B,0)&gt;0)=TRUE,"ja","nein"),"nein")</f>
        <v>nein</v>
      </c>
      <c r="AS905" s="140" t="str">
        <f t="shared" si="269"/>
        <v>nein</v>
      </c>
      <c r="AT905" s="113" t="str">
        <f t="shared" si="270"/>
        <v>Ja</v>
      </c>
      <c r="AU905" s="113"/>
      <c r="AV905" s="141" t="s">
        <v>3607</v>
      </c>
    </row>
    <row r="906" spans="1:48" s="39" customFormat="1" ht="26.4" hidden="1" x14ac:dyDescent="0.25">
      <c r="A906" s="23"/>
      <c r="B906" s="77">
        <v>51543</v>
      </c>
      <c r="C906" s="81" t="s">
        <v>112</v>
      </c>
      <c r="D906" s="81" t="s">
        <v>3</v>
      </c>
      <c r="E906" s="37" t="b">
        <f t="shared" si="271"/>
        <v>0</v>
      </c>
      <c r="F906" s="37" t="b">
        <f t="shared" si="264"/>
        <v>0</v>
      </c>
      <c r="G906" s="38" t="str">
        <f t="shared" si="255"/>
        <v xml:space="preserve">51543 88 </v>
      </c>
      <c r="H906" s="18" t="s">
        <v>1262</v>
      </c>
      <c r="I906" s="94" t="s">
        <v>113</v>
      </c>
      <c r="J906" s="19" t="s">
        <v>3</v>
      </c>
      <c r="K906" s="19" t="s">
        <v>3</v>
      </c>
      <c r="L906" s="51"/>
      <c r="M906" s="51"/>
      <c r="N906" s="19" t="str">
        <f t="shared" si="256"/>
        <v/>
      </c>
      <c r="O906" s="22" t="str">
        <f t="shared" ca="1" si="259"/>
        <v>ja</v>
      </c>
      <c r="P906" s="22" t="str">
        <f t="shared" ca="1" si="260"/>
        <v>ja</v>
      </c>
      <c r="Q906" s="20" t="str">
        <f t="shared" ca="1" si="257"/>
        <v>Ja</v>
      </c>
      <c r="R906" s="53" t="s">
        <v>1263</v>
      </c>
      <c r="S906" s="73"/>
      <c r="T906" s="28"/>
      <c r="U906" s="33" t="str">
        <f t="shared" si="265"/>
        <v/>
      </c>
      <c r="V906" s="29"/>
      <c r="W906" s="35"/>
      <c r="X906" s="35"/>
      <c r="Y906" s="35"/>
      <c r="Z906" s="35"/>
      <c r="AA906" s="24" t="str">
        <f>IF(W906&lt;&gt;"",VLOOKUP(W906,'Anlagentypen strukt inkl RD end'!$A$2:$H$40,8),"")</f>
        <v/>
      </c>
      <c r="AB906" s="24" t="str">
        <f>IF(X906&lt;&gt;"",VLOOKUP(X906,'Anlagentypen strukt inkl RD end'!$A$2:$H$40,8),"")</f>
        <v/>
      </c>
      <c r="AC906" s="24" t="str">
        <f>IF(Y906&lt;&gt;"",VLOOKUP(Y906,'Anlagentypen strukt inkl RD end'!$A$2:$H$40,8),"")</f>
        <v/>
      </c>
      <c r="AD906" s="24" t="str">
        <f>IF(Z906&lt;&gt;"",VLOOKUP(Z906,'Anlagentypen strukt inkl RD end'!$A$2:$H$40,8),"")</f>
        <v/>
      </c>
      <c r="AE906" s="33" t="str">
        <f t="shared" si="266"/>
        <v/>
      </c>
      <c r="AF906" s="25"/>
      <c r="AG906" s="25"/>
      <c r="AH906" s="25"/>
      <c r="AI906" s="25"/>
      <c r="AJ906" s="47" t="str">
        <f t="shared" si="267"/>
        <v/>
      </c>
      <c r="AK906" s="48" t="str">
        <f t="shared" si="261"/>
        <v/>
      </c>
      <c r="AL906" s="47" t="str">
        <f t="shared" si="272"/>
        <v/>
      </c>
      <c r="AM906" s="27"/>
      <c r="AN906" s="36" t="str">
        <f t="shared" si="262"/>
        <v/>
      </c>
      <c r="AO906" s="39" t="str">
        <f t="shared" si="258"/>
        <v/>
      </c>
      <c r="AP906" s="39" t="str">
        <f t="shared" si="268"/>
        <v/>
      </c>
      <c r="AQ906" s="97" t="str">
        <f t="shared" si="263"/>
        <v/>
      </c>
      <c r="AR906" s="113" t="str">
        <f>_xlfn.IFNA(IF(AND(MATCH(B906,SlNrfürStrecke!A:A,0)&gt;0,MATCH(C906,SlNrfürStrecke!B:B,0)&gt;0)=TRUE,"ja","nein"),"nein")</f>
        <v>nein</v>
      </c>
      <c r="AS906" s="140" t="str">
        <f t="shared" si="269"/>
        <v>nein</v>
      </c>
      <c r="AT906" s="113" t="str">
        <f t="shared" si="270"/>
        <v>Ja</v>
      </c>
      <c r="AU906" s="113"/>
      <c r="AV906" s="141" t="s">
        <v>3607</v>
      </c>
    </row>
    <row r="907" spans="1:48" s="39" customFormat="1" ht="26.4" hidden="1" x14ac:dyDescent="0.25">
      <c r="A907" s="23"/>
      <c r="B907" s="77">
        <v>51550</v>
      </c>
      <c r="C907" s="80" t="s">
        <v>3</v>
      </c>
      <c r="D907" s="81" t="s">
        <v>8</v>
      </c>
      <c r="E907" s="37" t="b">
        <f t="shared" si="271"/>
        <v>0</v>
      </c>
      <c r="F907" s="37" t="b">
        <f t="shared" si="264"/>
        <v>0</v>
      </c>
      <c r="G907" s="38" t="str">
        <f t="shared" si="255"/>
        <v>51550  g</v>
      </c>
      <c r="H907" s="18" t="s">
        <v>1265</v>
      </c>
      <c r="I907" s="93" t="s">
        <v>2346</v>
      </c>
      <c r="J907" s="19" t="s">
        <v>3</v>
      </c>
      <c r="K907" s="19" t="s">
        <v>3</v>
      </c>
      <c r="L907" s="51"/>
      <c r="M907" s="51"/>
      <c r="N907" s="19" t="str">
        <f t="shared" si="256"/>
        <v/>
      </c>
      <c r="O907" s="22" t="str">
        <f t="shared" ca="1" si="259"/>
        <v>ja</v>
      </c>
      <c r="P907" s="22" t="str">
        <f t="shared" ca="1" si="260"/>
        <v>ja</v>
      </c>
      <c r="Q907" s="20" t="str">
        <f t="shared" ca="1" si="257"/>
        <v>Ja</v>
      </c>
      <c r="R907" s="53" t="s">
        <v>1264</v>
      </c>
      <c r="S907" s="84"/>
      <c r="T907" s="83"/>
      <c r="U907" s="33" t="str">
        <f t="shared" si="265"/>
        <v/>
      </c>
      <c r="V907" s="29"/>
      <c r="W907" s="35"/>
      <c r="X907" s="35"/>
      <c r="Y907" s="35"/>
      <c r="Z907" s="35"/>
      <c r="AA907" s="24" t="str">
        <f>IF(W907&lt;&gt;"",VLOOKUP(W907,'Anlagentypen strukt inkl RD end'!$A$2:$H$40,8),"")</f>
        <v/>
      </c>
      <c r="AB907" s="24" t="str">
        <f>IF(X907&lt;&gt;"",VLOOKUP(X907,'Anlagentypen strukt inkl RD end'!$A$2:$H$40,8),"")</f>
        <v/>
      </c>
      <c r="AC907" s="24" t="str">
        <f>IF(Y907&lt;&gt;"",VLOOKUP(Y907,'Anlagentypen strukt inkl RD end'!$A$2:$H$40,8),"")</f>
        <v/>
      </c>
      <c r="AD907" s="24" t="str">
        <f>IF(Z907&lt;&gt;"",VLOOKUP(Z907,'Anlagentypen strukt inkl RD end'!$A$2:$H$40,8),"")</f>
        <v/>
      </c>
      <c r="AE907" s="33" t="str">
        <f t="shared" si="266"/>
        <v/>
      </c>
      <c r="AF907" s="25"/>
      <c r="AG907" s="25"/>
      <c r="AH907" s="25"/>
      <c r="AI907" s="25"/>
      <c r="AJ907" s="47" t="str">
        <f t="shared" si="267"/>
        <v/>
      </c>
      <c r="AK907" s="48" t="str">
        <f t="shared" si="261"/>
        <v/>
      </c>
      <c r="AL907" s="47" t="str">
        <f t="shared" si="272"/>
        <v/>
      </c>
      <c r="AM907" s="27"/>
      <c r="AN907" s="36" t="str">
        <f t="shared" si="262"/>
        <v/>
      </c>
      <c r="AO907" s="39" t="str">
        <f t="shared" si="258"/>
        <v/>
      </c>
      <c r="AP907" s="39" t="str">
        <f t="shared" si="268"/>
        <v/>
      </c>
      <c r="AQ907" s="97" t="str">
        <f t="shared" si="263"/>
        <v/>
      </c>
      <c r="AR907" s="140" t="str">
        <f>_xlfn.IFNA(IF(AND(MATCH(B907,SlNrfürStrecke!A:A,0)&gt;0,MATCH(C907,SlNrfürStrecke!B:B,0)&gt;0)=TRUE,"ja","nein"),"nein")</f>
        <v>nein</v>
      </c>
      <c r="AS907" s="140" t="str">
        <f t="shared" si="269"/>
        <v>nein</v>
      </c>
      <c r="AT907" s="113" t="str">
        <f t="shared" si="270"/>
        <v>Ja</v>
      </c>
      <c r="AU907" s="113"/>
      <c r="AV907" s="141" t="s">
        <v>3607</v>
      </c>
    </row>
    <row r="908" spans="1:48" s="39" customFormat="1" ht="26.4" hidden="1" x14ac:dyDescent="0.25">
      <c r="A908" s="23"/>
      <c r="B908" s="77">
        <v>51550</v>
      </c>
      <c r="C908" s="81" t="s">
        <v>112</v>
      </c>
      <c r="D908" s="81" t="s">
        <v>3</v>
      </c>
      <c r="E908" s="37" t="b">
        <f t="shared" si="271"/>
        <v>0</v>
      </c>
      <c r="F908" s="37" t="b">
        <f t="shared" si="264"/>
        <v>0</v>
      </c>
      <c r="G908" s="38" t="str">
        <f t="shared" si="255"/>
        <v xml:space="preserve">51550 88 </v>
      </c>
      <c r="H908" s="18" t="s">
        <v>1265</v>
      </c>
      <c r="I908" s="94" t="s">
        <v>113</v>
      </c>
      <c r="J908" s="19" t="s">
        <v>3</v>
      </c>
      <c r="K908" s="19" t="s">
        <v>3</v>
      </c>
      <c r="L908" s="51"/>
      <c r="M908" s="51"/>
      <c r="N908" s="19" t="str">
        <f t="shared" si="256"/>
        <v/>
      </c>
      <c r="O908" s="22" t="str">
        <f t="shared" ca="1" si="259"/>
        <v>ja</v>
      </c>
      <c r="P908" s="22" t="str">
        <f t="shared" ca="1" si="260"/>
        <v>ja</v>
      </c>
      <c r="Q908" s="20" t="str">
        <f t="shared" ca="1" si="257"/>
        <v>Ja</v>
      </c>
      <c r="R908" s="53" t="s">
        <v>1266</v>
      </c>
      <c r="S908" s="73"/>
      <c r="T908" s="28"/>
      <c r="U908" s="33" t="str">
        <f t="shared" si="265"/>
        <v/>
      </c>
      <c r="V908" s="29"/>
      <c r="W908" s="35"/>
      <c r="X908" s="35"/>
      <c r="Y908" s="35"/>
      <c r="Z908" s="35"/>
      <c r="AA908" s="24" t="str">
        <f>IF(W908&lt;&gt;"",VLOOKUP(W908,'Anlagentypen strukt inkl RD end'!$A$2:$H$40,8),"")</f>
        <v/>
      </c>
      <c r="AB908" s="24" t="str">
        <f>IF(X908&lt;&gt;"",VLOOKUP(X908,'Anlagentypen strukt inkl RD end'!$A$2:$H$40,8),"")</f>
        <v/>
      </c>
      <c r="AC908" s="24" t="str">
        <f>IF(Y908&lt;&gt;"",VLOOKUP(Y908,'Anlagentypen strukt inkl RD end'!$A$2:$H$40,8),"")</f>
        <v/>
      </c>
      <c r="AD908" s="24" t="str">
        <f>IF(Z908&lt;&gt;"",VLOOKUP(Z908,'Anlagentypen strukt inkl RD end'!$A$2:$H$40,8),"")</f>
        <v/>
      </c>
      <c r="AE908" s="33" t="str">
        <f t="shared" si="266"/>
        <v/>
      </c>
      <c r="AF908" s="25"/>
      <c r="AG908" s="25"/>
      <c r="AH908" s="25"/>
      <c r="AI908" s="25"/>
      <c r="AJ908" s="47" t="str">
        <f t="shared" si="267"/>
        <v/>
      </c>
      <c r="AK908" s="48" t="str">
        <f t="shared" si="261"/>
        <v/>
      </c>
      <c r="AL908" s="47" t="str">
        <f t="shared" si="272"/>
        <v/>
      </c>
      <c r="AM908" s="27"/>
      <c r="AN908" s="36" t="str">
        <f t="shared" si="262"/>
        <v/>
      </c>
      <c r="AO908" s="39" t="str">
        <f t="shared" si="258"/>
        <v/>
      </c>
      <c r="AP908" s="39" t="str">
        <f t="shared" si="268"/>
        <v/>
      </c>
      <c r="AQ908" s="97" t="str">
        <f t="shared" si="263"/>
        <v/>
      </c>
      <c r="AR908" s="113" t="str">
        <f>_xlfn.IFNA(IF(AND(MATCH(B908,SlNrfürStrecke!A:A,0)&gt;0,MATCH(C908,SlNrfürStrecke!B:B,0)&gt;0)=TRUE,"ja","nein"),"nein")</f>
        <v>nein</v>
      </c>
      <c r="AS908" s="140" t="str">
        <f t="shared" si="269"/>
        <v>nein</v>
      </c>
      <c r="AT908" s="113" t="str">
        <f t="shared" si="270"/>
        <v>Ja</v>
      </c>
      <c r="AU908" s="113"/>
      <c r="AV908" s="141" t="s">
        <v>3607</v>
      </c>
    </row>
    <row r="909" spans="1:48" s="39" customFormat="1" ht="26.4" hidden="1" x14ac:dyDescent="0.25">
      <c r="A909" s="23"/>
      <c r="B909" s="77">
        <v>51550</v>
      </c>
      <c r="C909" s="81" t="s">
        <v>142</v>
      </c>
      <c r="D909" s="81" t="s">
        <v>8</v>
      </c>
      <c r="E909" s="37" t="b">
        <f t="shared" si="271"/>
        <v>0</v>
      </c>
      <c r="F909" s="37" t="b">
        <f t="shared" si="264"/>
        <v>0</v>
      </c>
      <c r="G909" s="38" t="str">
        <f t="shared" si="255"/>
        <v>51550 91 g</v>
      </c>
      <c r="H909" s="18" t="s">
        <v>1265</v>
      </c>
      <c r="I909" s="94" t="s">
        <v>3164</v>
      </c>
      <c r="J909" s="19" t="s">
        <v>3</v>
      </c>
      <c r="K909" s="19" t="s">
        <v>3182</v>
      </c>
      <c r="L909" s="51"/>
      <c r="M909" s="51"/>
      <c r="N909" s="19" t="str">
        <f t="shared" si="256"/>
        <v/>
      </c>
      <c r="O909" s="22" t="str">
        <f t="shared" ca="1" si="259"/>
        <v>ja</v>
      </c>
      <c r="P909" s="22" t="str">
        <f t="shared" ca="1" si="260"/>
        <v>ja</v>
      </c>
      <c r="Q909" s="20" t="str">
        <f t="shared" ca="1" si="257"/>
        <v>Ja</v>
      </c>
      <c r="R909" s="53" t="s">
        <v>1267</v>
      </c>
      <c r="S909" s="84"/>
      <c r="T909" s="83"/>
      <c r="U909" s="33" t="str">
        <f t="shared" si="265"/>
        <v/>
      </c>
      <c r="V909" s="29"/>
      <c r="W909" s="35"/>
      <c r="X909" s="35"/>
      <c r="Y909" s="35"/>
      <c r="Z909" s="35"/>
      <c r="AA909" s="24" t="str">
        <f>IF(W909&lt;&gt;"",VLOOKUP(W909,'Anlagentypen strukt inkl RD end'!$A$2:$H$40,8),"")</f>
        <v/>
      </c>
      <c r="AB909" s="24" t="str">
        <f>IF(X909&lt;&gt;"",VLOOKUP(X909,'Anlagentypen strukt inkl RD end'!$A$2:$H$40,8),"")</f>
        <v/>
      </c>
      <c r="AC909" s="24" t="str">
        <f>IF(Y909&lt;&gt;"",VLOOKUP(Y909,'Anlagentypen strukt inkl RD end'!$A$2:$H$40,8),"")</f>
        <v/>
      </c>
      <c r="AD909" s="24" t="str">
        <f>IF(Z909&lt;&gt;"",VLOOKUP(Z909,'Anlagentypen strukt inkl RD end'!$A$2:$H$40,8),"")</f>
        <v/>
      </c>
      <c r="AE909" s="33" t="str">
        <f t="shared" si="266"/>
        <v/>
      </c>
      <c r="AF909" s="25"/>
      <c r="AG909" s="25"/>
      <c r="AH909" s="25"/>
      <c r="AI909" s="25"/>
      <c r="AJ909" s="47" t="str">
        <f t="shared" si="267"/>
        <v/>
      </c>
      <c r="AK909" s="48" t="str">
        <f t="shared" si="261"/>
        <v/>
      </c>
      <c r="AL909" s="47" t="str">
        <f t="shared" si="272"/>
        <v/>
      </c>
      <c r="AM909" s="27"/>
      <c r="AN909" s="36" t="str">
        <f t="shared" si="262"/>
        <v/>
      </c>
      <c r="AO909" s="39" t="str">
        <f t="shared" si="258"/>
        <v/>
      </c>
      <c r="AP909" s="39" t="str">
        <f t="shared" si="268"/>
        <v/>
      </c>
      <c r="AQ909" s="97" t="str">
        <f t="shared" si="263"/>
        <v/>
      </c>
      <c r="AR909" s="113" t="str">
        <f>_xlfn.IFNA(IF(AND(MATCH(B909,SlNrfürStrecke!A:A,0)&gt;0,MATCH(C909,SlNrfürStrecke!B:B,0)&gt;0)=TRUE,"ja","nein"),"nein")</f>
        <v>nein</v>
      </c>
      <c r="AS909" s="140" t="str">
        <f t="shared" si="269"/>
        <v>nein</v>
      </c>
      <c r="AT909" s="113" t="str">
        <f t="shared" si="270"/>
        <v>Ja</v>
      </c>
      <c r="AU909" s="113"/>
      <c r="AV909" s="141" t="s">
        <v>3607</v>
      </c>
    </row>
    <row r="910" spans="1:48" s="39" customFormat="1" hidden="1" x14ac:dyDescent="0.25">
      <c r="A910" s="23"/>
      <c r="B910" s="77">
        <v>52101</v>
      </c>
      <c r="C910" s="80" t="s">
        <v>3</v>
      </c>
      <c r="D910" s="81" t="s">
        <v>8</v>
      </c>
      <c r="E910" s="37" t="b">
        <f t="shared" si="271"/>
        <v>0</v>
      </c>
      <c r="F910" s="37" t="b">
        <f t="shared" si="264"/>
        <v>0</v>
      </c>
      <c r="G910" s="38" t="str">
        <f t="shared" si="255"/>
        <v>52101  g</v>
      </c>
      <c r="H910" s="18" t="s">
        <v>1269</v>
      </c>
      <c r="I910" s="93" t="s">
        <v>2346</v>
      </c>
      <c r="J910" s="19" t="s">
        <v>3</v>
      </c>
      <c r="K910" s="19" t="s">
        <v>3</v>
      </c>
      <c r="L910" s="51"/>
      <c r="M910" s="51"/>
      <c r="N910" s="19" t="str">
        <f t="shared" si="256"/>
        <v/>
      </c>
      <c r="O910" s="22" t="str">
        <f t="shared" ca="1" si="259"/>
        <v>ja</v>
      </c>
      <c r="P910" s="22" t="str">
        <f t="shared" ca="1" si="260"/>
        <v>ja</v>
      </c>
      <c r="Q910" s="20" t="str">
        <f t="shared" ca="1" si="257"/>
        <v>Ja</v>
      </c>
      <c r="R910" s="53" t="s">
        <v>1268</v>
      </c>
      <c r="S910" s="84"/>
      <c r="T910" s="83"/>
      <c r="U910" s="33" t="str">
        <f t="shared" si="265"/>
        <v/>
      </c>
      <c r="V910" s="29"/>
      <c r="W910" s="35"/>
      <c r="X910" s="35"/>
      <c r="Y910" s="35"/>
      <c r="Z910" s="35"/>
      <c r="AA910" s="24" t="str">
        <f>IF(W910&lt;&gt;"",VLOOKUP(W910,'Anlagentypen strukt inkl RD end'!$A$2:$H$40,8),"")</f>
        <v/>
      </c>
      <c r="AB910" s="24" t="str">
        <f>IF(X910&lt;&gt;"",VLOOKUP(X910,'Anlagentypen strukt inkl RD end'!$A$2:$H$40,8),"")</f>
        <v/>
      </c>
      <c r="AC910" s="24" t="str">
        <f>IF(Y910&lt;&gt;"",VLOOKUP(Y910,'Anlagentypen strukt inkl RD end'!$A$2:$H$40,8),"")</f>
        <v/>
      </c>
      <c r="AD910" s="24" t="str">
        <f>IF(Z910&lt;&gt;"",VLOOKUP(Z910,'Anlagentypen strukt inkl RD end'!$A$2:$H$40,8),"")</f>
        <v/>
      </c>
      <c r="AE910" s="33" t="str">
        <f t="shared" si="266"/>
        <v/>
      </c>
      <c r="AF910" s="25"/>
      <c r="AG910" s="25"/>
      <c r="AH910" s="25"/>
      <c r="AI910" s="25"/>
      <c r="AJ910" s="47" t="str">
        <f t="shared" si="267"/>
        <v/>
      </c>
      <c r="AK910" s="48" t="str">
        <f t="shared" si="261"/>
        <v/>
      </c>
      <c r="AL910" s="47" t="str">
        <f t="shared" si="272"/>
        <v/>
      </c>
      <c r="AM910" s="27"/>
      <c r="AN910" s="36" t="str">
        <f t="shared" si="262"/>
        <v/>
      </c>
      <c r="AO910" s="39" t="str">
        <f t="shared" si="258"/>
        <v/>
      </c>
      <c r="AP910" s="39" t="str">
        <f t="shared" si="268"/>
        <v/>
      </c>
      <c r="AQ910" s="97" t="str">
        <f t="shared" si="263"/>
        <v/>
      </c>
      <c r="AR910" s="140" t="str">
        <f>_xlfn.IFNA(IF(AND(MATCH(B910,SlNrfürStrecke!A:A,0)&gt;0,MATCH(C910,SlNrfürStrecke!B:B,0)&gt;0)=TRUE,"ja","nein"),"nein")</f>
        <v>nein</v>
      </c>
      <c r="AS910" s="140" t="str">
        <f t="shared" si="269"/>
        <v>nein</v>
      </c>
      <c r="AT910" s="113" t="str">
        <f t="shared" si="270"/>
        <v>Ja</v>
      </c>
      <c r="AU910" s="113"/>
      <c r="AV910" s="141" t="s">
        <v>3607</v>
      </c>
    </row>
    <row r="911" spans="1:48" s="39" customFormat="1" ht="26.4" hidden="1" x14ac:dyDescent="0.25">
      <c r="A911" s="23"/>
      <c r="B911" s="77">
        <v>52102</v>
      </c>
      <c r="C911" s="80" t="s">
        <v>3</v>
      </c>
      <c r="D911" s="81" t="s">
        <v>8</v>
      </c>
      <c r="E911" s="37" t="b">
        <f t="shared" si="271"/>
        <v>0</v>
      </c>
      <c r="F911" s="37" t="b">
        <f t="shared" si="264"/>
        <v>0</v>
      </c>
      <c r="G911" s="38" t="str">
        <f t="shared" si="255"/>
        <v>52102  g</v>
      </c>
      <c r="H911" s="18" t="s">
        <v>1271</v>
      </c>
      <c r="I911" s="93" t="s">
        <v>2346</v>
      </c>
      <c r="J911" s="19" t="s">
        <v>3</v>
      </c>
      <c r="K911" s="19" t="s">
        <v>3</v>
      </c>
      <c r="L911" s="51"/>
      <c r="M911" s="51"/>
      <c r="N911" s="19" t="str">
        <f t="shared" si="256"/>
        <v/>
      </c>
      <c r="O911" s="22" t="str">
        <f t="shared" ca="1" si="259"/>
        <v>ja</v>
      </c>
      <c r="P911" s="22" t="str">
        <f t="shared" ca="1" si="260"/>
        <v>ja</v>
      </c>
      <c r="Q911" s="20" t="str">
        <f t="shared" ca="1" si="257"/>
        <v>Ja</v>
      </c>
      <c r="R911" s="53" t="s">
        <v>1270</v>
      </c>
      <c r="S911" s="84"/>
      <c r="T911" s="83"/>
      <c r="U911" s="33" t="str">
        <f t="shared" si="265"/>
        <v/>
      </c>
      <c r="V911" s="29"/>
      <c r="W911" s="35"/>
      <c r="X911" s="35"/>
      <c r="Y911" s="35"/>
      <c r="Z911" s="35"/>
      <c r="AA911" s="24" t="str">
        <f>IF(W911&lt;&gt;"",VLOOKUP(W911,'Anlagentypen strukt inkl RD end'!$A$2:$H$40,8),"")</f>
        <v/>
      </c>
      <c r="AB911" s="24" t="str">
        <f>IF(X911&lt;&gt;"",VLOOKUP(X911,'Anlagentypen strukt inkl RD end'!$A$2:$H$40,8),"")</f>
        <v/>
      </c>
      <c r="AC911" s="24" t="str">
        <f>IF(Y911&lt;&gt;"",VLOOKUP(Y911,'Anlagentypen strukt inkl RD end'!$A$2:$H$40,8),"")</f>
        <v/>
      </c>
      <c r="AD911" s="24" t="str">
        <f>IF(Z911&lt;&gt;"",VLOOKUP(Z911,'Anlagentypen strukt inkl RD end'!$A$2:$H$40,8),"")</f>
        <v/>
      </c>
      <c r="AE911" s="33" t="str">
        <f t="shared" si="266"/>
        <v/>
      </c>
      <c r="AF911" s="25"/>
      <c r="AG911" s="25"/>
      <c r="AH911" s="25"/>
      <c r="AI911" s="25"/>
      <c r="AJ911" s="47" t="str">
        <f t="shared" si="267"/>
        <v/>
      </c>
      <c r="AK911" s="48" t="str">
        <f t="shared" si="261"/>
        <v/>
      </c>
      <c r="AL911" s="47" t="str">
        <f t="shared" si="272"/>
        <v/>
      </c>
      <c r="AM911" s="27"/>
      <c r="AN911" s="36" t="str">
        <f t="shared" si="262"/>
        <v/>
      </c>
      <c r="AO911" s="39" t="str">
        <f t="shared" si="258"/>
        <v/>
      </c>
      <c r="AP911" s="39" t="str">
        <f t="shared" si="268"/>
        <v/>
      </c>
      <c r="AQ911" s="97" t="str">
        <f t="shared" si="263"/>
        <v/>
      </c>
      <c r="AR911" s="140" t="str">
        <f>_xlfn.IFNA(IF(AND(MATCH(B911,SlNrfürStrecke!A:A,0)&gt;0,MATCH(C911,SlNrfürStrecke!B:B,0)&gt;0)=TRUE,"ja","nein"),"nein")</f>
        <v>nein</v>
      </c>
      <c r="AS911" s="140" t="str">
        <f t="shared" si="269"/>
        <v>nein</v>
      </c>
      <c r="AT911" s="113" t="str">
        <f t="shared" si="270"/>
        <v>Ja</v>
      </c>
      <c r="AU911" s="113"/>
      <c r="AV911" s="141" t="s">
        <v>3607</v>
      </c>
    </row>
    <row r="912" spans="1:48" s="39" customFormat="1" ht="26.4" hidden="1" x14ac:dyDescent="0.25">
      <c r="A912" s="23"/>
      <c r="B912" s="77">
        <v>52102</v>
      </c>
      <c r="C912" s="81" t="s">
        <v>112</v>
      </c>
      <c r="D912" s="81" t="s">
        <v>3</v>
      </c>
      <c r="E912" s="37" t="b">
        <f t="shared" si="271"/>
        <v>0</v>
      </c>
      <c r="F912" s="37" t="b">
        <f t="shared" si="264"/>
        <v>0</v>
      </c>
      <c r="G912" s="38" t="str">
        <f t="shared" si="255"/>
        <v xml:space="preserve">52102 88 </v>
      </c>
      <c r="H912" s="18" t="s">
        <v>1271</v>
      </c>
      <c r="I912" s="94" t="s">
        <v>113</v>
      </c>
      <c r="J912" s="19" t="s">
        <v>3</v>
      </c>
      <c r="K912" s="19" t="s">
        <v>3</v>
      </c>
      <c r="L912" s="51"/>
      <c r="M912" s="51"/>
      <c r="N912" s="19" t="str">
        <f t="shared" si="256"/>
        <v/>
      </c>
      <c r="O912" s="22" t="str">
        <f t="shared" ca="1" si="259"/>
        <v>ja</v>
      </c>
      <c r="P912" s="22" t="str">
        <f t="shared" ca="1" si="260"/>
        <v>ja</v>
      </c>
      <c r="Q912" s="20" t="str">
        <f t="shared" ca="1" si="257"/>
        <v>Ja</v>
      </c>
      <c r="R912" s="53" t="s">
        <v>1272</v>
      </c>
      <c r="S912" s="73"/>
      <c r="T912" s="28"/>
      <c r="U912" s="33" t="str">
        <f t="shared" si="265"/>
        <v/>
      </c>
      <c r="V912" s="29"/>
      <c r="W912" s="35"/>
      <c r="X912" s="35"/>
      <c r="Y912" s="35"/>
      <c r="Z912" s="35"/>
      <c r="AA912" s="24" t="str">
        <f>IF(W912&lt;&gt;"",VLOOKUP(W912,'Anlagentypen strukt inkl RD end'!$A$2:$H$40,8),"")</f>
        <v/>
      </c>
      <c r="AB912" s="24" t="str">
        <f>IF(X912&lt;&gt;"",VLOOKUP(X912,'Anlagentypen strukt inkl RD end'!$A$2:$H$40,8),"")</f>
        <v/>
      </c>
      <c r="AC912" s="24" t="str">
        <f>IF(Y912&lt;&gt;"",VLOOKUP(Y912,'Anlagentypen strukt inkl RD end'!$A$2:$H$40,8),"")</f>
        <v/>
      </c>
      <c r="AD912" s="24" t="str">
        <f>IF(Z912&lt;&gt;"",VLOOKUP(Z912,'Anlagentypen strukt inkl RD end'!$A$2:$H$40,8),"")</f>
        <v/>
      </c>
      <c r="AE912" s="33" t="str">
        <f t="shared" si="266"/>
        <v/>
      </c>
      <c r="AF912" s="25"/>
      <c r="AG912" s="25"/>
      <c r="AH912" s="25"/>
      <c r="AI912" s="25"/>
      <c r="AJ912" s="47" t="str">
        <f t="shared" si="267"/>
        <v/>
      </c>
      <c r="AK912" s="48" t="str">
        <f t="shared" si="261"/>
        <v/>
      </c>
      <c r="AL912" s="47" t="str">
        <f t="shared" si="272"/>
        <v/>
      </c>
      <c r="AM912" s="27"/>
      <c r="AN912" s="36" t="str">
        <f t="shared" si="262"/>
        <v/>
      </c>
      <c r="AO912" s="39" t="str">
        <f t="shared" si="258"/>
        <v/>
      </c>
      <c r="AP912" s="39" t="str">
        <f t="shared" si="268"/>
        <v/>
      </c>
      <c r="AQ912" s="97" t="str">
        <f t="shared" si="263"/>
        <v/>
      </c>
      <c r="AR912" s="113" t="str">
        <f>_xlfn.IFNA(IF(AND(MATCH(B912,SlNrfürStrecke!A:A,0)&gt;0,MATCH(C912,SlNrfürStrecke!B:B,0)&gt;0)=TRUE,"ja","nein"),"nein")</f>
        <v>nein</v>
      </c>
      <c r="AS912" s="140" t="str">
        <f t="shared" si="269"/>
        <v>nein</v>
      </c>
      <c r="AT912" s="113" t="str">
        <f t="shared" si="270"/>
        <v>Ja</v>
      </c>
      <c r="AU912" s="113"/>
      <c r="AV912" s="141" t="s">
        <v>3607</v>
      </c>
    </row>
    <row r="913" spans="1:48" s="39" customFormat="1" ht="52.8" hidden="1" x14ac:dyDescent="0.25">
      <c r="A913" s="23"/>
      <c r="B913" s="77">
        <v>52103</v>
      </c>
      <c r="C913" s="80" t="s">
        <v>3</v>
      </c>
      <c r="D913" s="81" t="s">
        <v>8</v>
      </c>
      <c r="E913" s="37" t="b">
        <f t="shared" si="271"/>
        <v>0</v>
      </c>
      <c r="F913" s="37" t="b">
        <f t="shared" si="264"/>
        <v>0</v>
      </c>
      <c r="G913" s="38" t="str">
        <f t="shared" si="255"/>
        <v>52103  g</v>
      </c>
      <c r="H913" s="18" t="s">
        <v>1274</v>
      </c>
      <c r="I913" s="93" t="s">
        <v>2346</v>
      </c>
      <c r="J913" s="19" t="s">
        <v>3</v>
      </c>
      <c r="K913" s="19" t="s">
        <v>3</v>
      </c>
      <c r="L913" s="51"/>
      <c r="M913" s="51"/>
      <c r="N913" s="19" t="str">
        <f t="shared" si="256"/>
        <v/>
      </c>
      <c r="O913" s="22" t="str">
        <f t="shared" ca="1" si="259"/>
        <v>ja</v>
      </c>
      <c r="P913" s="22" t="str">
        <f t="shared" ca="1" si="260"/>
        <v>ja</v>
      </c>
      <c r="Q913" s="20" t="str">
        <f t="shared" ca="1" si="257"/>
        <v>Ja</v>
      </c>
      <c r="R913" s="53" t="s">
        <v>1273</v>
      </c>
      <c r="S913" s="84"/>
      <c r="T913" s="83"/>
      <c r="U913" s="33" t="str">
        <f t="shared" si="265"/>
        <v/>
      </c>
      <c r="V913" s="29"/>
      <c r="W913" s="35"/>
      <c r="X913" s="35"/>
      <c r="Y913" s="35"/>
      <c r="Z913" s="35"/>
      <c r="AA913" s="24" t="str">
        <f>IF(W913&lt;&gt;"",VLOOKUP(W913,'Anlagentypen strukt inkl RD end'!$A$2:$H$40,8),"")</f>
        <v/>
      </c>
      <c r="AB913" s="24" t="str">
        <f>IF(X913&lt;&gt;"",VLOOKUP(X913,'Anlagentypen strukt inkl RD end'!$A$2:$H$40,8),"")</f>
        <v/>
      </c>
      <c r="AC913" s="24" t="str">
        <f>IF(Y913&lt;&gt;"",VLOOKUP(Y913,'Anlagentypen strukt inkl RD end'!$A$2:$H$40,8),"")</f>
        <v/>
      </c>
      <c r="AD913" s="24" t="str">
        <f>IF(Z913&lt;&gt;"",VLOOKUP(Z913,'Anlagentypen strukt inkl RD end'!$A$2:$H$40,8),"")</f>
        <v/>
      </c>
      <c r="AE913" s="33" t="str">
        <f t="shared" si="266"/>
        <v/>
      </c>
      <c r="AF913" s="25"/>
      <c r="AG913" s="25"/>
      <c r="AH913" s="25"/>
      <c r="AI913" s="25"/>
      <c r="AJ913" s="47" t="str">
        <f t="shared" si="267"/>
        <v/>
      </c>
      <c r="AK913" s="48" t="str">
        <f t="shared" si="261"/>
        <v/>
      </c>
      <c r="AL913" s="47" t="str">
        <f t="shared" si="272"/>
        <v/>
      </c>
      <c r="AM913" s="27"/>
      <c r="AN913" s="36" t="str">
        <f t="shared" si="262"/>
        <v/>
      </c>
      <c r="AO913" s="39" t="str">
        <f t="shared" si="258"/>
        <v/>
      </c>
      <c r="AP913" s="39" t="str">
        <f t="shared" si="268"/>
        <v/>
      </c>
      <c r="AQ913" s="97" t="str">
        <f t="shared" si="263"/>
        <v/>
      </c>
      <c r="AR913" s="140" t="str">
        <f>_xlfn.IFNA(IF(AND(MATCH(B913,SlNrfürStrecke!A:A,0)&gt;0,MATCH(C913,SlNrfürStrecke!B:B,0)&gt;0)=TRUE,"ja","nein"),"nein")</f>
        <v>nein</v>
      </c>
      <c r="AS913" s="140" t="str">
        <f t="shared" si="269"/>
        <v>nein</v>
      </c>
      <c r="AT913" s="113" t="str">
        <f t="shared" si="270"/>
        <v>Ja</v>
      </c>
      <c r="AU913" s="113"/>
      <c r="AV913" s="141" t="s">
        <v>3607</v>
      </c>
    </row>
    <row r="914" spans="1:48" s="39" customFormat="1" ht="52.8" hidden="1" x14ac:dyDescent="0.25">
      <c r="A914" s="23"/>
      <c r="B914" s="77">
        <v>52103</v>
      </c>
      <c r="C914" s="81" t="s">
        <v>112</v>
      </c>
      <c r="D914" s="81" t="s">
        <v>3</v>
      </c>
      <c r="E914" s="37" t="b">
        <f t="shared" si="271"/>
        <v>0</v>
      </c>
      <c r="F914" s="37" t="b">
        <f t="shared" si="264"/>
        <v>0</v>
      </c>
      <c r="G914" s="38" t="str">
        <f t="shared" si="255"/>
        <v xml:space="preserve">52103 88 </v>
      </c>
      <c r="H914" s="18" t="s">
        <v>1274</v>
      </c>
      <c r="I914" s="94" t="s">
        <v>113</v>
      </c>
      <c r="J914" s="19" t="s">
        <v>3</v>
      </c>
      <c r="K914" s="19" t="s">
        <v>3</v>
      </c>
      <c r="L914" s="51"/>
      <c r="M914" s="51"/>
      <c r="N914" s="19" t="str">
        <f t="shared" si="256"/>
        <v/>
      </c>
      <c r="O914" s="22" t="str">
        <f t="shared" ca="1" si="259"/>
        <v>ja</v>
      </c>
      <c r="P914" s="22" t="str">
        <f t="shared" ca="1" si="260"/>
        <v>ja</v>
      </c>
      <c r="Q914" s="20" t="str">
        <f t="shared" ca="1" si="257"/>
        <v>Ja</v>
      </c>
      <c r="R914" s="53" t="s">
        <v>1275</v>
      </c>
      <c r="S914" s="73"/>
      <c r="T914" s="28"/>
      <c r="U914" s="33" t="str">
        <f t="shared" si="265"/>
        <v/>
      </c>
      <c r="V914" s="29"/>
      <c r="W914" s="35"/>
      <c r="X914" s="35"/>
      <c r="Y914" s="35"/>
      <c r="Z914" s="35"/>
      <c r="AA914" s="24" t="str">
        <f>IF(W914&lt;&gt;"",VLOOKUP(W914,'Anlagentypen strukt inkl RD end'!$A$2:$H$40,8),"")</f>
        <v/>
      </c>
      <c r="AB914" s="24" t="str">
        <f>IF(X914&lt;&gt;"",VLOOKUP(X914,'Anlagentypen strukt inkl RD end'!$A$2:$H$40,8),"")</f>
        <v/>
      </c>
      <c r="AC914" s="24" t="str">
        <f>IF(Y914&lt;&gt;"",VLOOKUP(Y914,'Anlagentypen strukt inkl RD end'!$A$2:$H$40,8),"")</f>
        <v/>
      </c>
      <c r="AD914" s="24" t="str">
        <f>IF(Z914&lt;&gt;"",VLOOKUP(Z914,'Anlagentypen strukt inkl RD end'!$A$2:$H$40,8),"")</f>
        <v/>
      </c>
      <c r="AE914" s="33" t="str">
        <f t="shared" si="266"/>
        <v/>
      </c>
      <c r="AF914" s="25"/>
      <c r="AG914" s="25"/>
      <c r="AH914" s="25"/>
      <c r="AI914" s="25"/>
      <c r="AJ914" s="47" t="str">
        <f t="shared" si="267"/>
        <v/>
      </c>
      <c r="AK914" s="48" t="str">
        <f t="shared" si="261"/>
        <v/>
      </c>
      <c r="AL914" s="47" t="str">
        <f t="shared" si="272"/>
        <v/>
      </c>
      <c r="AM914" s="27"/>
      <c r="AN914" s="36" t="str">
        <f t="shared" si="262"/>
        <v/>
      </c>
      <c r="AO914" s="39" t="str">
        <f t="shared" si="258"/>
        <v/>
      </c>
      <c r="AP914" s="39" t="str">
        <f t="shared" si="268"/>
        <v/>
      </c>
      <c r="AQ914" s="97" t="str">
        <f t="shared" si="263"/>
        <v/>
      </c>
      <c r="AR914" s="113" t="str">
        <f>_xlfn.IFNA(IF(AND(MATCH(B914,SlNrfürStrecke!A:A,0)&gt;0,MATCH(C914,SlNrfürStrecke!B:B,0)&gt;0)=TRUE,"ja","nein"),"nein")</f>
        <v>nein</v>
      </c>
      <c r="AS914" s="140" t="str">
        <f t="shared" si="269"/>
        <v>nein</v>
      </c>
      <c r="AT914" s="113" t="str">
        <f t="shared" si="270"/>
        <v>Ja</v>
      </c>
      <c r="AU914" s="113"/>
      <c r="AV914" s="141" t="s">
        <v>3607</v>
      </c>
    </row>
    <row r="915" spans="1:48" s="39" customFormat="1" hidden="1" x14ac:dyDescent="0.25">
      <c r="A915" s="23"/>
      <c r="B915" s="77">
        <v>52105</v>
      </c>
      <c r="C915" s="80" t="s">
        <v>3</v>
      </c>
      <c r="D915" s="81" t="s">
        <v>8</v>
      </c>
      <c r="E915" s="37" t="b">
        <f t="shared" si="271"/>
        <v>0</v>
      </c>
      <c r="F915" s="37" t="b">
        <f t="shared" si="264"/>
        <v>0</v>
      </c>
      <c r="G915" s="38" t="str">
        <f t="shared" si="255"/>
        <v>52105  g</v>
      </c>
      <c r="H915" s="18" t="s">
        <v>1277</v>
      </c>
      <c r="I915" s="93" t="s">
        <v>2346</v>
      </c>
      <c r="J915" s="19" t="s">
        <v>3</v>
      </c>
      <c r="K915" s="19" t="s">
        <v>3</v>
      </c>
      <c r="L915" s="51"/>
      <c r="M915" s="51"/>
      <c r="N915" s="19" t="str">
        <f t="shared" si="256"/>
        <v/>
      </c>
      <c r="O915" s="22" t="str">
        <f t="shared" ca="1" si="259"/>
        <v>ja</v>
      </c>
      <c r="P915" s="22" t="str">
        <f t="shared" ca="1" si="260"/>
        <v>ja</v>
      </c>
      <c r="Q915" s="20" t="str">
        <f t="shared" ca="1" si="257"/>
        <v>Ja</v>
      </c>
      <c r="R915" s="53" t="s">
        <v>1276</v>
      </c>
      <c r="S915" s="84"/>
      <c r="T915" s="83"/>
      <c r="U915" s="33" t="str">
        <f t="shared" si="265"/>
        <v/>
      </c>
      <c r="V915" s="29"/>
      <c r="W915" s="35"/>
      <c r="X915" s="35"/>
      <c r="Y915" s="35"/>
      <c r="Z915" s="35"/>
      <c r="AA915" s="24" t="str">
        <f>IF(W915&lt;&gt;"",VLOOKUP(W915,'Anlagentypen strukt inkl RD end'!$A$2:$H$40,8),"")</f>
        <v/>
      </c>
      <c r="AB915" s="24" t="str">
        <f>IF(X915&lt;&gt;"",VLOOKUP(X915,'Anlagentypen strukt inkl RD end'!$A$2:$H$40,8),"")</f>
        <v/>
      </c>
      <c r="AC915" s="24" t="str">
        <f>IF(Y915&lt;&gt;"",VLOOKUP(Y915,'Anlagentypen strukt inkl RD end'!$A$2:$H$40,8),"")</f>
        <v/>
      </c>
      <c r="AD915" s="24" t="str">
        <f>IF(Z915&lt;&gt;"",VLOOKUP(Z915,'Anlagentypen strukt inkl RD end'!$A$2:$H$40,8),"")</f>
        <v/>
      </c>
      <c r="AE915" s="33" t="str">
        <f t="shared" si="266"/>
        <v/>
      </c>
      <c r="AF915" s="25"/>
      <c r="AG915" s="25"/>
      <c r="AH915" s="25"/>
      <c r="AI915" s="25"/>
      <c r="AJ915" s="47" t="str">
        <f t="shared" si="267"/>
        <v/>
      </c>
      <c r="AK915" s="48" t="str">
        <f t="shared" si="261"/>
        <v/>
      </c>
      <c r="AL915" s="47" t="str">
        <f t="shared" si="272"/>
        <v/>
      </c>
      <c r="AM915" s="27"/>
      <c r="AN915" s="36" t="str">
        <f t="shared" si="262"/>
        <v/>
      </c>
      <c r="AO915" s="39" t="str">
        <f t="shared" si="258"/>
        <v/>
      </c>
      <c r="AP915" s="39" t="str">
        <f t="shared" si="268"/>
        <v/>
      </c>
      <c r="AQ915" s="97" t="str">
        <f t="shared" si="263"/>
        <v/>
      </c>
      <c r="AR915" s="140" t="str">
        <f>_xlfn.IFNA(IF(AND(MATCH(B915,SlNrfürStrecke!A:A,0)&gt;0,MATCH(C915,SlNrfürStrecke!B:B,0)&gt;0)=TRUE,"ja","nein"),"nein")</f>
        <v>nein</v>
      </c>
      <c r="AS915" s="140" t="str">
        <f t="shared" si="269"/>
        <v>nein</v>
      </c>
      <c r="AT915" s="113" t="str">
        <f t="shared" si="270"/>
        <v>Ja</v>
      </c>
      <c r="AU915" s="113"/>
      <c r="AV915" s="141" t="s">
        <v>3607</v>
      </c>
    </row>
    <row r="916" spans="1:48" s="39" customFormat="1" ht="26.4" hidden="1" x14ac:dyDescent="0.25">
      <c r="A916" s="23"/>
      <c r="B916" s="77">
        <v>52201</v>
      </c>
      <c r="C916" s="80" t="s">
        <v>3</v>
      </c>
      <c r="D916" s="81" t="s">
        <v>8</v>
      </c>
      <c r="E916" s="37" t="b">
        <f t="shared" si="271"/>
        <v>0</v>
      </c>
      <c r="F916" s="37" t="b">
        <f t="shared" si="264"/>
        <v>0</v>
      </c>
      <c r="G916" s="38" t="str">
        <f t="shared" si="255"/>
        <v>52201  g</v>
      </c>
      <c r="H916" s="18" t="s">
        <v>1279</v>
      </c>
      <c r="I916" s="93" t="s">
        <v>2346</v>
      </c>
      <c r="J916" s="19" t="s">
        <v>3</v>
      </c>
      <c r="K916" s="19" t="s">
        <v>3</v>
      </c>
      <c r="L916" s="51"/>
      <c r="M916" s="51"/>
      <c r="N916" s="19" t="str">
        <f t="shared" si="256"/>
        <v/>
      </c>
      <c r="O916" s="22" t="str">
        <f t="shared" ca="1" si="259"/>
        <v>ja</v>
      </c>
      <c r="P916" s="22" t="str">
        <f t="shared" ca="1" si="260"/>
        <v>ja</v>
      </c>
      <c r="Q916" s="20" t="str">
        <f t="shared" ca="1" si="257"/>
        <v>Ja</v>
      </c>
      <c r="R916" s="53" t="s">
        <v>1278</v>
      </c>
      <c r="S916" s="84"/>
      <c r="T916" s="83"/>
      <c r="U916" s="33" t="str">
        <f t="shared" si="265"/>
        <v/>
      </c>
      <c r="V916" s="29"/>
      <c r="W916" s="35"/>
      <c r="X916" s="35"/>
      <c r="Y916" s="35"/>
      <c r="Z916" s="35"/>
      <c r="AA916" s="24" t="str">
        <f>IF(W916&lt;&gt;"",VLOOKUP(W916,'Anlagentypen strukt inkl RD end'!$A$2:$H$40,8),"")</f>
        <v/>
      </c>
      <c r="AB916" s="24" t="str">
        <f>IF(X916&lt;&gt;"",VLOOKUP(X916,'Anlagentypen strukt inkl RD end'!$A$2:$H$40,8),"")</f>
        <v/>
      </c>
      <c r="AC916" s="24" t="str">
        <f>IF(Y916&lt;&gt;"",VLOOKUP(Y916,'Anlagentypen strukt inkl RD end'!$A$2:$H$40,8),"")</f>
        <v/>
      </c>
      <c r="AD916" s="24" t="str">
        <f>IF(Z916&lt;&gt;"",VLOOKUP(Z916,'Anlagentypen strukt inkl RD end'!$A$2:$H$40,8),"")</f>
        <v/>
      </c>
      <c r="AE916" s="33" t="str">
        <f t="shared" si="266"/>
        <v/>
      </c>
      <c r="AF916" s="25"/>
      <c r="AG916" s="25"/>
      <c r="AH916" s="25"/>
      <c r="AI916" s="25"/>
      <c r="AJ916" s="47" t="str">
        <f t="shared" si="267"/>
        <v/>
      </c>
      <c r="AK916" s="48" t="str">
        <f t="shared" si="261"/>
        <v/>
      </c>
      <c r="AL916" s="47" t="str">
        <f t="shared" si="272"/>
        <v/>
      </c>
      <c r="AM916" s="27"/>
      <c r="AN916" s="36" t="str">
        <f t="shared" si="262"/>
        <v/>
      </c>
      <c r="AO916" s="39" t="str">
        <f t="shared" si="258"/>
        <v/>
      </c>
      <c r="AP916" s="39" t="str">
        <f t="shared" si="268"/>
        <v/>
      </c>
      <c r="AQ916" s="97" t="str">
        <f t="shared" si="263"/>
        <v/>
      </c>
      <c r="AR916" s="140" t="str">
        <f>_xlfn.IFNA(IF(AND(MATCH(B916,SlNrfürStrecke!A:A,0)&gt;0,MATCH(C916,SlNrfürStrecke!B:B,0)&gt;0)=TRUE,"ja","nein"),"nein")</f>
        <v>nein</v>
      </c>
      <c r="AS916" s="140" t="str">
        <f t="shared" si="269"/>
        <v>nein</v>
      </c>
      <c r="AT916" s="113" t="str">
        <f t="shared" si="270"/>
        <v>Ja</v>
      </c>
      <c r="AU916" s="113"/>
      <c r="AV916" s="141" t="s">
        <v>3607</v>
      </c>
    </row>
    <row r="917" spans="1:48" s="39" customFormat="1" ht="26.4" hidden="1" x14ac:dyDescent="0.25">
      <c r="A917" s="23"/>
      <c r="B917" s="77">
        <v>52201</v>
      </c>
      <c r="C917" s="81" t="s">
        <v>112</v>
      </c>
      <c r="D917" s="81" t="s">
        <v>3</v>
      </c>
      <c r="E917" s="37" t="b">
        <f t="shared" si="271"/>
        <v>0</v>
      </c>
      <c r="F917" s="37" t="b">
        <f t="shared" si="264"/>
        <v>0</v>
      </c>
      <c r="G917" s="38" t="str">
        <f t="shared" si="255"/>
        <v xml:space="preserve">52201 88 </v>
      </c>
      <c r="H917" s="18" t="s">
        <v>1279</v>
      </c>
      <c r="I917" s="94" t="s">
        <v>113</v>
      </c>
      <c r="J917" s="19" t="s">
        <v>3</v>
      </c>
      <c r="K917" s="19" t="s">
        <v>3</v>
      </c>
      <c r="L917" s="51"/>
      <c r="M917" s="51"/>
      <c r="N917" s="19" t="str">
        <f t="shared" si="256"/>
        <v/>
      </c>
      <c r="O917" s="22" t="str">
        <f t="shared" ca="1" si="259"/>
        <v>ja</v>
      </c>
      <c r="P917" s="22" t="str">
        <f t="shared" ca="1" si="260"/>
        <v>ja</v>
      </c>
      <c r="Q917" s="20" t="str">
        <f t="shared" ca="1" si="257"/>
        <v>Ja</v>
      </c>
      <c r="R917" s="53" t="s">
        <v>1280</v>
      </c>
      <c r="S917" s="73"/>
      <c r="T917" s="28"/>
      <c r="U917" s="33" t="str">
        <f t="shared" si="265"/>
        <v/>
      </c>
      <c r="V917" s="29"/>
      <c r="W917" s="35"/>
      <c r="X917" s="35"/>
      <c r="Y917" s="35"/>
      <c r="Z917" s="35"/>
      <c r="AA917" s="24" t="str">
        <f>IF(W917&lt;&gt;"",VLOOKUP(W917,'Anlagentypen strukt inkl RD end'!$A$2:$H$40,8),"")</f>
        <v/>
      </c>
      <c r="AB917" s="24" t="str">
        <f>IF(X917&lt;&gt;"",VLOOKUP(X917,'Anlagentypen strukt inkl RD end'!$A$2:$H$40,8),"")</f>
        <v/>
      </c>
      <c r="AC917" s="24" t="str">
        <f>IF(Y917&lt;&gt;"",VLOOKUP(Y917,'Anlagentypen strukt inkl RD end'!$A$2:$H$40,8),"")</f>
        <v/>
      </c>
      <c r="AD917" s="24" t="str">
        <f>IF(Z917&lt;&gt;"",VLOOKUP(Z917,'Anlagentypen strukt inkl RD end'!$A$2:$H$40,8),"")</f>
        <v/>
      </c>
      <c r="AE917" s="33" t="str">
        <f t="shared" si="266"/>
        <v/>
      </c>
      <c r="AF917" s="25"/>
      <c r="AG917" s="25"/>
      <c r="AH917" s="25"/>
      <c r="AI917" s="25"/>
      <c r="AJ917" s="47" t="str">
        <f t="shared" si="267"/>
        <v/>
      </c>
      <c r="AK917" s="48" t="str">
        <f t="shared" si="261"/>
        <v/>
      </c>
      <c r="AL917" s="47" t="str">
        <f t="shared" si="272"/>
        <v/>
      </c>
      <c r="AM917" s="27"/>
      <c r="AN917" s="36" t="str">
        <f t="shared" si="262"/>
        <v/>
      </c>
      <c r="AO917" s="39" t="str">
        <f t="shared" si="258"/>
        <v/>
      </c>
      <c r="AP917" s="39" t="str">
        <f t="shared" si="268"/>
        <v/>
      </c>
      <c r="AQ917" s="97" t="str">
        <f t="shared" si="263"/>
        <v/>
      </c>
      <c r="AR917" s="113" t="str">
        <f>_xlfn.IFNA(IF(AND(MATCH(B917,SlNrfürStrecke!A:A,0)&gt;0,MATCH(C917,SlNrfürStrecke!B:B,0)&gt;0)=TRUE,"ja","nein"),"nein")</f>
        <v>nein</v>
      </c>
      <c r="AS917" s="140" t="str">
        <f t="shared" si="269"/>
        <v>nein</v>
      </c>
      <c r="AT917" s="113" t="str">
        <f t="shared" si="270"/>
        <v>Ja</v>
      </c>
      <c r="AU917" s="113"/>
      <c r="AV917" s="141" t="s">
        <v>3607</v>
      </c>
    </row>
    <row r="918" spans="1:48" s="39" customFormat="1" ht="26.4" hidden="1" x14ac:dyDescent="0.25">
      <c r="A918" s="23"/>
      <c r="B918" s="77">
        <v>52202</v>
      </c>
      <c r="C918" s="80" t="s">
        <v>3</v>
      </c>
      <c r="D918" s="81" t="s">
        <v>8</v>
      </c>
      <c r="E918" s="37" t="b">
        <f t="shared" si="271"/>
        <v>0</v>
      </c>
      <c r="F918" s="37" t="b">
        <f t="shared" si="264"/>
        <v>0</v>
      </c>
      <c r="G918" s="38" t="str">
        <f t="shared" si="255"/>
        <v>52202  g</v>
      </c>
      <c r="H918" s="18" t="s">
        <v>1282</v>
      </c>
      <c r="I918" s="93" t="s">
        <v>2346</v>
      </c>
      <c r="J918" s="19" t="s">
        <v>3</v>
      </c>
      <c r="K918" s="19" t="s">
        <v>3</v>
      </c>
      <c r="L918" s="51"/>
      <c r="M918" s="51"/>
      <c r="N918" s="19" t="str">
        <f t="shared" si="256"/>
        <v/>
      </c>
      <c r="O918" s="22" t="str">
        <f t="shared" ca="1" si="259"/>
        <v>ja</v>
      </c>
      <c r="P918" s="22" t="str">
        <f t="shared" ca="1" si="260"/>
        <v>ja</v>
      </c>
      <c r="Q918" s="20" t="str">
        <f t="shared" ca="1" si="257"/>
        <v>Ja</v>
      </c>
      <c r="R918" s="53" t="s">
        <v>1281</v>
      </c>
      <c r="S918" s="84"/>
      <c r="T918" s="83"/>
      <c r="U918" s="33" t="str">
        <f t="shared" si="265"/>
        <v/>
      </c>
      <c r="V918" s="29"/>
      <c r="W918" s="35"/>
      <c r="X918" s="35"/>
      <c r="Y918" s="35"/>
      <c r="Z918" s="35"/>
      <c r="AA918" s="24" t="str">
        <f>IF(W918&lt;&gt;"",VLOOKUP(W918,'Anlagentypen strukt inkl RD end'!$A$2:$H$40,8),"")</f>
        <v/>
      </c>
      <c r="AB918" s="24" t="str">
        <f>IF(X918&lt;&gt;"",VLOOKUP(X918,'Anlagentypen strukt inkl RD end'!$A$2:$H$40,8),"")</f>
        <v/>
      </c>
      <c r="AC918" s="24" t="str">
        <f>IF(Y918&lt;&gt;"",VLOOKUP(Y918,'Anlagentypen strukt inkl RD end'!$A$2:$H$40,8),"")</f>
        <v/>
      </c>
      <c r="AD918" s="24" t="str">
        <f>IF(Z918&lt;&gt;"",VLOOKUP(Z918,'Anlagentypen strukt inkl RD end'!$A$2:$H$40,8),"")</f>
        <v/>
      </c>
      <c r="AE918" s="33" t="str">
        <f t="shared" si="266"/>
        <v/>
      </c>
      <c r="AF918" s="25"/>
      <c r="AG918" s="25"/>
      <c r="AH918" s="25"/>
      <c r="AI918" s="25"/>
      <c r="AJ918" s="47" t="str">
        <f t="shared" si="267"/>
        <v/>
      </c>
      <c r="AK918" s="48" t="str">
        <f t="shared" si="261"/>
        <v/>
      </c>
      <c r="AL918" s="47" t="str">
        <f t="shared" si="272"/>
        <v/>
      </c>
      <c r="AM918" s="27"/>
      <c r="AN918" s="36" t="str">
        <f t="shared" si="262"/>
        <v/>
      </c>
      <c r="AO918" s="39" t="str">
        <f t="shared" si="258"/>
        <v/>
      </c>
      <c r="AP918" s="39" t="str">
        <f t="shared" si="268"/>
        <v/>
      </c>
      <c r="AQ918" s="97" t="str">
        <f t="shared" si="263"/>
        <v/>
      </c>
      <c r="AR918" s="140" t="str">
        <f>_xlfn.IFNA(IF(AND(MATCH(B918,SlNrfürStrecke!A:A,0)&gt;0,MATCH(C918,SlNrfürStrecke!B:B,0)&gt;0)=TRUE,"ja","nein"),"nein")</f>
        <v>nein</v>
      </c>
      <c r="AS918" s="140" t="str">
        <f t="shared" si="269"/>
        <v>nein</v>
      </c>
      <c r="AT918" s="113" t="str">
        <f t="shared" si="270"/>
        <v>Ja</v>
      </c>
      <c r="AU918" s="113"/>
      <c r="AV918" s="141" t="s">
        <v>3607</v>
      </c>
    </row>
    <row r="919" spans="1:48" s="39" customFormat="1" ht="26.4" hidden="1" x14ac:dyDescent="0.25">
      <c r="A919" s="23"/>
      <c r="B919" s="77">
        <v>52202</v>
      </c>
      <c r="C919" s="81" t="s">
        <v>112</v>
      </c>
      <c r="D919" s="81" t="s">
        <v>3</v>
      </c>
      <c r="E919" s="37" t="b">
        <f t="shared" si="271"/>
        <v>0</v>
      </c>
      <c r="F919" s="37" t="b">
        <f t="shared" si="264"/>
        <v>0</v>
      </c>
      <c r="G919" s="38" t="str">
        <f t="shared" si="255"/>
        <v xml:space="preserve">52202 88 </v>
      </c>
      <c r="H919" s="18" t="s">
        <v>1282</v>
      </c>
      <c r="I919" s="94" t="s">
        <v>113</v>
      </c>
      <c r="J919" s="19" t="s">
        <v>3</v>
      </c>
      <c r="K919" s="19" t="s">
        <v>3</v>
      </c>
      <c r="L919" s="51"/>
      <c r="M919" s="51"/>
      <c r="N919" s="19" t="str">
        <f t="shared" si="256"/>
        <v/>
      </c>
      <c r="O919" s="22" t="str">
        <f t="shared" ca="1" si="259"/>
        <v>ja</v>
      </c>
      <c r="P919" s="22" t="str">
        <f t="shared" ca="1" si="260"/>
        <v>ja</v>
      </c>
      <c r="Q919" s="20" t="str">
        <f t="shared" ca="1" si="257"/>
        <v>Ja</v>
      </c>
      <c r="R919" s="53" t="s">
        <v>1283</v>
      </c>
      <c r="S919" s="73"/>
      <c r="T919" s="28"/>
      <c r="U919" s="33" t="str">
        <f t="shared" si="265"/>
        <v/>
      </c>
      <c r="V919" s="29"/>
      <c r="W919" s="35"/>
      <c r="X919" s="35"/>
      <c r="Y919" s="35"/>
      <c r="Z919" s="35"/>
      <c r="AA919" s="24" t="str">
        <f>IF(W919&lt;&gt;"",VLOOKUP(W919,'Anlagentypen strukt inkl RD end'!$A$2:$H$40,8),"")</f>
        <v/>
      </c>
      <c r="AB919" s="24" t="str">
        <f>IF(X919&lt;&gt;"",VLOOKUP(X919,'Anlagentypen strukt inkl RD end'!$A$2:$H$40,8),"")</f>
        <v/>
      </c>
      <c r="AC919" s="24" t="str">
        <f>IF(Y919&lt;&gt;"",VLOOKUP(Y919,'Anlagentypen strukt inkl RD end'!$A$2:$H$40,8),"")</f>
        <v/>
      </c>
      <c r="AD919" s="24" t="str">
        <f>IF(Z919&lt;&gt;"",VLOOKUP(Z919,'Anlagentypen strukt inkl RD end'!$A$2:$H$40,8),"")</f>
        <v/>
      </c>
      <c r="AE919" s="33" t="str">
        <f t="shared" si="266"/>
        <v/>
      </c>
      <c r="AF919" s="25"/>
      <c r="AG919" s="25"/>
      <c r="AH919" s="25"/>
      <c r="AI919" s="25"/>
      <c r="AJ919" s="47" t="str">
        <f t="shared" si="267"/>
        <v/>
      </c>
      <c r="AK919" s="48" t="str">
        <f t="shared" si="261"/>
        <v/>
      </c>
      <c r="AL919" s="47" t="str">
        <f t="shared" si="272"/>
        <v/>
      </c>
      <c r="AM919" s="27"/>
      <c r="AN919" s="36" t="str">
        <f t="shared" si="262"/>
        <v/>
      </c>
      <c r="AO919" s="39" t="str">
        <f t="shared" si="258"/>
        <v/>
      </c>
      <c r="AP919" s="39" t="str">
        <f t="shared" si="268"/>
        <v/>
      </c>
      <c r="AQ919" s="97" t="str">
        <f t="shared" si="263"/>
        <v/>
      </c>
      <c r="AR919" s="113" t="str">
        <f>_xlfn.IFNA(IF(AND(MATCH(B919,SlNrfürStrecke!A:A,0)&gt;0,MATCH(C919,SlNrfürStrecke!B:B,0)&gt;0)=TRUE,"ja","nein"),"nein")</f>
        <v>nein</v>
      </c>
      <c r="AS919" s="140" t="str">
        <f t="shared" si="269"/>
        <v>nein</v>
      </c>
      <c r="AT919" s="113" t="str">
        <f t="shared" si="270"/>
        <v>Ja</v>
      </c>
      <c r="AU919" s="113"/>
      <c r="AV919" s="141" t="s">
        <v>3607</v>
      </c>
    </row>
    <row r="920" spans="1:48" s="39" customFormat="1" hidden="1" x14ac:dyDescent="0.25">
      <c r="A920" s="23"/>
      <c r="B920" s="77">
        <v>52402</v>
      </c>
      <c r="C920" s="80" t="s">
        <v>3</v>
      </c>
      <c r="D920" s="81" t="s">
        <v>8</v>
      </c>
      <c r="E920" s="37" t="b">
        <f t="shared" si="271"/>
        <v>0</v>
      </c>
      <c r="F920" s="37" t="b">
        <f t="shared" si="264"/>
        <v>0</v>
      </c>
      <c r="G920" s="38" t="str">
        <f t="shared" si="255"/>
        <v>52402  g</v>
      </c>
      <c r="H920" s="18" t="s">
        <v>1285</v>
      </c>
      <c r="I920" s="93" t="s">
        <v>2346</v>
      </c>
      <c r="J920" s="19" t="s">
        <v>3</v>
      </c>
      <c r="K920" s="19" t="s">
        <v>3</v>
      </c>
      <c r="L920" s="51"/>
      <c r="M920" s="51"/>
      <c r="N920" s="19" t="str">
        <f t="shared" si="256"/>
        <v/>
      </c>
      <c r="O920" s="22" t="str">
        <f t="shared" ca="1" si="259"/>
        <v>ja</v>
      </c>
      <c r="P920" s="22" t="str">
        <f t="shared" ca="1" si="260"/>
        <v>ja</v>
      </c>
      <c r="Q920" s="20" t="str">
        <f t="shared" ca="1" si="257"/>
        <v>Ja</v>
      </c>
      <c r="R920" s="53" t="s">
        <v>1284</v>
      </c>
      <c r="S920" s="84"/>
      <c r="T920" s="83"/>
      <c r="U920" s="33" t="str">
        <f t="shared" si="265"/>
        <v/>
      </c>
      <c r="V920" s="29"/>
      <c r="W920" s="35"/>
      <c r="X920" s="35"/>
      <c r="Y920" s="35"/>
      <c r="Z920" s="35"/>
      <c r="AA920" s="24" t="str">
        <f>IF(W920&lt;&gt;"",VLOOKUP(W920,'Anlagentypen strukt inkl RD end'!$A$2:$H$40,8),"")</f>
        <v/>
      </c>
      <c r="AB920" s="24" t="str">
        <f>IF(X920&lt;&gt;"",VLOOKUP(X920,'Anlagentypen strukt inkl RD end'!$A$2:$H$40,8),"")</f>
        <v/>
      </c>
      <c r="AC920" s="24" t="str">
        <f>IF(Y920&lt;&gt;"",VLOOKUP(Y920,'Anlagentypen strukt inkl RD end'!$A$2:$H$40,8),"")</f>
        <v/>
      </c>
      <c r="AD920" s="24" t="str">
        <f>IF(Z920&lt;&gt;"",VLOOKUP(Z920,'Anlagentypen strukt inkl RD end'!$A$2:$H$40,8),"")</f>
        <v/>
      </c>
      <c r="AE920" s="33" t="str">
        <f t="shared" si="266"/>
        <v/>
      </c>
      <c r="AF920" s="25"/>
      <c r="AG920" s="25"/>
      <c r="AH920" s="25"/>
      <c r="AI920" s="25"/>
      <c r="AJ920" s="47" t="str">
        <f t="shared" si="267"/>
        <v/>
      </c>
      <c r="AK920" s="48" t="str">
        <f t="shared" si="261"/>
        <v/>
      </c>
      <c r="AL920" s="47" t="str">
        <f t="shared" si="272"/>
        <v/>
      </c>
      <c r="AM920" s="27"/>
      <c r="AN920" s="36" t="str">
        <f t="shared" si="262"/>
        <v/>
      </c>
      <c r="AO920" s="39" t="str">
        <f t="shared" si="258"/>
        <v/>
      </c>
      <c r="AP920" s="39" t="str">
        <f t="shared" si="268"/>
        <v/>
      </c>
      <c r="AQ920" s="97" t="str">
        <f t="shared" si="263"/>
        <v/>
      </c>
      <c r="AR920" s="140" t="str">
        <f>_xlfn.IFNA(IF(AND(MATCH(B920,SlNrfürStrecke!A:A,0)&gt;0,MATCH(C920,SlNrfürStrecke!B:B,0)&gt;0)=TRUE,"ja","nein"),"nein")</f>
        <v>nein</v>
      </c>
      <c r="AS920" s="140" t="str">
        <f t="shared" si="269"/>
        <v>nein</v>
      </c>
      <c r="AT920" s="113" t="str">
        <f t="shared" si="270"/>
        <v>Ja</v>
      </c>
      <c r="AU920" s="113"/>
      <c r="AV920" s="141" t="s">
        <v>3607</v>
      </c>
    </row>
    <row r="921" spans="1:48" s="39" customFormat="1" hidden="1" x14ac:dyDescent="0.25">
      <c r="A921" s="23"/>
      <c r="B921" s="77">
        <v>52402</v>
      </c>
      <c r="C921" s="81" t="s">
        <v>112</v>
      </c>
      <c r="D921" s="81" t="s">
        <v>3</v>
      </c>
      <c r="E921" s="37" t="b">
        <f t="shared" si="271"/>
        <v>0</v>
      </c>
      <c r="F921" s="37" t="b">
        <f t="shared" si="264"/>
        <v>0</v>
      </c>
      <c r="G921" s="38" t="str">
        <f t="shared" si="255"/>
        <v xml:space="preserve">52402 88 </v>
      </c>
      <c r="H921" s="18" t="s">
        <v>1285</v>
      </c>
      <c r="I921" s="94" t="s">
        <v>113</v>
      </c>
      <c r="J921" s="19" t="s">
        <v>3</v>
      </c>
      <c r="K921" s="19" t="s">
        <v>3</v>
      </c>
      <c r="L921" s="51"/>
      <c r="M921" s="51"/>
      <c r="N921" s="19" t="str">
        <f t="shared" si="256"/>
        <v/>
      </c>
      <c r="O921" s="22" t="str">
        <f t="shared" ca="1" si="259"/>
        <v>ja</v>
      </c>
      <c r="P921" s="22" t="str">
        <f t="shared" ca="1" si="260"/>
        <v>ja</v>
      </c>
      <c r="Q921" s="20" t="str">
        <f t="shared" ca="1" si="257"/>
        <v>Ja</v>
      </c>
      <c r="R921" s="53" t="s">
        <v>1286</v>
      </c>
      <c r="S921" s="73"/>
      <c r="T921" s="28"/>
      <c r="U921" s="33" t="str">
        <f t="shared" si="265"/>
        <v/>
      </c>
      <c r="V921" s="29"/>
      <c r="W921" s="35"/>
      <c r="X921" s="35"/>
      <c r="Y921" s="35"/>
      <c r="Z921" s="35"/>
      <c r="AA921" s="24" t="str">
        <f>IF(W921&lt;&gt;"",VLOOKUP(W921,'Anlagentypen strukt inkl RD end'!$A$2:$H$40,8),"")</f>
        <v/>
      </c>
      <c r="AB921" s="24" t="str">
        <f>IF(X921&lt;&gt;"",VLOOKUP(X921,'Anlagentypen strukt inkl RD end'!$A$2:$H$40,8),"")</f>
        <v/>
      </c>
      <c r="AC921" s="24" t="str">
        <f>IF(Y921&lt;&gt;"",VLOOKUP(Y921,'Anlagentypen strukt inkl RD end'!$A$2:$H$40,8),"")</f>
        <v/>
      </c>
      <c r="AD921" s="24" t="str">
        <f>IF(Z921&lt;&gt;"",VLOOKUP(Z921,'Anlagentypen strukt inkl RD end'!$A$2:$H$40,8),"")</f>
        <v/>
      </c>
      <c r="AE921" s="33" t="str">
        <f t="shared" si="266"/>
        <v/>
      </c>
      <c r="AF921" s="25"/>
      <c r="AG921" s="25"/>
      <c r="AH921" s="25"/>
      <c r="AI921" s="25"/>
      <c r="AJ921" s="47" t="str">
        <f t="shared" si="267"/>
        <v/>
      </c>
      <c r="AK921" s="48" t="str">
        <f t="shared" si="261"/>
        <v/>
      </c>
      <c r="AL921" s="47" t="str">
        <f t="shared" si="272"/>
        <v/>
      </c>
      <c r="AM921" s="27"/>
      <c r="AN921" s="36" t="str">
        <f t="shared" si="262"/>
        <v/>
      </c>
      <c r="AO921" s="39" t="str">
        <f t="shared" si="258"/>
        <v/>
      </c>
      <c r="AP921" s="39" t="str">
        <f t="shared" si="268"/>
        <v/>
      </c>
      <c r="AQ921" s="97" t="str">
        <f t="shared" si="263"/>
        <v/>
      </c>
      <c r="AR921" s="113" t="str">
        <f>_xlfn.IFNA(IF(AND(MATCH(B921,SlNrfürStrecke!A:A,0)&gt;0,MATCH(C921,SlNrfürStrecke!B:B,0)&gt;0)=TRUE,"ja","nein"),"nein")</f>
        <v>nein</v>
      </c>
      <c r="AS921" s="140" t="str">
        <f t="shared" si="269"/>
        <v>nein</v>
      </c>
      <c r="AT921" s="113" t="str">
        <f t="shared" si="270"/>
        <v>Ja</v>
      </c>
      <c r="AU921" s="113"/>
      <c r="AV921" s="141" t="s">
        <v>3607</v>
      </c>
    </row>
    <row r="922" spans="1:48" s="39" customFormat="1" hidden="1" x14ac:dyDescent="0.25">
      <c r="A922" s="23"/>
      <c r="B922" s="77">
        <v>52403</v>
      </c>
      <c r="C922" s="80" t="s">
        <v>3</v>
      </c>
      <c r="D922" s="81" t="s">
        <v>8</v>
      </c>
      <c r="E922" s="37" t="b">
        <f t="shared" si="271"/>
        <v>0</v>
      </c>
      <c r="F922" s="37" t="b">
        <f t="shared" si="264"/>
        <v>0</v>
      </c>
      <c r="G922" s="38" t="str">
        <f t="shared" ref="G922:G981" si="273">B922&amp; " " &amp;C922&amp; " " &amp; D922</f>
        <v>52403  g</v>
      </c>
      <c r="H922" s="18" t="s">
        <v>1288</v>
      </c>
      <c r="I922" s="93" t="s">
        <v>2346</v>
      </c>
      <c r="J922" s="19" t="s">
        <v>3</v>
      </c>
      <c r="K922" s="19" t="s">
        <v>3</v>
      </c>
      <c r="L922" s="51"/>
      <c r="M922" s="51"/>
      <c r="N922" s="19" t="str">
        <f t="shared" ref="N922:N981" si="274">IF(L922&amp;M922 &lt;&gt;"","Ja","")</f>
        <v/>
      </c>
      <c r="O922" s="22" t="str">
        <f t="shared" ca="1" si="259"/>
        <v>ja</v>
      </c>
      <c r="P922" s="22" t="str">
        <f t="shared" ca="1" si="260"/>
        <v>ja</v>
      </c>
      <c r="Q922" s="20" t="str">
        <f t="shared" ref="Q922:Q981" ca="1" si="275">IF(OR(O922="Nein",P922="Nein"),"Nein","Ja")</f>
        <v>Ja</v>
      </c>
      <c r="R922" s="53" t="s">
        <v>1287</v>
      </c>
      <c r="S922" s="84"/>
      <c r="T922" s="83"/>
      <c r="U922" s="33" t="str">
        <f t="shared" si="265"/>
        <v/>
      </c>
      <c r="V922" s="29"/>
      <c r="W922" s="35"/>
      <c r="X922" s="35"/>
      <c r="Y922" s="35"/>
      <c r="Z922" s="35"/>
      <c r="AA922" s="24" t="str">
        <f>IF(W922&lt;&gt;"",VLOOKUP(W922,'Anlagentypen strukt inkl RD end'!$A$2:$H$40,8),"")</f>
        <v/>
      </c>
      <c r="AB922" s="24" t="str">
        <f>IF(X922&lt;&gt;"",VLOOKUP(X922,'Anlagentypen strukt inkl RD end'!$A$2:$H$40,8),"")</f>
        <v/>
      </c>
      <c r="AC922" s="24" t="str">
        <f>IF(Y922&lt;&gt;"",VLOOKUP(Y922,'Anlagentypen strukt inkl RD end'!$A$2:$H$40,8),"")</f>
        <v/>
      </c>
      <c r="AD922" s="24" t="str">
        <f>IF(Z922&lt;&gt;"",VLOOKUP(Z922,'Anlagentypen strukt inkl RD end'!$A$2:$H$40,8),"")</f>
        <v/>
      </c>
      <c r="AE922" s="33" t="str">
        <f t="shared" si="266"/>
        <v/>
      </c>
      <c r="AF922" s="25"/>
      <c r="AG922" s="25"/>
      <c r="AH922" s="25"/>
      <c r="AI922" s="25"/>
      <c r="AJ922" s="47" t="str">
        <f t="shared" si="267"/>
        <v/>
      </c>
      <c r="AK922" s="48" t="str">
        <f t="shared" si="261"/>
        <v/>
      </c>
      <c r="AL922" s="47" t="str">
        <f t="shared" si="272"/>
        <v/>
      </c>
      <c r="AM922" s="27"/>
      <c r="AN922" s="36" t="str">
        <f t="shared" si="262"/>
        <v/>
      </c>
      <c r="AO922" s="39" t="str">
        <f t="shared" ref="AO922:AO981" si="276">IF(AN922&lt;&gt;"",1,"")</f>
        <v/>
      </c>
      <c r="AP922" s="39" t="str">
        <f t="shared" si="268"/>
        <v/>
      </c>
      <c r="AQ922" s="97" t="str">
        <f t="shared" si="263"/>
        <v/>
      </c>
      <c r="AR922" s="140" t="str">
        <f>_xlfn.IFNA(IF(AND(MATCH(B922,SlNrfürStrecke!A:A,0)&gt;0,MATCH(C922,SlNrfürStrecke!B:B,0)&gt;0)=TRUE,"ja","nein"),"nein")</f>
        <v>nein</v>
      </c>
      <c r="AS922" s="140" t="str">
        <f t="shared" si="269"/>
        <v>nein</v>
      </c>
      <c r="AT922" s="113" t="str">
        <f t="shared" si="270"/>
        <v>Ja</v>
      </c>
      <c r="AU922" s="113"/>
      <c r="AV922" s="141" t="s">
        <v>3607</v>
      </c>
    </row>
    <row r="923" spans="1:48" s="39" customFormat="1" ht="66" hidden="1" x14ac:dyDescent="0.25">
      <c r="A923" s="23"/>
      <c r="B923" s="77">
        <v>52404</v>
      </c>
      <c r="C923" s="80" t="s">
        <v>3</v>
      </c>
      <c r="D923" s="81" t="s">
        <v>8</v>
      </c>
      <c r="E923" s="37" t="b">
        <f t="shared" si="271"/>
        <v>0</v>
      </c>
      <c r="F923" s="37" t="b">
        <f t="shared" si="264"/>
        <v>0</v>
      </c>
      <c r="G923" s="38" t="str">
        <f t="shared" si="273"/>
        <v>52404  g</v>
      </c>
      <c r="H923" s="18" t="s">
        <v>1290</v>
      </c>
      <c r="I923" s="93" t="s">
        <v>2346</v>
      </c>
      <c r="J923" s="19" t="s">
        <v>3</v>
      </c>
      <c r="K923" s="19" t="s">
        <v>3</v>
      </c>
      <c r="L923" s="51"/>
      <c r="M923" s="51"/>
      <c r="N923" s="19" t="str">
        <f t="shared" si="274"/>
        <v/>
      </c>
      <c r="O923" s="22" t="str">
        <f t="shared" ca="1" si="259"/>
        <v>ja</v>
      </c>
      <c r="P923" s="22" t="str">
        <f t="shared" ca="1" si="260"/>
        <v>ja</v>
      </c>
      <c r="Q923" s="20" t="str">
        <f t="shared" ca="1" si="275"/>
        <v>Ja</v>
      </c>
      <c r="R923" s="53" t="s">
        <v>1289</v>
      </c>
      <c r="S923" s="84"/>
      <c r="T923" s="83"/>
      <c r="U923" s="33" t="str">
        <f t="shared" si="265"/>
        <v/>
      </c>
      <c r="V923" s="29"/>
      <c r="W923" s="35"/>
      <c r="X923" s="35"/>
      <c r="Y923" s="35"/>
      <c r="Z923" s="35"/>
      <c r="AA923" s="24" t="str">
        <f>IF(W923&lt;&gt;"",VLOOKUP(W923,'Anlagentypen strukt inkl RD end'!$A$2:$H$40,8),"")</f>
        <v/>
      </c>
      <c r="AB923" s="24" t="str">
        <f>IF(X923&lt;&gt;"",VLOOKUP(X923,'Anlagentypen strukt inkl RD end'!$A$2:$H$40,8),"")</f>
        <v/>
      </c>
      <c r="AC923" s="24" t="str">
        <f>IF(Y923&lt;&gt;"",VLOOKUP(Y923,'Anlagentypen strukt inkl RD end'!$A$2:$H$40,8),"")</f>
        <v/>
      </c>
      <c r="AD923" s="24" t="str">
        <f>IF(Z923&lt;&gt;"",VLOOKUP(Z923,'Anlagentypen strukt inkl RD end'!$A$2:$H$40,8),"")</f>
        <v/>
      </c>
      <c r="AE923" s="33" t="str">
        <f t="shared" si="266"/>
        <v/>
      </c>
      <c r="AF923" s="25"/>
      <c r="AG923" s="25"/>
      <c r="AH923" s="25"/>
      <c r="AI923" s="25"/>
      <c r="AJ923" s="47" t="str">
        <f t="shared" si="267"/>
        <v/>
      </c>
      <c r="AK923" s="48" t="str">
        <f t="shared" si="261"/>
        <v/>
      </c>
      <c r="AL923" s="47" t="str">
        <f t="shared" si="272"/>
        <v/>
      </c>
      <c r="AM923" s="27"/>
      <c r="AN923" s="36" t="str">
        <f t="shared" si="262"/>
        <v/>
      </c>
      <c r="AO923" s="39" t="str">
        <f t="shared" si="276"/>
        <v/>
      </c>
      <c r="AP923" s="39" t="str">
        <f t="shared" si="268"/>
        <v/>
      </c>
      <c r="AQ923" s="97" t="str">
        <f t="shared" si="263"/>
        <v/>
      </c>
      <c r="AR923" s="140" t="str">
        <f>_xlfn.IFNA(IF(AND(MATCH(B923,SlNrfürStrecke!A:A,0)&gt;0,MATCH(C923,SlNrfürStrecke!B:B,0)&gt;0)=TRUE,"ja","nein"),"nein")</f>
        <v>nein</v>
      </c>
      <c r="AS923" s="140" t="str">
        <f t="shared" si="269"/>
        <v>nein</v>
      </c>
      <c r="AT923" s="113" t="str">
        <f t="shared" si="270"/>
        <v>Ja</v>
      </c>
      <c r="AU923" s="113"/>
      <c r="AV923" s="141" t="s">
        <v>3607</v>
      </c>
    </row>
    <row r="924" spans="1:48" s="39" customFormat="1" ht="66" hidden="1" x14ac:dyDescent="0.25">
      <c r="A924" s="23"/>
      <c r="B924" s="77">
        <v>52404</v>
      </c>
      <c r="C924" s="81" t="s">
        <v>112</v>
      </c>
      <c r="D924" s="81" t="s">
        <v>3</v>
      </c>
      <c r="E924" s="37" t="b">
        <f t="shared" si="271"/>
        <v>0</v>
      </c>
      <c r="F924" s="37" t="b">
        <f t="shared" si="264"/>
        <v>0</v>
      </c>
      <c r="G924" s="38" t="str">
        <f t="shared" si="273"/>
        <v xml:space="preserve">52404 88 </v>
      </c>
      <c r="H924" s="18" t="s">
        <v>1290</v>
      </c>
      <c r="I924" s="94" t="s">
        <v>113</v>
      </c>
      <c r="J924" s="19" t="s">
        <v>3</v>
      </c>
      <c r="K924" s="19" t="s">
        <v>3</v>
      </c>
      <c r="L924" s="51"/>
      <c r="M924" s="51"/>
      <c r="N924" s="19" t="str">
        <f t="shared" si="274"/>
        <v/>
      </c>
      <c r="O924" s="22" t="str">
        <f t="shared" ca="1" si="259"/>
        <v>ja</v>
      </c>
      <c r="P924" s="22" t="str">
        <f t="shared" ca="1" si="260"/>
        <v>ja</v>
      </c>
      <c r="Q924" s="20" t="str">
        <f t="shared" ca="1" si="275"/>
        <v>Ja</v>
      </c>
      <c r="R924" s="53" t="s">
        <v>1291</v>
      </c>
      <c r="S924" s="73"/>
      <c r="T924" s="28"/>
      <c r="U924" s="33" t="str">
        <f t="shared" si="265"/>
        <v/>
      </c>
      <c r="V924" s="29"/>
      <c r="W924" s="35"/>
      <c r="X924" s="35"/>
      <c r="Y924" s="35"/>
      <c r="Z924" s="35"/>
      <c r="AA924" s="24" t="str">
        <f>IF(W924&lt;&gt;"",VLOOKUP(W924,'Anlagentypen strukt inkl RD end'!$A$2:$H$40,8),"")</f>
        <v/>
      </c>
      <c r="AB924" s="24" t="str">
        <f>IF(X924&lt;&gt;"",VLOOKUP(X924,'Anlagentypen strukt inkl RD end'!$A$2:$H$40,8),"")</f>
        <v/>
      </c>
      <c r="AC924" s="24" t="str">
        <f>IF(Y924&lt;&gt;"",VLOOKUP(Y924,'Anlagentypen strukt inkl RD end'!$A$2:$H$40,8),"")</f>
        <v/>
      </c>
      <c r="AD924" s="24" t="str">
        <f>IF(Z924&lt;&gt;"",VLOOKUP(Z924,'Anlagentypen strukt inkl RD end'!$A$2:$H$40,8),"")</f>
        <v/>
      </c>
      <c r="AE924" s="33" t="str">
        <f t="shared" si="266"/>
        <v/>
      </c>
      <c r="AF924" s="25"/>
      <c r="AG924" s="25"/>
      <c r="AH924" s="25"/>
      <c r="AI924" s="25"/>
      <c r="AJ924" s="47" t="str">
        <f t="shared" si="267"/>
        <v/>
      </c>
      <c r="AK924" s="48" t="str">
        <f t="shared" si="261"/>
        <v/>
      </c>
      <c r="AL924" s="47" t="str">
        <f t="shared" si="272"/>
        <v/>
      </c>
      <c r="AM924" s="27"/>
      <c r="AN924" s="36" t="str">
        <f t="shared" si="262"/>
        <v/>
      </c>
      <c r="AO924" s="39" t="str">
        <f t="shared" si="276"/>
        <v/>
      </c>
      <c r="AP924" s="39" t="str">
        <f t="shared" si="268"/>
        <v/>
      </c>
      <c r="AQ924" s="97" t="str">
        <f t="shared" si="263"/>
        <v/>
      </c>
      <c r="AR924" s="113" t="str">
        <f>_xlfn.IFNA(IF(AND(MATCH(B924,SlNrfürStrecke!A:A,0)&gt;0,MATCH(C924,SlNrfürStrecke!B:B,0)&gt;0)=TRUE,"ja","nein"),"nein")</f>
        <v>nein</v>
      </c>
      <c r="AS924" s="140" t="str">
        <f t="shared" si="269"/>
        <v>nein</v>
      </c>
      <c r="AT924" s="113" t="str">
        <f t="shared" si="270"/>
        <v>Ja</v>
      </c>
      <c r="AU924" s="113"/>
      <c r="AV924" s="141" t="s">
        <v>3607</v>
      </c>
    </row>
    <row r="925" spans="1:48" s="39" customFormat="1" hidden="1" x14ac:dyDescent="0.25">
      <c r="A925" s="23"/>
      <c r="B925" s="77">
        <v>52701</v>
      </c>
      <c r="C925" s="80" t="s">
        <v>3</v>
      </c>
      <c r="D925" s="81" t="s">
        <v>8</v>
      </c>
      <c r="E925" s="37" t="b">
        <f t="shared" si="271"/>
        <v>0</v>
      </c>
      <c r="F925" s="37" t="b">
        <f t="shared" si="264"/>
        <v>0</v>
      </c>
      <c r="G925" s="38" t="str">
        <f t="shared" si="273"/>
        <v>52701  g</v>
      </c>
      <c r="H925" s="18" t="s">
        <v>1293</v>
      </c>
      <c r="I925" s="93" t="s">
        <v>2346</v>
      </c>
      <c r="J925" s="19" t="s">
        <v>3</v>
      </c>
      <c r="K925" s="19" t="s">
        <v>3</v>
      </c>
      <c r="L925" s="51"/>
      <c r="M925" s="51"/>
      <c r="N925" s="19" t="str">
        <f t="shared" si="274"/>
        <v/>
      </c>
      <c r="O925" s="22" t="str">
        <f t="shared" ca="1" si="259"/>
        <v>ja</v>
      </c>
      <c r="P925" s="22" t="str">
        <f t="shared" ca="1" si="260"/>
        <v>ja</v>
      </c>
      <c r="Q925" s="20" t="str">
        <f t="shared" ca="1" si="275"/>
        <v>Ja</v>
      </c>
      <c r="R925" s="53" t="s">
        <v>1292</v>
      </c>
      <c r="S925" s="84"/>
      <c r="T925" s="83"/>
      <c r="U925" s="33" t="str">
        <f t="shared" si="265"/>
        <v/>
      </c>
      <c r="V925" s="29"/>
      <c r="W925" s="35"/>
      <c r="X925" s="35"/>
      <c r="Y925" s="35"/>
      <c r="Z925" s="35"/>
      <c r="AA925" s="24" t="str">
        <f>IF(W925&lt;&gt;"",VLOOKUP(W925,'Anlagentypen strukt inkl RD end'!$A$2:$H$40,8),"")</f>
        <v/>
      </c>
      <c r="AB925" s="24" t="str">
        <f>IF(X925&lt;&gt;"",VLOOKUP(X925,'Anlagentypen strukt inkl RD end'!$A$2:$H$40,8),"")</f>
        <v/>
      </c>
      <c r="AC925" s="24" t="str">
        <f>IF(Y925&lt;&gt;"",VLOOKUP(Y925,'Anlagentypen strukt inkl RD end'!$A$2:$H$40,8),"")</f>
        <v/>
      </c>
      <c r="AD925" s="24" t="str">
        <f>IF(Z925&lt;&gt;"",VLOOKUP(Z925,'Anlagentypen strukt inkl RD end'!$A$2:$H$40,8),"")</f>
        <v/>
      </c>
      <c r="AE925" s="33" t="str">
        <f t="shared" si="266"/>
        <v/>
      </c>
      <c r="AF925" s="25"/>
      <c r="AG925" s="25"/>
      <c r="AH925" s="25"/>
      <c r="AI925" s="25"/>
      <c r="AJ925" s="47" t="str">
        <f t="shared" si="267"/>
        <v/>
      </c>
      <c r="AK925" s="48" t="str">
        <f t="shared" si="261"/>
        <v/>
      </c>
      <c r="AL925" s="47" t="str">
        <f t="shared" si="272"/>
        <v/>
      </c>
      <c r="AM925" s="27"/>
      <c r="AN925" s="36" t="str">
        <f t="shared" si="262"/>
        <v/>
      </c>
      <c r="AO925" s="39" t="str">
        <f t="shared" si="276"/>
        <v/>
      </c>
      <c r="AP925" s="39" t="str">
        <f t="shared" si="268"/>
        <v/>
      </c>
      <c r="AQ925" s="97" t="str">
        <f t="shared" si="263"/>
        <v/>
      </c>
      <c r="AR925" s="140" t="str">
        <f>_xlfn.IFNA(IF(AND(MATCH(B925,SlNrfürStrecke!A:A,0)&gt;0,MATCH(C925,SlNrfürStrecke!B:B,0)&gt;0)=TRUE,"ja","nein"),"nein")</f>
        <v>nein</v>
      </c>
      <c r="AS925" s="140" t="str">
        <f t="shared" si="269"/>
        <v>nein</v>
      </c>
      <c r="AT925" s="113" t="str">
        <f t="shared" si="270"/>
        <v>Ja</v>
      </c>
      <c r="AU925" s="113"/>
      <c r="AV925" s="141" t="s">
        <v>3607</v>
      </c>
    </row>
    <row r="926" spans="1:48" s="39" customFormat="1" hidden="1" x14ac:dyDescent="0.25">
      <c r="A926" s="23"/>
      <c r="B926" s="77">
        <v>52701</v>
      </c>
      <c r="C926" s="81" t="s">
        <v>112</v>
      </c>
      <c r="D926" s="81" t="s">
        <v>3</v>
      </c>
      <c r="E926" s="37" t="b">
        <f t="shared" si="271"/>
        <v>0</v>
      </c>
      <c r="F926" s="37" t="b">
        <f t="shared" si="264"/>
        <v>0</v>
      </c>
      <c r="G926" s="38" t="str">
        <f t="shared" si="273"/>
        <v xml:space="preserve">52701 88 </v>
      </c>
      <c r="H926" s="18" t="s">
        <v>1293</v>
      </c>
      <c r="I926" s="94" t="s">
        <v>113</v>
      </c>
      <c r="J926" s="19" t="s">
        <v>3</v>
      </c>
      <c r="K926" s="19" t="s">
        <v>3</v>
      </c>
      <c r="L926" s="51"/>
      <c r="M926" s="51"/>
      <c r="N926" s="19" t="str">
        <f t="shared" si="274"/>
        <v/>
      </c>
      <c r="O926" s="22" t="str">
        <f t="shared" ca="1" si="259"/>
        <v>ja</v>
      </c>
      <c r="P926" s="22" t="str">
        <f t="shared" ca="1" si="260"/>
        <v>ja</v>
      </c>
      <c r="Q926" s="20" t="str">
        <f t="shared" ca="1" si="275"/>
        <v>Ja</v>
      </c>
      <c r="R926" s="53" t="s">
        <v>1294</v>
      </c>
      <c r="S926" s="73"/>
      <c r="T926" s="28"/>
      <c r="U926" s="33" t="str">
        <f t="shared" si="265"/>
        <v/>
      </c>
      <c r="V926" s="29"/>
      <c r="W926" s="35"/>
      <c r="X926" s="35"/>
      <c r="Y926" s="35"/>
      <c r="Z926" s="35"/>
      <c r="AA926" s="24" t="str">
        <f>IF(W926&lt;&gt;"",VLOOKUP(W926,'Anlagentypen strukt inkl RD end'!$A$2:$H$40,8),"")</f>
        <v/>
      </c>
      <c r="AB926" s="24" t="str">
        <f>IF(X926&lt;&gt;"",VLOOKUP(X926,'Anlagentypen strukt inkl RD end'!$A$2:$H$40,8),"")</f>
        <v/>
      </c>
      <c r="AC926" s="24" t="str">
        <f>IF(Y926&lt;&gt;"",VLOOKUP(Y926,'Anlagentypen strukt inkl RD end'!$A$2:$H$40,8),"")</f>
        <v/>
      </c>
      <c r="AD926" s="24" t="str">
        <f>IF(Z926&lt;&gt;"",VLOOKUP(Z926,'Anlagentypen strukt inkl RD end'!$A$2:$H$40,8),"")</f>
        <v/>
      </c>
      <c r="AE926" s="33" t="str">
        <f t="shared" si="266"/>
        <v/>
      </c>
      <c r="AF926" s="25"/>
      <c r="AG926" s="25"/>
      <c r="AH926" s="25"/>
      <c r="AI926" s="25"/>
      <c r="AJ926" s="47" t="str">
        <f t="shared" si="267"/>
        <v/>
      </c>
      <c r="AK926" s="48" t="str">
        <f t="shared" si="261"/>
        <v/>
      </c>
      <c r="AL926" s="47" t="str">
        <f t="shared" si="272"/>
        <v/>
      </c>
      <c r="AM926" s="27"/>
      <c r="AN926" s="36" t="str">
        <f t="shared" si="262"/>
        <v/>
      </c>
      <c r="AO926" s="39" t="str">
        <f t="shared" si="276"/>
        <v/>
      </c>
      <c r="AP926" s="39" t="str">
        <f t="shared" si="268"/>
        <v/>
      </c>
      <c r="AQ926" s="97" t="str">
        <f t="shared" si="263"/>
        <v/>
      </c>
      <c r="AR926" s="113" t="str">
        <f>_xlfn.IFNA(IF(AND(MATCH(B926,SlNrfürStrecke!A:A,0)&gt;0,MATCH(C926,SlNrfürStrecke!B:B,0)&gt;0)=TRUE,"ja","nein"),"nein")</f>
        <v>nein</v>
      </c>
      <c r="AS926" s="140" t="str">
        <f t="shared" si="269"/>
        <v>nein</v>
      </c>
      <c r="AT926" s="113" t="str">
        <f t="shared" si="270"/>
        <v>Ja</v>
      </c>
      <c r="AU926" s="113"/>
      <c r="AV926" s="141" t="s">
        <v>3607</v>
      </c>
    </row>
    <row r="927" spans="1:48" s="39" customFormat="1" hidden="1" x14ac:dyDescent="0.25">
      <c r="A927" s="23"/>
      <c r="B927" s="77">
        <v>52707</v>
      </c>
      <c r="C927" s="80" t="s">
        <v>3</v>
      </c>
      <c r="D927" s="81" t="s">
        <v>8</v>
      </c>
      <c r="E927" s="37" t="b">
        <f t="shared" si="271"/>
        <v>0</v>
      </c>
      <c r="F927" s="37" t="b">
        <f t="shared" si="264"/>
        <v>0</v>
      </c>
      <c r="G927" s="38" t="str">
        <f t="shared" si="273"/>
        <v>52707  g</v>
      </c>
      <c r="H927" s="18" t="s">
        <v>1296</v>
      </c>
      <c r="I927" s="93" t="s">
        <v>2346</v>
      </c>
      <c r="J927" s="19" t="s">
        <v>3</v>
      </c>
      <c r="K927" s="19" t="s">
        <v>3</v>
      </c>
      <c r="L927" s="51"/>
      <c r="M927" s="51"/>
      <c r="N927" s="19" t="str">
        <f t="shared" si="274"/>
        <v/>
      </c>
      <c r="O927" s="22" t="str">
        <f t="shared" ca="1" si="259"/>
        <v>ja</v>
      </c>
      <c r="P927" s="22" t="str">
        <f t="shared" ca="1" si="260"/>
        <v>ja</v>
      </c>
      <c r="Q927" s="20" t="str">
        <f t="shared" ca="1" si="275"/>
        <v>Ja</v>
      </c>
      <c r="R927" s="53" t="s">
        <v>1295</v>
      </c>
      <c r="S927" s="84"/>
      <c r="T927" s="83"/>
      <c r="U927" s="33" t="str">
        <f t="shared" si="265"/>
        <v/>
      </c>
      <c r="V927" s="29"/>
      <c r="W927" s="35"/>
      <c r="X927" s="35"/>
      <c r="Y927" s="35"/>
      <c r="Z927" s="35"/>
      <c r="AA927" s="24" t="str">
        <f>IF(W927&lt;&gt;"",VLOOKUP(W927,'Anlagentypen strukt inkl RD end'!$A$2:$H$40,8),"")</f>
        <v/>
      </c>
      <c r="AB927" s="24" t="str">
        <f>IF(X927&lt;&gt;"",VLOOKUP(X927,'Anlagentypen strukt inkl RD end'!$A$2:$H$40,8),"")</f>
        <v/>
      </c>
      <c r="AC927" s="24" t="str">
        <f>IF(Y927&lt;&gt;"",VLOOKUP(Y927,'Anlagentypen strukt inkl RD end'!$A$2:$H$40,8),"")</f>
        <v/>
      </c>
      <c r="AD927" s="24" t="str">
        <f>IF(Z927&lt;&gt;"",VLOOKUP(Z927,'Anlagentypen strukt inkl RD end'!$A$2:$H$40,8),"")</f>
        <v/>
      </c>
      <c r="AE927" s="33" t="str">
        <f t="shared" si="266"/>
        <v/>
      </c>
      <c r="AF927" s="25"/>
      <c r="AG927" s="25"/>
      <c r="AH927" s="25"/>
      <c r="AI927" s="25"/>
      <c r="AJ927" s="47" t="str">
        <f t="shared" si="267"/>
        <v/>
      </c>
      <c r="AK927" s="48" t="str">
        <f t="shared" si="261"/>
        <v/>
      </c>
      <c r="AL927" s="47" t="str">
        <f t="shared" si="272"/>
        <v/>
      </c>
      <c r="AM927" s="27"/>
      <c r="AN927" s="36" t="str">
        <f t="shared" si="262"/>
        <v/>
      </c>
      <c r="AO927" s="39" t="str">
        <f t="shared" si="276"/>
        <v/>
      </c>
      <c r="AP927" s="39" t="str">
        <f t="shared" si="268"/>
        <v/>
      </c>
      <c r="AQ927" s="97" t="str">
        <f t="shared" si="263"/>
        <v/>
      </c>
      <c r="AR927" s="140" t="str">
        <f>_xlfn.IFNA(IF(AND(MATCH(B927,SlNrfürStrecke!A:A,0)&gt;0,MATCH(C927,SlNrfürStrecke!B:B,0)&gt;0)=TRUE,"ja","nein"),"nein")</f>
        <v>nein</v>
      </c>
      <c r="AS927" s="140" t="str">
        <f t="shared" si="269"/>
        <v>nein</v>
      </c>
      <c r="AT927" s="113" t="str">
        <f t="shared" si="270"/>
        <v>Ja</v>
      </c>
      <c r="AU927" s="113"/>
      <c r="AV927" s="141" t="s">
        <v>3607</v>
      </c>
    </row>
    <row r="928" spans="1:48" s="39" customFormat="1" hidden="1" x14ac:dyDescent="0.25">
      <c r="A928" s="23"/>
      <c r="B928" s="77">
        <v>52707</v>
      </c>
      <c r="C928" s="81" t="s">
        <v>112</v>
      </c>
      <c r="D928" s="81" t="s">
        <v>3</v>
      </c>
      <c r="E928" s="37" t="b">
        <f t="shared" si="271"/>
        <v>0</v>
      </c>
      <c r="F928" s="37" t="b">
        <f t="shared" si="264"/>
        <v>0</v>
      </c>
      <c r="G928" s="38" t="str">
        <f t="shared" si="273"/>
        <v xml:space="preserve">52707 88 </v>
      </c>
      <c r="H928" s="18" t="s">
        <v>1296</v>
      </c>
      <c r="I928" s="94" t="s">
        <v>113</v>
      </c>
      <c r="J928" s="19" t="s">
        <v>3</v>
      </c>
      <c r="K928" s="19" t="s">
        <v>3</v>
      </c>
      <c r="L928" s="51"/>
      <c r="M928" s="51"/>
      <c r="N928" s="19" t="str">
        <f t="shared" si="274"/>
        <v/>
      </c>
      <c r="O928" s="22" t="str">
        <f t="shared" ca="1" si="259"/>
        <v>ja</v>
      </c>
      <c r="P928" s="22" t="str">
        <f t="shared" ca="1" si="260"/>
        <v>ja</v>
      </c>
      <c r="Q928" s="20" t="str">
        <f t="shared" ca="1" si="275"/>
        <v>Ja</v>
      </c>
      <c r="R928" s="53" t="s">
        <v>1297</v>
      </c>
      <c r="S928" s="73"/>
      <c r="T928" s="28"/>
      <c r="U928" s="33" t="str">
        <f t="shared" si="265"/>
        <v/>
      </c>
      <c r="V928" s="29"/>
      <c r="W928" s="35"/>
      <c r="X928" s="35"/>
      <c r="Y928" s="35"/>
      <c r="Z928" s="35"/>
      <c r="AA928" s="24" t="str">
        <f>IF(W928&lt;&gt;"",VLOOKUP(W928,'Anlagentypen strukt inkl RD end'!$A$2:$H$40,8),"")</f>
        <v/>
      </c>
      <c r="AB928" s="24" t="str">
        <f>IF(X928&lt;&gt;"",VLOOKUP(X928,'Anlagentypen strukt inkl RD end'!$A$2:$H$40,8),"")</f>
        <v/>
      </c>
      <c r="AC928" s="24" t="str">
        <f>IF(Y928&lt;&gt;"",VLOOKUP(Y928,'Anlagentypen strukt inkl RD end'!$A$2:$H$40,8),"")</f>
        <v/>
      </c>
      <c r="AD928" s="24" t="str">
        <f>IF(Z928&lt;&gt;"",VLOOKUP(Z928,'Anlagentypen strukt inkl RD end'!$A$2:$H$40,8),"")</f>
        <v/>
      </c>
      <c r="AE928" s="33" t="str">
        <f t="shared" si="266"/>
        <v/>
      </c>
      <c r="AF928" s="25"/>
      <c r="AG928" s="25"/>
      <c r="AH928" s="25"/>
      <c r="AI928" s="25"/>
      <c r="AJ928" s="47" t="str">
        <f t="shared" si="267"/>
        <v/>
      </c>
      <c r="AK928" s="48" t="str">
        <f t="shared" si="261"/>
        <v/>
      </c>
      <c r="AL928" s="47" t="str">
        <f t="shared" si="272"/>
        <v/>
      </c>
      <c r="AM928" s="27"/>
      <c r="AN928" s="36" t="str">
        <f t="shared" si="262"/>
        <v/>
      </c>
      <c r="AO928" s="39" t="str">
        <f t="shared" si="276"/>
        <v/>
      </c>
      <c r="AP928" s="39" t="str">
        <f t="shared" si="268"/>
        <v/>
      </c>
      <c r="AQ928" s="97" t="str">
        <f t="shared" si="263"/>
        <v/>
      </c>
      <c r="AR928" s="113" t="str">
        <f>_xlfn.IFNA(IF(AND(MATCH(B928,SlNrfürStrecke!A:A,0)&gt;0,MATCH(C928,SlNrfürStrecke!B:B,0)&gt;0)=TRUE,"ja","nein"),"nein")</f>
        <v>nein</v>
      </c>
      <c r="AS928" s="140" t="str">
        <f t="shared" si="269"/>
        <v>nein</v>
      </c>
      <c r="AT928" s="113" t="str">
        <f t="shared" si="270"/>
        <v>Ja</v>
      </c>
      <c r="AU928" s="113"/>
      <c r="AV928" s="141" t="s">
        <v>3607</v>
      </c>
    </row>
    <row r="929" spans="1:48" s="39" customFormat="1" x14ac:dyDescent="0.25">
      <c r="A929" s="23" t="s">
        <v>2345</v>
      </c>
      <c r="B929" s="77">
        <v>52708</v>
      </c>
      <c r="C929" s="80" t="s">
        <v>3</v>
      </c>
      <c r="D929" s="81" t="s">
        <v>3</v>
      </c>
      <c r="E929" s="37" t="b">
        <f t="shared" si="271"/>
        <v>1</v>
      </c>
      <c r="F929" s="37" t="b">
        <f t="shared" si="264"/>
        <v>0</v>
      </c>
      <c r="G929" s="38" t="str">
        <f t="shared" si="273"/>
        <v xml:space="preserve">52708  </v>
      </c>
      <c r="H929" s="18" t="s">
        <v>1299</v>
      </c>
      <c r="I929" s="93" t="s">
        <v>2346</v>
      </c>
      <c r="J929" s="19" t="s">
        <v>3404</v>
      </c>
      <c r="K929" s="19" t="s">
        <v>3</v>
      </c>
      <c r="L929" s="51"/>
      <c r="M929" s="51"/>
      <c r="N929" s="19" t="str">
        <f t="shared" si="274"/>
        <v/>
      </c>
      <c r="O929" s="22" t="str">
        <f t="shared" ref="O929:O988" ca="1" si="277">IF(OR(L929&lt;TODAY(),L929=""),"ja","nein")</f>
        <v>ja</v>
      </c>
      <c r="P929" s="22" t="str">
        <f t="shared" ref="P929:P988" ca="1" si="278">IF(OR(M929&gt;TODAY(),M929=""),"ja","nein")</f>
        <v>ja</v>
      </c>
      <c r="Q929" s="20" t="str">
        <f t="shared" ca="1" si="275"/>
        <v>Ja</v>
      </c>
      <c r="R929" s="53" t="s">
        <v>1298</v>
      </c>
      <c r="S929" s="73" t="s">
        <v>2345</v>
      </c>
      <c r="T929" s="28"/>
      <c r="U929" s="33" t="str">
        <f t="shared" si="265"/>
        <v/>
      </c>
      <c r="V929" s="29"/>
      <c r="W929" s="35"/>
      <c r="X929" s="35"/>
      <c r="Y929" s="35"/>
      <c r="Z929" s="35"/>
      <c r="AA929" s="24" t="str">
        <f>IF(W929&lt;&gt;"",VLOOKUP(W929,'Anlagentypen strukt inkl RD end'!$A$2:$H$40,8),"")</f>
        <v/>
      </c>
      <c r="AB929" s="24" t="str">
        <f>IF(X929&lt;&gt;"",VLOOKUP(X929,'Anlagentypen strukt inkl RD end'!$A$2:$H$40,8),"")</f>
        <v/>
      </c>
      <c r="AC929" s="24" t="str">
        <f>IF(Y929&lt;&gt;"",VLOOKUP(Y929,'Anlagentypen strukt inkl RD end'!$A$2:$H$40,8),"")</f>
        <v/>
      </c>
      <c r="AD929" s="24" t="str">
        <f>IF(Z929&lt;&gt;"",VLOOKUP(Z929,'Anlagentypen strukt inkl RD end'!$A$2:$H$40,8),"")</f>
        <v/>
      </c>
      <c r="AE929" s="33" t="str">
        <f t="shared" si="266"/>
        <v/>
      </c>
      <c r="AF929" s="25"/>
      <c r="AG929" s="25"/>
      <c r="AH929" s="25"/>
      <c r="AI929" s="25"/>
      <c r="AJ929" s="47" t="str">
        <f t="shared" si="267"/>
        <v/>
      </c>
      <c r="AK929" s="48" t="str">
        <f t="shared" si="261"/>
        <v/>
      </c>
      <c r="AL929" s="47" t="str">
        <f t="shared" si="272"/>
        <v/>
      </c>
      <c r="AM929" s="27"/>
      <c r="AN929" s="36" t="str">
        <f t="shared" si="262"/>
        <v/>
      </c>
      <c r="AO929" s="39" t="str">
        <f t="shared" si="276"/>
        <v/>
      </c>
      <c r="AP929" s="39" t="str">
        <f t="shared" si="268"/>
        <v>X</v>
      </c>
      <c r="AQ929" s="97" t="str">
        <f t="shared" si="263"/>
        <v/>
      </c>
      <c r="AR929" s="140" t="str">
        <f>_xlfn.IFNA(IF(AND(MATCH(B929,SlNrfürStrecke!A:A,0)&gt;0,MATCH(C929,SlNrfürStrecke!B:B,0)&gt;0)=TRUE,"ja","nein"),"nein")</f>
        <v>ja</v>
      </c>
      <c r="AS929" s="140" t="str">
        <f t="shared" si="269"/>
        <v>ja</v>
      </c>
      <c r="AT929" s="113" t="str">
        <f t="shared" si="270"/>
        <v>Nein</v>
      </c>
      <c r="AU929" s="113"/>
      <c r="AV929" s="141" t="s">
        <v>3607</v>
      </c>
    </row>
    <row r="930" spans="1:48" s="39" customFormat="1" hidden="1" x14ac:dyDescent="0.25">
      <c r="A930" s="23"/>
      <c r="B930" s="77">
        <v>52710</v>
      </c>
      <c r="C930" s="80" t="s">
        <v>3</v>
      </c>
      <c r="D930" s="81" t="s">
        <v>8</v>
      </c>
      <c r="E930" s="37" t="b">
        <f t="shared" si="271"/>
        <v>0</v>
      </c>
      <c r="F930" s="37" t="b">
        <f t="shared" si="264"/>
        <v>0</v>
      </c>
      <c r="G930" s="38" t="str">
        <f t="shared" si="273"/>
        <v>52710  g</v>
      </c>
      <c r="H930" s="18" t="s">
        <v>1301</v>
      </c>
      <c r="I930" s="93" t="s">
        <v>2346</v>
      </c>
      <c r="J930" s="19" t="s">
        <v>3</v>
      </c>
      <c r="K930" s="19" t="s">
        <v>3</v>
      </c>
      <c r="L930" s="51"/>
      <c r="M930" s="51"/>
      <c r="N930" s="19" t="str">
        <f t="shared" si="274"/>
        <v/>
      </c>
      <c r="O930" s="22" t="str">
        <f t="shared" ca="1" si="277"/>
        <v>ja</v>
      </c>
      <c r="P930" s="22" t="str">
        <f t="shared" ca="1" si="278"/>
        <v>ja</v>
      </c>
      <c r="Q930" s="20" t="str">
        <f t="shared" ca="1" si="275"/>
        <v>Ja</v>
      </c>
      <c r="R930" s="53" t="s">
        <v>1300</v>
      </c>
      <c r="S930" s="84"/>
      <c r="T930" s="83"/>
      <c r="U930" s="33" t="str">
        <f t="shared" si="265"/>
        <v/>
      </c>
      <c r="V930" s="29"/>
      <c r="W930" s="35"/>
      <c r="X930" s="35"/>
      <c r="Y930" s="35"/>
      <c r="Z930" s="35"/>
      <c r="AA930" s="24" t="str">
        <f>IF(W930&lt;&gt;"",VLOOKUP(W930,'Anlagentypen strukt inkl RD end'!$A$2:$H$40,8),"")</f>
        <v/>
      </c>
      <c r="AB930" s="24" t="str">
        <f>IF(X930&lt;&gt;"",VLOOKUP(X930,'Anlagentypen strukt inkl RD end'!$A$2:$H$40,8),"")</f>
        <v/>
      </c>
      <c r="AC930" s="24" t="str">
        <f>IF(Y930&lt;&gt;"",VLOOKUP(Y930,'Anlagentypen strukt inkl RD end'!$A$2:$H$40,8),"")</f>
        <v/>
      </c>
      <c r="AD930" s="24" t="str">
        <f>IF(Z930&lt;&gt;"",VLOOKUP(Z930,'Anlagentypen strukt inkl RD end'!$A$2:$H$40,8),"")</f>
        <v/>
      </c>
      <c r="AE930" s="33" t="str">
        <f t="shared" si="266"/>
        <v/>
      </c>
      <c r="AF930" s="25"/>
      <c r="AG930" s="25"/>
      <c r="AH930" s="25"/>
      <c r="AI930" s="25"/>
      <c r="AJ930" s="47" t="str">
        <f t="shared" si="267"/>
        <v/>
      </c>
      <c r="AK930" s="48" t="str">
        <f t="shared" si="261"/>
        <v/>
      </c>
      <c r="AL930" s="47" t="str">
        <f t="shared" si="272"/>
        <v/>
      </c>
      <c r="AM930" s="27"/>
      <c r="AN930" s="36" t="str">
        <f t="shared" si="262"/>
        <v/>
      </c>
      <c r="AO930" s="39" t="str">
        <f t="shared" si="276"/>
        <v/>
      </c>
      <c r="AP930" s="39" t="str">
        <f t="shared" si="268"/>
        <v/>
      </c>
      <c r="AQ930" s="97" t="str">
        <f t="shared" si="263"/>
        <v/>
      </c>
      <c r="AR930" s="140" t="str">
        <f>_xlfn.IFNA(IF(AND(MATCH(B930,SlNrfürStrecke!A:A,0)&gt;0,MATCH(C930,SlNrfürStrecke!B:B,0)&gt;0)=TRUE,"ja","nein"),"nein")</f>
        <v>nein</v>
      </c>
      <c r="AS930" s="140" t="str">
        <f t="shared" si="269"/>
        <v>nein</v>
      </c>
      <c r="AT930" s="113" t="str">
        <f t="shared" si="270"/>
        <v>Ja</v>
      </c>
      <c r="AU930" s="113"/>
      <c r="AV930" s="141" t="s">
        <v>3607</v>
      </c>
    </row>
    <row r="931" spans="1:48" s="39" customFormat="1" hidden="1" x14ac:dyDescent="0.25">
      <c r="A931" s="23"/>
      <c r="B931" s="77">
        <v>52710</v>
      </c>
      <c r="C931" s="81" t="s">
        <v>112</v>
      </c>
      <c r="D931" s="81" t="s">
        <v>3</v>
      </c>
      <c r="E931" s="37" t="b">
        <f t="shared" si="271"/>
        <v>0</v>
      </c>
      <c r="F931" s="37" t="b">
        <f t="shared" si="264"/>
        <v>0</v>
      </c>
      <c r="G931" s="38" t="str">
        <f t="shared" si="273"/>
        <v xml:space="preserve">52710 88 </v>
      </c>
      <c r="H931" s="18" t="s">
        <v>1301</v>
      </c>
      <c r="I931" s="94" t="s">
        <v>113</v>
      </c>
      <c r="J931" s="19" t="s">
        <v>3</v>
      </c>
      <c r="K931" s="19" t="s">
        <v>3</v>
      </c>
      <c r="L931" s="51"/>
      <c r="M931" s="51"/>
      <c r="N931" s="19" t="str">
        <f t="shared" si="274"/>
        <v/>
      </c>
      <c r="O931" s="22" t="str">
        <f t="shared" ca="1" si="277"/>
        <v>ja</v>
      </c>
      <c r="P931" s="22" t="str">
        <f t="shared" ca="1" si="278"/>
        <v>ja</v>
      </c>
      <c r="Q931" s="20" t="str">
        <f t="shared" ca="1" si="275"/>
        <v>Ja</v>
      </c>
      <c r="R931" s="53" t="s">
        <v>1302</v>
      </c>
      <c r="S931" s="73"/>
      <c r="T931" s="28"/>
      <c r="U931" s="33" t="str">
        <f t="shared" si="265"/>
        <v/>
      </c>
      <c r="V931" s="29"/>
      <c r="W931" s="35"/>
      <c r="X931" s="35"/>
      <c r="Y931" s="35"/>
      <c r="Z931" s="35"/>
      <c r="AA931" s="24" t="str">
        <f>IF(W931&lt;&gt;"",VLOOKUP(W931,'Anlagentypen strukt inkl RD end'!$A$2:$H$40,8),"")</f>
        <v/>
      </c>
      <c r="AB931" s="24" t="str">
        <f>IF(X931&lt;&gt;"",VLOOKUP(X931,'Anlagentypen strukt inkl RD end'!$A$2:$H$40,8),"")</f>
        <v/>
      </c>
      <c r="AC931" s="24" t="str">
        <f>IF(Y931&lt;&gt;"",VLOOKUP(Y931,'Anlagentypen strukt inkl RD end'!$A$2:$H$40,8),"")</f>
        <v/>
      </c>
      <c r="AD931" s="24" t="str">
        <f>IF(Z931&lt;&gt;"",VLOOKUP(Z931,'Anlagentypen strukt inkl RD end'!$A$2:$H$40,8),"")</f>
        <v/>
      </c>
      <c r="AE931" s="33" t="str">
        <f t="shared" si="266"/>
        <v/>
      </c>
      <c r="AF931" s="25"/>
      <c r="AG931" s="25"/>
      <c r="AH931" s="25"/>
      <c r="AI931" s="25"/>
      <c r="AJ931" s="47" t="str">
        <f t="shared" si="267"/>
        <v/>
      </c>
      <c r="AK931" s="48" t="str">
        <f t="shared" si="261"/>
        <v/>
      </c>
      <c r="AL931" s="47" t="str">
        <f t="shared" si="272"/>
        <v/>
      </c>
      <c r="AM931" s="27"/>
      <c r="AN931" s="36" t="str">
        <f t="shared" si="262"/>
        <v/>
      </c>
      <c r="AO931" s="39" t="str">
        <f t="shared" si="276"/>
        <v/>
      </c>
      <c r="AP931" s="39" t="str">
        <f t="shared" si="268"/>
        <v/>
      </c>
      <c r="AQ931" s="97" t="str">
        <f t="shared" si="263"/>
        <v/>
      </c>
      <c r="AR931" s="113" t="str">
        <f>_xlfn.IFNA(IF(AND(MATCH(B931,SlNrfürStrecke!A:A,0)&gt;0,MATCH(C931,SlNrfürStrecke!B:B,0)&gt;0)=TRUE,"ja","nein"),"nein")</f>
        <v>nein</v>
      </c>
      <c r="AS931" s="140" t="str">
        <f t="shared" si="269"/>
        <v>nein</v>
      </c>
      <c r="AT931" s="113" t="str">
        <f t="shared" si="270"/>
        <v>Ja</v>
      </c>
      <c r="AU931" s="113"/>
      <c r="AV931" s="141" t="s">
        <v>3607</v>
      </c>
    </row>
    <row r="932" spans="1:48" s="39" customFormat="1" hidden="1" x14ac:dyDescent="0.25">
      <c r="A932" s="23"/>
      <c r="B932" s="77">
        <v>52711</v>
      </c>
      <c r="C932" s="80" t="s">
        <v>3</v>
      </c>
      <c r="D932" s="81" t="s">
        <v>8</v>
      </c>
      <c r="E932" s="37" t="b">
        <f t="shared" si="271"/>
        <v>0</v>
      </c>
      <c r="F932" s="37" t="b">
        <f t="shared" si="264"/>
        <v>0</v>
      </c>
      <c r="G932" s="38" t="str">
        <f t="shared" si="273"/>
        <v>52711  g</v>
      </c>
      <c r="H932" s="18" t="s">
        <v>1304</v>
      </c>
      <c r="I932" s="93" t="s">
        <v>2346</v>
      </c>
      <c r="J932" s="19" t="s">
        <v>3</v>
      </c>
      <c r="K932" s="19" t="s">
        <v>1305</v>
      </c>
      <c r="L932" s="51"/>
      <c r="M932" s="51"/>
      <c r="N932" s="19" t="str">
        <f t="shared" si="274"/>
        <v/>
      </c>
      <c r="O932" s="22" t="str">
        <f t="shared" ca="1" si="277"/>
        <v>ja</v>
      </c>
      <c r="P932" s="22" t="str">
        <f t="shared" ca="1" si="278"/>
        <v>ja</v>
      </c>
      <c r="Q932" s="20" t="str">
        <f t="shared" ca="1" si="275"/>
        <v>Ja</v>
      </c>
      <c r="R932" s="53" t="s">
        <v>1303</v>
      </c>
      <c r="S932" s="84"/>
      <c r="T932" s="83"/>
      <c r="U932" s="33" t="str">
        <f t="shared" si="265"/>
        <v/>
      </c>
      <c r="V932" s="29"/>
      <c r="W932" s="35"/>
      <c r="X932" s="35"/>
      <c r="Y932" s="35"/>
      <c r="Z932" s="35"/>
      <c r="AA932" s="24" t="str">
        <f>IF(W932&lt;&gt;"",VLOOKUP(W932,'Anlagentypen strukt inkl RD end'!$A$2:$H$40,8),"")</f>
        <v/>
      </c>
      <c r="AB932" s="24" t="str">
        <f>IF(X932&lt;&gt;"",VLOOKUP(X932,'Anlagentypen strukt inkl RD end'!$A$2:$H$40,8),"")</f>
        <v/>
      </c>
      <c r="AC932" s="24" t="str">
        <f>IF(Y932&lt;&gt;"",VLOOKUP(Y932,'Anlagentypen strukt inkl RD end'!$A$2:$H$40,8),"")</f>
        <v/>
      </c>
      <c r="AD932" s="24" t="str">
        <f>IF(Z932&lt;&gt;"",VLOOKUP(Z932,'Anlagentypen strukt inkl RD end'!$A$2:$H$40,8),"")</f>
        <v/>
      </c>
      <c r="AE932" s="33" t="str">
        <f t="shared" si="266"/>
        <v/>
      </c>
      <c r="AF932" s="25"/>
      <c r="AG932" s="25"/>
      <c r="AH932" s="25"/>
      <c r="AI932" s="25"/>
      <c r="AJ932" s="47" t="str">
        <f t="shared" si="267"/>
        <v/>
      </c>
      <c r="AK932" s="48" t="str">
        <f t="shared" si="261"/>
        <v/>
      </c>
      <c r="AL932" s="47" t="str">
        <f t="shared" si="272"/>
        <v/>
      </c>
      <c r="AM932" s="27"/>
      <c r="AN932" s="36" t="str">
        <f t="shared" si="262"/>
        <v/>
      </c>
      <c r="AO932" s="39" t="str">
        <f t="shared" si="276"/>
        <v/>
      </c>
      <c r="AP932" s="39" t="str">
        <f t="shared" si="268"/>
        <v/>
      </c>
      <c r="AQ932" s="97" t="str">
        <f t="shared" si="263"/>
        <v/>
      </c>
      <c r="AR932" s="140" t="str">
        <f>_xlfn.IFNA(IF(AND(MATCH(B932,SlNrfürStrecke!A:A,0)&gt;0,MATCH(C932,SlNrfürStrecke!B:B,0)&gt;0)=TRUE,"ja","nein"),"nein")</f>
        <v>nein</v>
      </c>
      <c r="AS932" s="140" t="str">
        <f t="shared" si="269"/>
        <v>nein</v>
      </c>
      <c r="AT932" s="113" t="str">
        <f t="shared" si="270"/>
        <v>Ja</v>
      </c>
      <c r="AU932" s="113"/>
      <c r="AV932" s="141" t="s">
        <v>3607</v>
      </c>
    </row>
    <row r="933" spans="1:48" s="39" customFormat="1" hidden="1" x14ac:dyDescent="0.25">
      <c r="A933" s="23"/>
      <c r="B933" s="77">
        <v>52712</v>
      </c>
      <c r="C933" s="80" t="s">
        <v>3</v>
      </c>
      <c r="D933" s="81" t="s">
        <v>8</v>
      </c>
      <c r="E933" s="37" t="b">
        <f t="shared" si="271"/>
        <v>0</v>
      </c>
      <c r="F933" s="37" t="b">
        <f t="shared" si="264"/>
        <v>0</v>
      </c>
      <c r="G933" s="38" t="str">
        <f t="shared" si="273"/>
        <v>52712  g</v>
      </c>
      <c r="H933" s="18" t="s">
        <v>1307</v>
      </c>
      <c r="I933" s="93" t="s">
        <v>2346</v>
      </c>
      <c r="J933" s="19" t="s">
        <v>3</v>
      </c>
      <c r="K933" s="19" t="s">
        <v>3</v>
      </c>
      <c r="L933" s="51"/>
      <c r="M933" s="51"/>
      <c r="N933" s="19" t="str">
        <f t="shared" si="274"/>
        <v/>
      </c>
      <c r="O933" s="22" t="str">
        <f t="shared" ca="1" si="277"/>
        <v>ja</v>
      </c>
      <c r="P933" s="22" t="str">
        <f t="shared" ca="1" si="278"/>
        <v>ja</v>
      </c>
      <c r="Q933" s="20" t="str">
        <f t="shared" ca="1" si="275"/>
        <v>Ja</v>
      </c>
      <c r="R933" s="53" t="s">
        <v>1306</v>
      </c>
      <c r="S933" s="84"/>
      <c r="T933" s="83"/>
      <c r="U933" s="33" t="str">
        <f t="shared" si="265"/>
        <v/>
      </c>
      <c r="V933" s="29"/>
      <c r="W933" s="35"/>
      <c r="X933" s="35"/>
      <c r="Y933" s="35"/>
      <c r="Z933" s="35"/>
      <c r="AA933" s="24" t="str">
        <f>IF(W933&lt;&gt;"",VLOOKUP(W933,'Anlagentypen strukt inkl RD end'!$A$2:$H$40,8),"")</f>
        <v/>
      </c>
      <c r="AB933" s="24" t="str">
        <f>IF(X933&lt;&gt;"",VLOOKUP(X933,'Anlagentypen strukt inkl RD end'!$A$2:$H$40,8),"")</f>
        <v/>
      </c>
      <c r="AC933" s="24" t="str">
        <f>IF(Y933&lt;&gt;"",VLOOKUP(Y933,'Anlagentypen strukt inkl RD end'!$A$2:$H$40,8),"")</f>
        <v/>
      </c>
      <c r="AD933" s="24" t="str">
        <f>IF(Z933&lt;&gt;"",VLOOKUP(Z933,'Anlagentypen strukt inkl RD end'!$A$2:$H$40,8),"")</f>
        <v/>
      </c>
      <c r="AE933" s="33" t="str">
        <f t="shared" si="266"/>
        <v/>
      </c>
      <c r="AF933" s="25"/>
      <c r="AG933" s="25"/>
      <c r="AH933" s="25"/>
      <c r="AI933" s="25"/>
      <c r="AJ933" s="47" t="str">
        <f t="shared" si="267"/>
        <v/>
      </c>
      <c r="AK933" s="48" t="str">
        <f t="shared" si="261"/>
        <v/>
      </c>
      <c r="AL933" s="47" t="str">
        <f t="shared" si="272"/>
        <v/>
      </c>
      <c r="AM933" s="27"/>
      <c r="AN933" s="36" t="str">
        <f t="shared" si="262"/>
        <v/>
      </c>
      <c r="AO933" s="39" t="str">
        <f t="shared" si="276"/>
        <v/>
      </c>
      <c r="AP933" s="39" t="str">
        <f t="shared" si="268"/>
        <v/>
      </c>
      <c r="AQ933" s="97" t="str">
        <f t="shared" si="263"/>
        <v/>
      </c>
      <c r="AR933" s="140" t="str">
        <f>_xlfn.IFNA(IF(AND(MATCH(B933,SlNrfürStrecke!A:A,0)&gt;0,MATCH(C933,SlNrfürStrecke!B:B,0)&gt;0)=TRUE,"ja","nein"),"nein")</f>
        <v>nein</v>
      </c>
      <c r="AS933" s="140" t="str">
        <f t="shared" si="269"/>
        <v>nein</v>
      </c>
      <c r="AT933" s="113" t="str">
        <f t="shared" si="270"/>
        <v>Ja</v>
      </c>
      <c r="AU933" s="113"/>
      <c r="AV933" s="141" t="s">
        <v>3607</v>
      </c>
    </row>
    <row r="934" spans="1:48" s="39" customFormat="1" hidden="1" x14ac:dyDescent="0.25">
      <c r="A934" s="23"/>
      <c r="B934" s="77">
        <v>52713</v>
      </c>
      <c r="C934" s="80" t="s">
        <v>3</v>
      </c>
      <c r="D934" s="81" t="s">
        <v>8</v>
      </c>
      <c r="E934" s="37" t="b">
        <f t="shared" si="271"/>
        <v>0</v>
      </c>
      <c r="F934" s="37" t="b">
        <f t="shared" si="264"/>
        <v>0</v>
      </c>
      <c r="G934" s="38" t="str">
        <f t="shared" si="273"/>
        <v>52713  g</v>
      </c>
      <c r="H934" s="18" t="s">
        <v>1309</v>
      </c>
      <c r="I934" s="93" t="s">
        <v>2346</v>
      </c>
      <c r="J934" s="19" t="s">
        <v>3</v>
      </c>
      <c r="K934" s="19" t="s">
        <v>3</v>
      </c>
      <c r="L934" s="51"/>
      <c r="M934" s="51"/>
      <c r="N934" s="19" t="str">
        <f t="shared" si="274"/>
        <v/>
      </c>
      <c r="O934" s="22" t="str">
        <f t="shared" ca="1" si="277"/>
        <v>ja</v>
      </c>
      <c r="P934" s="22" t="str">
        <f t="shared" ca="1" si="278"/>
        <v>ja</v>
      </c>
      <c r="Q934" s="20" t="str">
        <f t="shared" ca="1" si="275"/>
        <v>Ja</v>
      </c>
      <c r="R934" s="53" t="s">
        <v>1308</v>
      </c>
      <c r="S934" s="84"/>
      <c r="T934" s="83"/>
      <c r="U934" s="33" t="str">
        <f t="shared" si="265"/>
        <v/>
      </c>
      <c r="V934" s="29"/>
      <c r="W934" s="35"/>
      <c r="X934" s="35"/>
      <c r="Y934" s="35"/>
      <c r="Z934" s="35"/>
      <c r="AA934" s="24" t="str">
        <f>IF(W934&lt;&gt;"",VLOOKUP(W934,'Anlagentypen strukt inkl RD end'!$A$2:$H$40,8),"")</f>
        <v/>
      </c>
      <c r="AB934" s="24" t="str">
        <f>IF(X934&lt;&gt;"",VLOOKUP(X934,'Anlagentypen strukt inkl RD end'!$A$2:$H$40,8),"")</f>
        <v/>
      </c>
      <c r="AC934" s="24" t="str">
        <f>IF(Y934&lt;&gt;"",VLOOKUP(Y934,'Anlagentypen strukt inkl RD end'!$A$2:$H$40,8),"")</f>
        <v/>
      </c>
      <c r="AD934" s="24" t="str">
        <f>IF(Z934&lt;&gt;"",VLOOKUP(Z934,'Anlagentypen strukt inkl RD end'!$A$2:$H$40,8),"")</f>
        <v/>
      </c>
      <c r="AE934" s="33" t="str">
        <f t="shared" si="266"/>
        <v/>
      </c>
      <c r="AF934" s="25"/>
      <c r="AG934" s="25"/>
      <c r="AH934" s="25"/>
      <c r="AI934" s="25"/>
      <c r="AJ934" s="47" t="str">
        <f t="shared" si="267"/>
        <v/>
      </c>
      <c r="AK934" s="48" t="str">
        <f t="shared" si="261"/>
        <v/>
      </c>
      <c r="AL934" s="47" t="str">
        <f t="shared" si="272"/>
        <v/>
      </c>
      <c r="AM934" s="27"/>
      <c r="AN934" s="36" t="str">
        <f t="shared" si="262"/>
        <v/>
      </c>
      <c r="AO934" s="39" t="str">
        <f t="shared" si="276"/>
        <v/>
      </c>
      <c r="AP934" s="39" t="str">
        <f t="shared" si="268"/>
        <v/>
      </c>
      <c r="AQ934" s="97" t="str">
        <f t="shared" si="263"/>
        <v/>
      </c>
      <c r="AR934" s="140" t="str">
        <f>_xlfn.IFNA(IF(AND(MATCH(B934,SlNrfürStrecke!A:A,0)&gt;0,MATCH(C934,SlNrfürStrecke!B:B,0)&gt;0)=TRUE,"ja","nein"),"nein")</f>
        <v>nein</v>
      </c>
      <c r="AS934" s="140" t="str">
        <f t="shared" si="269"/>
        <v>nein</v>
      </c>
      <c r="AT934" s="113" t="str">
        <f t="shared" si="270"/>
        <v>Ja</v>
      </c>
      <c r="AU934" s="113"/>
      <c r="AV934" s="141" t="s">
        <v>3607</v>
      </c>
    </row>
    <row r="935" spans="1:48" s="39" customFormat="1" hidden="1" x14ac:dyDescent="0.25">
      <c r="A935" s="23"/>
      <c r="B935" s="77">
        <v>52714</v>
      </c>
      <c r="C935" s="80" t="s">
        <v>3</v>
      </c>
      <c r="D935" s="81" t="s">
        <v>8</v>
      </c>
      <c r="E935" s="37" t="b">
        <f t="shared" si="271"/>
        <v>0</v>
      </c>
      <c r="F935" s="37" t="b">
        <f t="shared" si="264"/>
        <v>0</v>
      </c>
      <c r="G935" s="38" t="str">
        <f t="shared" si="273"/>
        <v>52714  g</v>
      </c>
      <c r="H935" s="18" t="s">
        <v>1311</v>
      </c>
      <c r="I935" s="93" t="s">
        <v>2346</v>
      </c>
      <c r="J935" s="19" t="s">
        <v>3</v>
      </c>
      <c r="K935" s="19" t="s">
        <v>3</v>
      </c>
      <c r="L935" s="51"/>
      <c r="M935" s="51"/>
      <c r="N935" s="19" t="str">
        <f t="shared" si="274"/>
        <v/>
      </c>
      <c r="O935" s="22" t="str">
        <f t="shared" ca="1" si="277"/>
        <v>ja</v>
      </c>
      <c r="P935" s="22" t="str">
        <f t="shared" ca="1" si="278"/>
        <v>ja</v>
      </c>
      <c r="Q935" s="20" t="str">
        <f t="shared" ca="1" si="275"/>
        <v>Ja</v>
      </c>
      <c r="R935" s="53" t="s">
        <v>1310</v>
      </c>
      <c r="S935" s="84"/>
      <c r="T935" s="83"/>
      <c r="U935" s="33" t="str">
        <f t="shared" si="265"/>
        <v/>
      </c>
      <c r="V935" s="29"/>
      <c r="W935" s="35"/>
      <c r="X935" s="35"/>
      <c r="Y935" s="35"/>
      <c r="Z935" s="35"/>
      <c r="AA935" s="24" t="str">
        <f>IF(W935&lt;&gt;"",VLOOKUP(W935,'Anlagentypen strukt inkl RD end'!$A$2:$H$40,8),"")</f>
        <v/>
      </c>
      <c r="AB935" s="24" t="str">
        <f>IF(X935&lt;&gt;"",VLOOKUP(X935,'Anlagentypen strukt inkl RD end'!$A$2:$H$40,8),"")</f>
        <v/>
      </c>
      <c r="AC935" s="24" t="str">
        <f>IF(Y935&lt;&gt;"",VLOOKUP(Y935,'Anlagentypen strukt inkl RD end'!$A$2:$H$40,8),"")</f>
        <v/>
      </c>
      <c r="AD935" s="24" t="str">
        <f>IF(Z935&lt;&gt;"",VLOOKUP(Z935,'Anlagentypen strukt inkl RD end'!$A$2:$H$40,8),"")</f>
        <v/>
      </c>
      <c r="AE935" s="33" t="str">
        <f t="shared" si="266"/>
        <v/>
      </c>
      <c r="AF935" s="25"/>
      <c r="AG935" s="25"/>
      <c r="AH935" s="25"/>
      <c r="AI935" s="25"/>
      <c r="AJ935" s="47" t="str">
        <f t="shared" si="267"/>
        <v/>
      </c>
      <c r="AK935" s="48" t="str">
        <f t="shared" si="261"/>
        <v/>
      </c>
      <c r="AL935" s="47" t="str">
        <f t="shared" si="272"/>
        <v/>
      </c>
      <c r="AM935" s="27"/>
      <c r="AN935" s="36" t="str">
        <f t="shared" si="262"/>
        <v/>
      </c>
      <c r="AO935" s="39" t="str">
        <f t="shared" si="276"/>
        <v/>
      </c>
      <c r="AP935" s="39" t="str">
        <f t="shared" si="268"/>
        <v/>
      </c>
      <c r="AQ935" s="97" t="str">
        <f t="shared" si="263"/>
        <v/>
      </c>
      <c r="AR935" s="140" t="str">
        <f>_xlfn.IFNA(IF(AND(MATCH(B935,SlNrfürStrecke!A:A,0)&gt;0,MATCH(C935,SlNrfürStrecke!B:B,0)&gt;0)=TRUE,"ja","nein"),"nein")</f>
        <v>nein</v>
      </c>
      <c r="AS935" s="140" t="str">
        <f t="shared" si="269"/>
        <v>nein</v>
      </c>
      <c r="AT935" s="113" t="str">
        <f t="shared" si="270"/>
        <v>Ja</v>
      </c>
      <c r="AU935" s="113"/>
      <c r="AV935" s="141" t="s">
        <v>3607</v>
      </c>
    </row>
    <row r="936" spans="1:48" s="39" customFormat="1" hidden="1" x14ac:dyDescent="0.25">
      <c r="A936" s="23"/>
      <c r="B936" s="77">
        <v>52715</v>
      </c>
      <c r="C936" s="80" t="s">
        <v>3</v>
      </c>
      <c r="D936" s="81" t="s">
        <v>8</v>
      </c>
      <c r="E936" s="37" t="b">
        <f t="shared" si="271"/>
        <v>0</v>
      </c>
      <c r="F936" s="37" t="b">
        <f t="shared" si="264"/>
        <v>0</v>
      </c>
      <c r="G936" s="38" t="str">
        <f t="shared" si="273"/>
        <v>52715  g</v>
      </c>
      <c r="H936" s="18" t="s">
        <v>1313</v>
      </c>
      <c r="I936" s="93" t="s">
        <v>2346</v>
      </c>
      <c r="J936" s="19" t="s">
        <v>3</v>
      </c>
      <c r="K936" s="19" t="s">
        <v>3</v>
      </c>
      <c r="L936" s="51"/>
      <c r="M936" s="51"/>
      <c r="N936" s="19" t="str">
        <f t="shared" si="274"/>
        <v/>
      </c>
      <c r="O936" s="22" t="str">
        <f t="shared" ca="1" si="277"/>
        <v>ja</v>
      </c>
      <c r="P936" s="22" t="str">
        <f t="shared" ca="1" si="278"/>
        <v>ja</v>
      </c>
      <c r="Q936" s="20" t="str">
        <f t="shared" ca="1" si="275"/>
        <v>Ja</v>
      </c>
      <c r="R936" s="53" t="s">
        <v>1312</v>
      </c>
      <c r="S936" s="84"/>
      <c r="T936" s="83"/>
      <c r="U936" s="33" t="str">
        <f t="shared" si="265"/>
        <v/>
      </c>
      <c r="V936" s="29"/>
      <c r="W936" s="35"/>
      <c r="X936" s="35"/>
      <c r="Y936" s="35"/>
      <c r="Z936" s="35"/>
      <c r="AA936" s="24" t="str">
        <f>IF(W936&lt;&gt;"",VLOOKUP(W936,'Anlagentypen strukt inkl RD end'!$A$2:$H$40,8),"")</f>
        <v/>
      </c>
      <c r="AB936" s="24" t="str">
        <f>IF(X936&lt;&gt;"",VLOOKUP(X936,'Anlagentypen strukt inkl RD end'!$A$2:$H$40,8),"")</f>
        <v/>
      </c>
      <c r="AC936" s="24" t="str">
        <f>IF(Y936&lt;&gt;"",VLOOKUP(Y936,'Anlagentypen strukt inkl RD end'!$A$2:$H$40,8),"")</f>
        <v/>
      </c>
      <c r="AD936" s="24" t="str">
        <f>IF(Z936&lt;&gt;"",VLOOKUP(Z936,'Anlagentypen strukt inkl RD end'!$A$2:$H$40,8),"")</f>
        <v/>
      </c>
      <c r="AE936" s="33" t="str">
        <f t="shared" si="266"/>
        <v/>
      </c>
      <c r="AF936" s="25"/>
      <c r="AG936" s="25"/>
      <c r="AH936" s="25"/>
      <c r="AI936" s="25"/>
      <c r="AJ936" s="47" t="str">
        <f t="shared" si="267"/>
        <v/>
      </c>
      <c r="AK936" s="48" t="str">
        <f t="shared" si="261"/>
        <v/>
      </c>
      <c r="AL936" s="47" t="str">
        <f t="shared" si="272"/>
        <v/>
      </c>
      <c r="AM936" s="27"/>
      <c r="AN936" s="36" t="str">
        <f t="shared" si="262"/>
        <v/>
      </c>
      <c r="AO936" s="39" t="str">
        <f t="shared" si="276"/>
        <v/>
      </c>
      <c r="AP936" s="39" t="str">
        <f t="shared" si="268"/>
        <v/>
      </c>
      <c r="AQ936" s="97" t="str">
        <f t="shared" si="263"/>
        <v/>
      </c>
      <c r="AR936" s="140" t="str">
        <f>_xlfn.IFNA(IF(AND(MATCH(B936,SlNrfürStrecke!A:A,0)&gt;0,MATCH(C936,SlNrfürStrecke!B:B,0)&gt;0)=TRUE,"ja","nein"),"nein")</f>
        <v>nein</v>
      </c>
      <c r="AS936" s="140" t="str">
        <f t="shared" si="269"/>
        <v>nein</v>
      </c>
      <c r="AT936" s="113" t="str">
        <f t="shared" si="270"/>
        <v>Ja</v>
      </c>
      <c r="AU936" s="113"/>
      <c r="AV936" s="141" t="s">
        <v>3607</v>
      </c>
    </row>
    <row r="937" spans="1:48" s="39" customFormat="1" hidden="1" x14ac:dyDescent="0.25">
      <c r="A937" s="23"/>
      <c r="B937" s="77">
        <v>52715</v>
      </c>
      <c r="C937" s="81" t="s">
        <v>112</v>
      </c>
      <c r="D937" s="81" t="s">
        <v>3</v>
      </c>
      <c r="E937" s="37" t="b">
        <f t="shared" si="271"/>
        <v>0</v>
      </c>
      <c r="F937" s="37" t="b">
        <f t="shared" si="264"/>
        <v>0</v>
      </c>
      <c r="G937" s="38" t="str">
        <f t="shared" si="273"/>
        <v xml:space="preserve">52715 88 </v>
      </c>
      <c r="H937" s="18" t="s">
        <v>1313</v>
      </c>
      <c r="I937" s="94" t="s">
        <v>113</v>
      </c>
      <c r="J937" s="19" t="s">
        <v>3</v>
      </c>
      <c r="K937" s="19" t="s">
        <v>3</v>
      </c>
      <c r="L937" s="51"/>
      <c r="M937" s="51"/>
      <c r="N937" s="19" t="str">
        <f t="shared" si="274"/>
        <v/>
      </c>
      <c r="O937" s="22" t="str">
        <f t="shared" ca="1" si="277"/>
        <v>ja</v>
      </c>
      <c r="P937" s="22" t="str">
        <f t="shared" ca="1" si="278"/>
        <v>ja</v>
      </c>
      <c r="Q937" s="20" t="str">
        <f t="shared" ca="1" si="275"/>
        <v>Ja</v>
      </c>
      <c r="R937" s="53" t="s">
        <v>1314</v>
      </c>
      <c r="S937" s="73"/>
      <c r="T937" s="28"/>
      <c r="U937" s="33" t="str">
        <f t="shared" si="265"/>
        <v/>
      </c>
      <c r="V937" s="29"/>
      <c r="W937" s="35"/>
      <c r="X937" s="35"/>
      <c r="Y937" s="35"/>
      <c r="Z937" s="35"/>
      <c r="AA937" s="24" t="str">
        <f>IF(W937&lt;&gt;"",VLOOKUP(W937,'Anlagentypen strukt inkl RD end'!$A$2:$H$40,8),"")</f>
        <v/>
      </c>
      <c r="AB937" s="24" t="str">
        <f>IF(X937&lt;&gt;"",VLOOKUP(X937,'Anlagentypen strukt inkl RD end'!$A$2:$H$40,8),"")</f>
        <v/>
      </c>
      <c r="AC937" s="24" t="str">
        <f>IF(Y937&lt;&gt;"",VLOOKUP(Y937,'Anlagentypen strukt inkl RD end'!$A$2:$H$40,8),"")</f>
        <v/>
      </c>
      <c r="AD937" s="24" t="str">
        <f>IF(Z937&lt;&gt;"",VLOOKUP(Z937,'Anlagentypen strukt inkl RD end'!$A$2:$H$40,8),"")</f>
        <v/>
      </c>
      <c r="AE937" s="33" t="str">
        <f t="shared" si="266"/>
        <v/>
      </c>
      <c r="AF937" s="25"/>
      <c r="AG937" s="25"/>
      <c r="AH937" s="25"/>
      <c r="AI937" s="25"/>
      <c r="AJ937" s="47" t="str">
        <f t="shared" si="267"/>
        <v/>
      </c>
      <c r="AK937" s="48" t="str">
        <f t="shared" si="261"/>
        <v/>
      </c>
      <c r="AL937" s="47" t="str">
        <f t="shared" si="272"/>
        <v/>
      </c>
      <c r="AM937" s="27"/>
      <c r="AN937" s="36" t="str">
        <f t="shared" si="262"/>
        <v/>
      </c>
      <c r="AO937" s="39" t="str">
        <f t="shared" si="276"/>
        <v/>
      </c>
      <c r="AP937" s="39" t="str">
        <f t="shared" si="268"/>
        <v/>
      </c>
      <c r="AQ937" s="97" t="str">
        <f t="shared" si="263"/>
        <v/>
      </c>
      <c r="AR937" s="113" t="str">
        <f>_xlfn.IFNA(IF(AND(MATCH(B937,SlNrfürStrecke!A:A,0)&gt;0,MATCH(C937,SlNrfürStrecke!B:B,0)&gt;0)=TRUE,"ja","nein"),"nein")</f>
        <v>nein</v>
      </c>
      <c r="AS937" s="140" t="str">
        <f t="shared" si="269"/>
        <v>nein</v>
      </c>
      <c r="AT937" s="113" t="str">
        <f t="shared" si="270"/>
        <v>Ja</v>
      </c>
      <c r="AU937" s="113"/>
      <c r="AV937" s="141" t="s">
        <v>3607</v>
      </c>
    </row>
    <row r="938" spans="1:48" s="39" customFormat="1" ht="39.6" hidden="1" x14ac:dyDescent="0.25">
      <c r="A938" s="23"/>
      <c r="B938" s="77">
        <v>52716</v>
      </c>
      <c r="C938" s="80" t="s">
        <v>3</v>
      </c>
      <c r="D938" s="81" t="s">
        <v>8</v>
      </c>
      <c r="E938" s="37" t="b">
        <f t="shared" si="271"/>
        <v>0</v>
      </c>
      <c r="F938" s="37" t="b">
        <f t="shared" si="264"/>
        <v>0</v>
      </c>
      <c r="G938" s="38" t="str">
        <f t="shared" si="273"/>
        <v>52716  g</v>
      </c>
      <c r="H938" s="18" t="s">
        <v>1316</v>
      </c>
      <c r="I938" s="93" t="s">
        <v>2346</v>
      </c>
      <c r="J938" s="19" t="s">
        <v>3</v>
      </c>
      <c r="K938" s="19" t="s">
        <v>3</v>
      </c>
      <c r="L938" s="51"/>
      <c r="M938" s="51"/>
      <c r="N938" s="19" t="str">
        <f t="shared" si="274"/>
        <v/>
      </c>
      <c r="O938" s="22" t="str">
        <f t="shared" ca="1" si="277"/>
        <v>ja</v>
      </c>
      <c r="P938" s="22" t="str">
        <f t="shared" ca="1" si="278"/>
        <v>ja</v>
      </c>
      <c r="Q938" s="20" t="str">
        <f t="shared" ca="1" si="275"/>
        <v>Ja</v>
      </c>
      <c r="R938" s="53" t="s">
        <v>1315</v>
      </c>
      <c r="S938" s="84"/>
      <c r="T938" s="83"/>
      <c r="U938" s="33" t="str">
        <f t="shared" si="265"/>
        <v/>
      </c>
      <c r="V938" s="29"/>
      <c r="W938" s="35"/>
      <c r="X938" s="35"/>
      <c r="Y938" s="35"/>
      <c r="Z938" s="35"/>
      <c r="AA938" s="24" t="str">
        <f>IF(W938&lt;&gt;"",VLOOKUP(W938,'Anlagentypen strukt inkl RD end'!$A$2:$H$40,8),"")</f>
        <v/>
      </c>
      <c r="AB938" s="24" t="str">
        <f>IF(X938&lt;&gt;"",VLOOKUP(X938,'Anlagentypen strukt inkl RD end'!$A$2:$H$40,8),"")</f>
        <v/>
      </c>
      <c r="AC938" s="24" t="str">
        <f>IF(Y938&lt;&gt;"",VLOOKUP(Y938,'Anlagentypen strukt inkl RD end'!$A$2:$H$40,8),"")</f>
        <v/>
      </c>
      <c r="AD938" s="24" t="str">
        <f>IF(Z938&lt;&gt;"",VLOOKUP(Z938,'Anlagentypen strukt inkl RD end'!$A$2:$H$40,8),"")</f>
        <v/>
      </c>
      <c r="AE938" s="33" t="str">
        <f t="shared" si="266"/>
        <v/>
      </c>
      <c r="AF938" s="25"/>
      <c r="AG938" s="25"/>
      <c r="AH938" s="25"/>
      <c r="AI938" s="25"/>
      <c r="AJ938" s="47" t="str">
        <f t="shared" si="267"/>
        <v/>
      </c>
      <c r="AK938" s="48" t="str">
        <f t="shared" si="261"/>
        <v/>
      </c>
      <c r="AL938" s="47" t="str">
        <f t="shared" si="272"/>
        <v/>
      </c>
      <c r="AM938" s="27"/>
      <c r="AN938" s="36" t="str">
        <f t="shared" si="262"/>
        <v/>
      </c>
      <c r="AO938" s="39" t="str">
        <f t="shared" si="276"/>
        <v/>
      </c>
      <c r="AP938" s="39" t="str">
        <f t="shared" si="268"/>
        <v/>
      </c>
      <c r="AQ938" s="97" t="str">
        <f t="shared" si="263"/>
        <v/>
      </c>
      <c r="AR938" s="140" t="str">
        <f>_xlfn.IFNA(IF(AND(MATCH(B938,SlNrfürStrecke!A:A,0)&gt;0,MATCH(C938,SlNrfürStrecke!B:B,0)&gt;0)=TRUE,"ja","nein"),"nein")</f>
        <v>nein</v>
      </c>
      <c r="AS938" s="140" t="str">
        <f t="shared" si="269"/>
        <v>nein</v>
      </c>
      <c r="AT938" s="113" t="str">
        <f t="shared" si="270"/>
        <v>Ja</v>
      </c>
      <c r="AU938" s="113"/>
      <c r="AV938" s="141" t="s">
        <v>3607</v>
      </c>
    </row>
    <row r="939" spans="1:48" s="39" customFormat="1" ht="39.6" hidden="1" x14ac:dyDescent="0.25">
      <c r="A939" s="23"/>
      <c r="B939" s="77">
        <v>52716</v>
      </c>
      <c r="C939" s="81" t="s">
        <v>112</v>
      </c>
      <c r="D939" s="81" t="s">
        <v>3</v>
      </c>
      <c r="E939" s="37" t="b">
        <f t="shared" si="271"/>
        <v>0</v>
      </c>
      <c r="F939" s="37" t="b">
        <f t="shared" si="264"/>
        <v>0</v>
      </c>
      <c r="G939" s="38" t="str">
        <f t="shared" si="273"/>
        <v xml:space="preserve">52716 88 </v>
      </c>
      <c r="H939" s="18" t="s">
        <v>1316</v>
      </c>
      <c r="I939" s="94" t="s">
        <v>113</v>
      </c>
      <c r="J939" s="19" t="s">
        <v>3</v>
      </c>
      <c r="K939" s="19" t="s">
        <v>3</v>
      </c>
      <c r="L939" s="51"/>
      <c r="M939" s="51"/>
      <c r="N939" s="19" t="str">
        <f t="shared" si="274"/>
        <v/>
      </c>
      <c r="O939" s="22" t="str">
        <f t="shared" ca="1" si="277"/>
        <v>ja</v>
      </c>
      <c r="P939" s="22" t="str">
        <f t="shared" ca="1" si="278"/>
        <v>ja</v>
      </c>
      <c r="Q939" s="20" t="str">
        <f t="shared" ca="1" si="275"/>
        <v>Ja</v>
      </c>
      <c r="R939" s="53" t="s">
        <v>1317</v>
      </c>
      <c r="S939" s="73"/>
      <c r="T939" s="28"/>
      <c r="U939" s="33" t="str">
        <f t="shared" si="265"/>
        <v/>
      </c>
      <c r="V939" s="29"/>
      <c r="W939" s="35"/>
      <c r="X939" s="35"/>
      <c r="Y939" s="35"/>
      <c r="Z939" s="35"/>
      <c r="AA939" s="24" t="str">
        <f>IF(W939&lt;&gt;"",VLOOKUP(W939,'Anlagentypen strukt inkl RD end'!$A$2:$H$40,8),"")</f>
        <v/>
      </c>
      <c r="AB939" s="24" t="str">
        <f>IF(X939&lt;&gt;"",VLOOKUP(X939,'Anlagentypen strukt inkl RD end'!$A$2:$H$40,8),"")</f>
        <v/>
      </c>
      <c r="AC939" s="24" t="str">
        <f>IF(Y939&lt;&gt;"",VLOOKUP(Y939,'Anlagentypen strukt inkl RD end'!$A$2:$H$40,8),"")</f>
        <v/>
      </c>
      <c r="AD939" s="24" t="str">
        <f>IF(Z939&lt;&gt;"",VLOOKUP(Z939,'Anlagentypen strukt inkl RD end'!$A$2:$H$40,8),"")</f>
        <v/>
      </c>
      <c r="AE939" s="33" t="str">
        <f t="shared" si="266"/>
        <v/>
      </c>
      <c r="AF939" s="25"/>
      <c r="AG939" s="25"/>
      <c r="AH939" s="25"/>
      <c r="AI939" s="25"/>
      <c r="AJ939" s="47" t="str">
        <f t="shared" si="267"/>
        <v/>
      </c>
      <c r="AK939" s="48" t="str">
        <f t="shared" si="261"/>
        <v/>
      </c>
      <c r="AL939" s="47" t="str">
        <f t="shared" si="272"/>
        <v/>
      </c>
      <c r="AM939" s="27"/>
      <c r="AN939" s="36" t="str">
        <f t="shared" si="262"/>
        <v/>
      </c>
      <c r="AO939" s="39" t="str">
        <f t="shared" si="276"/>
        <v/>
      </c>
      <c r="AP939" s="39" t="str">
        <f t="shared" si="268"/>
        <v/>
      </c>
      <c r="AQ939" s="97" t="str">
        <f t="shared" si="263"/>
        <v/>
      </c>
      <c r="AR939" s="113" t="str">
        <f>_xlfn.IFNA(IF(AND(MATCH(B939,SlNrfürStrecke!A:A,0)&gt;0,MATCH(C939,SlNrfürStrecke!B:B,0)&gt;0)=TRUE,"ja","nein"),"nein")</f>
        <v>nein</v>
      </c>
      <c r="AS939" s="140" t="str">
        <f t="shared" si="269"/>
        <v>nein</v>
      </c>
      <c r="AT939" s="113" t="str">
        <f t="shared" si="270"/>
        <v>Ja</v>
      </c>
      <c r="AU939" s="113"/>
      <c r="AV939" s="141" t="s">
        <v>3607</v>
      </c>
    </row>
    <row r="940" spans="1:48" s="39" customFormat="1" hidden="1" x14ac:dyDescent="0.25">
      <c r="A940" s="23"/>
      <c r="B940" s="77">
        <v>52717</v>
      </c>
      <c r="C940" s="80" t="s">
        <v>3</v>
      </c>
      <c r="D940" s="81" t="s">
        <v>8</v>
      </c>
      <c r="E940" s="37" t="b">
        <f t="shared" si="271"/>
        <v>0</v>
      </c>
      <c r="F940" s="37" t="b">
        <f t="shared" si="264"/>
        <v>0</v>
      </c>
      <c r="G940" s="38" t="str">
        <f t="shared" si="273"/>
        <v>52717  g</v>
      </c>
      <c r="H940" s="18" t="s">
        <v>1319</v>
      </c>
      <c r="I940" s="93" t="s">
        <v>2346</v>
      </c>
      <c r="J940" s="19" t="s">
        <v>3</v>
      </c>
      <c r="K940" s="19" t="s">
        <v>3</v>
      </c>
      <c r="L940" s="51"/>
      <c r="M940" s="51"/>
      <c r="N940" s="19" t="str">
        <f t="shared" si="274"/>
        <v/>
      </c>
      <c r="O940" s="22" t="str">
        <f t="shared" ca="1" si="277"/>
        <v>ja</v>
      </c>
      <c r="P940" s="22" t="str">
        <f t="shared" ca="1" si="278"/>
        <v>ja</v>
      </c>
      <c r="Q940" s="20" t="str">
        <f t="shared" ca="1" si="275"/>
        <v>Ja</v>
      </c>
      <c r="R940" s="53" t="s">
        <v>1318</v>
      </c>
      <c r="S940" s="84"/>
      <c r="T940" s="83"/>
      <c r="U940" s="33" t="str">
        <f t="shared" si="265"/>
        <v/>
      </c>
      <c r="V940" s="29"/>
      <c r="W940" s="35"/>
      <c r="X940" s="35"/>
      <c r="Y940" s="35"/>
      <c r="Z940" s="35"/>
      <c r="AA940" s="24" t="str">
        <f>IF(W940&lt;&gt;"",VLOOKUP(W940,'Anlagentypen strukt inkl RD end'!$A$2:$H$40,8),"")</f>
        <v/>
      </c>
      <c r="AB940" s="24" t="str">
        <f>IF(X940&lt;&gt;"",VLOOKUP(X940,'Anlagentypen strukt inkl RD end'!$A$2:$H$40,8),"")</f>
        <v/>
      </c>
      <c r="AC940" s="24" t="str">
        <f>IF(Y940&lt;&gt;"",VLOOKUP(Y940,'Anlagentypen strukt inkl RD end'!$A$2:$H$40,8),"")</f>
        <v/>
      </c>
      <c r="AD940" s="24" t="str">
        <f>IF(Z940&lt;&gt;"",VLOOKUP(Z940,'Anlagentypen strukt inkl RD end'!$A$2:$H$40,8),"")</f>
        <v/>
      </c>
      <c r="AE940" s="33" t="str">
        <f t="shared" si="266"/>
        <v/>
      </c>
      <c r="AF940" s="25"/>
      <c r="AG940" s="25"/>
      <c r="AH940" s="25"/>
      <c r="AI940" s="25"/>
      <c r="AJ940" s="47" t="str">
        <f t="shared" si="267"/>
        <v/>
      </c>
      <c r="AK940" s="48" t="str">
        <f t="shared" si="261"/>
        <v/>
      </c>
      <c r="AL940" s="47" t="str">
        <f t="shared" si="272"/>
        <v/>
      </c>
      <c r="AM940" s="27"/>
      <c r="AN940" s="36" t="str">
        <f t="shared" si="262"/>
        <v/>
      </c>
      <c r="AO940" s="39" t="str">
        <f t="shared" si="276"/>
        <v/>
      </c>
      <c r="AP940" s="39" t="str">
        <f t="shared" si="268"/>
        <v/>
      </c>
      <c r="AQ940" s="97" t="str">
        <f t="shared" si="263"/>
        <v/>
      </c>
      <c r="AR940" s="140" t="str">
        <f>_xlfn.IFNA(IF(AND(MATCH(B940,SlNrfürStrecke!A:A,0)&gt;0,MATCH(C940,SlNrfürStrecke!B:B,0)&gt;0)=TRUE,"ja","nein"),"nein")</f>
        <v>nein</v>
      </c>
      <c r="AS940" s="140" t="str">
        <f t="shared" si="269"/>
        <v>nein</v>
      </c>
      <c r="AT940" s="113" t="str">
        <f t="shared" si="270"/>
        <v>Ja</v>
      </c>
      <c r="AU940" s="113"/>
      <c r="AV940" s="141" t="s">
        <v>3607</v>
      </c>
    </row>
    <row r="941" spans="1:48" s="39" customFormat="1" hidden="1" x14ac:dyDescent="0.25">
      <c r="A941" s="23"/>
      <c r="B941" s="77">
        <v>52717</v>
      </c>
      <c r="C941" s="81" t="s">
        <v>112</v>
      </c>
      <c r="D941" s="81" t="s">
        <v>3</v>
      </c>
      <c r="E941" s="37" t="b">
        <f t="shared" si="271"/>
        <v>0</v>
      </c>
      <c r="F941" s="37" t="b">
        <f t="shared" si="264"/>
        <v>0</v>
      </c>
      <c r="G941" s="38" t="str">
        <f t="shared" si="273"/>
        <v xml:space="preserve">52717 88 </v>
      </c>
      <c r="H941" s="18" t="s">
        <v>1319</v>
      </c>
      <c r="I941" s="94" t="s">
        <v>113</v>
      </c>
      <c r="J941" s="19" t="s">
        <v>3</v>
      </c>
      <c r="K941" s="19" t="s">
        <v>3</v>
      </c>
      <c r="L941" s="51"/>
      <c r="M941" s="51"/>
      <c r="N941" s="19" t="str">
        <f t="shared" si="274"/>
        <v/>
      </c>
      <c r="O941" s="22" t="str">
        <f t="shared" ca="1" si="277"/>
        <v>ja</v>
      </c>
      <c r="P941" s="22" t="str">
        <f t="shared" ca="1" si="278"/>
        <v>ja</v>
      </c>
      <c r="Q941" s="20" t="str">
        <f t="shared" ca="1" si="275"/>
        <v>Ja</v>
      </c>
      <c r="R941" s="53" t="s">
        <v>1320</v>
      </c>
      <c r="S941" s="73"/>
      <c r="T941" s="28"/>
      <c r="U941" s="33" t="str">
        <f t="shared" si="265"/>
        <v/>
      </c>
      <c r="V941" s="29"/>
      <c r="W941" s="35"/>
      <c r="X941" s="35"/>
      <c r="Y941" s="35"/>
      <c r="Z941" s="35"/>
      <c r="AA941" s="24" t="str">
        <f>IF(W941&lt;&gt;"",VLOOKUP(W941,'Anlagentypen strukt inkl RD end'!$A$2:$H$40,8),"")</f>
        <v/>
      </c>
      <c r="AB941" s="24" t="str">
        <f>IF(X941&lt;&gt;"",VLOOKUP(X941,'Anlagentypen strukt inkl RD end'!$A$2:$H$40,8),"")</f>
        <v/>
      </c>
      <c r="AC941" s="24" t="str">
        <f>IF(Y941&lt;&gt;"",VLOOKUP(Y941,'Anlagentypen strukt inkl RD end'!$A$2:$H$40,8),"")</f>
        <v/>
      </c>
      <c r="AD941" s="24" t="str">
        <f>IF(Z941&lt;&gt;"",VLOOKUP(Z941,'Anlagentypen strukt inkl RD end'!$A$2:$H$40,8),"")</f>
        <v/>
      </c>
      <c r="AE941" s="33" t="str">
        <f t="shared" si="266"/>
        <v/>
      </c>
      <c r="AF941" s="25"/>
      <c r="AG941" s="25"/>
      <c r="AH941" s="25"/>
      <c r="AI941" s="25"/>
      <c r="AJ941" s="47" t="str">
        <f t="shared" si="267"/>
        <v/>
      </c>
      <c r="AK941" s="48" t="str">
        <f t="shared" si="261"/>
        <v/>
      </c>
      <c r="AL941" s="47" t="str">
        <f t="shared" si="272"/>
        <v/>
      </c>
      <c r="AM941" s="27"/>
      <c r="AN941" s="36" t="str">
        <f t="shared" si="262"/>
        <v/>
      </c>
      <c r="AO941" s="39" t="str">
        <f t="shared" si="276"/>
        <v/>
      </c>
      <c r="AP941" s="39" t="str">
        <f t="shared" si="268"/>
        <v/>
      </c>
      <c r="AQ941" s="97" t="str">
        <f t="shared" si="263"/>
        <v/>
      </c>
      <c r="AR941" s="113" t="str">
        <f>_xlfn.IFNA(IF(AND(MATCH(B941,SlNrfürStrecke!A:A,0)&gt;0,MATCH(C941,SlNrfürStrecke!B:B,0)&gt;0)=TRUE,"ja","nein"),"nein")</f>
        <v>nein</v>
      </c>
      <c r="AS941" s="140" t="str">
        <f t="shared" si="269"/>
        <v>nein</v>
      </c>
      <c r="AT941" s="113" t="str">
        <f t="shared" si="270"/>
        <v>Ja</v>
      </c>
      <c r="AU941" s="113"/>
      <c r="AV941" s="141" t="s">
        <v>3607</v>
      </c>
    </row>
    <row r="942" spans="1:48" s="39" customFormat="1" hidden="1" x14ac:dyDescent="0.25">
      <c r="A942" s="23"/>
      <c r="B942" s="77">
        <v>52718</v>
      </c>
      <c r="C942" s="80" t="s">
        <v>3</v>
      </c>
      <c r="D942" s="81" t="s">
        <v>8</v>
      </c>
      <c r="E942" s="37" t="b">
        <f t="shared" si="271"/>
        <v>0</v>
      </c>
      <c r="F942" s="37" t="b">
        <f t="shared" si="264"/>
        <v>0</v>
      </c>
      <c r="G942" s="38" t="str">
        <f t="shared" si="273"/>
        <v>52718  g</v>
      </c>
      <c r="H942" s="18" t="s">
        <v>1322</v>
      </c>
      <c r="I942" s="93" t="s">
        <v>2346</v>
      </c>
      <c r="J942" s="19" t="s">
        <v>3</v>
      </c>
      <c r="K942" s="19" t="s">
        <v>3</v>
      </c>
      <c r="L942" s="51"/>
      <c r="M942" s="51"/>
      <c r="N942" s="19" t="str">
        <f t="shared" si="274"/>
        <v/>
      </c>
      <c r="O942" s="22" t="str">
        <f t="shared" ca="1" si="277"/>
        <v>ja</v>
      </c>
      <c r="P942" s="22" t="str">
        <f t="shared" ca="1" si="278"/>
        <v>ja</v>
      </c>
      <c r="Q942" s="20" t="str">
        <f t="shared" ca="1" si="275"/>
        <v>Ja</v>
      </c>
      <c r="R942" s="53" t="s">
        <v>1321</v>
      </c>
      <c r="S942" s="84"/>
      <c r="T942" s="83"/>
      <c r="U942" s="33" t="str">
        <f t="shared" si="265"/>
        <v/>
      </c>
      <c r="V942" s="29"/>
      <c r="W942" s="35"/>
      <c r="X942" s="35"/>
      <c r="Y942" s="35"/>
      <c r="Z942" s="35"/>
      <c r="AA942" s="24" t="str">
        <f>IF(W942&lt;&gt;"",VLOOKUP(W942,'Anlagentypen strukt inkl RD end'!$A$2:$H$40,8),"")</f>
        <v/>
      </c>
      <c r="AB942" s="24" t="str">
        <f>IF(X942&lt;&gt;"",VLOOKUP(X942,'Anlagentypen strukt inkl RD end'!$A$2:$H$40,8),"")</f>
        <v/>
      </c>
      <c r="AC942" s="24" t="str">
        <f>IF(Y942&lt;&gt;"",VLOOKUP(Y942,'Anlagentypen strukt inkl RD end'!$A$2:$H$40,8),"")</f>
        <v/>
      </c>
      <c r="AD942" s="24" t="str">
        <f>IF(Z942&lt;&gt;"",VLOOKUP(Z942,'Anlagentypen strukt inkl RD end'!$A$2:$H$40,8),"")</f>
        <v/>
      </c>
      <c r="AE942" s="33" t="str">
        <f t="shared" si="266"/>
        <v/>
      </c>
      <c r="AF942" s="25"/>
      <c r="AG942" s="25"/>
      <c r="AH942" s="25"/>
      <c r="AI942" s="25"/>
      <c r="AJ942" s="47" t="str">
        <f t="shared" si="267"/>
        <v/>
      </c>
      <c r="AK942" s="48" t="str">
        <f t="shared" si="261"/>
        <v/>
      </c>
      <c r="AL942" s="47" t="str">
        <f t="shared" si="272"/>
        <v/>
      </c>
      <c r="AM942" s="27"/>
      <c r="AN942" s="36" t="str">
        <f t="shared" si="262"/>
        <v/>
      </c>
      <c r="AO942" s="39" t="str">
        <f t="shared" si="276"/>
        <v/>
      </c>
      <c r="AP942" s="39" t="str">
        <f t="shared" si="268"/>
        <v/>
      </c>
      <c r="AQ942" s="97" t="str">
        <f t="shared" si="263"/>
        <v/>
      </c>
      <c r="AR942" s="140" t="str">
        <f>_xlfn.IFNA(IF(AND(MATCH(B942,SlNrfürStrecke!A:A,0)&gt;0,MATCH(C942,SlNrfürStrecke!B:B,0)&gt;0)=TRUE,"ja","nein"),"nein")</f>
        <v>nein</v>
      </c>
      <c r="AS942" s="140" t="str">
        <f t="shared" si="269"/>
        <v>nein</v>
      </c>
      <c r="AT942" s="113" t="str">
        <f t="shared" si="270"/>
        <v>Ja</v>
      </c>
      <c r="AU942" s="113"/>
      <c r="AV942" s="141" t="s">
        <v>3607</v>
      </c>
    </row>
    <row r="943" spans="1:48" s="39" customFormat="1" hidden="1" x14ac:dyDescent="0.25">
      <c r="A943" s="23"/>
      <c r="B943" s="77">
        <v>52718</v>
      </c>
      <c r="C943" s="81" t="s">
        <v>112</v>
      </c>
      <c r="D943" s="81" t="s">
        <v>3</v>
      </c>
      <c r="E943" s="37" t="b">
        <f t="shared" si="271"/>
        <v>0</v>
      </c>
      <c r="F943" s="37" t="b">
        <f t="shared" si="264"/>
        <v>0</v>
      </c>
      <c r="G943" s="38" t="str">
        <f t="shared" si="273"/>
        <v xml:space="preserve">52718 88 </v>
      </c>
      <c r="H943" s="18" t="s">
        <v>1322</v>
      </c>
      <c r="I943" s="94" t="s">
        <v>113</v>
      </c>
      <c r="J943" s="19" t="s">
        <v>3</v>
      </c>
      <c r="K943" s="19" t="s">
        <v>3</v>
      </c>
      <c r="L943" s="51"/>
      <c r="M943" s="51"/>
      <c r="N943" s="19" t="str">
        <f t="shared" si="274"/>
        <v/>
      </c>
      <c r="O943" s="22" t="str">
        <f t="shared" ca="1" si="277"/>
        <v>ja</v>
      </c>
      <c r="P943" s="22" t="str">
        <f t="shared" ca="1" si="278"/>
        <v>ja</v>
      </c>
      <c r="Q943" s="20" t="str">
        <f t="shared" ca="1" si="275"/>
        <v>Ja</v>
      </c>
      <c r="R943" s="53" t="s">
        <v>1323</v>
      </c>
      <c r="S943" s="73"/>
      <c r="T943" s="28"/>
      <c r="U943" s="33" t="str">
        <f t="shared" si="265"/>
        <v/>
      </c>
      <c r="V943" s="29"/>
      <c r="W943" s="35"/>
      <c r="X943" s="35"/>
      <c r="Y943" s="35"/>
      <c r="Z943" s="35"/>
      <c r="AA943" s="24" t="str">
        <f>IF(W943&lt;&gt;"",VLOOKUP(W943,'Anlagentypen strukt inkl RD end'!$A$2:$H$40,8),"")</f>
        <v/>
      </c>
      <c r="AB943" s="24" t="str">
        <f>IF(X943&lt;&gt;"",VLOOKUP(X943,'Anlagentypen strukt inkl RD end'!$A$2:$H$40,8),"")</f>
        <v/>
      </c>
      <c r="AC943" s="24" t="str">
        <f>IF(Y943&lt;&gt;"",VLOOKUP(Y943,'Anlagentypen strukt inkl RD end'!$A$2:$H$40,8),"")</f>
        <v/>
      </c>
      <c r="AD943" s="24" t="str">
        <f>IF(Z943&lt;&gt;"",VLOOKUP(Z943,'Anlagentypen strukt inkl RD end'!$A$2:$H$40,8),"")</f>
        <v/>
      </c>
      <c r="AE943" s="33" t="str">
        <f t="shared" si="266"/>
        <v/>
      </c>
      <c r="AF943" s="25"/>
      <c r="AG943" s="25"/>
      <c r="AH943" s="25"/>
      <c r="AI943" s="25"/>
      <c r="AJ943" s="47" t="str">
        <f t="shared" si="267"/>
        <v/>
      </c>
      <c r="AK943" s="48" t="str">
        <f t="shared" si="261"/>
        <v/>
      </c>
      <c r="AL943" s="47" t="str">
        <f t="shared" si="272"/>
        <v/>
      </c>
      <c r="AM943" s="27"/>
      <c r="AN943" s="36" t="str">
        <f t="shared" si="262"/>
        <v/>
      </c>
      <c r="AO943" s="39" t="str">
        <f t="shared" si="276"/>
        <v/>
      </c>
      <c r="AP943" s="39" t="str">
        <f t="shared" si="268"/>
        <v/>
      </c>
      <c r="AQ943" s="97" t="str">
        <f t="shared" si="263"/>
        <v/>
      </c>
      <c r="AR943" s="113" t="str">
        <f>_xlfn.IFNA(IF(AND(MATCH(B943,SlNrfürStrecke!A:A,0)&gt;0,MATCH(C943,SlNrfürStrecke!B:B,0)&gt;0)=TRUE,"ja","nein"),"nein")</f>
        <v>nein</v>
      </c>
      <c r="AS943" s="140" t="str">
        <f t="shared" si="269"/>
        <v>nein</v>
      </c>
      <c r="AT943" s="113" t="str">
        <f t="shared" si="270"/>
        <v>Ja</v>
      </c>
      <c r="AU943" s="113"/>
      <c r="AV943" s="141" t="s">
        <v>3607</v>
      </c>
    </row>
    <row r="944" spans="1:48" s="39" customFormat="1" ht="26.4" hidden="1" x14ac:dyDescent="0.25">
      <c r="A944" s="23"/>
      <c r="B944" s="77">
        <v>52722</v>
      </c>
      <c r="C944" s="80" t="s">
        <v>3</v>
      </c>
      <c r="D944" s="81" t="s">
        <v>8</v>
      </c>
      <c r="E944" s="37" t="b">
        <f t="shared" si="271"/>
        <v>0</v>
      </c>
      <c r="F944" s="37" t="b">
        <f t="shared" si="264"/>
        <v>0</v>
      </c>
      <c r="G944" s="38" t="str">
        <f t="shared" si="273"/>
        <v>52722  g</v>
      </c>
      <c r="H944" s="18" t="s">
        <v>1325</v>
      </c>
      <c r="I944" s="93" t="s">
        <v>2346</v>
      </c>
      <c r="J944" s="19" t="s">
        <v>3</v>
      </c>
      <c r="K944" s="19" t="s">
        <v>3</v>
      </c>
      <c r="L944" s="51"/>
      <c r="M944" s="51"/>
      <c r="N944" s="19" t="str">
        <f t="shared" si="274"/>
        <v/>
      </c>
      <c r="O944" s="22" t="str">
        <f t="shared" ca="1" si="277"/>
        <v>ja</v>
      </c>
      <c r="P944" s="22" t="str">
        <f t="shared" ca="1" si="278"/>
        <v>ja</v>
      </c>
      <c r="Q944" s="20" t="str">
        <f t="shared" ca="1" si="275"/>
        <v>Ja</v>
      </c>
      <c r="R944" s="53" t="s">
        <v>1324</v>
      </c>
      <c r="S944" s="84"/>
      <c r="T944" s="83"/>
      <c r="U944" s="33" t="str">
        <f t="shared" si="265"/>
        <v/>
      </c>
      <c r="V944" s="29"/>
      <c r="W944" s="35"/>
      <c r="X944" s="35"/>
      <c r="Y944" s="35"/>
      <c r="Z944" s="35"/>
      <c r="AA944" s="24" t="str">
        <f>IF(W944&lt;&gt;"",VLOOKUP(W944,'Anlagentypen strukt inkl RD end'!$A$2:$H$40,8),"")</f>
        <v/>
      </c>
      <c r="AB944" s="24" t="str">
        <f>IF(X944&lt;&gt;"",VLOOKUP(X944,'Anlagentypen strukt inkl RD end'!$A$2:$H$40,8),"")</f>
        <v/>
      </c>
      <c r="AC944" s="24" t="str">
        <f>IF(Y944&lt;&gt;"",VLOOKUP(Y944,'Anlagentypen strukt inkl RD end'!$A$2:$H$40,8),"")</f>
        <v/>
      </c>
      <c r="AD944" s="24" t="str">
        <f>IF(Z944&lt;&gt;"",VLOOKUP(Z944,'Anlagentypen strukt inkl RD end'!$A$2:$H$40,8),"")</f>
        <v/>
      </c>
      <c r="AE944" s="33" t="str">
        <f t="shared" si="266"/>
        <v/>
      </c>
      <c r="AF944" s="25"/>
      <c r="AG944" s="25"/>
      <c r="AH944" s="25"/>
      <c r="AI944" s="25"/>
      <c r="AJ944" s="47" t="str">
        <f t="shared" si="267"/>
        <v/>
      </c>
      <c r="AK944" s="48" t="str">
        <f t="shared" si="261"/>
        <v/>
      </c>
      <c r="AL944" s="47" t="str">
        <f t="shared" si="272"/>
        <v/>
      </c>
      <c r="AM944" s="27"/>
      <c r="AN944" s="36" t="str">
        <f t="shared" si="262"/>
        <v/>
      </c>
      <c r="AO944" s="39" t="str">
        <f t="shared" si="276"/>
        <v/>
      </c>
      <c r="AP944" s="39" t="str">
        <f t="shared" si="268"/>
        <v/>
      </c>
      <c r="AQ944" s="97" t="str">
        <f t="shared" si="263"/>
        <v/>
      </c>
      <c r="AR944" s="140" t="str">
        <f>_xlfn.IFNA(IF(AND(MATCH(B944,SlNrfürStrecke!A:A,0)&gt;0,MATCH(C944,SlNrfürStrecke!B:B,0)&gt;0)=TRUE,"ja","nein"),"nein")</f>
        <v>nein</v>
      </c>
      <c r="AS944" s="140" t="str">
        <f t="shared" si="269"/>
        <v>nein</v>
      </c>
      <c r="AT944" s="113" t="str">
        <f t="shared" si="270"/>
        <v>Ja</v>
      </c>
      <c r="AU944" s="113"/>
      <c r="AV944" s="141" t="s">
        <v>3607</v>
      </c>
    </row>
    <row r="945" spans="1:48" s="39" customFormat="1" ht="26.4" hidden="1" x14ac:dyDescent="0.25">
      <c r="A945" s="23"/>
      <c r="B945" s="77">
        <v>52722</v>
      </c>
      <c r="C945" s="81" t="s">
        <v>112</v>
      </c>
      <c r="D945" s="81" t="s">
        <v>3</v>
      </c>
      <c r="E945" s="37" t="b">
        <f t="shared" si="271"/>
        <v>0</v>
      </c>
      <c r="F945" s="37" t="b">
        <f t="shared" si="264"/>
        <v>0</v>
      </c>
      <c r="G945" s="38" t="str">
        <f t="shared" si="273"/>
        <v xml:space="preserve">52722 88 </v>
      </c>
      <c r="H945" s="18" t="s">
        <v>1325</v>
      </c>
      <c r="I945" s="94" t="s">
        <v>113</v>
      </c>
      <c r="J945" s="19" t="s">
        <v>3</v>
      </c>
      <c r="K945" s="19" t="s">
        <v>3</v>
      </c>
      <c r="L945" s="51"/>
      <c r="M945" s="51"/>
      <c r="N945" s="19" t="str">
        <f t="shared" si="274"/>
        <v/>
      </c>
      <c r="O945" s="22" t="str">
        <f t="shared" ca="1" si="277"/>
        <v>ja</v>
      </c>
      <c r="P945" s="22" t="str">
        <f t="shared" ca="1" si="278"/>
        <v>ja</v>
      </c>
      <c r="Q945" s="20" t="str">
        <f t="shared" ca="1" si="275"/>
        <v>Ja</v>
      </c>
      <c r="R945" s="53" t="s">
        <v>1326</v>
      </c>
      <c r="S945" s="73"/>
      <c r="T945" s="28"/>
      <c r="U945" s="33" t="str">
        <f t="shared" si="265"/>
        <v/>
      </c>
      <c r="V945" s="29"/>
      <c r="W945" s="35"/>
      <c r="X945" s="35"/>
      <c r="Y945" s="35"/>
      <c r="Z945" s="35"/>
      <c r="AA945" s="24" t="str">
        <f>IF(W945&lt;&gt;"",VLOOKUP(W945,'Anlagentypen strukt inkl RD end'!$A$2:$H$40,8),"")</f>
        <v/>
      </c>
      <c r="AB945" s="24" t="str">
        <f>IF(X945&lt;&gt;"",VLOOKUP(X945,'Anlagentypen strukt inkl RD end'!$A$2:$H$40,8),"")</f>
        <v/>
      </c>
      <c r="AC945" s="24" t="str">
        <f>IF(Y945&lt;&gt;"",VLOOKUP(Y945,'Anlagentypen strukt inkl RD end'!$A$2:$H$40,8),"")</f>
        <v/>
      </c>
      <c r="AD945" s="24" t="str">
        <f>IF(Z945&lt;&gt;"",VLOOKUP(Z945,'Anlagentypen strukt inkl RD end'!$A$2:$H$40,8),"")</f>
        <v/>
      </c>
      <c r="AE945" s="33" t="str">
        <f t="shared" si="266"/>
        <v/>
      </c>
      <c r="AF945" s="25"/>
      <c r="AG945" s="25"/>
      <c r="AH945" s="25"/>
      <c r="AI945" s="25"/>
      <c r="AJ945" s="47" t="str">
        <f t="shared" si="267"/>
        <v/>
      </c>
      <c r="AK945" s="48" t="str">
        <f t="shared" si="261"/>
        <v/>
      </c>
      <c r="AL945" s="47" t="str">
        <f t="shared" si="272"/>
        <v/>
      </c>
      <c r="AM945" s="27"/>
      <c r="AN945" s="36" t="str">
        <f t="shared" si="262"/>
        <v/>
      </c>
      <c r="AO945" s="39" t="str">
        <f t="shared" si="276"/>
        <v/>
      </c>
      <c r="AP945" s="39" t="str">
        <f t="shared" si="268"/>
        <v/>
      </c>
      <c r="AQ945" s="97" t="str">
        <f t="shared" si="263"/>
        <v/>
      </c>
      <c r="AR945" s="113" t="str">
        <f>_xlfn.IFNA(IF(AND(MATCH(B945,SlNrfürStrecke!A:A,0)&gt;0,MATCH(C945,SlNrfürStrecke!B:B,0)&gt;0)=TRUE,"ja","nein"),"nein")</f>
        <v>nein</v>
      </c>
      <c r="AS945" s="140" t="str">
        <f t="shared" si="269"/>
        <v>nein</v>
      </c>
      <c r="AT945" s="113" t="str">
        <f t="shared" si="270"/>
        <v>Ja</v>
      </c>
      <c r="AU945" s="113"/>
      <c r="AV945" s="141" t="s">
        <v>3607</v>
      </c>
    </row>
    <row r="946" spans="1:48" s="39" customFormat="1" hidden="1" x14ac:dyDescent="0.25">
      <c r="A946" s="23"/>
      <c r="B946" s="77">
        <v>52723</v>
      </c>
      <c r="C946" s="80" t="s">
        <v>3</v>
      </c>
      <c r="D946" s="81" t="s">
        <v>8</v>
      </c>
      <c r="E946" s="37" t="b">
        <f t="shared" si="271"/>
        <v>0</v>
      </c>
      <c r="F946" s="37" t="b">
        <f t="shared" si="264"/>
        <v>0</v>
      </c>
      <c r="G946" s="38" t="str">
        <f t="shared" si="273"/>
        <v>52723  g</v>
      </c>
      <c r="H946" s="18" t="s">
        <v>1328</v>
      </c>
      <c r="I946" s="93" t="s">
        <v>2346</v>
      </c>
      <c r="J946" s="19" t="s">
        <v>3</v>
      </c>
      <c r="K946" s="19" t="s">
        <v>3</v>
      </c>
      <c r="L946" s="51"/>
      <c r="M946" s="51"/>
      <c r="N946" s="19" t="str">
        <f t="shared" si="274"/>
        <v/>
      </c>
      <c r="O946" s="22" t="str">
        <f t="shared" ca="1" si="277"/>
        <v>ja</v>
      </c>
      <c r="P946" s="22" t="str">
        <f t="shared" ca="1" si="278"/>
        <v>ja</v>
      </c>
      <c r="Q946" s="20" t="str">
        <f t="shared" ca="1" si="275"/>
        <v>Ja</v>
      </c>
      <c r="R946" s="53" t="s">
        <v>1327</v>
      </c>
      <c r="S946" s="84"/>
      <c r="T946" s="83"/>
      <c r="U946" s="33" t="str">
        <f t="shared" si="265"/>
        <v/>
      </c>
      <c r="V946" s="29"/>
      <c r="W946" s="35"/>
      <c r="X946" s="35"/>
      <c r="Y946" s="35"/>
      <c r="Z946" s="35"/>
      <c r="AA946" s="24" t="str">
        <f>IF(W946&lt;&gt;"",VLOOKUP(W946,'Anlagentypen strukt inkl RD end'!$A$2:$H$40,8),"")</f>
        <v/>
      </c>
      <c r="AB946" s="24" t="str">
        <f>IF(X946&lt;&gt;"",VLOOKUP(X946,'Anlagentypen strukt inkl RD end'!$A$2:$H$40,8),"")</f>
        <v/>
      </c>
      <c r="AC946" s="24" t="str">
        <f>IF(Y946&lt;&gt;"",VLOOKUP(Y946,'Anlagentypen strukt inkl RD end'!$A$2:$H$40,8),"")</f>
        <v/>
      </c>
      <c r="AD946" s="24" t="str">
        <f>IF(Z946&lt;&gt;"",VLOOKUP(Z946,'Anlagentypen strukt inkl RD end'!$A$2:$H$40,8),"")</f>
        <v/>
      </c>
      <c r="AE946" s="33" t="str">
        <f t="shared" si="266"/>
        <v/>
      </c>
      <c r="AF946" s="25"/>
      <c r="AG946" s="25"/>
      <c r="AH946" s="25"/>
      <c r="AI946" s="25"/>
      <c r="AJ946" s="47" t="str">
        <f t="shared" si="267"/>
        <v/>
      </c>
      <c r="AK946" s="48" t="str">
        <f t="shared" si="261"/>
        <v/>
      </c>
      <c r="AL946" s="47" t="str">
        <f t="shared" si="272"/>
        <v/>
      </c>
      <c r="AM946" s="27"/>
      <c r="AN946" s="36" t="str">
        <f t="shared" si="262"/>
        <v/>
      </c>
      <c r="AO946" s="39" t="str">
        <f t="shared" si="276"/>
        <v/>
      </c>
      <c r="AP946" s="39" t="str">
        <f t="shared" si="268"/>
        <v/>
      </c>
      <c r="AQ946" s="97" t="str">
        <f t="shared" si="263"/>
        <v/>
      </c>
      <c r="AR946" s="140" t="str">
        <f>_xlfn.IFNA(IF(AND(MATCH(B946,SlNrfürStrecke!A:A,0)&gt;0,MATCH(C946,SlNrfürStrecke!B:B,0)&gt;0)=TRUE,"ja","nein"),"nein")</f>
        <v>nein</v>
      </c>
      <c r="AS946" s="140" t="str">
        <f t="shared" si="269"/>
        <v>nein</v>
      </c>
      <c r="AT946" s="113" t="str">
        <f t="shared" si="270"/>
        <v>Ja</v>
      </c>
      <c r="AU946" s="113"/>
      <c r="AV946" s="141" t="s">
        <v>3607</v>
      </c>
    </row>
    <row r="947" spans="1:48" s="39" customFormat="1" hidden="1" x14ac:dyDescent="0.25">
      <c r="A947" s="23"/>
      <c r="B947" s="77">
        <v>52723</v>
      </c>
      <c r="C947" s="81" t="s">
        <v>112</v>
      </c>
      <c r="D947" s="81" t="s">
        <v>3</v>
      </c>
      <c r="E947" s="37" t="b">
        <f t="shared" si="271"/>
        <v>0</v>
      </c>
      <c r="F947" s="37" t="b">
        <f t="shared" si="264"/>
        <v>0</v>
      </c>
      <c r="G947" s="38" t="str">
        <f t="shared" si="273"/>
        <v xml:space="preserve">52723 88 </v>
      </c>
      <c r="H947" s="18" t="s">
        <v>1328</v>
      </c>
      <c r="I947" s="94" t="s">
        <v>113</v>
      </c>
      <c r="J947" s="19" t="s">
        <v>3</v>
      </c>
      <c r="K947" s="19" t="s">
        <v>3</v>
      </c>
      <c r="L947" s="51"/>
      <c r="M947" s="51"/>
      <c r="N947" s="19" t="str">
        <f t="shared" si="274"/>
        <v/>
      </c>
      <c r="O947" s="22" t="str">
        <f t="shared" ca="1" si="277"/>
        <v>ja</v>
      </c>
      <c r="P947" s="22" t="str">
        <f t="shared" ca="1" si="278"/>
        <v>ja</v>
      </c>
      <c r="Q947" s="20" t="str">
        <f t="shared" ca="1" si="275"/>
        <v>Ja</v>
      </c>
      <c r="R947" s="53" t="s">
        <v>1329</v>
      </c>
      <c r="S947" s="73"/>
      <c r="T947" s="28"/>
      <c r="U947" s="33" t="str">
        <f t="shared" si="265"/>
        <v/>
      </c>
      <c r="V947" s="29"/>
      <c r="W947" s="35"/>
      <c r="X947" s="35"/>
      <c r="Y947" s="35"/>
      <c r="Z947" s="35"/>
      <c r="AA947" s="24" t="str">
        <f>IF(W947&lt;&gt;"",VLOOKUP(W947,'Anlagentypen strukt inkl RD end'!$A$2:$H$40,8),"")</f>
        <v/>
      </c>
      <c r="AB947" s="24" t="str">
        <f>IF(X947&lt;&gt;"",VLOOKUP(X947,'Anlagentypen strukt inkl RD end'!$A$2:$H$40,8),"")</f>
        <v/>
      </c>
      <c r="AC947" s="24" t="str">
        <f>IF(Y947&lt;&gt;"",VLOOKUP(Y947,'Anlagentypen strukt inkl RD end'!$A$2:$H$40,8),"")</f>
        <v/>
      </c>
      <c r="AD947" s="24" t="str">
        <f>IF(Z947&lt;&gt;"",VLOOKUP(Z947,'Anlagentypen strukt inkl RD end'!$A$2:$H$40,8),"")</f>
        <v/>
      </c>
      <c r="AE947" s="33" t="str">
        <f t="shared" si="266"/>
        <v/>
      </c>
      <c r="AF947" s="25"/>
      <c r="AG947" s="25"/>
      <c r="AH947" s="25"/>
      <c r="AI947" s="25"/>
      <c r="AJ947" s="47" t="str">
        <f t="shared" si="267"/>
        <v/>
      </c>
      <c r="AK947" s="48" t="str">
        <f t="shared" si="261"/>
        <v/>
      </c>
      <c r="AL947" s="47" t="str">
        <f t="shared" si="272"/>
        <v/>
      </c>
      <c r="AM947" s="27"/>
      <c r="AN947" s="36" t="str">
        <f t="shared" si="262"/>
        <v/>
      </c>
      <c r="AO947" s="39" t="str">
        <f t="shared" si="276"/>
        <v/>
      </c>
      <c r="AP947" s="39" t="str">
        <f t="shared" si="268"/>
        <v/>
      </c>
      <c r="AQ947" s="97" t="str">
        <f t="shared" si="263"/>
        <v/>
      </c>
      <c r="AR947" s="113" t="str">
        <f>_xlfn.IFNA(IF(AND(MATCH(B947,SlNrfürStrecke!A:A,0)&gt;0,MATCH(C947,SlNrfürStrecke!B:B,0)&gt;0)=TRUE,"ja","nein"),"nein")</f>
        <v>nein</v>
      </c>
      <c r="AS947" s="140" t="str">
        <f t="shared" si="269"/>
        <v>nein</v>
      </c>
      <c r="AT947" s="113" t="str">
        <f t="shared" si="270"/>
        <v>Ja</v>
      </c>
      <c r="AU947" s="113"/>
      <c r="AV947" s="141" t="s">
        <v>3607</v>
      </c>
    </row>
    <row r="948" spans="1:48" s="39" customFormat="1" hidden="1" x14ac:dyDescent="0.25">
      <c r="A948" s="23"/>
      <c r="B948" s="77">
        <v>52724</v>
      </c>
      <c r="C948" s="80" t="s">
        <v>3</v>
      </c>
      <c r="D948" s="81" t="s">
        <v>8</v>
      </c>
      <c r="E948" s="37" t="b">
        <f t="shared" si="271"/>
        <v>0</v>
      </c>
      <c r="F948" s="37" t="b">
        <f t="shared" si="264"/>
        <v>0</v>
      </c>
      <c r="G948" s="38" t="str">
        <f t="shared" si="273"/>
        <v>52724  g</v>
      </c>
      <c r="H948" s="18" t="s">
        <v>1331</v>
      </c>
      <c r="I948" s="93" t="s">
        <v>2346</v>
      </c>
      <c r="J948" s="19" t="s">
        <v>3</v>
      </c>
      <c r="K948" s="19" t="s">
        <v>3</v>
      </c>
      <c r="L948" s="51"/>
      <c r="M948" s="51"/>
      <c r="N948" s="19" t="str">
        <f t="shared" si="274"/>
        <v/>
      </c>
      <c r="O948" s="22" t="str">
        <f t="shared" ca="1" si="277"/>
        <v>ja</v>
      </c>
      <c r="P948" s="22" t="str">
        <f t="shared" ca="1" si="278"/>
        <v>ja</v>
      </c>
      <c r="Q948" s="20" t="str">
        <f t="shared" ca="1" si="275"/>
        <v>Ja</v>
      </c>
      <c r="R948" s="53" t="s">
        <v>1330</v>
      </c>
      <c r="S948" s="84"/>
      <c r="T948" s="83"/>
      <c r="U948" s="33" t="str">
        <f t="shared" si="265"/>
        <v/>
      </c>
      <c r="V948" s="29"/>
      <c r="W948" s="35"/>
      <c r="X948" s="35"/>
      <c r="Y948" s="35"/>
      <c r="Z948" s="35"/>
      <c r="AA948" s="24" t="str">
        <f>IF(W948&lt;&gt;"",VLOOKUP(W948,'Anlagentypen strukt inkl RD end'!$A$2:$H$40,8),"")</f>
        <v/>
      </c>
      <c r="AB948" s="24" t="str">
        <f>IF(X948&lt;&gt;"",VLOOKUP(X948,'Anlagentypen strukt inkl RD end'!$A$2:$H$40,8),"")</f>
        <v/>
      </c>
      <c r="AC948" s="24" t="str">
        <f>IF(Y948&lt;&gt;"",VLOOKUP(Y948,'Anlagentypen strukt inkl RD end'!$A$2:$H$40,8),"")</f>
        <v/>
      </c>
      <c r="AD948" s="24" t="str">
        <f>IF(Z948&lt;&gt;"",VLOOKUP(Z948,'Anlagentypen strukt inkl RD end'!$A$2:$H$40,8),"")</f>
        <v/>
      </c>
      <c r="AE948" s="33" t="str">
        <f t="shared" si="266"/>
        <v/>
      </c>
      <c r="AF948" s="25"/>
      <c r="AG948" s="25"/>
      <c r="AH948" s="25"/>
      <c r="AI948" s="25"/>
      <c r="AJ948" s="47" t="str">
        <f t="shared" si="267"/>
        <v/>
      </c>
      <c r="AK948" s="48" t="str">
        <f t="shared" si="261"/>
        <v/>
      </c>
      <c r="AL948" s="47" t="str">
        <f t="shared" si="272"/>
        <v/>
      </c>
      <c r="AM948" s="27"/>
      <c r="AN948" s="36" t="str">
        <f t="shared" si="262"/>
        <v/>
      </c>
      <c r="AO948" s="39" t="str">
        <f t="shared" si="276"/>
        <v/>
      </c>
      <c r="AP948" s="39" t="str">
        <f t="shared" si="268"/>
        <v/>
      </c>
      <c r="AQ948" s="97" t="str">
        <f t="shared" si="263"/>
        <v/>
      </c>
      <c r="AR948" s="140" t="str">
        <f>_xlfn.IFNA(IF(AND(MATCH(B948,SlNrfürStrecke!A:A,0)&gt;0,MATCH(C948,SlNrfürStrecke!B:B,0)&gt;0)=TRUE,"ja","nein"),"nein")</f>
        <v>nein</v>
      </c>
      <c r="AS948" s="140" t="str">
        <f t="shared" si="269"/>
        <v>nein</v>
      </c>
      <c r="AT948" s="113" t="str">
        <f t="shared" si="270"/>
        <v>Ja</v>
      </c>
      <c r="AU948" s="113"/>
      <c r="AV948" s="141" t="s">
        <v>3607</v>
      </c>
    </row>
    <row r="949" spans="1:48" s="39" customFormat="1" hidden="1" x14ac:dyDescent="0.25">
      <c r="A949" s="23"/>
      <c r="B949" s="77">
        <v>52724</v>
      </c>
      <c r="C949" s="81" t="s">
        <v>112</v>
      </c>
      <c r="D949" s="81" t="s">
        <v>3</v>
      </c>
      <c r="E949" s="37" t="b">
        <f t="shared" si="271"/>
        <v>0</v>
      </c>
      <c r="F949" s="37" t="b">
        <f t="shared" si="264"/>
        <v>0</v>
      </c>
      <c r="G949" s="38" t="str">
        <f t="shared" si="273"/>
        <v xml:space="preserve">52724 88 </v>
      </c>
      <c r="H949" s="18" t="s">
        <v>1331</v>
      </c>
      <c r="I949" s="94" t="s">
        <v>113</v>
      </c>
      <c r="J949" s="19" t="s">
        <v>3</v>
      </c>
      <c r="K949" s="19" t="s">
        <v>3</v>
      </c>
      <c r="L949" s="51"/>
      <c r="M949" s="51"/>
      <c r="N949" s="19" t="str">
        <f t="shared" si="274"/>
        <v/>
      </c>
      <c r="O949" s="22" t="str">
        <f t="shared" ca="1" si="277"/>
        <v>ja</v>
      </c>
      <c r="P949" s="22" t="str">
        <f t="shared" ca="1" si="278"/>
        <v>ja</v>
      </c>
      <c r="Q949" s="20" t="str">
        <f t="shared" ca="1" si="275"/>
        <v>Ja</v>
      </c>
      <c r="R949" s="53" t="s">
        <v>1332</v>
      </c>
      <c r="S949" s="73"/>
      <c r="T949" s="28"/>
      <c r="U949" s="33" t="str">
        <f t="shared" si="265"/>
        <v/>
      </c>
      <c r="V949" s="29"/>
      <c r="W949" s="35"/>
      <c r="X949" s="35"/>
      <c r="Y949" s="35"/>
      <c r="Z949" s="35"/>
      <c r="AA949" s="24" t="str">
        <f>IF(W949&lt;&gt;"",VLOOKUP(W949,'Anlagentypen strukt inkl RD end'!$A$2:$H$40,8),"")</f>
        <v/>
      </c>
      <c r="AB949" s="24" t="str">
        <f>IF(X949&lt;&gt;"",VLOOKUP(X949,'Anlagentypen strukt inkl RD end'!$A$2:$H$40,8),"")</f>
        <v/>
      </c>
      <c r="AC949" s="24" t="str">
        <f>IF(Y949&lt;&gt;"",VLOOKUP(Y949,'Anlagentypen strukt inkl RD end'!$A$2:$H$40,8),"")</f>
        <v/>
      </c>
      <c r="AD949" s="24" t="str">
        <f>IF(Z949&lt;&gt;"",VLOOKUP(Z949,'Anlagentypen strukt inkl RD end'!$A$2:$H$40,8),"")</f>
        <v/>
      </c>
      <c r="AE949" s="33" t="str">
        <f t="shared" si="266"/>
        <v/>
      </c>
      <c r="AF949" s="25"/>
      <c r="AG949" s="25"/>
      <c r="AH949" s="25"/>
      <c r="AI949" s="25"/>
      <c r="AJ949" s="47" t="str">
        <f t="shared" si="267"/>
        <v/>
      </c>
      <c r="AK949" s="48" t="str">
        <f t="shared" si="261"/>
        <v/>
      </c>
      <c r="AL949" s="47" t="str">
        <f t="shared" si="272"/>
        <v/>
      </c>
      <c r="AM949" s="27"/>
      <c r="AN949" s="36" t="str">
        <f t="shared" si="262"/>
        <v/>
      </c>
      <c r="AO949" s="39" t="str">
        <f t="shared" si="276"/>
        <v/>
      </c>
      <c r="AP949" s="39" t="str">
        <f t="shared" si="268"/>
        <v/>
      </c>
      <c r="AQ949" s="97" t="str">
        <f t="shared" si="263"/>
        <v/>
      </c>
      <c r="AR949" s="113" t="str">
        <f>_xlfn.IFNA(IF(AND(MATCH(B949,SlNrfürStrecke!A:A,0)&gt;0,MATCH(C949,SlNrfürStrecke!B:B,0)&gt;0)=TRUE,"ja","nein"),"nein")</f>
        <v>nein</v>
      </c>
      <c r="AS949" s="140" t="str">
        <f t="shared" si="269"/>
        <v>nein</v>
      </c>
      <c r="AT949" s="113" t="str">
        <f t="shared" si="270"/>
        <v>Ja</v>
      </c>
      <c r="AU949" s="113"/>
      <c r="AV949" s="141" t="s">
        <v>3607</v>
      </c>
    </row>
    <row r="950" spans="1:48" s="39" customFormat="1" hidden="1" x14ac:dyDescent="0.25">
      <c r="A950" s="23"/>
      <c r="B950" s="77">
        <v>52725</v>
      </c>
      <c r="C950" s="80" t="s">
        <v>3</v>
      </c>
      <c r="D950" s="81" t="s">
        <v>8</v>
      </c>
      <c r="E950" s="37" t="b">
        <f t="shared" si="271"/>
        <v>0</v>
      </c>
      <c r="F950" s="37" t="b">
        <f t="shared" si="264"/>
        <v>0</v>
      </c>
      <c r="G950" s="38" t="str">
        <f t="shared" si="273"/>
        <v>52725  g</v>
      </c>
      <c r="H950" s="18" t="s">
        <v>1334</v>
      </c>
      <c r="I950" s="93" t="s">
        <v>2346</v>
      </c>
      <c r="J950" s="19" t="s">
        <v>3</v>
      </c>
      <c r="K950" s="19" t="s">
        <v>3</v>
      </c>
      <c r="L950" s="51"/>
      <c r="M950" s="51"/>
      <c r="N950" s="19" t="str">
        <f t="shared" si="274"/>
        <v/>
      </c>
      <c r="O950" s="22" t="str">
        <f t="shared" ca="1" si="277"/>
        <v>ja</v>
      </c>
      <c r="P950" s="22" t="str">
        <f t="shared" ca="1" si="278"/>
        <v>ja</v>
      </c>
      <c r="Q950" s="20" t="str">
        <f t="shared" ca="1" si="275"/>
        <v>Ja</v>
      </c>
      <c r="R950" s="53" t="s">
        <v>1333</v>
      </c>
      <c r="S950" s="84"/>
      <c r="T950" s="83"/>
      <c r="U950" s="33" t="str">
        <f t="shared" si="265"/>
        <v/>
      </c>
      <c r="V950" s="29"/>
      <c r="W950" s="35"/>
      <c r="X950" s="35"/>
      <c r="Y950" s="35"/>
      <c r="Z950" s="35"/>
      <c r="AA950" s="24" t="str">
        <f>IF(W950&lt;&gt;"",VLOOKUP(W950,'Anlagentypen strukt inkl RD end'!$A$2:$H$40,8),"")</f>
        <v/>
      </c>
      <c r="AB950" s="24" t="str">
        <f>IF(X950&lt;&gt;"",VLOOKUP(X950,'Anlagentypen strukt inkl RD end'!$A$2:$H$40,8),"")</f>
        <v/>
      </c>
      <c r="AC950" s="24" t="str">
        <f>IF(Y950&lt;&gt;"",VLOOKUP(Y950,'Anlagentypen strukt inkl RD end'!$A$2:$H$40,8),"")</f>
        <v/>
      </c>
      <c r="AD950" s="24" t="str">
        <f>IF(Z950&lt;&gt;"",VLOOKUP(Z950,'Anlagentypen strukt inkl RD end'!$A$2:$H$40,8),"")</f>
        <v/>
      </c>
      <c r="AE950" s="33" t="str">
        <f t="shared" si="266"/>
        <v/>
      </c>
      <c r="AF950" s="25"/>
      <c r="AG950" s="25"/>
      <c r="AH950" s="25"/>
      <c r="AI950" s="25"/>
      <c r="AJ950" s="47" t="str">
        <f t="shared" si="267"/>
        <v/>
      </c>
      <c r="AK950" s="48" t="str">
        <f t="shared" si="261"/>
        <v/>
      </c>
      <c r="AL950" s="47" t="str">
        <f t="shared" si="272"/>
        <v/>
      </c>
      <c r="AM950" s="27"/>
      <c r="AN950" s="36" t="str">
        <f t="shared" si="262"/>
        <v/>
      </c>
      <c r="AO950" s="39" t="str">
        <f t="shared" si="276"/>
        <v/>
      </c>
      <c r="AP950" s="39" t="str">
        <f t="shared" si="268"/>
        <v/>
      </c>
      <c r="AQ950" s="97" t="str">
        <f t="shared" si="263"/>
        <v/>
      </c>
      <c r="AR950" s="140" t="str">
        <f>_xlfn.IFNA(IF(AND(MATCH(B950,SlNrfürStrecke!A:A,0)&gt;0,MATCH(C950,SlNrfürStrecke!B:B,0)&gt;0)=TRUE,"ja","nein"),"nein")</f>
        <v>nein</v>
      </c>
      <c r="AS950" s="140" t="str">
        <f t="shared" si="269"/>
        <v>nein</v>
      </c>
      <c r="AT950" s="113" t="str">
        <f t="shared" si="270"/>
        <v>Ja</v>
      </c>
      <c r="AU950" s="113"/>
      <c r="AV950" s="141" t="s">
        <v>3607</v>
      </c>
    </row>
    <row r="951" spans="1:48" s="39" customFormat="1" hidden="1" x14ac:dyDescent="0.25">
      <c r="A951" s="23"/>
      <c r="B951" s="77">
        <v>52725</v>
      </c>
      <c r="C951" s="81" t="s">
        <v>112</v>
      </c>
      <c r="D951" s="81" t="s">
        <v>3</v>
      </c>
      <c r="E951" s="37" t="b">
        <f t="shared" si="271"/>
        <v>0</v>
      </c>
      <c r="F951" s="37" t="b">
        <f t="shared" si="264"/>
        <v>0</v>
      </c>
      <c r="G951" s="38" t="str">
        <f t="shared" si="273"/>
        <v xml:space="preserve">52725 88 </v>
      </c>
      <c r="H951" s="18" t="s">
        <v>1334</v>
      </c>
      <c r="I951" s="94" t="s">
        <v>113</v>
      </c>
      <c r="J951" s="19" t="s">
        <v>3</v>
      </c>
      <c r="K951" s="19" t="s">
        <v>3</v>
      </c>
      <c r="L951" s="51"/>
      <c r="M951" s="51"/>
      <c r="N951" s="19" t="str">
        <f t="shared" si="274"/>
        <v/>
      </c>
      <c r="O951" s="22" t="str">
        <f t="shared" ca="1" si="277"/>
        <v>ja</v>
      </c>
      <c r="P951" s="22" t="str">
        <f t="shared" ca="1" si="278"/>
        <v>ja</v>
      </c>
      <c r="Q951" s="20" t="str">
        <f t="shared" ca="1" si="275"/>
        <v>Ja</v>
      </c>
      <c r="R951" s="53" t="s">
        <v>1335</v>
      </c>
      <c r="S951" s="73"/>
      <c r="T951" s="28"/>
      <c r="U951" s="33" t="str">
        <f t="shared" si="265"/>
        <v/>
      </c>
      <c r="V951" s="29"/>
      <c r="W951" s="35"/>
      <c r="X951" s="35"/>
      <c r="Y951" s="35"/>
      <c r="Z951" s="35"/>
      <c r="AA951" s="24" t="str">
        <f>IF(W951&lt;&gt;"",VLOOKUP(W951,'Anlagentypen strukt inkl RD end'!$A$2:$H$40,8),"")</f>
        <v/>
      </c>
      <c r="AB951" s="24" t="str">
        <f>IF(X951&lt;&gt;"",VLOOKUP(X951,'Anlagentypen strukt inkl RD end'!$A$2:$H$40,8),"")</f>
        <v/>
      </c>
      <c r="AC951" s="24" t="str">
        <f>IF(Y951&lt;&gt;"",VLOOKUP(Y951,'Anlagentypen strukt inkl RD end'!$A$2:$H$40,8),"")</f>
        <v/>
      </c>
      <c r="AD951" s="24" t="str">
        <f>IF(Z951&lt;&gt;"",VLOOKUP(Z951,'Anlagentypen strukt inkl RD end'!$A$2:$H$40,8),"")</f>
        <v/>
      </c>
      <c r="AE951" s="33" t="str">
        <f t="shared" si="266"/>
        <v/>
      </c>
      <c r="AF951" s="25"/>
      <c r="AG951" s="25"/>
      <c r="AH951" s="25"/>
      <c r="AI951" s="25"/>
      <c r="AJ951" s="47" t="str">
        <f t="shared" si="267"/>
        <v/>
      </c>
      <c r="AK951" s="48" t="str">
        <f t="shared" si="261"/>
        <v/>
      </c>
      <c r="AL951" s="47" t="str">
        <f t="shared" si="272"/>
        <v/>
      </c>
      <c r="AM951" s="27"/>
      <c r="AN951" s="36" t="str">
        <f t="shared" si="262"/>
        <v/>
      </c>
      <c r="AO951" s="39" t="str">
        <f t="shared" si="276"/>
        <v/>
      </c>
      <c r="AP951" s="39" t="str">
        <f t="shared" si="268"/>
        <v/>
      </c>
      <c r="AQ951" s="97" t="str">
        <f t="shared" si="263"/>
        <v/>
      </c>
      <c r="AR951" s="113" t="str">
        <f>_xlfn.IFNA(IF(AND(MATCH(B951,SlNrfürStrecke!A:A,0)&gt;0,MATCH(C951,SlNrfürStrecke!B:B,0)&gt;0)=TRUE,"ja","nein"),"nein")</f>
        <v>nein</v>
      </c>
      <c r="AS951" s="140" t="str">
        <f t="shared" si="269"/>
        <v>nein</v>
      </c>
      <c r="AT951" s="113" t="str">
        <f t="shared" si="270"/>
        <v>Ja</v>
      </c>
      <c r="AU951" s="113"/>
      <c r="AV951" s="141" t="s">
        <v>3607</v>
      </c>
    </row>
    <row r="952" spans="1:48" s="39" customFormat="1" ht="26.4" hidden="1" x14ac:dyDescent="0.25">
      <c r="A952" s="23"/>
      <c r="B952" s="77">
        <v>53103</v>
      </c>
      <c r="C952" s="80" t="s">
        <v>3</v>
      </c>
      <c r="D952" s="81" t="s">
        <v>8</v>
      </c>
      <c r="E952" s="37" t="b">
        <f t="shared" si="271"/>
        <v>0</v>
      </c>
      <c r="F952" s="37" t="b">
        <f t="shared" si="264"/>
        <v>0</v>
      </c>
      <c r="G952" s="38" t="str">
        <f t="shared" si="273"/>
        <v>53103  g</v>
      </c>
      <c r="H952" s="18" t="s">
        <v>1337</v>
      </c>
      <c r="I952" s="93" t="s">
        <v>2346</v>
      </c>
      <c r="J952" s="19" t="s">
        <v>3</v>
      </c>
      <c r="K952" s="19" t="s">
        <v>3</v>
      </c>
      <c r="L952" s="51"/>
      <c r="M952" s="51"/>
      <c r="N952" s="19" t="str">
        <f t="shared" si="274"/>
        <v/>
      </c>
      <c r="O952" s="22" t="str">
        <f t="shared" ca="1" si="277"/>
        <v>ja</v>
      </c>
      <c r="P952" s="22" t="str">
        <f t="shared" ca="1" si="278"/>
        <v>ja</v>
      </c>
      <c r="Q952" s="20" t="str">
        <f t="shared" ca="1" si="275"/>
        <v>Ja</v>
      </c>
      <c r="R952" s="53" t="s">
        <v>1336</v>
      </c>
      <c r="S952" s="84"/>
      <c r="T952" s="83"/>
      <c r="U952" s="33" t="str">
        <f t="shared" si="265"/>
        <v/>
      </c>
      <c r="V952" s="29"/>
      <c r="W952" s="35"/>
      <c r="X952" s="35"/>
      <c r="Y952" s="35"/>
      <c r="Z952" s="35"/>
      <c r="AA952" s="24" t="str">
        <f>IF(W952&lt;&gt;"",VLOOKUP(W952,'Anlagentypen strukt inkl RD end'!$A$2:$H$40,8),"")</f>
        <v/>
      </c>
      <c r="AB952" s="24" t="str">
        <f>IF(X952&lt;&gt;"",VLOOKUP(X952,'Anlagentypen strukt inkl RD end'!$A$2:$H$40,8),"")</f>
        <v/>
      </c>
      <c r="AC952" s="24" t="str">
        <f>IF(Y952&lt;&gt;"",VLOOKUP(Y952,'Anlagentypen strukt inkl RD end'!$A$2:$H$40,8),"")</f>
        <v/>
      </c>
      <c r="AD952" s="24" t="str">
        <f>IF(Z952&lt;&gt;"",VLOOKUP(Z952,'Anlagentypen strukt inkl RD end'!$A$2:$H$40,8),"")</f>
        <v/>
      </c>
      <c r="AE952" s="33" t="str">
        <f t="shared" si="266"/>
        <v/>
      </c>
      <c r="AF952" s="25"/>
      <c r="AG952" s="25"/>
      <c r="AH952" s="25"/>
      <c r="AI952" s="25"/>
      <c r="AJ952" s="47" t="str">
        <f t="shared" si="267"/>
        <v/>
      </c>
      <c r="AK952" s="48" t="str">
        <f t="shared" si="261"/>
        <v/>
      </c>
      <c r="AL952" s="47" t="str">
        <f t="shared" si="272"/>
        <v/>
      </c>
      <c r="AM952" s="27"/>
      <c r="AN952" s="36" t="str">
        <f t="shared" si="262"/>
        <v/>
      </c>
      <c r="AO952" s="39" t="str">
        <f t="shared" si="276"/>
        <v/>
      </c>
      <c r="AP952" s="39" t="str">
        <f t="shared" si="268"/>
        <v/>
      </c>
      <c r="AQ952" s="97" t="str">
        <f t="shared" si="263"/>
        <v/>
      </c>
      <c r="AR952" s="140" t="str">
        <f>_xlfn.IFNA(IF(AND(MATCH(B952,SlNrfürStrecke!A:A,0)&gt;0,MATCH(C952,SlNrfürStrecke!B:B,0)&gt;0)=TRUE,"ja","nein"),"nein")</f>
        <v>nein</v>
      </c>
      <c r="AS952" s="140" t="str">
        <f t="shared" si="269"/>
        <v>nein</v>
      </c>
      <c r="AT952" s="113" t="str">
        <f t="shared" si="270"/>
        <v>Ja</v>
      </c>
      <c r="AU952" s="113"/>
      <c r="AV952" s="141" t="s">
        <v>3607</v>
      </c>
    </row>
    <row r="953" spans="1:48" s="39" customFormat="1" ht="26.4" hidden="1" x14ac:dyDescent="0.25">
      <c r="A953" s="23"/>
      <c r="B953" s="77">
        <v>53103</v>
      </c>
      <c r="C953" s="81" t="s">
        <v>112</v>
      </c>
      <c r="D953" s="81" t="s">
        <v>3</v>
      </c>
      <c r="E953" s="37" t="b">
        <f t="shared" si="271"/>
        <v>0</v>
      </c>
      <c r="F953" s="37" t="b">
        <f t="shared" si="264"/>
        <v>0</v>
      </c>
      <c r="G953" s="38" t="str">
        <f t="shared" si="273"/>
        <v xml:space="preserve">53103 88 </v>
      </c>
      <c r="H953" s="18" t="s">
        <v>1337</v>
      </c>
      <c r="I953" s="94" t="s">
        <v>113</v>
      </c>
      <c r="J953" s="19" t="s">
        <v>3</v>
      </c>
      <c r="K953" s="19" t="s">
        <v>3</v>
      </c>
      <c r="L953" s="51"/>
      <c r="M953" s="51"/>
      <c r="N953" s="19" t="str">
        <f t="shared" si="274"/>
        <v/>
      </c>
      <c r="O953" s="22" t="str">
        <f t="shared" ca="1" si="277"/>
        <v>ja</v>
      </c>
      <c r="P953" s="22" t="str">
        <f t="shared" ca="1" si="278"/>
        <v>ja</v>
      </c>
      <c r="Q953" s="20" t="str">
        <f t="shared" ca="1" si="275"/>
        <v>Ja</v>
      </c>
      <c r="R953" s="53" t="s">
        <v>1338</v>
      </c>
      <c r="S953" s="73"/>
      <c r="T953" s="28"/>
      <c r="U953" s="33" t="str">
        <f t="shared" si="265"/>
        <v/>
      </c>
      <c r="V953" s="29"/>
      <c r="W953" s="35"/>
      <c r="X953" s="35"/>
      <c r="Y953" s="35"/>
      <c r="Z953" s="35"/>
      <c r="AA953" s="24" t="str">
        <f>IF(W953&lt;&gt;"",VLOOKUP(W953,'Anlagentypen strukt inkl RD end'!$A$2:$H$40,8),"")</f>
        <v/>
      </c>
      <c r="AB953" s="24" t="str">
        <f>IF(X953&lt;&gt;"",VLOOKUP(X953,'Anlagentypen strukt inkl RD end'!$A$2:$H$40,8),"")</f>
        <v/>
      </c>
      <c r="AC953" s="24" t="str">
        <f>IF(Y953&lt;&gt;"",VLOOKUP(Y953,'Anlagentypen strukt inkl RD end'!$A$2:$H$40,8),"")</f>
        <v/>
      </c>
      <c r="AD953" s="24" t="str">
        <f>IF(Z953&lt;&gt;"",VLOOKUP(Z953,'Anlagentypen strukt inkl RD end'!$A$2:$H$40,8),"")</f>
        <v/>
      </c>
      <c r="AE953" s="33" t="str">
        <f t="shared" si="266"/>
        <v/>
      </c>
      <c r="AF953" s="25"/>
      <c r="AG953" s="25"/>
      <c r="AH953" s="25"/>
      <c r="AI953" s="25"/>
      <c r="AJ953" s="47" t="str">
        <f t="shared" si="267"/>
        <v/>
      </c>
      <c r="AK953" s="48" t="str">
        <f t="shared" si="261"/>
        <v/>
      </c>
      <c r="AL953" s="47" t="str">
        <f t="shared" si="272"/>
        <v/>
      </c>
      <c r="AM953" s="27"/>
      <c r="AN953" s="36" t="str">
        <f t="shared" si="262"/>
        <v/>
      </c>
      <c r="AO953" s="39" t="str">
        <f t="shared" si="276"/>
        <v/>
      </c>
      <c r="AP953" s="39" t="str">
        <f t="shared" si="268"/>
        <v/>
      </c>
      <c r="AQ953" s="97" t="str">
        <f t="shared" si="263"/>
        <v/>
      </c>
      <c r="AR953" s="113" t="str">
        <f>_xlfn.IFNA(IF(AND(MATCH(B953,SlNrfürStrecke!A:A,0)&gt;0,MATCH(C953,SlNrfürStrecke!B:B,0)&gt;0)=TRUE,"ja","nein"),"nein")</f>
        <v>nein</v>
      </c>
      <c r="AS953" s="140" t="str">
        <f t="shared" si="269"/>
        <v>nein</v>
      </c>
      <c r="AT953" s="113" t="str">
        <f t="shared" si="270"/>
        <v>Ja</v>
      </c>
      <c r="AU953" s="113"/>
      <c r="AV953" s="141" t="s">
        <v>3607</v>
      </c>
    </row>
    <row r="954" spans="1:48" s="39" customFormat="1" ht="26.4" hidden="1" x14ac:dyDescent="0.25">
      <c r="A954" s="23"/>
      <c r="B954" s="77">
        <v>53103</v>
      </c>
      <c r="C954" s="81" t="s">
        <v>142</v>
      </c>
      <c r="D954" s="81" t="s">
        <v>8</v>
      </c>
      <c r="E954" s="37" t="b">
        <f t="shared" si="271"/>
        <v>0</v>
      </c>
      <c r="F954" s="37" t="b">
        <f t="shared" si="264"/>
        <v>0</v>
      </c>
      <c r="G954" s="38" t="str">
        <f t="shared" si="273"/>
        <v>53103 91 g</v>
      </c>
      <c r="H954" s="18" t="s">
        <v>1337</v>
      </c>
      <c r="I954" s="94" t="s">
        <v>3164</v>
      </c>
      <c r="J954" s="19" t="s">
        <v>3</v>
      </c>
      <c r="K954" s="19" t="s">
        <v>3182</v>
      </c>
      <c r="L954" s="51"/>
      <c r="M954" s="51"/>
      <c r="N954" s="19" t="str">
        <f t="shared" si="274"/>
        <v/>
      </c>
      <c r="O954" s="22" t="str">
        <f t="shared" ca="1" si="277"/>
        <v>ja</v>
      </c>
      <c r="P954" s="22" t="str">
        <f t="shared" ca="1" si="278"/>
        <v>ja</v>
      </c>
      <c r="Q954" s="20" t="str">
        <f t="shared" ca="1" si="275"/>
        <v>Ja</v>
      </c>
      <c r="R954" s="53" t="s">
        <v>1339</v>
      </c>
      <c r="S954" s="84"/>
      <c r="T954" s="83"/>
      <c r="U954" s="33" t="str">
        <f t="shared" si="265"/>
        <v/>
      </c>
      <c r="V954" s="29"/>
      <c r="W954" s="35"/>
      <c r="X954" s="35"/>
      <c r="Y954" s="35"/>
      <c r="Z954" s="35"/>
      <c r="AA954" s="24" t="str">
        <f>IF(W954&lt;&gt;"",VLOOKUP(W954,'Anlagentypen strukt inkl RD end'!$A$2:$H$40,8),"")</f>
        <v/>
      </c>
      <c r="AB954" s="24" t="str">
        <f>IF(X954&lt;&gt;"",VLOOKUP(X954,'Anlagentypen strukt inkl RD end'!$A$2:$H$40,8),"")</f>
        <v/>
      </c>
      <c r="AC954" s="24" t="str">
        <f>IF(Y954&lt;&gt;"",VLOOKUP(Y954,'Anlagentypen strukt inkl RD end'!$A$2:$H$40,8),"")</f>
        <v/>
      </c>
      <c r="AD954" s="24" t="str">
        <f>IF(Z954&lt;&gt;"",VLOOKUP(Z954,'Anlagentypen strukt inkl RD end'!$A$2:$H$40,8),"")</f>
        <v/>
      </c>
      <c r="AE954" s="33" t="str">
        <f t="shared" si="266"/>
        <v/>
      </c>
      <c r="AF954" s="25"/>
      <c r="AG954" s="25"/>
      <c r="AH954" s="25"/>
      <c r="AI954" s="25"/>
      <c r="AJ954" s="47" t="str">
        <f t="shared" si="267"/>
        <v/>
      </c>
      <c r="AK954" s="48" t="str">
        <f t="shared" si="261"/>
        <v/>
      </c>
      <c r="AL954" s="47" t="str">
        <f t="shared" si="272"/>
        <v/>
      </c>
      <c r="AM954" s="27"/>
      <c r="AN954" s="36" t="str">
        <f t="shared" si="262"/>
        <v/>
      </c>
      <c r="AO954" s="39" t="str">
        <f t="shared" si="276"/>
        <v/>
      </c>
      <c r="AP954" s="39" t="str">
        <f t="shared" si="268"/>
        <v/>
      </c>
      <c r="AQ954" s="97" t="str">
        <f t="shared" si="263"/>
        <v/>
      </c>
      <c r="AR954" s="113" t="str">
        <f>_xlfn.IFNA(IF(AND(MATCH(B954,SlNrfürStrecke!A:A,0)&gt;0,MATCH(C954,SlNrfürStrecke!B:B,0)&gt;0)=TRUE,"ja","nein"),"nein")</f>
        <v>nein</v>
      </c>
      <c r="AS954" s="140" t="str">
        <f t="shared" si="269"/>
        <v>nein</v>
      </c>
      <c r="AT954" s="113" t="str">
        <f t="shared" si="270"/>
        <v>Ja</v>
      </c>
      <c r="AU954" s="113"/>
      <c r="AV954" s="141" t="s">
        <v>3607</v>
      </c>
    </row>
    <row r="955" spans="1:48" s="39" customFormat="1" ht="39.6" hidden="1" x14ac:dyDescent="0.25">
      <c r="A955" s="23"/>
      <c r="B955" s="77">
        <v>53104</v>
      </c>
      <c r="C955" s="80" t="s">
        <v>3</v>
      </c>
      <c r="D955" s="81" t="s">
        <v>8</v>
      </c>
      <c r="E955" s="37" t="b">
        <f t="shared" si="271"/>
        <v>0</v>
      </c>
      <c r="F955" s="37" t="b">
        <f t="shared" si="264"/>
        <v>0</v>
      </c>
      <c r="G955" s="38" t="str">
        <f t="shared" si="273"/>
        <v>53104  g</v>
      </c>
      <c r="H955" s="18" t="s">
        <v>1341</v>
      </c>
      <c r="I955" s="93" t="s">
        <v>2346</v>
      </c>
      <c r="J955" s="19" t="s">
        <v>3</v>
      </c>
      <c r="K955" s="19" t="s">
        <v>3</v>
      </c>
      <c r="L955" s="51"/>
      <c r="M955" s="51"/>
      <c r="N955" s="19" t="str">
        <f t="shared" si="274"/>
        <v/>
      </c>
      <c r="O955" s="22" t="str">
        <f t="shared" ca="1" si="277"/>
        <v>ja</v>
      </c>
      <c r="P955" s="22" t="str">
        <f t="shared" ca="1" si="278"/>
        <v>ja</v>
      </c>
      <c r="Q955" s="20" t="str">
        <f t="shared" ca="1" si="275"/>
        <v>Ja</v>
      </c>
      <c r="R955" s="53" t="s">
        <v>1340</v>
      </c>
      <c r="S955" s="84"/>
      <c r="T955" s="83"/>
      <c r="U955" s="33" t="str">
        <f t="shared" si="265"/>
        <v/>
      </c>
      <c r="V955" s="29"/>
      <c r="W955" s="35"/>
      <c r="X955" s="35"/>
      <c r="Y955" s="35"/>
      <c r="Z955" s="35"/>
      <c r="AA955" s="24" t="str">
        <f>IF(W955&lt;&gt;"",VLOOKUP(W955,'Anlagentypen strukt inkl RD end'!$A$2:$H$40,8),"")</f>
        <v/>
      </c>
      <c r="AB955" s="24" t="str">
        <f>IF(X955&lt;&gt;"",VLOOKUP(X955,'Anlagentypen strukt inkl RD end'!$A$2:$H$40,8),"")</f>
        <v/>
      </c>
      <c r="AC955" s="24" t="str">
        <f>IF(Y955&lt;&gt;"",VLOOKUP(Y955,'Anlagentypen strukt inkl RD end'!$A$2:$H$40,8),"")</f>
        <v/>
      </c>
      <c r="AD955" s="24" t="str">
        <f>IF(Z955&lt;&gt;"",VLOOKUP(Z955,'Anlagentypen strukt inkl RD end'!$A$2:$H$40,8),"")</f>
        <v/>
      </c>
      <c r="AE955" s="33" t="str">
        <f t="shared" si="266"/>
        <v/>
      </c>
      <c r="AF955" s="25"/>
      <c r="AG955" s="25"/>
      <c r="AH955" s="25"/>
      <c r="AI955" s="25"/>
      <c r="AJ955" s="47" t="str">
        <f t="shared" si="267"/>
        <v/>
      </c>
      <c r="AK955" s="48" t="str">
        <f t="shared" si="261"/>
        <v/>
      </c>
      <c r="AL955" s="47" t="str">
        <f t="shared" si="272"/>
        <v/>
      </c>
      <c r="AM955" s="27"/>
      <c r="AN955" s="36" t="str">
        <f t="shared" si="262"/>
        <v/>
      </c>
      <c r="AO955" s="39" t="str">
        <f t="shared" si="276"/>
        <v/>
      </c>
      <c r="AP955" s="39" t="str">
        <f t="shared" si="268"/>
        <v/>
      </c>
      <c r="AQ955" s="97" t="str">
        <f t="shared" si="263"/>
        <v/>
      </c>
      <c r="AR955" s="140" t="str">
        <f>_xlfn.IFNA(IF(AND(MATCH(B955,SlNrfürStrecke!A:A,0)&gt;0,MATCH(C955,SlNrfürStrecke!B:B,0)&gt;0)=TRUE,"ja","nein"),"nein")</f>
        <v>nein</v>
      </c>
      <c r="AS955" s="140" t="str">
        <f t="shared" si="269"/>
        <v>nein</v>
      </c>
      <c r="AT955" s="113" t="str">
        <f t="shared" si="270"/>
        <v>Ja</v>
      </c>
      <c r="AU955" s="113"/>
      <c r="AV955" s="141" t="s">
        <v>3607</v>
      </c>
    </row>
    <row r="956" spans="1:48" s="39" customFormat="1" ht="39.6" hidden="1" x14ac:dyDescent="0.25">
      <c r="A956" s="23"/>
      <c r="B956" s="77">
        <v>53104</v>
      </c>
      <c r="C956" s="81" t="s">
        <v>112</v>
      </c>
      <c r="D956" s="81" t="s">
        <v>3</v>
      </c>
      <c r="E956" s="37" t="b">
        <f t="shared" si="271"/>
        <v>0</v>
      </c>
      <c r="F956" s="37" t="b">
        <f t="shared" si="264"/>
        <v>0</v>
      </c>
      <c r="G956" s="38" t="str">
        <f t="shared" si="273"/>
        <v xml:space="preserve">53104 88 </v>
      </c>
      <c r="H956" s="18" t="s">
        <v>1341</v>
      </c>
      <c r="I956" s="94" t="s">
        <v>113</v>
      </c>
      <c r="J956" s="19" t="s">
        <v>3</v>
      </c>
      <c r="K956" s="19" t="s">
        <v>3</v>
      </c>
      <c r="L956" s="51"/>
      <c r="M956" s="51"/>
      <c r="N956" s="19" t="str">
        <f t="shared" si="274"/>
        <v/>
      </c>
      <c r="O956" s="22" t="str">
        <f t="shared" ca="1" si="277"/>
        <v>ja</v>
      </c>
      <c r="P956" s="22" t="str">
        <f t="shared" ca="1" si="278"/>
        <v>ja</v>
      </c>
      <c r="Q956" s="20" t="str">
        <f t="shared" ca="1" si="275"/>
        <v>Ja</v>
      </c>
      <c r="R956" s="53" t="s">
        <v>1342</v>
      </c>
      <c r="S956" s="73"/>
      <c r="T956" s="28"/>
      <c r="U956" s="33" t="str">
        <f t="shared" si="265"/>
        <v/>
      </c>
      <c r="V956" s="29"/>
      <c r="W956" s="35"/>
      <c r="X956" s="35"/>
      <c r="Y956" s="35"/>
      <c r="Z956" s="35"/>
      <c r="AA956" s="24" t="str">
        <f>IF(W956&lt;&gt;"",VLOOKUP(W956,'Anlagentypen strukt inkl RD end'!$A$2:$H$40,8),"")</f>
        <v/>
      </c>
      <c r="AB956" s="24" t="str">
        <f>IF(X956&lt;&gt;"",VLOOKUP(X956,'Anlagentypen strukt inkl RD end'!$A$2:$H$40,8),"")</f>
        <v/>
      </c>
      <c r="AC956" s="24" t="str">
        <f>IF(Y956&lt;&gt;"",VLOOKUP(Y956,'Anlagentypen strukt inkl RD end'!$A$2:$H$40,8),"")</f>
        <v/>
      </c>
      <c r="AD956" s="24" t="str">
        <f>IF(Z956&lt;&gt;"",VLOOKUP(Z956,'Anlagentypen strukt inkl RD end'!$A$2:$H$40,8),"")</f>
        <v/>
      </c>
      <c r="AE956" s="33" t="str">
        <f t="shared" si="266"/>
        <v/>
      </c>
      <c r="AF956" s="25"/>
      <c r="AG956" s="25"/>
      <c r="AH956" s="25"/>
      <c r="AI956" s="25"/>
      <c r="AJ956" s="47" t="str">
        <f t="shared" si="267"/>
        <v/>
      </c>
      <c r="AK956" s="48" t="str">
        <f t="shared" si="261"/>
        <v/>
      </c>
      <c r="AL956" s="47" t="str">
        <f t="shared" si="272"/>
        <v/>
      </c>
      <c r="AM956" s="27"/>
      <c r="AN956" s="36" t="str">
        <f t="shared" si="262"/>
        <v/>
      </c>
      <c r="AO956" s="39" t="str">
        <f t="shared" si="276"/>
        <v/>
      </c>
      <c r="AP956" s="39" t="str">
        <f t="shared" si="268"/>
        <v/>
      </c>
      <c r="AQ956" s="97" t="str">
        <f t="shared" si="263"/>
        <v/>
      </c>
      <c r="AR956" s="113" t="str">
        <f>_xlfn.IFNA(IF(AND(MATCH(B956,SlNrfürStrecke!A:A,0)&gt;0,MATCH(C956,SlNrfürStrecke!B:B,0)&gt;0)=TRUE,"ja","nein"),"nein")</f>
        <v>nein</v>
      </c>
      <c r="AS956" s="140" t="str">
        <f t="shared" si="269"/>
        <v>nein</v>
      </c>
      <c r="AT956" s="113" t="str">
        <f t="shared" si="270"/>
        <v>Ja</v>
      </c>
      <c r="AU956" s="113"/>
      <c r="AV956" s="141" t="s">
        <v>3607</v>
      </c>
    </row>
    <row r="957" spans="1:48" s="39" customFormat="1" ht="39.6" hidden="1" x14ac:dyDescent="0.25">
      <c r="A957" s="23"/>
      <c r="B957" s="77">
        <v>53104</v>
      </c>
      <c r="C957" s="81" t="s">
        <v>142</v>
      </c>
      <c r="D957" s="81" t="s">
        <v>8</v>
      </c>
      <c r="E957" s="37" t="b">
        <f t="shared" si="271"/>
        <v>0</v>
      </c>
      <c r="F957" s="37" t="b">
        <f t="shared" si="264"/>
        <v>0</v>
      </c>
      <c r="G957" s="38" t="str">
        <f t="shared" si="273"/>
        <v>53104 91 g</v>
      </c>
      <c r="H957" s="18" t="s">
        <v>1341</v>
      </c>
      <c r="I957" s="94" t="s">
        <v>3164</v>
      </c>
      <c r="J957" s="19" t="s">
        <v>3</v>
      </c>
      <c r="K957" s="19" t="s">
        <v>3182</v>
      </c>
      <c r="L957" s="51"/>
      <c r="M957" s="51"/>
      <c r="N957" s="19" t="str">
        <f t="shared" si="274"/>
        <v/>
      </c>
      <c r="O957" s="22" t="str">
        <f t="shared" ca="1" si="277"/>
        <v>ja</v>
      </c>
      <c r="P957" s="22" t="str">
        <f t="shared" ca="1" si="278"/>
        <v>ja</v>
      </c>
      <c r="Q957" s="20" t="str">
        <f t="shared" ca="1" si="275"/>
        <v>Ja</v>
      </c>
      <c r="R957" s="53" t="s">
        <v>1343</v>
      </c>
      <c r="S957" s="84"/>
      <c r="T957" s="83"/>
      <c r="U957" s="33" t="str">
        <f t="shared" si="265"/>
        <v/>
      </c>
      <c r="V957" s="29"/>
      <c r="W957" s="35"/>
      <c r="X957" s="35"/>
      <c r="Y957" s="35"/>
      <c r="Z957" s="35"/>
      <c r="AA957" s="24" t="str">
        <f>IF(W957&lt;&gt;"",VLOOKUP(W957,'Anlagentypen strukt inkl RD end'!$A$2:$H$40,8),"")</f>
        <v/>
      </c>
      <c r="AB957" s="24" t="str">
        <f>IF(X957&lt;&gt;"",VLOOKUP(X957,'Anlagentypen strukt inkl RD end'!$A$2:$H$40,8),"")</f>
        <v/>
      </c>
      <c r="AC957" s="24" t="str">
        <f>IF(Y957&lt;&gt;"",VLOOKUP(Y957,'Anlagentypen strukt inkl RD end'!$A$2:$H$40,8),"")</f>
        <v/>
      </c>
      <c r="AD957" s="24" t="str">
        <f>IF(Z957&lt;&gt;"",VLOOKUP(Z957,'Anlagentypen strukt inkl RD end'!$A$2:$H$40,8),"")</f>
        <v/>
      </c>
      <c r="AE957" s="33" t="str">
        <f t="shared" si="266"/>
        <v/>
      </c>
      <c r="AF957" s="25"/>
      <c r="AG957" s="25"/>
      <c r="AH957" s="25"/>
      <c r="AI957" s="25"/>
      <c r="AJ957" s="47" t="str">
        <f t="shared" si="267"/>
        <v/>
      </c>
      <c r="AK957" s="48" t="str">
        <f t="shared" si="261"/>
        <v/>
      </c>
      <c r="AL957" s="47" t="str">
        <f t="shared" si="272"/>
        <v/>
      </c>
      <c r="AM957" s="27"/>
      <c r="AN957" s="36" t="str">
        <f t="shared" si="262"/>
        <v/>
      </c>
      <c r="AO957" s="39" t="str">
        <f t="shared" si="276"/>
        <v/>
      </c>
      <c r="AP957" s="39" t="str">
        <f t="shared" si="268"/>
        <v/>
      </c>
      <c r="AQ957" s="97" t="str">
        <f t="shared" si="263"/>
        <v/>
      </c>
      <c r="AR957" s="113" t="str">
        <f>_xlfn.IFNA(IF(AND(MATCH(B957,SlNrfürStrecke!A:A,0)&gt;0,MATCH(C957,SlNrfürStrecke!B:B,0)&gt;0)=TRUE,"ja","nein"),"nein")</f>
        <v>nein</v>
      </c>
      <c r="AS957" s="140" t="str">
        <f t="shared" si="269"/>
        <v>nein</v>
      </c>
      <c r="AT957" s="113" t="str">
        <f t="shared" si="270"/>
        <v>Ja</v>
      </c>
      <c r="AU957" s="113"/>
      <c r="AV957" s="141" t="s">
        <v>3607</v>
      </c>
    </row>
    <row r="958" spans="1:48" s="39" customFormat="1" x14ac:dyDescent="0.25">
      <c r="A958" s="23" t="s">
        <v>2345</v>
      </c>
      <c r="B958" s="77">
        <v>53301</v>
      </c>
      <c r="C958" s="80" t="s">
        <v>3</v>
      </c>
      <c r="D958" s="81" t="s">
        <v>3</v>
      </c>
      <c r="E958" s="37" t="b">
        <f t="shared" si="271"/>
        <v>1</v>
      </c>
      <c r="F958" s="37" t="b">
        <f t="shared" si="264"/>
        <v>0</v>
      </c>
      <c r="G958" s="38" t="str">
        <f t="shared" si="273"/>
        <v xml:space="preserve">53301  </v>
      </c>
      <c r="H958" s="18" t="s">
        <v>1345</v>
      </c>
      <c r="I958" s="93" t="s">
        <v>2346</v>
      </c>
      <c r="J958" s="19" t="s">
        <v>3</v>
      </c>
      <c r="K958" s="19" t="s">
        <v>3</v>
      </c>
      <c r="L958" s="51"/>
      <c r="M958" s="51"/>
      <c r="N958" s="19" t="str">
        <f t="shared" si="274"/>
        <v/>
      </c>
      <c r="O958" s="22" t="str">
        <f t="shared" ca="1" si="277"/>
        <v>ja</v>
      </c>
      <c r="P958" s="22" t="str">
        <f t="shared" ca="1" si="278"/>
        <v>ja</v>
      </c>
      <c r="Q958" s="20" t="str">
        <f t="shared" ca="1" si="275"/>
        <v>Ja</v>
      </c>
      <c r="R958" s="53" t="s">
        <v>1344</v>
      </c>
      <c r="S958" s="73" t="s">
        <v>2345</v>
      </c>
      <c r="T958" s="28"/>
      <c r="U958" s="33" t="str">
        <f t="shared" si="265"/>
        <v/>
      </c>
      <c r="V958" s="29"/>
      <c r="W958" s="35"/>
      <c r="X958" s="35"/>
      <c r="Y958" s="35"/>
      <c r="Z958" s="35"/>
      <c r="AA958" s="24" t="str">
        <f>IF(W958&lt;&gt;"",VLOOKUP(W958,'Anlagentypen strukt inkl RD end'!$A$2:$H$40,8),"")</f>
        <v/>
      </c>
      <c r="AB958" s="24" t="str">
        <f>IF(X958&lt;&gt;"",VLOOKUP(X958,'Anlagentypen strukt inkl RD end'!$A$2:$H$40,8),"")</f>
        <v/>
      </c>
      <c r="AC958" s="24" t="str">
        <f>IF(Y958&lt;&gt;"",VLOOKUP(Y958,'Anlagentypen strukt inkl RD end'!$A$2:$H$40,8),"")</f>
        <v/>
      </c>
      <c r="AD958" s="24" t="str">
        <f>IF(Z958&lt;&gt;"",VLOOKUP(Z958,'Anlagentypen strukt inkl RD end'!$A$2:$H$40,8),"")</f>
        <v/>
      </c>
      <c r="AE958" s="33" t="str">
        <f t="shared" si="266"/>
        <v/>
      </c>
      <c r="AF958" s="25"/>
      <c r="AG958" s="25"/>
      <c r="AH958" s="25"/>
      <c r="AI958" s="25"/>
      <c r="AJ958" s="47" t="str">
        <f t="shared" si="267"/>
        <v/>
      </c>
      <c r="AK958" s="48" t="str">
        <f t="shared" si="261"/>
        <v/>
      </c>
      <c r="AL958" s="47" t="str">
        <f t="shared" si="272"/>
        <v/>
      </c>
      <c r="AM958" s="27"/>
      <c r="AN958" s="36" t="str">
        <f t="shared" si="262"/>
        <v/>
      </c>
      <c r="AO958" s="39" t="str">
        <f t="shared" si="276"/>
        <v/>
      </c>
      <c r="AP958" s="39" t="str">
        <f t="shared" si="268"/>
        <v>X</v>
      </c>
      <c r="AQ958" s="97" t="str">
        <f t="shared" si="263"/>
        <v/>
      </c>
      <c r="AR958" s="140" t="str">
        <f>_xlfn.IFNA(IF(AND(MATCH(B958,SlNrfürStrecke!A:A,0)&gt;0,MATCH(C958,SlNrfürStrecke!B:B,0)&gt;0)=TRUE,"ja","nein"),"nein")</f>
        <v>ja</v>
      </c>
      <c r="AS958" s="140" t="str">
        <f t="shared" si="269"/>
        <v>ja</v>
      </c>
      <c r="AT958" s="113" t="str">
        <f t="shared" si="270"/>
        <v>Nein</v>
      </c>
      <c r="AU958" s="113"/>
      <c r="AV958" s="141" t="s">
        <v>3607</v>
      </c>
    </row>
    <row r="959" spans="1:48" s="39" customFormat="1" hidden="1" x14ac:dyDescent="0.25">
      <c r="A959" s="23"/>
      <c r="B959" s="77">
        <v>53301</v>
      </c>
      <c r="C959" s="81" t="s">
        <v>7</v>
      </c>
      <c r="D959" s="81" t="s">
        <v>8</v>
      </c>
      <c r="E959" s="37" t="b">
        <f t="shared" si="271"/>
        <v>0</v>
      </c>
      <c r="F959" s="37" t="b">
        <f t="shared" si="264"/>
        <v>0</v>
      </c>
      <c r="G959" s="38" t="str">
        <f t="shared" si="273"/>
        <v>53301 77 g</v>
      </c>
      <c r="H959" s="18" t="s">
        <v>1345</v>
      </c>
      <c r="I959" s="94" t="s">
        <v>9</v>
      </c>
      <c r="J959" s="19" t="s">
        <v>3</v>
      </c>
      <c r="K959" s="19" t="s">
        <v>3</v>
      </c>
      <c r="L959" s="51"/>
      <c r="M959" s="51"/>
      <c r="N959" s="19" t="str">
        <f t="shared" si="274"/>
        <v/>
      </c>
      <c r="O959" s="22" t="str">
        <f t="shared" ca="1" si="277"/>
        <v>ja</v>
      </c>
      <c r="P959" s="22" t="str">
        <f t="shared" ca="1" si="278"/>
        <v>ja</v>
      </c>
      <c r="Q959" s="20" t="str">
        <f t="shared" ca="1" si="275"/>
        <v>Ja</v>
      </c>
      <c r="R959" s="53" t="s">
        <v>1346</v>
      </c>
      <c r="S959" s="84"/>
      <c r="T959" s="83"/>
      <c r="U959" s="33" t="str">
        <f t="shared" si="265"/>
        <v/>
      </c>
      <c r="V959" s="29"/>
      <c r="W959" s="35"/>
      <c r="X959" s="35"/>
      <c r="Y959" s="35"/>
      <c r="Z959" s="35"/>
      <c r="AA959" s="24" t="str">
        <f>IF(W959&lt;&gt;"",VLOOKUP(W959,'Anlagentypen strukt inkl RD end'!$A$2:$H$40,8),"")</f>
        <v/>
      </c>
      <c r="AB959" s="24" t="str">
        <f>IF(X959&lt;&gt;"",VLOOKUP(X959,'Anlagentypen strukt inkl RD end'!$A$2:$H$40,8),"")</f>
        <v/>
      </c>
      <c r="AC959" s="24" t="str">
        <f>IF(Y959&lt;&gt;"",VLOOKUP(Y959,'Anlagentypen strukt inkl RD end'!$A$2:$H$40,8),"")</f>
        <v/>
      </c>
      <c r="AD959" s="24" t="str">
        <f>IF(Z959&lt;&gt;"",VLOOKUP(Z959,'Anlagentypen strukt inkl RD end'!$A$2:$H$40,8),"")</f>
        <v/>
      </c>
      <c r="AE959" s="33" t="str">
        <f t="shared" si="266"/>
        <v/>
      </c>
      <c r="AF959" s="25"/>
      <c r="AG959" s="25"/>
      <c r="AH959" s="25"/>
      <c r="AI959" s="25"/>
      <c r="AJ959" s="47" t="str">
        <f t="shared" si="267"/>
        <v/>
      </c>
      <c r="AK959" s="48" t="str">
        <f t="shared" si="261"/>
        <v/>
      </c>
      <c r="AL959" s="47" t="str">
        <f t="shared" si="272"/>
        <v/>
      </c>
      <c r="AM959" s="27"/>
      <c r="AN959" s="36" t="str">
        <f t="shared" si="262"/>
        <v/>
      </c>
      <c r="AO959" s="39" t="str">
        <f t="shared" si="276"/>
        <v/>
      </c>
      <c r="AP959" s="39" t="str">
        <f t="shared" si="268"/>
        <v/>
      </c>
      <c r="AQ959" s="97" t="str">
        <f t="shared" si="263"/>
        <v/>
      </c>
      <c r="AR959" s="113" t="str">
        <f>_xlfn.IFNA(IF(AND(MATCH(B959,SlNrfürStrecke!A:A,0)&gt;0,MATCH(C959,SlNrfürStrecke!B:B,0)&gt;0)=TRUE,"ja","nein"),"nein")</f>
        <v>nein</v>
      </c>
      <c r="AS959" s="140" t="str">
        <f t="shared" si="269"/>
        <v>nein</v>
      </c>
      <c r="AT959" s="113" t="str">
        <f t="shared" si="270"/>
        <v>Ja</v>
      </c>
      <c r="AU959" s="113"/>
      <c r="AV959" s="141" t="s">
        <v>3607</v>
      </c>
    </row>
    <row r="960" spans="1:48" s="39" customFormat="1" ht="26.4" x14ac:dyDescent="0.25">
      <c r="A960" s="23" t="s">
        <v>2345</v>
      </c>
      <c r="B960" s="77">
        <v>53302</v>
      </c>
      <c r="C960" s="80" t="s">
        <v>3</v>
      </c>
      <c r="D960" s="81" t="s">
        <v>3</v>
      </c>
      <c r="E960" s="37" t="b">
        <f t="shared" si="271"/>
        <v>1</v>
      </c>
      <c r="F960" s="37" t="b">
        <f t="shared" si="264"/>
        <v>0</v>
      </c>
      <c r="G960" s="38" t="str">
        <f t="shared" si="273"/>
        <v xml:space="preserve">53302  </v>
      </c>
      <c r="H960" s="18" t="s">
        <v>1348</v>
      </c>
      <c r="I960" s="93" t="s">
        <v>2346</v>
      </c>
      <c r="J960" s="19" t="s">
        <v>3</v>
      </c>
      <c r="K960" s="19" t="s">
        <v>3</v>
      </c>
      <c r="L960" s="51"/>
      <c r="M960" s="51"/>
      <c r="N960" s="19" t="str">
        <f t="shared" si="274"/>
        <v/>
      </c>
      <c r="O960" s="22" t="str">
        <f t="shared" ca="1" si="277"/>
        <v>ja</v>
      </c>
      <c r="P960" s="22" t="str">
        <f t="shared" ca="1" si="278"/>
        <v>ja</v>
      </c>
      <c r="Q960" s="20" t="str">
        <f t="shared" ca="1" si="275"/>
        <v>Ja</v>
      </c>
      <c r="R960" s="53" t="s">
        <v>1347</v>
      </c>
      <c r="S960" s="73" t="s">
        <v>2345</v>
      </c>
      <c r="T960" s="28"/>
      <c r="U960" s="33" t="str">
        <f t="shared" si="265"/>
        <v/>
      </c>
      <c r="V960" s="29"/>
      <c r="W960" s="35"/>
      <c r="X960" s="35"/>
      <c r="Y960" s="35"/>
      <c r="Z960" s="35"/>
      <c r="AA960" s="24" t="str">
        <f>IF(W960&lt;&gt;"",VLOOKUP(W960,'Anlagentypen strukt inkl RD end'!$A$2:$H$40,8),"")</f>
        <v/>
      </c>
      <c r="AB960" s="24" t="str">
        <f>IF(X960&lt;&gt;"",VLOOKUP(X960,'Anlagentypen strukt inkl RD end'!$A$2:$H$40,8),"")</f>
        <v/>
      </c>
      <c r="AC960" s="24" t="str">
        <f>IF(Y960&lt;&gt;"",VLOOKUP(Y960,'Anlagentypen strukt inkl RD end'!$A$2:$H$40,8),"")</f>
        <v/>
      </c>
      <c r="AD960" s="24" t="str">
        <f>IF(Z960&lt;&gt;"",VLOOKUP(Z960,'Anlagentypen strukt inkl RD end'!$A$2:$H$40,8),"")</f>
        <v/>
      </c>
      <c r="AE960" s="33" t="str">
        <f t="shared" si="266"/>
        <v/>
      </c>
      <c r="AF960" s="25"/>
      <c r="AG960" s="25"/>
      <c r="AH960" s="25"/>
      <c r="AI960" s="25"/>
      <c r="AJ960" s="47" t="str">
        <f t="shared" si="267"/>
        <v/>
      </c>
      <c r="AK960" s="48" t="str">
        <f t="shared" si="261"/>
        <v/>
      </c>
      <c r="AL960" s="47" t="str">
        <f t="shared" si="272"/>
        <v/>
      </c>
      <c r="AM960" s="27"/>
      <c r="AN960" s="36" t="str">
        <f t="shared" si="262"/>
        <v/>
      </c>
      <c r="AO960" s="39" t="str">
        <f t="shared" si="276"/>
        <v/>
      </c>
      <c r="AP960" s="39" t="str">
        <f t="shared" si="268"/>
        <v>X</v>
      </c>
      <c r="AQ960" s="97" t="str">
        <f t="shared" si="263"/>
        <v/>
      </c>
      <c r="AR960" s="140" t="str">
        <f>_xlfn.IFNA(IF(AND(MATCH(B960,SlNrfürStrecke!A:A,0)&gt;0,MATCH(C960,SlNrfürStrecke!B:B,0)&gt;0)=TRUE,"ja","nein"),"nein")</f>
        <v>ja</v>
      </c>
      <c r="AS960" s="140" t="str">
        <f t="shared" si="269"/>
        <v>ja</v>
      </c>
      <c r="AT960" s="113" t="str">
        <f t="shared" si="270"/>
        <v>Nein</v>
      </c>
      <c r="AU960" s="113"/>
      <c r="AV960" s="141" t="s">
        <v>3607</v>
      </c>
    </row>
    <row r="961" spans="1:48" s="39" customFormat="1" ht="26.4" hidden="1" x14ac:dyDescent="0.25">
      <c r="A961" s="23"/>
      <c r="B961" s="77">
        <v>53302</v>
      </c>
      <c r="C961" s="81" t="s">
        <v>7</v>
      </c>
      <c r="D961" s="81" t="s">
        <v>8</v>
      </c>
      <c r="E961" s="37" t="b">
        <f t="shared" si="271"/>
        <v>0</v>
      </c>
      <c r="F961" s="37" t="b">
        <f t="shared" si="264"/>
        <v>0</v>
      </c>
      <c r="G961" s="38" t="str">
        <f t="shared" si="273"/>
        <v>53302 77 g</v>
      </c>
      <c r="H961" s="18" t="s">
        <v>1348</v>
      </c>
      <c r="I961" s="94" t="s">
        <v>9</v>
      </c>
      <c r="J961" s="19" t="s">
        <v>3</v>
      </c>
      <c r="K961" s="19" t="s">
        <v>3</v>
      </c>
      <c r="L961" s="51"/>
      <c r="M961" s="51"/>
      <c r="N961" s="19" t="str">
        <f t="shared" si="274"/>
        <v/>
      </c>
      <c r="O961" s="22" t="str">
        <f t="shared" ca="1" si="277"/>
        <v>ja</v>
      </c>
      <c r="P961" s="22" t="str">
        <f t="shared" ca="1" si="278"/>
        <v>ja</v>
      </c>
      <c r="Q961" s="20" t="str">
        <f t="shared" ca="1" si="275"/>
        <v>Ja</v>
      </c>
      <c r="R961" s="53" t="s">
        <v>1349</v>
      </c>
      <c r="S961" s="84"/>
      <c r="T961" s="83"/>
      <c r="U961" s="33" t="str">
        <f t="shared" si="265"/>
        <v/>
      </c>
      <c r="V961" s="29"/>
      <c r="W961" s="35"/>
      <c r="X961" s="35"/>
      <c r="Y961" s="35"/>
      <c r="Z961" s="35"/>
      <c r="AA961" s="24" t="str">
        <f>IF(W961&lt;&gt;"",VLOOKUP(W961,'Anlagentypen strukt inkl RD end'!$A$2:$H$40,8),"")</f>
        <v/>
      </c>
      <c r="AB961" s="24" t="str">
        <f>IF(X961&lt;&gt;"",VLOOKUP(X961,'Anlagentypen strukt inkl RD end'!$A$2:$H$40,8),"")</f>
        <v/>
      </c>
      <c r="AC961" s="24" t="str">
        <f>IF(Y961&lt;&gt;"",VLOOKUP(Y961,'Anlagentypen strukt inkl RD end'!$A$2:$H$40,8),"")</f>
        <v/>
      </c>
      <c r="AD961" s="24" t="str">
        <f>IF(Z961&lt;&gt;"",VLOOKUP(Z961,'Anlagentypen strukt inkl RD end'!$A$2:$H$40,8),"")</f>
        <v/>
      </c>
      <c r="AE961" s="33" t="str">
        <f t="shared" si="266"/>
        <v/>
      </c>
      <c r="AF961" s="25"/>
      <c r="AG961" s="25"/>
      <c r="AH961" s="25"/>
      <c r="AI961" s="25"/>
      <c r="AJ961" s="47" t="str">
        <f t="shared" si="267"/>
        <v/>
      </c>
      <c r="AK961" s="48" t="str">
        <f t="shared" si="261"/>
        <v/>
      </c>
      <c r="AL961" s="47" t="str">
        <f t="shared" si="272"/>
        <v/>
      </c>
      <c r="AM961" s="27"/>
      <c r="AN961" s="36" t="str">
        <f t="shared" si="262"/>
        <v/>
      </c>
      <c r="AO961" s="39" t="str">
        <f t="shared" si="276"/>
        <v/>
      </c>
      <c r="AP961" s="39" t="str">
        <f t="shared" si="268"/>
        <v/>
      </c>
      <c r="AQ961" s="97" t="str">
        <f t="shared" si="263"/>
        <v/>
      </c>
      <c r="AR961" s="113" t="str">
        <f>_xlfn.IFNA(IF(AND(MATCH(B961,SlNrfürStrecke!A:A,0)&gt;0,MATCH(C961,SlNrfürStrecke!B:B,0)&gt;0)=TRUE,"ja","nein"),"nein")</f>
        <v>nein</v>
      </c>
      <c r="AS961" s="140" t="str">
        <f t="shared" si="269"/>
        <v>nein</v>
      </c>
      <c r="AT961" s="113" t="str">
        <f t="shared" si="270"/>
        <v>Ja</v>
      </c>
      <c r="AU961" s="113"/>
      <c r="AV961" s="141" t="s">
        <v>3607</v>
      </c>
    </row>
    <row r="962" spans="1:48" s="39" customFormat="1" ht="26.4" hidden="1" x14ac:dyDescent="0.25">
      <c r="A962" s="23"/>
      <c r="B962" s="77">
        <v>53501</v>
      </c>
      <c r="C962" s="80" t="s">
        <v>3</v>
      </c>
      <c r="D962" s="81" t="s">
        <v>3</v>
      </c>
      <c r="E962" s="37" t="b">
        <f t="shared" si="271"/>
        <v>0</v>
      </c>
      <c r="F962" s="37" t="b">
        <f t="shared" si="264"/>
        <v>0</v>
      </c>
      <c r="G962" s="38" t="str">
        <f t="shared" si="273"/>
        <v xml:space="preserve">53501  </v>
      </c>
      <c r="H962" s="18" t="s">
        <v>3405</v>
      </c>
      <c r="I962" s="93" t="s">
        <v>2346</v>
      </c>
      <c r="J962" s="19" t="s">
        <v>3406</v>
      </c>
      <c r="K962" s="19" t="s">
        <v>3</v>
      </c>
      <c r="L962" s="55">
        <v>44562</v>
      </c>
      <c r="M962" s="51"/>
      <c r="N962" s="19" t="str">
        <f t="shared" si="274"/>
        <v>Ja</v>
      </c>
      <c r="O962" s="22" t="str">
        <f t="shared" ca="1" si="277"/>
        <v>ja</v>
      </c>
      <c r="P962" s="22" t="str">
        <f t="shared" ca="1" si="278"/>
        <v>ja</v>
      </c>
      <c r="Q962" s="21" t="str">
        <f t="shared" ca="1" si="275"/>
        <v>Ja</v>
      </c>
      <c r="R962" s="53" t="s">
        <v>3407</v>
      </c>
      <c r="S962" s="73"/>
      <c r="T962" s="28"/>
      <c r="U962" s="33" t="str">
        <f t="shared" si="265"/>
        <v/>
      </c>
      <c r="V962" s="29"/>
      <c r="W962" s="35"/>
      <c r="X962" s="35"/>
      <c r="Y962" s="35"/>
      <c r="Z962" s="35"/>
      <c r="AA962" s="24" t="str">
        <f>IF(W962&lt;&gt;"",VLOOKUP(W962,'Anlagentypen strukt inkl RD end'!$A$2:$H$40,8),"")</f>
        <v/>
      </c>
      <c r="AB962" s="24" t="str">
        <f>IF(X962&lt;&gt;"",VLOOKUP(X962,'Anlagentypen strukt inkl RD end'!$A$2:$H$40,8),"")</f>
        <v/>
      </c>
      <c r="AC962" s="24" t="str">
        <f>IF(Y962&lt;&gt;"",VLOOKUP(Y962,'Anlagentypen strukt inkl RD end'!$A$2:$H$40,8),"")</f>
        <v/>
      </c>
      <c r="AD962" s="24" t="str">
        <f>IF(Z962&lt;&gt;"",VLOOKUP(Z962,'Anlagentypen strukt inkl RD end'!$A$2:$H$40,8),"")</f>
        <v/>
      </c>
      <c r="AE962" s="33" t="str">
        <f t="shared" si="266"/>
        <v/>
      </c>
      <c r="AF962" s="25"/>
      <c r="AG962" s="25"/>
      <c r="AH962" s="25"/>
      <c r="AI962" s="25"/>
      <c r="AJ962" s="47" t="str">
        <f t="shared" si="267"/>
        <v/>
      </c>
      <c r="AK962" s="48" t="str">
        <f t="shared" ref="AK962:AK1025" si="279">U962&amp; AE962 &amp; IF(AF962 &lt;&gt;"",AF962&amp;", ","") &amp;IF(AG962 &lt;&gt;"",AG962&amp;", ","") &amp;IF(AH962 &lt;&gt;"",AH962&amp;", ","")&amp; IF(AI962 &lt;&gt;"",AI962&amp;", ","")</f>
        <v/>
      </c>
      <c r="AL962" s="47" t="str">
        <f t="shared" si="272"/>
        <v/>
      </c>
      <c r="AM962" s="27"/>
      <c r="AN962" s="36" t="str">
        <f t="shared" ref="AN962:AN1025" si="280">IF(AND(V962="X",AJ962=""),"R/D-Verfahren für die Behandlung fehlen!","")</f>
        <v/>
      </c>
      <c r="AO962" s="39" t="str">
        <f t="shared" si="276"/>
        <v/>
      </c>
      <c r="AP962" s="39" t="str">
        <f t="shared" si="268"/>
        <v/>
      </c>
      <c r="AQ962" s="97" t="str">
        <f t="shared" ref="AQ962:AQ1025" si="281">IF(A962="X",(IF(OR(S962="X",T962="X",V962="X")=TRUE,"","Spalten S, T und V nicht befüllt!")),IF(OR(S962="X",T962="X",V962="X"),"Spalte A nicht befüllt!",""))</f>
        <v/>
      </c>
      <c r="AR962" s="140" t="str">
        <f>_xlfn.IFNA(IF(AND(MATCH(B962,SlNrfürStrecke!A:A,0)&gt;0,MATCH(C962,SlNrfürStrecke!B:B,0)&gt;0)=TRUE,"ja","nein"),"nein")</f>
        <v>nein</v>
      </c>
      <c r="AS962" s="140" t="str">
        <f t="shared" si="269"/>
        <v>nein</v>
      </c>
      <c r="AT962" s="113" t="str">
        <f t="shared" si="270"/>
        <v>Ja</v>
      </c>
      <c r="AU962" s="113"/>
      <c r="AV962" s="141" t="s">
        <v>3607</v>
      </c>
    </row>
    <row r="963" spans="1:48" s="39" customFormat="1" ht="26.4" hidden="1" x14ac:dyDescent="0.25">
      <c r="A963" s="23"/>
      <c r="B963" s="77">
        <v>53501</v>
      </c>
      <c r="C963" s="81" t="s">
        <v>142</v>
      </c>
      <c r="D963" s="81" t="s">
        <v>3</v>
      </c>
      <c r="E963" s="37" t="b">
        <f t="shared" si="271"/>
        <v>0</v>
      </c>
      <c r="F963" s="37" t="b">
        <f t="shared" ref="F963:F1026" si="282">AND(A963="X",D963="g")</f>
        <v>0</v>
      </c>
      <c r="G963" s="38" t="str">
        <f t="shared" si="273"/>
        <v xml:space="preserve">53501 91 </v>
      </c>
      <c r="H963" s="18" t="s">
        <v>3405</v>
      </c>
      <c r="I963" s="94" t="s">
        <v>3164</v>
      </c>
      <c r="J963" s="19" t="s">
        <v>3408</v>
      </c>
      <c r="K963" s="19" t="s">
        <v>3</v>
      </c>
      <c r="L963" s="55">
        <v>44562</v>
      </c>
      <c r="M963" s="51"/>
      <c r="N963" s="19" t="str">
        <f t="shared" si="274"/>
        <v>Ja</v>
      </c>
      <c r="O963" s="22" t="str">
        <f t="shared" ca="1" si="277"/>
        <v>ja</v>
      </c>
      <c r="P963" s="22" t="str">
        <f t="shared" ca="1" si="278"/>
        <v>ja</v>
      </c>
      <c r="Q963" s="21" t="str">
        <f t="shared" ca="1" si="275"/>
        <v>Ja</v>
      </c>
      <c r="R963" s="53" t="s">
        <v>3409</v>
      </c>
      <c r="S963" s="73"/>
      <c r="T963" s="28"/>
      <c r="U963" s="33" t="str">
        <f t="shared" ref="U963:U1026" si="283">IF(T963="X","R13, D15 ", "")</f>
        <v/>
      </c>
      <c r="V963" s="29"/>
      <c r="W963" s="35"/>
      <c r="X963" s="35"/>
      <c r="Y963" s="35"/>
      <c r="Z963" s="35"/>
      <c r="AA963" s="24" t="str">
        <f>IF(W963&lt;&gt;"",VLOOKUP(W963,'Anlagentypen strukt inkl RD end'!$A$2:$H$40,8),"")</f>
        <v/>
      </c>
      <c r="AB963" s="24" t="str">
        <f>IF(X963&lt;&gt;"",VLOOKUP(X963,'Anlagentypen strukt inkl RD end'!$A$2:$H$40,8),"")</f>
        <v/>
      </c>
      <c r="AC963" s="24" t="str">
        <f>IF(Y963&lt;&gt;"",VLOOKUP(Y963,'Anlagentypen strukt inkl RD end'!$A$2:$H$40,8),"")</f>
        <v/>
      </c>
      <c r="AD963" s="24" t="str">
        <f>IF(Z963&lt;&gt;"",VLOOKUP(Z963,'Anlagentypen strukt inkl RD end'!$A$2:$H$40,8),"")</f>
        <v/>
      </c>
      <c r="AE963" s="33" t="str">
        <f t="shared" ref="AE963:AE1026" si="284">AA963&amp;AB963&amp;AD963&amp;AC963</f>
        <v/>
      </c>
      <c r="AF963" s="25"/>
      <c r="AG963" s="25"/>
      <c r="AH963" s="25"/>
      <c r="AI963" s="25"/>
      <c r="AJ963" s="47" t="str">
        <f t="shared" ref="AJ963:AJ1026" si="285">IF(AE963 &lt;&gt;"",AE963&amp;", ","") &amp;IF(AF963 &lt;&gt;"",AF963&amp;", ","") &amp;IF(AG963 &lt;&gt;"",AG963&amp;", ","") &amp;IF(AH963 &lt;&gt;"",AH963&amp;", ","")&amp; IF(AI963 &lt;&gt;"",AI963&amp;", ","")</f>
        <v/>
      </c>
      <c r="AK963" s="48" t="str">
        <f t="shared" si="279"/>
        <v/>
      </c>
      <c r="AL963" s="47" t="str">
        <f t="shared" si="272"/>
        <v/>
      </c>
      <c r="AM963" s="27"/>
      <c r="AN963" s="36" t="str">
        <f t="shared" si="280"/>
        <v/>
      </c>
      <c r="AO963" s="39" t="str">
        <f t="shared" si="276"/>
        <v/>
      </c>
      <c r="AP963" s="39" t="str">
        <f t="shared" ref="AP963:AP1026" si="286">IF(OR(A963="X",S963="X",T963="X",V963="X"),"X","")</f>
        <v/>
      </c>
      <c r="AQ963" s="97" t="str">
        <f t="shared" si="281"/>
        <v/>
      </c>
      <c r="AR963" s="113" t="str">
        <f>_xlfn.IFNA(IF(AND(MATCH(B963,SlNrfürStrecke!A:A,0)&gt;0,MATCH(C963,SlNrfürStrecke!B:B,0)&gt;0)=TRUE,"ja","nein"),"nein")</f>
        <v>nein</v>
      </c>
      <c r="AS963" s="140" t="str">
        <f t="shared" ref="AS963:AS1026" si="287">AR963</f>
        <v>nein</v>
      </c>
      <c r="AT963" s="113" t="str">
        <f t="shared" ref="AT963:AT1026" si="288">IF(AS963="ja","Nein","Ja")</f>
        <v>Ja</v>
      </c>
      <c r="AU963" s="113"/>
      <c r="AV963" s="141" t="s">
        <v>3607</v>
      </c>
    </row>
    <row r="964" spans="1:48" s="39" customFormat="1" ht="26.4" hidden="1" x14ac:dyDescent="0.25">
      <c r="A964" s="23"/>
      <c r="B964" s="77">
        <v>53502</v>
      </c>
      <c r="C964" s="80" t="s">
        <v>3</v>
      </c>
      <c r="D964" s="81" t="s">
        <v>8</v>
      </c>
      <c r="E964" s="37" t="b">
        <f t="shared" ref="E964:E1027" si="289">AND(A964="X",D964="")</f>
        <v>0</v>
      </c>
      <c r="F964" s="37" t="b">
        <f t="shared" si="282"/>
        <v>0</v>
      </c>
      <c r="G964" s="38" t="str">
        <f t="shared" si="273"/>
        <v>53502  g</v>
      </c>
      <c r="H964" s="18" t="s">
        <v>1352</v>
      </c>
      <c r="I964" s="93" t="s">
        <v>2346</v>
      </c>
      <c r="J964" s="19" t="s">
        <v>3</v>
      </c>
      <c r="K964" s="19" t="s">
        <v>3</v>
      </c>
      <c r="L964" s="51"/>
      <c r="M964" s="51"/>
      <c r="N964" s="19" t="str">
        <f t="shared" si="274"/>
        <v/>
      </c>
      <c r="O964" s="22" t="str">
        <f t="shared" ca="1" si="277"/>
        <v>ja</v>
      </c>
      <c r="P964" s="22" t="str">
        <f t="shared" ca="1" si="278"/>
        <v>ja</v>
      </c>
      <c r="Q964" s="20" t="str">
        <f t="shared" ca="1" si="275"/>
        <v>Ja</v>
      </c>
      <c r="R964" s="53" t="s">
        <v>1351</v>
      </c>
      <c r="S964" s="84"/>
      <c r="T964" s="83"/>
      <c r="U964" s="33" t="str">
        <f t="shared" si="283"/>
        <v/>
      </c>
      <c r="V964" s="29"/>
      <c r="W964" s="35"/>
      <c r="X964" s="35"/>
      <c r="Y964" s="35"/>
      <c r="Z964" s="35"/>
      <c r="AA964" s="24" t="str">
        <f>IF(W964&lt;&gt;"",VLOOKUP(W964,'Anlagentypen strukt inkl RD end'!$A$2:$H$40,8),"")</f>
        <v/>
      </c>
      <c r="AB964" s="24" t="str">
        <f>IF(X964&lt;&gt;"",VLOOKUP(X964,'Anlagentypen strukt inkl RD end'!$A$2:$H$40,8),"")</f>
        <v/>
      </c>
      <c r="AC964" s="24" t="str">
        <f>IF(Y964&lt;&gt;"",VLOOKUP(Y964,'Anlagentypen strukt inkl RD end'!$A$2:$H$40,8),"")</f>
        <v/>
      </c>
      <c r="AD964" s="24" t="str">
        <f>IF(Z964&lt;&gt;"",VLOOKUP(Z964,'Anlagentypen strukt inkl RD end'!$A$2:$H$40,8),"")</f>
        <v/>
      </c>
      <c r="AE964" s="33" t="str">
        <f t="shared" si="284"/>
        <v/>
      </c>
      <c r="AF964" s="25"/>
      <c r="AG964" s="25"/>
      <c r="AH964" s="25"/>
      <c r="AI964" s="25"/>
      <c r="AJ964" s="47" t="str">
        <f t="shared" si="285"/>
        <v/>
      </c>
      <c r="AK964" s="48" t="str">
        <f t="shared" si="279"/>
        <v/>
      </c>
      <c r="AL964" s="47" t="str">
        <f t="shared" ref="AL964:AL1027" si="290">AE964 &amp; IF(AF964 &lt;&gt;"",AF964&amp;", ","") &amp;IF(AG964 &lt;&gt;"",AG964&amp;", ","") &amp;IF(AH964 &lt;&gt;"",AH964&amp;", ","")&amp; IF(AI964 &lt;&gt;"",AI964&amp;", ","")</f>
        <v/>
      </c>
      <c r="AM964" s="27"/>
      <c r="AN964" s="36" t="str">
        <f t="shared" si="280"/>
        <v/>
      </c>
      <c r="AO964" s="39" t="str">
        <f t="shared" si="276"/>
        <v/>
      </c>
      <c r="AP964" s="39" t="str">
        <f t="shared" si="286"/>
        <v/>
      </c>
      <c r="AQ964" s="97" t="str">
        <f t="shared" si="281"/>
        <v/>
      </c>
      <c r="AR964" s="140" t="str">
        <f>_xlfn.IFNA(IF(AND(MATCH(B964,SlNrfürStrecke!A:A,0)&gt;0,MATCH(C964,SlNrfürStrecke!B:B,0)&gt;0)=TRUE,"ja","nein"),"nein")</f>
        <v>nein</v>
      </c>
      <c r="AS964" s="140" t="str">
        <f t="shared" si="287"/>
        <v>nein</v>
      </c>
      <c r="AT964" s="113" t="str">
        <f t="shared" si="288"/>
        <v>Ja</v>
      </c>
      <c r="AU964" s="113"/>
      <c r="AV964" s="141" t="s">
        <v>3607</v>
      </c>
    </row>
    <row r="965" spans="1:48" s="39" customFormat="1" ht="26.4" hidden="1" x14ac:dyDescent="0.25">
      <c r="A965" s="23"/>
      <c r="B965" s="77">
        <v>53502</v>
      </c>
      <c r="C965" s="81" t="s">
        <v>112</v>
      </c>
      <c r="D965" s="81" t="s">
        <v>3</v>
      </c>
      <c r="E965" s="37" t="b">
        <f t="shared" si="289"/>
        <v>0</v>
      </c>
      <c r="F965" s="37" t="b">
        <f t="shared" si="282"/>
        <v>0</v>
      </c>
      <c r="G965" s="38" t="str">
        <f t="shared" si="273"/>
        <v xml:space="preserve">53502 88 </v>
      </c>
      <c r="H965" s="18" t="s">
        <v>1352</v>
      </c>
      <c r="I965" s="94" t="s">
        <v>113</v>
      </c>
      <c r="J965" s="19" t="s">
        <v>3</v>
      </c>
      <c r="K965" s="19" t="s">
        <v>3</v>
      </c>
      <c r="L965" s="51"/>
      <c r="M965" s="51"/>
      <c r="N965" s="19" t="str">
        <f t="shared" si="274"/>
        <v/>
      </c>
      <c r="O965" s="22" t="str">
        <f t="shared" ca="1" si="277"/>
        <v>ja</v>
      </c>
      <c r="P965" s="22" t="str">
        <f t="shared" ca="1" si="278"/>
        <v>ja</v>
      </c>
      <c r="Q965" s="20" t="str">
        <f t="shared" ca="1" si="275"/>
        <v>Ja</v>
      </c>
      <c r="R965" s="53" t="s">
        <v>1353</v>
      </c>
      <c r="S965" s="73"/>
      <c r="T965" s="28"/>
      <c r="U965" s="33" t="str">
        <f t="shared" si="283"/>
        <v/>
      </c>
      <c r="V965" s="29"/>
      <c r="W965" s="35"/>
      <c r="X965" s="35"/>
      <c r="Y965" s="35"/>
      <c r="Z965" s="35"/>
      <c r="AA965" s="24" t="str">
        <f>IF(W965&lt;&gt;"",VLOOKUP(W965,'Anlagentypen strukt inkl RD end'!$A$2:$H$40,8),"")</f>
        <v/>
      </c>
      <c r="AB965" s="24" t="str">
        <f>IF(X965&lt;&gt;"",VLOOKUP(X965,'Anlagentypen strukt inkl RD end'!$A$2:$H$40,8),"")</f>
        <v/>
      </c>
      <c r="AC965" s="24" t="str">
        <f>IF(Y965&lt;&gt;"",VLOOKUP(Y965,'Anlagentypen strukt inkl RD end'!$A$2:$H$40,8),"")</f>
        <v/>
      </c>
      <c r="AD965" s="24" t="str">
        <f>IF(Z965&lt;&gt;"",VLOOKUP(Z965,'Anlagentypen strukt inkl RD end'!$A$2:$H$40,8),"")</f>
        <v/>
      </c>
      <c r="AE965" s="33" t="str">
        <f t="shared" si="284"/>
        <v/>
      </c>
      <c r="AF965" s="25"/>
      <c r="AG965" s="25"/>
      <c r="AH965" s="25"/>
      <c r="AI965" s="25"/>
      <c r="AJ965" s="47" t="str">
        <f t="shared" si="285"/>
        <v/>
      </c>
      <c r="AK965" s="48" t="str">
        <f t="shared" si="279"/>
        <v/>
      </c>
      <c r="AL965" s="47" t="str">
        <f t="shared" si="290"/>
        <v/>
      </c>
      <c r="AM965" s="27"/>
      <c r="AN965" s="36" t="str">
        <f t="shared" si="280"/>
        <v/>
      </c>
      <c r="AO965" s="39" t="str">
        <f t="shared" si="276"/>
        <v/>
      </c>
      <c r="AP965" s="39" t="str">
        <f t="shared" si="286"/>
        <v/>
      </c>
      <c r="AQ965" s="97" t="str">
        <f t="shared" si="281"/>
        <v/>
      </c>
      <c r="AR965" s="113" t="str">
        <f>_xlfn.IFNA(IF(AND(MATCH(B965,SlNrfürStrecke!A:A,0)&gt;0,MATCH(C965,SlNrfürStrecke!B:B,0)&gt;0)=TRUE,"ja","nein"),"nein")</f>
        <v>nein</v>
      </c>
      <c r="AS965" s="140" t="str">
        <f t="shared" si="287"/>
        <v>nein</v>
      </c>
      <c r="AT965" s="113" t="str">
        <f t="shared" si="288"/>
        <v>Ja</v>
      </c>
      <c r="AU965" s="113"/>
      <c r="AV965" s="141" t="s">
        <v>3607</v>
      </c>
    </row>
    <row r="966" spans="1:48" s="39" customFormat="1" ht="26.4" hidden="1" x14ac:dyDescent="0.25">
      <c r="A966" s="23"/>
      <c r="B966" s="77">
        <v>53502</v>
      </c>
      <c r="C966" s="81" t="s">
        <v>142</v>
      </c>
      <c r="D966" s="81" t="s">
        <v>8</v>
      </c>
      <c r="E966" s="37" t="b">
        <f t="shared" si="289"/>
        <v>0</v>
      </c>
      <c r="F966" s="37" t="b">
        <f t="shared" si="282"/>
        <v>0</v>
      </c>
      <c r="G966" s="38" t="str">
        <f t="shared" si="273"/>
        <v>53502 91 g</v>
      </c>
      <c r="H966" s="18" t="s">
        <v>1352</v>
      </c>
      <c r="I966" s="94" t="s">
        <v>3164</v>
      </c>
      <c r="J966" s="19" t="s">
        <v>3</v>
      </c>
      <c r="K966" s="19" t="s">
        <v>3182</v>
      </c>
      <c r="L966" s="51"/>
      <c r="M966" s="51"/>
      <c r="N966" s="19" t="str">
        <f t="shared" si="274"/>
        <v/>
      </c>
      <c r="O966" s="22" t="str">
        <f t="shared" ca="1" si="277"/>
        <v>ja</v>
      </c>
      <c r="P966" s="22" t="str">
        <f t="shared" ca="1" si="278"/>
        <v>ja</v>
      </c>
      <c r="Q966" s="20" t="str">
        <f t="shared" ca="1" si="275"/>
        <v>Ja</v>
      </c>
      <c r="R966" s="53" t="s">
        <v>1354</v>
      </c>
      <c r="S966" s="84"/>
      <c r="T966" s="83"/>
      <c r="U966" s="33" t="str">
        <f t="shared" si="283"/>
        <v/>
      </c>
      <c r="V966" s="29"/>
      <c r="W966" s="35"/>
      <c r="X966" s="35"/>
      <c r="Y966" s="35"/>
      <c r="Z966" s="35"/>
      <c r="AA966" s="24" t="str">
        <f>IF(W966&lt;&gt;"",VLOOKUP(W966,'Anlagentypen strukt inkl RD end'!$A$2:$H$40,8),"")</f>
        <v/>
      </c>
      <c r="AB966" s="24" t="str">
        <f>IF(X966&lt;&gt;"",VLOOKUP(X966,'Anlagentypen strukt inkl RD end'!$A$2:$H$40,8),"")</f>
        <v/>
      </c>
      <c r="AC966" s="24" t="str">
        <f>IF(Y966&lt;&gt;"",VLOOKUP(Y966,'Anlagentypen strukt inkl RD end'!$A$2:$H$40,8),"")</f>
        <v/>
      </c>
      <c r="AD966" s="24" t="str">
        <f>IF(Z966&lt;&gt;"",VLOOKUP(Z966,'Anlagentypen strukt inkl RD end'!$A$2:$H$40,8),"")</f>
        <v/>
      </c>
      <c r="AE966" s="33" t="str">
        <f t="shared" si="284"/>
        <v/>
      </c>
      <c r="AF966" s="25"/>
      <c r="AG966" s="25"/>
      <c r="AH966" s="25"/>
      <c r="AI966" s="25"/>
      <c r="AJ966" s="47" t="str">
        <f t="shared" si="285"/>
        <v/>
      </c>
      <c r="AK966" s="48" t="str">
        <f t="shared" si="279"/>
        <v/>
      </c>
      <c r="AL966" s="47" t="str">
        <f t="shared" si="290"/>
        <v/>
      </c>
      <c r="AM966" s="27"/>
      <c r="AN966" s="36" t="str">
        <f t="shared" si="280"/>
        <v/>
      </c>
      <c r="AO966" s="39" t="str">
        <f t="shared" si="276"/>
        <v/>
      </c>
      <c r="AP966" s="39" t="str">
        <f t="shared" si="286"/>
        <v/>
      </c>
      <c r="AQ966" s="97" t="str">
        <f t="shared" si="281"/>
        <v/>
      </c>
      <c r="AR966" s="113" t="str">
        <f>_xlfn.IFNA(IF(AND(MATCH(B966,SlNrfürStrecke!A:A,0)&gt;0,MATCH(C966,SlNrfürStrecke!B:B,0)&gt;0)=TRUE,"ja","nein"),"nein")</f>
        <v>nein</v>
      </c>
      <c r="AS966" s="140" t="str">
        <f t="shared" si="287"/>
        <v>nein</v>
      </c>
      <c r="AT966" s="113" t="str">
        <f t="shared" si="288"/>
        <v>Ja</v>
      </c>
      <c r="AU966" s="113"/>
      <c r="AV966" s="141" t="s">
        <v>3607</v>
      </c>
    </row>
    <row r="967" spans="1:48" s="39" customFormat="1" x14ac:dyDescent="0.25">
      <c r="A967" s="23" t="s">
        <v>2345</v>
      </c>
      <c r="B967" s="77">
        <v>53504</v>
      </c>
      <c r="C967" s="80" t="s">
        <v>3</v>
      </c>
      <c r="D967" s="81" t="s">
        <v>3</v>
      </c>
      <c r="E967" s="37" t="b">
        <f t="shared" si="289"/>
        <v>1</v>
      </c>
      <c r="F967" s="37" t="b">
        <f t="shared" si="282"/>
        <v>0</v>
      </c>
      <c r="G967" s="38" t="str">
        <f t="shared" si="273"/>
        <v xml:space="preserve">53504  </v>
      </c>
      <c r="H967" s="18" t="s">
        <v>1356</v>
      </c>
      <c r="I967" s="93" t="s">
        <v>2346</v>
      </c>
      <c r="J967" s="19" t="s">
        <v>3</v>
      </c>
      <c r="K967" s="19" t="s">
        <v>3</v>
      </c>
      <c r="L967" s="51"/>
      <c r="M967" s="51"/>
      <c r="N967" s="19" t="str">
        <f t="shared" si="274"/>
        <v/>
      </c>
      <c r="O967" s="22" t="str">
        <f t="shared" ca="1" si="277"/>
        <v>ja</v>
      </c>
      <c r="P967" s="22" t="str">
        <f t="shared" ca="1" si="278"/>
        <v>ja</v>
      </c>
      <c r="Q967" s="20" t="str">
        <f t="shared" ca="1" si="275"/>
        <v>Ja</v>
      </c>
      <c r="R967" s="53" t="s">
        <v>1355</v>
      </c>
      <c r="S967" s="73" t="s">
        <v>2345</v>
      </c>
      <c r="T967" s="28"/>
      <c r="U967" s="33" t="str">
        <f t="shared" si="283"/>
        <v/>
      </c>
      <c r="V967" s="29"/>
      <c r="W967" s="35"/>
      <c r="X967" s="35"/>
      <c r="Y967" s="35"/>
      <c r="Z967" s="35"/>
      <c r="AA967" s="24" t="str">
        <f>IF(W967&lt;&gt;"",VLOOKUP(W967,'Anlagentypen strukt inkl RD end'!$A$2:$H$40,8),"")</f>
        <v/>
      </c>
      <c r="AB967" s="24" t="str">
        <f>IF(X967&lt;&gt;"",VLOOKUP(X967,'Anlagentypen strukt inkl RD end'!$A$2:$H$40,8),"")</f>
        <v/>
      </c>
      <c r="AC967" s="24" t="str">
        <f>IF(Y967&lt;&gt;"",VLOOKUP(Y967,'Anlagentypen strukt inkl RD end'!$A$2:$H$40,8),"")</f>
        <v/>
      </c>
      <c r="AD967" s="24" t="str">
        <f>IF(Z967&lt;&gt;"",VLOOKUP(Z967,'Anlagentypen strukt inkl RD end'!$A$2:$H$40,8),"")</f>
        <v/>
      </c>
      <c r="AE967" s="33" t="str">
        <f t="shared" si="284"/>
        <v/>
      </c>
      <c r="AF967" s="25"/>
      <c r="AG967" s="25"/>
      <c r="AH967" s="25"/>
      <c r="AI967" s="25"/>
      <c r="AJ967" s="47" t="str">
        <f t="shared" si="285"/>
        <v/>
      </c>
      <c r="AK967" s="48" t="str">
        <f t="shared" si="279"/>
        <v/>
      </c>
      <c r="AL967" s="47" t="str">
        <f t="shared" si="290"/>
        <v/>
      </c>
      <c r="AM967" s="27"/>
      <c r="AN967" s="36" t="str">
        <f t="shared" si="280"/>
        <v/>
      </c>
      <c r="AO967" s="39" t="str">
        <f t="shared" si="276"/>
        <v/>
      </c>
      <c r="AP967" s="39" t="str">
        <f t="shared" si="286"/>
        <v>X</v>
      </c>
      <c r="AQ967" s="97" t="str">
        <f t="shared" si="281"/>
        <v/>
      </c>
      <c r="AR967" s="140" t="str">
        <f>_xlfn.IFNA(IF(AND(MATCH(B967,SlNrfürStrecke!A:A,0)&gt;0,MATCH(C967,SlNrfürStrecke!B:B,0)&gt;0)=TRUE,"ja","nein"),"nein")</f>
        <v>ja</v>
      </c>
      <c r="AS967" s="140" t="str">
        <f t="shared" si="287"/>
        <v>ja</v>
      </c>
      <c r="AT967" s="113" t="str">
        <f t="shared" si="288"/>
        <v>Nein</v>
      </c>
      <c r="AU967" s="113"/>
      <c r="AV967" s="141" t="s">
        <v>3607</v>
      </c>
    </row>
    <row r="968" spans="1:48" s="39" customFormat="1" hidden="1" x14ac:dyDescent="0.25">
      <c r="A968" s="23"/>
      <c r="B968" s="77">
        <v>53504</v>
      </c>
      <c r="C968" s="81" t="s">
        <v>7</v>
      </c>
      <c r="D968" s="81" t="s">
        <v>8</v>
      </c>
      <c r="E968" s="37" t="b">
        <f t="shared" si="289"/>
        <v>0</v>
      </c>
      <c r="F968" s="37" t="b">
        <f t="shared" si="282"/>
        <v>0</v>
      </c>
      <c r="G968" s="38" t="str">
        <f t="shared" si="273"/>
        <v>53504 77 g</v>
      </c>
      <c r="H968" s="18" t="s">
        <v>1356</v>
      </c>
      <c r="I968" s="94" t="s">
        <v>9</v>
      </c>
      <c r="J968" s="19" t="s">
        <v>3</v>
      </c>
      <c r="K968" s="19" t="s">
        <v>3</v>
      </c>
      <c r="L968" s="51"/>
      <c r="M968" s="51"/>
      <c r="N968" s="19" t="str">
        <f t="shared" si="274"/>
        <v/>
      </c>
      <c r="O968" s="22" t="str">
        <f t="shared" ca="1" si="277"/>
        <v>ja</v>
      </c>
      <c r="P968" s="22" t="str">
        <f t="shared" ca="1" si="278"/>
        <v>ja</v>
      </c>
      <c r="Q968" s="20" t="str">
        <f t="shared" ca="1" si="275"/>
        <v>Ja</v>
      </c>
      <c r="R968" s="53" t="s">
        <v>1357</v>
      </c>
      <c r="S968" s="84"/>
      <c r="T968" s="83"/>
      <c r="U968" s="33" t="str">
        <f t="shared" si="283"/>
        <v/>
      </c>
      <c r="V968" s="29"/>
      <c r="W968" s="35"/>
      <c r="X968" s="35"/>
      <c r="Y968" s="35"/>
      <c r="Z968" s="35"/>
      <c r="AA968" s="24" t="str">
        <f>IF(W968&lt;&gt;"",VLOOKUP(W968,'Anlagentypen strukt inkl RD end'!$A$2:$H$40,8),"")</f>
        <v/>
      </c>
      <c r="AB968" s="24" t="str">
        <f>IF(X968&lt;&gt;"",VLOOKUP(X968,'Anlagentypen strukt inkl RD end'!$A$2:$H$40,8),"")</f>
        <v/>
      </c>
      <c r="AC968" s="24" t="str">
        <f>IF(Y968&lt;&gt;"",VLOOKUP(Y968,'Anlagentypen strukt inkl RD end'!$A$2:$H$40,8),"")</f>
        <v/>
      </c>
      <c r="AD968" s="24" t="str">
        <f>IF(Z968&lt;&gt;"",VLOOKUP(Z968,'Anlagentypen strukt inkl RD end'!$A$2:$H$40,8),"")</f>
        <v/>
      </c>
      <c r="AE968" s="33" t="str">
        <f t="shared" si="284"/>
        <v/>
      </c>
      <c r="AF968" s="25"/>
      <c r="AG968" s="25"/>
      <c r="AH968" s="25"/>
      <c r="AI968" s="25"/>
      <c r="AJ968" s="47" t="str">
        <f t="shared" si="285"/>
        <v/>
      </c>
      <c r="AK968" s="48" t="str">
        <f t="shared" si="279"/>
        <v/>
      </c>
      <c r="AL968" s="47" t="str">
        <f t="shared" si="290"/>
        <v/>
      </c>
      <c r="AM968" s="27"/>
      <c r="AN968" s="36" t="str">
        <f t="shared" si="280"/>
        <v/>
      </c>
      <c r="AO968" s="39" t="str">
        <f t="shared" si="276"/>
        <v/>
      </c>
      <c r="AP968" s="39" t="str">
        <f t="shared" si="286"/>
        <v/>
      </c>
      <c r="AQ968" s="97" t="str">
        <f t="shared" si="281"/>
        <v/>
      </c>
      <c r="AR968" s="113" t="str">
        <f>_xlfn.IFNA(IF(AND(MATCH(B968,SlNrfürStrecke!A:A,0)&gt;0,MATCH(C968,SlNrfürStrecke!B:B,0)&gt;0)=TRUE,"ja","nein"),"nein")</f>
        <v>nein</v>
      </c>
      <c r="AS968" s="140" t="str">
        <f t="shared" si="287"/>
        <v>nein</v>
      </c>
      <c r="AT968" s="113" t="str">
        <f t="shared" si="288"/>
        <v>Ja</v>
      </c>
      <c r="AU968" s="113"/>
      <c r="AV968" s="141" t="s">
        <v>3607</v>
      </c>
    </row>
    <row r="969" spans="1:48" s="39" customFormat="1" x14ac:dyDescent="0.25">
      <c r="A969" s="23" t="s">
        <v>2345</v>
      </c>
      <c r="B969" s="77">
        <v>53505</v>
      </c>
      <c r="C969" s="80" t="s">
        <v>3</v>
      </c>
      <c r="D969" s="81" t="s">
        <v>3</v>
      </c>
      <c r="E969" s="37" t="b">
        <f t="shared" si="289"/>
        <v>1</v>
      </c>
      <c r="F969" s="37" t="b">
        <f t="shared" si="282"/>
        <v>0</v>
      </c>
      <c r="G969" s="38" t="str">
        <f t="shared" si="273"/>
        <v xml:space="preserve">53505  </v>
      </c>
      <c r="H969" s="18" t="s">
        <v>1359</v>
      </c>
      <c r="I969" s="93" t="s">
        <v>2346</v>
      </c>
      <c r="J969" s="19" t="s">
        <v>3</v>
      </c>
      <c r="K969" s="19" t="s">
        <v>3</v>
      </c>
      <c r="L969" s="51"/>
      <c r="M969" s="51"/>
      <c r="N969" s="19" t="str">
        <f t="shared" si="274"/>
        <v/>
      </c>
      <c r="O969" s="22" t="str">
        <f t="shared" ca="1" si="277"/>
        <v>ja</v>
      </c>
      <c r="P969" s="22" t="str">
        <f t="shared" ca="1" si="278"/>
        <v>ja</v>
      </c>
      <c r="Q969" s="20" t="str">
        <f t="shared" ca="1" si="275"/>
        <v>Ja</v>
      </c>
      <c r="R969" s="53" t="s">
        <v>1358</v>
      </c>
      <c r="S969" s="73" t="s">
        <v>2345</v>
      </c>
      <c r="T969" s="28"/>
      <c r="U969" s="33" t="str">
        <f t="shared" si="283"/>
        <v/>
      </c>
      <c r="V969" s="29"/>
      <c r="W969" s="35"/>
      <c r="X969" s="35"/>
      <c r="Y969" s="35"/>
      <c r="Z969" s="35"/>
      <c r="AA969" s="24" t="str">
        <f>IF(W969&lt;&gt;"",VLOOKUP(W969,'Anlagentypen strukt inkl RD end'!$A$2:$H$40,8),"")</f>
        <v/>
      </c>
      <c r="AB969" s="24" t="str">
        <f>IF(X969&lt;&gt;"",VLOOKUP(X969,'Anlagentypen strukt inkl RD end'!$A$2:$H$40,8),"")</f>
        <v/>
      </c>
      <c r="AC969" s="24" t="str">
        <f>IF(Y969&lt;&gt;"",VLOOKUP(Y969,'Anlagentypen strukt inkl RD end'!$A$2:$H$40,8),"")</f>
        <v/>
      </c>
      <c r="AD969" s="24" t="str">
        <f>IF(Z969&lt;&gt;"",VLOOKUP(Z969,'Anlagentypen strukt inkl RD end'!$A$2:$H$40,8),"")</f>
        <v/>
      </c>
      <c r="AE969" s="33" t="str">
        <f t="shared" si="284"/>
        <v/>
      </c>
      <c r="AF969" s="25"/>
      <c r="AG969" s="25"/>
      <c r="AH969" s="25"/>
      <c r="AI969" s="25"/>
      <c r="AJ969" s="47" t="str">
        <f t="shared" si="285"/>
        <v/>
      </c>
      <c r="AK969" s="48" t="str">
        <f t="shared" si="279"/>
        <v/>
      </c>
      <c r="AL969" s="47" t="str">
        <f t="shared" si="290"/>
        <v/>
      </c>
      <c r="AM969" s="27"/>
      <c r="AN969" s="36" t="str">
        <f t="shared" si="280"/>
        <v/>
      </c>
      <c r="AO969" s="39" t="str">
        <f t="shared" si="276"/>
        <v/>
      </c>
      <c r="AP969" s="39" t="str">
        <f t="shared" si="286"/>
        <v>X</v>
      </c>
      <c r="AQ969" s="97" t="str">
        <f t="shared" si="281"/>
        <v/>
      </c>
      <c r="AR969" s="140" t="str">
        <f>_xlfn.IFNA(IF(AND(MATCH(B969,SlNrfürStrecke!A:A,0)&gt;0,MATCH(C969,SlNrfürStrecke!B:B,0)&gt;0)=TRUE,"ja","nein"),"nein")</f>
        <v>ja</v>
      </c>
      <c r="AS969" s="140" t="str">
        <f t="shared" si="287"/>
        <v>ja</v>
      </c>
      <c r="AT969" s="113" t="str">
        <f t="shared" si="288"/>
        <v>Nein</v>
      </c>
      <c r="AU969" s="113"/>
      <c r="AV969" s="141" t="s">
        <v>3607</v>
      </c>
    </row>
    <row r="970" spans="1:48" s="39" customFormat="1" hidden="1" x14ac:dyDescent="0.25">
      <c r="A970" s="23"/>
      <c r="B970" s="77">
        <v>53505</v>
      </c>
      <c r="C970" s="81" t="s">
        <v>7</v>
      </c>
      <c r="D970" s="81" t="s">
        <v>8</v>
      </c>
      <c r="E970" s="37" t="b">
        <f t="shared" si="289"/>
        <v>0</v>
      </c>
      <c r="F970" s="37" t="b">
        <f t="shared" si="282"/>
        <v>0</v>
      </c>
      <c r="G970" s="38" t="str">
        <f t="shared" si="273"/>
        <v>53505 77 g</v>
      </c>
      <c r="H970" s="18" t="s">
        <v>1359</v>
      </c>
      <c r="I970" s="94" t="s">
        <v>9</v>
      </c>
      <c r="J970" s="19" t="s">
        <v>3</v>
      </c>
      <c r="K970" s="19" t="s">
        <v>3</v>
      </c>
      <c r="L970" s="51"/>
      <c r="M970" s="51"/>
      <c r="N970" s="19" t="str">
        <f t="shared" si="274"/>
        <v/>
      </c>
      <c r="O970" s="22" t="str">
        <f t="shared" ca="1" si="277"/>
        <v>ja</v>
      </c>
      <c r="P970" s="22" t="str">
        <f t="shared" ca="1" si="278"/>
        <v>ja</v>
      </c>
      <c r="Q970" s="20" t="str">
        <f t="shared" ca="1" si="275"/>
        <v>Ja</v>
      </c>
      <c r="R970" s="53" t="s">
        <v>1360</v>
      </c>
      <c r="S970" s="84"/>
      <c r="T970" s="83"/>
      <c r="U970" s="33" t="str">
        <f t="shared" si="283"/>
        <v/>
      </c>
      <c r="V970" s="29"/>
      <c r="W970" s="35"/>
      <c r="X970" s="35"/>
      <c r="Y970" s="35"/>
      <c r="Z970" s="35"/>
      <c r="AA970" s="24" t="str">
        <f>IF(W970&lt;&gt;"",VLOOKUP(W970,'Anlagentypen strukt inkl RD end'!$A$2:$H$40,8),"")</f>
        <v/>
      </c>
      <c r="AB970" s="24" t="str">
        <f>IF(X970&lt;&gt;"",VLOOKUP(X970,'Anlagentypen strukt inkl RD end'!$A$2:$H$40,8),"")</f>
        <v/>
      </c>
      <c r="AC970" s="24" t="str">
        <f>IF(Y970&lt;&gt;"",VLOOKUP(Y970,'Anlagentypen strukt inkl RD end'!$A$2:$H$40,8),"")</f>
        <v/>
      </c>
      <c r="AD970" s="24" t="str">
        <f>IF(Z970&lt;&gt;"",VLOOKUP(Z970,'Anlagentypen strukt inkl RD end'!$A$2:$H$40,8),"")</f>
        <v/>
      </c>
      <c r="AE970" s="33" t="str">
        <f t="shared" si="284"/>
        <v/>
      </c>
      <c r="AF970" s="25"/>
      <c r="AG970" s="25"/>
      <c r="AH970" s="25"/>
      <c r="AI970" s="25"/>
      <c r="AJ970" s="47" t="str">
        <f t="shared" si="285"/>
        <v/>
      </c>
      <c r="AK970" s="48" t="str">
        <f t="shared" si="279"/>
        <v/>
      </c>
      <c r="AL970" s="47" t="str">
        <f t="shared" si="290"/>
        <v/>
      </c>
      <c r="AM970" s="27"/>
      <c r="AN970" s="36" t="str">
        <f t="shared" si="280"/>
        <v/>
      </c>
      <c r="AO970" s="39" t="str">
        <f t="shared" si="276"/>
        <v/>
      </c>
      <c r="AP970" s="39" t="str">
        <f t="shared" si="286"/>
        <v/>
      </c>
      <c r="AQ970" s="97" t="str">
        <f t="shared" si="281"/>
        <v/>
      </c>
      <c r="AR970" s="113" t="str">
        <f>_xlfn.IFNA(IF(AND(MATCH(B970,SlNrfürStrecke!A:A,0)&gt;0,MATCH(C970,SlNrfürStrecke!B:B,0)&gt;0)=TRUE,"ja","nein"),"nein")</f>
        <v>nein</v>
      </c>
      <c r="AS970" s="140" t="str">
        <f t="shared" si="287"/>
        <v>nein</v>
      </c>
      <c r="AT970" s="113" t="str">
        <f t="shared" si="288"/>
        <v>Ja</v>
      </c>
      <c r="AU970" s="113"/>
      <c r="AV970" s="141" t="s">
        <v>3607</v>
      </c>
    </row>
    <row r="971" spans="1:48" s="39" customFormat="1" x14ac:dyDescent="0.25">
      <c r="A971" s="23" t="s">
        <v>2345</v>
      </c>
      <c r="B971" s="77">
        <v>53506</v>
      </c>
      <c r="C971" s="80" t="s">
        <v>3</v>
      </c>
      <c r="D971" s="81" t="s">
        <v>3</v>
      </c>
      <c r="E971" s="37" t="b">
        <f t="shared" si="289"/>
        <v>1</v>
      </c>
      <c r="F971" s="37" t="b">
        <f t="shared" si="282"/>
        <v>0</v>
      </c>
      <c r="G971" s="38" t="str">
        <f t="shared" si="273"/>
        <v xml:space="preserve">53506  </v>
      </c>
      <c r="H971" s="18" t="s">
        <v>1362</v>
      </c>
      <c r="I971" s="93" t="s">
        <v>2346</v>
      </c>
      <c r="J971" s="19" t="s">
        <v>3</v>
      </c>
      <c r="K971" s="19" t="s">
        <v>3</v>
      </c>
      <c r="L971" s="51"/>
      <c r="M971" s="51"/>
      <c r="N971" s="19" t="str">
        <f t="shared" si="274"/>
        <v/>
      </c>
      <c r="O971" s="22" t="str">
        <f t="shared" ca="1" si="277"/>
        <v>ja</v>
      </c>
      <c r="P971" s="22" t="str">
        <f t="shared" ca="1" si="278"/>
        <v>ja</v>
      </c>
      <c r="Q971" s="20" t="str">
        <f t="shared" ca="1" si="275"/>
        <v>Ja</v>
      </c>
      <c r="R971" s="53" t="s">
        <v>1361</v>
      </c>
      <c r="S971" s="73" t="s">
        <v>2345</v>
      </c>
      <c r="T971" s="28"/>
      <c r="U971" s="33" t="str">
        <f t="shared" si="283"/>
        <v/>
      </c>
      <c r="V971" s="29"/>
      <c r="W971" s="35"/>
      <c r="X971" s="35"/>
      <c r="Y971" s="35"/>
      <c r="Z971" s="35"/>
      <c r="AA971" s="24" t="str">
        <f>IF(W971&lt;&gt;"",VLOOKUP(W971,'Anlagentypen strukt inkl RD end'!$A$2:$H$40,8),"")</f>
        <v/>
      </c>
      <c r="AB971" s="24" t="str">
        <f>IF(X971&lt;&gt;"",VLOOKUP(X971,'Anlagentypen strukt inkl RD end'!$A$2:$H$40,8),"")</f>
        <v/>
      </c>
      <c r="AC971" s="24" t="str">
        <f>IF(Y971&lt;&gt;"",VLOOKUP(Y971,'Anlagentypen strukt inkl RD end'!$A$2:$H$40,8),"")</f>
        <v/>
      </c>
      <c r="AD971" s="24" t="str">
        <f>IF(Z971&lt;&gt;"",VLOOKUP(Z971,'Anlagentypen strukt inkl RD end'!$A$2:$H$40,8),"")</f>
        <v/>
      </c>
      <c r="AE971" s="33" t="str">
        <f t="shared" si="284"/>
        <v/>
      </c>
      <c r="AF971" s="25"/>
      <c r="AG971" s="25"/>
      <c r="AH971" s="25"/>
      <c r="AI971" s="25"/>
      <c r="AJ971" s="47" t="str">
        <f t="shared" si="285"/>
        <v/>
      </c>
      <c r="AK971" s="48" t="str">
        <f t="shared" si="279"/>
        <v/>
      </c>
      <c r="AL971" s="47" t="str">
        <f t="shared" si="290"/>
        <v/>
      </c>
      <c r="AM971" s="27"/>
      <c r="AN971" s="36" t="str">
        <f t="shared" si="280"/>
        <v/>
      </c>
      <c r="AO971" s="39" t="str">
        <f t="shared" si="276"/>
        <v/>
      </c>
      <c r="AP971" s="39" t="str">
        <f t="shared" si="286"/>
        <v>X</v>
      </c>
      <c r="AQ971" s="97" t="str">
        <f t="shared" si="281"/>
        <v/>
      </c>
      <c r="AR971" s="140" t="str">
        <f>_xlfn.IFNA(IF(AND(MATCH(B971,SlNrfürStrecke!A:A,0)&gt;0,MATCH(C971,SlNrfürStrecke!B:B,0)&gt;0)=TRUE,"ja","nein"),"nein")</f>
        <v>ja</v>
      </c>
      <c r="AS971" s="140" t="str">
        <f t="shared" si="287"/>
        <v>ja</v>
      </c>
      <c r="AT971" s="113" t="str">
        <f t="shared" si="288"/>
        <v>Nein</v>
      </c>
      <c r="AU971" s="113"/>
      <c r="AV971" s="141" t="s">
        <v>3607</v>
      </c>
    </row>
    <row r="972" spans="1:48" s="39" customFormat="1" hidden="1" x14ac:dyDescent="0.25">
      <c r="A972" s="23"/>
      <c r="B972" s="77">
        <v>53506</v>
      </c>
      <c r="C972" s="81" t="s">
        <v>7</v>
      </c>
      <c r="D972" s="81" t="s">
        <v>8</v>
      </c>
      <c r="E972" s="37" t="b">
        <f t="shared" si="289"/>
        <v>0</v>
      </c>
      <c r="F972" s="37" t="b">
        <f t="shared" si="282"/>
        <v>0</v>
      </c>
      <c r="G972" s="38" t="str">
        <f t="shared" si="273"/>
        <v>53506 77 g</v>
      </c>
      <c r="H972" s="18" t="s">
        <v>1362</v>
      </c>
      <c r="I972" s="94" t="s">
        <v>9</v>
      </c>
      <c r="J972" s="19" t="s">
        <v>3</v>
      </c>
      <c r="K972" s="19" t="s">
        <v>3</v>
      </c>
      <c r="L972" s="51"/>
      <c r="M972" s="51"/>
      <c r="N972" s="19" t="str">
        <f t="shared" si="274"/>
        <v/>
      </c>
      <c r="O972" s="22" t="str">
        <f t="shared" ca="1" si="277"/>
        <v>ja</v>
      </c>
      <c r="P972" s="22" t="str">
        <f t="shared" ca="1" si="278"/>
        <v>ja</v>
      </c>
      <c r="Q972" s="20" t="str">
        <f t="shared" ca="1" si="275"/>
        <v>Ja</v>
      </c>
      <c r="R972" s="53" t="s">
        <v>1363</v>
      </c>
      <c r="S972" s="84"/>
      <c r="T972" s="83"/>
      <c r="U972" s="33" t="str">
        <f t="shared" si="283"/>
        <v/>
      </c>
      <c r="V972" s="29"/>
      <c r="W972" s="35"/>
      <c r="X972" s="35"/>
      <c r="Y972" s="35"/>
      <c r="Z972" s="35"/>
      <c r="AA972" s="24" t="str">
        <f>IF(W972&lt;&gt;"",VLOOKUP(W972,'Anlagentypen strukt inkl RD end'!$A$2:$H$40,8),"")</f>
        <v/>
      </c>
      <c r="AB972" s="24" t="str">
        <f>IF(X972&lt;&gt;"",VLOOKUP(X972,'Anlagentypen strukt inkl RD end'!$A$2:$H$40,8),"")</f>
        <v/>
      </c>
      <c r="AC972" s="24" t="str">
        <f>IF(Y972&lt;&gt;"",VLOOKUP(Y972,'Anlagentypen strukt inkl RD end'!$A$2:$H$40,8),"")</f>
        <v/>
      </c>
      <c r="AD972" s="24" t="str">
        <f>IF(Z972&lt;&gt;"",VLOOKUP(Z972,'Anlagentypen strukt inkl RD end'!$A$2:$H$40,8),"")</f>
        <v/>
      </c>
      <c r="AE972" s="33" t="str">
        <f t="shared" si="284"/>
        <v/>
      </c>
      <c r="AF972" s="25"/>
      <c r="AG972" s="25"/>
      <c r="AH972" s="25"/>
      <c r="AI972" s="25"/>
      <c r="AJ972" s="47" t="str">
        <f t="shared" si="285"/>
        <v/>
      </c>
      <c r="AK972" s="48" t="str">
        <f t="shared" si="279"/>
        <v/>
      </c>
      <c r="AL972" s="47" t="str">
        <f t="shared" si="290"/>
        <v/>
      </c>
      <c r="AM972" s="27"/>
      <c r="AN972" s="36" t="str">
        <f t="shared" si="280"/>
        <v/>
      </c>
      <c r="AO972" s="39" t="str">
        <f t="shared" si="276"/>
        <v/>
      </c>
      <c r="AP972" s="39" t="str">
        <f t="shared" si="286"/>
        <v/>
      </c>
      <c r="AQ972" s="97" t="str">
        <f t="shared" si="281"/>
        <v/>
      </c>
      <c r="AR972" s="113" t="str">
        <f>_xlfn.IFNA(IF(AND(MATCH(B972,SlNrfürStrecke!A:A,0)&gt;0,MATCH(C972,SlNrfürStrecke!B:B,0)&gt;0)=TRUE,"ja","nein"),"nein")</f>
        <v>nein</v>
      </c>
      <c r="AS972" s="140" t="str">
        <f t="shared" si="287"/>
        <v>nein</v>
      </c>
      <c r="AT972" s="113" t="str">
        <f t="shared" si="288"/>
        <v>Ja</v>
      </c>
      <c r="AU972" s="113"/>
      <c r="AV972" s="141" t="s">
        <v>3607</v>
      </c>
    </row>
    <row r="973" spans="1:48" s="39" customFormat="1" hidden="1" x14ac:dyDescent="0.25">
      <c r="A973" s="23"/>
      <c r="B973" s="77">
        <v>53507</v>
      </c>
      <c r="C973" s="80" t="s">
        <v>3</v>
      </c>
      <c r="D973" s="81" t="s">
        <v>8</v>
      </c>
      <c r="E973" s="37" t="b">
        <f t="shared" si="289"/>
        <v>0</v>
      </c>
      <c r="F973" s="37" t="b">
        <f t="shared" si="282"/>
        <v>0</v>
      </c>
      <c r="G973" s="38" t="str">
        <f t="shared" si="273"/>
        <v>53507  g</v>
      </c>
      <c r="H973" s="18" t="s">
        <v>1365</v>
      </c>
      <c r="I973" s="93" t="s">
        <v>2346</v>
      </c>
      <c r="J973" s="19" t="s">
        <v>3</v>
      </c>
      <c r="K973" s="19" t="s">
        <v>3</v>
      </c>
      <c r="L973" s="51"/>
      <c r="M973" s="51"/>
      <c r="N973" s="19" t="str">
        <f t="shared" si="274"/>
        <v/>
      </c>
      <c r="O973" s="22" t="str">
        <f t="shared" ca="1" si="277"/>
        <v>ja</v>
      </c>
      <c r="P973" s="22" t="str">
        <f t="shared" ca="1" si="278"/>
        <v>ja</v>
      </c>
      <c r="Q973" s="20" t="str">
        <f t="shared" ca="1" si="275"/>
        <v>Ja</v>
      </c>
      <c r="R973" s="53" t="s">
        <v>1364</v>
      </c>
      <c r="S973" s="84"/>
      <c r="T973" s="83"/>
      <c r="U973" s="33" t="str">
        <f t="shared" si="283"/>
        <v/>
      </c>
      <c r="V973" s="29"/>
      <c r="W973" s="35"/>
      <c r="X973" s="35"/>
      <c r="Y973" s="35"/>
      <c r="Z973" s="35"/>
      <c r="AA973" s="24" t="str">
        <f>IF(W973&lt;&gt;"",VLOOKUP(W973,'Anlagentypen strukt inkl RD end'!$A$2:$H$40,8),"")</f>
        <v/>
      </c>
      <c r="AB973" s="24" t="str">
        <f>IF(X973&lt;&gt;"",VLOOKUP(X973,'Anlagentypen strukt inkl RD end'!$A$2:$H$40,8),"")</f>
        <v/>
      </c>
      <c r="AC973" s="24" t="str">
        <f>IF(Y973&lt;&gt;"",VLOOKUP(Y973,'Anlagentypen strukt inkl RD end'!$A$2:$H$40,8),"")</f>
        <v/>
      </c>
      <c r="AD973" s="24" t="str">
        <f>IF(Z973&lt;&gt;"",VLOOKUP(Z973,'Anlagentypen strukt inkl RD end'!$A$2:$H$40,8),"")</f>
        <v/>
      </c>
      <c r="AE973" s="33" t="str">
        <f t="shared" si="284"/>
        <v/>
      </c>
      <c r="AF973" s="25"/>
      <c r="AG973" s="25"/>
      <c r="AH973" s="25"/>
      <c r="AI973" s="25"/>
      <c r="AJ973" s="47" t="str">
        <f t="shared" si="285"/>
        <v/>
      </c>
      <c r="AK973" s="48" t="str">
        <f t="shared" si="279"/>
        <v/>
      </c>
      <c r="AL973" s="47" t="str">
        <f t="shared" si="290"/>
        <v/>
      </c>
      <c r="AM973" s="27"/>
      <c r="AN973" s="36" t="str">
        <f t="shared" si="280"/>
        <v/>
      </c>
      <c r="AO973" s="39" t="str">
        <f t="shared" si="276"/>
        <v/>
      </c>
      <c r="AP973" s="39" t="str">
        <f t="shared" si="286"/>
        <v/>
      </c>
      <c r="AQ973" s="97" t="str">
        <f t="shared" si="281"/>
        <v/>
      </c>
      <c r="AR973" s="140" t="str">
        <f>_xlfn.IFNA(IF(AND(MATCH(B973,SlNrfürStrecke!A:A,0)&gt;0,MATCH(C973,SlNrfürStrecke!B:B,0)&gt;0)=TRUE,"ja","nein"),"nein")</f>
        <v>nein</v>
      </c>
      <c r="AS973" s="140" t="str">
        <f t="shared" si="287"/>
        <v>nein</v>
      </c>
      <c r="AT973" s="113" t="str">
        <f t="shared" si="288"/>
        <v>Ja</v>
      </c>
      <c r="AU973" s="113"/>
      <c r="AV973" s="141" t="s">
        <v>3607</v>
      </c>
    </row>
    <row r="974" spans="1:48" s="39" customFormat="1" hidden="1" x14ac:dyDescent="0.25">
      <c r="A974" s="23"/>
      <c r="B974" s="77">
        <v>53507</v>
      </c>
      <c r="C974" s="81" t="s">
        <v>112</v>
      </c>
      <c r="D974" s="81" t="s">
        <v>3</v>
      </c>
      <c r="E974" s="37" t="b">
        <f t="shared" si="289"/>
        <v>0</v>
      </c>
      <c r="F974" s="37" t="b">
        <f t="shared" si="282"/>
        <v>0</v>
      </c>
      <c r="G974" s="38" t="str">
        <f t="shared" si="273"/>
        <v xml:space="preserve">53507 88 </v>
      </c>
      <c r="H974" s="18" t="s">
        <v>1365</v>
      </c>
      <c r="I974" s="94" t="s">
        <v>113</v>
      </c>
      <c r="J974" s="19" t="s">
        <v>3</v>
      </c>
      <c r="K974" s="19" t="s">
        <v>3</v>
      </c>
      <c r="L974" s="51"/>
      <c r="M974" s="51"/>
      <c r="N974" s="19" t="str">
        <f t="shared" si="274"/>
        <v/>
      </c>
      <c r="O974" s="22" t="str">
        <f t="shared" ca="1" si="277"/>
        <v>ja</v>
      </c>
      <c r="P974" s="22" t="str">
        <f t="shared" ca="1" si="278"/>
        <v>ja</v>
      </c>
      <c r="Q974" s="20" t="str">
        <f t="shared" ca="1" si="275"/>
        <v>Ja</v>
      </c>
      <c r="R974" s="53" t="s">
        <v>1366</v>
      </c>
      <c r="S974" s="73"/>
      <c r="T974" s="28"/>
      <c r="U974" s="33" t="str">
        <f t="shared" si="283"/>
        <v/>
      </c>
      <c r="V974" s="29"/>
      <c r="W974" s="35"/>
      <c r="X974" s="35"/>
      <c r="Y974" s="35"/>
      <c r="Z974" s="35"/>
      <c r="AA974" s="24" t="str">
        <f>IF(W974&lt;&gt;"",VLOOKUP(W974,'Anlagentypen strukt inkl RD end'!$A$2:$H$40,8),"")</f>
        <v/>
      </c>
      <c r="AB974" s="24" t="str">
        <f>IF(X974&lt;&gt;"",VLOOKUP(X974,'Anlagentypen strukt inkl RD end'!$A$2:$H$40,8),"")</f>
        <v/>
      </c>
      <c r="AC974" s="24" t="str">
        <f>IF(Y974&lt;&gt;"",VLOOKUP(Y974,'Anlagentypen strukt inkl RD end'!$A$2:$H$40,8),"")</f>
        <v/>
      </c>
      <c r="AD974" s="24" t="str">
        <f>IF(Z974&lt;&gt;"",VLOOKUP(Z974,'Anlagentypen strukt inkl RD end'!$A$2:$H$40,8),"")</f>
        <v/>
      </c>
      <c r="AE974" s="33" t="str">
        <f t="shared" si="284"/>
        <v/>
      </c>
      <c r="AF974" s="25"/>
      <c r="AG974" s="25"/>
      <c r="AH974" s="25"/>
      <c r="AI974" s="25"/>
      <c r="AJ974" s="47" t="str">
        <f t="shared" si="285"/>
        <v/>
      </c>
      <c r="AK974" s="48" t="str">
        <f t="shared" si="279"/>
        <v/>
      </c>
      <c r="AL974" s="47" t="str">
        <f t="shared" si="290"/>
        <v/>
      </c>
      <c r="AM974" s="27"/>
      <c r="AN974" s="36" t="str">
        <f t="shared" si="280"/>
        <v/>
      </c>
      <c r="AO974" s="39" t="str">
        <f t="shared" si="276"/>
        <v/>
      </c>
      <c r="AP974" s="39" t="str">
        <f t="shared" si="286"/>
        <v/>
      </c>
      <c r="AQ974" s="97" t="str">
        <f t="shared" si="281"/>
        <v/>
      </c>
      <c r="AR974" s="113" t="str">
        <f>_xlfn.IFNA(IF(AND(MATCH(B974,SlNrfürStrecke!A:A,0)&gt;0,MATCH(C974,SlNrfürStrecke!B:B,0)&gt;0)=TRUE,"ja","nein"),"nein")</f>
        <v>nein</v>
      </c>
      <c r="AS974" s="140" t="str">
        <f t="shared" si="287"/>
        <v>nein</v>
      </c>
      <c r="AT974" s="113" t="str">
        <f t="shared" si="288"/>
        <v>Ja</v>
      </c>
      <c r="AU974" s="113"/>
      <c r="AV974" s="141" t="s">
        <v>3607</v>
      </c>
    </row>
    <row r="975" spans="1:48" s="39" customFormat="1" ht="26.4" hidden="1" x14ac:dyDescent="0.25">
      <c r="A975" s="23"/>
      <c r="B975" s="77">
        <v>53507</v>
      </c>
      <c r="C975" s="81" t="s">
        <v>142</v>
      </c>
      <c r="D975" s="81" t="s">
        <v>8</v>
      </c>
      <c r="E975" s="37" t="b">
        <f t="shared" si="289"/>
        <v>0</v>
      </c>
      <c r="F975" s="37" t="b">
        <f t="shared" si="282"/>
        <v>0</v>
      </c>
      <c r="G975" s="38" t="str">
        <f t="shared" si="273"/>
        <v>53507 91 g</v>
      </c>
      <c r="H975" s="18" t="s">
        <v>1365</v>
      </c>
      <c r="I975" s="94" t="s">
        <v>3164</v>
      </c>
      <c r="J975" s="19" t="s">
        <v>3</v>
      </c>
      <c r="K975" s="19" t="s">
        <v>3182</v>
      </c>
      <c r="L975" s="51"/>
      <c r="M975" s="51"/>
      <c r="N975" s="19" t="str">
        <f t="shared" si="274"/>
        <v/>
      </c>
      <c r="O975" s="22" t="str">
        <f t="shared" ca="1" si="277"/>
        <v>ja</v>
      </c>
      <c r="P975" s="22" t="str">
        <f t="shared" ca="1" si="278"/>
        <v>ja</v>
      </c>
      <c r="Q975" s="20" t="str">
        <f t="shared" ca="1" si="275"/>
        <v>Ja</v>
      </c>
      <c r="R975" s="53" t="s">
        <v>1367</v>
      </c>
      <c r="S975" s="84"/>
      <c r="T975" s="83"/>
      <c r="U975" s="33" t="str">
        <f t="shared" si="283"/>
        <v/>
      </c>
      <c r="V975" s="29"/>
      <c r="W975" s="35"/>
      <c r="X975" s="35"/>
      <c r="Y975" s="35"/>
      <c r="Z975" s="35"/>
      <c r="AA975" s="24" t="str">
        <f>IF(W975&lt;&gt;"",VLOOKUP(W975,'Anlagentypen strukt inkl RD end'!$A$2:$H$40,8),"")</f>
        <v/>
      </c>
      <c r="AB975" s="24" t="str">
        <f>IF(X975&lt;&gt;"",VLOOKUP(X975,'Anlagentypen strukt inkl RD end'!$A$2:$H$40,8),"")</f>
        <v/>
      </c>
      <c r="AC975" s="24" t="str">
        <f>IF(Y975&lt;&gt;"",VLOOKUP(Y975,'Anlagentypen strukt inkl RD end'!$A$2:$H$40,8),"")</f>
        <v/>
      </c>
      <c r="AD975" s="24" t="str">
        <f>IF(Z975&lt;&gt;"",VLOOKUP(Z975,'Anlagentypen strukt inkl RD end'!$A$2:$H$40,8),"")</f>
        <v/>
      </c>
      <c r="AE975" s="33" t="str">
        <f t="shared" si="284"/>
        <v/>
      </c>
      <c r="AF975" s="25"/>
      <c r="AG975" s="25"/>
      <c r="AH975" s="25"/>
      <c r="AI975" s="25"/>
      <c r="AJ975" s="47" t="str">
        <f t="shared" si="285"/>
        <v/>
      </c>
      <c r="AK975" s="48" t="str">
        <f t="shared" si="279"/>
        <v/>
      </c>
      <c r="AL975" s="47" t="str">
        <f t="shared" si="290"/>
        <v/>
      </c>
      <c r="AM975" s="27"/>
      <c r="AN975" s="36" t="str">
        <f t="shared" si="280"/>
        <v/>
      </c>
      <c r="AO975" s="39" t="str">
        <f t="shared" si="276"/>
        <v/>
      </c>
      <c r="AP975" s="39" t="str">
        <f t="shared" si="286"/>
        <v/>
      </c>
      <c r="AQ975" s="97" t="str">
        <f t="shared" si="281"/>
        <v/>
      </c>
      <c r="AR975" s="113" t="str">
        <f>_xlfn.IFNA(IF(AND(MATCH(B975,SlNrfürStrecke!A:A,0)&gt;0,MATCH(C975,SlNrfürStrecke!B:B,0)&gt;0)=TRUE,"ja","nein"),"nein")</f>
        <v>nein</v>
      </c>
      <c r="AS975" s="140" t="str">
        <f t="shared" si="287"/>
        <v>nein</v>
      </c>
      <c r="AT975" s="113" t="str">
        <f t="shared" si="288"/>
        <v>Ja</v>
      </c>
      <c r="AU975" s="113"/>
      <c r="AV975" s="141" t="s">
        <v>3607</v>
      </c>
    </row>
    <row r="976" spans="1:48" s="39" customFormat="1" hidden="1" x14ac:dyDescent="0.25">
      <c r="A976" s="23"/>
      <c r="B976" s="77">
        <v>53508</v>
      </c>
      <c r="C976" s="80" t="s">
        <v>3</v>
      </c>
      <c r="D976" s="81" t="s">
        <v>8</v>
      </c>
      <c r="E976" s="37" t="b">
        <f t="shared" si="289"/>
        <v>0</v>
      </c>
      <c r="F976" s="37" t="b">
        <f t="shared" si="282"/>
        <v>0</v>
      </c>
      <c r="G976" s="38" t="str">
        <f t="shared" si="273"/>
        <v>53508  g</v>
      </c>
      <c r="H976" s="18" t="s">
        <v>1369</v>
      </c>
      <c r="I976" s="93" t="s">
        <v>2346</v>
      </c>
      <c r="J976" s="19" t="s">
        <v>3</v>
      </c>
      <c r="K976" s="19" t="s">
        <v>3</v>
      </c>
      <c r="L976" s="51"/>
      <c r="M976" s="51"/>
      <c r="N976" s="19" t="str">
        <f t="shared" si="274"/>
        <v/>
      </c>
      <c r="O976" s="22" t="str">
        <f t="shared" ca="1" si="277"/>
        <v>ja</v>
      </c>
      <c r="P976" s="22" t="str">
        <f t="shared" ca="1" si="278"/>
        <v>ja</v>
      </c>
      <c r="Q976" s="20" t="str">
        <f t="shared" ca="1" si="275"/>
        <v>Ja</v>
      </c>
      <c r="R976" s="53" t="s">
        <v>1368</v>
      </c>
      <c r="S976" s="84"/>
      <c r="T976" s="83"/>
      <c r="U976" s="33" t="str">
        <f t="shared" si="283"/>
        <v/>
      </c>
      <c r="V976" s="29"/>
      <c r="W976" s="35"/>
      <c r="X976" s="35"/>
      <c r="Y976" s="35"/>
      <c r="Z976" s="35"/>
      <c r="AA976" s="24" t="str">
        <f>IF(W976&lt;&gt;"",VLOOKUP(W976,'Anlagentypen strukt inkl RD end'!$A$2:$H$40,8),"")</f>
        <v/>
      </c>
      <c r="AB976" s="24" t="str">
        <f>IF(X976&lt;&gt;"",VLOOKUP(X976,'Anlagentypen strukt inkl RD end'!$A$2:$H$40,8),"")</f>
        <v/>
      </c>
      <c r="AC976" s="24" t="str">
        <f>IF(Y976&lt;&gt;"",VLOOKUP(Y976,'Anlagentypen strukt inkl RD end'!$A$2:$H$40,8),"")</f>
        <v/>
      </c>
      <c r="AD976" s="24" t="str">
        <f>IF(Z976&lt;&gt;"",VLOOKUP(Z976,'Anlagentypen strukt inkl RD end'!$A$2:$H$40,8),"")</f>
        <v/>
      </c>
      <c r="AE976" s="33" t="str">
        <f t="shared" si="284"/>
        <v/>
      </c>
      <c r="AF976" s="25"/>
      <c r="AG976" s="25"/>
      <c r="AH976" s="25"/>
      <c r="AI976" s="25"/>
      <c r="AJ976" s="47" t="str">
        <f t="shared" si="285"/>
        <v/>
      </c>
      <c r="AK976" s="48" t="str">
        <f t="shared" si="279"/>
        <v/>
      </c>
      <c r="AL976" s="47" t="str">
        <f t="shared" si="290"/>
        <v/>
      </c>
      <c r="AM976" s="27"/>
      <c r="AN976" s="36" t="str">
        <f t="shared" si="280"/>
        <v/>
      </c>
      <c r="AO976" s="39" t="str">
        <f t="shared" si="276"/>
        <v/>
      </c>
      <c r="AP976" s="39" t="str">
        <f t="shared" si="286"/>
        <v/>
      </c>
      <c r="AQ976" s="97" t="str">
        <f t="shared" si="281"/>
        <v/>
      </c>
      <c r="AR976" s="140" t="str">
        <f>_xlfn.IFNA(IF(AND(MATCH(B976,SlNrfürStrecke!A:A,0)&gt;0,MATCH(C976,SlNrfürStrecke!B:B,0)&gt;0)=TRUE,"ja","nein"),"nein")</f>
        <v>nein</v>
      </c>
      <c r="AS976" s="140" t="str">
        <f t="shared" si="287"/>
        <v>nein</v>
      </c>
      <c r="AT976" s="113" t="str">
        <f t="shared" si="288"/>
        <v>Ja</v>
      </c>
      <c r="AU976" s="113"/>
      <c r="AV976" s="141" t="s">
        <v>3607</v>
      </c>
    </row>
    <row r="977" spans="1:48" s="39" customFormat="1" hidden="1" x14ac:dyDescent="0.25">
      <c r="A977" s="23"/>
      <c r="B977" s="77">
        <v>53508</v>
      </c>
      <c r="C977" s="81" t="s">
        <v>112</v>
      </c>
      <c r="D977" s="81" t="s">
        <v>3</v>
      </c>
      <c r="E977" s="37" t="b">
        <f t="shared" si="289"/>
        <v>0</v>
      </c>
      <c r="F977" s="37" t="b">
        <f t="shared" si="282"/>
        <v>0</v>
      </c>
      <c r="G977" s="38" t="str">
        <f t="shared" si="273"/>
        <v xml:space="preserve">53508 88 </v>
      </c>
      <c r="H977" s="18" t="s">
        <v>1369</v>
      </c>
      <c r="I977" s="94" t="s">
        <v>113</v>
      </c>
      <c r="J977" s="19" t="s">
        <v>3</v>
      </c>
      <c r="K977" s="19" t="s">
        <v>3</v>
      </c>
      <c r="L977" s="51"/>
      <c r="M977" s="51"/>
      <c r="N977" s="19" t="str">
        <f t="shared" si="274"/>
        <v/>
      </c>
      <c r="O977" s="22" t="str">
        <f t="shared" ca="1" si="277"/>
        <v>ja</v>
      </c>
      <c r="P977" s="22" t="str">
        <f t="shared" ca="1" si="278"/>
        <v>ja</v>
      </c>
      <c r="Q977" s="20" t="str">
        <f t="shared" ca="1" si="275"/>
        <v>Ja</v>
      </c>
      <c r="R977" s="53" t="s">
        <v>1370</v>
      </c>
      <c r="S977" s="73"/>
      <c r="T977" s="28"/>
      <c r="U977" s="33" t="str">
        <f t="shared" si="283"/>
        <v/>
      </c>
      <c r="V977" s="29"/>
      <c r="W977" s="35"/>
      <c r="X977" s="35"/>
      <c r="Y977" s="35"/>
      <c r="Z977" s="35"/>
      <c r="AA977" s="24" t="str">
        <f>IF(W977&lt;&gt;"",VLOOKUP(W977,'Anlagentypen strukt inkl RD end'!$A$2:$H$40,8),"")</f>
        <v/>
      </c>
      <c r="AB977" s="24" t="str">
        <f>IF(X977&lt;&gt;"",VLOOKUP(X977,'Anlagentypen strukt inkl RD end'!$A$2:$H$40,8),"")</f>
        <v/>
      </c>
      <c r="AC977" s="24" t="str">
        <f>IF(Y977&lt;&gt;"",VLOOKUP(Y977,'Anlagentypen strukt inkl RD end'!$A$2:$H$40,8),"")</f>
        <v/>
      </c>
      <c r="AD977" s="24" t="str">
        <f>IF(Z977&lt;&gt;"",VLOOKUP(Z977,'Anlagentypen strukt inkl RD end'!$A$2:$H$40,8),"")</f>
        <v/>
      </c>
      <c r="AE977" s="33" t="str">
        <f t="shared" si="284"/>
        <v/>
      </c>
      <c r="AF977" s="25"/>
      <c r="AG977" s="25"/>
      <c r="AH977" s="25"/>
      <c r="AI977" s="25"/>
      <c r="AJ977" s="47" t="str">
        <f t="shared" si="285"/>
        <v/>
      </c>
      <c r="AK977" s="48" t="str">
        <f t="shared" si="279"/>
        <v/>
      </c>
      <c r="AL977" s="47" t="str">
        <f t="shared" si="290"/>
        <v/>
      </c>
      <c r="AM977" s="27"/>
      <c r="AN977" s="36" t="str">
        <f t="shared" si="280"/>
        <v/>
      </c>
      <c r="AO977" s="39" t="str">
        <f t="shared" si="276"/>
        <v/>
      </c>
      <c r="AP977" s="39" t="str">
        <f t="shared" si="286"/>
        <v/>
      </c>
      <c r="AQ977" s="97" t="str">
        <f t="shared" si="281"/>
        <v/>
      </c>
      <c r="AR977" s="113" t="str">
        <f>_xlfn.IFNA(IF(AND(MATCH(B977,SlNrfürStrecke!A:A,0)&gt;0,MATCH(C977,SlNrfürStrecke!B:B,0)&gt;0)=TRUE,"ja","nein"),"nein")</f>
        <v>nein</v>
      </c>
      <c r="AS977" s="140" t="str">
        <f t="shared" si="287"/>
        <v>nein</v>
      </c>
      <c r="AT977" s="113" t="str">
        <f t="shared" si="288"/>
        <v>Ja</v>
      </c>
      <c r="AU977" s="113"/>
      <c r="AV977" s="141" t="s">
        <v>3607</v>
      </c>
    </row>
    <row r="978" spans="1:48" s="39" customFormat="1" ht="39.6" hidden="1" x14ac:dyDescent="0.25">
      <c r="A978" s="23"/>
      <c r="B978" s="77">
        <v>53510</v>
      </c>
      <c r="C978" s="80" t="s">
        <v>3</v>
      </c>
      <c r="D978" s="81" t="s">
        <v>8</v>
      </c>
      <c r="E978" s="37" t="b">
        <f t="shared" si="289"/>
        <v>0</v>
      </c>
      <c r="F978" s="37" t="b">
        <f t="shared" si="282"/>
        <v>0</v>
      </c>
      <c r="G978" s="38" t="str">
        <f t="shared" si="273"/>
        <v>53510  g</v>
      </c>
      <c r="H978" s="18" t="s">
        <v>3410</v>
      </c>
      <c r="I978" s="93" t="s">
        <v>2346</v>
      </c>
      <c r="J978" s="19" t="s">
        <v>3</v>
      </c>
      <c r="K978" s="19" t="s">
        <v>1350</v>
      </c>
      <c r="L978" s="55">
        <v>44562</v>
      </c>
      <c r="M978" s="51"/>
      <c r="N978" s="19" t="str">
        <f t="shared" si="274"/>
        <v>Ja</v>
      </c>
      <c r="O978" s="22" t="str">
        <f t="shared" ca="1" si="277"/>
        <v>ja</v>
      </c>
      <c r="P978" s="22" t="str">
        <f t="shared" ca="1" si="278"/>
        <v>ja</v>
      </c>
      <c r="Q978" s="21" t="str">
        <f t="shared" ca="1" si="275"/>
        <v>Ja</v>
      </c>
      <c r="R978" s="53" t="s">
        <v>3411</v>
      </c>
      <c r="S978" s="84"/>
      <c r="T978" s="83"/>
      <c r="U978" s="33" t="str">
        <f t="shared" si="283"/>
        <v/>
      </c>
      <c r="V978" s="29"/>
      <c r="W978" s="35"/>
      <c r="X978" s="35"/>
      <c r="Y978" s="35"/>
      <c r="Z978" s="35"/>
      <c r="AA978" s="24" t="str">
        <f>IF(W978&lt;&gt;"",VLOOKUP(W978,'Anlagentypen strukt inkl RD end'!$A$2:$H$40,8),"")</f>
        <v/>
      </c>
      <c r="AB978" s="24" t="str">
        <f>IF(X978&lt;&gt;"",VLOOKUP(X978,'Anlagentypen strukt inkl RD end'!$A$2:$H$40,8),"")</f>
        <v/>
      </c>
      <c r="AC978" s="24" t="str">
        <f>IF(Y978&lt;&gt;"",VLOOKUP(Y978,'Anlagentypen strukt inkl RD end'!$A$2:$H$40,8),"")</f>
        <v/>
      </c>
      <c r="AD978" s="24" t="str">
        <f>IF(Z978&lt;&gt;"",VLOOKUP(Z978,'Anlagentypen strukt inkl RD end'!$A$2:$H$40,8),"")</f>
        <v/>
      </c>
      <c r="AE978" s="33" t="str">
        <f t="shared" si="284"/>
        <v/>
      </c>
      <c r="AF978" s="25"/>
      <c r="AG978" s="25"/>
      <c r="AH978" s="25"/>
      <c r="AI978" s="25"/>
      <c r="AJ978" s="47" t="str">
        <f t="shared" si="285"/>
        <v/>
      </c>
      <c r="AK978" s="48" t="str">
        <f t="shared" si="279"/>
        <v/>
      </c>
      <c r="AL978" s="47" t="str">
        <f t="shared" si="290"/>
        <v/>
      </c>
      <c r="AM978" s="27"/>
      <c r="AN978" s="36" t="str">
        <f t="shared" si="280"/>
        <v/>
      </c>
      <c r="AO978" s="39" t="str">
        <f t="shared" si="276"/>
        <v/>
      </c>
      <c r="AP978" s="39" t="str">
        <f t="shared" si="286"/>
        <v/>
      </c>
      <c r="AQ978" s="97" t="str">
        <f t="shared" si="281"/>
        <v/>
      </c>
      <c r="AR978" s="140" t="str">
        <f>_xlfn.IFNA(IF(AND(MATCH(B978,SlNrfürStrecke!A:A,0)&gt;0,MATCH(C978,SlNrfürStrecke!B:B,0)&gt;0)=TRUE,"ja","nein"),"nein")</f>
        <v>nein</v>
      </c>
      <c r="AS978" s="140" t="str">
        <f t="shared" si="287"/>
        <v>nein</v>
      </c>
      <c r="AT978" s="113" t="str">
        <f t="shared" si="288"/>
        <v>Ja</v>
      </c>
      <c r="AU978" s="113"/>
      <c r="AV978" s="141" t="s">
        <v>3607</v>
      </c>
    </row>
    <row r="979" spans="1:48" s="39" customFormat="1" ht="39.6" hidden="1" x14ac:dyDescent="0.25">
      <c r="A979" s="23"/>
      <c r="B979" s="77">
        <v>53510</v>
      </c>
      <c r="C979" s="81" t="s">
        <v>142</v>
      </c>
      <c r="D979" s="81" t="s">
        <v>8</v>
      </c>
      <c r="E979" s="37" t="b">
        <f t="shared" si="289"/>
        <v>0</v>
      </c>
      <c r="F979" s="37" t="b">
        <f t="shared" si="282"/>
        <v>0</v>
      </c>
      <c r="G979" s="38" t="str">
        <f t="shared" si="273"/>
        <v>53510 91 g</v>
      </c>
      <c r="H979" s="18" t="s">
        <v>3410</v>
      </c>
      <c r="I979" s="94" t="s">
        <v>3164</v>
      </c>
      <c r="J979" s="19" t="s">
        <v>3</v>
      </c>
      <c r="K979" s="19" t="s">
        <v>3182</v>
      </c>
      <c r="L979" s="55">
        <v>44562</v>
      </c>
      <c r="M979" s="51"/>
      <c r="N979" s="19" t="str">
        <f t="shared" si="274"/>
        <v>Ja</v>
      </c>
      <c r="O979" s="22" t="str">
        <f t="shared" ca="1" si="277"/>
        <v>ja</v>
      </c>
      <c r="P979" s="22" t="str">
        <f t="shared" ca="1" si="278"/>
        <v>ja</v>
      </c>
      <c r="Q979" s="21" t="str">
        <f t="shared" ca="1" si="275"/>
        <v>Ja</v>
      </c>
      <c r="R979" s="53" t="s">
        <v>3412</v>
      </c>
      <c r="S979" s="84"/>
      <c r="T979" s="83"/>
      <c r="U979" s="33" t="str">
        <f t="shared" si="283"/>
        <v/>
      </c>
      <c r="V979" s="29"/>
      <c r="W979" s="35"/>
      <c r="X979" s="35"/>
      <c r="Y979" s="35"/>
      <c r="Z979" s="35"/>
      <c r="AA979" s="24" t="str">
        <f>IF(W979&lt;&gt;"",VLOOKUP(W979,'Anlagentypen strukt inkl RD end'!$A$2:$H$40,8),"")</f>
        <v/>
      </c>
      <c r="AB979" s="24" t="str">
        <f>IF(X979&lt;&gt;"",VLOOKUP(X979,'Anlagentypen strukt inkl RD end'!$A$2:$H$40,8),"")</f>
        <v/>
      </c>
      <c r="AC979" s="24" t="str">
        <f>IF(Y979&lt;&gt;"",VLOOKUP(Y979,'Anlagentypen strukt inkl RD end'!$A$2:$H$40,8),"")</f>
        <v/>
      </c>
      <c r="AD979" s="24" t="str">
        <f>IF(Z979&lt;&gt;"",VLOOKUP(Z979,'Anlagentypen strukt inkl RD end'!$A$2:$H$40,8),"")</f>
        <v/>
      </c>
      <c r="AE979" s="33" t="str">
        <f t="shared" si="284"/>
        <v/>
      </c>
      <c r="AF979" s="25"/>
      <c r="AG979" s="25"/>
      <c r="AH979" s="25"/>
      <c r="AI979" s="25"/>
      <c r="AJ979" s="47" t="str">
        <f t="shared" si="285"/>
        <v/>
      </c>
      <c r="AK979" s="48" t="str">
        <f t="shared" si="279"/>
        <v/>
      </c>
      <c r="AL979" s="47" t="str">
        <f t="shared" si="290"/>
        <v/>
      </c>
      <c r="AM979" s="27"/>
      <c r="AN979" s="36" t="str">
        <f t="shared" si="280"/>
        <v/>
      </c>
      <c r="AO979" s="39" t="str">
        <f t="shared" si="276"/>
        <v/>
      </c>
      <c r="AP979" s="39" t="str">
        <f t="shared" si="286"/>
        <v/>
      </c>
      <c r="AQ979" s="97" t="str">
        <f t="shared" si="281"/>
        <v/>
      </c>
      <c r="AR979" s="113" t="str">
        <f>_xlfn.IFNA(IF(AND(MATCH(B979,SlNrfürStrecke!A:A,0)&gt;0,MATCH(C979,SlNrfürStrecke!B:B,0)&gt;0)=TRUE,"ja","nein"),"nein")</f>
        <v>nein</v>
      </c>
      <c r="AS979" s="140" t="str">
        <f t="shared" si="287"/>
        <v>nein</v>
      </c>
      <c r="AT979" s="113" t="str">
        <f t="shared" si="288"/>
        <v>Ja</v>
      </c>
      <c r="AU979" s="113"/>
      <c r="AV979" s="141" t="s">
        <v>3607</v>
      </c>
    </row>
    <row r="980" spans="1:48" s="39" customFormat="1" hidden="1" x14ac:dyDescent="0.25">
      <c r="A980" s="23"/>
      <c r="B980" s="77">
        <v>54101</v>
      </c>
      <c r="C980" s="80" t="s">
        <v>3</v>
      </c>
      <c r="D980" s="81" t="s">
        <v>8</v>
      </c>
      <c r="E980" s="37" t="b">
        <f t="shared" si="289"/>
        <v>0</v>
      </c>
      <c r="F980" s="37" t="b">
        <f t="shared" si="282"/>
        <v>0</v>
      </c>
      <c r="G980" s="38" t="str">
        <f t="shared" si="273"/>
        <v>54101  g</v>
      </c>
      <c r="H980" s="18" t="s">
        <v>1372</v>
      </c>
      <c r="I980" s="93" t="s">
        <v>2346</v>
      </c>
      <c r="J980" s="19" t="s">
        <v>3</v>
      </c>
      <c r="K980" s="19" t="s">
        <v>3</v>
      </c>
      <c r="L980" s="51"/>
      <c r="M980" s="51"/>
      <c r="N980" s="19" t="str">
        <f t="shared" si="274"/>
        <v/>
      </c>
      <c r="O980" s="22" t="str">
        <f t="shared" ca="1" si="277"/>
        <v>ja</v>
      </c>
      <c r="P980" s="22" t="str">
        <f t="shared" ca="1" si="278"/>
        <v>ja</v>
      </c>
      <c r="Q980" s="20" t="str">
        <f t="shared" ca="1" si="275"/>
        <v>Ja</v>
      </c>
      <c r="R980" s="53" t="s">
        <v>1371</v>
      </c>
      <c r="S980" s="84"/>
      <c r="T980" s="83"/>
      <c r="U980" s="33" t="str">
        <f t="shared" si="283"/>
        <v/>
      </c>
      <c r="V980" s="29"/>
      <c r="W980" s="35"/>
      <c r="X980" s="35"/>
      <c r="Y980" s="35"/>
      <c r="Z980" s="35"/>
      <c r="AA980" s="24" t="str">
        <f>IF(W980&lt;&gt;"",VLOOKUP(W980,'Anlagentypen strukt inkl RD end'!$A$2:$H$40,8),"")</f>
        <v/>
      </c>
      <c r="AB980" s="24" t="str">
        <f>IF(X980&lt;&gt;"",VLOOKUP(X980,'Anlagentypen strukt inkl RD end'!$A$2:$H$40,8),"")</f>
        <v/>
      </c>
      <c r="AC980" s="24" t="str">
        <f>IF(Y980&lt;&gt;"",VLOOKUP(Y980,'Anlagentypen strukt inkl RD end'!$A$2:$H$40,8),"")</f>
        <v/>
      </c>
      <c r="AD980" s="24" t="str">
        <f>IF(Z980&lt;&gt;"",VLOOKUP(Z980,'Anlagentypen strukt inkl RD end'!$A$2:$H$40,8),"")</f>
        <v/>
      </c>
      <c r="AE980" s="33" t="str">
        <f t="shared" si="284"/>
        <v/>
      </c>
      <c r="AF980" s="25"/>
      <c r="AG980" s="25"/>
      <c r="AH980" s="25"/>
      <c r="AI980" s="25"/>
      <c r="AJ980" s="47" t="str">
        <f t="shared" si="285"/>
        <v/>
      </c>
      <c r="AK980" s="48" t="str">
        <f t="shared" si="279"/>
        <v/>
      </c>
      <c r="AL980" s="47" t="str">
        <f t="shared" si="290"/>
        <v/>
      </c>
      <c r="AM980" s="27"/>
      <c r="AN980" s="36" t="str">
        <f t="shared" si="280"/>
        <v/>
      </c>
      <c r="AO980" s="39" t="str">
        <f t="shared" si="276"/>
        <v/>
      </c>
      <c r="AP980" s="39" t="str">
        <f t="shared" si="286"/>
        <v/>
      </c>
      <c r="AQ980" s="97" t="str">
        <f t="shared" si="281"/>
        <v/>
      </c>
      <c r="AR980" s="140" t="str">
        <f>_xlfn.IFNA(IF(AND(MATCH(B980,SlNrfürStrecke!A:A,0)&gt;0,MATCH(C980,SlNrfürStrecke!B:B,0)&gt;0)=TRUE,"ja","nein"),"nein")</f>
        <v>nein</v>
      </c>
      <c r="AS980" s="140" t="str">
        <f t="shared" si="287"/>
        <v>nein</v>
      </c>
      <c r="AT980" s="113" t="str">
        <f t="shared" si="288"/>
        <v>Ja</v>
      </c>
      <c r="AU980" s="113"/>
      <c r="AV980" s="141" t="s">
        <v>3607</v>
      </c>
    </row>
    <row r="981" spans="1:48" s="39" customFormat="1" hidden="1" x14ac:dyDescent="0.25">
      <c r="A981" s="23"/>
      <c r="B981" s="77">
        <v>54102</v>
      </c>
      <c r="C981" s="80" t="s">
        <v>3</v>
      </c>
      <c r="D981" s="81" t="s">
        <v>8</v>
      </c>
      <c r="E981" s="37" t="b">
        <f t="shared" si="289"/>
        <v>0</v>
      </c>
      <c r="F981" s="37" t="b">
        <f t="shared" si="282"/>
        <v>0</v>
      </c>
      <c r="G981" s="38" t="str">
        <f t="shared" si="273"/>
        <v>54102  g</v>
      </c>
      <c r="H981" s="18" t="s">
        <v>1374</v>
      </c>
      <c r="I981" s="93" t="s">
        <v>2346</v>
      </c>
      <c r="J981" s="19" t="s">
        <v>3</v>
      </c>
      <c r="K981" s="19" t="s">
        <v>3</v>
      </c>
      <c r="L981" s="51"/>
      <c r="M981" s="51"/>
      <c r="N981" s="19" t="str">
        <f t="shared" si="274"/>
        <v/>
      </c>
      <c r="O981" s="22" t="str">
        <f t="shared" ca="1" si="277"/>
        <v>ja</v>
      </c>
      <c r="P981" s="22" t="str">
        <f t="shared" ca="1" si="278"/>
        <v>ja</v>
      </c>
      <c r="Q981" s="20" t="str">
        <f t="shared" ca="1" si="275"/>
        <v>Ja</v>
      </c>
      <c r="R981" s="53" t="s">
        <v>1373</v>
      </c>
      <c r="S981" s="84"/>
      <c r="T981" s="83"/>
      <c r="U981" s="33" t="str">
        <f t="shared" si="283"/>
        <v/>
      </c>
      <c r="V981" s="29"/>
      <c r="W981" s="35"/>
      <c r="X981" s="35"/>
      <c r="Y981" s="35"/>
      <c r="Z981" s="35"/>
      <c r="AA981" s="24" t="str">
        <f>IF(W981&lt;&gt;"",VLOOKUP(W981,'Anlagentypen strukt inkl RD end'!$A$2:$H$40,8),"")</f>
        <v/>
      </c>
      <c r="AB981" s="24" t="str">
        <f>IF(X981&lt;&gt;"",VLOOKUP(X981,'Anlagentypen strukt inkl RD end'!$A$2:$H$40,8),"")</f>
        <v/>
      </c>
      <c r="AC981" s="24" t="str">
        <f>IF(Y981&lt;&gt;"",VLOOKUP(Y981,'Anlagentypen strukt inkl RD end'!$A$2:$H$40,8),"")</f>
        <v/>
      </c>
      <c r="AD981" s="24" t="str">
        <f>IF(Z981&lt;&gt;"",VLOOKUP(Z981,'Anlagentypen strukt inkl RD end'!$A$2:$H$40,8),"")</f>
        <v/>
      </c>
      <c r="AE981" s="33" t="str">
        <f t="shared" si="284"/>
        <v/>
      </c>
      <c r="AF981" s="25"/>
      <c r="AG981" s="25"/>
      <c r="AH981" s="25"/>
      <c r="AI981" s="25"/>
      <c r="AJ981" s="47" t="str">
        <f t="shared" si="285"/>
        <v/>
      </c>
      <c r="AK981" s="48" t="str">
        <f t="shared" si="279"/>
        <v/>
      </c>
      <c r="AL981" s="47" t="str">
        <f t="shared" si="290"/>
        <v/>
      </c>
      <c r="AM981" s="27"/>
      <c r="AN981" s="36" t="str">
        <f t="shared" si="280"/>
        <v/>
      </c>
      <c r="AO981" s="39" t="str">
        <f t="shared" si="276"/>
        <v/>
      </c>
      <c r="AP981" s="39" t="str">
        <f t="shared" si="286"/>
        <v/>
      </c>
      <c r="AQ981" s="97" t="str">
        <f t="shared" si="281"/>
        <v/>
      </c>
      <c r="AR981" s="140" t="str">
        <f>_xlfn.IFNA(IF(AND(MATCH(B981,SlNrfürStrecke!A:A,0)&gt;0,MATCH(C981,SlNrfürStrecke!B:B,0)&gt;0)=TRUE,"ja","nein"),"nein")</f>
        <v>nein</v>
      </c>
      <c r="AS981" s="140" t="str">
        <f t="shared" si="287"/>
        <v>nein</v>
      </c>
      <c r="AT981" s="113" t="str">
        <f t="shared" si="288"/>
        <v>Ja</v>
      </c>
      <c r="AU981" s="113"/>
      <c r="AV981" s="141" t="s">
        <v>3607</v>
      </c>
    </row>
    <row r="982" spans="1:48" s="39" customFormat="1" ht="26.4" hidden="1" x14ac:dyDescent="0.25">
      <c r="A982" s="23"/>
      <c r="B982" s="77">
        <v>54104</v>
      </c>
      <c r="C982" s="80" t="s">
        <v>3</v>
      </c>
      <c r="D982" s="81" t="s">
        <v>8</v>
      </c>
      <c r="E982" s="37" t="b">
        <f t="shared" si="289"/>
        <v>0</v>
      </c>
      <c r="F982" s="37" t="b">
        <f t="shared" si="282"/>
        <v>0</v>
      </c>
      <c r="G982" s="38" t="str">
        <f t="shared" ref="G982:G1045" si="291">B982&amp; " " &amp;C982&amp; " " &amp; D982</f>
        <v>54104  g</v>
      </c>
      <c r="H982" s="18" t="s">
        <v>1376</v>
      </c>
      <c r="I982" s="93" t="s">
        <v>2346</v>
      </c>
      <c r="J982" s="19" t="s">
        <v>3</v>
      </c>
      <c r="K982" s="19" t="s">
        <v>3</v>
      </c>
      <c r="L982" s="51"/>
      <c r="M982" s="51"/>
      <c r="N982" s="19" t="str">
        <f t="shared" ref="N982:N1045" si="292">IF(L982&amp;M982 &lt;&gt;"","Ja","")</f>
        <v/>
      </c>
      <c r="O982" s="22" t="str">
        <f t="shared" ca="1" si="277"/>
        <v>ja</v>
      </c>
      <c r="P982" s="22" t="str">
        <f t="shared" ca="1" si="278"/>
        <v>ja</v>
      </c>
      <c r="Q982" s="20" t="str">
        <f t="shared" ref="Q982:Q1045" ca="1" si="293">IF(OR(O982="Nein",P982="Nein"),"Nein","Ja")</f>
        <v>Ja</v>
      </c>
      <c r="R982" s="53" t="s">
        <v>1375</v>
      </c>
      <c r="S982" s="84"/>
      <c r="T982" s="83"/>
      <c r="U982" s="33" t="str">
        <f t="shared" si="283"/>
        <v/>
      </c>
      <c r="V982" s="29"/>
      <c r="W982" s="35"/>
      <c r="X982" s="35"/>
      <c r="Y982" s="35"/>
      <c r="Z982" s="35"/>
      <c r="AA982" s="24" t="str">
        <f>IF(W982&lt;&gt;"",VLOOKUP(W982,'Anlagentypen strukt inkl RD end'!$A$2:$H$40,8),"")</f>
        <v/>
      </c>
      <c r="AB982" s="24" t="str">
        <f>IF(X982&lt;&gt;"",VLOOKUP(X982,'Anlagentypen strukt inkl RD end'!$A$2:$H$40,8),"")</f>
        <v/>
      </c>
      <c r="AC982" s="24" t="str">
        <f>IF(Y982&lt;&gt;"",VLOOKUP(Y982,'Anlagentypen strukt inkl RD end'!$A$2:$H$40,8),"")</f>
        <v/>
      </c>
      <c r="AD982" s="24" t="str">
        <f>IF(Z982&lt;&gt;"",VLOOKUP(Z982,'Anlagentypen strukt inkl RD end'!$A$2:$H$40,8),"")</f>
        <v/>
      </c>
      <c r="AE982" s="33" t="str">
        <f t="shared" si="284"/>
        <v/>
      </c>
      <c r="AF982" s="25"/>
      <c r="AG982" s="25"/>
      <c r="AH982" s="25"/>
      <c r="AI982" s="25"/>
      <c r="AJ982" s="47" t="str">
        <f t="shared" si="285"/>
        <v/>
      </c>
      <c r="AK982" s="48" t="str">
        <f t="shared" si="279"/>
        <v/>
      </c>
      <c r="AL982" s="47" t="str">
        <f t="shared" si="290"/>
        <v/>
      </c>
      <c r="AM982" s="27"/>
      <c r="AN982" s="36" t="str">
        <f t="shared" si="280"/>
        <v/>
      </c>
      <c r="AO982" s="39" t="str">
        <f t="shared" ref="AO982:AO1045" si="294">IF(AN982&lt;&gt;"",1,"")</f>
        <v/>
      </c>
      <c r="AP982" s="39" t="str">
        <f t="shared" si="286"/>
        <v/>
      </c>
      <c r="AQ982" s="97" t="str">
        <f t="shared" si="281"/>
        <v/>
      </c>
      <c r="AR982" s="140" t="str">
        <f>_xlfn.IFNA(IF(AND(MATCH(B982,SlNrfürStrecke!A:A,0)&gt;0,MATCH(C982,SlNrfürStrecke!B:B,0)&gt;0)=TRUE,"ja","nein"),"nein")</f>
        <v>nein</v>
      </c>
      <c r="AS982" s="140" t="str">
        <f t="shared" si="287"/>
        <v>nein</v>
      </c>
      <c r="AT982" s="113" t="str">
        <f t="shared" si="288"/>
        <v>Ja</v>
      </c>
      <c r="AU982" s="113"/>
      <c r="AV982" s="141" t="s">
        <v>3607</v>
      </c>
    </row>
    <row r="983" spans="1:48" s="39" customFormat="1" hidden="1" x14ac:dyDescent="0.25">
      <c r="A983" s="23"/>
      <c r="B983" s="77">
        <v>54106</v>
      </c>
      <c r="C983" s="80" t="s">
        <v>3</v>
      </c>
      <c r="D983" s="81" t="s">
        <v>8</v>
      </c>
      <c r="E983" s="37" t="b">
        <f t="shared" si="289"/>
        <v>0</v>
      </c>
      <c r="F983" s="37" t="b">
        <f t="shared" si="282"/>
        <v>0</v>
      </c>
      <c r="G983" s="38" t="str">
        <f t="shared" si="291"/>
        <v>54106  g</v>
      </c>
      <c r="H983" s="18" t="s">
        <v>1378</v>
      </c>
      <c r="I983" s="93" t="s">
        <v>2346</v>
      </c>
      <c r="J983" s="19" t="s">
        <v>3</v>
      </c>
      <c r="K983" s="19" t="s">
        <v>3</v>
      </c>
      <c r="L983" s="51"/>
      <c r="M983" s="51"/>
      <c r="N983" s="19" t="str">
        <f t="shared" si="292"/>
        <v/>
      </c>
      <c r="O983" s="22" t="str">
        <f t="shared" ca="1" si="277"/>
        <v>ja</v>
      </c>
      <c r="P983" s="22" t="str">
        <f t="shared" ca="1" si="278"/>
        <v>ja</v>
      </c>
      <c r="Q983" s="20" t="str">
        <f t="shared" ca="1" si="293"/>
        <v>Ja</v>
      </c>
      <c r="R983" s="53" t="s">
        <v>1377</v>
      </c>
      <c r="S983" s="84"/>
      <c r="T983" s="83"/>
      <c r="U983" s="33" t="str">
        <f t="shared" si="283"/>
        <v/>
      </c>
      <c r="V983" s="29"/>
      <c r="W983" s="35"/>
      <c r="X983" s="35"/>
      <c r="Y983" s="35"/>
      <c r="Z983" s="35"/>
      <c r="AA983" s="24" t="str">
        <f>IF(W983&lt;&gt;"",VLOOKUP(W983,'Anlagentypen strukt inkl RD end'!$A$2:$H$40,8),"")</f>
        <v/>
      </c>
      <c r="AB983" s="24" t="str">
        <f>IF(X983&lt;&gt;"",VLOOKUP(X983,'Anlagentypen strukt inkl RD end'!$A$2:$H$40,8),"")</f>
        <v/>
      </c>
      <c r="AC983" s="24" t="str">
        <f>IF(Y983&lt;&gt;"",VLOOKUP(Y983,'Anlagentypen strukt inkl RD end'!$A$2:$H$40,8),"")</f>
        <v/>
      </c>
      <c r="AD983" s="24" t="str">
        <f>IF(Z983&lt;&gt;"",VLOOKUP(Z983,'Anlagentypen strukt inkl RD end'!$A$2:$H$40,8),"")</f>
        <v/>
      </c>
      <c r="AE983" s="33" t="str">
        <f t="shared" si="284"/>
        <v/>
      </c>
      <c r="AF983" s="25"/>
      <c r="AG983" s="25"/>
      <c r="AH983" s="25"/>
      <c r="AI983" s="25"/>
      <c r="AJ983" s="47" t="str">
        <f t="shared" si="285"/>
        <v/>
      </c>
      <c r="AK983" s="48" t="str">
        <f t="shared" si="279"/>
        <v/>
      </c>
      <c r="AL983" s="47" t="str">
        <f t="shared" si="290"/>
        <v/>
      </c>
      <c r="AM983" s="27"/>
      <c r="AN983" s="36" t="str">
        <f t="shared" si="280"/>
        <v/>
      </c>
      <c r="AO983" s="39" t="str">
        <f t="shared" si="294"/>
        <v/>
      </c>
      <c r="AP983" s="39" t="str">
        <f t="shared" si="286"/>
        <v/>
      </c>
      <c r="AQ983" s="97" t="str">
        <f t="shared" si="281"/>
        <v/>
      </c>
      <c r="AR983" s="140" t="str">
        <f>_xlfn.IFNA(IF(AND(MATCH(B983,SlNrfürStrecke!A:A,0)&gt;0,MATCH(C983,SlNrfürStrecke!B:B,0)&gt;0)=TRUE,"ja","nein"),"nein")</f>
        <v>nein</v>
      </c>
      <c r="AS983" s="140" t="str">
        <f t="shared" si="287"/>
        <v>nein</v>
      </c>
      <c r="AT983" s="113" t="str">
        <f t="shared" si="288"/>
        <v>Ja</v>
      </c>
      <c r="AU983" s="113"/>
      <c r="AV983" s="141" t="s">
        <v>3607</v>
      </c>
    </row>
    <row r="984" spans="1:48" s="39" customFormat="1" ht="26.4" hidden="1" x14ac:dyDescent="0.25">
      <c r="A984" s="23"/>
      <c r="B984" s="77">
        <v>54107</v>
      </c>
      <c r="C984" s="80" t="s">
        <v>3</v>
      </c>
      <c r="D984" s="81" t="s">
        <v>8</v>
      </c>
      <c r="E984" s="37" t="b">
        <f t="shared" si="289"/>
        <v>0</v>
      </c>
      <c r="F984" s="37" t="b">
        <f t="shared" si="282"/>
        <v>0</v>
      </c>
      <c r="G984" s="38" t="str">
        <f t="shared" si="291"/>
        <v>54107  g</v>
      </c>
      <c r="H984" s="18" t="s">
        <v>1380</v>
      </c>
      <c r="I984" s="93" t="s">
        <v>2346</v>
      </c>
      <c r="J984" s="19" t="s">
        <v>3</v>
      </c>
      <c r="K984" s="19" t="s">
        <v>3</v>
      </c>
      <c r="L984" s="51"/>
      <c r="M984" s="51"/>
      <c r="N984" s="19" t="str">
        <f t="shared" si="292"/>
        <v/>
      </c>
      <c r="O984" s="22" t="str">
        <f t="shared" ca="1" si="277"/>
        <v>ja</v>
      </c>
      <c r="P984" s="22" t="str">
        <f t="shared" ca="1" si="278"/>
        <v>ja</v>
      </c>
      <c r="Q984" s="20" t="str">
        <f t="shared" ca="1" si="293"/>
        <v>Ja</v>
      </c>
      <c r="R984" s="53" t="s">
        <v>1379</v>
      </c>
      <c r="S984" s="84"/>
      <c r="T984" s="83"/>
      <c r="U984" s="33" t="str">
        <f t="shared" si="283"/>
        <v/>
      </c>
      <c r="V984" s="29"/>
      <c r="W984" s="35"/>
      <c r="X984" s="35"/>
      <c r="Y984" s="35"/>
      <c r="Z984" s="35"/>
      <c r="AA984" s="24" t="str">
        <f>IF(W984&lt;&gt;"",VLOOKUP(W984,'Anlagentypen strukt inkl RD end'!$A$2:$H$40,8),"")</f>
        <v/>
      </c>
      <c r="AB984" s="24" t="str">
        <f>IF(X984&lt;&gt;"",VLOOKUP(X984,'Anlagentypen strukt inkl RD end'!$A$2:$H$40,8),"")</f>
        <v/>
      </c>
      <c r="AC984" s="24" t="str">
        <f>IF(Y984&lt;&gt;"",VLOOKUP(Y984,'Anlagentypen strukt inkl RD end'!$A$2:$H$40,8),"")</f>
        <v/>
      </c>
      <c r="AD984" s="24" t="str">
        <f>IF(Z984&lt;&gt;"",VLOOKUP(Z984,'Anlagentypen strukt inkl RD end'!$A$2:$H$40,8),"")</f>
        <v/>
      </c>
      <c r="AE984" s="33" t="str">
        <f t="shared" si="284"/>
        <v/>
      </c>
      <c r="AF984" s="25"/>
      <c r="AG984" s="25"/>
      <c r="AH984" s="25"/>
      <c r="AI984" s="25"/>
      <c r="AJ984" s="47" t="str">
        <f t="shared" si="285"/>
        <v/>
      </c>
      <c r="AK984" s="48" t="str">
        <f t="shared" si="279"/>
        <v/>
      </c>
      <c r="AL984" s="47" t="str">
        <f t="shared" si="290"/>
        <v/>
      </c>
      <c r="AM984" s="27"/>
      <c r="AN984" s="36" t="str">
        <f t="shared" si="280"/>
        <v/>
      </c>
      <c r="AO984" s="39" t="str">
        <f t="shared" si="294"/>
        <v/>
      </c>
      <c r="AP984" s="39" t="str">
        <f t="shared" si="286"/>
        <v/>
      </c>
      <c r="AQ984" s="97" t="str">
        <f t="shared" si="281"/>
        <v/>
      </c>
      <c r="AR984" s="140" t="str">
        <f>_xlfn.IFNA(IF(AND(MATCH(B984,SlNrfürStrecke!A:A,0)&gt;0,MATCH(C984,SlNrfürStrecke!B:B,0)&gt;0)=TRUE,"ja","nein"),"nein")</f>
        <v>nein</v>
      </c>
      <c r="AS984" s="140" t="str">
        <f t="shared" si="287"/>
        <v>nein</v>
      </c>
      <c r="AT984" s="113" t="str">
        <f t="shared" si="288"/>
        <v>Ja</v>
      </c>
      <c r="AU984" s="113"/>
      <c r="AV984" s="141" t="s">
        <v>3607</v>
      </c>
    </row>
    <row r="985" spans="1:48" s="39" customFormat="1" ht="26.4" hidden="1" x14ac:dyDescent="0.25">
      <c r="A985" s="23"/>
      <c r="B985" s="77">
        <v>54108</v>
      </c>
      <c r="C985" s="80" t="s">
        <v>3</v>
      </c>
      <c r="D985" s="81" t="s">
        <v>8</v>
      </c>
      <c r="E985" s="37" t="b">
        <f t="shared" si="289"/>
        <v>0</v>
      </c>
      <c r="F985" s="37" t="b">
        <f t="shared" si="282"/>
        <v>0</v>
      </c>
      <c r="G985" s="38" t="str">
        <f t="shared" si="291"/>
        <v>54108  g</v>
      </c>
      <c r="H985" s="18" t="s">
        <v>1382</v>
      </c>
      <c r="I985" s="93" t="s">
        <v>2346</v>
      </c>
      <c r="J985" s="19" t="s">
        <v>3</v>
      </c>
      <c r="K985" s="19" t="s">
        <v>3</v>
      </c>
      <c r="L985" s="51"/>
      <c r="M985" s="51"/>
      <c r="N985" s="19" t="str">
        <f t="shared" si="292"/>
        <v/>
      </c>
      <c r="O985" s="22" t="str">
        <f t="shared" ca="1" si="277"/>
        <v>ja</v>
      </c>
      <c r="P985" s="22" t="str">
        <f t="shared" ca="1" si="278"/>
        <v>ja</v>
      </c>
      <c r="Q985" s="20" t="str">
        <f t="shared" ca="1" si="293"/>
        <v>Ja</v>
      </c>
      <c r="R985" s="53" t="s">
        <v>1381</v>
      </c>
      <c r="S985" s="84"/>
      <c r="T985" s="83"/>
      <c r="U985" s="33" t="str">
        <f t="shared" si="283"/>
        <v/>
      </c>
      <c r="V985" s="29"/>
      <c r="W985" s="35"/>
      <c r="X985" s="35"/>
      <c r="Y985" s="35"/>
      <c r="Z985" s="35"/>
      <c r="AA985" s="24" t="str">
        <f>IF(W985&lt;&gt;"",VLOOKUP(W985,'Anlagentypen strukt inkl RD end'!$A$2:$H$40,8),"")</f>
        <v/>
      </c>
      <c r="AB985" s="24" t="str">
        <f>IF(X985&lt;&gt;"",VLOOKUP(X985,'Anlagentypen strukt inkl RD end'!$A$2:$H$40,8),"")</f>
        <v/>
      </c>
      <c r="AC985" s="24" t="str">
        <f>IF(Y985&lt;&gt;"",VLOOKUP(Y985,'Anlagentypen strukt inkl RD end'!$A$2:$H$40,8),"")</f>
        <v/>
      </c>
      <c r="AD985" s="24" t="str">
        <f>IF(Z985&lt;&gt;"",VLOOKUP(Z985,'Anlagentypen strukt inkl RD end'!$A$2:$H$40,8),"")</f>
        <v/>
      </c>
      <c r="AE985" s="33" t="str">
        <f t="shared" si="284"/>
        <v/>
      </c>
      <c r="AF985" s="25"/>
      <c r="AG985" s="25"/>
      <c r="AH985" s="25"/>
      <c r="AI985" s="25"/>
      <c r="AJ985" s="47" t="str">
        <f t="shared" si="285"/>
        <v/>
      </c>
      <c r="AK985" s="48" t="str">
        <f t="shared" si="279"/>
        <v/>
      </c>
      <c r="AL985" s="47" t="str">
        <f t="shared" si="290"/>
        <v/>
      </c>
      <c r="AM985" s="27"/>
      <c r="AN985" s="36" t="str">
        <f t="shared" si="280"/>
        <v/>
      </c>
      <c r="AO985" s="39" t="str">
        <f t="shared" si="294"/>
        <v/>
      </c>
      <c r="AP985" s="39" t="str">
        <f t="shared" si="286"/>
        <v/>
      </c>
      <c r="AQ985" s="97" t="str">
        <f t="shared" si="281"/>
        <v/>
      </c>
      <c r="AR985" s="140" t="str">
        <f>_xlfn.IFNA(IF(AND(MATCH(B985,SlNrfürStrecke!A:A,0)&gt;0,MATCH(C985,SlNrfürStrecke!B:B,0)&gt;0)=TRUE,"ja","nein"),"nein")</f>
        <v>nein</v>
      </c>
      <c r="AS985" s="140" t="str">
        <f t="shared" si="287"/>
        <v>nein</v>
      </c>
      <c r="AT985" s="113" t="str">
        <f t="shared" si="288"/>
        <v>Ja</v>
      </c>
      <c r="AU985" s="113"/>
      <c r="AV985" s="141" t="s">
        <v>3607</v>
      </c>
    </row>
    <row r="986" spans="1:48" s="39" customFormat="1" hidden="1" x14ac:dyDescent="0.25">
      <c r="A986" s="23"/>
      <c r="B986" s="77">
        <v>54109</v>
      </c>
      <c r="C986" s="80" t="s">
        <v>3</v>
      </c>
      <c r="D986" s="81" t="s">
        <v>8</v>
      </c>
      <c r="E986" s="37" t="b">
        <f t="shared" si="289"/>
        <v>0</v>
      </c>
      <c r="F986" s="37" t="b">
        <f t="shared" si="282"/>
        <v>0</v>
      </c>
      <c r="G986" s="38" t="str">
        <f t="shared" si="291"/>
        <v>54109  g</v>
      </c>
      <c r="H986" s="18" t="s">
        <v>1384</v>
      </c>
      <c r="I986" s="93" t="s">
        <v>2346</v>
      </c>
      <c r="J986" s="19" t="s">
        <v>3</v>
      </c>
      <c r="K986" s="19" t="s">
        <v>3</v>
      </c>
      <c r="L986" s="51"/>
      <c r="M986" s="51"/>
      <c r="N986" s="19" t="str">
        <f t="shared" si="292"/>
        <v/>
      </c>
      <c r="O986" s="22" t="str">
        <f t="shared" ca="1" si="277"/>
        <v>ja</v>
      </c>
      <c r="P986" s="22" t="str">
        <f t="shared" ca="1" si="278"/>
        <v>ja</v>
      </c>
      <c r="Q986" s="20" t="str">
        <f t="shared" ca="1" si="293"/>
        <v>Ja</v>
      </c>
      <c r="R986" s="53" t="s">
        <v>1383</v>
      </c>
      <c r="S986" s="84"/>
      <c r="T986" s="83"/>
      <c r="U986" s="33" t="str">
        <f t="shared" si="283"/>
        <v/>
      </c>
      <c r="V986" s="29"/>
      <c r="W986" s="35"/>
      <c r="X986" s="35"/>
      <c r="Y986" s="35"/>
      <c r="Z986" s="35"/>
      <c r="AA986" s="24" t="str">
        <f>IF(W986&lt;&gt;"",VLOOKUP(W986,'Anlagentypen strukt inkl RD end'!$A$2:$H$40,8),"")</f>
        <v/>
      </c>
      <c r="AB986" s="24" t="str">
        <f>IF(X986&lt;&gt;"",VLOOKUP(X986,'Anlagentypen strukt inkl RD end'!$A$2:$H$40,8),"")</f>
        <v/>
      </c>
      <c r="AC986" s="24" t="str">
        <f>IF(Y986&lt;&gt;"",VLOOKUP(Y986,'Anlagentypen strukt inkl RD end'!$A$2:$H$40,8),"")</f>
        <v/>
      </c>
      <c r="AD986" s="24" t="str">
        <f>IF(Z986&lt;&gt;"",VLOOKUP(Z986,'Anlagentypen strukt inkl RD end'!$A$2:$H$40,8),"")</f>
        <v/>
      </c>
      <c r="AE986" s="33" t="str">
        <f t="shared" si="284"/>
        <v/>
      </c>
      <c r="AF986" s="25"/>
      <c r="AG986" s="25"/>
      <c r="AH986" s="25"/>
      <c r="AI986" s="25"/>
      <c r="AJ986" s="47" t="str">
        <f t="shared" si="285"/>
        <v/>
      </c>
      <c r="AK986" s="48" t="str">
        <f t="shared" si="279"/>
        <v/>
      </c>
      <c r="AL986" s="47" t="str">
        <f t="shared" si="290"/>
        <v/>
      </c>
      <c r="AM986" s="27"/>
      <c r="AN986" s="36" t="str">
        <f t="shared" si="280"/>
        <v/>
      </c>
      <c r="AO986" s="39" t="str">
        <f t="shared" si="294"/>
        <v/>
      </c>
      <c r="AP986" s="39" t="str">
        <f t="shared" si="286"/>
        <v/>
      </c>
      <c r="AQ986" s="97" t="str">
        <f t="shared" si="281"/>
        <v/>
      </c>
      <c r="AR986" s="140" t="str">
        <f>_xlfn.IFNA(IF(AND(MATCH(B986,SlNrfürStrecke!A:A,0)&gt;0,MATCH(C986,SlNrfürStrecke!B:B,0)&gt;0)=TRUE,"ja","nein"),"nein")</f>
        <v>nein</v>
      </c>
      <c r="AS986" s="140" t="str">
        <f t="shared" si="287"/>
        <v>nein</v>
      </c>
      <c r="AT986" s="113" t="str">
        <f t="shared" si="288"/>
        <v>Ja</v>
      </c>
      <c r="AU986" s="113"/>
      <c r="AV986" s="141" t="s">
        <v>3607</v>
      </c>
    </row>
    <row r="987" spans="1:48" s="39" customFormat="1" ht="52.8" hidden="1" x14ac:dyDescent="0.25">
      <c r="A987" s="23"/>
      <c r="B987" s="77">
        <v>54110</v>
      </c>
      <c r="C987" s="81" t="s">
        <v>1008</v>
      </c>
      <c r="D987" s="81" t="s">
        <v>8</v>
      </c>
      <c r="E987" s="37" t="b">
        <f t="shared" si="289"/>
        <v>0</v>
      </c>
      <c r="F987" s="37" t="b">
        <f t="shared" si="282"/>
        <v>0</v>
      </c>
      <c r="G987" s="38" t="str">
        <f t="shared" si="291"/>
        <v>54110 12 g</v>
      </c>
      <c r="H987" s="18" t="s">
        <v>1386</v>
      </c>
      <c r="I987" s="94" t="s">
        <v>1010</v>
      </c>
      <c r="J987" s="19" t="s">
        <v>3</v>
      </c>
      <c r="K987" s="19" t="s">
        <v>1387</v>
      </c>
      <c r="L987" s="51"/>
      <c r="M987" s="51"/>
      <c r="N987" s="19" t="str">
        <f t="shared" si="292"/>
        <v/>
      </c>
      <c r="O987" s="22" t="str">
        <f t="shared" ca="1" si="277"/>
        <v>ja</v>
      </c>
      <c r="P987" s="22" t="str">
        <f t="shared" ca="1" si="278"/>
        <v>ja</v>
      </c>
      <c r="Q987" s="20" t="str">
        <f t="shared" ca="1" si="293"/>
        <v>Ja</v>
      </c>
      <c r="R987" s="53" t="s">
        <v>1385</v>
      </c>
      <c r="S987" s="84"/>
      <c r="T987" s="83"/>
      <c r="U987" s="33" t="str">
        <f t="shared" si="283"/>
        <v/>
      </c>
      <c r="V987" s="29"/>
      <c r="W987" s="35"/>
      <c r="X987" s="35"/>
      <c r="Y987" s="35"/>
      <c r="Z987" s="35"/>
      <c r="AA987" s="24" t="str">
        <f>IF(W987&lt;&gt;"",VLOOKUP(W987,'Anlagentypen strukt inkl RD end'!$A$2:$H$40,8),"")</f>
        <v/>
      </c>
      <c r="AB987" s="24" t="str">
        <f>IF(X987&lt;&gt;"",VLOOKUP(X987,'Anlagentypen strukt inkl RD end'!$A$2:$H$40,8),"")</f>
        <v/>
      </c>
      <c r="AC987" s="24" t="str">
        <f>IF(Y987&lt;&gt;"",VLOOKUP(Y987,'Anlagentypen strukt inkl RD end'!$A$2:$H$40,8),"")</f>
        <v/>
      </c>
      <c r="AD987" s="24" t="str">
        <f>IF(Z987&lt;&gt;"",VLOOKUP(Z987,'Anlagentypen strukt inkl RD end'!$A$2:$H$40,8),"")</f>
        <v/>
      </c>
      <c r="AE987" s="33" t="str">
        <f t="shared" si="284"/>
        <v/>
      </c>
      <c r="AF987" s="25"/>
      <c r="AG987" s="25"/>
      <c r="AH987" s="25"/>
      <c r="AI987" s="25"/>
      <c r="AJ987" s="47" t="str">
        <f t="shared" si="285"/>
        <v/>
      </c>
      <c r="AK987" s="48" t="str">
        <f t="shared" si="279"/>
        <v/>
      </c>
      <c r="AL987" s="47" t="str">
        <f t="shared" si="290"/>
        <v/>
      </c>
      <c r="AM987" s="27"/>
      <c r="AN987" s="36" t="str">
        <f t="shared" si="280"/>
        <v/>
      </c>
      <c r="AO987" s="39" t="str">
        <f t="shared" si="294"/>
        <v/>
      </c>
      <c r="AP987" s="39" t="str">
        <f t="shared" si="286"/>
        <v/>
      </c>
      <c r="AQ987" s="97" t="str">
        <f t="shared" si="281"/>
        <v/>
      </c>
      <c r="AR987" s="113" t="str">
        <f>_xlfn.IFNA(IF(AND(MATCH(B987,SlNrfürStrecke!A:A,0)&gt;0,MATCH(C987,SlNrfürStrecke!B:B,0)&gt;0)=TRUE,"ja","nein"),"nein")</f>
        <v>nein</v>
      </c>
      <c r="AS987" s="140" t="str">
        <f t="shared" si="287"/>
        <v>nein</v>
      </c>
      <c r="AT987" s="113" t="str">
        <f t="shared" si="288"/>
        <v>Ja</v>
      </c>
      <c r="AU987" s="113"/>
      <c r="AV987" s="141" t="s">
        <v>3607</v>
      </c>
    </row>
    <row r="988" spans="1:48" s="39" customFormat="1" ht="52.8" hidden="1" x14ac:dyDescent="0.25">
      <c r="A988" s="23"/>
      <c r="B988" s="77">
        <v>54110</v>
      </c>
      <c r="C988" s="81" t="s">
        <v>1012</v>
      </c>
      <c r="D988" s="81" t="s">
        <v>8</v>
      </c>
      <c r="E988" s="37" t="b">
        <f t="shared" si="289"/>
        <v>0</v>
      </c>
      <c r="F988" s="37" t="b">
        <f t="shared" si="282"/>
        <v>0</v>
      </c>
      <c r="G988" s="38" t="str">
        <f t="shared" si="291"/>
        <v>54110 13 g</v>
      </c>
      <c r="H988" s="18" t="s">
        <v>1386</v>
      </c>
      <c r="I988" s="94" t="s">
        <v>1013</v>
      </c>
      <c r="J988" s="19" t="s">
        <v>3</v>
      </c>
      <c r="K988" s="19" t="s">
        <v>1387</v>
      </c>
      <c r="L988" s="51"/>
      <c r="M988" s="51"/>
      <c r="N988" s="19" t="str">
        <f t="shared" si="292"/>
        <v/>
      </c>
      <c r="O988" s="22" t="str">
        <f t="shared" ca="1" si="277"/>
        <v>ja</v>
      </c>
      <c r="P988" s="22" t="str">
        <f t="shared" ca="1" si="278"/>
        <v>ja</v>
      </c>
      <c r="Q988" s="20" t="str">
        <f t="shared" ca="1" si="293"/>
        <v>Ja</v>
      </c>
      <c r="R988" s="53" t="s">
        <v>1388</v>
      </c>
      <c r="S988" s="84"/>
      <c r="T988" s="83"/>
      <c r="U988" s="33" t="str">
        <f t="shared" si="283"/>
        <v/>
      </c>
      <c r="V988" s="29"/>
      <c r="W988" s="35"/>
      <c r="X988" s="35"/>
      <c r="Y988" s="35"/>
      <c r="Z988" s="35"/>
      <c r="AA988" s="24" t="str">
        <f>IF(W988&lt;&gt;"",VLOOKUP(W988,'Anlagentypen strukt inkl RD end'!$A$2:$H$40,8),"")</f>
        <v/>
      </c>
      <c r="AB988" s="24" t="str">
        <f>IF(X988&lt;&gt;"",VLOOKUP(X988,'Anlagentypen strukt inkl RD end'!$A$2:$H$40,8),"")</f>
        <v/>
      </c>
      <c r="AC988" s="24" t="str">
        <f>IF(Y988&lt;&gt;"",VLOOKUP(Y988,'Anlagentypen strukt inkl RD end'!$A$2:$H$40,8),"")</f>
        <v/>
      </c>
      <c r="AD988" s="24" t="str">
        <f>IF(Z988&lt;&gt;"",VLOOKUP(Z988,'Anlagentypen strukt inkl RD end'!$A$2:$H$40,8),"")</f>
        <v/>
      </c>
      <c r="AE988" s="33" t="str">
        <f t="shared" si="284"/>
        <v/>
      </c>
      <c r="AF988" s="25"/>
      <c r="AG988" s="25"/>
      <c r="AH988" s="25"/>
      <c r="AI988" s="25"/>
      <c r="AJ988" s="47" t="str">
        <f t="shared" si="285"/>
        <v/>
      </c>
      <c r="AK988" s="48" t="str">
        <f t="shared" si="279"/>
        <v/>
      </c>
      <c r="AL988" s="47" t="str">
        <f t="shared" si="290"/>
        <v/>
      </c>
      <c r="AM988" s="27"/>
      <c r="AN988" s="36" t="str">
        <f t="shared" si="280"/>
        <v/>
      </c>
      <c r="AO988" s="39" t="str">
        <f t="shared" si="294"/>
        <v/>
      </c>
      <c r="AP988" s="39" t="str">
        <f t="shared" si="286"/>
        <v/>
      </c>
      <c r="AQ988" s="97" t="str">
        <f t="shared" si="281"/>
        <v/>
      </c>
      <c r="AR988" s="113" t="str">
        <f>_xlfn.IFNA(IF(AND(MATCH(B988,SlNrfürStrecke!A:A,0)&gt;0,MATCH(C988,SlNrfürStrecke!B:B,0)&gt;0)=TRUE,"ja","nein"),"nein")</f>
        <v>nein</v>
      </c>
      <c r="AS988" s="140" t="str">
        <f t="shared" si="287"/>
        <v>nein</v>
      </c>
      <c r="AT988" s="113" t="str">
        <f t="shared" si="288"/>
        <v>Ja</v>
      </c>
      <c r="AU988" s="113"/>
      <c r="AV988" s="141" t="s">
        <v>3607</v>
      </c>
    </row>
    <row r="989" spans="1:48" s="39" customFormat="1" ht="52.8" hidden="1" x14ac:dyDescent="0.25">
      <c r="A989" s="23"/>
      <c r="B989" s="77">
        <v>54110</v>
      </c>
      <c r="C989" s="81" t="s">
        <v>1015</v>
      </c>
      <c r="D989" s="81" t="s">
        <v>8</v>
      </c>
      <c r="E989" s="37" t="b">
        <f t="shared" si="289"/>
        <v>0</v>
      </c>
      <c r="F989" s="37" t="b">
        <f t="shared" si="282"/>
        <v>0</v>
      </c>
      <c r="G989" s="38" t="str">
        <f t="shared" si="291"/>
        <v>54110 14 g</v>
      </c>
      <c r="H989" s="18" t="s">
        <v>1386</v>
      </c>
      <c r="I989" s="94" t="s">
        <v>1016</v>
      </c>
      <c r="J989" s="19" t="s">
        <v>3</v>
      </c>
      <c r="K989" s="19" t="s">
        <v>1387</v>
      </c>
      <c r="L989" s="51"/>
      <c r="M989" s="51"/>
      <c r="N989" s="19" t="str">
        <f t="shared" si="292"/>
        <v/>
      </c>
      <c r="O989" s="22" t="str">
        <f t="shared" ref="O989:O1052" ca="1" si="295">IF(OR(L989&lt;TODAY(),L989=""),"ja","nein")</f>
        <v>ja</v>
      </c>
      <c r="P989" s="22" t="str">
        <f t="shared" ref="P989:P1052" ca="1" si="296">IF(OR(M989&gt;TODAY(),M989=""),"ja","nein")</f>
        <v>ja</v>
      </c>
      <c r="Q989" s="20" t="str">
        <f t="shared" ca="1" si="293"/>
        <v>Ja</v>
      </c>
      <c r="R989" s="53" t="s">
        <v>1389</v>
      </c>
      <c r="S989" s="84"/>
      <c r="T989" s="83"/>
      <c r="U989" s="33" t="str">
        <f t="shared" si="283"/>
        <v/>
      </c>
      <c r="V989" s="29"/>
      <c r="W989" s="35"/>
      <c r="X989" s="35"/>
      <c r="Y989" s="35"/>
      <c r="Z989" s="35"/>
      <c r="AA989" s="24" t="str">
        <f>IF(W989&lt;&gt;"",VLOOKUP(W989,'Anlagentypen strukt inkl RD end'!$A$2:$H$40,8),"")</f>
        <v/>
      </c>
      <c r="AB989" s="24" t="str">
        <f>IF(X989&lt;&gt;"",VLOOKUP(X989,'Anlagentypen strukt inkl RD end'!$A$2:$H$40,8),"")</f>
        <v/>
      </c>
      <c r="AC989" s="24" t="str">
        <f>IF(Y989&lt;&gt;"",VLOOKUP(Y989,'Anlagentypen strukt inkl RD end'!$A$2:$H$40,8),"")</f>
        <v/>
      </c>
      <c r="AD989" s="24" t="str">
        <f>IF(Z989&lt;&gt;"",VLOOKUP(Z989,'Anlagentypen strukt inkl RD end'!$A$2:$H$40,8),"")</f>
        <v/>
      </c>
      <c r="AE989" s="33" t="str">
        <f t="shared" si="284"/>
        <v/>
      </c>
      <c r="AF989" s="25"/>
      <c r="AG989" s="25"/>
      <c r="AH989" s="25"/>
      <c r="AI989" s="25"/>
      <c r="AJ989" s="47" t="str">
        <f t="shared" si="285"/>
        <v/>
      </c>
      <c r="AK989" s="48" t="str">
        <f t="shared" si="279"/>
        <v/>
      </c>
      <c r="AL989" s="47" t="str">
        <f t="shared" si="290"/>
        <v/>
      </c>
      <c r="AM989" s="27"/>
      <c r="AN989" s="36" t="str">
        <f t="shared" si="280"/>
        <v/>
      </c>
      <c r="AO989" s="39" t="str">
        <f t="shared" si="294"/>
        <v/>
      </c>
      <c r="AP989" s="39" t="str">
        <f t="shared" si="286"/>
        <v/>
      </c>
      <c r="AQ989" s="97" t="str">
        <f t="shared" si="281"/>
        <v/>
      </c>
      <c r="AR989" s="113" t="str">
        <f>_xlfn.IFNA(IF(AND(MATCH(B989,SlNrfürStrecke!A:A,0)&gt;0,MATCH(C989,SlNrfürStrecke!B:B,0)&gt;0)=TRUE,"ja","nein"),"nein")</f>
        <v>nein</v>
      </c>
      <c r="AS989" s="140" t="str">
        <f t="shared" si="287"/>
        <v>nein</v>
      </c>
      <c r="AT989" s="113" t="str">
        <f t="shared" si="288"/>
        <v>Ja</v>
      </c>
      <c r="AU989" s="113"/>
      <c r="AV989" s="141" t="s">
        <v>3607</v>
      </c>
    </row>
    <row r="990" spans="1:48" s="39" customFormat="1" ht="52.8" hidden="1" x14ac:dyDescent="0.25">
      <c r="A990" s="23"/>
      <c r="B990" s="77">
        <v>54110</v>
      </c>
      <c r="C990" s="81" t="s">
        <v>1018</v>
      </c>
      <c r="D990" s="81" t="s">
        <v>8</v>
      </c>
      <c r="E990" s="37" t="b">
        <f t="shared" si="289"/>
        <v>0</v>
      </c>
      <c r="F990" s="37" t="b">
        <f t="shared" si="282"/>
        <v>0</v>
      </c>
      <c r="G990" s="38" t="str">
        <f t="shared" si="291"/>
        <v>54110 15 g</v>
      </c>
      <c r="H990" s="18" t="s">
        <v>1386</v>
      </c>
      <c r="I990" s="94" t="s">
        <v>1019</v>
      </c>
      <c r="J990" s="19" t="s">
        <v>3</v>
      </c>
      <c r="K990" s="19" t="s">
        <v>1387</v>
      </c>
      <c r="L990" s="51"/>
      <c r="M990" s="51"/>
      <c r="N990" s="19" t="str">
        <f t="shared" si="292"/>
        <v/>
      </c>
      <c r="O990" s="22" t="str">
        <f t="shared" ca="1" si="295"/>
        <v>ja</v>
      </c>
      <c r="P990" s="22" t="str">
        <f t="shared" ca="1" si="296"/>
        <v>ja</v>
      </c>
      <c r="Q990" s="20" t="str">
        <f t="shared" ca="1" si="293"/>
        <v>Ja</v>
      </c>
      <c r="R990" s="53" t="s">
        <v>1390</v>
      </c>
      <c r="S990" s="84"/>
      <c r="T990" s="83"/>
      <c r="U990" s="33" t="str">
        <f t="shared" si="283"/>
        <v/>
      </c>
      <c r="V990" s="29"/>
      <c r="W990" s="35"/>
      <c r="X990" s="35"/>
      <c r="Y990" s="35"/>
      <c r="Z990" s="35"/>
      <c r="AA990" s="24" t="str">
        <f>IF(W990&lt;&gt;"",VLOOKUP(W990,'Anlagentypen strukt inkl RD end'!$A$2:$H$40,8),"")</f>
        <v/>
      </c>
      <c r="AB990" s="24" t="str">
        <f>IF(X990&lt;&gt;"",VLOOKUP(X990,'Anlagentypen strukt inkl RD end'!$A$2:$H$40,8),"")</f>
        <v/>
      </c>
      <c r="AC990" s="24" t="str">
        <f>IF(Y990&lt;&gt;"",VLOOKUP(Y990,'Anlagentypen strukt inkl RD end'!$A$2:$H$40,8),"")</f>
        <v/>
      </c>
      <c r="AD990" s="24" t="str">
        <f>IF(Z990&lt;&gt;"",VLOOKUP(Z990,'Anlagentypen strukt inkl RD end'!$A$2:$H$40,8),"")</f>
        <v/>
      </c>
      <c r="AE990" s="33" t="str">
        <f t="shared" si="284"/>
        <v/>
      </c>
      <c r="AF990" s="25"/>
      <c r="AG990" s="25"/>
      <c r="AH990" s="25"/>
      <c r="AI990" s="25"/>
      <c r="AJ990" s="47" t="str">
        <f t="shared" si="285"/>
        <v/>
      </c>
      <c r="AK990" s="48" t="str">
        <f t="shared" si="279"/>
        <v/>
      </c>
      <c r="AL990" s="47" t="str">
        <f t="shared" si="290"/>
        <v/>
      </c>
      <c r="AM990" s="27"/>
      <c r="AN990" s="36" t="str">
        <f t="shared" si="280"/>
        <v/>
      </c>
      <c r="AO990" s="39" t="str">
        <f t="shared" si="294"/>
        <v/>
      </c>
      <c r="AP990" s="39" t="str">
        <f t="shared" si="286"/>
        <v/>
      </c>
      <c r="AQ990" s="97" t="str">
        <f t="shared" si="281"/>
        <v/>
      </c>
      <c r="AR990" s="113" t="str">
        <f>_xlfn.IFNA(IF(AND(MATCH(B990,SlNrfürStrecke!A:A,0)&gt;0,MATCH(C990,SlNrfürStrecke!B:B,0)&gt;0)=TRUE,"ja","nein"),"nein")</f>
        <v>nein</v>
      </c>
      <c r="AS990" s="140" t="str">
        <f t="shared" si="287"/>
        <v>nein</v>
      </c>
      <c r="AT990" s="113" t="str">
        <f t="shared" si="288"/>
        <v>Ja</v>
      </c>
      <c r="AU990" s="113"/>
      <c r="AV990" s="141" t="s">
        <v>3607</v>
      </c>
    </row>
    <row r="991" spans="1:48" s="39" customFormat="1" ht="52.8" hidden="1" x14ac:dyDescent="0.25">
      <c r="A991" s="23"/>
      <c r="B991" s="77">
        <v>54110</v>
      </c>
      <c r="C991" s="81" t="s">
        <v>1021</v>
      </c>
      <c r="D991" s="81" t="s">
        <v>8</v>
      </c>
      <c r="E991" s="37" t="b">
        <f t="shared" si="289"/>
        <v>0</v>
      </c>
      <c r="F991" s="37" t="b">
        <f t="shared" si="282"/>
        <v>0</v>
      </c>
      <c r="G991" s="38" t="str">
        <f t="shared" si="291"/>
        <v>54110 16 g</v>
      </c>
      <c r="H991" s="18" t="s">
        <v>1386</v>
      </c>
      <c r="I991" s="94" t="s">
        <v>1022</v>
      </c>
      <c r="J991" s="19" t="s">
        <v>3</v>
      </c>
      <c r="K991" s="19" t="s">
        <v>1387</v>
      </c>
      <c r="L991" s="51"/>
      <c r="M991" s="51"/>
      <c r="N991" s="19" t="str">
        <f t="shared" si="292"/>
        <v/>
      </c>
      <c r="O991" s="22" t="str">
        <f t="shared" ca="1" si="295"/>
        <v>ja</v>
      </c>
      <c r="P991" s="22" t="str">
        <f t="shared" ca="1" si="296"/>
        <v>ja</v>
      </c>
      <c r="Q991" s="20" t="str">
        <f t="shared" ca="1" si="293"/>
        <v>Ja</v>
      </c>
      <c r="R991" s="53" t="s">
        <v>1391</v>
      </c>
      <c r="S991" s="84"/>
      <c r="T991" s="83"/>
      <c r="U991" s="33" t="str">
        <f t="shared" si="283"/>
        <v/>
      </c>
      <c r="V991" s="29"/>
      <c r="W991" s="35"/>
      <c r="X991" s="35"/>
      <c r="Y991" s="35"/>
      <c r="Z991" s="35"/>
      <c r="AA991" s="24" t="str">
        <f>IF(W991&lt;&gt;"",VLOOKUP(W991,'Anlagentypen strukt inkl RD end'!$A$2:$H$40,8),"")</f>
        <v/>
      </c>
      <c r="AB991" s="24" t="str">
        <f>IF(X991&lt;&gt;"",VLOOKUP(X991,'Anlagentypen strukt inkl RD end'!$A$2:$H$40,8),"")</f>
        <v/>
      </c>
      <c r="AC991" s="24" t="str">
        <f>IF(Y991&lt;&gt;"",VLOOKUP(Y991,'Anlagentypen strukt inkl RD end'!$A$2:$H$40,8),"")</f>
        <v/>
      </c>
      <c r="AD991" s="24" t="str">
        <f>IF(Z991&lt;&gt;"",VLOOKUP(Z991,'Anlagentypen strukt inkl RD end'!$A$2:$H$40,8),"")</f>
        <v/>
      </c>
      <c r="AE991" s="33" t="str">
        <f t="shared" si="284"/>
        <v/>
      </c>
      <c r="AF991" s="25"/>
      <c r="AG991" s="25"/>
      <c r="AH991" s="25"/>
      <c r="AI991" s="25"/>
      <c r="AJ991" s="47" t="str">
        <f t="shared" si="285"/>
        <v/>
      </c>
      <c r="AK991" s="48" t="str">
        <f t="shared" si="279"/>
        <v/>
      </c>
      <c r="AL991" s="47" t="str">
        <f t="shared" si="290"/>
        <v/>
      </c>
      <c r="AM991" s="27"/>
      <c r="AN991" s="36" t="str">
        <f t="shared" si="280"/>
        <v/>
      </c>
      <c r="AO991" s="39" t="str">
        <f t="shared" si="294"/>
        <v/>
      </c>
      <c r="AP991" s="39" t="str">
        <f t="shared" si="286"/>
        <v/>
      </c>
      <c r="AQ991" s="97" t="str">
        <f t="shared" si="281"/>
        <v/>
      </c>
      <c r="AR991" s="113" t="str">
        <f>_xlfn.IFNA(IF(AND(MATCH(B991,SlNrfürStrecke!A:A,0)&gt;0,MATCH(C991,SlNrfürStrecke!B:B,0)&gt;0)=TRUE,"ja","nein"),"nein")</f>
        <v>nein</v>
      </c>
      <c r="AS991" s="140" t="str">
        <f t="shared" si="287"/>
        <v>nein</v>
      </c>
      <c r="AT991" s="113" t="str">
        <f t="shared" si="288"/>
        <v>Ja</v>
      </c>
      <c r="AU991" s="113"/>
      <c r="AV991" s="141" t="s">
        <v>3607</v>
      </c>
    </row>
    <row r="992" spans="1:48" s="39" customFormat="1" ht="26.4" hidden="1" x14ac:dyDescent="0.25">
      <c r="A992" s="23"/>
      <c r="B992" s="77">
        <v>54111</v>
      </c>
      <c r="C992" s="81" t="s">
        <v>1012</v>
      </c>
      <c r="D992" s="81" t="s">
        <v>8</v>
      </c>
      <c r="E992" s="37" t="b">
        <f t="shared" si="289"/>
        <v>0</v>
      </c>
      <c r="F992" s="37" t="b">
        <f t="shared" si="282"/>
        <v>0</v>
      </c>
      <c r="G992" s="38" t="str">
        <f t="shared" si="291"/>
        <v>54111 13 g</v>
      </c>
      <c r="H992" s="18" t="s">
        <v>1393</v>
      </c>
      <c r="I992" s="94" t="s">
        <v>1013</v>
      </c>
      <c r="J992" s="19" t="s">
        <v>3</v>
      </c>
      <c r="K992" s="19" t="s">
        <v>1394</v>
      </c>
      <c r="L992" s="51"/>
      <c r="M992" s="51"/>
      <c r="N992" s="19" t="str">
        <f t="shared" si="292"/>
        <v/>
      </c>
      <c r="O992" s="22" t="str">
        <f t="shared" ca="1" si="295"/>
        <v>ja</v>
      </c>
      <c r="P992" s="22" t="str">
        <f t="shared" ca="1" si="296"/>
        <v>ja</v>
      </c>
      <c r="Q992" s="20" t="str">
        <f t="shared" ca="1" si="293"/>
        <v>Ja</v>
      </c>
      <c r="R992" s="53" t="s">
        <v>1392</v>
      </c>
      <c r="S992" s="84"/>
      <c r="T992" s="83"/>
      <c r="U992" s="33" t="str">
        <f t="shared" si="283"/>
        <v/>
      </c>
      <c r="V992" s="29"/>
      <c r="W992" s="35"/>
      <c r="X992" s="35"/>
      <c r="Y992" s="35"/>
      <c r="Z992" s="35"/>
      <c r="AA992" s="24" t="str">
        <f>IF(W992&lt;&gt;"",VLOOKUP(W992,'Anlagentypen strukt inkl RD end'!$A$2:$H$40,8),"")</f>
        <v/>
      </c>
      <c r="AB992" s="24" t="str">
        <f>IF(X992&lt;&gt;"",VLOOKUP(X992,'Anlagentypen strukt inkl RD end'!$A$2:$H$40,8),"")</f>
        <v/>
      </c>
      <c r="AC992" s="24" t="str">
        <f>IF(Y992&lt;&gt;"",VLOOKUP(Y992,'Anlagentypen strukt inkl RD end'!$A$2:$H$40,8),"")</f>
        <v/>
      </c>
      <c r="AD992" s="24" t="str">
        <f>IF(Z992&lt;&gt;"",VLOOKUP(Z992,'Anlagentypen strukt inkl RD end'!$A$2:$H$40,8),"")</f>
        <v/>
      </c>
      <c r="AE992" s="33" t="str">
        <f t="shared" si="284"/>
        <v/>
      </c>
      <c r="AF992" s="25"/>
      <c r="AG992" s="25"/>
      <c r="AH992" s="25"/>
      <c r="AI992" s="25"/>
      <c r="AJ992" s="47" t="str">
        <f t="shared" si="285"/>
        <v/>
      </c>
      <c r="AK992" s="48" t="str">
        <f t="shared" si="279"/>
        <v/>
      </c>
      <c r="AL992" s="47" t="str">
        <f t="shared" si="290"/>
        <v/>
      </c>
      <c r="AM992" s="27"/>
      <c r="AN992" s="36" t="str">
        <f t="shared" si="280"/>
        <v/>
      </c>
      <c r="AO992" s="39" t="str">
        <f t="shared" si="294"/>
        <v/>
      </c>
      <c r="AP992" s="39" t="str">
        <f t="shared" si="286"/>
        <v/>
      </c>
      <c r="AQ992" s="97" t="str">
        <f t="shared" si="281"/>
        <v/>
      </c>
      <c r="AR992" s="113" t="str">
        <f>_xlfn.IFNA(IF(AND(MATCH(B992,SlNrfürStrecke!A:A,0)&gt;0,MATCH(C992,SlNrfürStrecke!B:B,0)&gt;0)=TRUE,"ja","nein"),"nein")</f>
        <v>nein</v>
      </c>
      <c r="AS992" s="140" t="str">
        <f t="shared" si="287"/>
        <v>nein</v>
      </c>
      <c r="AT992" s="113" t="str">
        <f t="shared" si="288"/>
        <v>Ja</v>
      </c>
      <c r="AU992" s="113"/>
      <c r="AV992" s="141" t="s">
        <v>3607</v>
      </c>
    </row>
    <row r="993" spans="1:48" s="39" customFormat="1" ht="26.4" hidden="1" x14ac:dyDescent="0.25">
      <c r="A993" s="23"/>
      <c r="B993" s="77">
        <v>54111</v>
      </c>
      <c r="C993" s="81" t="s">
        <v>1015</v>
      </c>
      <c r="D993" s="81" t="s">
        <v>8</v>
      </c>
      <c r="E993" s="37" t="b">
        <f t="shared" si="289"/>
        <v>0</v>
      </c>
      <c r="F993" s="37" t="b">
        <f t="shared" si="282"/>
        <v>0</v>
      </c>
      <c r="G993" s="38" t="str">
        <f t="shared" si="291"/>
        <v>54111 14 g</v>
      </c>
      <c r="H993" s="18" t="s">
        <v>1393</v>
      </c>
      <c r="I993" s="94" t="s">
        <v>1016</v>
      </c>
      <c r="J993" s="19" t="s">
        <v>3</v>
      </c>
      <c r="K993" s="19" t="s">
        <v>1394</v>
      </c>
      <c r="L993" s="51"/>
      <c r="M993" s="51"/>
      <c r="N993" s="19" t="str">
        <f t="shared" si="292"/>
        <v/>
      </c>
      <c r="O993" s="22" t="str">
        <f t="shared" ca="1" si="295"/>
        <v>ja</v>
      </c>
      <c r="P993" s="22" t="str">
        <f t="shared" ca="1" si="296"/>
        <v>ja</v>
      </c>
      <c r="Q993" s="20" t="str">
        <f t="shared" ca="1" si="293"/>
        <v>Ja</v>
      </c>
      <c r="R993" s="53" t="s">
        <v>1395</v>
      </c>
      <c r="S993" s="84"/>
      <c r="T993" s="83"/>
      <c r="U993" s="33" t="str">
        <f t="shared" si="283"/>
        <v/>
      </c>
      <c r="V993" s="29"/>
      <c r="W993" s="35"/>
      <c r="X993" s="35"/>
      <c r="Y993" s="35"/>
      <c r="Z993" s="35"/>
      <c r="AA993" s="24" t="str">
        <f>IF(W993&lt;&gt;"",VLOOKUP(W993,'Anlagentypen strukt inkl RD end'!$A$2:$H$40,8),"")</f>
        <v/>
      </c>
      <c r="AB993" s="24" t="str">
        <f>IF(X993&lt;&gt;"",VLOOKUP(X993,'Anlagentypen strukt inkl RD end'!$A$2:$H$40,8),"")</f>
        <v/>
      </c>
      <c r="AC993" s="24" t="str">
        <f>IF(Y993&lt;&gt;"",VLOOKUP(Y993,'Anlagentypen strukt inkl RD end'!$A$2:$H$40,8),"")</f>
        <v/>
      </c>
      <c r="AD993" s="24" t="str">
        <f>IF(Z993&lt;&gt;"",VLOOKUP(Z993,'Anlagentypen strukt inkl RD end'!$A$2:$H$40,8),"")</f>
        <v/>
      </c>
      <c r="AE993" s="33" t="str">
        <f t="shared" si="284"/>
        <v/>
      </c>
      <c r="AF993" s="25"/>
      <c r="AG993" s="25"/>
      <c r="AH993" s="25"/>
      <c r="AI993" s="25"/>
      <c r="AJ993" s="47" t="str">
        <f t="shared" si="285"/>
        <v/>
      </c>
      <c r="AK993" s="48" t="str">
        <f t="shared" si="279"/>
        <v/>
      </c>
      <c r="AL993" s="47" t="str">
        <f t="shared" si="290"/>
        <v/>
      </c>
      <c r="AM993" s="27"/>
      <c r="AN993" s="36" t="str">
        <f t="shared" si="280"/>
        <v/>
      </c>
      <c r="AO993" s="39" t="str">
        <f t="shared" si="294"/>
        <v/>
      </c>
      <c r="AP993" s="39" t="str">
        <f t="shared" si="286"/>
        <v/>
      </c>
      <c r="AQ993" s="97" t="str">
        <f t="shared" si="281"/>
        <v/>
      </c>
      <c r="AR993" s="113" t="str">
        <f>_xlfn.IFNA(IF(AND(MATCH(B993,SlNrfürStrecke!A:A,0)&gt;0,MATCH(C993,SlNrfürStrecke!B:B,0)&gt;0)=TRUE,"ja","nein"),"nein")</f>
        <v>nein</v>
      </c>
      <c r="AS993" s="140" t="str">
        <f t="shared" si="287"/>
        <v>nein</v>
      </c>
      <c r="AT993" s="113" t="str">
        <f t="shared" si="288"/>
        <v>Ja</v>
      </c>
      <c r="AU993" s="113"/>
      <c r="AV993" s="141" t="s">
        <v>3607</v>
      </c>
    </row>
    <row r="994" spans="1:48" s="39" customFormat="1" ht="26.4" hidden="1" x14ac:dyDescent="0.25">
      <c r="A994" s="23"/>
      <c r="B994" s="77">
        <v>54111</v>
      </c>
      <c r="C994" s="81" t="s">
        <v>1018</v>
      </c>
      <c r="D994" s="81" t="s">
        <v>8</v>
      </c>
      <c r="E994" s="37" t="b">
        <f t="shared" si="289"/>
        <v>0</v>
      </c>
      <c r="F994" s="37" t="b">
        <f t="shared" si="282"/>
        <v>0</v>
      </c>
      <c r="G994" s="38" t="str">
        <f t="shared" si="291"/>
        <v>54111 15 g</v>
      </c>
      <c r="H994" s="18" t="s">
        <v>1393</v>
      </c>
      <c r="I994" s="94" t="s">
        <v>1019</v>
      </c>
      <c r="J994" s="19" t="s">
        <v>3</v>
      </c>
      <c r="K994" s="19" t="s">
        <v>1394</v>
      </c>
      <c r="L994" s="51"/>
      <c r="M994" s="51"/>
      <c r="N994" s="19" t="str">
        <f t="shared" si="292"/>
        <v/>
      </c>
      <c r="O994" s="22" t="str">
        <f t="shared" ca="1" si="295"/>
        <v>ja</v>
      </c>
      <c r="P994" s="22" t="str">
        <f t="shared" ca="1" si="296"/>
        <v>ja</v>
      </c>
      <c r="Q994" s="20" t="str">
        <f t="shared" ca="1" si="293"/>
        <v>Ja</v>
      </c>
      <c r="R994" s="53" t="s">
        <v>1396</v>
      </c>
      <c r="S994" s="84"/>
      <c r="T994" s="83"/>
      <c r="U994" s="33" t="str">
        <f t="shared" si="283"/>
        <v/>
      </c>
      <c r="V994" s="29"/>
      <c r="W994" s="35"/>
      <c r="X994" s="35"/>
      <c r="Y994" s="35"/>
      <c r="Z994" s="35"/>
      <c r="AA994" s="24" t="str">
        <f>IF(W994&lt;&gt;"",VLOOKUP(W994,'Anlagentypen strukt inkl RD end'!$A$2:$H$40,8),"")</f>
        <v/>
      </c>
      <c r="AB994" s="24" t="str">
        <f>IF(X994&lt;&gt;"",VLOOKUP(X994,'Anlagentypen strukt inkl RD end'!$A$2:$H$40,8),"")</f>
        <v/>
      </c>
      <c r="AC994" s="24" t="str">
        <f>IF(Y994&lt;&gt;"",VLOOKUP(Y994,'Anlagentypen strukt inkl RD end'!$A$2:$H$40,8),"")</f>
        <v/>
      </c>
      <c r="AD994" s="24" t="str">
        <f>IF(Z994&lt;&gt;"",VLOOKUP(Z994,'Anlagentypen strukt inkl RD end'!$A$2:$H$40,8),"")</f>
        <v/>
      </c>
      <c r="AE994" s="33" t="str">
        <f t="shared" si="284"/>
        <v/>
      </c>
      <c r="AF994" s="25"/>
      <c r="AG994" s="25"/>
      <c r="AH994" s="25"/>
      <c r="AI994" s="25"/>
      <c r="AJ994" s="47" t="str">
        <f t="shared" si="285"/>
        <v/>
      </c>
      <c r="AK994" s="48" t="str">
        <f t="shared" si="279"/>
        <v/>
      </c>
      <c r="AL994" s="47" t="str">
        <f t="shared" si="290"/>
        <v/>
      </c>
      <c r="AM994" s="27"/>
      <c r="AN994" s="36" t="str">
        <f t="shared" si="280"/>
        <v/>
      </c>
      <c r="AO994" s="39" t="str">
        <f t="shared" si="294"/>
        <v/>
      </c>
      <c r="AP994" s="39" t="str">
        <f t="shared" si="286"/>
        <v/>
      </c>
      <c r="AQ994" s="97" t="str">
        <f t="shared" si="281"/>
        <v/>
      </c>
      <c r="AR994" s="113" t="str">
        <f>_xlfn.IFNA(IF(AND(MATCH(B994,SlNrfürStrecke!A:A,0)&gt;0,MATCH(C994,SlNrfürStrecke!B:B,0)&gt;0)=TRUE,"ja","nein"),"nein")</f>
        <v>nein</v>
      </c>
      <c r="AS994" s="140" t="str">
        <f t="shared" si="287"/>
        <v>nein</v>
      </c>
      <c r="AT994" s="113" t="str">
        <f t="shared" si="288"/>
        <v>Ja</v>
      </c>
      <c r="AU994" s="113"/>
      <c r="AV994" s="141" t="s">
        <v>3607</v>
      </c>
    </row>
    <row r="995" spans="1:48" s="39" customFormat="1" ht="26.4" hidden="1" x14ac:dyDescent="0.25">
      <c r="A995" s="23"/>
      <c r="B995" s="77">
        <v>54111</v>
      </c>
      <c r="C995" s="81" t="s">
        <v>1021</v>
      </c>
      <c r="D995" s="81" t="s">
        <v>8</v>
      </c>
      <c r="E995" s="37" t="b">
        <f t="shared" si="289"/>
        <v>0</v>
      </c>
      <c r="F995" s="37" t="b">
        <f t="shared" si="282"/>
        <v>0</v>
      </c>
      <c r="G995" s="38" t="str">
        <f t="shared" si="291"/>
        <v>54111 16 g</v>
      </c>
      <c r="H995" s="18" t="s">
        <v>1393</v>
      </c>
      <c r="I995" s="94" t="s">
        <v>1022</v>
      </c>
      <c r="J995" s="19" t="s">
        <v>3</v>
      </c>
      <c r="K995" s="19" t="s">
        <v>1394</v>
      </c>
      <c r="L995" s="51"/>
      <c r="M995" s="51"/>
      <c r="N995" s="19" t="str">
        <f t="shared" si="292"/>
        <v/>
      </c>
      <c r="O995" s="22" t="str">
        <f t="shared" ca="1" si="295"/>
        <v>ja</v>
      </c>
      <c r="P995" s="22" t="str">
        <f t="shared" ca="1" si="296"/>
        <v>ja</v>
      </c>
      <c r="Q995" s="20" t="str">
        <f t="shared" ca="1" si="293"/>
        <v>Ja</v>
      </c>
      <c r="R995" s="53" t="s">
        <v>1397</v>
      </c>
      <c r="S995" s="84"/>
      <c r="T995" s="83"/>
      <c r="U995" s="33" t="str">
        <f t="shared" si="283"/>
        <v/>
      </c>
      <c r="V995" s="29"/>
      <c r="W995" s="35"/>
      <c r="X995" s="35"/>
      <c r="Y995" s="35"/>
      <c r="Z995" s="35"/>
      <c r="AA995" s="24" t="str">
        <f>IF(W995&lt;&gt;"",VLOOKUP(W995,'Anlagentypen strukt inkl RD end'!$A$2:$H$40,8),"")</f>
        <v/>
      </c>
      <c r="AB995" s="24" t="str">
        <f>IF(X995&lt;&gt;"",VLOOKUP(X995,'Anlagentypen strukt inkl RD end'!$A$2:$H$40,8),"")</f>
        <v/>
      </c>
      <c r="AC995" s="24" t="str">
        <f>IF(Y995&lt;&gt;"",VLOOKUP(Y995,'Anlagentypen strukt inkl RD end'!$A$2:$H$40,8),"")</f>
        <v/>
      </c>
      <c r="AD995" s="24" t="str">
        <f>IF(Z995&lt;&gt;"",VLOOKUP(Z995,'Anlagentypen strukt inkl RD end'!$A$2:$H$40,8),"")</f>
        <v/>
      </c>
      <c r="AE995" s="33" t="str">
        <f t="shared" si="284"/>
        <v/>
      </c>
      <c r="AF995" s="25"/>
      <c r="AG995" s="25"/>
      <c r="AH995" s="25"/>
      <c r="AI995" s="25"/>
      <c r="AJ995" s="47" t="str">
        <f t="shared" si="285"/>
        <v/>
      </c>
      <c r="AK995" s="48" t="str">
        <f t="shared" si="279"/>
        <v/>
      </c>
      <c r="AL995" s="47" t="str">
        <f t="shared" si="290"/>
        <v/>
      </c>
      <c r="AM995" s="27"/>
      <c r="AN995" s="36" t="str">
        <f t="shared" si="280"/>
        <v/>
      </c>
      <c r="AO995" s="39" t="str">
        <f t="shared" si="294"/>
        <v/>
      </c>
      <c r="AP995" s="39" t="str">
        <f t="shared" si="286"/>
        <v/>
      </c>
      <c r="AQ995" s="97" t="str">
        <f t="shared" si="281"/>
        <v/>
      </c>
      <c r="AR995" s="113" t="str">
        <f>_xlfn.IFNA(IF(AND(MATCH(B995,SlNrfürStrecke!A:A,0)&gt;0,MATCH(C995,SlNrfürStrecke!B:B,0)&gt;0)=TRUE,"ja","nein"),"nein")</f>
        <v>nein</v>
      </c>
      <c r="AS995" s="140" t="str">
        <f t="shared" si="287"/>
        <v>nein</v>
      </c>
      <c r="AT995" s="113" t="str">
        <f t="shared" si="288"/>
        <v>Ja</v>
      </c>
      <c r="AU995" s="113"/>
      <c r="AV995" s="141" t="s">
        <v>3607</v>
      </c>
    </row>
    <row r="996" spans="1:48" s="39" customFormat="1" hidden="1" x14ac:dyDescent="0.25">
      <c r="A996" s="23"/>
      <c r="B996" s="77">
        <v>54118</v>
      </c>
      <c r="C996" s="80" t="s">
        <v>3</v>
      </c>
      <c r="D996" s="81" t="s">
        <v>8</v>
      </c>
      <c r="E996" s="37" t="b">
        <f t="shared" si="289"/>
        <v>0</v>
      </c>
      <c r="F996" s="37" t="b">
        <f t="shared" si="282"/>
        <v>0</v>
      </c>
      <c r="G996" s="38" t="str">
        <f t="shared" si="291"/>
        <v>54118  g</v>
      </c>
      <c r="H996" s="18" t="s">
        <v>1399</v>
      </c>
      <c r="I996" s="93" t="s">
        <v>2346</v>
      </c>
      <c r="J996" s="19" t="s">
        <v>3</v>
      </c>
      <c r="K996" s="19" t="s">
        <v>3</v>
      </c>
      <c r="L996" s="51"/>
      <c r="M996" s="51"/>
      <c r="N996" s="19" t="str">
        <f t="shared" si="292"/>
        <v/>
      </c>
      <c r="O996" s="22" t="str">
        <f t="shared" ca="1" si="295"/>
        <v>ja</v>
      </c>
      <c r="P996" s="22" t="str">
        <f t="shared" ca="1" si="296"/>
        <v>ja</v>
      </c>
      <c r="Q996" s="20" t="str">
        <f t="shared" ca="1" si="293"/>
        <v>Ja</v>
      </c>
      <c r="R996" s="53" t="s">
        <v>1398</v>
      </c>
      <c r="S996" s="84"/>
      <c r="T996" s="83"/>
      <c r="U996" s="33" t="str">
        <f t="shared" si="283"/>
        <v/>
      </c>
      <c r="V996" s="29"/>
      <c r="W996" s="35"/>
      <c r="X996" s="35"/>
      <c r="Y996" s="35"/>
      <c r="Z996" s="35"/>
      <c r="AA996" s="24" t="str">
        <f>IF(W996&lt;&gt;"",VLOOKUP(W996,'Anlagentypen strukt inkl RD end'!$A$2:$H$40,8),"")</f>
        <v/>
      </c>
      <c r="AB996" s="24" t="str">
        <f>IF(X996&lt;&gt;"",VLOOKUP(X996,'Anlagentypen strukt inkl RD end'!$A$2:$H$40,8),"")</f>
        <v/>
      </c>
      <c r="AC996" s="24" t="str">
        <f>IF(Y996&lt;&gt;"",VLOOKUP(Y996,'Anlagentypen strukt inkl RD end'!$A$2:$H$40,8),"")</f>
        <v/>
      </c>
      <c r="AD996" s="24" t="str">
        <f>IF(Z996&lt;&gt;"",VLOOKUP(Z996,'Anlagentypen strukt inkl RD end'!$A$2:$H$40,8),"")</f>
        <v/>
      </c>
      <c r="AE996" s="33" t="str">
        <f t="shared" si="284"/>
        <v/>
      </c>
      <c r="AF996" s="25"/>
      <c r="AG996" s="25"/>
      <c r="AH996" s="25"/>
      <c r="AI996" s="25"/>
      <c r="AJ996" s="47" t="str">
        <f t="shared" si="285"/>
        <v/>
      </c>
      <c r="AK996" s="48" t="str">
        <f t="shared" si="279"/>
        <v/>
      </c>
      <c r="AL996" s="47" t="str">
        <f t="shared" si="290"/>
        <v/>
      </c>
      <c r="AM996" s="27"/>
      <c r="AN996" s="36" t="str">
        <f t="shared" si="280"/>
        <v/>
      </c>
      <c r="AO996" s="39" t="str">
        <f t="shared" si="294"/>
        <v/>
      </c>
      <c r="AP996" s="39" t="str">
        <f t="shared" si="286"/>
        <v/>
      </c>
      <c r="AQ996" s="97" t="str">
        <f t="shared" si="281"/>
        <v/>
      </c>
      <c r="AR996" s="140" t="str">
        <f>_xlfn.IFNA(IF(AND(MATCH(B996,SlNrfürStrecke!A:A,0)&gt;0,MATCH(C996,SlNrfürStrecke!B:B,0)&gt;0)=TRUE,"ja","nein"),"nein")</f>
        <v>nein</v>
      </c>
      <c r="AS996" s="140" t="str">
        <f t="shared" si="287"/>
        <v>nein</v>
      </c>
      <c r="AT996" s="113" t="str">
        <f t="shared" si="288"/>
        <v>Ja</v>
      </c>
      <c r="AU996" s="113"/>
      <c r="AV996" s="141" t="s">
        <v>3607</v>
      </c>
    </row>
    <row r="997" spans="1:48" s="39" customFormat="1" hidden="1" x14ac:dyDescent="0.25">
      <c r="A997" s="23"/>
      <c r="B997" s="77">
        <v>54119</v>
      </c>
      <c r="C997" s="80" t="s">
        <v>3</v>
      </c>
      <c r="D997" s="81" t="s">
        <v>8</v>
      </c>
      <c r="E997" s="37" t="b">
        <f t="shared" si="289"/>
        <v>0</v>
      </c>
      <c r="F997" s="37" t="b">
        <f t="shared" si="282"/>
        <v>0</v>
      </c>
      <c r="G997" s="38" t="str">
        <f t="shared" si="291"/>
        <v>54119  g</v>
      </c>
      <c r="H997" s="18" t="s">
        <v>1401</v>
      </c>
      <c r="I997" s="93" t="s">
        <v>2346</v>
      </c>
      <c r="J997" s="19" t="s">
        <v>3</v>
      </c>
      <c r="K997" s="19" t="s">
        <v>3</v>
      </c>
      <c r="L997" s="51"/>
      <c r="M997" s="51"/>
      <c r="N997" s="19" t="str">
        <f t="shared" si="292"/>
        <v/>
      </c>
      <c r="O997" s="22" t="str">
        <f t="shared" ca="1" si="295"/>
        <v>ja</v>
      </c>
      <c r="P997" s="22" t="str">
        <f t="shared" ca="1" si="296"/>
        <v>ja</v>
      </c>
      <c r="Q997" s="20" t="str">
        <f t="shared" ca="1" si="293"/>
        <v>Ja</v>
      </c>
      <c r="R997" s="53" t="s">
        <v>1400</v>
      </c>
      <c r="S997" s="84"/>
      <c r="T997" s="83"/>
      <c r="U997" s="33" t="str">
        <f t="shared" si="283"/>
        <v/>
      </c>
      <c r="V997" s="29"/>
      <c r="W997" s="35"/>
      <c r="X997" s="35"/>
      <c r="Y997" s="35"/>
      <c r="Z997" s="35"/>
      <c r="AA997" s="24" t="str">
        <f>IF(W997&lt;&gt;"",VLOOKUP(W997,'Anlagentypen strukt inkl RD end'!$A$2:$H$40,8),"")</f>
        <v/>
      </c>
      <c r="AB997" s="24" t="str">
        <f>IF(X997&lt;&gt;"",VLOOKUP(X997,'Anlagentypen strukt inkl RD end'!$A$2:$H$40,8),"")</f>
        <v/>
      </c>
      <c r="AC997" s="24" t="str">
        <f>IF(Y997&lt;&gt;"",VLOOKUP(Y997,'Anlagentypen strukt inkl RD end'!$A$2:$H$40,8),"")</f>
        <v/>
      </c>
      <c r="AD997" s="24" t="str">
        <f>IF(Z997&lt;&gt;"",VLOOKUP(Z997,'Anlagentypen strukt inkl RD end'!$A$2:$H$40,8),"")</f>
        <v/>
      </c>
      <c r="AE997" s="33" t="str">
        <f t="shared" si="284"/>
        <v/>
      </c>
      <c r="AF997" s="25"/>
      <c r="AG997" s="25"/>
      <c r="AH997" s="25"/>
      <c r="AI997" s="25"/>
      <c r="AJ997" s="47" t="str">
        <f t="shared" si="285"/>
        <v/>
      </c>
      <c r="AK997" s="48" t="str">
        <f t="shared" si="279"/>
        <v/>
      </c>
      <c r="AL997" s="47" t="str">
        <f t="shared" si="290"/>
        <v/>
      </c>
      <c r="AM997" s="27"/>
      <c r="AN997" s="36" t="str">
        <f t="shared" si="280"/>
        <v/>
      </c>
      <c r="AO997" s="39" t="str">
        <f t="shared" si="294"/>
        <v/>
      </c>
      <c r="AP997" s="39" t="str">
        <f t="shared" si="286"/>
        <v/>
      </c>
      <c r="AQ997" s="97" t="str">
        <f t="shared" si="281"/>
        <v/>
      </c>
      <c r="AR997" s="140" t="str">
        <f>_xlfn.IFNA(IF(AND(MATCH(B997,SlNrfürStrecke!A:A,0)&gt;0,MATCH(C997,SlNrfürStrecke!B:B,0)&gt;0)=TRUE,"ja","nein"),"nein")</f>
        <v>nein</v>
      </c>
      <c r="AS997" s="140" t="str">
        <f t="shared" si="287"/>
        <v>nein</v>
      </c>
      <c r="AT997" s="113" t="str">
        <f t="shared" si="288"/>
        <v>Ja</v>
      </c>
      <c r="AU997" s="113"/>
      <c r="AV997" s="141" t="s">
        <v>3607</v>
      </c>
    </row>
    <row r="998" spans="1:48" s="39" customFormat="1" hidden="1" x14ac:dyDescent="0.25">
      <c r="A998" s="23"/>
      <c r="B998" s="77">
        <v>54120</v>
      </c>
      <c r="C998" s="80" t="s">
        <v>3</v>
      </c>
      <c r="D998" s="81" t="s">
        <v>8</v>
      </c>
      <c r="E998" s="37" t="b">
        <f t="shared" si="289"/>
        <v>0</v>
      </c>
      <c r="F998" s="37" t="b">
        <f t="shared" si="282"/>
        <v>0</v>
      </c>
      <c r="G998" s="38" t="str">
        <f t="shared" si="291"/>
        <v>54120  g</v>
      </c>
      <c r="H998" s="18" t="s">
        <v>1403</v>
      </c>
      <c r="I998" s="93" t="s">
        <v>2346</v>
      </c>
      <c r="J998" s="19" t="s">
        <v>3</v>
      </c>
      <c r="K998" s="19" t="s">
        <v>3</v>
      </c>
      <c r="L998" s="51"/>
      <c r="M998" s="51"/>
      <c r="N998" s="19" t="str">
        <f t="shared" si="292"/>
        <v/>
      </c>
      <c r="O998" s="22" t="str">
        <f t="shared" ca="1" si="295"/>
        <v>ja</v>
      </c>
      <c r="P998" s="22" t="str">
        <f t="shared" ca="1" si="296"/>
        <v>ja</v>
      </c>
      <c r="Q998" s="20" t="str">
        <f t="shared" ca="1" si="293"/>
        <v>Ja</v>
      </c>
      <c r="R998" s="53" t="s">
        <v>1402</v>
      </c>
      <c r="S998" s="84"/>
      <c r="T998" s="83"/>
      <c r="U998" s="33" t="str">
        <f t="shared" si="283"/>
        <v/>
      </c>
      <c r="V998" s="29"/>
      <c r="W998" s="35"/>
      <c r="X998" s="35"/>
      <c r="Y998" s="35"/>
      <c r="Z998" s="35"/>
      <c r="AA998" s="24" t="str">
        <f>IF(W998&lt;&gt;"",VLOOKUP(W998,'Anlagentypen strukt inkl RD end'!$A$2:$H$40,8),"")</f>
        <v/>
      </c>
      <c r="AB998" s="24" t="str">
        <f>IF(X998&lt;&gt;"",VLOOKUP(X998,'Anlagentypen strukt inkl RD end'!$A$2:$H$40,8),"")</f>
        <v/>
      </c>
      <c r="AC998" s="24" t="str">
        <f>IF(Y998&lt;&gt;"",VLOOKUP(Y998,'Anlagentypen strukt inkl RD end'!$A$2:$H$40,8),"")</f>
        <v/>
      </c>
      <c r="AD998" s="24" t="str">
        <f>IF(Z998&lt;&gt;"",VLOOKUP(Z998,'Anlagentypen strukt inkl RD end'!$A$2:$H$40,8),"")</f>
        <v/>
      </c>
      <c r="AE998" s="33" t="str">
        <f t="shared" si="284"/>
        <v/>
      </c>
      <c r="AF998" s="25"/>
      <c r="AG998" s="25"/>
      <c r="AH998" s="25"/>
      <c r="AI998" s="25"/>
      <c r="AJ998" s="47" t="str">
        <f t="shared" si="285"/>
        <v/>
      </c>
      <c r="AK998" s="48" t="str">
        <f t="shared" si="279"/>
        <v/>
      </c>
      <c r="AL998" s="47" t="str">
        <f t="shared" si="290"/>
        <v/>
      </c>
      <c r="AM998" s="27"/>
      <c r="AN998" s="36" t="str">
        <f t="shared" si="280"/>
        <v/>
      </c>
      <c r="AO998" s="39" t="str">
        <f t="shared" si="294"/>
        <v/>
      </c>
      <c r="AP998" s="39" t="str">
        <f t="shared" si="286"/>
        <v/>
      </c>
      <c r="AQ998" s="97" t="str">
        <f t="shared" si="281"/>
        <v/>
      </c>
      <c r="AR998" s="140" t="str">
        <f>_xlfn.IFNA(IF(AND(MATCH(B998,SlNrfürStrecke!A:A,0)&gt;0,MATCH(C998,SlNrfürStrecke!B:B,0)&gt;0)=TRUE,"ja","nein"),"nein")</f>
        <v>nein</v>
      </c>
      <c r="AS998" s="140" t="str">
        <f t="shared" si="287"/>
        <v>nein</v>
      </c>
      <c r="AT998" s="113" t="str">
        <f t="shared" si="288"/>
        <v>Ja</v>
      </c>
      <c r="AU998" s="113"/>
      <c r="AV998" s="141" t="s">
        <v>3607</v>
      </c>
    </row>
    <row r="999" spans="1:48" s="39" customFormat="1" hidden="1" x14ac:dyDescent="0.25">
      <c r="A999" s="23"/>
      <c r="B999" s="77">
        <v>54122</v>
      </c>
      <c r="C999" s="80" t="s">
        <v>3</v>
      </c>
      <c r="D999" s="81" t="s">
        <v>8</v>
      </c>
      <c r="E999" s="37" t="b">
        <f t="shared" si="289"/>
        <v>0</v>
      </c>
      <c r="F999" s="37" t="b">
        <f t="shared" si="282"/>
        <v>0</v>
      </c>
      <c r="G999" s="38" t="str">
        <f t="shared" si="291"/>
        <v>54122  g</v>
      </c>
      <c r="H999" s="18" t="s">
        <v>1405</v>
      </c>
      <c r="I999" s="93" t="s">
        <v>2346</v>
      </c>
      <c r="J999" s="19" t="s">
        <v>3</v>
      </c>
      <c r="K999" s="19" t="s">
        <v>3</v>
      </c>
      <c r="L999" s="51"/>
      <c r="M999" s="51"/>
      <c r="N999" s="19" t="str">
        <f t="shared" si="292"/>
        <v/>
      </c>
      <c r="O999" s="22" t="str">
        <f t="shared" ca="1" si="295"/>
        <v>ja</v>
      </c>
      <c r="P999" s="22" t="str">
        <f t="shared" ca="1" si="296"/>
        <v>ja</v>
      </c>
      <c r="Q999" s="20" t="str">
        <f t="shared" ca="1" si="293"/>
        <v>Ja</v>
      </c>
      <c r="R999" s="53" t="s">
        <v>1404</v>
      </c>
      <c r="S999" s="84"/>
      <c r="T999" s="83"/>
      <c r="U999" s="33" t="str">
        <f t="shared" si="283"/>
        <v/>
      </c>
      <c r="V999" s="29"/>
      <c r="W999" s="35"/>
      <c r="X999" s="35"/>
      <c r="Y999" s="35"/>
      <c r="Z999" s="35"/>
      <c r="AA999" s="24" t="str">
        <f>IF(W999&lt;&gt;"",VLOOKUP(W999,'Anlagentypen strukt inkl RD end'!$A$2:$H$40,8),"")</f>
        <v/>
      </c>
      <c r="AB999" s="24" t="str">
        <f>IF(X999&lt;&gt;"",VLOOKUP(X999,'Anlagentypen strukt inkl RD end'!$A$2:$H$40,8),"")</f>
        <v/>
      </c>
      <c r="AC999" s="24" t="str">
        <f>IF(Y999&lt;&gt;"",VLOOKUP(Y999,'Anlagentypen strukt inkl RD end'!$A$2:$H$40,8),"")</f>
        <v/>
      </c>
      <c r="AD999" s="24" t="str">
        <f>IF(Z999&lt;&gt;"",VLOOKUP(Z999,'Anlagentypen strukt inkl RD end'!$A$2:$H$40,8),"")</f>
        <v/>
      </c>
      <c r="AE999" s="33" t="str">
        <f t="shared" si="284"/>
        <v/>
      </c>
      <c r="AF999" s="25"/>
      <c r="AG999" s="25"/>
      <c r="AH999" s="25"/>
      <c r="AI999" s="25"/>
      <c r="AJ999" s="47" t="str">
        <f t="shared" si="285"/>
        <v/>
      </c>
      <c r="AK999" s="48" t="str">
        <f t="shared" si="279"/>
        <v/>
      </c>
      <c r="AL999" s="47" t="str">
        <f t="shared" si="290"/>
        <v/>
      </c>
      <c r="AM999" s="27"/>
      <c r="AN999" s="36" t="str">
        <f t="shared" si="280"/>
        <v/>
      </c>
      <c r="AO999" s="39" t="str">
        <f t="shared" si="294"/>
        <v/>
      </c>
      <c r="AP999" s="39" t="str">
        <f t="shared" si="286"/>
        <v/>
      </c>
      <c r="AQ999" s="97" t="str">
        <f t="shared" si="281"/>
        <v/>
      </c>
      <c r="AR999" s="140" t="str">
        <f>_xlfn.IFNA(IF(AND(MATCH(B999,SlNrfürStrecke!A:A,0)&gt;0,MATCH(C999,SlNrfürStrecke!B:B,0)&gt;0)=TRUE,"ja","nein"),"nein")</f>
        <v>nein</v>
      </c>
      <c r="AS999" s="140" t="str">
        <f t="shared" si="287"/>
        <v>nein</v>
      </c>
      <c r="AT999" s="113" t="str">
        <f t="shared" si="288"/>
        <v>Ja</v>
      </c>
      <c r="AU999" s="113"/>
      <c r="AV999" s="141" t="s">
        <v>3607</v>
      </c>
    </row>
    <row r="1000" spans="1:48" s="39" customFormat="1" hidden="1" x14ac:dyDescent="0.25">
      <c r="A1000" s="23"/>
      <c r="B1000" s="77">
        <v>54122</v>
      </c>
      <c r="C1000" s="81" t="s">
        <v>112</v>
      </c>
      <c r="D1000" s="81" t="s">
        <v>3</v>
      </c>
      <c r="E1000" s="37" t="b">
        <f t="shared" si="289"/>
        <v>0</v>
      </c>
      <c r="F1000" s="37" t="b">
        <f t="shared" si="282"/>
        <v>0</v>
      </c>
      <c r="G1000" s="38" t="str">
        <f t="shared" si="291"/>
        <v xml:space="preserve">54122 88 </v>
      </c>
      <c r="H1000" s="18" t="s">
        <v>1405</v>
      </c>
      <c r="I1000" s="94" t="s">
        <v>113</v>
      </c>
      <c r="J1000" s="19" t="s">
        <v>3</v>
      </c>
      <c r="K1000" s="19" t="s">
        <v>3</v>
      </c>
      <c r="L1000" s="51"/>
      <c r="M1000" s="51"/>
      <c r="N1000" s="19" t="str">
        <f t="shared" si="292"/>
        <v/>
      </c>
      <c r="O1000" s="22" t="str">
        <f t="shared" ca="1" si="295"/>
        <v>ja</v>
      </c>
      <c r="P1000" s="22" t="str">
        <f t="shared" ca="1" si="296"/>
        <v>ja</v>
      </c>
      <c r="Q1000" s="20" t="str">
        <f t="shared" ca="1" si="293"/>
        <v>Ja</v>
      </c>
      <c r="R1000" s="53" t="s">
        <v>1406</v>
      </c>
      <c r="S1000" s="73"/>
      <c r="T1000" s="28"/>
      <c r="U1000" s="33" t="str">
        <f t="shared" si="283"/>
        <v/>
      </c>
      <c r="V1000" s="29"/>
      <c r="W1000" s="35"/>
      <c r="X1000" s="35"/>
      <c r="Y1000" s="35"/>
      <c r="Z1000" s="35"/>
      <c r="AA1000" s="24" t="str">
        <f>IF(W1000&lt;&gt;"",VLOOKUP(W1000,'Anlagentypen strukt inkl RD end'!$A$2:$H$40,8),"")</f>
        <v/>
      </c>
      <c r="AB1000" s="24" t="str">
        <f>IF(X1000&lt;&gt;"",VLOOKUP(X1000,'Anlagentypen strukt inkl RD end'!$A$2:$H$40,8),"")</f>
        <v/>
      </c>
      <c r="AC1000" s="24" t="str">
        <f>IF(Y1000&lt;&gt;"",VLOOKUP(Y1000,'Anlagentypen strukt inkl RD end'!$A$2:$H$40,8),"")</f>
        <v/>
      </c>
      <c r="AD1000" s="24" t="str">
        <f>IF(Z1000&lt;&gt;"",VLOOKUP(Z1000,'Anlagentypen strukt inkl RD end'!$A$2:$H$40,8),"")</f>
        <v/>
      </c>
      <c r="AE1000" s="33" t="str">
        <f t="shared" si="284"/>
        <v/>
      </c>
      <c r="AF1000" s="25"/>
      <c r="AG1000" s="25"/>
      <c r="AH1000" s="25"/>
      <c r="AI1000" s="25"/>
      <c r="AJ1000" s="47" t="str">
        <f t="shared" si="285"/>
        <v/>
      </c>
      <c r="AK1000" s="48" t="str">
        <f t="shared" si="279"/>
        <v/>
      </c>
      <c r="AL1000" s="47" t="str">
        <f t="shared" si="290"/>
        <v/>
      </c>
      <c r="AM1000" s="27"/>
      <c r="AN1000" s="36" t="str">
        <f t="shared" si="280"/>
        <v/>
      </c>
      <c r="AO1000" s="39" t="str">
        <f t="shared" si="294"/>
        <v/>
      </c>
      <c r="AP1000" s="39" t="str">
        <f t="shared" si="286"/>
        <v/>
      </c>
      <c r="AQ1000" s="97" t="str">
        <f t="shared" si="281"/>
        <v/>
      </c>
      <c r="AR1000" s="113" t="str">
        <f>_xlfn.IFNA(IF(AND(MATCH(B1000,SlNrfürStrecke!A:A,0)&gt;0,MATCH(C1000,SlNrfürStrecke!B:B,0)&gt;0)=TRUE,"ja","nein"),"nein")</f>
        <v>nein</v>
      </c>
      <c r="AS1000" s="140" t="str">
        <f t="shared" si="287"/>
        <v>nein</v>
      </c>
      <c r="AT1000" s="113" t="str">
        <f t="shared" si="288"/>
        <v>Ja</v>
      </c>
      <c r="AU1000" s="113"/>
      <c r="AV1000" s="141" t="s">
        <v>3607</v>
      </c>
    </row>
    <row r="1001" spans="1:48" s="39" customFormat="1" hidden="1" x14ac:dyDescent="0.25">
      <c r="A1001" s="23"/>
      <c r="B1001" s="77">
        <v>54201</v>
      </c>
      <c r="C1001" s="80" t="s">
        <v>3</v>
      </c>
      <c r="D1001" s="81" t="s">
        <v>8</v>
      </c>
      <c r="E1001" s="37" t="b">
        <f t="shared" si="289"/>
        <v>0</v>
      </c>
      <c r="F1001" s="37" t="b">
        <f t="shared" si="282"/>
        <v>0</v>
      </c>
      <c r="G1001" s="38" t="str">
        <f t="shared" si="291"/>
        <v>54201  g</v>
      </c>
      <c r="H1001" s="18" t="s">
        <v>1408</v>
      </c>
      <c r="I1001" s="93" t="s">
        <v>2346</v>
      </c>
      <c r="J1001" s="19" t="s">
        <v>3</v>
      </c>
      <c r="K1001" s="19" t="s">
        <v>3</v>
      </c>
      <c r="L1001" s="51"/>
      <c r="M1001" s="51"/>
      <c r="N1001" s="19" t="str">
        <f t="shared" si="292"/>
        <v/>
      </c>
      <c r="O1001" s="22" t="str">
        <f t="shared" ca="1" si="295"/>
        <v>ja</v>
      </c>
      <c r="P1001" s="22" t="str">
        <f t="shared" ca="1" si="296"/>
        <v>ja</v>
      </c>
      <c r="Q1001" s="20" t="str">
        <f t="shared" ca="1" si="293"/>
        <v>Ja</v>
      </c>
      <c r="R1001" s="53" t="s">
        <v>1407</v>
      </c>
      <c r="S1001" s="84"/>
      <c r="T1001" s="83"/>
      <c r="U1001" s="33" t="str">
        <f t="shared" si="283"/>
        <v/>
      </c>
      <c r="V1001" s="29"/>
      <c r="W1001" s="35"/>
      <c r="X1001" s="35"/>
      <c r="Y1001" s="35"/>
      <c r="Z1001" s="35"/>
      <c r="AA1001" s="24" t="str">
        <f>IF(W1001&lt;&gt;"",VLOOKUP(W1001,'Anlagentypen strukt inkl RD end'!$A$2:$H$40,8),"")</f>
        <v/>
      </c>
      <c r="AB1001" s="24" t="str">
        <f>IF(X1001&lt;&gt;"",VLOOKUP(X1001,'Anlagentypen strukt inkl RD end'!$A$2:$H$40,8),"")</f>
        <v/>
      </c>
      <c r="AC1001" s="24" t="str">
        <f>IF(Y1001&lt;&gt;"",VLOOKUP(Y1001,'Anlagentypen strukt inkl RD end'!$A$2:$H$40,8),"")</f>
        <v/>
      </c>
      <c r="AD1001" s="24" t="str">
        <f>IF(Z1001&lt;&gt;"",VLOOKUP(Z1001,'Anlagentypen strukt inkl RD end'!$A$2:$H$40,8),"")</f>
        <v/>
      </c>
      <c r="AE1001" s="33" t="str">
        <f t="shared" si="284"/>
        <v/>
      </c>
      <c r="AF1001" s="25"/>
      <c r="AG1001" s="25"/>
      <c r="AH1001" s="25"/>
      <c r="AI1001" s="25"/>
      <c r="AJ1001" s="47" t="str">
        <f t="shared" si="285"/>
        <v/>
      </c>
      <c r="AK1001" s="48" t="str">
        <f t="shared" si="279"/>
        <v/>
      </c>
      <c r="AL1001" s="47" t="str">
        <f t="shared" si="290"/>
        <v/>
      </c>
      <c r="AM1001" s="27"/>
      <c r="AN1001" s="36" t="str">
        <f t="shared" si="280"/>
        <v/>
      </c>
      <c r="AO1001" s="39" t="str">
        <f t="shared" si="294"/>
        <v/>
      </c>
      <c r="AP1001" s="39" t="str">
        <f t="shared" si="286"/>
        <v/>
      </c>
      <c r="AQ1001" s="97" t="str">
        <f t="shared" si="281"/>
        <v/>
      </c>
      <c r="AR1001" s="140" t="str">
        <f>_xlfn.IFNA(IF(AND(MATCH(B1001,SlNrfürStrecke!A:A,0)&gt;0,MATCH(C1001,SlNrfürStrecke!B:B,0)&gt;0)=TRUE,"ja","nein"),"nein")</f>
        <v>nein</v>
      </c>
      <c r="AS1001" s="140" t="str">
        <f t="shared" si="287"/>
        <v>nein</v>
      </c>
      <c r="AT1001" s="113" t="str">
        <f t="shared" si="288"/>
        <v>Ja</v>
      </c>
      <c r="AU1001" s="113"/>
      <c r="AV1001" s="141" t="s">
        <v>3607</v>
      </c>
    </row>
    <row r="1002" spans="1:48" s="39" customFormat="1" hidden="1" x14ac:dyDescent="0.25">
      <c r="A1002" s="23"/>
      <c r="B1002" s="77">
        <v>54201</v>
      </c>
      <c r="C1002" s="81" t="s">
        <v>112</v>
      </c>
      <c r="D1002" s="81" t="s">
        <v>3</v>
      </c>
      <c r="E1002" s="37" t="b">
        <f t="shared" si="289"/>
        <v>0</v>
      </c>
      <c r="F1002" s="37" t="b">
        <f t="shared" si="282"/>
        <v>0</v>
      </c>
      <c r="G1002" s="38" t="str">
        <f t="shared" si="291"/>
        <v xml:space="preserve">54201 88 </v>
      </c>
      <c r="H1002" s="18" t="s">
        <v>1408</v>
      </c>
      <c r="I1002" s="94" t="s">
        <v>113</v>
      </c>
      <c r="J1002" s="19" t="s">
        <v>3</v>
      </c>
      <c r="K1002" s="19" t="s">
        <v>3</v>
      </c>
      <c r="L1002" s="51"/>
      <c r="M1002" s="51"/>
      <c r="N1002" s="19" t="str">
        <f t="shared" si="292"/>
        <v/>
      </c>
      <c r="O1002" s="22" t="str">
        <f t="shared" ca="1" si="295"/>
        <v>ja</v>
      </c>
      <c r="P1002" s="22" t="str">
        <f t="shared" ca="1" si="296"/>
        <v>ja</v>
      </c>
      <c r="Q1002" s="20" t="str">
        <f t="shared" ca="1" si="293"/>
        <v>Ja</v>
      </c>
      <c r="R1002" s="53" t="s">
        <v>1409</v>
      </c>
      <c r="S1002" s="73"/>
      <c r="T1002" s="28"/>
      <c r="U1002" s="33" t="str">
        <f t="shared" si="283"/>
        <v/>
      </c>
      <c r="V1002" s="29"/>
      <c r="W1002" s="35"/>
      <c r="X1002" s="35"/>
      <c r="Y1002" s="35"/>
      <c r="Z1002" s="35"/>
      <c r="AA1002" s="24" t="str">
        <f>IF(W1002&lt;&gt;"",VLOOKUP(W1002,'Anlagentypen strukt inkl RD end'!$A$2:$H$40,8),"")</f>
        <v/>
      </c>
      <c r="AB1002" s="24" t="str">
        <f>IF(X1002&lt;&gt;"",VLOOKUP(X1002,'Anlagentypen strukt inkl RD end'!$A$2:$H$40,8),"")</f>
        <v/>
      </c>
      <c r="AC1002" s="24" t="str">
        <f>IF(Y1002&lt;&gt;"",VLOOKUP(Y1002,'Anlagentypen strukt inkl RD end'!$A$2:$H$40,8),"")</f>
        <v/>
      </c>
      <c r="AD1002" s="24" t="str">
        <f>IF(Z1002&lt;&gt;"",VLOOKUP(Z1002,'Anlagentypen strukt inkl RD end'!$A$2:$H$40,8),"")</f>
        <v/>
      </c>
      <c r="AE1002" s="33" t="str">
        <f t="shared" si="284"/>
        <v/>
      </c>
      <c r="AF1002" s="25"/>
      <c r="AG1002" s="25"/>
      <c r="AH1002" s="25"/>
      <c r="AI1002" s="25"/>
      <c r="AJ1002" s="47" t="str">
        <f t="shared" si="285"/>
        <v/>
      </c>
      <c r="AK1002" s="48" t="str">
        <f t="shared" si="279"/>
        <v/>
      </c>
      <c r="AL1002" s="47" t="str">
        <f t="shared" si="290"/>
        <v/>
      </c>
      <c r="AM1002" s="27"/>
      <c r="AN1002" s="36" t="str">
        <f t="shared" si="280"/>
        <v/>
      </c>
      <c r="AO1002" s="39" t="str">
        <f t="shared" si="294"/>
        <v/>
      </c>
      <c r="AP1002" s="39" t="str">
        <f t="shared" si="286"/>
        <v/>
      </c>
      <c r="AQ1002" s="97" t="str">
        <f t="shared" si="281"/>
        <v/>
      </c>
      <c r="AR1002" s="113" t="str">
        <f>_xlfn.IFNA(IF(AND(MATCH(B1002,SlNrfürStrecke!A:A,0)&gt;0,MATCH(C1002,SlNrfürStrecke!B:B,0)&gt;0)=TRUE,"ja","nein"),"nein")</f>
        <v>nein</v>
      </c>
      <c r="AS1002" s="140" t="str">
        <f t="shared" si="287"/>
        <v>nein</v>
      </c>
      <c r="AT1002" s="113" t="str">
        <f t="shared" si="288"/>
        <v>Ja</v>
      </c>
      <c r="AU1002" s="113"/>
      <c r="AV1002" s="141" t="s">
        <v>3607</v>
      </c>
    </row>
    <row r="1003" spans="1:48" s="39" customFormat="1" hidden="1" x14ac:dyDescent="0.25">
      <c r="A1003" s="23"/>
      <c r="B1003" s="77">
        <v>54202</v>
      </c>
      <c r="C1003" s="80" t="s">
        <v>3</v>
      </c>
      <c r="D1003" s="81" t="s">
        <v>8</v>
      </c>
      <c r="E1003" s="37" t="b">
        <f t="shared" si="289"/>
        <v>0</v>
      </c>
      <c r="F1003" s="37" t="b">
        <f t="shared" si="282"/>
        <v>0</v>
      </c>
      <c r="G1003" s="38" t="str">
        <f t="shared" si="291"/>
        <v>54202  g</v>
      </c>
      <c r="H1003" s="18" t="s">
        <v>1411</v>
      </c>
      <c r="I1003" s="93" t="s">
        <v>2346</v>
      </c>
      <c r="J1003" s="19" t="s">
        <v>3</v>
      </c>
      <c r="K1003" s="19" t="s">
        <v>3</v>
      </c>
      <c r="L1003" s="51"/>
      <c r="M1003" s="51"/>
      <c r="N1003" s="19" t="str">
        <f t="shared" si="292"/>
        <v/>
      </c>
      <c r="O1003" s="22" t="str">
        <f t="shared" ca="1" si="295"/>
        <v>ja</v>
      </c>
      <c r="P1003" s="22" t="str">
        <f t="shared" ca="1" si="296"/>
        <v>ja</v>
      </c>
      <c r="Q1003" s="20" t="str">
        <f t="shared" ca="1" si="293"/>
        <v>Ja</v>
      </c>
      <c r="R1003" s="53" t="s">
        <v>1410</v>
      </c>
      <c r="S1003" s="84"/>
      <c r="T1003" s="83"/>
      <c r="U1003" s="33" t="str">
        <f t="shared" si="283"/>
        <v/>
      </c>
      <c r="V1003" s="29"/>
      <c r="W1003" s="35"/>
      <c r="X1003" s="35"/>
      <c r="Y1003" s="35"/>
      <c r="Z1003" s="35"/>
      <c r="AA1003" s="24" t="str">
        <f>IF(W1003&lt;&gt;"",VLOOKUP(W1003,'Anlagentypen strukt inkl RD end'!$A$2:$H$40,8),"")</f>
        <v/>
      </c>
      <c r="AB1003" s="24" t="str">
        <f>IF(X1003&lt;&gt;"",VLOOKUP(X1003,'Anlagentypen strukt inkl RD end'!$A$2:$H$40,8),"")</f>
        <v/>
      </c>
      <c r="AC1003" s="24" t="str">
        <f>IF(Y1003&lt;&gt;"",VLOOKUP(Y1003,'Anlagentypen strukt inkl RD end'!$A$2:$H$40,8),"")</f>
        <v/>
      </c>
      <c r="AD1003" s="24" t="str">
        <f>IF(Z1003&lt;&gt;"",VLOOKUP(Z1003,'Anlagentypen strukt inkl RD end'!$A$2:$H$40,8),"")</f>
        <v/>
      </c>
      <c r="AE1003" s="33" t="str">
        <f t="shared" si="284"/>
        <v/>
      </c>
      <c r="AF1003" s="25"/>
      <c r="AG1003" s="25"/>
      <c r="AH1003" s="25"/>
      <c r="AI1003" s="25"/>
      <c r="AJ1003" s="47" t="str">
        <f t="shared" si="285"/>
        <v/>
      </c>
      <c r="AK1003" s="48" t="str">
        <f t="shared" si="279"/>
        <v/>
      </c>
      <c r="AL1003" s="47" t="str">
        <f t="shared" si="290"/>
        <v/>
      </c>
      <c r="AM1003" s="27"/>
      <c r="AN1003" s="36" t="str">
        <f t="shared" si="280"/>
        <v/>
      </c>
      <c r="AO1003" s="39" t="str">
        <f t="shared" si="294"/>
        <v/>
      </c>
      <c r="AP1003" s="39" t="str">
        <f t="shared" si="286"/>
        <v/>
      </c>
      <c r="AQ1003" s="97" t="str">
        <f t="shared" si="281"/>
        <v/>
      </c>
      <c r="AR1003" s="140" t="str">
        <f>_xlfn.IFNA(IF(AND(MATCH(B1003,SlNrfürStrecke!A:A,0)&gt;0,MATCH(C1003,SlNrfürStrecke!B:B,0)&gt;0)=TRUE,"ja","nein"),"nein")</f>
        <v>nein</v>
      </c>
      <c r="AS1003" s="140" t="str">
        <f t="shared" si="287"/>
        <v>nein</v>
      </c>
      <c r="AT1003" s="113" t="str">
        <f t="shared" si="288"/>
        <v>Ja</v>
      </c>
      <c r="AU1003" s="113"/>
      <c r="AV1003" s="141" t="s">
        <v>3607</v>
      </c>
    </row>
    <row r="1004" spans="1:48" s="39" customFormat="1" hidden="1" x14ac:dyDescent="0.25">
      <c r="A1004" s="23"/>
      <c r="B1004" s="77">
        <v>54202</v>
      </c>
      <c r="C1004" s="81" t="s">
        <v>112</v>
      </c>
      <c r="D1004" s="81" t="s">
        <v>3</v>
      </c>
      <c r="E1004" s="37" t="b">
        <f t="shared" si="289"/>
        <v>0</v>
      </c>
      <c r="F1004" s="37" t="b">
        <f t="shared" si="282"/>
        <v>0</v>
      </c>
      <c r="G1004" s="38" t="str">
        <f t="shared" si="291"/>
        <v xml:space="preserve">54202 88 </v>
      </c>
      <c r="H1004" s="18" t="s">
        <v>1411</v>
      </c>
      <c r="I1004" s="94" t="s">
        <v>113</v>
      </c>
      <c r="J1004" s="19" t="s">
        <v>3</v>
      </c>
      <c r="K1004" s="19" t="s">
        <v>3</v>
      </c>
      <c r="L1004" s="51"/>
      <c r="M1004" s="51"/>
      <c r="N1004" s="19" t="str">
        <f t="shared" si="292"/>
        <v/>
      </c>
      <c r="O1004" s="22" t="str">
        <f t="shared" ca="1" si="295"/>
        <v>ja</v>
      </c>
      <c r="P1004" s="22" t="str">
        <f t="shared" ca="1" si="296"/>
        <v>ja</v>
      </c>
      <c r="Q1004" s="20" t="str">
        <f t="shared" ca="1" si="293"/>
        <v>Ja</v>
      </c>
      <c r="R1004" s="53" t="s">
        <v>1412</v>
      </c>
      <c r="S1004" s="73"/>
      <c r="T1004" s="28"/>
      <c r="U1004" s="33" t="str">
        <f t="shared" si="283"/>
        <v/>
      </c>
      <c r="V1004" s="29"/>
      <c r="W1004" s="35"/>
      <c r="X1004" s="35"/>
      <c r="Y1004" s="35"/>
      <c r="Z1004" s="35"/>
      <c r="AA1004" s="24" t="str">
        <f>IF(W1004&lt;&gt;"",VLOOKUP(W1004,'Anlagentypen strukt inkl RD end'!$A$2:$H$40,8),"")</f>
        <v/>
      </c>
      <c r="AB1004" s="24" t="str">
        <f>IF(X1004&lt;&gt;"",VLOOKUP(X1004,'Anlagentypen strukt inkl RD end'!$A$2:$H$40,8),"")</f>
        <v/>
      </c>
      <c r="AC1004" s="24" t="str">
        <f>IF(Y1004&lt;&gt;"",VLOOKUP(Y1004,'Anlagentypen strukt inkl RD end'!$A$2:$H$40,8),"")</f>
        <v/>
      </c>
      <c r="AD1004" s="24" t="str">
        <f>IF(Z1004&lt;&gt;"",VLOOKUP(Z1004,'Anlagentypen strukt inkl RD end'!$A$2:$H$40,8),"")</f>
        <v/>
      </c>
      <c r="AE1004" s="33" t="str">
        <f t="shared" si="284"/>
        <v/>
      </c>
      <c r="AF1004" s="25"/>
      <c r="AG1004" s="25"/>
      <c r="AH1004" s="25"/>
      <c r="AI1004" s="25"/>
      <c r="AJ1004" s="47" t="str">
        <f t="shared" si="285"/>
        <v/>
      </c>
      <c r="AK1004" s="48" t="str">
        <f t="shared" si="279"/>
        <v/>
      </c>
      <c r="AL1004" s="47" t="str">
        <f t="shared" si="290"/>
        <v/>
      </c>
      <c r="AM1004" s="27"/>
      <c r="AN1004" s="36" t="str">
        <f t="shared" si="280"/>
        <v/>
      </c>
      <c r="AO1004" s="39" t="str">
        <f t="shared" si="294"/>
        <v/>
      </c>
      <c r="AP1004" s="39" t="str">
        <f t="shared" si="286"/>
        <v/>
      </c>
      <c r="AQ1004" s="97" t="str">
        <f t="shared" si="281"/>
        <v/>
      </c>
      <c r="AR1004" s="113" t="str">
        <f>_xlfn.IFNA(IF(AND(MATCH(B1004,SlNrfürStrecke!A:A,0)&gt;0,MATCH(C1004,SlNrfürStrecke!B:B,0)&gt;0)=TRUE,"ja","nein"),"nein")</f>
        <v>nein</v>
      </c>
      <c r="AS1004" s="140" t="str">
        <f t="shared" si="287"/>
        <v>nein</v>
      </c>
      <c r="AT1004" s="113" t="str">
        <f t="shared" si="288"/>
        <v>Ja</v>
      </c>
      <c r="AU1004" s="113"/>
      <c r="AV1004" s="141" t="s">
        <v>3607</v>
      </c>
    </row>
    <row r="1005" spans="1:48" s="39" customFormat="1" hidden="1" x14ac:dyDescent="0.25">
      <c r="A1005" s="23"/>
      <c r="B1005" s="77">
        <v>54204</v>
      </c>
      <c r="C1005" s="80" t="s">
        <v>3</v>
      </c>
      <c r="D1005" s="81" t="s">
        <v>8</v>
      </c>
      <c r="E1005" s="37" t="b">
        <f t="shared" si="289"/>
        <v>0</v>
      </c>
      <c r="F1005" s="37" t="b">
        <f t="shared" si="282"/>
        <v>0</v>
      </c>
      <c r="G1005" s="38" t="str">
        <f t="shared" si="291"/>
        <v>54204  g</v>
      </c>
      <c r="H1005" s="18" t="s">
        <v>1414</v>
      </c>
      <c r="I1005" s="93" t="s">
        <v>2346</v>
      </c>
      <c r="J1005" s="19" t="s">
        <v>3</v>
      </c>
      <c r="K1005" s="19" t="s">
        <v>3</v>
      </c>
      <c r="L1005" s="51"/>
      <c r="M1005" s="51"/>
      <c r="N1005" s="19" t="str">
        <f t="shared" si="292"/>
        <v/>
      </c>
      <c r="O1005" s="22" t="str">
        <f t="shared" ca="1" si="295"/>
        <v>ja</v>
      </c>
      <c r="P1005" s="22" t="str">
        <f t="shared" ca="1" si="296"/>
        <v>ja</v>
      </c>
      <c r="Q1005" s="20" t="str">
        <f t="shared" ca="1" si="293"/>
        <v>Ja</v>
      </c>
      <c r="R1005" s="53" t="s">
        <v>1413</v>
      </c>
      <c r="S1005" s="84"/>
      <c r="T1005" s="83"/>
      <c r="U1005" s="33" t="str">
        <f t="shared" si="283"/>
        <v/>
      </c>
      <c r="V1005" s="29"/>
      <c r="W1005" s="35"/>
      <c r="X1005" s="35"/>
      <c r="Y1005" s="35"/>
      <c r="Z1005" s="35"/>
      <c r="AA1005" s="24" t="str">
        <f>IF(W1005&lt;&gt;"",VLOOKUP(W1005,'Anlagentypen strukt inkl RD end'!$A$2:$H$40,8),"")</f>
        <v/>
      </c>
      <c r="AB1005" s="24" t="str">
        <f>IF(X1005&lt;&gt;"",VLOOKUP(X1005,'Anlagentypen strukt inkl RD end'!$A$2:$H$40,8),"")</f>
        <v/>
      </c>
      <c r="AC1005" s="24" t="str">
        <f>IF(Y1005&lt;&gt;"",VLOOKUP(Y1005,'Anlagentypen strukt inkl RD end'!$A$2:$H$40,8),"")</f>
        <v/>
      </c>
      <c r="AD1005" s="24" t="str">
        <f>IF(Z1005&lt;&gt;"",VLOOKUP(Z1005,'Anlagentypen strukt inkl RD end'!$A$2:$H$40,8),"")</f>
        <v/>
      </c>
      <c r="AE1005" s="33" t="str">
        <f t="shared" si="284"/>
        <v/>
      </c>
      <c r="AF1005" s="25"/>
      <c r="AG1005" s="25"/>
      <c r="AH1005" s="25"/>
      <c r="AI1005" s="25"/>
      <c r="AJ1005" s="47" t="str">
        <f t="shared" si="285"/>
        <v/>
      </c>
      <c r="AK1005" s="48" t="str">
        <f t="shared" si="279"/>
        <v/>
      </c>
      <c r="AL1005" s="47" t="str">
        <f t="shared" si="290"/>
        <v/>
      </c>
      <c r="AM1005" s="27"/>
      <c r="AN1005" s="36" t="str">
        <f t="shared" si="280"/>
        <v/>
      </c>
      <c r="AO1005" s="39" t="str">
        <f t="shared" si="294"/>
        <v/>
      </c>
      <c r="AP1005" s="39" t="str">
        <f t="shared" si="286"/>
        <v/>
      </c>
      <c r="AQ1005" s="97" t="str">
        <f t="shared" si="281"/>
        <v/>
      </c>
      <c r="AR1005" s="140" t="str">
        <f>_xlfn.IFNA(IF(AND(MATCH(B1005,SlNrfürStrecke!A:A,0)&gt;0,MATCH(C1005,SlNrfürStrecke!B:B,0)&gt;0)=TRUE,"ja","nein"),"nein")</f>
        <v>nein</v>
      </c>
      <c r="AS1005" s="140" t="str">
        <f t="shared" si="287"/>
        <v>nein</v>
      </c>
      <c r="AT1005" s="113" t="str">
        <f t="shared" si="288"/>
        <v>Ja</v>
      </c>
      <c r="AU1005" s="113"/>
      <c r="AV1005" s="141" t="s">
        <v>3607</v>
      </c>
    </row>
    <row r="1006" spans="1:48" s="39" customFormat="1" hidden="1" x14ac:dyDescent="0.25">
      <c r="A1006" s="23"/>
      <c r="B1006" s="77">
        <v>54204</v>
      </c>
      <c r="C1006" s="81" t="s">
        <v>112</v>
      </c>
      <c r="D1006" s="81" t="s">
        <v>3</v>
      </c>
      <c r="E1006" s="37" t="b">
        <f t="shared" si="289"/>
        <v>0</v>
      </c>
      <c r="F1006" s="37" t="b">
        <f t="shared" si="282"/>
        <v>0</v>
      </c>
      <c r="G1006" s="38" t="str">
        <f t="shared" si="291"/>
        <v xml:space="preserve">54204 88 </v>
      </c>
      <c r="H1006" s="18" t="s">
        <v>1414</v>
      </c>
      <c r="I1006" s="94" t="s">
        <v>113</v>
      </c>
      <c r="J1006" s="19" t="s">
        <v>3</v>
      </c>
      <c r="K1006" s="19" t="s">
        <v>3</v>
      </c>
      <c r="L1006" s="51"/>
      <c r="M1006" s="51"/>
      <c r="N1006" s="19" t="str">
        <f t="shared" si="292"/>
        <v/>
      </c>
      <c r="O1006" s="22" t="str">
        <f t="shared" ca="1" si="295"/>
        <v>ja</v>
      </c>
      <c r="P1006" s="22" t="str">
        <f t="shared" ca="1" si="296"/>
        <v>ja</v>
      </c>
      <c r="Q1006" s="20" t="str">
        <f t="shared" ca="1" si="293"/>
        <v>Ja</v>
      </c>
      <c r="R1006" s="53" t="s">
        <v>1415</v>
      </c>
      <c r="S1006" s="73"/>
      <c r="T1006" s="28"/>
      <c r="U1006" s="33" t="str">
        <f t="shared" si="283"/>
        <v/>
      </c>
      <c r="V1006" s="29"/>
      <c r="W1006" s="35"/>
      <c r="X1006" s="35"/>
      <c r="Y1006" s="35"/>
      <c r="Z1006" s="35"/>
      <c r="AA1006" s="24" t="str">
        <f>IF(W1006&lt;&gt;"",VLOOKUP(W1006,'Anlagentypen strukt inkl RD end'!$A$2:$H$40,8),"")</f>
        <v/>
      </c>
      <c r="AB1006" s="24" t="str">
        <f>IF(X1006&lt;&gt;"",VLOOKUP(X1006,'Anlagentypen strukt inkl RD end'!$A$2:$H$40,8),"")</f>
        <v/>
      </c>
      <c r="AC1006" s="24" t="str">
        <f>IF(Y1006&lt;&gt;"",VLOOKUP(Y1006,'Anlagentypen strukt inkl RD end'!$A$2:$H$40,8),"")</f>
        <v/>
      </c>
      <c r="AD1006" s="24" t="str">
        <f>IF(Z1006&lt;&gt;"",VLOOKUP(Z1006,'Anlagentypen strukt inkl RD end'!$A$2:$H$40,8),"")</f>
        <v/>
      </c>
      <c r="AE1006" s="33" t="str">
        <f t="shared" si="284"/>
        <v/>
      </c>
      <c r="AF1006" s="25"/>
      <c r="AG1006" s="25"/>
      <c r="AH1006" s="25"/>
      <c r="AI1006" s="25"/>
      <c r="AJ1006" s="47" t="str">
        <f t="shared" si="285"/>
        <v/>
      </c>
      <c r="AK1006" s="48" t="str">
        <f t="shared" si="279"/>
        <v/>
      </c>
      <c r="AL1006" s="47" t="str">
        <f t="shared" si="290"/>
        <v/>
      </c>
      <c r="AM1006" s="27"/>
      <c r="AN1006" s="36" t="str">
        <f t="shared" si="280"/>
        <v/>
      </c>
      <c r="AO1006" s="39" t="str">
        <f t="shared" si="294"/>
        <v/>
      </c>
      <c r="AP1006" s="39" t="str">
        <f t="shared" si="286"/>
        <v/>
      </c>
      <c r="AQ1006" s="97" t="str">
        <f t="shared" si="281"/>
        <v/>
      </c>
      <c r="AR1006" s="113" t="str">
        <f>_xlfn.IFNA(IF(AND(MATCH(B1006,SlNrfürStrecke!A:A,0)&gt;0,MATCH(C1006,SlNrfürStrecke!B:B,0)&gt;0)=TRUE,"ja","nein"),"nein")</f>
        <v>nein</v>
      </c>
      <c r="AS1006" s="140" t="str">
        <f t="shared" si="287"/>
        <v>nein</v>
      </c>
      <c r="AT1006" s="113" t="str">
        <f t="shared" si="288"/>
        <v>Ja</v>
      </c>
      <c r="AU1006" s="113"/>
      <c r="AV1006" s="141" t="s">
        <v>3607</v>
      </c>
    </row>
    <row r="1007" spans="1:48" s="39" customFormat="1" hidden="1" x14ac:dyDescent="0.25">
      <c r="A1007" s="23"/>
      <c r="B1007" s="77">
        <v>54205</v>
      </c>
      <c r="C1007" s="80" t="s">
        <v>3</v>
      </c>
      <c r="D1007" s="81" t="s">
        <v>8</v>
      </c>
      <c r="E1007" s="37" t="b">
        <f t="shared" si="289"/>
        <v>0</v>
      </c>
      <c r="F1007" s="37" t="b">
        <f t="shared" si="282"/>
        <v>0</v>
      </c>
      <c r="G1007" s="38" t="str">
        <f t="shared" si="291"/>
        <v>54205  g</v>
      </c>
      <c r="H1007" s="18" t="s">
        <v>1417</v>
      </c>
      <c r="I1007" s="93" t="s">
        <v>2346</v>
      </c>
      <c r="J1007" s="19" t="s">
        <v>3</v>
      </c>
      <c r="K1007" s="19" t="s">
        <v>3</v>
      </c>
      <c r="L1007" s="51"/>
      <c r="M1007" s="51"/>
      <c r="N1007" s="19" t="str">
        <f t="shared" si="292"/>
        <v/>
      </c>
      <c r="O1007" s="22" t="str">
        <f t="shared" ca="1" si="295"/>
        <v>ja</v>
      </c>
      <c r="P1007" s="22" t="str">
        <f t="shared" ca="1" si="296"/>
        <v>ja</v>
      </c>
      <c r="Q1007" s="20" t="str">
        <f t="shared" ca="1" si="293"/>
        <v>Ja</v>
      </c>
      <c r="R1007" s="53" t="s">
        <v>1416</v>
      </c>
      <c r="S1007" s="84"/>
      <c r="T1007" s="83"/>
      <c r="U1007" s="33" t="str">
        <f t="shared" si="283"/>
        <v/>
      </c>
      <c r="V1007" s="29"/>
      <c r="W1007" s="35"/>
      <c r="X1007" s="35"/>
      <c r="Y1007" s="35"/>
      <c r="Z1007" s="35"/>
      <c r="AA1007" s="24" t="str">
        <f>IF(W1007&lt;&gt;"",VLOOKUP(W1007,'Anlagentypen strukt inkl RD end'!$A$2:$H$40,8),"")</f>
        <v/>
      </c>
      <c r="AB1007" s="24" t="str">
        <f>IF(X1007&lt;&gt;"",VLOOKUP(X1007,'Anlagentypen strukt inkl RD end'!$A$2:$H$40,8),"")</f>
        <v/>
      </c>
      <c r="AC1007" s="24" t="str">
        <f>IF(Y1007&lt;&gt;"",VLOOKUP(Y1007,'Anlagentypen strukt inkl RD end'!$A$2:$H$40,8),"")</f>
        <v/>
      </c>
      <c r="AD1007" s="24" t="str">
        <f>IF(Z1007&lt;&gt;"",VLOOKUP(Z1007,'Anlagentypen strukt inkl RD end'!$A$2:$H$40,8),"")</f>
        <v/>
      </c>
      <c r="AE1007" s="33" t="str">
        <f t="shared" si="284"/>
        <v/>
      </c>
      <c r="AF1007" s="25"/>
      <c r="AG1007" s="25"/>
      <c r="AH1007" s="25"/>
      <c r="AI1007" s="25"/>
      <c r="AJ1007" s="47" t="str">
        <f t="shared" si="285"/>
        <v/>
      </c>
      <c r="AK1007" s="48" t="str">
        <f t="shared" si="279"/>
        <v/>
      </c>
      <c r="AL1007" s="47" t="str">
        <f t="shared" si="290"/>
        <v/>
      </c>
      <c r="AM1007" s="27"/>
      <c r="AN1007" s="36" t="str">
        <f t="shared" si="280"/>
        <v/>
      </c>
      <c r="AO1007" s="39" t="str">
        <f t="shared" si="294"/>
        <v/>
      </c>
      <c r="AP1007" s="39" t="str">
        <f t="shared" si="286"/>
        <v/>
      </c>
      <c r="AQ1007" s="97" t="str">
        <f t="shared" si="281"/>
        <v/>
      </c>
      <c r="AR1007" s="140" t="str">
        <f>_xlfn.IFNA(IF(AND(MATCH(B1007,SlNrfürStrecke!A:A,0)&gt;0,MATCH(C1007,SlNrfürStrecke!B:B,0)&gt;0)=TRUE,"ja","nein"),"nein")</f>
        <v>nein</v>
      </c>
      <c r="AS1007" s="140" t="str">
        <f t="shared" si="287"/>
        <v>nein</v>
      </c>
      <c r="AT1007" s="113" t="str">
        <f t="shared" si="288"/>
        <v>Ja</v>
      </c>
      <c r="AU1007" s="113"/>
      <c r="AV1007" s="141" t="s">
        <v>3607</v>
      </c>
    </row>
    <row r="1008" spans="1:48" s="39" customFormat="1" hidden="1" x14ac:dyDescent="0.25">
      <c r="A1008" s="23"/>
      <c r="B1008" s="77">
        <v>54205</v>
      </c>
      <c r="C1008" s="81" t="s">
        <v>112</v>
      </c>
      <c r="D1008" s="81" t="s">
        <v>3</v>
      </c>
      <c r="E1008" s="37" t="b">
        <f t="shared" si="289"/>
        <v>0</v>
      </c>
      <c r="F1008" s="37" t="b">
        <f t="shared" si="282"/>
        <v>0</v>
      </c>
      <c r="G1008" s="38" t="str">
        <f t="shared" si="291"/>
        <v xml:space="preserve">54205 88 </v>
      </c>
      <c r="H1008" s="18" t="s">
        <v>1417</v>
      </c>
      <c r="I1008" s="94" t="s">
        <v>113</v>
      </c>
      <c r="J1008" s="19" t="s">
        <v>3</v>
      </c>
      <c r="K1008" s="19" t="s">
        <v>3</v>
      </c>
      <c r="L1008" s="51"/>
      <c r="M1008" s="51"/>
      <c r="N1008" s="19" t="str">
        <f t="shared" si="292"/>
        <v/>
      </c>
      <c r="O1008" s="22" t="str">
        <f t="shared" ca="1" si="295"/>
        <v>ja</v>
      </c>
      <c r="P1008" s="22" t="str">
        <f t="shared" ca="1" si="296"/>
        <v>ja</v>
      </c>
      <c r="Q1008" s="20" t="str">
        <f t="shared" ca="1" si="293"/>
        <v>Ja</v>
      </c>
      <c r="R1008" s="53" t="s">
        <v>1418</v>
      </c>
      <c r="S1008" s="73"/>
      <c r="T1008" s="28"/>
      <c r="U1008" s="33" t="str">
        <f t="shared" si="283"/>
        <v/>
      </c>
      <c r="V1008" s="29"/>
      <c r="W1008" s="35"/>
      <c r="X1008" s="35"/>
      <c r="Y1008" s="35"/>
      <c r="Z1008" s="35"/>
      <c r="AA1008" s="24" t="str">
        <f>IF(W1008&lt;&gt;"",VLOOKUP(W1008,'Anlagentypen strukt inkl RD end'!$A$2:$H$40,8),"")</f>
        <v/>
      </c>
      <c r="AB1008" s="24" t="str">
        <f>IF(X1008&lt;&gt;"",VLOOKUP(X1008,'Anlagentypen strukt inkl RD end'!$A$2:$H$40,8),"")</f>
        <v/>
      </c>
      <c r="AC1008" s="24" t="str">
        <f>IF(Y1008&lt;&gt;"",VLOOKUP(Y1008,'Anlagentypen strukt inkl RD end'!$A$2:$H$40,8),"")</f>
        <v/>
      </c>
      <c r="AD1008" s="24" t="str">
        <f>IF(Z1008&lt;&gt;"",VLOOKUP(Z1008,'Anlagentypen strukt inkl RD end'!$A$2:$H$40,8),"")</f>
        <v/>
      </c>
      <c r="AE1008" s="33" t="str">
        <f t="shared" si="284"/>
        <v/>
      </c>
      <c r="AF1008" s="25"/>
      <c r="AG1008" s="25"/>
      <c r="AH1008" s="25"/>
      <c r="AI1008" s="25"/>
      <c r="AJ1008" s="47" t="str">
        <f t="shared" si="285"/>
        <v/>
      </c>
      <c r="AK1008" s="48" t="str">
        <f t="shared" si="279"/>
        <v/>
      </c>
      <c r="AL1008" s="47" t="str">
        <f t="shared" si="290"/>
        <v/>
      </c>
      <c r="AM1008" s="27"/>
      <c r="AN1008" s="36" t="str">
        <f t="shared" si="280"/>
        <v/>
      </c>
      <c r="AO1008" s="39" t="str">
        <f t="shared" si="294"/>
        <v/>
      </c>
      <c r="AP1008" s="39" t="str">
        <f t="shared" si="286"/>
        <v/>
      </c>
      <c r="AQ1008" s="97" t="str">
        <f t="shared" si="281"/>
        <v/>
      </c>
      <c r="AR1008" s="113" t="str">
        <f>_xlfn.IFNA(IF(AND(MATCH(B1008,SlNrfürStrecke!A:A,0)&gt;0,MATCH(C1008,SlNrfürStrecke!B:B,0)&gt;0)=TRUE,"ja","nein"),"nein")</f>
        <v>nein</v>
      </c>
      <c r="AS1008" s="140" t="str">
        <f t="shared" si="287"/>
        <v>nein</v>
      </c>
      <c r="AT1008" s="113" t="str">
        <f t="shared" si="288"/>
        <v>Ja</v>
      </c>
      <c r="AU1008" s="113"/>
      <c r="AV1008" s="141" t="s">
        <v>3607</v>
      </c>
    </row>
    <row r="1009" spans="1:48" s="39" customFormat="1" hidden="1" x14ac:dyDescent="0.25">
      <c r="A1009" s="23"/>
      <c r="B1009" s="77">
        <v>54206</v>
      </c>
      <c r="C1009" s="80" t="s">
        <v>3</v>
      </c>
      <c r="D1009" s="81" t="s">
        <v>8</v>
      </c>
      <c r="E1009" s="37" t="b">
        <f t="shared" si="289"/>
        <v>0</v>
      </c>
      <c r="F1009" s="37" t="b">
        <f t="shared" si="282"/>
        <v>0</v>
      </c>
      <c r="G1009" s="38" t="str">
        <f t="shared" si="291"/>
        <v>54206  g</v>
      </c>
      <c r="H1009" s="18" t="s">
        <v>1420</v>
      </c>
      <c r="I1009" s="93" t="s">
        <v>2346</v>
      </c>
      <c r="J1009" s="19" t="s">
        <v>3</v>
      </c>
      <c r="K1009" s="19" t="s">
        <v>3</v>
      </c>
      <c r="L1009" s="51"/>
      <c r="M1009" s="51"/>
      <c r="N1009" s="19" t="str">
        <f t="shared" si="292"/>
        <v/>
      </c>
      <c r="O1009" s="22" t="str">
        <f t="shared" ca="1" si="295"/>
        <v>ja</v>
      </c>
      <c r="P1009" s="22" t="str">
        <f t="shared" ca="1" si="296"/>
        <v>ja</v>
      </c>
      <c r="Q1009" s="20" t="str">
        <f t="shared" ca="1" si="293"/>
        <v>Ja</v>
      </c>
      <c r="R1009" s="53" t="s">
        <v>1419</v>
      </c>
      <c r="S1009" s="84"/>
      <c r="T1009" s="83"/>
      <c r="U1009" s="33" t="str">
        <f t="shared" si="283"/>
        <v/>
      </c>
      <c r="V1009" s="29"/>
      <c r="W1009" s="35"/>
      <c r="X1009" s="35"/>
      <c r="Y1009" s="35"/>
      <c r="Z1009" s="35"/>
      <c r="AA1009" s="24" t="str">
        <f>IF(W1009&lt;&gt;"",VLOOKUP(W1009,'Anlagentypen strukt inkl RD end'!$A$2:$H$40,8),"")</f>
        <v/>
      </c>
      <c r="AB1009" s="24" t="str">
        <f>IF(X1009&lt;&gt;"",VLOOKUP(X1009,'Anlagentypen strukt inkl RD end'!$A$2:$H$40,8),"")</f>
        <v/>
      </c>
      <c r="AC1009" s="24" t="str">
        <f>IF(Y1009&lt;&gt;"",VLOOKUP(Y1009,'Anlagentypen strukt inkl RD end'!$A$2:$H$40,8),"")</f>
        <v/>
      </c>
      <c r="AD1009" s="24" t="str">
        <f>IF(Z1009&lt;&gt;"",VLOOKUP(Z1009,'Anlagentypen strukt inkl RD end'!$A$2:$H$40,8),"")</f>
        <v/>
      </c>
      <c r="AE1009" s="33" t="str">
        <f t="shared" si="284"/>
        <v/>
      </c>
      <c r="AF1009" s="25"/>
      <c r="AG1009" s="25"/>
      <c r="AH1009" s="25"/>
      <c r="AI1009" s="25"/>
      <c r="AJ1009" s="47" t="str">
        <f t="shared" si="285"/>
        <v/>
      </c>
      <c r="AK1009" s="48" t="str">
        <f t="shared" si="279"/>
        <v/>
      </c>
      <c r="AL1009" s="47" t="str">
        <f t="shared" si="290"/>
        <v/>
      </c>
      <c r="AM1009" s="27"/>
      <c r="AN1009" s="36" t="str">
        <f t="shared" si="280"/>
        <v/>
      </c>
      <c r="AO1009" s="39" t="str">
        <f t="shared" si="294"/>
        <v/>
      </c>
      <c r="AP1009" s="39" t="str">
        <f t="shared" si="286"/>
        <v/>
      </c>
      <c r="AQ1009" s="97" t="str">
        <f t="shared" si="281"/>
        <v/>
      </c>
      <c r="AR1009" s="140" t="str">
        <f>_xlfn.IFNA(IF(AND(MATCH(B1009,SlNrfürStrecke!A:A,0)&gt;0,MATCH(C1009,SlNrfürStrecke!B:B,0)&gt;0)=TRUE,"ja","nein"),"nein")</f>
        <v>nein</v>
      </c>
      <c r="AS1009" s="140" t="str">
        <f t="shared" si="287"/>
        <v>nein</v>
      </c>
      <c r="AT1009" s="113" t="str">
        <f t="shared" si="288"/>
        <v>Ja</v>
      </c>
      <c r="AU1009" s="113"/>
      <c r="AV1009" s="141" t="s">
        <v>3607</v>
      </c>
    </row>
    <row r="1010" spans="1:48" s="39" customFormat="1" hidden="1" x14ac:dyDescent="0.25">
      <c r="A1010" s="23"/>
      <c r="B1010" s="77">
        <v>54206</v>
      </c>
      <c r="C1010" s="81" t="s">
        <v>112</v>
      </c>
      <c r="D1010" s="81" t="s">
        <v>3</v>
      </c>
      <c r="E1010" s="37" t="b">
        <f t="shared" si="289"/>
        <v>0</v>
      </c>
      <c r="F1010" s="37" t="b">
        <f t="shared" si="282"/>
        <v>0</v>
      </c>
      <c r="G1010" s="38" t="str">
        <f t="shared" si="291"/>
        <v xml:space="preserve">54206 88 </v>
      </c>
      <c r="H1010" s="18" t="s">
        <v>1420</v>
      </c>
      <c r="I1010" s="94" t="s">
        <v>113</v>
      </c>
      <c r="J1010" s="19" t="s">
        <v>3</v>
      </c>
      <c r="K1010" s="19" t="s">
        <v>3</v>
      </c>
      <c r="L1010" s="51"/>
      <c r="M1010" s="51"/>
      <c r="N1010" s="19" t="str">
        <f t="shared" si="292"/>
        <v/>
      </c>
      <c r="O1010" s="22" t="str">
        <f t="shared" ca="1" si="295"/>
        <v>ja</v>
      </c>
      <c r="P1010" s="22" t="str">
        <f t="shared" ca="1" si="296"/>
        <v>ja</v>
      </c>
      <c r="Q1010" s="20" t="str">
        <f t="shared" ca="1" si="293"/>
        <v>Ja</v>
      </c>
      <c r="R1010" s="53" t="s">
        <v>1421</v>
      </c>
      <c r="S1010" s="73"/>
      <c r="T1010" s="28"/>
      <c r="U1010" s="33" t="str">
        <f t="shared" si="283"/>
        <v/>
      </c>
      <c r="V1010" s="29"/>
      <c r="W1010" s="35"/>
      <c r="X1010" s="35"/>
      <c r="Y1010" s="35"/>
      <c r="Z1010" s="35"/>
      <c r="AA1010" s="24" t="str">
        <f>IF(W1010&lt;&gt;"",VLOOKUP(W1010,'Anlagentypen strukt inkl RD end'!$A$2:$H$40,8),"")</f>
        <v/>
      </c>
      <c r="AB1010" s="24" t="str">
        <f>IF(X1010&lt;&gt;"",VLOOKUP(X1010,'Anlagentypen strukt inkl RD end'!$A$2:$H$40,8),"")</f>
        <v/>
      </c>
      <c r="AC1010" s="24" t="str">
        <f>IF(Y1010&lt;&gt;"",VLOOKUP(Y1010,'Anlagentypen strukt inkl RD end'!$A$2:$H$40,8),"")</f>
        <v/>
      </c>
      <c r="AD1010" s="24" t="str">
        <f>IF(Z1010&lt;&gt;"",VLOOKUP(Z1010,'Anlagentypen strukt inkl RD end'!$A$2:$H$40,8),"")</f>
        <v/>
      </c>
      <c r="AE1010" s="33" t="str">
        <f t="shared" si="284"/>
        <v/>
      </c>
      <c r="AF1010" s="25"/>
      <c r="AG1010" s="25"/>
      <c r="AH1010" s="25"/>
      <c r="AI1010" s="25"/>
      <c r="AJ1010" s="47" t="str">
        <f t="shared" si="285"/>
        <v/>
      </c>
      <c r="AK1010" s="48" t="str">
        <f t="shared" si="279"/>
        <v/>
      </c>
      <c r="AL1010" s="47" t="str">
        <f t="shared" si="290"/>
        <v/>
      </c>
      <c r="AM1010" s="27"/>
      <c r="AN1010" s="36" t="str">
        <f t="shared" si="280"/>
        <v/>
      </c>
      <c r="AO1010" s="39" t="str">
        <f t="shared" si="294"/>
        <v/>
      </c>
      <c r="AP1010" s="39" t="str">
        <f t="shared" si="286"/>
        <v/>
      </c>
      <c r="AQ1010" s="97" t="str">
        <f t="shared" si="281"/>
        <v/>
      </c>
      <c r="AR1010" s="113" t="str">
        <f>_xlfn.IFNA(IF(AND(MATCH(B1010,SlNrfürStrecke!A:A,0)&gt;0,MATCH(C1010,SlNrfürStrecke!B:B,0)&gt;0)=TRUE,"ja","nein"),"nein")</f>
        <v>nein</v>
      </c>
      <c r="AS1010" s="140" t="str">
        <f t="shared" si="287"/>
        <v>nein</v>
      </c>
      <c r="AT1010" s="113" t="str">
        <f t="shared" si="288"/>
        <v>Ja</v>
      </c>
      <c r="AU1010" s="113"/>
      <c r="AV1010" s="141" t="s">
        <v>3607</v>
      </c>
    </row>
    <row r="1011" spans="1:48" s="39" customFormat="1" x14ac:dyDescent="0.25">
      <c r="A1011" s="23" t="s">
        <v>2345</v>
      </c>
      <c r="B1011" s="77">
        <v>54207</v>
      </c>
      <c r="C1011" s="80" t="s">
        <v>3</v>
      </c>
      <c r="D1011" s="81" t="s">
        <v>3</v>
      </c>
      <c r="E1011" s="37" t="b">
        <f t="shared" si="289"/>
        <v>1</v>
      </c>
      <c r="F1011" s="37" t="b">
        <f t="shared" si="282"/>
        <v>0</v>
      </c>
      <c r="G1011" s="38" t="str">
        <f t="shared" si="291"/>
        <v xml:space="preserve">54207  </v>
      </c>
      <c r="H1011" s="18" t="s">
        <v>1423</v>
      </c>
      <c r="I1011" s="93" t="s">
        <v>2346</v>
      </c>
      <c r="J1011" s="19" t="s">
        <v>3</v>
      </c>
      <c r="K1011" s="19" t="s">
        <v>3</v>
      </c>
      <c r="L1011" s="51"/>
      <c r="M1011" s="51"/>
      <c r="N1011" s="19" t="str">
        <f t="shared" si="292"/>
        <v/>
      </c>
      <c r="O1011" s="22" t="str">
        <f t="shared" ca="1" si="295"/>
        <v>ja</v>
      </c>
      <c r="P1011" s="22" t="str">
        <f t="shared" ca="1" si="296"/>
        <v>ja</v>
      </c>
      <c r="Q1011" s="20" t="str">
        <f t="shared" ca="1" si="293"/>
        <v>Ja</v>
      </c>
      <c r="R1011" s="53" t="s">
        <v>1422</v>
      </c>
      <c r="S1011" s="73" t="s">
        <v>2345</v>
      </c>
      <c r="T1011" s="28"/>
      <c r="U1011" s="33" t="str">
        <f t="shared" si="283"/>
        <v/>
      </c>
      <c r="V1011" s="29"/>
      <c r="W1011" s="35"/>
      <c r="X1011" s="35"/>
      <c r="Y1011" s="35"/>
      <c r="Z1011" s="35"/>
      <c r="AA1011" s="24" t="str">
        <f>IF(W1011&lt;&gt;"",VLOOKUP(W1011,'Anlagentypen strukt inkl RD end'!$A$2:$H$40,8),"")</f>
        <v/>
      </c>
      <c r="AB1011" s="24" t="str">
        <f>IF(X1011&lt;&gt;"",VLOOKUP(X1011,'Anlagentypen strukt inkl RD end'!$A$2:$H$40,8),"")</f>
        <v/>
      </c>
      <c r="AC1011" s="24" t="str">
        <f>IF(Y1011&lt;&gt;"",VLOOKUP(Y1011,'Anlagentypen strukt inkl RD end'!$A$2:$H$40,8),"")</f>
        <v/>
      </c>
      <c r="AD1011" s="24" t="str">
        <f>IF(Z1011&lt;&gt;"",VLOOKUP(Z1011,'Anlagentypen strukt inkl RD end'!$A$2:$H$40,8),"")</f>
        <v/>
      </c>
      <c r="AE1011" s="33" t="str">
        <f t="shared" si="284"/>
        <v/>
      </c>
      <c r="AF1011" s="25"/>
      <c r="AG1011" s="25"/>
      <c r="AH1011" s="25"/>
      <c r="AI1011" s="25"/>
      <c r="AJ1011" s="47" t="str">
        <f t="shared" si="285"/>
        <v/>
      </c>
      <c r="AK1011" s="48" t="str">
        <f t="shared" si="279"/>
        <v/>
      </c>
      <c r="AL1011" s="47" t="str">
        <f t="shared" si="290"/>
        <v/>
      </c>
      <c r="AM1011" s="27"/>
      <c r="AN1011" s="36" t="str">
        <f t="shared" si="280"/>
        <v/>
      </c>
      <c r="AO1011" s="39" t="str">
        <f t="shared" si="294"/>
        <v/>
      </c>
      <c r="AP1011" s="39" t="str">
        <f t="shared" si="286"/>
        <v>X</v>
      </c>
      <c r="AQ1011" s="97" t="str">
        <f t="shared" si="281"/>
        <v/>
      </c>
      <c r="AR1011" s="140" t="str">
        <f>_xlfn.IFNA(IF(AND(MATCH(B1011,SlNrfürStrecke!A:A,0)&gt;0,MATCH(C1011,SlNrfürStrecke!B:B,0)&gt;0)=TRUE,"ja","nein"),"nein")</f>
        <v>ja</v>
      </c>
      <c r="AS1011" s="140" t="str">
        <f t="shared" si="287"/>
        <v>ja</v>
      </c>
      <c r="AT1011" s="113" t="str">
        <f t="shared" si="288"/>
        <v>Nein</v>
      </c>
      <c r="AU1011" s="113"/>
      <c r="AV1011" s="141" t="s">
        <v>3607</v>
      </c>
    </row>
    <row r="1012" spans="1:48" s="39" customFormat="1" hidden="1" x14ac:dyDescent="0.25">
      <c r="A1012" s="23"/>
      <c r="B1012" s="77">
        <v>54207</v>
      </c>
      <c r="C1012" s="81" t="s">
        <v>7</v>
      </c>
      <c r="D1012" s="81" t="s">
        <v>8</v>
      </c>
      <c r="E1012" s="37" t="b">
        <f t="shared" si="289"/>
        <v>0</v>
      </c>
      <c r="F1012" s="37" t="b">
        <f t="shared" si="282"/>
        <v>0</v>
      </c>
      <c r="G1012" s="38" t="str">
        <f t="shared" si="291"/>
        <v>54207 77 g</v>
      </c>
      <c r="H1012" s="18" t="s">
        <v>1423</v>
      </c>
      <c r="I1012" s="94" t="s">
        <v>9</v>
      </c>
      <c r="J1012" s="19" t="s">
        <v>3</v>
      </c>
      <c r="K1012" s="19" t="s">
        <v>3</v>
      </c>
      <c r="L1012" s="51"/>
      <c r="M1012" s="51"/>
      <c r="N1012" s="19" t="str">
        <f t="shared" si="292"/>
        <v/>
      </c>
      <c r="O1012" s="22" t="str">
        <f t="shared" ca="1" si="295"/>
        <v>ja</v>
      </c>
      <c r="P1012" s="22" t="str">
        <f t="shared" ca="1" si="296"/>
        <v>ja</v>
      </c>
      <c r="Q1012" s="20" t="str">
        <f t="shared" ca="1" si="293"/>
        <v>Ja</v>
      </c>
      <c r="R1012" s="53" t="s">
        <v>1424</v>
      </c>
      <c r="S1012" s="84"/>
      <c r="T1012" s="83"/>
      <c r="U1012" s="33" t="str">
        <f t="shared" si="283"/>
        <v/>
      </c>
      <c r="V1012" s="29"/>
      <c r="W1012" s="35"/>
      <c r="X1012" s="35"/>
      <c r="Y1012" s="35"/>
      <c r="Z1012" s="35"/>
      <c r="AA1012" s="24" t="str">
        <f>IF(W1012&lt;&gt;"",VLOOKUP(W1012,'Anlagentypen strukt inkl RD end'!$A$2:$H$40,8),"")</f>
        <v/>
      </c>
      <c r="AB1012" s="24" t="str">
        <f>IF(X1012&lt;&gt;"",VLOOKUP(X1012,'Anlagentypen strukt inkl RD end'!$A$2:$H$40,8),"")</f>
        <v/>
      </c>
      <c r="AC1012" s="24" t="str">
        <f>IF(Y1012&lt;&gt;"",VLOOKUP(Y1012,'Anlagentypen strukt inkl RD end'!$A$2:$H$40,8),"")</f>
        <v/>
      </c>
      <c r="AD1012" s="24" t="str">
        <f>IF(Z1012&lt;&gt;"",VLOOKUP(Z1012,'Anlagentypen strukt inkl RD end'!$A$2:$H$40,8),"")</f>
        <v/>
      </c>
      <c r="AE1012" s="33" t="str">
        <f t="shared" si="284"/>
        <v/>
      </c>
      <c r="AF1012" s="25"/>
      <c r="AG1012" s="25"/>
      <c r="AH1012" s="25"/>
      <c r="AI1012" s="25"/>
      <c r="AJ1012" s="47" t="str">
        <f t="shared" si="285"/>
        <v/>
      </c>
      <c r="AK1012" s="48" t="str">
        <f t="shared" si="279"/>
        <v/>
      </c>
      <c r="AL1012" s="47" t="str">
        <f t="shared" si="290"/>
        <v/>
      </c>
      <c r="AM1012" s="27"/>
      <c r="AN1012" s="36" t="str">
        <f t="shared" si="280"/>
        <v/>
      </c>
      <c r="AO1012" s="39" t="str">
        <f t="shared" si="294"/>
        <v/>
      </c>
      <c r="AP1012" s="39" t="str">
        <f t="shared" si="286"/>
        <v/>
      </c>
      <c r="AQ1012" s="97" t="str">
        <f t="shared" si="281"/>
        <v/>
      </c>
      <c r="AR1012" s="113" t="str">
        <f>_xlfn.IFNA(IF(AND(MATCH(B1012,SlNrfürStrecke!A:A,0)&gt;0,MATCH(C1012,SlNrfürStrecke!B:B,0)&gt;0)=TRUE,"ja","nein"),"nein")</f>
        <v>nein</v>
      </c>
      <c r="AS1012" s="140" t="str">
        <f t="shared" si="287"/>
        <v>nein</v>
      </c>
      <c r="AT1012" s="113" t="str">
        <f t="shared" si="288"/>
        <v>Ja</v>
      </c>
      <c r="AU1012" s="113"/>
      <c r="AV1012" s="141" t="s">
        <v>3607</v>
      </c>
    </row>
    <row r="1013" spans="1:48" s="39" customFormat="1" hidden="1" x14ac:dyDescent="0.25">
      <c r="A1013" s="23"/>
      <c r="B1013" s="77">
        <v>54401</v>
      </c>
      <c r="C1013" s="80" t="s">
        <v>3</v>
      </c>
      <c r="D1013" s="81" t="s">
        <v>8</v>
      </c>
      <c r="E1013" s="37" t="b">
        <f t="shared" si="289"/>
        <v>0</v>
      </c>
      <c r="F1013" s="37" t="b">
        <f t="shared" si="282"/>
        <v>0</v>
      </c>
      <c r="G1013" s="38" t="str">
        <f t="shared" si="291"/>
        <v>54401  g</v>
      </c>
      <c r="H1013" s="18" t="s">
        <v>1426</v>
      </c>
      <c r="I1013" s="93" t="s">
        <v>2346</v>
      </c>
      <c r="J1013" s="19" t="s">
        <v>3</v>
      </c>
      <c r="K1013" s="19" t="s">
        <v>3</v>
      </c>
      <c r="L1013" s="51"/>
      <c r="M1013" s="51"/>
      <c r="N1013" s="19" t="str">
        <f t="shared" si="292"/>
        <v/>
      </c>
      <c r="O1013" s="22" t="str">
        <f t="shared" ca="1" si="295"/>
        <v>ja</v>
      </c>
      <c r="P1013" s="22" t="str">
        <f t="shared" ca="1" si="296"/>
        <v>ja</v>
      </c>
      <c r="Q1013" s="20" t="str">
        <f t="shared" ca="1" si="293"/>
        <v>Ja</v>
      </c>
      <c r="R1013" s="53" t="s">
        <v>1425</v>
      </c>
      <c r="S1013" s="84"/>
      <c r="T1013" s="83"/>
      <c r="U1013" s="33" t="str">
        <f t="shared" si="283"/>
        <v/>
      </c>
      <c r="V1013" s="29"/>
      <c r="W1013" s="35"/>
      <c r="X1013" s="35"/>
      <c r="Y1013" s="35"/>
      <c r="Z1013" s="35"/>
      <c r="AA1013" s="24" t="str">
        <f>IF(W1013&lt;&gt;"",VLOOKUP(W1013,'Anlagentypen strukt inkl RD end'!$A$2:$H$40,8),"")</f>
        <v/>
      </c>
      <c r="AB1013" s="24" t="str">
        <f>IF(X1013&lt;&gt;"",VLOOKUP(X1013,'Anlagentypen strukt inkl RD end'!$A$2:$H$40,8),"")</f>
        <v/>
      </c>
      <c r="AC1013" s="24" t="str">
        <f>IF(Y1013&lt;&gt;"",VLOOKUP(Y1013,'Anlagentypen strukt inkl RD end'!$A$2:$H$40,8),"")</f>
        <v/>
      </c>
      <c r="AD1013" s="24" t="str">
        <f>IF(Z1013&lt;&gt;"",VLOOKUP(Z1013,'Anlagentypen strukt inkl RD end'!$A$2:$H$40,8),"")</f>
        <v/>
      </c>
      <c r="AE1013" s="33" t="str">
        <f t="shared" si="284"/>
        <v/>
      </c>
      <c r="AF1013" s="25"/>
      <c r="AG1013" s="25"/>
      <c r="AH1013" s="25"/>
      <c r="AI1013" s="25"/>
      <c r="AJ1013" s="47" t="str">
        <f t="shared" si="285"/>
        <v/>
      </c>
      <c r="AK1013" s="48" t="str">
        <f t="shared" si="279"/>
        <v/>
      </c>
      <c r="AL1013" s="47" t="str">
        <f t="shared" si="290"/>
        <v/>
      </c>
      <c r="AM1013" s="27"/>
      <c r="AN1013" s="36" t="str">
        <f t="shared" si="280"/>
        <v/>
      </c>
      <c r="AO1013" s="39" t="str">
        <f t="shared" si="294"/>
        <v/>
      </c>
      <c r="AP1013" s="39" t="str">
        <f t="shared" si="286"/>
        <v/>
      </c>
      <c r="AQ1013" s="97" t="str">
        <f t="shared" si="281"/>
        <v/>
      </c>
      <c r="AR1013" s="140" t="str">
        <f>_xlfn.IFNA(IF(AND(MATCH(B1013,SlNrfürStrecke!A:A,0)&gt;0,MATCH(C1013,SlNrfürStrecke!B:B,0)&gt;0)=TRUE,"ja","nein"),"nein")</f>
        <v>nein</v>
      </c>
      <c r="AS1013" s="140" t="str">
        <f t="shared" si="287"/>
        <v>nein</v>
      </c>
      <c r="AT1013" s="113" t="str">
        <f t="shared" si="288"/>
        <v>Ja</v>
      </c>
      <c r="AU1013" s="113"/>
      <c r="AV1013" s="141" t="s">
        <v>3607</v>
      </c>
    </row>
    <row r="1014" spans="1:48" s="39" customFormat="1" hidden="1" x14ac:dyDescent="0.25">
      <c r="A1014" s="23"/>
      <c r="B1014" s="77">
        <v>54401</v>
      </c>
      <c r="C1014" s="81" t="s">
        <v>112</v>
      </c>
      <c r="D1014" s="81" t="s">
        <v>3</v>
      </c>
      <c r="E1014" s="37" t="b">
        <f t="shared" si="289"/>
        <v>0</v>
      </c>
      <c r="F1014" s="37" t="b">
        <f t="shared" si="282"/>
        <v>0</v>
      </c>
      <c r="G1014" s="38" t="str">
        <f t="shared" si="291"/>
        <v xml:space="preserve">54401 88 </v>
      </c>
      <c r="H1014" s="18" t="s">
        <v>1426</v>
      </c>
      <c r="I1014" s="94" t="s">
        <v>113</v>
      </c>
      <c r="J1014" s="19" t="s">
        <v>3</v>
      </c>
      <c r="K1014" s="19" t="s">
        <v>3</v>
      </c>
      <c r="L1014" s="51"/>
      <c r="M1014" s="51"/>
      <c r="N1014" s="19" t="str">
        <f t="shared" si="292"/>
        <v/>
      </c>
      <c r="O1014" s="22" t="str">
        <f t="shared" ca="1" si="295"/>
        <v>ja</v>
      </c>
      <c r="P1014" s="22" t="str">
        <f t="shared" ca="1" si="296"/>
        <v>ja</v>
      </c>
      <c r="Q1014" s="20" t="str">
        <f t="shared" ca="1" si="293"/>
        <v>Ja</v>
      </c>
      <c r="R1014" s="53" t="s">
        <v>1427</v>
      </c>
      <c r="S1014" s="73"/>
      <c r="T1014" s="28"/>
      <c r="U1014" s="33" t="str">
        <f t="shared" si="283"/>
        <v/>
      </c>
      <c r="V1014" s="29"/>
      <c r="W1014" s="35"/>
      <c r="X1014" s="35"/>
      <c r="Y1014" s="35"/>
      <c r="Z1014" s="35"/>
      <c r="AA1014" s="24" t="str">
        <f>IF(W1014&lt;&gt;"",VLOOKUP(W1014,'Anlagentypen strukt inkl RD end'!$A$2:$H$40,8),"")</f>
        <v/>
      </c>
      <c r="AB1014" s="24" t="str">
        <f>IF(X1014&lt;&gt;"",VLOOKUP(X1014,'Anlagentypen strukt inkl RD end'!$A$2:$H$40,8),"")</f>
        <v/>
      </c>
      <c r="AC1014" s="24" t="str">
        <f>IF(Y1014&lt;&gt;"",VLOOKUP(Y1014,'Anlagentypen strukt inkl RD end'!$A$2:$H$40,8),"")</f>
        <v/>
      </c>
      <c r="AD1014" s="24" t="str">
        <f>IF(Z1014&lt;&gt;"",VLOOKUP(Z1014,'Anlagentypen strukt inkl RD end'!$A$2:$H$40,8),"")</f>
        <v/>
      </c>
      <c r="AE1014" s="33" t="str">
        <f t="shared" si="284"/>
        <v/>
      </c>
      <c r="AF1014" s="25"/>
      <c r="AG1014" s="25"/>
      <c r="AH1014" s="25"/>
      <c r="AI1014" s="25"/>
      <c r="AJ1014" s="47" t="str">
        <f t="shared" si="285"/>
        <v/>
      </c>
      <c r="AK1014" s="48" t="str">
        <f t="shared" si="279"/>
        <v/>
      </c>
      <c r="AL1014" s="47" t="str">
        <f t="shared" si="290"/>
        <v/>
      </c>
      <c r="AM1014" s="27"/>
      <c r="AN1014" s="36" t="str">
        <f t="shared" si="280"/>
        <v/>
      </c>
      <c r="AO1014" s="39" t="str">
        <f t="shared" si="294"/>
        <v/>
      </c>
      <c r="AP1014" s="39" t="str">
        <f t="shared" si="286"/>
        <v/>
      </c>
      <c r="AQ1014" s="97" t="str">
        <f t="shared" si="281"/>
        <v/>
      </c>
      <c r="AR1014" s="113" t="str">
        <f>_xlfn.IFNA(IF(AND(MATCH(B1014,SlNrfürStrecke!A:A,0)&gt;0,MATCH(C1014,SlNrfürStrecke!B:B,0)&gt;0)=TRUE,"ja","nein"),"nein")</f>
        <v>nein</v>
      </c>
      <c r="AS1014" s="140" t="str">
        <f t="shared" si="287"/>
        <v>nein</v>
      </c>
      <c r="AT1014" s="113" t="str">
        <f t="shared" si="288"/>
        <v>Ja</v>
      </c>
      <c r="AU1014" s="113"/>
      <c r="AV1014" s="141" t="s">
        <v>3607</v>
      </c>
    </row>
    <row r="1015" spans="1:48" s="39" customFormat="1" ht="26.4" hidden="1" x14ac:dyDescent="0.25">
      <c r="A1015" s="23"/>
      <c r="B1015" s="77">
        <v>54402</v>
      </c>
      <c r="C1015" s="80" t="s">
        <v>3</v>
      </c>
      <c r="D1015" s="81" t="s">
        <v>8</v>
      </c>
      <c r="E1015" s="37" t="b">
        <f t="shared" si="289"/>
        <v>0</v>
      </c>
      <c r="F1015" s="37" t="b">
        <f t="shared" si="282"/>
        <v>0</v>
      </c>
      <c r="G1015" s="38" t="str">
        <f t="shared" si="291"/>
        <v>54402  g</v>
      </c>
      <c r="H1015" s="18" t="s">
        <v>1429</v>
      </c>
      <c r="I1015" s="93" t="s">
        <v>2346</v>
      </c>
      <c r="J1015" s="19" t="s">
        <v>3</v>
      </c>
      <c r="K1015" s="19" t="s">
        <v>3</v>
      </c>
      <c r="L1015" s="51"/>
      <c r="M1015" s="51"/>
      <c r="N1015" s="19" t="str">
        <f t="shared" si="292"/>
        <v/>
      </c>
      <c r="O1015" s="22" t="str">
        <f t="shared" ca="1" si="295"/>
        <v>ja</v>
      </c>
      <c r="P1015" s="22" t="str">
        <f t="shared" ca="1" si="296"/>
        <v>ja</v>
      </c>
      <c r="Q1015" s="20" t="str">
        <f t="shared" ca="1" si="293"/>
        <v>Ja</v>
      </c>
      <c r="R1015" s="53" t="s">
        <v>1428</v>
      </c>
      <c r="S1015" s="84"/>
      <c r="T1015" s="83"/>
      <c r="U1015" s="33" t="str">
        <f t="shared" si="283"/>
        <v/>
      </c>
      <c r="V1015" s="29"/>
      <c r="W1015" s="35"/>
      <c r="X1015" s="35"/>
      <c r="Y1015" s="35"/>
      <c r="Z1015" s="35"/>
      <c r="AA1015" s="24" t="str">
        <f>IF(W1015&lt;&gt;"",VLOOKUP(W1015,'Anlagentypen strukt inkl RD end'!$A$2:$H$40,8),"")</f>
        <v/>
      </c>
      <c r="AB1015" s="24" t="str">
        <f>IF(X1015&lt;&gt;"",VLOOKUP(X1015,'Anlagentypen strukt inkl RD end'!$A$2:$H$40,8),"")</f>
        <v/>
      </c>
      <c r="AC1015" s="24" t="str">
        <f>IF(Y1015&lt;&gt;"",VLOOKUP(Y1015,'Anlagentypen strukt inkl RD end'!$A$2:$H$40,8),"")</f>
        <v/>
      </c>
      <c r="AD1015" s="24" t="str">
        <f>IF(Z1015&lt;&gt;"",VLOOKUP(Z1015,'Anlagentypen strukt inkl RD end'!$A$2:$H$40,8),"")</f>
        <v/>
      </c>
      <c r="AE1015" s="33" t="str">
        <f t="shared" si="284"/>
        <v/>
      </c>
      <c r="AF1015" s="25"/>
      <c r="AG1015" s="25"/>
      <c r="AH1015" s="25"/>
      <c r="AI1015" s="25"/>
      <c r="AJ1015" s="47" t="str">
        <f t="shared" si="285"/>
        <v/>
      </c>
      <c r="AK1015" s="48" t="str">
        <f t="shared" si="279"/>
        <v/>
      </c>
      <c r="AL1015" s="47" t="str">
        <f t="shared" si="290"/>
        <v/>
      </c>
      <c r="AM1015" s="27"/>
      <c r="AN1015" s="36" t="str">
        <f t="shared" si="280"/>
        <v/>
      </c>
      <c r="AO1015" s="39" t="str">
        <f t="shared" si="294"/>
        <v/>
      </c>
      <c r="AP1015" s="39" t="str">
        <f t="shared" si="286"/>
        <v/>
      </c>
      <c r="AQ1015" s="97" t="str">
        <f t="shared" si="281"/>
        <v/>
      </c>
      <c r="AR1015" s="140" t="str">
        <f>_xlfn.IFNA(IF(AND(MATCH(B1015,SlNrfürStrecke!A:A,0)&gt;0,MATCH(C1015,SlNrfürStrecke!B:B,0)&gt;0)=TRUE,"ja","nein"),"nein")</f>
        <v>nein</v>
      </c>
      <c r="AS1015" s="140" t="str">
        <f t="shared" si="287"/>
        <v>nein</v>
      </c>
      <c r="AT1015" s="113" t="str">
        <f t="shared" si="288"/>
        <v>Ja</v>
      </c>
      <c r="AU1015" s="113"/>
      <c r="AV1015" s="141" t="s">
        <v>3607</v>
      </c>
    </row>
    <row r="1016" spans="1:48" s="39" customFormat="1" ht="26.4" hidden="1" x14ac:dyDescent="0.25">
      <c r="A1016" s="23"/>
      <c r="B1016" s="77">
        <v>54402</v>
      </c>
      <c r="C1016" s="81" t="s">
        <v>112</v>
      </c>
      <c r="D1016" s="81" t="s">
        <v>3</v>
      </c>
      <c r="E1016" s="37" t="b">
        <f t="shared" si="289"/>
        <v>0</v>
      </c>
      <c r="F1016" s="37" t="b">
        <f t="shared" si="282"/>
        <v>0</v>
      </c>
      <c r="G1016" s="38" t="str">
        <f t="shared" si="291"/>
        <v xml:space="preserve">54402 88 </v>
      </c>
      <c r="H1016" s="18" t="s">
        <v>1429</v>
      </c>
      <c r="I1016" s="94" t="s">
        <v>113</v>
      </c>
      <c r="J1016" s="19" t="s">
        <v>3</v>
      </c>
      <c r="K1016" s="19" t="s">
        <v>3</v>
      </c>
      <c r="L1016" s="51"/>
      <c r="M1016" s="51"/>
      <c r="N1016" s="19" t="str">
        <f t="shared" si="292"/>
        <v/>
      </c>
      <c r="O1016" s="22" t="str">
        <f t="shared" ca="1" si="295"/>
        <v>ja</v>
      </c>
      <c r="P1016" s="22" t="str">
        <f t="shared" ca="1" si="296"/>
        <v>ja</v>
      </c>
      <c r="Q1016" s="20" t="str">
        <f t="shared" ca="1" si="293"/>
        <v>Ja</v>
      </c>
      <c r="R1016" s="53" t="s">
        <v>1430</v>
      </c>
      <c r="S1016" s="73"/>
      <c r="T1016" s="28"/>
      <c r="U1016" s="33" t="str">
        <f t="shared" si="283"/>
        <v/>
      </c>
      <c r="V1016" s="29"/>
      <c r="W1016" s="35"/>
      <c r="X1016" s="35"/>
      <c r="Y1016" s="35"/>
      <c r="Z1016" s="35"/>
      <c r="AA1016" s="24" t="str">
        <f>IF(W1016&lt;&gt;"",VLOOKUP(W1016,'Anlagentypen strukt inkl RD end'!$A$2:$H$40,8),"")</f>
        <v/>
      </c>
      <c r="AB1016" s="24" t="str">
        <f>IF(X1016&lt;&gt;"",VLOOKUP(X1016,'Anlagentypen strukt inkl RD end'!$A$2:$H$40,8),"")</f>
        <v/>
      </c>
      <c r="AC1016" s="24" t="str">
        <f>IF(Y1016&lt;&gt;"",VLOOKUP(Y1016,'Anlagentypen strukt inkl RD end'!$A$2:$H$40,8),"")</f>
        <v/>
      </c>
      <c r="AD1016" s="24" t="str">
        <f>IF(Z1016&lt;&gt;"",VLOOKUP(Z1016,'Anlagentypen strukt inkl RD end'!$A$2:$H$40,8),"")</f>
        <v/>
      </c>
      <c r="AE1016" s="33" t="str">
        <f t="shared" si="284"/>
        <v/>
      </c>
      <c r="AF1016" s="25"/>
      <c r="AG1016" s="25"/>
      <c r="AH1016" s="25"/>
      <c r="AI1016" s="25"/>
      <c r="AJ1016" s="47" t="str">
        <f t="shared" si="285"/>
        <v/>
      </c>
      <c r="AK1016" s="48" t="str">
        <f t="shared" si="279"/>
        <v/>
      </c>
      <c r="AL1016" s="47" t="str">
        <f t="shared" si="290"/>
        <v/>
      </c>
      <c r="AM1016" s="27"/>
      <c r="AN1016" s="36" t="str">
        <f t="shared" si="280"/>
        <v/>
      </c>
      <c r="AO1016" s="39" t="str">
        <f t="shared" si="294"/>
        <v/>
      </c>
      <c r="AP1016" s="39" t="str">
        <f t="shared" si="286"/>
        <v/>
      </c>
      <c r="AQ1016" s="97" t="str">
        <f t="shared" si="281"/>
        <v/>
      </c>
      <c r="AR1016" s="113" t="str">
        <f>_xlfn.IFNA(IF(AND(MATCH(B1016,SlNrfürStrecke!A:A,0)&gt;0,MATCH(C1016,SlNrfürStrecke!B:B,0)&gt;0)=TRUE,"ja","nein"),"nein")</f>
        <v>nein</v>
      </c>
      <c r="AS1016" s="140" t="str">
        <f t="shared" si="287"/>
        <v>nein</v>
      </c>
      <c r="AT1016" s="113" t="str">
        <f t="shared" si="288"/>
        <v>Ja</v>
      </c>
      <c r="AU1016" s="113"/>
      <c r="AV1016" s="141" t="s">
        <v>3607</v>
      </c>
    </row>
    <row r="1017" spans="1:48" s="39" customFormat="1" hidden="1" x14ac:dyDescent="0.25">
      <c r="A1017" s="23"/>
      <c r="B1017" s="77">
        <v>54404</v>
      </c>
      <c r="C1017" s="80" t="s">
        <v>3</v>
      </c>
      <c r="D1017" s="81" t="s">
        <v>8</v>
      </c>
      <c r="E1017" s="37" t="b">
        <f t="shared" si="289"/>
        <v>0</v>
      </c>
      <c r="F1017" s="37" t="b">
        <f t="shared" si="282"/>
        <v>0</v>
      </c>
      <c r="G1017" s="38" t="str">
        <f t="shared" si="291"/>
        <v>54404  g</v>
      </c>
      <c r="H1017" s="18" t="s">
        <v>1432</v>
      </c>
      <c r="I1017" s="93" t="s">
        <v>2346</v>
      </c>
      <c r="J1017" s="19" t="s">
        <v>3</v>
      </c>
      <c r="K1017" s="19" t="s">
        <v>3</v>
      </c>
      <c r="L1017" s="51"/>
      <c r="M1017" s="51"/>
      <c r="N1017" s="19" t="str">
        <f t="shared" si="292"/>
        <v/>
      </c>
      <c r="O1017" s="22" t="str">
        <f t="shared" ca="1" si="295"/>
        <v>ja</v>
      </c>
      <c r="P1017" s="22" t="str">
        <f t="shared" ca="1" si="296"/>
        <v>ja</v>
      </c>
      <c r="Q1017" s="20" t="str">
        <f t="shared" ca="1" si="293"/>
        <v>Ja</v>
      </c>
      <c r="R1017" s="53" t="s">
        <v>1431</v>
      </c>
      <c r="S1017" s="84"/>
      <c r="T1017" s="83"/>
      <c r="U1017" s="33" t="str">
        <f t="shared" si="283"/>
        <v/>
      </c>
      <c r="V1017" s="29"/>
      <c r="W1017" s="35"/>
      <c r="X1017" s="35"/>
      <c r="Y1017" s="35"/>
      <c r="Z1017" s="35"/>
      <c r="AA1017" s="24" t="str">
        <f>IF(W1017&lt;&gt;"",VLOOKUP(W1017,'Anlagentypen strukt inkl RD end'!$A$2:$H$40,8),"")</f>
        <v/>
      </c>
      <c r="AB1017" s="24" t="str">
        <f>IF(X1017&lt;&gt;"",VLOOKUP(X1017,'Anlagentypen strukt inkl RD end'!$A$2:$H$40,8),"")</f>
        <v/>
      </c>
      <c r="AC1017" s="24" t="str">
        <f>IF(Y1017&lt;&gt;"",VLOOKUP(Y1017,'Anlagentypen strukt inkl RD end'!$A$2:$H$40,8),"")</f>
        <v/>
      </c>
      <c r="AD1017" s="24" t="str">
        <f>IF(Z1017&lt;&gt;"",VLOOKUP(Z1017,'Anlagentypen strukt inkl RD end'!$A$2:$H$40,8),"")</f>
        <v/>
      </c>
      <c r="AE1017" s="33" t="str">
        <f t="shared" si="284"/>
        <v/>
      </c>
      <c r="AF1017" s="25"/>
      <c r="AG1017" s="25"/>
      <c r="AH1017" s="25"/>
      <c r="AI1017" s="25"/>
      <c r="AJ1017" s="47" t="str">
        <f t="shared" si="285"/>
        <v/>
      </c>
      <c r="AK1017" s="48" t="str">
        <f t="shared" si="279"/>
        <v/>
      </c>
      <c r="AL1017" s="47" t="str">
        <f t="shared" si="290"/>
        <v/>
      </c>
      <c r="AM1017" s="27"/>
      <c r="AN1017" s="36" t="str">
        <f t="shared" si="280"/>
        <v/>
      </c>
      <c r="AO1017" s="39" t="str">
        <f t="shared" si="294"/>
        <v/>
      </c>
      <c r="AP1017" s="39" t="str">
        <f t="shared" si="286"/>
        <v/>
      </c>
      <c r="AQ1017" s="97" t="str">
        <f t="shared" si="281"/>
        <v/>
      </c>
      <c r="AR1017" s="140" t="str">
        <f>_xlfn.IFNA(IF(AND(MATCH(B1017,SlNrfürStrecke!A:A,0)&gt;0,MATCH(C1017,SlNrfürStrecke!B:B,0)&gt;0)=TRUE,"ja","nein"),"nein")</f>
        <v>nein</v>
      </c>
      <c r="AS1017" s="140" t="str">
        <f t="shared" si="287"/>
        <v>nein</v>
      </c>
      <c r="AT1017" s="113" t="str">
        <f t="shared" si="288"/>
        <v>Ja</v>
      </c>
      <c r="AU1017" s="113"/>
      <c r="AV1017" s="141" t="s">
        <v>3607</v>
      </c>
    </row>
    <row r="1018" spans="1:48" s="39" customFormat="1" hidden="1" x14ac:dyDescent="0.25">
      <c r="A1018" s="23"/>
      <c r="B1018" s="77">
        <v>54404</v>
      </c>
      <c r="C1018" s="81" t="s">
        <v>112</v>
      </c>
      <c r="D1018" s="81" t="s">
        <v>3</v>
      </c>
      <c r="E1018" s="37" t="b">
        <f t="shared" si="289"/>
        <v>0</v>
      </c>
      <c r="F1018" s="37" t="b">
        <f t="shared" si="282"/>
        <v>0</v>
      </c>
      <c r="G1018" s="38" t="str">
        <f t="shared" si="291"/>
        <v xml:space="preserve">54404 88 </v>
      </c>
      <c r="H1018" s="18" t="s">
        <v>1432</v>
      </c>
      <c r="I1018" s="94" t="s">
        <v>113</v>
      </c>
      <c r="J1018" s="19" t="s">
        <v>3</v>
      </c>
      <c r="K1018" s="19" t="s">
        <v>3</v>
      </c>
      <c r="L1018" s="51"/>
      <c r="M1018" s="51"/>
      <c r="N1018" s="19" t="str">
        <f t="shared" si="292"/>
        <v/>
      </c>
      <c r="O1018" s="22" t="str">
        <f t="shared" ca="1" si="295"/>
        <v>ja</v>
      </c>
      <c r="P1018" s="22" t="str">
        <f t="shared" ca="1" si="296"/>
        <v>ja</v>
      </c>
      <c r="Q1018" s="20" t="str">
        <f t="shared" ca="1" si="293"/>
        <v>Ja</v>
      </c>
      <c r="R1018" s="53" t="s">
        <v>1433</v>
      </c>
      <c r="S1018" s="73"/>
      <c r="T1018" s="28"/>
      <c r="U1018" s="33" t="str">
        <f t="shared" si="283"/>
        <v/>
      </c>
      <c r="V1018" s="29"/>
      <c r="W1018" s="35"/>
      <c r="X1018" s="35"/>
      <c r="Y1018" s="35"/>
      <c r="Z1018" s="35"/>
      <c r="AA1018" s="24" t="str">
        <f>IF(W1018&lt;&gt;"",VLOOKUP(W1018,'Anlagentypen strukt inkl RD end'!$A$2:$H$40,8),"")</f>
        <v/>
      </c>
      <c r="AB1018" s="24" t="str">
        <f>IF(X1018&lt;&gt;"",VLOOKUP(X1018,'Anlagentypen strukt inkl RD end'!$A$2:$H$40,8),"")</f>
        <v/>
      </c>
      <c r="AC1018" s="24" t="str">
        <f>IF(Y1018&lt;&gt;"",VLOOKUP(Y1018,'Anlagentypen strukt inkl RD end'!$A$2:$H$40,8),"")</f>
        <v/>
      </c>
      <c r="AD1018" s="24" t="str">
        <f>IF(Z1018&lt;&gt;"",VLOOKUP(Z1018,'Anlagentypen strukt inkl RD end'!$A$2:$H$40,8),"")</f>
        <v/>
      </c>
      <c r="AE1018" s="33" t="str">
        <f t="shared" si="284"/>
        <v/>
      </c>
      <c r="AF1018" s="25"/>
      <c r="AG1018" s="25"/>
      <c r="AH1018" s="25"/>
      <c r="AI1018" s="25"/>
      <c r="AJ1018" s="47" t="str">
        <f t="shared" si="285"/>
        <v/>
      </c>
      <c r="AK1018" s="48" t="str">
        <f t="shared" si="279"/>
        <v/>
      </c>
      <c r="AL1018" s="47" t="str">
        <f t="shared" si="290"/>
        <v/>
      </c>
      <c r="AM1018" s="27"/>
      <c r="AN1018" s="36" t="str">
        <f t="shared" si="280"/>
        <v/>
      </c>
      <c r="AO1018" s="39" t="str">
        <f t="shared" si="294"/>
        <v/>
      </c>
      <c r="AP1018" s="39" t="str">
        <f t="shared" si="286"/>
        <v/>
      </c>
      <c r="AQ1018" s="97" t="str">
        <f t="shared" si="281"/>
        <v/>
      </c>
      <c r="AR1018" s="113" t="str">
        <f>_xlfn.IFNA(IF(AND(MATCH(B1018,SlNrfürStrecke!A:A,0)&gt;0,MATCH(C1018,SlNrfürStrecke!B:B,0)&gt;0)=TRUE,"ja","nein"),"nein")</f>
        <v>nein</v>
      </c>
      <c r="AS1018" s="140" t="str">
        <f t="shared" si="287"/>
        <v>nein</v>
      </c>
      <c r="AT1018" s="113" t="str">
        <f t="shared" si="288"/>
        <v>Ja</v>
      </c>
      <c r="AU1018" s="113"/>
      <c r="AV1018" s="141" t="s">
        <v>3607</v>
      </c>
    </row>
    <row r="1019" spans="1:48" s="39" customFormat="1" hidden="1" x14ac:dyDescent="0.25">
      <c r="A1019" s="23"/>
      <c r="B1019" s="77">
        <v>54406</v>
      </c>
      <c r="C1019" s="80" t="s">
        <v>3</v>
      </c>
      <c r="D1019" s="81" t="s">
        <v>8</v>
      </c>
      <c r="E1019" s="37" t="b">
        <f t="shared" si="289"/>
        <v>0</v>
      </c>
      <c r="F1019" s="37" t="b">
        <f t="shared" si="282"/>
        <v>0</v>
      </c>
      <c r="G1019" s="38" t="str">
        <f t="shared" si="291"/>
        <v>54406  g</v>
      </c>
      <c r="H1019" s="18" t="s">
        <v>1435</v>
      </c>
      <c r="I1019" s="93" t="s">
        <v>2346</v>
      </c>
      <c r="J1019" s="19" t="s">
        <v>3</v>
      </c>
      <c r="K1019" s="19" t="s">
        <v>3</v>
      </c>
      <c r="L1019" s="51"/>
      <c r="M1019" s="51"/>
      <c r="N1019" s="19" t="str">
        <f t="shared" si="292"/>
        <v/>
      </c>
      <c r="O1019" s="22" t="str">
        <f t="shared" ca="1" si="295"/>
        <v>ja</v>
      </c>
      <c r="P1019" s="22" t="str">
        <f t="shared" ca="1" si="296"/>
        <v>ja</v>
      </c>
      <c r="Q1019" s="20" t="str">
        <f t="shared" ca="1" si="293"/>
        <v>Ja</v>
      </c>
      <c r="R1019" s="53" t="s">
        <v>1434</v>
      </c>
      <c r="S1019" s="84"/>
      <c r="T1019" s="83"/>
      <c r="U1019" s="33" t="str">
        <f t="shared" si="283"/>
        <v/>
      </c>
      <c r="V1019" s="29"/>
      <c r="W1019" s="35"/>
      <c r="X1019" s="35"/>
      <c r="Y1019" s="35"/>
      <c r="Z1019" s="35"/>
      <c r="AA1019" s="24" t="str">
        <f>IF(W1019&lt;&gt;"",VLOOKUP(W1019,'Anlagentypen strukt inkl RD end'!$A$2:$H$40,8),"")</f>
        <v/>
      </c>
      <c r="AB1019" s="24" t="str">
        <f>IF(X1019&lt;&gt;"",VLOOKUP(X1019,'Anlagentypen strukt inkl RD end'!$A$2:$H$40,8),"")</f>
        <v/>
      </c>
      <c r="AC1019" s="24" t="str">
        <f>IF(Y1019&lt;&gt;"",VLOOKUP(Y1019,'Anlagentypen strukt inkl RD end'!$A$2:$H$40,8),"")</f>
        <v/>
      </c>
      <c r="AD1019" s="24" t="str">
        <f>IF(Z1019&lt;&gt;"",VLOOKUP(Z1019,'Anlagentypen strukt inkl RD end'!$A$2:$H$40,8),"")</f>
        <v/>
      </c>
      <c r="AE1019" s="33" t="str">
        <f t="shared" si="284"/>
        <v/>
      </c>
      <c r="AF1019" s="25"/>
      <c r="AG1019" s="25"/>
      <c r="AH1019" s="25"/>
      <c r="AI1019" s="25"/>
      <c r="AJ1019" s="47" t="str">
        <f t="shared" si="285"/>
        <v/>
      </c>
      <c r="AK1019" s="48" t="str">
        <f t="shared" si="279"/>
        <v/>
      </c>
      <c r="AL1019" s="47" t="str">
        <f t="shared" si="290"/>
        <v/>
      </c>
      <c r="AM1019" s="27"/>
      <c r="AN1019" s="36" t="str">
        <f t="shared" si="280"/>
        <v/>
      </c>
      <c r="AO1019" s="39" t="str">
        <f t="shared" si="294"/>
        <v/>
      </c>
      <c r="AP1019" s="39" t="str">
        <f t="shared" si="286"/>
        <v/>
      </c>
      <c r="AQ1019" s="97" t="str">
        <f t="shared" si="281"/>
        <v/>
      </c>
      <c r="AR1019" s="140" t="str">
        <f>_xlfn.IFNA(IF(AND(MATCH(B1019,SlNrfürStrecke!A:A,0)&gt;0,MATCH(C1019,SlNrfürStrecke!B:B,0)&gt;0)=TRUE,"ja","nein"),"nein")</f>
        <v>nein</v>
      </c>
      <c r="AS1019" s="140" t="str">
        <f t="shared" si="287"/>
        <v>nein</v>
      </c>
      <c r="AT1019" s="113" t="str">
        <f t="shared" si="288"/>
        <v>Ja</v>
      </c>
      <c r="AU1019" s="113"/>
      <c r="AV1019" s="141" t="s">
        <v>3607</v>
      </c>
    </row>
    <row r="1020" spans="1:48" s="39" customFormat="1" hidden="1" x14ac:dyDescent="0.25">
      <c r="A1020" s="23"/>
      <c r="B1020" s="77">
        <v>54406</v>
      </c>
      <c r="C1020" s="81" t="s">
        <v>112</v>
      </c>
      <c r="D1020" s="81" t="s">
        <v>3</v>
      </c>
      <c r="E1020" s="37" t="b">
        <f t="shared" si="289"/>
        <v>0</v>
      </c>
      <c r="F1020" s="37" t="b">
        <f t="shared" si="282"/>
        <v>0</v>
      </c>
      <c r="G1020" s="38" t="str">
        <f t="shared" si="291"/>
        <v xml:space="preserve">54406 88 </v>
      </c>
      <c r="H1020" s="18" t="s">
        <v>1435</v>
      </c>
      <c r="I1020" s="94" t="s">
        <v>113</v>
      </c>
      <c r="J1020" s="19" t="s">
        <v>3</v>
      </c>
      <c r="K1020" s="19" t="s">
        <v>3</v>
      </c>
      <c r="L1020" s="51"/>
      <c r="M1020" s="51"/>
      <c r="N1020" s="19" t="str">
        <f t="shared" si="292"/>
        <v/>
      </c>
      <c r="O1020" s="22" t="str">
        <f t="shared" ca="1" si="295"/>
        <v>ja</v>
      </c>
      <c r="P1020" s="22" t="str">
        <f t="shared" ca="1" si="296"/>
        <v>ja</v>
      </c>
      <c r="Q1020" s="20" t="str">
        <f t="shared" ca="1" si="293"/>
        <v>Ja</v>
      </c>
      <c r="R1020" s="53" t="s">
        <v>1436</v>
      </c>
      <c r="S1020" s="73"/>
      <c r="T1020" s="28"/>
      <c r="U1020" s="33" t="str">
        <f t="shared" si="283"/>
        <v/>
      </c>
      <c r="V1020" s="29"/>
      <c r="W1020" s="35"/>
      <c r="X1020" s="35"/>
      <c r="Y1020" s="35"/>
      <c r="Z1020" s="35"/>
      <c r="AA1020" s="24" t="str">
        <f>IF(W1020&lt;&gt;"",VLOOKUP(W1020,'Anlagentypen strukt inkl RD end'!$A$2:$H$40,8),"")</f>
        <v/>
      </c>
      <c r="AB1020" s="24" t="str">
        <f>IF(X1020&lt;&gt;"",VLOOKUP(X1020,'Anlagentypen strukt inkl RD end'!$A$2:$H$40,8),"")</f>
        <v/>
      </c>
      <c r="AC1020" s="24" t="str">
        <f>IF(Y1020&lt;&gt;"",VLOOKUP(Y1020,'Anlagentypen strukt inkl RD end'!$A$2:$H$40,8),"")</f>
        <v/>
      </c>
      <c r="AD1020" s="24" t="str">
        <f>IF(Z1020&lt;&gt;"",VLOOKUP(Z1020,'Anlagentypen strukt inkl RD end'!$A$2:$H$40,8),"")</f>
        <v/>
      </c>
      <c r="AE1020" s="33" t="str">
        <f t="shared" si="284"/>
        <v/>
      </c>
      <c r="AF1020" s="25"/>
      <c r="AG1020" s="25"/>
      <c r="AH1020" s="25"/>
      <c r="AI1020" s="25"/>
      <c r="AJ1020" s="47" t="str">
        <f t="shared" si="285"/>
        <v/>
      </c>
      <c r="AK1020" s="48" t="str">
        <f t="shared" si="279"/>
        <v/>
      </c>
      <c r="AL1020" s="47" t="str">
        <f t="shared" si="290"/>
        <v/>
      </c>
      <c r="AM1020" s="27"/>
      <c r="AN1020" s="36" t="str">
        <f t="shared" si="280"/>
        <v/>
      </c>
      <c r="AO1020" s="39" t="str">
        <f t="shared" si="294"/>
        <v/>
      </c>
      <c r="AP1020" s="39" t="str">
        <f t="shared" si="286"/>
        <v/>
      </c>
      <c r="AQ1020" s="97" t="str">
        <f t="shared" si="281"/>
        <v/>
      </c>
      <c r="AR1020" s="113" t="str">
        <f>_xlfn.IFNA(IF(AND(MATCH(B1020,SlNrfürStrecke!A:A,0)&gt;0,MATCH(C1020,SlNrfürStrecke!B:B,0)&gt;0)=TRUE,"ja","nein"),"nein")</f>
        <v>nein</v>
      </c>
      <c r="AS1020" s="140" t="str">
        <f t="shared" si="287"/>
        <v>nein</v>
      </c>
      <c r="AT1020" s="113" t="str">
        <f t="shared" si="288"/>
        <v>Ja</v>
      </c>
      <c r="AU1020" s="113"/>
      <c r="AV1020" s="141" t="s">
        <v>3607</v>
      </c>
    </row>
    <row r="1021" spans="1:48" s="39" customFormat="1" x14ac:dyDescent="0.25">
      <c r="A1021" s="23" t="s">
        <v>2345</v>
      </c>
      <c r="B1021" s="77">
        <v>54407</v>
      </c>
      <c r="C1021" s="80" t="s">
        <v>3</v>
      </c>
      <c r="D1021" s="81" t="s">
        <v>3</v>
      </c>
      <c r="E1021" s="37" t="b">
        <f t="shared" si="289"/>
        <v>1</v>
      </c>
      <c r="F1021" s="37" t="b">
        <f t="shared" si="282"/>
        <v>0</v>
      </c>
      <c r="G1021" s="38" t="str">
        <f t="shared" si="291"/>
        <v xml:space="preserve">54407  </v>
      </c>
      <c r="H1021" s="18" t="s">
        <v>1438</v>
      </c>
      <c r="I1021" s="93" t="s">
        <v>2346</v>
      </c>
      <c r="J1021" s="19" t="s">
        <v>3</v>
      </c>
      <c r="K1021" s="19" t="s">
        <v>3</v>
      </c>
      <c r="L1021" s="51"/>
      <c r="M1021" s="51"/>
      <c r="N1021" s="19" t="str">
        <f t="shared" si="292"/>
        <v/>
      </c>
      <c r="O1021" s="22" t="str">
        <f t="shared" ca="1" si="295"/>
        <v>ja</v>
      </c>
      <c r="P1021" s="22" t="str">
        <f t="shared" ca="1" si="296"/>
        <v>ja</v>
      </c>
      <c r="Q1021" s="20" t="str">
        <f t="shared" ca="1" si="293"/>
        <v>Ja</v>
      </c>
      <c r="R1021" s="53" t="s">
        <v>1437</v>
      </c>
      <c r="S1021" s="73" t="s">
        <v>2345</v>
      </c>
      <c r="T1021" s="28"/>
      <c r="U1021" s="33" t="str">
        <f t="shared" si="283"/>
        <v/>
      </c>
      <c r="V1021" s="29"/>
      <c r="W1021" s="35"/>
      <c r="X1021" s="35"/>
      <c r="Y1021" s="35"/>
      <c r="Z1021" s="35"/>
      <c r="AA1021" s="24" t="str">
        <f>IF(W1021&lt;&gt;"",VLOOKUP(W1021,'Anlagentypen strukt inkl RD end'!$A$2:$H$40,8),"")</f>
        <v/>
      </c>
      <c r="AB1021" s="24" t="str">
        <f>IF(X1021&lt;&gt;"",VLOOKUP(X1021,'Anlagentypen strukt inkl RD end'!$A$2:$H$40,8),"")</f>
        <v/>
      </c>
      <c r="AC1021" s="24" t="str">
        <f>IF(Y1021&lt;&gt;"",VLOOKUP(Y1021,'Anlagentypen strukt inkl RD end'!$A$2:$H$40,8),"")</f>
        <v/>
      </c>
      <c r="AD1021" s="24" t="str">
        <f>IF(Z1021&lt;&gt;"",VLOOKUP(Z1021,'Anlagentypen strukt inkl RD end'!$A$2:$H$40,8),"")</f>
        <v/>
      </c>
      <c r="AE1021" s="33" t="str">
        <f t="shared" si="284"/>
        <v/>
      </c>
      <c r="AF1021" s="25"/>
      <c r="AG1021" s="25"/>
      <c r="AH1021" s="25"/>
      <c r="AI1021" s="25"/>
      <c r="AJ1021" s="47" t="str">
        <f t="shared" si="285"/>
        <v/>
      </c>
      <c r="AK1021" s="48" t="str">
        <f t="shared" si="279"/>
        <v/>
      </c>
      <c r="AL1021" s="47" t="str">
        <f t="shared" si="290"/>
        <v/>
      </c>
      <c r="AM1021" s="27"/>
      <c r="AN1021" s="36" t="str">
        <f t="shared" si="280"/>
        <v/>
      </c>
      <c r="AO1021" s="39" t="str">
        <f t="shared" si="294"/>
        <v/>
      </c>
      <c r="AP1021" s="39" t="str">
        <f t="shared" si="286"/>
        <v>X</v>
      </c>
      <c r="AQ1021" s="97" t="str">
        <f t="shared" si="281"/>
        <v/>
      </c>
      <c r="AR1021" s="140" t="str">
        <f>_xlfn.IFNA(IF(AND(MATCH(B1021,SlNrfürStrecke!A:A,0)&gt;0,MATCH(C1021,SlNrfürStrecke!B:B,0)&gt;0)=TRUE,"ja","nein"),"nein")</f>
        <v>ja</v>
      </c>
      <c r="AS1021" s="140" t="str">
        <f t="shared" si="287"/>
        <v>ja</v>
      </c>
      <c r="AT1021" s="113" t="str">
        <f t="shared" si="288"/>
        <v>Nein</v>
      </c>
      <c r="AU1021" s="113"/>
      <c r="AV1021" s="141" t="s">
        <v>3607</v>
      </c>
    </row>
    <row r="1022" spans="1:48" s="39" customFormat="1" hidden="1" x14ac:dyDescent="0.25">
      <c r="A1022" s="23"/>
      <c r="B1022" s="77">
        <v>54407</v>
      </c>
      <c r="C1022" s="81" t="s">
        <v>7</v>
      </c>
      <c r="D1022" s="81" t="s">
        <v>8</v>
      </c>
      <c r="E1022" s="37" t="b">
        <f t="shared" si="289"/>
        <v>0</v>
      </c>
      <c r="F1022" s="37" t="b">
        <f t="shared" si="282"/>
        <v>0</v>
      </c>
      <c r="G1022" s="38" t="str">
        <f t="shared" si="291"/>
        <v>54407 77 g</v>
      </c>
      <c r="H1022" s="18" t="s">
        <v>1438</v>
      </c>
      <c r="I1022" s="94" t="s">
        <v>9</v>
      </c>
      <c r="J1022" s="19" t="s">
        <v>3</v>
      </c>
      <c r="K1022" s="19" t="s">
        <v>3</v>
      </c>
      <c r="L1022" s="51"/>
      <c r="M1022" s="51"/>
      <c r="N1022" s="19" t="str">
        <f t="shared" si="292"/>
        <v/>
      </c>
      <c r="O1022" s="22" t="str">
        <f t="shared" ca="1" si="295"/>
        <v>ja</v>
      </c>
      <c r="P1022" s="22" t="str">
        <f t="shared" ca="1" si="296"/>
        <v>ja</v>
      </c>
      <c r="Q1022" s="20" t="str">
        <f t="shared" ca="1" si="293"/>
        <v>Ja</v>
      </c>
      <c r="R1022" s="53" t="s">
        <v>1439</v>
      </c>
      <c r="S1022" s="84"/>
      <c r="T1022" s="83"/>
      <c r="U1022" s="33" t="str">
        <f t="shared" si="283"/>
        <v/>
      </c>
      <c r="V1022" s="29"/>
      <c r="W1022" s="35"/>
      <c r="X1022" s="35"/>
      <c r="Y1022" s="35"/>
      <c r="Z1022" s="35"/>
      <c r="AA1022" s="24" t="str">
        <f>IF(W1022&lt;&gt;"",VLOOKUP(W1022,'Anlagentypen strukt inkl RD end'!$A$2:$H$40,8),"")</f>
        <v/>
      </c>
      <c r="AB1022" s="24" t="str">
        <f>IF(X1022&lt;&gt;"",VLOOKUP(X1022,'Anlagentypen strukt inkl RD end'!$A$2:$H$40,8),"")</f>
        <v/>
      </c>
      <c r="AC1022" s="24" t="str">
        <f>IF(Y1022&lt;&gt;"",VLOOKUP(Y1022,'Anlagentypen strukt inkl RD end'!$A$2:$H$40,8),"")</f>
        <v/>
      </c>
      <c r="AD1022" s="24" t="str">
        <f>IF(Z1022&lt;&gt;"",VLOOKUP(Z1022,'Anlagentypen strukt inkl RD end'!$A$2:$H$40,8),"")</f>
        <v/>
      </c>
      <c r="AE1022" s="33" t="str">
        <f t="shared" si="284"/>
        <v/>
      </c>
      <c r="AF1022" s="25"/>
      <c r="AG1022" s="25"/>
      <c r="AH1022" s="25"/>
      <c r="AI1022" s="25"/>
      <c r="AJ1022" s="47" t="str">
        <f t="shared" si="285"/>
        <v/>
      </c>
      <c r="AK1022" s="48" t="str">
        <f t="shared" si="279"/>
        <v/>
      </c>
      <c r="AL1022" s="47" t="str">
        <f t="shared" si="290"/>
        <v/>
      </c>
      <c r="AM1022" s="27"/>
      <c r="AN1022" s="36" t="str">
        <f t="shared" si="280"/>
        <v/>
      </c>
      <c r="AO1022" s="39" t="str">
        <f t="shared" si="294"/>
        <v/>
      </c>
      <c r="AP1022" s="39" t="str">
        <f t="shared" si="286"/>
        <v/>
      </c>
      <c r="AQ1022" s="97" t="str">
        <f t="shared" si="281"/>
        <v/>
      </c>
      <c r="AR1022" s="113" t="str">
        <f>_xlfn.IFNA(IF(AND(MATCH(B1022,SlNrfürStrecke!A:A,0)&gt;0,MATCH(C1022,SlNrfürStrecke!B:B,0)&gt;0)=TRUE,"ja","nein"),"nein")</f>
        <v>nein</v>
      </c>
      <c r="AS1022" s="140" t="str">
        <f t="shared" si="287"/>
        <v>nein</v>
      </c>
      <c r="AT1022" s="113" t="str">
        <f t="shared" si="288"/>
        <v>Ja</v>
      </c>
      <c r="AU1022" s="113"/>
      <c r="AV1022" s="141" t="s">
        <v>3607</v>
      </c>
    </row>
    <row r="1023" spans="1:48" s="39" customFormat="1" hidden="1" x14ac:dyDescent="0.25">
      <c r="A1023" s="23"/>
      <c r="B1023" s="77">
        <v>54408</v>
      </c>
      <c r="C1023" s="80" t="s">
        <v>3</v>
      </c>
      <c r="D1023" s="81" t="s">
        <v>8</v>
      </c>
      <c r="E1023" s="37" t="b">
        <f t="shared" si="289"/>
        <v>0</v>
      </c>
      <c r="F1023" s="37" t="b">
        <f t="shared" si="282"/>
        <v>0</v>
      </c>
      <c r="G1023" s="38" t="str">
        <f t="shared" si="291"/>
        <v>54408  g</v>
      </c>
      <c r="H1023" s="18" t="s">
        <v>1441</v>
      </c>
      <c r="I1023" s="93" t="s">
        <v>2346</v>
      </c>
      <c r="J1023" s="19" t="s">
        <v>3</v>
      </c>
      <c r="K1023" s="19" t="s">
        <v>3</v>
      </c>
      <c r="L1023" s="51"/>
      <c r="M1023" s="51"/>
      <c r="N1023" s="19" t="str">
        <f t="shared" si="292"/>
        <v/>
      </c>
      <c r="O1023" s="22" t="str">
        <f t="shared" ca="1" si="295"/>
        <v>ja</v>
      </c>
      <c r="P1023" s="22" t="str">
        <f t="shared" ca="1" si="296"/>
        <v>ja</v>
      </c>
      <c r="Q1023" s="20" t="str">
        <f t="shared" ca="1" si="293"/>
        <v>Ja</v>
      </c>
      <c r="R1023" s="53" t="s">
        <v>1440</v>
      </c>
      <c r="S1023" s="84"/>
      <c r="T1023" s="83"/>
      <c r="U1023" s="33" t="str">
        <f t="shared" si="283"/>
        <v/>
      </c>
      <c r="V1023" s="29"/>
      <c r="W1023" s="35"/>
      <c r="X1023" s="35"/>
      <c r="Y1023" s="35"/>
      <c r="Z1023" s="35"/>
      <c r="AA1023" s="24" t="str">
        <f>IF(W1023&lt;&gt;"",VLOOKUP(W1023,'Anlagentypen strukt inkl RD end'!$A$2:$H$40,8),"")</f>
        <v/>
      </c>
      <c r="AB1023" s="24" t="str">
        <f>IF(X1023&lt;&gt;"",VLOOKUP(X1023,'Anlagentypen strukt inkl RD end'!$A$2:$H$40,8),"")</f>
        <v/>
      </c>
      <c r="AC1023" s="24" t="str">
        <f>IF(Y1023&lt;&gt;"",VLOOKUP(Y1023,'Anlagentypen strukt inkl RD end'!$A$2:$H$40,8),"")</f>
        <v/>
      </c>
      <c r="AD1023" s="24" t="str">
        <f>IF(Z1023&lt;&gt;"",VLOOKUP(Z1023,'Anlagentypen strukt inkl RD end'!$A$2:$H$40,8),"")</f>
        <v/>
      </c>
      <c r="AE1023" s="33" t="str">
        <f t="shared" si="284"/>
        <v/>
      </c>
      <c r="AF1023" s="25"/>
      <c r="AG1023" s="25"/>
      <c r="AH1023" s="25"/>
      <c r="AI1023" s="25"/>
      <c r="AJ1023" s="47" t="str">
        <f t="shared" si="285"/>
        <v/>
      </c>
      <c r="AK1023" s="48" t="str">
        <f t="shared" si="279"/>
        <v/>
      </c>
      <c r="AL1023" s="47" t="str">
        <f t="shared" si="290"/>
        <v/>
      </c>
      <c r="AM1023" s="27"/>
      <c r="AN1023" s="36" t="str">
        <f t="shared" si="280"/>
        <v/>
      </c>
      <c r="AO1023" s="39" t="str">
        <f t="shared" si="294"/>
        <v/>
      </c>
      <c r="AP1023" s="39" t="str">
        <f t="shared" si="286"/>
        <v/>
      </c>
      <c r="AQ1023" s="97" t="str">
        <f t="shared" si="281"/>
        <v/>
      </c>
      <c r="AR1023" s="140" t="str">
        <f>_xlfn.IFNA(IF(AND(MATCH(B1023,SlNrfürStrecke!A:A,0)&gt;0,MATCH(C1023,SlNrfürStrecke!B:B,0)&gt;0)=TRUE,"ja","nein"),"nein")</f>
        <v>nein</v>
      </c>
      <c r="AS1023" s="140" t="str">
        <f t="shared" si="287"/>
        <v>nein</v>
      </c>
      <c r="AT1023" s="113" t="str">
        <f t="shared" si="288"/>
        <v>Ja</v>
      </c>
      <c r="AU1023" s="113"/>
      <c r="AV1023" s="141" t="s">
        <v>3607</v>
      </c>
    </row>
    <row r="1024" spans="1:48" s="39" customFormat="1" hidden="1" x14ac:dyDescent="0.25">
      <c r="A1024" s="23"/>
      <c r="B1024" s="77">
        <v>54408</v>
      </c>
      <c r="C1024" s="81" t="s">
        <v>112</v>
      </c>
      <c r="D1024" s="81" t="s">
        <v>3</v>
      </c>
      <c r="E1024" s="37" t="b">
        <f t="shared" si="289"/>
        <v>0</v>
      </c>
      <c r="F1024" s="37" t="b">
        <f t="shared" si="282"/>
        <v>0</v>
      </c>
      <c r="G1024" s="38" t="str">
        <f t="shared" si="291"/>
        <v xml:space="preserve">54408 88 </v>
      </c>
      <c r="H1024" s="18" t="s">
        <v>1441</v>
      </c>
      <c r="I1024" s="94" t="s">
        <v>113</v>
      </c>
      <c r="J1024" s="19" t="s">
        <v>3</v>
      </c>
      <c r="K1024" s="19" t="s">
        <v>3</v>
      </c>
      <c r="L1024" s="51"/>
      <c r="M1024" s="51"/>
      <c r="N1024" s="19" t="str">
        <f t="shared" si="292"/>
        <v/>
      </c>
      <c r="O1024" s="22" t="str">
        <f t="shared" ca="1" si="295"/>
        <v>ja</v>
      </c>
      <c r="P1024" s="22" t="str">
        <f t="shared" ca="1" si="296"/>
        <v>ja</v>
      </c>
      <c r="Q1024" s="20" t="str">
        <f t="shared" ca="1" si="293"/>
        <v>Ja</v>
      </c>
      <c r="R1024" s="53" t="s">
        <v>1442</v>
      </c>
      <c r="S1024" s="73"/>
      <c r="T1024" s="28"/>
      <c r="U1024" s="33" t="str">
        <f t="shared" si="283"/>
        <v/>
      </c>
      <c r="V1024" s="29"/>
      <c r="W1024" s="35"/>
      <c r="X1024" s="35"/>
      <c r="Y1024" s="35"/>
      <c r="Z1024" s="35"/>
      <c r="AA1024" s="24" t="str">
        <f>IF(W1024&lt;&gt;"",VLOOKUP(W1024,'Anlagentypen strukt inkl RD end'!$A$2:$H$40,8),"")</f>
        <v/>
      </c>
      <c r="AB1024" s="24" t="str">
        <f>IF(X1024&lt;&gt;"",VLOOKUP(X1024,'Anlagentypen strukt inkl RD end'!$A$2:$H$40,8),"")</f>
        <v/>
      </c>
      <c r="AC1024" s="24" t="str">
        <f>IF(Y1024&lt;&gt;"",VLOOKUP(Y1024,'Anlagentypen strukt inkl RD end'!$A$2:$H$40,8),"")</f>
        <v/>
      </c>
      <c r="AD1024" s="24" t="str">
        <f>IF(Z1024&lt;&gt;"",VLOOKUP(Z1024,'Anlagentypen strukt inkl RD end'!$A$2:$H$40,8),"")</f>
        <v/>
      </c>
      <c r="AE1024" s="33" t="str">
        <f t="shared" si="284"/>
        <v/>
      </c>
      <c r="AF1024" s="25"/>
      <c r="AG1024" s="25"/>
      <c r="AH1024" s="25"/>
      <c r="AI1024" s="25"/>
      <c r="AJ1024" s="47" t="str">
        <f t="shared" si="285"/>
        <v/>
      </c>
      <c r="AK1024" s="48" t="str">
        <f t="shared" si="279"/>
        <v/>
      </c>
      <c r="AL1024" s="47" t="str">
        <f t="shared" si="290"/>
        <v/>
      </c>
      <c r="AM1024" s="27"/>
      <c r="AN1024" s="36" t="str">
        <f t="shared" si="280"/>
        <v/>
      </c>
      <c r="AO1024" s="39" t="str">
        <f t="shared" si="294"/>
        <v/>
      </c>
      <c r="AP1024" s="39" t="str">
        <f t="shared" si="286"/>
        <v/>
      </c>
      <c r="AQ1024" s="97" t="str">
        <f t="shared" si="281"/>
        <v/>
      </c>
      <c r="AR1024" s="113" t="str">
        <f>_xlfn.IFNA(IF(AND(MATCH(B1024,SlNrfürStrecke!A:A,0)&gt;0,MATCH(C1024,SlNrfürStrecke!B:B,0)&gt;0)=TRUE,"ja","nein"),"nein")</f>
        <v>nein</v>
      </c>
      <c r="AS1024" s="140" t="str">
        <f t="shared" si="287"/>
        <v>nein</v>
      </c>
      <c r="AT1024" s="113" t="str">
        <f t="shared" si="288"/>
        <v>Ja</v>
      </c>
      <c r="AU1024" s="113"/>
      <c r="AV1024" s="141" t="s">
        <v>3607</v>
      </c>
    </row>
    <row r="1025" spans="1:48" s="39" customFormat="1" x14ac:dyDescent="0.25">
      <c r="A1025" s="23" t="s">
        <v>2345</v>
      </c>
      <c r="B1025" s="77">
        <v>54501</v>
      </c>
      <c r="C1025" s="80" t="s">
        <v>3</v>
      </c>
      <c r="D1025" s="81" t="s">
        <v>3</v>
      </c>
      <c r="E1025" s="37" t="b">
        <f t="shared" si="289"/>
        <v>1</v>
      </c>
      <c r="F1025" s="37" t="b">
        <f t="shared" si="282"/>
        <v>0</v>
      </c>
      <c r="G1025" s="38" t="str">
        <f t="shared" si="291"/>
        <v xml:space="preserve">54501  </v>
      </c>
      <c r="H1025" s="18" t="s">
        <v>1444</v>
      </c>
      <c r="I1025" s="93" t="s">
        <v>2346</v>
      </c>
      <c r="J1025" s="19" t="s">
        <v>3</v>
      </c>
      <c r="K1025" s="19" t="s">
        <v>3</v>
      </c>
      <c r="L1025" s="51"/>
      <c r="M1025" s="51"/>
      <c r="N1025" s="19" t="str">
        <f t="shared" si="292"/>
        <v/>
      </c>
      <c r="O1025" s="22" t="str">
        <f t="shared" ca="1" si="295"/>
        <v>ja</v>
      </c>
      <c r="P1025" s="22" t="str">
        <f t="shared" ca="1" si="296"/>
        <v>ja</v>
      </c>
      <c r="Q1025" s="20" t="str">
        <f t="shared" ca="1" si="293"/>
        <v>Ja</v>
      </c>
      <c r="R1025" s="53" t="s">
        <v>1443</v>
      </c>
      <c r="S1025" s="73" t="s">
        <v>2345</v>
      </c>
      <c r="T1025" s="28"/>
      <c r="U1025" s="33" t="str">
        <f t="shared" si="283"/>
        <v/>
      </c>
      <c r="V1025" s="29"/>
      <c r="W1025" s="35"/>
      <c r="X1025" s="35"/>
      <c r="Y1025" s="35"/>
      <c r="Z1025" s="35"/>
      <c r="AA1025" s="24" t="str">
        <f>IF(W1025&lt;&gt;"",VLOOKUP(W1025,'Anlagentypen strukt inkl RD end'!$A$2:$H$40,8),"")</f>
        <v/>
      </c>
      <c r="AB1025" s="24" t="str">
        <f>IF(X1025&lt;&gt;"",VLOOKUP(X1025,'Anlagentypen strukt inkl RD end'!$A$2:$H$40,8),"")</f>
        <v/>
      </c>
      <c r="AC1025" s="24" t="str">
        <f>IF(Y1025&lt;&gt;"",VLOOKUP(Y1025,'Anlagentypen strukt inkl RD end'!$A$2:$H$40,8),"")</f>
        <v/>
      </c>
      <c r="AD1025" s="24" t="str">
        <f>IF(Z1025&lt;&gt;"",VLOOKUP(Z1025,'Anlagentypen strukt inkl RD end'!$A$2:$H$40,8),"")</f>
        <v/>
      </c>
      <c r="AE1025" s="33" t="str">
        <f t="shared" si="284"/>
        <v/>
      </c>
      <c r="AF1025" s="25"/>
      <c r="AG1025" s="25"/>
      <c r="AH1025" s="25"/>
      <c r="AI1025" s="25"/>
      <c r="AJ1025" s="47" t="str">
        <f t="shared" si="285"/>
        <v/>
      </c>
      <c r="AK1025" s="48" t="str">
        <f t="shared" si="279"/>
        <v/>
      </c>
      <c r="AL1025" s="47" t="str">
        <f t="shared" si="290"/>
        <v/>
      </c>
      <c r="AM1025" s="27"/>
      <c r="AN1025" s="36" t="str">
        <f t="shared" si="280"/>
        <v/>
      </c>
      <c r="AO1025" s="39" t="str">
        <f t="shared" si="294"/>
        <v/>
      </c>
      <c r="AP1025" s="39" t="str">
        <f t="shared" si="286"/>
        <v>X</v>
      </c>
      <c r="AQ1025" s="97" t="str">
        <f t="shared" si="281"/>
        <v/>
      </c>
      <c r="AR1025" s="140" t="str">
        <f>_xlfn.IFNA(IF(AND(MATCH(B1025,SlNrfürStrecke!A:A,0)&gt;0,MATCH(C1025,SlNrfürStrecke!B:B,0)&gt;0)=TRUE,"ja","nein"),"nein")</f>
        <v>ja</v>
      </c>
      <c r="AS1025" s="140" t="str">
        <f t="shared" si="287"/>
        <v>ja</v>
      </c>
      <c r="AT1025" s="113" t="str">
        <f t="shared" si="288"/>
        <v>Nein</v>
      </c>
      <c r="AU1025" s="113"/>
      <c r="AV1025" s="141" t="s">
        <v>3607</v>
      </c>
    </row>
    <row r="1026" spans="1:48" s="39" customFormat="1" hidden="1" x14ac:dyDescent="0.25">
      <c r="A1026" s="23"/>
      <c r="B1026" s="77">
        <v>54501</v>
      </c>
      <c r="C1026" s="81" t="s">
        <v>7</v>
      </c>
      <c r="D1026" s="81" t="s">
        <v>8</v>
      </c>
      <c r="E1026" s="37" t="b">
        <f t="shared" si="289"/>
        <v>0</v>
      </c>
      <c r="F1026" s="37" t="b">
        <f t="shared" si="282"/>
        <v>0</v>
      </c>
      <c r="G1026" s="38" t="str">
        <f t="shared" si="291"/>
        <v>54501 77 g</v>
      </c>
      <c r="H1026" s="18" t="s">
        <v>1444</v>
      </c>
      <c r="I1026" s="94" t="s">
        <v>9</v>
      </c>
      <c r="J1026" s="19" t="s">
        <v>3</v>
      </c>
      <c r="K1026" s="19" t="s">
        <v>3</v>
      </c>
      <c r="L1026" s="51"/>
      <c r="M1026" s="51"/>
      <c r="N1026" s="19" t="str">
        <f t="shared" si="292"/>
        <v/>
      </c>
      <c r="O1026" s="22" t="str">
        <f t="shared" ca="1" si="295"/>
        <v>ja</v>
      </c>
      <c r="P1026" s="22" t="str">
        <f t="shared" ca="1" si="296"/>
        <v>ja</v>
      </c>
      <c r="Q1026" s="20" t="str">
        <f t="shared" ca="1" si="293"/>
        <v>Ja</v>
      </c>
      <c r="R1026" s="53" t="s">
        <v>1445</v>
      </c>
      <c r="S1026" s="84"/>
      <c r="T1026" s="83"/>
      <c r="U1026" s="33" t="str">
        <f t="shared" si="283"/>
        <v/>
      </c>
      <c r="V1026" s="29"/>
      <c r="W1026" s="35"/>
      <c r="X1026" s="35"/>
      <c r="Y1026" s="35"/>
      <c r="Z1026" s="35"/>
      <c r="AA1026" s="24" t="str">
        <f>IF(W1026&lt;&gt;"",VLOOKUP(W1026,'Anlagentypen strukt inkl RD end'!$A$2:$H$40,8),"")</f>
        <v/>
      </c>
      <c r="AB1026" s="24" t="str">
        <f>IF(X1026&lt;&gt;"",VLOOKUP(X1026,'Anlagentypen strukt inkl RD end'!$A$2:$H$40,8),"")</f>
        <v/>
      </c>
      <c r="AC1026" s="24" t="str">
        <f>IF(Y1026&lt;&gt;"",VLOOKUP(Y1026,'Anlagentypen strukt inkl RD end'!$A$2:$H$40,8),"")</f>
        <v/>
      </c>
      <c r="AD1026" s="24" t="str">
        <f>IF(Z1026&lt;&gt;"",VLOOKUP(Z1026,'Anlagentypen strukt inkl RD end'!$A$2:$H$40,8),"")</f>
        <v/>
      </c>
      <c r="AE1026" s="33" t="str">
        <f t="shared" si="284"/>
        <v/>
      </c>
      <c r="AF1026" s="25"/>
      <c r="AG1026" s="25"/>
      <c r="AH1026" s="25"/>
      <c r="AI1026" s="25"/>
      <c r="AJ1026" s="47" t="str">
        <f t="shared" si="285"/>
        <v/>
      </c>
      <c r="AK1026" s="48" t="str">
        <f t="shared" ref="AK1026:AK1089" si="297">U1026&amp; AE1026 &amp; IF(AF1026 &lt;&gt;"",AF1026&amp;", ","") &amp;IF(AG1026 &lt;&gt;"",AG1026&amp;", ","") &amp;IF(AH1026 &lt;&gt;"",AH1026&amp;", ","")&amp; IF(AI1026 &lt;&gt;"",AI1026&amp;", ","")</f>
        <v/>
      </c>
      <c r="AL1026" s="47" t="str">
        <f t="shared" si="290"/>
        <v/>
      </c>
      <c r="AM1026" s="27"/>
      <c r="AN1026" s="36" t="str">
        <f t="shared" ref="AN1026:AN1089" si="298">IF(AND(V1026="X",AJ1026=""),"R/D-Verfahren für die Behandlung fehlen!","")</f>
        <v/>
      </c>
      <c r="AO1026" s="39" t="str">
        <f t="shared" si="294"/>
        <v/>
      </c>
      <c r="AP1026" s="39" t="str">
        <f t="shared" si="286"/>
        <v/>
      </c>
      <c r="AQ1026" s="97" t="str">
        <f t="shared" ref="AQ1026:AQ1089" si="299">IF(A1026="X",(IF(OR(S1026="X",T1026="X",V1026="X")=TRUE,"","Spalten S, T und V nicht befüllt!")),IF(OR(S1026="X",T1026="X",V1026="X"),"Spalte A nicht befüllt!",""))</f>
        <v/>
      </c>
      <c r="AR1026" s="113" t="str">
        <f>_xlfn.IFNA(IF(AND(MATCH(B1026,SlNrfürStrecke!A:A,0)&gt;0,MATCH(C1026,SlNrfürStrecke!B:B,0)&gt;0)=TRUE,"ja","nein"),"nein")</f>
        <v>nein</v>
      </c>
      <c r="AS1026" s="140" t="str">
        <f t="shared" si="287"/>
        <v>nein</v>
      </c>
      <c r="AT1026" s="113" t="str">
        <f t="shared" si="288"/>
        <v>Ja</v>
      </c>
      <c r="AU1026" s="113"/>
      <c r="AV1026" s="141" t="s">
        <v>3607</v>
      </c>
    </row>
    <row r="1027" spans="1:48" s="39" customFormat="1" ht="26.4" hidden="1" x14ac:dyDescent="0.25">
      <c r="A1027" s="23"/>
      <c r="B1027" s="77">
        <v>54501</v>
      </c>
      <c r="C1027" s="81" t="s">
        <v>142</v>
      </c>
      <c r="D1027" s="81" t="s">
        <v>3</v>
      </c>
      <c r="E1027" s="37" t="b">
        <f t="shared" si="289"/>
        <v>0</v>
      </c>
      <c r="F1027" s="37" t="b">
        <f t="shared" ref="F1027:F1090" si="300">AND(A1027="X",D1027="g")</f>
        <v>0</v>
      </c>
      <c r="G1027" s="38" t="str">
        <f t="shared" si="291"/>
        <v xml:space="preserve">54501 91 </v>
      </c>
      <c r="H1027" s="18" t="s">
        <v>1444</v>
      </c>
      <c r="I1027" s="94" t="s">
        <v>3164</v>
      </c>
      <c r="J1027" s="19" t="s">
        <v>3</v>
      </c>
      <c r="K1027" s="19" t="s">
        <v>3</v>
      </c>
      <c r="L1027" s="51"/>
      <c r="M1027" s="51"/>
      <c r="N1027" s="19" t="str">
        <f t="shared" si="292"/>
        <v/>
      </c>
      <c r="O1027" s="22" t="str">
        <f t="shared" ca="1" si="295"/>
        <v>ja</v>
      </c>
      <c r="P1027" s="22" t="str">
        <f t="shared" ca="1" si="296"/>
        <v>ja</v>
      </c>
      <c r="Q1027" s="20" t="str">
        <f t="shared" ca="1" si="293"/>
        <v>Ja</v>
      </c>
      <c r="R1027" s="53" t="s">
        <v>1446</v>
      </c>
      <c r="S1027" s="73"/>
      <c r="T1027" s="28"/>
      <c r="U1027" s="33" t="str">
        <f t="shared" ref="U1027:U1090" si="301">IF(T1027="X","R13, D15 ", "")</f>
        <v/>
      </c>
      <c r="V1027" s="29"/>
      <c r="W1027" s="35"/>
      <c r="X1027" s="35"/>
      <c r="Y1027" s="35"/>
      <c r="Z1027" s="35"/>
      <c r="AA1027" s="24" t="str">
        <f>IF(W1027&lt;&gt;"",VLOOKUP(W1027,'Anlagentypen strukt inkl RD end'!$A$2:$H$40,8),"")</f>
        <v/>
      </c>
      <c r="AB1027" s="24" t="str">
        <f>IF(X1027&lt;&gt;"",VLOOKUP(X1027,'Anlagentypen strukt inkl RD end'!$A$2:$H$40,8),"")</f>
        <v/>
      </c>
      <c r="AC1027" s="24" t="str">
        <f>IF(Y1027&lt;&gt;"",VLOOKUP(Y1027,'Anlagentypen strukt inkl RD end'!$A$2:$H$40,8),"")</f>
        <v/>
      </c>
      <c r="AD1027" s="24" t="str">
        <f>IF(Z1027&lt;&gt;"",VLOOKUP(Z1027,'Anlagentypen strukt inkl RD end'!$A$2:$H$40,8),"")</f>
        <v/>
      </c>
      <c r="AE1027" s="33" t="str">
        <f t="shared" ref="AE1027:AE1090" si="302">AA1027&amp;AB1027&amp;AD1027&amp;AC1027</f>
        <v/>
      </c>
      <c r="AF1027" s="25"/>
      <c r="AG1027" s="25"/>
      <c r="AH1027" s="25"/>
      <c r="AI1027" s="25"/>
      <c r="AJ1027" s="47" t="str">
        <f t="shared" ref="AJ1027:AJ1090" si="303">IF(AE1027 &lt;&gt;"",AE1027&amp;", ","") &amp;IF(AF1027 &lt;&gt;"",AF1027&amp;", ","") &amp;IF(AG1027 &lt;&gt;"",AG1027&amp;", ","") &amp;IF(AH1027 &lt;&gt;"",AH1027&amp;", ","")&amp; IF(AI1027 &lt;&gt;"",AI1027&amp;", ","")</f>
        <v/>
      </c>
      <c r="AK1027" s="48" t="str">
        <f t="shared" si="297"/>
        <v/>
      </c>
      <c r="AL1027" s="47" t="str">
        <f t="shared" si="290"/>
        <v/>
      </c>
      <c r="AM1027" s="27"/>
      <c r="AN1027" s="36" t="str">
        <f t="shared" si="298"/>
        <v/>
      </c>
      <c r="AO1027" s="39" t="str">
        <f t="shared" si="294"/>
        <v/>
      </c>
      <c r="AP1027" s="39" t="str">
        <f t="shared" ref="AP1027:AP1090" si="304">IF(OR(A1027="X",S1027="X",T1027="X",V1027="X"),"X","")</f>
        <v/>
      </c>
      <c r="AQ1027" s="97" t="str">
        <f t="shared" si="299"/>
        <v/>
      </c>
      <c r="AR1027" s="113" t="str">
        <f>_xlfn.IFNA(IF(AND(MATCH(B1027,SlNrfürStrecke!A:A,0)&gt;0,MATCH(C1027,SlNrfürStrecke!B:B,0)&gt;0)=TRUE,"ja","nein"),"nein")</f>
        <v>nein</v>
      </c>
      <c r="AS1027" s="140" t="str">
        <f t="shared" ref="AS1027:AS1090" si="305">AR1027</f>
        <v>nein</v>
      </c>
      <c r="AT1027" s="113" t="str">
        <f t="shared" ref="AT1027:AT1090" si="306">IF(AS1027="ja","Nein","Ja")</f>
        <v>Ja</v>
      </c>
      <c r="AU1027" s="113"/>
      <c r="AV1027" s="141" t="s">
        <v>3607</v>
      </c>
    </row>
    <row r="1028" spans="1:48" s="39" customFormat="1" ht="26.4" hidden="1" x14ac:dyDescent="0.25">
      <c r="A1028" s="23"/>
      <c r="B1028" s="77">
        <v>54502</v>
      </c>
      <c r="C1028" s="80" t="s">
        <v>3</v>
      </c>
      <c r="D1028" s="81" t="s">
        <v>8</v>
      </c>
      <c r="E1028" s="37" t="b">
        <f t="shared" ref="E1028:E1091" si="307">AND(A1028="X",D1028="")</f>
        <v>0</v>
      </c>
      <c r="F1028" s="37" t="b">
        <f t="shared" si="300"/>
        <v>0</v>
      </c>
      <c r="G1028" s="38" t="str">
        <f t="shared" si="291"/>
        <v>54502  g</v>
      </c>
      <c r="H1028" s="18" t="s">
        <v>1448</v>
      </c>
      <c r="I1028" s="93" t="s">
        <v>2346</v>
      </c>
      <c r="J1028" s="19" t="s">
        <v>3</v>
      </c>
      <c r="K1028" s="19" t="s">
        <v>3</v>
      </c>
      <c r="L1028" s="51"/>
      <c r="M1028" s="51"/>
      <c r="N1028" s="19" t="str">
        <f t="shared" si="292"/>
        <v/>
      </c>
      <c r="O1028" s="22" t="str">
        <f t="shared" ca="1" si="295"/>
        <v>ja</v>
      </c>
      <c r="P1028" s="22" t="str">
        <f t="shared" ca="1" si="296"/>
        <v>ja</v>
      </c>
      <c r="Q1028" s="20" t="str">
        <f t="shared" ca="1" si="293"/>
        <v>Ja</v>
      </c>
      <c r="R1028" s="53" t="s">
        <v>1447</v>
      </c>
      <c r="S1028" s="84"/>
      <c r="T1028" s="83"/>
      <c r="U1028" s="33" t="str">
        <f t="shared" si="301"/>
        <v/>
      </c>
      <c r="V1028" s="29"/>
      <c r="W1028" s="35"/>
      <c r="X1028" s="35"/>
      <c r="Y1028" s="35"/>
      <c r="Z1028" s="35"/>
      <c r="AA1028" s="24" t="str">
        <f>IF(W1028&lt;&gt;"",VLOOKUP(W1028,'Anlagentypen strukt inkl RD end'!$A$2:$H$40,8),"")</f>
        <v/>
      </c>
      <c r="AB1028" s="24" t="str">
        <f>IF(X1028&lt;&gt;"",VLOOKUP(X1028,'Anlagentypen strukt inkl RD end'!$A$2:$H$40,8),"")</f>
        <v/>
      </c>
      <c r="AC1028" s="24" t="str">
        <f>IF(Y1028&lt;&gt;"",VLOOKUP(Y1028,'Anlagentypen strukt inkl RD end'!$A$2:$H$40,8),"")</f>
        <v/>
      </c>
      <c r="AD1028" s="24" t="str">
        <f>IF(Z1028&lt;&gt;"",VLOOKUP(Z1028,'Anlagentypen strukt inkl RD end'!$A$2:$H$40,8),"")</f>
        <v/>
      </c>
      <c r="AE1028" s="33" t="str">
        <f t="shared" si="302"/>
        <v/>
      </c>
      <c r="AF1028" s="25"/>
      <c r="AG1028" s="25"/>
      <c r="AH1028" s="25"/>
      <c r="AI1028" s="25"/>
      <c r="AJ1028" s="47" t="str">
        <f t="shared" si="303"/>
        <v/>
      </c>
      <c r="AK1028" s="48" t="str">
        <f t="shared" si="297"/>
        <v/>
      </c>
      <c r="AL1028" s="47" t="str">
        <f t="shared" ref="AL1028:AL1091" si="308">AE1028 &amp; IF(AF1028 &lt;&gt;"",AF1028&amp;", ","") &amp;IF(AG1028 &lt;&gt;"",AG1028&amp;", ","") &amp;IF(AH1028 &lt;&gt;"",AH1028&amp;", ","")&amp; IF(AI1028 &lt;&gt;"",AI1028&amp;", ","")</f>
        <v/>
      </c>
      <c r="AM1028" s="27"/>
      <c r="AN1028" s="36" t="str">
        <f t="shared" si="298"/>
        <v/>
      </c>
      <c r="AO1028" s="39" t="str">
        <f t="shared" si="294"/>
        <v/>
      </c>
      <c r="AP1028" s="39" t="str">
        <f t="shared" si="304"/>
        <v/>
      </c>
      <c r="AQ1028" s="97" t="str">
        <f t="shared" si="299"/>
        <v/>
      </c>
      <c r="AR1028" s="140" t="str">
        <f>_xlfn.IFNA(IF(AND(MATCH(B1028,SlNrfürStrecke!A:A,0)&gt;0,MATCH(C1028,SlNrfürStrecke!B:B,0)&gt;0)=TRUE,"ja","nein"),"nein")</f>
        <v>nein</v>
      </c>
      <c r="AS1028" s="140" t="str">
        <f t="shared" si="305"/>
        <v>nein</v>
      </c>
      <c r="AT1028" s="113" t="str">
        <f t="shared" si="306"/>
        <v>Ja</v>
      </c>
      <c r="AU1028" s="113"/>
      <c r="AV1028" s="141" t="s">
        <v>3607</v>
      </c>
    </row>
    <row r="1029" spans="1:48" s="39" customFormat="1" ht="26.4" hidden="1" x14ac:dyDescent="0.25">
      <c r="A1029" s="23"/>
      <c r="B1029" s="77">
        <v>54502</v>
      </c>
      <c r="C1029" s="81" t="s">
        <v>112</v>
      </c>
      <c r="D1029" s="81" t="s">
        <v>3</v>
      </c>
      <c r="E1029" s="37" t="b">
        <f t="shared" si="307"/>
        <v>0</v>
      </c>
      <c r="F1029" s="37" t="b">
        <f t="shared" si="300"/>
        <v>0</v>
      </c>
      <c r="G1029" s="38" t="str">
        <f t="shared" si="291"/>
        <v xml:space="preserve">54502 88 </v>
      </c>
      <c r="H1029" s="18" t="s">
        <v>1448</v>
      </c>
      <c r="I1029" s="94" t="s">
        <v>113</v>
      </c>
      <c r="J1029" s="19" t="s">
        <v>3</v>
      </c>
      <c r="K1029" s="19" t="s">
        <v>3</v>
      </c>
      <c r="L1029" s="51"/>
      <c r="M1029" s="51"/>
      <c r="N1029" s="19" t="str">
        <f t="shared" si="292"/>
        <v/>
      </c>
      <c r="O1029" s="22" t="str">
        <f t="shared" ca="1" si="295"/>
        <v>ja</v>
      </c>
      <c r="P1029" s="22" t="str">
        <f t="shared" ca="1" si="296"/>
        <v>ja</v>
      </c>
      <c r="Q1029" s="20" t="str">
        <f t="shared" ca="1" si="293"/>
        <v>Ja</v>
      </c>
      <c r="R1029" s="53" t="s">
        <v>1449</v>
      </c>
      <c r="S1029" s="73"/>
      <c r="T1029" s="28"/>
      <c r="U1029" s="33" t="str">
        <f t="shared" si="301"/>
        <v/>
      </c>
      <c r="V1029" s="29"/>
      <c r="W1029" s="35"/>
      <c r="X1029" s="35"/>
      <c r="Y1029" s="35"/>
      <c r="Z1029" s="35"/>
      <c r="AA1029" s="24" t="str">
        <f>IF(W1029&lt;&gt;"",VLOOKUP(W1029,'Anlagentypen strukt inkl RD end'!$A$2:$H$40,8),"")</f>
        <v/>
      </c>
      <c r="AB1029" s="24" t="str">
        <f>IF(X1029&lt;&gt;"",VLOOKUP(X1029,'Anlagentypen strukt inkl RD end'!$A$2:$H$40,8),"")</f>
        <v/>
      </c>
      <c r="AC1029" s="24" t="str">
        <f>IF(Y1029&lt;&gt;"",VLOOKUP(Y1029,'Anlagentypen strukt inkl RD end'!$A$2:$H$40,8),"")</f>
        <v/>
      </c>
      <c r="AD1029" s="24" t="str">
        <f>IF(Z1029&lt;&gt;"",VLOOKUP(Z1029,'Anlagentypen strukt inkl RD end'!$A$2:$H$40,8),"")</f>
        <v/>
      </c>
      <c r="AE1029" s="33" t="str">
        <f t="shared" si="302"/>
        <v/>
      </c>
      <c r="AF1029" s="25"/>
      <c r="AG1029" s="25"/>
      <c r="AH1029" s="25"/>
      <c r="AI1029" s="25"/>
      <c r="AJ1029" s="47" t="str">
        <f t="shared" si="303"/>
        <v/>
      </c>
      <c r="AK1029" s="48" t="str">
        <f t="shared" si="297"/>
        <v/>
      </c>
      <c r="AL1029" s="47" t="str">
        <f t="shared" si="308"/>
        <v/>
      </c>
      <c r="AM1029" s="27"/>
      <c r="AN1029" s="36" t="str">
        <f t="shared" si="298"/>
        <v/>
      </c>
      <c r="AO1029" s="39" t="str">
        <f t="shared" si="294"/>
        <v/>
      </c>
      <c r="AP1029" s="39" t="str">
        <f t="shared" si="304"/>
        <v/>
      </c>
      <c r="AQ1029" s="97" t="str">
        <f t="shared" si="299"/>
        <v/>
      </c>
      <c r="AR1029" s="113" t="str">
        <f>_xlfn.IFNA(IF(AND(MATCH(B1029,SlNrfürStrecke!A:A,0)&gt;0,MATCH(C1029,SlNrfürStrecke!B:B,0)&gt;0)=TRUE,"ja","nein"),"nein")</f>
        <v>nein</v>
      </c>
      <c r="AS1029" s="140" t="str">
        <f t="shared" si="305"/>
        <v>nein</v>
      </c>
      <c r="AT1029" s="113" t="str">
        <f t="shared" si="306"/>
        <v>Ja</v>
      </c>
      <c r="AU1029" s="113"/>
      <c r="AV1029" s="141" t="s">
        <v>3607</v>
      </c>
    </row>
    <row r="1030" spans="1:48" s="39" customFormat="1" ht="26.4" hidden="1" x14ac:dyDescent="0.25">
      <c r="A1030" s="23"/>
      <c r="B1030" s="77">
        <v>54502</v>
      </c>
      <c r="C1030" s="81" t="s">
        <v>142</v>
      </c>
      <c r="D1030" s="81" t="s">
        <v>8</v>
      </c>
      <c r="E1030" s="37" t="b">
        <f t="shared" si="307"/>
        <v>0</v>
      </c>
      <c r="F1030" s="37" t="b">
        <f t="shared" si="300"/>
        <v>0</v>
      </c>
      <c r="G1030" s="38" t="str">
        <f t="shared" si="291"/>
        <v>54502 91 g</v>
      </c>
      <c r="H1030" s="18" t="s">
        <v>1448</v>
      </c>
      <c r="I1030" s="94" t="s">
        <v>3164</v>
      </c>
      <c r="J1030" s="19" t="s">
        <v>3</v>
      </c>
      <c r="K1030" s="19" t="s">
        <v>3182</v>
      </c>
      <c r="L1030" s="51"/>
      <c r="M1030" s="51"/>
      <c r="N1030" s="19" t="str">
        <f t="shared" si="292"/>
        <v/>
      </c>
      <c r="O1030" s="22" t="str">
        <f t="shared" ca="1" si="295"/>
        <v>ja</v>
      </c>
      <c r="P1030" s="22" t="str">
        <f t="shared" ca="1" si="296"/>
        <v>ja</v>
      </c>
      <c r="Q1030" s="20" t="str">
        <f t="shared" ca="1" si="293"/>
        <v>Ja</v>
      </c>
      <c r="R1030" s="53" t="s">
        <v>1450</v>
      </c>
      <c r="S1030" s="84"/>
      <c r="T1030" s="83"/>
      <c r="U1030" s="33" t="str">
        <f t="shared" si="301"/>
        <v/>
      </c>
      <c r="V1030" s="29"/>
      <c r="W1030" s="35"/>
      <c r="X1030" s="35"/>
      <c r="Y1030" s="35"/>
      <c r="Z1030" s="35"/>
      <c r="AA1030" s="24" t="str">
        <f>IF(W1030&lt;&gt;"",VLOOKUP(W1030,'Anlagentypen strukt inkl RD end'!$A$2:$H$40,8),"")</f>
        <v/>
      </c>
      <c r="AB1030" s="24" t="str">
        <f>IF(X1030&lt;&gt;"",VLOOKUP(X1030,'Anlagentypen strukt inkl RD end'!$A$2:$H$40,8),"")</f>
        <v/>
      </c>
      <c r="AC1030" s="24" t="str">
        <f>IF(Y1030&lt;&gt;"",VLOOKUP(Y1030,'Anlagentypen strukt inkl RD end'!$A$2:$H$40,8),"")</f>
        <v/>
      </c>
      <c r="AD1030" s="24" t="str">
        <f>IF(Z1030&lt;&gt;"",VLOOKUP(Z1030,'Anlagentypen strukt inkl RD end'!$A$2:$H$40,8),"")</f>
        <v/>
      </c>
      <c r="AE1030" s="33" t="str">
        <f t="shared" si="302"/>
        <v/>
      </c>
      <c r="AF1030" s="25"/>
      <c r="AG1030" s="25"/>
      <c r="AH1030" s="25"/>
      <c r="AI1030" s="25"/>
      <c r="AJ1030" s="47" t="str">
        <f t="shared" si="303"/>
        <v/>
      </c>
      <c r="AK1030" s="48" t="str">
        <f t="shared" si="297"/>
        <v/>
      </c>
      <c r="AL1030" s="47" t="str">
        <f t="shared" si="308"/>
        <v/>
      </c>
      <c r="AM1030" s="27"/>
      <c r="AN1030" s="36" t="str">
        <f t="shared" si="298"/>
        <v/>
      </c>
      <c r="AO1030" s="39" t="str">
        <f t="shared" si="294"/>
        <v/>
      </c>
      <c r="AP1030" s="39" t="str">
        <f t="shared" si="304"/>
        <v/>
      </c>
      <c r="AQ1030" s="97" t="str">
        <f t="shared" si="299"/>
        <v/>
      </c>
      <c r="AR1030" s="113" t="str">
        <f>_xlfn.IFNA(IF(AND(MATCH(B1030,SlNrfürStrecke!A:A,0)&gt;0,MATCH(C1030,SlNrfürStrecke!B:B,0)&gt;0)=TRUE,"ja","nein"),"nein")</f>
        <v>nein</v>
      </c>
      <c r="AS1030" s="140" t="str">
        <f t="shared" si="305"/>
        <v>nein</v>
      </c>
      <c r="AT1030" s="113" t="str">
        <f t="shared" si="306"/>
        <v>Ja</v>
      </c>
      <c r="AU1030" s="113"/>
      <c r="AV1030" s="141" t="s">
        <v>3607</v>
      </c>
    </row>
    <row r="1031" spans="1:48" s="39" customFormat="1" hidden="1" x14ac:dyDescent="0.25">
      <c r="A1031" s="23"/>
      <c r="B1031" s="77">
        <v>54503</v>
      </c>
      <c r="C1031" s="80" t="s">
        <v>3</v>
      </c>
      <c r="D1031" s="81" t="s">
        <v>8</v>
      </c>
      <c r="E1031" s="37" t="b">
        <f t="shared" si="307"/>
        <v>0</v>
      </c>
      <c r="F1031" s="37" t="b">
        <f t="shared" si="300"/>
        <v>0</v>
      </c>
      <c r="G1031" s="38" t="str">
        <f t="shared" si="291"/>
        <v>54503  g</v>
      </c>
      <c r="H1031" s="18" t="s">
        <v>1452</v>
      </c>
      <c r="I1031" s="93" t="s">
        <v>2346</v>
      </c>
      <c r="J1031" s="19" t="s">
        <v>3</v>
      </c>
      <c r="K1031" s="19" t="s">
        <v>3</v>
      </c>
      <c r="L1031" s="51"/>
      <c r="M1031" s="51"/>
      <c r="N1031" s="19" t="str">
        <f t="shared" si="292"/>
        <v/>
      </c>
      <c r="O1031" s="22" t="str">
        <f t="shared" ca="1" si="295"/>
        <v>ja</v>
      </c>
      <c r="P1031" s="22" t="str">
        <f t="shared" ca="1" si="296"/>
        <v>ja</v>
      </c>
      <c r="Q1031" s="20" t="str">
        <f t="shared" ca="1" si="293"/>
        <v>Ja</v>
      </c>
      <c r="R1031" s="53" t="s">
        <v>1451</v>
      </c>
      <c r="S1031" s="84"/>
      <c r="T1031" s="83"/>
      <c r="U1031" s="33" t="str">
        <f t="shared" si="301"/>
        <v/>
      </c>
      <c r="V1031" s="29"/>
      <c r="W1031" s="35"/>
      <c r="X1031" s="35"/>
      <c r="Y1031" s="35"/>
      <c r="Z1031" s="35"/>
      <c r="AA1031" s="24" t="str">
        <f>IF(W1031&lt;&gt;"",VLOOKUP(W1031,'Anlagentypen strukt inkl RD end'!$A$2:$H$40,8),"")</f>
        <v/>
      </c>
      <c r="AB1031" s="24" t="str">
        <f>IF(X1031&lt;&gt;"",VLOOKUP(X1031,'Anlagentypen strukt inkl RD end'!$A$2:$H$40,8),"")</f>
        <v/>
      </c>
      <c r="AC1031" s="24" t="str">
        <f>IF(Y1031&lt;&gt;"",VLOOKUP(Y1031,'Anlagentypen strukt inkl RD end'!$A$2:$H$40,8),"")</f>
        <v/>
      </c>
      <c r="AD1031" s="24" t="str">
        <f>IF(Z1031&lt;&gt;"",VLOOKUP(Z1031,'Anlagentypen strukt inkl RD end'!$A$2:$H$40,8),"")</f>
        <v/>
      </c>
      <c r="AE1031" s="33" t="str">
        <f t="shared" si="302"/>
        <v/>
      </c>
      <c r="AF1031" s="25"/>
      <c r="AG1031" s="25"/>
      <c r="AH1031" s="25"/>
      <c r="AI1031" s="25"/>
      <c r="AJ1031" s="47" t="str">
        <f t="shared" si="303"/>
        <v/>
      </c>
      <c r="AK1031" s="48" t="str">
        <f t="shared" si="297"/>
        <v/>
      </c>
      <c r="AL1031" s="47" t="str">
        <f t="shared" si="308"/>
        <v/>
      </c>
      <c r="AM1031" s="27"/>
      <c r="AN1031" s="36" t="str">
        <f t="shared" si="298"/>
        <v/>
      </c>
      <c r="AO1031" s="39" t="str">
        <f t="shared" si="294"/>
        <v/>
      </c>
      <c r="AP1031" s="39" t="str">
        <f t="shared" si="304"/>
        <v/>
      </c>
      <c r="AQ1031" s="97" t="str">
        <f t="shared" si="299"/>
        <v/>
      </c>
      <c r="AR1031" s="140" t="str">
        <f>_xlfn.IFNA(IF(AND(MATCH(B1031,SlNrfürStrecke!A:A,0)&gt;0,MATCH(C1031,SlNrfürStrecke!B:B,0)&gt;0)=TRUE,"ja","nein"),"nein")</f>
        <v>nein</v>
      </c>
      <c r="AS1031" s="140" t="str">
        <f t="shared" si="305"/>
        <v>nein</v>
      </c>
      <c r="AT1031" s="113" t="str">
        <f t="shared" si="306"/>
        <v>Ja</v>
      </c>
      <c r="AU1031" s="113"/>
      <c r="AV1031" s="141" t="s">
        <v>3607</v>
      </c>
    </row>
    <row r="1032" spans="1:48" s="39" customFormat="1" hidden="1" x14ac:dyDescent="0.25">
      <c r="A1032" s="23"/>
      <c r="B1032" s="77">
        <v>54503</v>
      </c>
      <c r="C1032" s="81" t="s">
        <v>112</v>
      </c>
      <c r="D1032" s="81" t="s">
        <v>3</v>
      </c>
      <c r="E1032" s="37" t="b">
        <f t="shared" si="307"/>
        <v>0</v>
      </c>
      <c r="F1032" s="37" t="b">
        <f t="shared" si="300"/>
        <v>0</v>
      </c>
      <c r="G1032" s="38" t="str">
        <f t="shared" si="291"/>
        <v xml:space="preserve">54503 88 </v>
      </c>
      <c r="H1032" s="18" t="s">
        <v>1452</v>
      </c>
      <c r="I1032" s="94" t="s">
        <v>113</v>
      </c>
      <c r="J1032" s="19" t="s">
        <v>3</v>
      </c>
      <c r="K1032" s="19" t="s">
        <v>3</v>
      </c>
      <c r="L1032" s="51"/>
      <c r="M1032" s="51"/>
      <c r="N1032" s="19" t="str">
        <f t="shared" si="292"/>
        <v/>
      </c>
      <c r="O1032" s="22" t="str">
        <f t="shared" ca="1" si="295"/>
        <v>ja</v>
      </c>
      <c r="P1032" s="22" t="str">
        <f t="shared" ca="1" si="296"/>
        <v>ja</v>
      </c>
      <c r="Q1032" s="20" t="str">
        <f t="shared" ca="1" si="293"/>
        <v>Ja</v>
      </c>
      <c r="R1032" s="53" t="s">
        <v>1453</v>
      </c>
      <c r="S1032" s="73"/>
      <c r="T1032" s="28"/>
      <c r="U1032" s="33" t="str">
        <f t="shared" si="301"/>
        <v/>
      </c>
      <c r="V1032" s="29"/>
      <c r="W1032" s="35"/>
      <c r="X1032" s="35"/>
      <c r="Y1032" s="35"/>
      <c r="Z1032" s="35"/>
      <c r="AA1032" s="24" t="str">
        <f>IF(W1032&lt;&gt;"",VLOOKUP(W1032,'Anlagentypen strukt inkl RD end'!$A$2:$H$40,8),"")</f>
        <v/>
      </c>
      <c r="AB1032" s="24" t="str">
        <f>IF(X1032&lt;&gt;"",VLOOKUP(X1032,'Anlagentypen strukt inkl RD end'!$A$2:$H$40,8),"")</f>
        <v/>
      </c>
      <c r="AC1032" s="24" t="str">
        <f>IF(Y1032&lt;&gt;"",VLOOKUP(Y1032,'Anlagentypen strukt inkl RD end'!$A$2:$H$40,8),"")</f>
        <v/>
      </c>
      <c r="AD1032" s="24" t="str">
        <f>IF(Z1032&lt;&gt;"",VLOOKUP(Z1032,'Anlagentypen strukt inkl RD end'!$A$2:$H$40,8),"")</f>
        <v/>
      </c>
      <c r="AE1032" s="33" t="str">
        <f t="shared" si="302"/>
        <v/>
      </c>
      <c r="AF1032" s="25"/>
      <c r="AG1032" s="25"/>
      <c r="AH1032" s="25"/>
      <c r="AI1032" s="25"/>
      <c r="AJ1032" s="47" t="str">
        <f t="shared" si="303"/>
        <v/>
      </c>
      <c r="AK1032" s="48" t="str">
        <f t="shared" si="297"/>
        <v/>
      </c>
      <c r="AL1032" s="47" t="str">
        <f t="shared" si="308"/>
        <v/>
      </c>
      <c r="AM1032" s="27"/>
      <c r="AN1032" s="36" t="str">
        <f t="shared" si="298"/>
        <v/>
      </c>
      <c r="AO1032" s="39" t="str">
        <f t="shared" si="294"/>
        <v/>
      </c>
      <c r="AP1032" s="39" t="str">
        <f t="shared" si="304"/>
        <v/>
      </c>
      <c r="AQ1032" s="97" t="str">
        <f t="shared" si="299"/>
        <v/>
      </c>
      <c r="AR1032" s="113" t="str">
        <f>_xlfn.IFNA(IF(AND(MATCH(B1032,SlNrfürStrecke!A:A,0)&gt;0,MATCH(C1032,SlNrfürStrecke!B:B,0)&gt;0)=TRUE,"ja","nein"),"nein")</f>
        <v>nein</v>
      </c>
      <c r="AS1032" s="140" t="str">
        <f t="shared" si="305"/>
        <v>nein</v>
      </c>
      <c r="AT1032" s="113" t="str">
        <f t="shared" si="306"/>
        <v>Ja</v>
      </c>
      <c r="AU1032" s="113"/>
      <c r="AV1032" s="141" t="s">
        <v>3607</v>
      </c>
    </row>
    <row r="1033" spans="1:48" s="39" customFormat="1" ht="26.4" hidden="1" x14ac:dyDescent="0.25">
      <c r="A1033" s="23"/>
      <c r="B1033" s="77">
        <v>54503</v>
      </c>
      <c r="C1033" s="81" t="s">
        <v>142</v>
      </c>
      <c r="D1033" s="81" t="s">
        <v>8</v>
      </c>
      <c r="E1033" s="37" t="b">
        <f t="shared" si="307"/>
        <v>0</v>
      </c>
      <c r="F1033" s="37" t="b">
        <f t="shared" si="300"/>
        <v>0</v>
      </c>
      <c r="G1033" s="38" t="str">
        <f t="shared" si="291"/>
        <v>54503 91 g</v>
      </c>
      <c r="H1033" s="18" t="s">
        <v>1452</v>
      </c>
      <c r="I1033" s="94" t="s">
        <v>3164</v>
      </c>
      <c r="J1033" s="19" t="s">
        <v>3</v>
      </c>
      <c r="K1033" s="19" t="s">
        <v>3182</v>
      </c>
      <c r="L1033" s="51"/>
      <c r="M1033" s="51"/>
      <c r="N1033" s="19" t="str">
        <f t="shared" si="292"/>
        <v/>
      </c>
      <c r="O1033" s="22" t="str">
        <f t="shared" ca="1" si="295"/>
        <v>ja</v>
      </c>
      <c r="P1033" s="22" t="str">
        <f t="shared" ca="1" si="296"/>
        <v>ja</v>
      </c>
      <c r="Q1033" s="20" t="str">
        <f t="shared" ca="1" si="293"/>
        <v>Ja</v>
      </c>
      <c r="R1033" s="53" t="s">
        <v>1454</v>
      </c>
      <c r="S1033" s="84"/>
      <c r="T1033" s="83"/>
      <c r="U1033" s="33" t="str">
        <f t="shared" si="301"/>
        <v/>
      </c>
      <c r="V1033" s="29"/>
      <c r="W1033" s="35"/>
      <c r="X1033" s="35"/>
      <c r="Y1033" s="35"/>
      <c r="Z1033" s="35"/>
      <c r="AA1033" s="24" t="str">
        <f>IF(W1033&lt;&gt;"",VLOOKUP(W1033,'Anlagentypen strukt inkl RD end'!$A$2:$H$40,8),"")</f>
        <v/>
      </c>
      <c r="AB1033" s="24" t="str">
        <f>IF(X1033&lt;&gt;"",VLOOKUP(X1033,'Anlagentypen strukt inkl RD end'!$A$2:$H$40,8),"")</f>
        <v/>
      </c>
      <c r="AC1033" s="24" t="str">
        <f>IF(Y1033&lt;&gt;"",VLOOKUP(Y1033,'Anlagentypen strukt inkl RD end'!$A$2:$H$40,8),"")</f>
        <v/>
      </c>
      <c r="AD1033" s="24" t="str">
        <f>IF(Z1033&lt;&gt;"",VLOOKUP(Z1033,'Anlagentypen strukt inkl RD end'!$A$2:$H$40,8),"")</f>
        <v/>
      </c>
      <c r="AE1033" s="33" t="str">
        <f t="shared" si="302"/>
        <v/>
      </c>
      <c r="AF1033" s="25"/>
      <c r="AG1033" s="25"/>
      <c r="AH1033" s="25"/>
      <c r="AI1033" s="25"/>
      <c r="AJ1033" s="47" t="str">
        <f t="shared" si="303"/>
        <v/>
      </c>
      <c r="AK1033" s="48" t="str">
        <f t="shared" si="297"/>
        <v/>
      </c>
      <c r="AL1033" s="47" t="str">
        <f t="shared" si="308"/>
        <v/>
      </c>
      <c r="AM1033" s="27"/>
      <c r="AN1033" s="36" t="str">
        <f t="shared" si="298"/>
        <v/>
      </c>
      <c r="AO1033" s="39" t="str">
        <f t="shared" si="294"/>
        <v/>
      </c>
      <c r="AP1033" s="39" t="str">
        <f t="shared" si="304"/>
        <v/>
      </c>
      <c r="AQ1033" s="97" t="str">
        <f t="shared" si="299"/>
        <v/>
      </c>
      <c r="AR1033" s="113" t="str">
        <f>_xlfn.IFNA(IF(AND(MATCH(B1033,SlNrfürStrecke!A:A,0)&gt;0,MATCH(C1033,SlNrfürStrecke!B:B,0)&gt;0)=TRUE,"ja","nein"),"nein")</f>
        <v>nein</v>
      </c>
      <c r="AS1033" s="140" t="str">
        <f t="shared" si="305"/>
        <v>nein</v>
      </c>
      <c r="AT1033" s="113" t="str">
        <f t="shared" si="306"/>
        <v>Ja</v>
      </c>
      <c r="AU1033" s="113"/>
      <c r="AV1033" s="141" t="s">
        <v>3607</v>
      </c>
    </row>
    <row r="1034" spans="1:48" s="39" customFormat="1" ht="26.4" hidden="1" x14ac:dyDescent="0.25">
      <c r="A1034" s="23"/>
      <c r="B1034" s="77">
        <v>54504</v>
      </c>
      <c r="C1034" s="80" t="s">
        <v>3</v>
      </c>
      <c r="D1034" s="81" t="s">
        <v>8</v>
      </c>
      <c r="E1034" s="37" t="b">
        <f t="shared" si="307"/>
        <v>0</v>
      </c>
      <c r="F1034" s="37" t="b">
        <f t="shared" si="300"/>
        <v>0</v>
      </c>
      <c r="G1034" s="38" t="str">
        <f t="shared" si="291"/>
        <v>54504  g</v>
      </c>
      <c r="H1034" s="18" t="s">
        <v>1456</v>
      </c>
      <c r="I1034" s="93" t="s">
        <v>2346</v>
      </c>
      <c r="J1034" s="19" t="s">
        <v>3</v>
      </c>
      <c r="K1034" s="19" t="s">
        <v>3</v>
      </c>
      <c r="L1034" s="51"/>
      <c r="M1034" s="51"/>
      <c r="N1034" s="19" t="str">
        <f t="shared" si="292"/>
        <v/>
      </c>
      <c r="O1034" s="22" t="str">
        <f t="shared" ca="1" si="295"/>
        <v>ja</v>
      </c>
      <c r="P1034" s="22" t="str">
        <f t="shared" ca="1" si="296"/>
        <v>ja</v>
      </c>
      <c r="Q1034" s="20" t="str">
        <f t="shared" ca="1" si="293"/>
        <v>Ja</v>
      </c>
      <c r="R1034" s="53" t="s">
        <v>1455</v>
      </c>
      <c r="S1034" s="84"/>
      <c r="T1034" s="83"/>
      <c r="U1034" s="33" t="str">
        <f t="shared" si="301"/>
        <v/>
      </c>
      <c r="V1034" s="29"/>
      <c r="W1034" s="35"/>
      <c r="X1034" s="35"/>
      <c r="Y1034" s="35"/>
      <c r="Z1034" s="35"/>
      <c r="AA1034" s="24" t="str">
        <f>IF(W1034&lt;&gt;"",VLOOKUP(W1034,'Anlagentypen strukt inkl RD end'!$A$2:$H$40,8),"")</f>
        <v/>
      </c>
      <c r="AB1034" s="24" t="str">
        <f>IF(X1034&lt;&gt;"",VLOOKUP(X1034,'Anlagentypen strukt inkl RD end'!$A$2:$H$40,8),"")</f>
        <v/>
      </c>
      <c r="AC1034" s="24" t="str">
        <f>IF(Y1034&lt;&gt;"",VLOOKUP(Y1034,'Anlagentypen strukt inkl RD end'!$A$2:$H$40,8),"")</f>
        <v/>
      </c>
      <c r="AD1034" s="24" t="str">
        <f>IF(Z1034&lt;&gt;"",VLOOKUP(Z1034,'Anlagentypen strukt inkl RD end'!$A$2:$H$40,8),"")</f>
        <v/>
      </c>
      <c r="AE1034" s="33" t="str">
        <f t="shared" si="302"/>
        <v/>
      </c>
      <c r="AF1034" s="25"/>
      <c r="AG1034" s="25"/>
      <c r="AH1034" s="25"/>
      <c r="AI1034" s="25"/>
      <c r="AJ1034" s="47" t="str">
        <f t="shared" si="303"/>
        <v/>
      </c>
      <c r="AK1034" s="48" t="str">
        <f t="shared" si="297"/>
        <v/>
      </c>
      <c r="AL1034" s="47" t="str">
        <f t="shared" si="308"/>
        <v/>
      </c>
      <c r="AM1034" s="27"/>
      <c r="AN1034" s="36" t="str">
        <f t="shared" si="298"/>
        <v/>
      </c>
      <c r="AO1034" s="39" t="str">
        <f t="shared" si="294"/>
        <v/>
      </c>
      <c r="AP1034" s="39" t="str">
        <f t="shared" si="304"/>
        <v/>
      </c>
      <c r="AQ1034" s="97" t="str">
        <f t="shared" si="299"/>
        <v/>
      </c>
      <c r="AR1034" s="140" t="str">
        <f>_xlfn.IFNA(IF(AND(MATCH(B1034,SlNrfürStrecke!A:A,0)&gt;0,MATCH(C1034,SlNrfürStrecke!B:B,0)&gt;0)=TRUE,"ja","nein"),"nein")</f>
        <v>nein</v>
      </c>
      <c r="AS1034" s="140" t="str">
        <f t="shared" si="305"/>
        <v>nein</v>
      </c>
      <c r="AT1034" s="113" t="str">
        <f t="shared" si="306"/>
        <v>Ja</v>
      </c>
      <c r="AU1034" s="113"/>
      <c r="AV1034" s="141" t="s">
        <v>3607</v>
      </c>
    </row>
    <row r="1035" spans="1:48" s="39" customFormat="1" ht="26.4" hidden="1" x14ac:dyDescent="0.25">
      <c r="A1035" s="23"/>
      <c r="B1035" s="77">
        <v>54504</v>
      </c>
      <c r="C1035" s="81" t="s">
        <v>112</v>
      </c>
      <c r="D1035" s="81" t="s">
        <v>3</v>
      </c>
      <c r="E1035" s="37" t="b">
        <f t="shared" si="307"/>
        <v>0</v>
      </c>
      <c r="F1035" s="37" t="b">
        <f t="shared" si="300"/>
        <v>0</v>
      </c>
      <c r="G1035" s="38" t="str">
        <f t="shared" si="291"/>
        <v xml:space="preserve">54504 88 </v>
      </c>
      <c r="H1035" s="18" t="s">
        <v>1456</v>
      </c>
      <c r="I1035" s="94" t="s">
        <v>113</v>
      </c>
      <c r="J1035" s="19" t="s">
        <v>3</v>
      </c>
      <c r="K1035" s="19" t="s">
        <v>3</v>
      </c>
      <c r="L1035" s="51"/>
      <c r="M1035" s="51"/>
      <c r="N1035" s="19" t="str">
        <f t="shared" si="292"/>
        <v/>
      </c>
      <c r="O1035" s="22" t="str">
        <f t="shared" ca="1" si="295"/>
        <v>ja</v>
      </c>
      <c r="P1035" s="22" t="str">
        <f t="shared" ca="1" si="296"/>
        <v>ja</v>
      </c>
      <c r="Q1035" s="20" t="str">
        <f t="shared" ca="1" si="293"/>
        <v>Ja</v>
      </c>
      <c r="R1035" s="53" t="s">
        <v>1457</v>
      </c>
      <c r="S1035" s="73"/>
      <c r="T1035" s="28"/>
      <c r="U1035" s="33" t="str">
        <f t="shared" si="301"/>
        <v/>
      </c>
      <c r="V1035" s="29"/>
      <c r="W1035" s="35"/>
      <c r="X1035" s="35"/>
      <c r="Y1035" s="35"/>
      <c r="Z1035" s="35"/>
      <c r="AA1035" s="24" t="str">
        <f>IF(W1035&lt;&gt;"",VLOOKUP(W1035,'Anlagentypen strukt inkl RD end'!$A$2:$H$40,8),"")</f>
        <v/>
      </c>
      <c r="AB1035" s="24" t="str">
        <f>IF(X1035&lt;&gt;"",VLOOKUP(X1035,'Anlagentypen strukt inkl RD end'!$A$2:$H$40,8),"")</f>
        <v/>
      </c>
      <c r="AC1035" s="24" t="str">
        <f>IF(Y1035&lt;&gt;"",VLOOKUP(Y1035,'Anlagentypen strukt inkl RD end'!$A$2:$H$40,8),"")</f>
        <v/>
      </c>
      <c r="AD1035" s="24" t="str">
        <f>IF(Z1035&lt;&gt;"",VLOOKUP(Z1035,'Anlagentypen strukt inkl RD end'!$A$2:$H$40,8),"")</f>
        <v/>
      </c>
      <c r="AE1035" s="33" t="str">
        <f t="shared" si="302"/>
        <v/>
      </c>
      <c r="AF1035" s="25"/>
      <c r="AG1035" s="25"/>
      <c r="AH1035" s="25"/>
      <c r="AI1035" s="25"/>
      <c r="AJ1035" s="47" t="str">
        <f t="shared" si="303"/>
        <v/>
      </c>
      <c r="AK1035" s="48" t="str">
        <f t="shared" si="297"/>
        <v/>
      </c>
      <c r="AL1035" s="47" t="str">
        <f t="shared" si="308"/>
        <v/>
      </c>
      <c r="AM1035" s="27"/>
      <c r="AN1035" s="36" t="str">
        <f t="shared" si="298"/>
        <v/>
      </c>
      <c r="AO1035" s="39" t="str">
        <f t="shared" si="294"/>
        <v/>
      </c>
      <c r="AP1035" s="39" t="str">
        <f t="shared" si="304"/>
        <v/>
      </c>
      <c r="AQ1035" s="97" t="str">
        <f t="shared" si="299"/>
        <v/>
      </c>
      <c r="AR1035" s="113" t="str">
        <f>_xlfn.IFNA(IF(AND(MATCH(B1035,SlNrfürStrecke!A:A,0)&gt;0,MATCH(C1035,SlNrfürStrecke!B:B,0)&gt;0)=TRUE,"ja","nein"),"nein")</f>
        <v>nein</v>
      </c>
      <c r="AS1035" s="140" t="str">
        <f t="shared" si="305"/>
        <v>nein</v>
      </c>
      <c r="AT1035" s="113" t="str">
        <f t="shared" si="306"/>
        <v>Ja</v>
      </c>
      <c r="AU1035" s="113"/>
      <c r="AV1035" s="141" t="s">
        <v>3607</v>
      </c>
    </row>
    <row r="1036" spans="1:48" s="39" customFormat="1" ht="26.4" hidden="1" x14ac:dyDescent="0.25">
      <c r="A1036" s="23"/>
      <c r="B1036" s="77">
        <v>54504</v>
      </c>
      <c r="C1036" s="81" t="s">
        <v>142</v>
      </c>
      <c r="D1036" s="81" t="s">
        <v>8</v>
      </c>
      <c r="E1036" s="37" t="b">
        <f t="shared" si="307"/>
        <v>0</v>
      </c>
      <c r="F1036" s="37" t="b">
        <f t="shared" si="300"/>
        <v>0</v>
      </c>
      <c r="G1036" s="38" t="str">
        <f t="shared" si="291"/>
        <v>54504 91 g</v>
      </c>
      <c r="H1036" s="18" t="s">
        <v>1456</v>
      </c>
      <c r="I1036" s="94" t="s">
        <v>3164</v>
      </c>
      <c r="J1036" s="19" t="s">
        <v>3</v>
      </c>
      <c r="K1036" s="19" t="s">
        <v>3182</v>
      </c>
      <c r="L1036" s="51"/>
      <c r="M1036" s="51"/>
      <c r="N1036" s="19" t="str">
        <f t="shared" si="292"/>
        <v/>
      </c>
      <c r="O1036" s="22" t="str">
        <f t="shared" ca="1" si="295"/>
        <v>ja</v>
      </c>
      <c r="P1036" s="22" t="str">
        <f t="shared" ca="1" si="296"/>
        <v>ja</v>
      </c>
      <c r="Q1036" s="20" t="str">
        <f t="shared" ca="1" si="293"/>
        <v>Ja</v>
      </c>
      <c r="R1036" s="53" t="s">
        <v>1458</v>
      </c>
      <c r="S1036" s="84"/>
      <c r="T1036" s="83"/>
      <c r="U1036" s="33" t="str">
        <f t="shared" si="301"/>
        <v/>
      </c>
      <c r="V1036" s="29"/>
      <c r="W1036" s="35"/>
      <c r="X1036" s="35"/>
      <c r="Y1036" s="35"/>
      <c r="Z1036" s="35"/>
      <c r="AA1036" s="24" t="str">
        <f>IF(W1036&lt;&gt;"",VLOOKUP(W1036,'Anlagentypen strukt inkl RD end'!$A$2:$H$40,8),"")</f>
        <v/>
      </c>
      <c r="AB1036" s="24" t="str">
        <f>IF(X1036&lt;&gt;"",VLOOKUP(X1036,'Anlagentypen strukt inkl RD end'!$A$2:$H$40,8),"")</f>
        <v/>
      </c>
      <c r="AC1036" s="24" t="str">
        <f>IF(Y1036&lt;&gt;"",VLOOKUP(Y1036,'Anlagentypen strukt inkl RD end'!$A$2:$H$40,8),"")</f>
        <v/>
      </c>
      <c r="AD1036" s="24" t="str">
        <f>IF(Z1036&lt;&gt;"",VLOOKUP(Z1036,'Anlagentypen strukt inkl RD end'!$A$2:$H$40,8),"")</f>
        <v/>
      </c>
      <c r="AE1036" s="33" t="str">
        <f t="shared" si="302"/>
        <v/>
      </c>
      <c r="AF1036" s="25"/>
      <c r="AG1036" s="25"/>
      <c r="AH1036" s="25"/>
      <c r="AI1036" s="25"/>
      <c r="AJ1036" s="47" t="str">
        <f t="shared" si="303"/>
        <v/>
      </c>
      <c r="AK1036" s="48" t="str">
        <f t="shared" si="297"/>
        <v/>
      </c>
      <c r="AL1036" s="47" t="str">
        <f t="shared" si="308"/>
        <v/>
      </c>
      <c r="AM1036" s="27"/>
      <c r="AN1036" s="36" t="str">
        <f t="shared" si="298"/>
        <v/>
      </c>
      <c r="AO1036" s="39" t="str">
        <f t="shared" si="294"/>
        <v/>
      </c>
      <c r="AP1036" s="39" t="str">
        <f t="shared" si="304"/>
        <v/>
      </c>
      <c r="AQ1036" s="97" t="str">
        <f t="shared" si="299"/>
        <v/>
      </c>
      <c r="AR1036" s="113" t="str">
        <f>_xlfn.IFNA(IF(AND(MATCH(B1036,SlNrfürStrecke!A:A,0)&gt;0,MATCH(C1036,SlNrfürStrecke!B:B,0)&gt;0)=TRUE,"ja","nein"),"nein")</f>
        <v>nein</v>
      </c>
      <c r="AS1036" s="140" t="str">
        <f t="shared" si="305"/>
        <v>nein</v>
      </c>
      <c r="AT1036" s="113" t="str">
        <f t="shared" si="306"/>
        <v>Ja</v>
      </c>
      <c r="AU1036" s="113"/>
      <c r="AV1036" s="141" t="s">
        <v>3607</v>
      </c>
    </row>
    <row r="1037" spans="1:48" s="39" customFormat="1" ht="26.4" hidden="1" x14ac:dyDescent="0.25">
      <c r="A1037" s="23"/>
      <c r="B1037" s="77">
        <v>54505</v>
      </c>
      <c r="C1037" s="80" t="s">
        <v>3</v>
      </c>
      <c r="D1037" s="81" t="s">
        <v>8</v>
      </c>
      <c r="E1037" s="37" t="b">
        <f t="shared" si="307"/>
        <v>0</v>
      </c>
      <c r="F1037" s="37" t="b">
        <f t="shared" si="300"/>
        <v>0</v>
      </c>
      <c r="G1037" s="38" t="str">
        <f t="shared" si="291"/>
        <v>54505  g</v>
      </c>
      <c r="H1037" s="18" t="s">
        <v>1460</v>
      </c>
      <c r="I1037" s="93" t="s">
        <v>2346</v>
      </c>
      <c r="J1037" s="19" t="s">
        <v>3</v>
      </c>
      <c r="K1037" s="19" t="s">
        <v>3</v>
      </c>
      <c r="L1037" s="51"/>
      <c r="M1037" s="51"/>
      <c r="N1037" s="19" t="str">
        <f t="shared" si="292"/>
        <v/>
      </c>
      <c r="O1037" s="22" t="str">
        <f t="shared" ca="1" si="295"/>
        <v>ja</v>
      </c>
      <c r="P1037" s="22" t="str">
        <f t="shared" ca="1" si="296"/>
        <v>ja</v>
      </c>
      <c r="Q1037" s="20" t="str">
        <f t="shared" ca="1" si="293"/>
        <v>Ja</v>
      </c>
      <c r="R1037" s="53" t="s">
        <v>1459</v>
      </c>
      <c r="S1037" s="84"/>
      <c r="T1037" s="83"/>
      <c r="U1037" s="33" t="str">
        <f t="shared" si="301"/>
        <v/>
      </c>
      <c r="V1037" s="29"/>
      <c r="W1037" s="35"/>
      <c r="X1037" s="35"/>
      <c r="Y1037" s="35"/>
      <c r="Z1037" s="35"/>
      <c r="AA1037" s="24" t="str">
        <f>IF(W1037&lt;&gt;"",VLOOKUP(W1037,'Anlagentypen strukt inkl RD end'!$A$2:$H$40,8),"")</f>
        <v/>
      </c>
      <c r="AB1037" s="24" t="str">
        <f>IF(X1037&lt;&gt;"",VLOOKUP(X1037,'Anlagentypen strukt inkl RD end'!$A$2:$H$40,8),"")</f>
        <v/>
      </c>
      <c r="AC1037" s="24" t="str">
        <f>IF(Y1037&lt;&gt;"",VLOOKUP(Y1037,'Anlagentypen strukt inkl RD end'!$A$2:$H$40,8),"")</f>
        <v/>
      </c>
      <c r="AD1037" s="24" t="str">
        <f>IF(Z1037&lt;&gt;"",VLOOKUP(Z1037,'Anlagentypen strukt inkl RD end'!$A$2:$H$40,8),"")</f>
        <v/>
      </c>
      <c r="AE1037" s="33" t="str">
        <f t="shared" si="302"/>
        <v/>
      </c>
      <c r="AF1037" s="25"/>
      <c r="AG1037" s="25"/>
      <c r="AH1037" s="25"/>
      <c r="AI1037" s="25"/>
      <c r="AJ1037" s="47" t="str">
        <f t="shared" si="303"/>
        <v/>
      </c>
      <c r="AK1037" s="48" t="str">
        <f t="shared" si="297"/>
        <v/>
      </c>
      <c r="AL1037" s="47" t="str">
        <f t="shared" si="308"/>
        <v/>
      </c>
      <c r="AM1037" s="27"/>
      <c r="AN1037" s="36" t="str">
        <f t="shared" si="298"/>
        <v/>
      </c>
      <c r="AO1037" s="39" t="str">
        <f t="shared" si="294"/>
        <v/>
      </c>
      <c r="AP1037" s="39" t="str">
        <f t="shared" si="304"/>
        <v/>
      </c>
      <c r="AQ1037" s="97" t="str">
        <f t="shared" si="299"/>
        <v/>
      </c>
      <c r="AR1037" s="140" t="str">
        <f>_xlfn.IFNA(IF(AND(MATCH(B1037,SlNrfürStrecke!A:A,0)&gt;0,MATCH(C1037,SlNrfürStrecke!B:B,0)&gt;0)=TRUE,"ja","nein"),"nein")</f>
        <v>nein</v>
      </c>
      <c r="AS1037" s="140" t="str">
        <f t="shared" si="305"/>
        <v>nein</v>
      </c>
      <c r="AT1037" s="113" t="str">
        <f t="shared" si="306"/>
        <v>Ja</v>
      </c>
      <c r="AU1037" s="113"/>
      <c r="AV1037" s="141" t="s">
        <v>3607</v>
      </c>
    </row>
    <row r="1038" spans="1:48" s="39" customFormat="1" ht="26.4" hidden="1" x14ac:dyDescent="0.25">
      <c r="A1038" s="23"/>
      <c r="B1038" s="77">
        <v>54505</v>
      </c>
      <c r="C1038" s="81" t="s">
        <v>112</v>
      </c>
      <c r="D1038" s="81" t="s">
        <v>3</v>
      </c>
      <c r="E1038" s="37" t="b">
        <f t="shared" si="307"/>
        <v>0</v>
      </c>
      <c r="F1038" s="37" t="b">
        <f t="shared" si="300"/>
        <v>0</v>
      </c>
      <c r="G1038" s="38" t="str">
        <f t="shared" si="291"/>
        <v xml:space="preserve">54505 88 </v>
      </c>
      <c r="H1038" s="18" t="s">
        <v>1460</v>
      </c>
      <c r="I1038" s="94" t="s">
        <v>113</v>
      </c>
      <c r="J1038" s="19" t="s">
        <v>3</v>
      </c>
      <c r="K1038" s="19" t="s">
        <v>3</v>
      </c>
      <c r="L1038" s="51"/>
      <c r="M1038" s="51"/>
      <c r="N1038" s="19" t="str">
        <f t="shared" si="292"/>
        <v/>
      </c>
      <c r="O1038" s="22" t="str">
        <f t="shared" ca="1" si="295"/>
        <v>ja</v>
      </c>
      <c r="P1038" s="22" t="str">
        <f t="shared" ca="1" si="296"/>
        <v>ja</v>
      </c>
      <c r="Q1038" s="20" t="str">
        <f t="shared" ca="1" si="293"/>
        <v>Ja</v>
      </c>
      <c r="R1038" s="53" t="s">
        <v>1461</v>
      </c>
      <c r="S1038" s="73"/>
      <c r="T1038" s="28"/>
      <c r="U1038" s="33" t="str">
        <f t="shared" si="301"/>
        <v/>
      </c>
      <c r="V1038" s="29"/>
      <c r="W1038" s="35"/>
      <c r="X1038" s="35"/>
      <c r="Y1038" s="35"/>
      <c r="Z1038" s="35"/>
      <c r="AA1038" s="24" t="str">
        <f>IF(W1038&lt;&gt;"",VLOOKUP(W1038,'Anlagentypen strukt inkl RD end'!$A$2:$H$40,8),"")</f>
        <v/>
      </c>
      <c r="AB1038" s="24" t="str">
        <f>IF(X1038&lt;&gt;"",VLOOKUP(X1038,'Anlagentypen strukt inkl RD end'!$A$2:$H$40,8),"")</f>
        <v/>
      </c>
      <c r="AC1038" s="24" t="str">
        <f>IF(Y1038&lt;&gt;"",VLOOKUP(Y1038,'Anlagentypen strukt inkl RD end'!$A$2:$H$40,8),"")</f>
        <v/>
      </c>
      <c r="AD1038" s="24" t="str">
        <f>IF(Z1038&lt;&gt;"",VLOOKUP(Z1038,'Anlagentypen strukt inkl RD end'!$A$2:$H$40,8),"")</f>
        <v/>
      </c>
      <c r="AE1038" s="33" t="str">
        <f t="shared" si="302"/>
        <v/>
      </c>
      <c r="AF1038" s="25"/>
      <c r="AG1038" s="25"/>
      <c r="AH1038" s="25"/>
      <c r="AI1038" s="25"/>
      <c r="AJ1038" s="47" t="str">
        <f t="shared" si="303"/>
        <v/>
      </c>
      <c r="AK1038" s="48" t="str">
        <f t="shared" si="297"/>
        <v/>
      </c>
      <c r="AL1038" s="47" t="str">
        <f t="shared" si="308"/>
        <v/>
      </c>
      <c r="AM1038" s="27"/>
      <c r="AN1038" s="36" t="str">
        <f t="shared" si="298"/>
        <v/>
      </c>
      <c r="AO1038" s="39" t="str">
        <f t="shared" si="294"/>
        <v/>
      </c>
      <c r="AP1038" s="39" t="str">
        <f t="shared" si="304"/>
        <v/>
      </c>
      <c r="AQ1038" s="97" t="str">
        <f t="shared" si="299"/>
        <v/>
      </c>
      <c r="AR1038" s="113" t="str">
        <f>_xlfn.IFNA(IF(AND(MATCH(B1038,SlNrfürStrecke!A:A,0)&gt;0,MATCH(C1038,SlNrfürStrecke!B:B,0)&gt;0)=TRUE,"ja","nein"),"nein")</f>
        <v>nein</v>
      </c>
      <c r="AS1038" s="140" t="str">
        <f t="shared" si="305"/>
        <v>nein</v>
      </c>
      <c r="AT1038" s="113" t="str">
        <f t="shared" si="306"/>
        <v>Ja</v>
      </c>
      <c r="AU1038" s="113"/>
      <c r="AV1038" s="141" t="s">
        <v>3607</v>
      </c>
    </row>
    <row r="1039" spans="1:48" s="39" customFormat="1" ht="26.4" hidden="1" x14ac:dyDescent="0.25">
      <c r="A1039" s="23"/>
      <c r="B1039" s="77">
        <v>54505</v>
      </c>
      <c r="C1039" s="81" t="s">
        <v>142</v>
      </c>
      <c r="D1039" s="81" t="s">
        <v>8</v>
      </c>
      <c r="E1039" s="37" t="b">
        <f t="shared" si="307"/>
        <v>0</v>
      </c>
      <c r="F1039" s="37" t="b">
        <f t="shared" si="300"/>
        <v>0</v>
      </c>
      <c r="G1039" s="38" t="str">
        <f t="shared" si="291"/>
        <v>54505 91 g</v>
      </c>
      <c r="H1039" s="18" t="s">
        <v>1460</v>
      </c>
      <c r="I1039" s="94" t="s">
        <v>3164</v>
      </c>
      <c r="J1039" s="19" t="s">
        <v>3</v>
      </c>
      <c r="K1039" s="19" t="s">
        <v>3182</v>
      </c>
      <c r="L1039" s="51"/>
      <c r="M1039" s="51"/>
      <c r="N1039" s="19" t="str">
        <f t="shared" si="292"/>
        <v/>
      </c>
      <c r="O1039" s="22" t="str">
        <f t="shared" ca="1" si="295"/>
        <v>ja</v>
      </c>
      <c r="P1039" s="22" t="str">
        <f t="shared" ca="1" si="296"/>
        <v>ja</v>
      </c>
      <c r="Q1039" s="20" t="str">
        <f t="shared" ca="1" si="293"/>
        <v>Ja</v>
      </c>
      <c r="R1039" s="53" t="s">
        <v>1462</v>
      </c>
      <c r="S1039" s="84"/>
      <c r="T1039" s="83"/>
      <c r="U1039" s="33" t="str">
        <f t="shared" si="301"/>
        <v/>
      </c>
      <c r="V1039" s="29"/>
      <c r="W1039" s="35"/>
      <c r="X1039" s="35"/>
      <c r="Y1039" s="35"/>
      <c r="Z1039" s="35"/>
      <c r="AA1039" s="24" t="str">
        <f>IF(W1039&lt;&gt;"",VLOOKUP(W1039,'Anlagentypen strukt inkl RD end'!$A$2:$H$40,8),"")</f>
        <v/>
      </c>
      <c r="AB1039" s="24" t="str">
        <f>IF(X1039&lt;&gt;"",VLOOKUP(X1039,'Anlagentypen strukt inkl RD end'!$A$2:$H$40,8),"")</f>
        <v/>
      </c>
      <c r="AC1039" s="24" t="str">
        <f>IF(Y1039&lt;&gt;"",VLOOKUP(Y1039,'Anlagentypen strukt inkl RD end'!$A$2:$H$40,8),"")</f>
        <v/>
      </c>
      <c r="AD1039" s="24" t="str">
        <f>IF(Z1039&lt;&gt;"",VLOOKUP(Z1039,'Anlagentypen strukt inkl RD end'!$A$2:$H$40,8),"")</f>
        <v/>
      </c>
      <c r="AE1039" s="33" t="str">
        <f t="shared" si="302"/>
        <v/>
      </c>
      <c r="AF1039" s="25"/>
      <c r="AG1039" s="25"/>
      <c r="AH1039" s="25"/>
      <c r="AI1039" s="25"/>
      <c r="AJ1039" s="47" t="str">
        <f t="shared" si="303"/>
        <v/>
      </c>
      <c r="AK1039" s="48" t="str">
        <f t="shared" si="297"/>
        <v/>
      </c>
      <c r="AL1039" s="47" t="str">
        <f t="shared" si="308"/>
        <v/>
      </c>
      <c r="AM1039" s="27"/>
      <c r="AN1039" s="36" t="str">
        <f t="shared" si="298"/>
        <v/>
      </c>
      <c r="AO1039" s="39" t="str">
        <f t="shared" si="294"/>
        <v/>
      </c>
      <c r="AP1039" s="39" t="str">
        <f t="shared" si="304"/>
        <v/>
      </c>
      <c r="AQ1039" s="97" t="str">
        <f t="shared" si="299"/>
        <v/>
      </c>
      <c r="AR1039" s="113" t="str">
        <f>_xlfn.IFNA(IF(AND(MATCH(B1039,SlNrfürStrecke!A:A,0)&gt;0,MATCH(C1039,SlNrfürStrecke!B:B,0)&gt;0)=TRUE,"ja","nein"),"nein")</f>
        <v>nein</v>
      </c>
      <c r="AS1039" s="140" t="str">
        <f t="shared" si="305"/>
        <v>nein</v>
      </c>
      <c r="AT1039" s="113" t="str">
        <f t="shared" si="306"/>
        <v>Ja</v>
      </c>
      <c r="AU1039" s="113"/>
      <c r="AV1039" s="141" t="s">
        <v>3607</v>
      </c>
    </row>
    <row r="1040" spans="1:48" s="39" customFormat="1" ht="26.4" hidden="1" x14ac:dyDescent="0.25">
      <c r="A1040" s="23"/>
      <c r="B1040" s="77">
        <v>54701</v>
      </c>
      <c r="C1040" s="80" t="s">
        <v>3</v>
      </c>
      <c r="D1040" s="81" t="s">
        <v>8</v>
      </c>
      <c r="E1040" s="37" t="b">
        <f t="shared" si="307"/>
        <v>0</v>
      </c>
      <c r="F1040" s="37" t="b">
        <f t="shared" si="300"/>
        <v>0</v>
      </c>
      <c r="G1040" s="38" t="str">
        <f t="shared" si="291"/>
        <v>54701  g</v>
      </c>
      <c r="H1040" s="18" t="s">
        <v>1464</v>
      </c>
      <c r="I1040" s="93" t="s">
        <v>2346</v>
      </c>
      <c r="J1040" s="19" t="s">
        <v>3</v>
      </c>
      <c r="K1040" s="19" t="s">
        <v>3</v>
      </c>
      <c r="L1040" s="51"/>
      <c r="M1040" s="51"/>
      <c r="N1040" s="19" t="str">
        <f t="shared" si="292"/>
        <v/>
      </c>
      <c r="O1040" s="22" t="str">
        <f t="shared" ca="1" si="295"/>
        <v>ja</v>
      </c>
      <c r="P1040" s="22" t="str">
        <f t="shared" ca="1" si="296"/>
        <v>ja</v>
      </c>
      <c r="Q1040" s="20" t="str">
        <f t="shared" ca="1" si="293"/>
        <v>Ja</v>
      </c>
      <c r="R1040" s="53" t="s">
        <v>1463</v>
      </c>
      <c r="S1040" s="84"/>
      <c r="T1040" s="83"/>
      <c r="U1040" s="33" t="str">
        <f t="shared" si="301"/>
        <v/>
      </c>
      <c r="V1040" s="29"/>
      <c r="W1040" s="35"/>
      <c r="X1040" s="35"/>
      <c r="Y1040" s="35"/>
      <c r="Z1040" s="35"/>
      <c r="AA1040" s="24" t="str">
        <f>IF(W1040&lt;&gt;"",VLOOKUP(W1040,'Anlagentypen strukt inkl RD end'!$A$2:$H$40,8),"")</f>
        <v/>
      </c>
      <c r="AB1040" s="24" t="str">
        <f>IF(X1040&lt;&gt;"",VLOOKUP(X1040,'Anlagentypen strukt inkl RD end'!$A$2:$H$40,8),"")</f>
        <v/>
      </c>
      <c r="AC1040" s="24" t="str">
        <f>IF(Y1040&lt;&gt;"",VLOOKUP(Y1040,'Anlagentypen strukt inkl RD end'!$A$2:$H$40,8),"")</f>
        <v/>
      </c>
      <c r="AD1040" s="24" t="str">
        <f>IF(Z1040&lt;&gt;"",VLOOKUP(Z1040,'Anlagentypen strukt inkl RD end'!$A$2:$H$40,8),"")</f>
        <v/>
      </c>
      <c r="AE1040" s="33" t="str">
        <f t="shared" si="302"/>
        <v/>
      </c>
      <c r="AF1040" s="25"/>
      <c r="AG1040" s="25"/>
      <c r="AH1040" s="25"/>
      <c r="AI1040" s="25"/>
      <c r="AJ1040" s="47" t="str">
        <f t="shared" si="303"/>
        <v/>
      </c>
      <c r="AK1040" s="48" t="str">
        <f t="shared" si="297"/>
        <v/>
      </c>
      <c r="AL1040" s="47" t="str">
        <f t="shared" si="308"/>
        <v/>
      </c>
      <c r="AM1040" s="27"/>
      <c r="AN1040" s="36" t="str">
        <f t="shared" si="298"/>
        <v/>
      </c>
      <c r="AO1040" s="39" t="str">
        <f t="shared" si="294"/>
        <v/>
      </c>
      <c r="AP1040" s="39" t="str">
        <f t="shared" si="304"/>
        <v/>
      </c>
      <c r="AQ1040" s="97" t="str">
        <f t="shared" si="299"/>
        <v/>
      </c>
      <c r="AR1040" s="140" t="str">
        <f>_xlfn.IFNA(IF(AND(MATCH(B1040,SlNrfürStrecke!A:A,0)&gt;0,MATCH(C1040,SlNrfürStrecke!B:B,0)&gt;0)=TRUE,"ja","nein"),"nein")</f>
        <v>nein</v>
      </c>
      <c r="AS1040" s="140" t="str">
        <f t="shared" si="305"/>
        <v>nein</v>
      </c>
      <c r="AT1040" s="113" t="str">
        <f t="shared" si="306"/>
        <v>Ja</v>
      </c>
      <c r="AU1040" s="113"/>
      <c r="AV1040" s="141" t="s">
        <v>3607</v>
      </c>
    </row>
    <row r="1041" spans="1:48" s="39" customFormat="1" ht="26.4" hidden="1" x14ac:dyDescent="0.25">
      <c r="A1041" s="23"/>
      <c r="B1041" s="77">
        <v>54701</v>
      </c>
      <c r="C1041" s="81" t="s">
        <v>112</v>
      </c>
      <c r="D1041" s="81" t="s">
        <v>3</v>
      </c>
      <c r="E1041" s="37" t="b">
        <f t="shared" si="307"/>
        <v>0</v>
      </c>
      <c r="F1041" s="37" t="b">
        <f t="shared" si="300"/>
        <v>0</v>
      </c>
      <c r="G1041" s="38" t="str">
        <f t="shared" si="291"/>
        <v xml:space="preserve">54701 88 </v>
      </c>
      <c r="H1041" s="18" t="s">
        <v>1464</v>
      </c>
      <c r="I1041" s="94" t="s">
        <v>113</v>
      </c>
      <c r="J1041" s="19" t="s">
        <v>3</v>
      </c>
      <c r="K1041" s="19" t="s">
        <v>3</v>
      </c>
      <c r="L1041" s="51"/>
      <c r="M1041" s="51"/>
      <c r="N1041" s="19" t="str">
        <f t="shared" si="292"/>
        <v/>
      </c>
      <c r="O1041" s="22" t="str">
        <f t="shared" ca="1" si="295"/>
        <v>ja</v>
      </c>
      <c r="P1041" s="22" t="str">
        <f t="shared" ca="1" si="296"/>
        <v>ja</v>
      </c>
      <c r="Q1041" s="20" t="str">
        <f t="shared" ca="1" si="293"/>
        <v>Ja</v>
      </c>
      <c r="R1041" s="53" t="s">
        <v>1465</v>
      </c>
      <c r="S1041" s="73"/>
      <c r="T1041" s="28"/>
      <c r="U1041" s="33" t="str">
        <f t="shared" si="301"/>
        <v/>
      </c>
      <c r="V1041" s="29"/>
      <c r="W1041" s="35"/>
      <c r="X1041" s="35"/>
      <c r="Y1041" s="35"/>
      <c r="Z1041" s="35"/>
      <c r="AA1041" s="24" t="str">
        <f>IF(W1041&lt;&gt;"",VLOOKUP(W1041,'Anlagentypen strukt inkl RD end'!$A$2:$H$40,8),"")</f>
        <v/>
      </c>
      <c r="AB1041" s="24" t="str">
        <f>IF(X1041&lt;&gt;"",VLOOKUP(X1041,'Anlagentypen strukt inkl RD end'!$A$2:$H$40,8),"")</f>
        <v/>
      </c>
      <c r="AC1041" s="24" t="str">
        <f>IF(Y1041&lt;&gt;"",VLOOKUP(Y1041,'Anlagentypen strukt inkl RD end'!$A$2:$H$40,8),"")</f>
        <v/>
      </c>
      <c r="AD1041" s="24" t="str">
        <f>IF(Z1041&lt;&gt;"",VLOOKUP(Z1041,'Anlagentypen strukt inkl RD end'!$A$2:$H$40,8),"")</f>
        <v/>
      </c>
      <c r="AE1041" s="33" t="str">
        <f t="shared" si="302"/>
        <v/>
      </c>
      <c r="AF1041" s="25"/>
      <c r="AG1041" s="25"/>
      <c r="AH1041" s="25"/>
      <c r="AI1041" s="25"/>
      <c r="AJ1041" s="47" t="str">
        <f t="shared" si="303"/>
        <v/>
      </c>
      <c r="AK1041" s="48" t="str">
        <f t="shared" si="297"/>
        <v/>
      </c>
      <c r="AL1041" s="47" t="str">
        <f t="shared" si="308"/>
        <v/>
      </c>
      <c r="AM1041" s="27"/>
      <c r="AN1041" s="36" t="str">
        <f t="shared" si="298"/>
        <v/>
      </c>
      <c r="AO1041" s="39" t="str">
        <f t="shared" si="294"/>
        <v/>
      </c>
      <c r="AP1041" s="39" t="str">
        <f t="shared" si="304"/>
        <v/>
      </c>
      <c r="AQ1041" s="97" t="str">
        <f t="shared" si="299"/>
        <v/>
      </c>
      <c r="AR1041" s="113" t="str">
        <f>_xlfn.IFNA(IF(AND(MATCH(B1041,SlNrfürStrecke!A:A,0)&gt;0,MATCH(C1041,SlNrfürStrecke!B:B,0)&gt;0)=TRUE,"ja","nein"),"nein")</f>
        <v>nein</v>
      </c>
      <c r="AS1041" s="140" t="str">
        <f t="shared" si="305"/>
        <v>nein</v>
      </c>
      <c r="AT1041" s="113" t="str">
        <f t="shared" si="306"/>
        <v>Ja</v>
      </c>
      <c r="AU1041" s="113"/>
      <c r="AV1041" s="141" t="s">
        <v>3607</v>
      </c>
    </row>
    <row r="1042" spans="1:48" s="39" customFormat="1" ht="26.4" hidden="1" x14ac:dyDescent="0.25">
      <c r="A1042" s="23"/>
      <c r="B1042" s="77">
        <v>54701</v>
      </c>
      <c r="C1042" s="81" t="s">
        <v>142</v>
      </c>
      <c r="D1042" s="81" t="s">
        <v>8</v>
      </c>
      <c r="E1042" s="37" t="b">
        <f t="shared" si="307"/>
        <v>0</v>
      </c>
      <c r="F1042" s="37" t="b">
        <f t="shared" si="300"/>
        <v>0</v>
      </c>
      <c r="G1042" s="38" t="str">
        <f t="shared" si="291"/>
        <v>54701 91 g</v>
      </c>
      <c r="H1042" s="18" t="s">
        <v>1464</v>
      </c>
      <c r="I1042" s="94" t="s">
        <v>3164</v>
      </c>
      <c r="J1042" s="19" t="s">
        <v>3</v>
      </c>
      <c r="K1042" s="19" t="s">
        <v>3182</v>
      </c>
      <c r="L1042" s="51"/>
      <c r="M1042" s="51"/>
      <c r="N1042" s="19" t="str">
        <f t="shared" si="292"/>
        <v/>
      </c>
      <c r="O1042" s="22" t="str">
        <f t="shared" ca="1" si="295"/>
        <v>ja</v>
      </c>
      <c r="P1042" s="22" t="str">
        <f t="shared" ca="1" si="296"/>
        <v>ja</v>
      </c>
      <c r="Q1042" s="20" t="str">
        <f t="shared" ca="1" si="293"/>
        <v>Ja</v>
      </c>
      <c r="R1042" s="53" t="s">
        <v>1466</v>
      </c>
      <c r="S1042" s="84"/>
      <c r="T1042" s="83"/>
      <c r="U1042" s="33" t="str">
        <f t="shared" si="301"/>
        <v/>
      </c>
      <c r="V1042" s="29"/>
      <c r="W1042" s="35"/>
      <c r="X1042" s="35"/>
      <c r="Y1042" s="35"/>
      <c r="Z1042" s="35"/>
      <c r="AA1042" s="24" t="str">
        <f>IF(W1042&lt;&gt;"",VLOOKUP(W1042,'Anlagentypen strukt inkl RD end'!$A$2:$H$40,8),"")</f>
        <v/>
      </c>
      <c r="AB1042" s="24" t="str">
        <f>IF(X1042&lt;&gt;"",VLOOKUP(X1042,'Anlagentypen strukt inkl RD end'!$A$2:$H$40,8),"")</f>
        <v/>
      </c>
      <c r="AC1042" s="24" t="str">
        <f>IF(Y1042&lt;&gt;"",VLOOKUP(Y1042,'Anlagentypen strukt inkl RD end'!$A$2:$H$40,8),"")</f>
        <v/>
      </c>
      <c r="AD1042" s="24" t="str">
        <f>IF(Z1042&lt;&gt;"",VLOOKUP(Z1042,'Anlagentypen strukt inkl RD end'!$A$2:$H$40,8),"")</f>
        <v/>
      </c>
      <c r="AE1042" s="33" t="str">
        <f t="shared" si="302"/>
        <v/>
      </c>
      <c r="AF1042" s="25"/>
      <c r="AG1042" s="25"/>
      <c r="AH1042" s="25"/>
      <c r="AI1042" s="25"/>
      <c r="AJ1042" s="47" t="str">
        <f t="shared" si="303"/>
        <v/>
      </c>
      <c r="AK1042" s="48" t="str">
        <f t="shared" si="297"/>
        <v/>
      </c>
      <c r="AL1042" s="47" t="str">
        <f t="shared" si="308"/>
        <v/>
      </c>
      <c r="AM1042" s="27"/>
      <c r="AN1042" s="36" t="str">
        <f t="shared" si="298"/>
        <v/>
      </c>
      <c r="AO1042" s="39" t="str">
        <f t="shared" si="294"/>
        <v/>
      </c>
      <c r="AP1042" s="39" t="str">
        <f t="shared" si="304"/>
        <v/>
      </c>
      <c r="AQ1042" s="97" t="str">
        <f t="shared" si="299"/>
        <v/>
      </c>
      <c r="AR1042" s="113" t="str">
        <f>_xlfn.IFNA(IF(AND(MATCH(B1042,SlNrfürStrecke!A:A,0)&gt;0,MATCH(C1042,SlNrfürStrecke!B:B,0)&gt;0)=TRUE,"ja","nein"),"nein")</f>
        <v>nein</v>
      </c>
      <c r="AS1042" s="140" t="str">
        <f t="shared" si="305"/>
        <v>nein</v>
      </c>
      <c r="AT1042" s="113" t="str">
        <f t="shared" si="306"/>
        <v>Ja</v>
      </c>
      <c r="AU1042" s="113"/>
      <c r="AV1042" s="141" t="s">
        <v>3607</v>
      </c>
    </row>
    <row r="1043" spans="1:48" s="39" customFormat="1" ht="26.4" hidden="1" x14ac:dyDescent="0.25">
      <c r="A1043" s="23"/>
      <c r="B1043" s="77">
        <v>54702</v>
      </c>
      <c r="C1043" s="80" t="s">
        <v>3</v>
      </c>
      <c r="D1043" s="81" t="s">
        <v>8</v>
      </c>
      <c r="E1043" s="37" t="b">
        <f t="shared" si="307"/>
        <v>0</v>
      </c>
      <c r="F1043" s="37" t="b">
        <f t="shared" si="300"/>
        <v>0</v>
      </c>
      <c r="G1043" s="38" t="str">
        <f t="shared" si="291"/>
        <v>54702  g</v>
      </c>
      <c r="H1043" s="18" t="s">
        <v>1468</v>
      </c>
      <c r="I1043" s="93" t="s">
        <v>2346</v>
      </c>
      <c r="J1043" s="19" t="s">
        <v>3</v>
      </c>
      <c r="K1043" s="19" t="s">
        <v>3</v>
      </c>
      <c r="L1043" s="51"/>
      <c r="M1043" s="51"/>
      <c r="N1043" s="19" t="str">
        <f t="shared" si="292"/>
        <v/>
      </c>
      <c r="O1043" s="22" t="str">
        <f t="shared" ca="1" si="295"/>
        <v>ja</v>
      </c>
      <c r="P1043" s="22" t="str">
        <f t="shared" ca="1" si="296"/>
        <v>ja</v>
      </c>
      <c r="Q1043" s="20" t="str">
        <f t="shared" ca="1" si="293"/>
        <v>Ja</v>
      </c>
      <c r="R1043" s="53" t="s">
        <v>1467</v>
      </c>
      <c r="S1043" s="84"/>
      <c r="T1043" s="83"/>
      <c r="U1043" s="33" t="str">
        <f t="shared" si="301"/>
        <v/>
      </c>
      <c r="V1043" s="29"/>
      <c r="W1043" s="35"/>
      <c r="X1043" s="35"/>
      <c r="Y1043" s="35"/>
      <c r="Z1043" s="35"/>
      <c r="AA1043" s="24" t="str">
        <f>IF(W1043&lt;&gt;"",VLOOKUP(W1043,'Anlagentypen strukt inkl RD end'!$A$2:$H$40,8),"")</f>
        <v/>
      </c>
      <c r="AB1043" s="24" t="str">
        <f>IF(X1043&lt;&gt;"",VLOOKUP(X1043,'Anlagentypen strukt inkl RD end'!$A$2:$H$40,8),"")</f>
        <v/>
      </c>
      <c r="AC1043" s="24" t="str">
        <f>IF(Y1043&lt;&gt;"",VLOOKUP(Y1043,'Anlagentypen strukt inkl RD end'!$A$2:$H$40,8),"")</f>
        <v/>
      </c>
      <c r="AD1043" s="24" t="str">
        <f>IF(Z1043&lt;&gt;"",VLOOKUP(Z1043,'Anlagentypen strukt inkl RD end'!$A$2:$H$40,8),"")</f>
        <v/>
      </c>
      <c r="AE1043" s="33" t="str">
        <f t="shared" si="302"/>
        <v/>
      </c>
      <c r="AF1043" s="25"/>
      <c r="AG1043" s="25"/>
      <c r="AH1043" s="25"/>
      <c r="AI1043" s="25"/>
      <c r="AJ1043" s="47" t="str">
        <f t="shared" si="303"/>
        <v/>
      </c>
      <c r="AK1043" s="48" t="str">
        <f t="shared" si="297"/>
        <v/>
      </c>
      <c r="AL1043" s="47" t="str">
        <f t="shared" si="308"/>
        <v/>
      </c>
      <c r="AM1043" s="27"/>
      <c r="AN1043" s="36" t="str">
        <f t="shared" si="298"/>
        <v/>
      </c>
      <c r="AO1043" s="39" t="str">
        <f t="shared" si="294"/>
        <v/>
      </c>
      <c r="AP1043" s="39" t="str">
        <f t="shared" si="304"/>
        <v/>
      </c>
      <c r="AQ1043" s="97" t="str">
        <f t="shared" si="299"/>
        <v/>
      </c>
      <c r="AR1043" s="140" t="str">
        <f>_xlfn.IFNA(IF(AND(MATCH(B1043,SlNrfürStrecke!A:A,0)&gt;0,MATCH(C1043,SlNrfürStrecke!B:B,0)&gt;0)=TRUE,"ja","nein"),"nein")</f>
        <v>nein</v>
      </c>
      <c r="AS1043" s="140" t="str">
        <f t="shared" si="305"/>
        <v>nein</v>
      </c>
      <c r="AT1043" s="113" t="str">
        <f t="shared" si="306"/>
        <v>Ja</v>
      </c>
      <c r="AU1043" s="113"/>
      <c r="AV1043" s="141" t="s">
        <v>3607</v>
      </c>
    </row>
    <row r="1044" spans="1:48" s="39" customFormat="1" ht="26.4" hidden="1" x14ac:dyDescent="0.25">
      <c r="A1044" s="23"/>
      <c r="B1044" s="77">
        <v>54702</v>
      </c>
      <c r="C1044" s="81" t="s">
        <v>112</v>
      </c>
      <c r="D1044" s="81" t="s">
        <v>3</v>
      </c>
      <c r="E1044" s="37" t="b">
        <f t="shared" si="307"/>
        <v>0</v>
      </c>
      <c r="F1044" s="37" t="b">
        <f t="shared" si="300"/>
        <v>0</v>
      </c>
      <c r="G1044" s="38" t="str">
        <f t="shared" si="291"/>
        <v xml:space="preserve">54702 88 </v>
      </c>
      <c r="H1044" s="18" t="s">
        <v>1468</v>
      </c>
      <c r="I1044" s="94" t="s">
        <v>113</v>
      </c>
      <c r="J1044" s="19" t="s">
        <v>3</v>
      </c>
      <c r="K1044" s="19" t="s">
        <v>3</v>
      </c>
      <c r="L1044" s="51"/>
      <c r="M1044" s="51"/>
      <c r="N1044" s="19" t="str">
        <f t="shared" si="292"/>
        <v/>
      </c>
      <c r="O1044" s="22" t="str">
        <f t="shared" ca="1" si="295"/>
        <v>ja</v>
      </c>
      <c r="P1044" s="22" t="str">
        <f t="shared" ca="1" si="296"/>
        <v>ja</v>
      </c>
      <c r="Q1044" s="20" t="str">
        <f t="shared" ca="1" si="293"/>
        <v>Ja</v>
      </c>
      <c r="R1044" s="53" t="s">
        <v>1469</v>
      </c>
      <c r="S1044" s="73"/>
      <c r="T1044" s="28"/>
      <c r="U1044" s="33" t="str">
        <f t="shared" si="301"/>
        <v/>
      </c>
      <c r="V1044" s="29"/>
      <c r="W1044" s="35"/>
      <c r="X1044" s="35"/>
      <c r="Y1044" s="35"/>
      <c r="Z1044" s="35"/>
      <c r="AA1044" s="24" t="str">
        <f>IF(W1044&lt;&gt;"",VLOOKUP(W1044,'Anlagentypen strukt inkl RD end'!$A$2:$H$40,8),"")</f>
        <v/>
      </c>
      <c r="AB1044" s="24" t="str">
        <f>IF(X1044&lt;&gt;"",VLOOKUP(X1044,'Anlagentypen strukt inkl RD end'!$A$2:$H$40,8),"")</f>
        <v/>
      </c>
      <c r="AC1044" s="24" t="str">
        <f>IF(Y1044&lt;&gt;"",VLOOKUP(Y1044,'Anlagentypen strukt inkl RD end'!$A$2:$H$40,8),"")</f>
        <v/>
      </c>
      <c r="AD1044" s="24" t="str">
        <f>IF(Z1044&lt;&gt;"",VLOOKUP(Z1044,'Anlagentypen strukt inkl RD end'!$A$2:$H$40,8),"")</f>
        <v/>
      </c>
      <c r="AE1044" s="33" t="str">
        <f t="shared" si="302"/>
        <v/>
      </c>
      <c r="AF1044" s="25"/>
      <c r="AG1044" s="25"/>
      <c r="AH1044" s="25"/>
      <c r="AI1044" s="25"/>
      <c r="AJ1044" s="47" t="str">
        <f t="shared" si="303"/>
        <v/>
      </c>
      <c r="AK1044" s="48" t="str">
        <f t="shared" si="297"/>
        <v/>
      </c>
      <c r="AL1044" s="47" t="str">
        <f t="shared" si="308"/>
        <v/>
      </c>
      <c r="AM1044" s="27"/>
      <c r="AN1044" s="36" t="str">
        <f t="shared" si="298"/>
        <v/>
      </c>
      <c r="AO1044" s="39" t="str">
        <f t="shared" si="294"/>
        <v/>
      </c>
      <c r="AP1044" s="39" t="str">
        <f t="shared" si="304"/>
        <v/>
      </c>
      <c r="AQ1044" s="97" t="str">
        <f t="shared" si="299"/>
        <v/>
      </c>
      <c r="AR1044" s="113" t="str">
        <f>_xlfn.IFNA(IF(AND(MATCH(B1044,SlNrfürStrecke!A:A,0)&gt;0,MATCH(C1044,SlNrfürStrecke!B:B,0)&gt;0)=TRUE,"ja","nein"),"nein")</f>
        <v>nein</v>
      </c>
      <c r="AS1044" s="140" t="str">
        <f t="shared" si="305"/>
        <v>nein</v>
      </c>
      <c r="AT1044" s="113" t="str">
        <f t="shared" si="306"/>
        <v>Ja</v>
      </c>
      <c r="AU1044" s="113"/>
      <c r="AV1044" s="141" t="s">
        <v>3607</v>
      </c>
    </row>
    <row r="1045" spans="1:48" s="39" customFormat="1" ht="26.4" hidden="1" x14ac:dyDescent="0.25">
      <c r="A1045" s="23"/>
      <c r="B1045" s="77">
        <v>54702</v>
      </c>
      <c r="C1045" s="81" t="s">
        <v>142</v>
      </c>
      <c r="D1045" s="81" t="s">
        <v>8</v>
      </c>
      <c r="E1045" s="37" t="b">
        <f t="shared" si="307"/>
        <v>0</v>
      </c>
      <c r="F1045" s="37" t="b">
        <f t="shared" si="300"/>
        <v>0</v>
      </c>
      <c r="G1045" s="38" t="str">
        <f t="shared" si="291"/>
        <v>54702 91 g</v>
      </c>
      <c r="H1045" s="18" t="s">
        <v>1468</v>
      </c>
      <c r="I1045" s="94" t="s">
        <v>3164</v>
      </c>
      <c r="J1045" s="19" t="s">
        <v>3</v>
      </c>
      <c r="K1045" s="19" t="s">
        <v>3182</v>
      </c>
      <c r="L1045" s="51"/>
      <c r="M1045" s="51"/>
      <c r="N1045" s="19" t="str">
        <f t="shared" si="292"/>
        <v/>
      </c>
      <c r="O1045" s="22" t="str">
        <f t="shared" ca="1" si="295"/>
        <v>ja</v>
      </c>
      <c r="P1045" s="22" t="str">
        <f t="shared" ca="1" si="296"/>
        <v>ja</v>
      </c>
      <c r="Q1045" s="20" t="str">
        <f t="shared" ca="1" si="293"/>
        <v>Ja</v>
      </c>
      <c r="R1045" s="53" t="s">
        <v>1470</v>
      </c>
      <c r="S1045" s="84"/>
      <c r="T1045" s="83"/>
      <c r="U1045" s="33" t="str">
        <f t="shared" si="301"/>
        <v/>
      </c>
      <c r="V1045" s="29"/>
      <c r="W1045" s="35"/>
      <c r="X1045" s="35"/>
      <c r="Y1045" s="35"/>
      <c r="Z1045" s="35"/>
      <c r="AA1045" s="24" t="str">
        <f>IF(W1045&lt;&gt;"",VLOOKUP(W1045,'Anlagentypen strukt inkl RD end'!$A$2:$H$40,8),"")</f>
        <v/>
      </c>
      <c r="AB1045" s="24" t="str">
        <f>IF(X1045&lt;&gt;"",VLOOKUP(X1045,'Anlagentypen strukt inkl RD end'!$A$2:$H$40,8),"")</f>
        <v/>
      </c>
      <c r="AC1045" s="24" t="str">
        <f>IF(Y1045&lt;&gt;"",VLOOKUP(Y1045,'Anlagentypen strukt inkl RD end'!$A$2:$H$40,8),"")</f>
        <v/>
      </c>
      <c r="AD1045" s="24" t="str">
        <f>IF(Z1045&lt;&gt;"",VLOOKUP(Z1045,'Anlagentypen strukt inkl RD end'!$A$2:$H$40,8),"")</f>
        <v/>
      </c>
      <c r="AE1045" s="33" t="str">
        <f t="shared" si="302"/>
        <v/>
      </c>
      <c r="AF1045" s="25"/>
      <c r="AG1045" s="25"/>
      <c r="AH1045" s="25"/>
      <c r="AI1045" s="25"/>
      <c r="AJ1045" s="47" t="str">
        <f t="shared" si="303"/>
        <v/>
      </c>
      <c r="AK1045" s="48" t="str">
        <f t="shared" si="297"/>
        <v/>
      </c>
      <c r="AL1045" s="47" t="str">
        <f t="shared" si="308"/>
        <v/>
      </c>
      <c r="AM1045" s="27"/>
      <c r="AN1045" s="36" t="str">
        <f t="shared" si="298"/>
        <v/>
      </c>
      <c r="AO1045" s="39" t="str">
        <f t="shared" si="294"/>
        <v/>
      </c>
      <c r="AP1045" s="39" t="str">
        <f t="shared" si="304"/>
        <v/>
      </c>
      <c r="AQ1045" s="97" t="str">
        <f t="shared" si="299"/>
        <v/>
      </c>
      <c r="AR1045" s="113" t="str">
        <f>_xlfn.IFNA(IF(AND(MATCH(B1045,SlNrfürStrecke!A:A,0)&gt;0,MATCH(C1045,SlNrfürStrecke!B:B,0)&gt;0)=TRUE,"ja","nein"),"nein")</f>
        <v>nein</v>
      </c>
      <c r="AS1045" s="140" t="str">
        <f t="shared" si="305"/>
        <v>nein</v>
      </c>
      <c r="AT1045" s="113" t="str">
        <f t="shared" si="306"/>
        <v>Ja</v>
      </c>
      <c r="AU1045" s="113"/>
      <c r="AV1045" s="141" t="s">
        <v>3607</v>
      </c>
    </row>
    <row r="1046" spans="1:48" s="39" customFormat="1" hidden="1" x14ac:dyDescent="0.25">
      <c r="A1046" s="23"/>
      <c r="B1046" s="77">
        <v>54703</v>
      </c>
      <c r="C1046" s="80" t="s">
        <v>3</v>
      </c>
      <c r="D1046" s="81" t="s">
        <v>8</v>
      </c>
      <c r="E1046" s="37" t="b">
        <f t="shared" si="307"/>
        <v>0</v>
      </c>
      <c r="F1046" s="37" t="b">
        <f t="shared" si="300"/>
        <v>0</v>
      </c>
      <c r="G1046" s="38" t="str">
        <f t="shared" ref="G1046:G1109" si="309">B1046&amp; " " &amp;C1046&amp; " " &amp; D1046</f>
        <v>54703  g</v>
      </c>
      <c r="H1046" s="18" t="s">
        <v>1472</v>
      </c>
      <c r="I1046" s="93" t="s">
        <v>2346</v>
      </c>
      <c r="J1046" s="19" t="s">
        <v>3</v>
      </c>
      <c r="K1046" s="19" t="s">
        <v>3</v>
      </c>
      <c r="L1046" s="51"/>
      <c r="M1046" s="51"/>
      <c r="N1046" s="19" t="str">
        <f t="shared" ref="N1046:N1109" si="310">IF(L1046&amp;M1046 &lt;&gt;"","Ja","")</f>
        <v/>
      </c>
      <c r="O1046" s="22" t="str">
        <f t="shared" ca="1" si="295"/>
        <v>ja</v>
      </c>
      <c r="P1046" s="22" t="str">
        <f t="shared" ca="1" si="296"/>
        <v>ja</v>
      </c>
      <c r="Q1046" s="20" t="str">
        <f t="shared" ref="Q1046:Q1109" ca="1" si="311">IF(OR(O1046="Nein",P1046="Nein"),"Nein","Ja")</f>
        <v>Ja</v>
      </c>
      <c r="R1046" s="53" t="s">
        <v>1471</v>
      </c>
      <c r="S1046" s="84"/>
      <c r="T1046" s="83"/>
      <c r="U1046" s="33" t="str">
        <f t="shared" si="301"/>
        <v/>
      </c>
      <c r="V1046" s="29"/>
      <c r="W1046" s="35"/>
      <c r="X1046" s="35"/>
      <c r="Y1046" s="35"/>
      <c r="Z1046" s="35"/>
      <c r="AA1046" s="24" t="str">
        <f>IF(W1046&lt;&gt;"",VLOOKUP(W1046,'Anlagentypen strukt inkl RD end'!$A$2:$H$40,8),"")</f>
        <v/>
      </c>
      <c r="AB1046" s="24" t="str">
        <f>IF(X1046&lt;&gt;"",VLOOKUP(X1046,'Anlagentypen strukt inkl RD end'!$A$2:$H$40,8),"")</f>
        <v/>
      </c>
      <c r="AC1046" s="24" t="str">
        <f>IF(Y1046&lt;&gt;"",VLOOKUP(Y1046,'Anlagentypen strukt inkl RD end'!$A$2:$H$40,8),"")</f>
        <v/>
      </c>
      <c r="AD1046" s="24" t="str">
        <f>IF(Z1046&lt;&gt;"",VLOOKUP(Z1046,'Anlagentypen strukt inkl RD end'!$A$2:$H$40,8),"")</f>
        <v/>
      </c>
      <c r="AE1046" s="33" t="str">
        <f t="shared" si="302"/>
        <v/>
      </c>
      <c r="AF1046" s="25"/>
      <c r="AG1046" s="25"/>
      <c r="AH1046" s="25"/>
      <c r="AI1046" s="25"/>
      <c r="AJ1046" s="47" t="str">
        <f t="shared" si="303"/>
        <v/>
      </c>
      <c r="AK1046" s="48" t="str">
        <f t="shared" si="297"/>
        <v/>
      </c>
      <c r="AL1046" s="47" t="str">
        <f t="shared" si="308"/>
        <v/>
      </c>
      <c r="AM1046" s="27"/>
      <c r="AN1046" s="36" t="str">
        <f t="shared" si="298"/>
        <v/>
      </c>
      <c r="AO1046" s="39" t="str">
        <f t="shared" ref="AO1046:AO1109" si="312">IF(AN1046&lt;&gt;"",1,"")</f>
        <v/>
      </c>
      <c r="AP1046" s="39" t="str">
        <f t="shared" si="304"/>
        <v/>
      </c>
      <c r="AQ1046" s="97" t="str">
        <f t="shared" si="299"/>
        <v/>
      </c>
      <c r="AR1046" s="140" t="str">
        <f>_xlfn.IFNA(IF(AND(MATCH(B1046,SlNrfürStrecke!A:A,0)&gt;0,MATCH(C1046,SlNrfürStrecke!B:B,0)&gt;0)=TRUE,"ja","nein"),"nein")</f>
        <v>nein</v>
      </c>
      <c r="AS1046" s="140" t="str">
        <f t="shared" si="305"/>
        <v>nein</v>
      </c>
      <c r="AT1046" s="113" t="str">
        <f t="shared" si="306"/>
        <v>Ja</v>
      </c>
      <c r="AU1046" s="113"/>
      <c r="AV1046" s="141" t="s">
        <v>3607</v>
      </c>
    </row>
    <row r="1047" spans="1:48" s="39" customFormat="1" hidden="1" x14ac:dyDescent="0.25">
      <c r="A1047" s="23"/>
      <c r="B1047" s="77">
        <v>54703</v>
      </c>
      <c r="C1047" s="81" t="s">
        <v>112</v>
      </c>
      <c r="D1047" s="81" t="s">
        <v>3</v>
      </c>
      <c r="E1047" s="37" t="b">
        <f t="shared" si="307"/>
        <v>0</v>
      </c>
      <c r="F1047" s="37" t="b">
        <f t="shared" si="300"/>
        <v>0</v>
      </c>
      <c r="G1047" s="38" t="str">
        <f t="shared" si="309"/>
        <v xml:space="preserve">54703 88 </v>
      </c>
      <c r="H1047" s="18" t="s">
        <v>1472</v>
      </c>
      <c r="I1047" s="94" t="s">
        <v>113</v>
      </c>
      <c r="J1047" s="19" t="s">
        <v>3</v>
      </c>
      <c r="K1047" s="19" t="s">
        <v>3</v>
      </c>
      <c r="L1047" s="51"/>
      <c r="M1047" s="51"/>
      <c r="N1047" s="19" t="str">
        <f t="shared" si="310"/>
        <v/>
      </c>
      <c r="O1047" s="22" t="str">
        <f t="shared" ca="1" si="295"/>
        <v>ja</v>
      </c>
      <c r="P1047" s="22" t="str">
        <f t="shared" ca="1" si="296"/>
        <v>ja</v>
      </c>
      <c r="Q1047" s="20" t="str">
        <f t="shared" ca="1" si="311"/>
        <v>Ja</v>
      </c>
      <c r="R1047" s="53" t="s">
        <v>1473</v>
      </c>
      <c r="S1047" s="73"/>
      <c r="T1047" s="28"/>
      <c r="U1047" s="33" t="str">
        <f t="shared" si="301"/>
        <v/>
      </c>
      <c r="V1047" s="29"/>
      <c r="W1047" s="35"/>
      <c r="X1047" s="35"/>
      <c r="Y1047" s="35"/>
      <c r="Z1047" s="35"/>
      <c r="AA1047" s="24" t="str">
        <f>IF(W1047&lt;&gt;"",VLOOKUP(W1047,'Anlagentypen strukt inkl RD end'!$A$2:$H$40,8),"")</f>
        <v/>
      </c>
      <c r="AB1047" s="24" t="str">
        <f>IF(X1047&lt;&gt;"",VLOOKUP(X1047,'Anlagentypen strukt inkl RD end'!$A$2:$H$40,8),"")</f>
        <v/>
      </c>
      <c r="AC1047" s="24" t="str">
        <f>IF(Y1047&lt;&gt;"",VLOOKUP(Y1047,'Anlagentypen strukt inkl RD end'!$A$2:$H$40,8),"")</f>
        <v/>
      </c>
      <c r="AD1047" s="24" t="str">
        <f>IF(Z1047&lt;&gt;"",VLOOKUP(Z1047,'Anlagentypen strukt inkl RD end'!$A$2:$H$40,8),"")</f>
        <v/>
      </c>
      <c r="AE1047" s="33" t="str">
        <f t="shared" si="302"/>
        <v/>
      </c>
      <c r="AF1047" s="25"/>
      <c r="AG1047" s="25"/>
      <c r="AH1047" s="25"/>
      <c r="AI1047" s="25"/>
      <c r="AJ1047" s="47" t="str">
        <f t="shared" si="303"/>
        <v/>
      </c>
      <c r="AK1047" s="48" t="str">
        <f t="shared" si="297"/>
        <v/>
      </c>
      <c r="AL1047" s="47" t="str">
        <f t="shared" si="308"/>
        <v/>
      </c>
      <c r="AM1047" s="27"/>
      <c r="AN1047" s="36" t="str">
        <f t="shared" si="298"/>
        <v/>
      </c>
      <c r="AO1047" s="39" t="str">
        <f t="shared" si="312"/>
        <v/>
      </c>
      <c r="AP1047" s="39" t="str">
        <f t="shared" si="304"/>
        <v/>
      </c>
      <c r="AQ1047" s="97" t="str">
        <f t="shared" si="299"/>
        <v/>
      </c>
      <c r="AR1047" s="113" t="str">
        <f>_xlfn.IFNA(IF(AND(MATCH(B1047,SlNrfürStrecke!A:A,0)&gt;0,MATCH(C1047,SlNrfürStrecke!B:B,0)&gt;0)=TRUE,"ja","nein"),"nein")</f>
        <v>nein</v>
      </c>
      <c r="AS1047" s="140" t="str">
        <f t="shared" si="305"/>
        <v>nein</v>
      </c>
      <c r="AT1047" s="113" t="str">
        <f t="shared" si="306"/>
        <v>Ja</v>
      </c>
      <c r="AU1047" s="113"/>
      <c r="AV1047" s="141" t="s">
        <v>3607</v>
      </c>
    </row>
    <row r="1048" spans="1:48" s="39" customFormat="1" ht="26.4" hidden="1" x14ac:dyDescent="0.25">
      <c r="A1048" s="23"/>
      <c r="B1048" s="77">
        <v>54703</v>
      </c>
      <c r="C1048" s="81" t="s">
        <v>142</v>
      </c>
      <c r="D1048" s="81" t="s">
        <v>8</v>
      </c>
      <c r="E1048" s="37" t="b">
        <f t="shared" si="307"/>
        <v>0</v>
      </c>
      <c r="F1048" s="37" t="b">
        <f t="shared" si="300"/>
        <v>0</v>
      </c>
      <c r="G1048" s="38" t="str">
        <f t="shared" si="309"/>
        <v>54703 91 g</v>
      </c>
      <c r="H1048" s="18" t="s">
        <v>1472</v>
      </c>
      <c r="I1048" s="94" t="s">
        <v>3164</v>
      </c>
      <c r="J1048" s="19" t="s">
        <v>3</v>
      </c>
      <c r="K1048" s="19" t="s">
        <v>3182</v>
      </c>
      <c r="L1048" s="51"/>
      <c r="M1048" s="51"/>
      <c r="N1048" s="19" t="str">
        <f t="shared" si="310"/>
        <v/>
      </c>
      <c r="O1048" s="22" t="str">
        <f t="shared" ca="1" si="295"/>
        <v>ja</v>
      </c>
      <c r="P1048" s="22" t="str">
        <f t="shared" ca="1" si="296"/>
        <v>ja</v>
      </c>
      <c r="Q1048" s="20" t="str">
        <f t="shared" ca="1" si="311"/>
        <v>Ja</v>
      </c>
      <c r="R1048" s="53" t="s">
        <v>1474</v>
      </c>
      <c r="S1048" s="84"/>
      <c r="T1048" s="83"/>
      <c r="U1048" s="33" t="str">
        <f t="shared" si="301"/>
        <v/>
      </c>
      <c r="V1048" s="29"/>
      <c r="W1048" s="35"/>
      <c r="X1048" s="35"/>
      <c r="Y1048" s="35"/>
      <c r="Z1048" s="35"/>
      <c r="AA1048" s="24" t="str">
        <f>IF(W1048&lt;&gt;"",VLOOKUP(W1048,'Anlagentypen strukt inkl RD end'!$A$2:$H$40,8),"")</f>
        <v/>
      </c>
      <c r="AB1048" s="24" t="str">
        <f>IF(X1048&lt;&gt;"",VLOOKUP(X1048,'Anlagentypen strukt inkl RD end'!$A$2:$H$40,8),"")</f>
        <v/>
      </c>
      <c r="AC1048" s="24" t="str">
        <f>IF(Y1048&lt;&gt;"",VLOOKUP(Y1048,'Anlagentypen strukt inkl RD end'!$A$2:$H$40,8),"")</f>
        <v/>
      </c>
      <c r="AD1048" s="24" t="str">
        <f>IF(Z1048&lt;&gt;"",VLOOKUP(Z1048,'Anlagentypen strukt inkl RD end'!$A$2:$H$40,8),"")</f>
        <v/>
      </c>
      <c r="AE1048" s="33" t="str">
        <f t="shared" si="302"/>
        <v/>
      </c>
      <c r="AF1048" s="25"/>
      <c r="AG1048" s="25"/>
      <c r="AH1048" s="25"/>
      <c r="AI1048" s="25"/>
      <c r="AJ1048" s="47" t="str">
        <f t="shared" si="303"/>
        <v/>
      </c>
      <c r="AK1048" s="48" t="str">
        <f t="shared" si="297"/>
        <v/>
      </c>
      <c r="AL1048" s="47" t="str">
        <f t="shared" si="308"/>
        <v/>
      </c>
      <c r="AM1048" s="27"/>
      <c r="AN1048" s="36" t="str">
        <f t="shared" si="298"/>
        <v/>
      </c>
      <c r="AO1048" s="39" t="str">
        <f t="shared" si="312"/>
        <v/>
      </c>
      <c r="AP1048" s="39" t="str">
        <f t="shared" si="304"/>
        <v/>
      </c>
      <c r="AQ1048" s="97" t="str">
        <f t="shared" si="299"/>
        <v/>
      </c>
      <c r="AR1048" s="113" t="str">
        <f>_xlfn.IFNA(IF(AND(MATCH(B1048,SlNrfürStrecke!A:A,0)&gt;0,MATCH(C1048,SlNrfürStrecke!B:B,0)&gt;0)=TRUE,"ja","nein"),"nein")</f>
        <v>nein</v>
      </c>
      <c r="AS1048" s="140" t="str">
        <f t="shared" si="305"/>
        <v>nein</v>
      </c>
      <c r="AT1048" s="113" t="str">
        <f t="shared" si="306"/>
        <v>Ja</v>
      </c>
      <c r="AU1048" s="113"/>
      <c r="AV1048" s="141" t="s">
        <v>3607</v>
      </c>
    </row>
    <row r="1049" spans="1:48" s="39" customFormat="1" hidden="1" x14ac:dyDescent="0.25">
      <c r="A1049" s="23"/>
      <c r="B1049" s="77">
        <v>54704</v>
      </c>
      <c r="C1049" s="80" t="s">
        <v>3</v>
      </c>
      <c r="D1049" s="81" t="s">
        <v>8</v>
      </c>
      <c r="E1049" s="37" t="b">
        <f t="shared" si="307"/>
        <v>0</v>
      </c>
      <c r="F1049" s="37" t="b">
        <f t="shared" si="300"/>
        <v>0</v>
      </c>
      <c r="G1049" s="38" t="str">
        <f t="shared" si="309"/>
        <v>54704  g</v>
      </c>
      <c r="H1049" s="18" t="s">
        <v>1476</v>
      </c>
      <c r="I1049" s="93" t="s">
        <v>2346</v>
      </c>
      <c r="J1049" s="19" t="s">
        <v>3</v>
      </c>
      <c r="K1049" s="19" t="s">
        <v>3</v>
      </c>
      <c r="L1049" s="51"/>
      <c r="M1049" s="51"/>
      <c r="N1049" s="19" t="str">
        <f t="shared" si="310"/>
        <v/>
      </c>
      <c r="O1049" s="22" t="str">
        <f t="shared" ca="1" si="295"/>
        <v>ja</v>
      </c>
      <c r="P1049" s="22" t="str">
        <f t="shared" ca="1" si="296"/>
        <v>ja</v>
      </c>
      <c r="Q1049" s="20" t="str">
        <f t="shared" ca="1" si="311"/>
        <v>Ja</v>
      </c>
      <c r="R1049" s="53" t="s">
        <v>1475</v>
      </c>
      <c r="S1049" s="84"/>
      <c r="T1049" s="83"/>
      <c r="U1049" s="33" t="str">
        <f t="shared" si="301"/>
        <v/>
      </c>
      <c r="V1049" s="29"/>
      <c r="W1049" s="35"/>
      <c r="X1049" s="35"/>
      <c r="Y1049" s="35"/>
      <c r="Z1049" s="35"/>
      <c r="AA1049" s="24" t="str">
        <f>IF(W1049&lt;&gt;"",VLOOKUP(W1049,'Anlagentypen strukt inkl RD end'!$A$2:$H$40,8),"")</f>
        <v/>
      </c>
      <c r="AB1049" s="24" t="str">
        <f>IF(X1049&lt;&gt;"",VLOOKUP(X1049,'Anlagentypen strukt inkl RD end'!$A$2:$H$40,8),"")</f>
        <v/>
      </c>
      <c r="AC1049" s="24" t="str">
        <f>IF(Y1049&lt;&gt;"",VLOOKUP(Y1049,'Anlagentypen strukt inkl RD end'!$A$2:$H$40,8),"")</f>
        <v/>
      </c>
      <c r="AD1049" s="24" t="str">
        <f>IF(Z1049&lt;&gt;"",VLOOKUP(Z1049,'Anlagentypen strukt inkl RD end'!$A$2:$H$40,8),"")</f>
        <v/>
      </c>
      <c r="AE1049" s="33" t="str">
        <f t="shared" si="302"/>
        <v/>
      </c>
      <c r="AF1049" s="25"/>
      <c r="AG1049" s="25"/>
      <c r="AH1049" s="25"/>
      <c r="AI1049" s="25"/>
      <c r="AJ1049" s="47" t="str">
        <f t="shared" si="303"/>
        <v/>
      </c>
      <c r="AK1049" s="48" t="str">
        <f t="shared" si="297"/>
        <v/>
      </c>
      <c r="AL1049" s="47" t="str">
        <f t="shared" si="308"/>
        <v/>
      </c>
      <c r="AM1049" s="27"/>
      <c r="AN1049" s="36" t="str">
        <f t="shared" si="298"/>
        <v/>
      </c>
      <c r="AO1049" s="39" t="str">
        <f t="shared" si="312"/>
        <v/>
      </c>
      <c r="AP1049" s="39" t="str">
        <f t="shared" si="304"/>
        <v/>
      </c>
      <c r="AQ1049" s="97" t="str">
        <f t="shared" si="299"/>
        <v/>
      </c>
      <c r="AR1049" s="140" t="str">
        <f>_xlfn.IFNA(IF(AND(MATCH(B1049,SlNrfürStrecke!A:A,0)&gt;0,MATCH(C1049,SlNrfürStrecke!B:B,0)&gt;0)=TRUE,"ja","nein"),"nein")</f>
        <v>nein</v>
      </c>
      <c r="AS1049" s="140" t="str">
        <f t="shared" si="305"/>
        <v>nein</v>
      </c>
      <c r="AT1049" s="113" t="str">
        <f t="shared" si="306"/>
        <v>Ja</v>
      </c>
      <c r="AU1049" s="113"/>
      <c r="AV1049" s="141" t="s">
        <v>3607</v>
      </c>
    </row>
    <row r="1050" spans="1:48" s="39" customFormat="1" hidden="1" x14ac:dyDescent="0.25">
      <c r="A1050" s="23"/>
      <c r="B1050" s="77">
        <v>54704</v>
      </c>
      <c r="C1050" s="81" t="s">
        <v>112</v>
      </c>
      <c r="D1050" s="81" t="s">
        <v>3</v>
      </c>
      <c r="E1050" s="37" t="b">
        <f t="shared" si="307"/>
        <v>0</v>
      </c>
      <c r="F1050" s="37" t="b">
        <f t="shared" si="300"/>
        <v>0</v>
      </c>
      <c r="G1050" s="38" t="str">
        <f t="shared" si="309"/>
        <v xml:space="preserve">54704 88 </v>
      </c>
      <c r="H1050" s="18" t="s">
        <v>1476</v>
      </c>
      <c r="I1050" s="94" t="s">
        <v>113</v>
      </c>
      <c r="J1050" s="19" t="s">
        <v>3</v>
      </c>
      <c r="K1050" s="19" t="s">
        <v>3</v>
      </c>
      <c r="L1050" s="51"/>
      <c r="M1050" s="51"/>
      <c r="N1050" s="19" t="str">
        <f t="shared" si="310"/>
        <v/>
      </c>
      <c r="O1050" s="22" t="str">
        <f t="shared" ca="1" si="295"/>
        <v>ja</v>
      </c>
      <c r="P1050" s="22" t="str">
        <f t="shared" ca="1" si="296"/>
        <v>ja</v>
      </c>
      <c r="Q1050" s="20" t="str">
        <f t="shared" ca="1" si="311"/>
        <v>Ja</v>
      </c>
      <c r="R1050" s="53" t="s">
        <v>1477</v>
      </c>
      <c r="S1050" s="73"/>
      <c r="T1050" s="28"/>
      <c r="U1050" s="33" t="str">
        <f t="shared" si="301"/>
        <v/>
      </c>
      <c r="V1050" s="29"/>
      <c r="W1050" s="35"/>
      <c r="X1050" s="35"/>
      <c r="Y1050" s="35"/>
      <c r="Z1050" s="35"/>
      <c r="AA1050" s="24" t="str">
        <f>IF(W1050&lt;&gt;"",VLOOKUP(W1050,'Anlagentypen strukt inkl RD end'!$A$2:$H$40,8),"")</f>
        <v/>
      </c>
      <c r="AB1050" s="24" t="str">
        <f>IF(X1050&lt;&gt;"",VLOOKUP(X1050,'Anlagentypen strukt inkl RD end'!$A$2:$H$40,8),"")</f>
        <v/>
      </c>
      <c r="AC1050" s="24" t="str">
        <f>IF(Y1050&lt;&gt;"",VLOOKUP(Y1050,'Anlagentypen strukt inkl RD end'!$A$2:$H$40,8),"")</f>
        <v/>
      </c>
      <c r="AD1050" s="24" t="str">
        <f>IF(Z1050&lt;&gt;"",VLOOKUP(Z1050,'Anlagentypen strukt inkl RD end'!$A$2:$H$40,8),"")</f>
        <v/>
      </c>
      <c r="AE1050" s="33" t="str">
        <f t="shared" si="302"/>
        <v/>
      </c>
      <c r="AF1050" s="25"/>
      <c r="AG1050" s="25"/>
      <c r="AH1050" s="25"/>
      <c r="AI1050" s="25"/>
      <c r="AJ1050" s="47" t="str">
        <f t="shared" si="303"/>
        <v/>
      </c>
      <c r="AK1050" s="48" t="str">
        <f t="shared" si="297"/>
        <v/>
      </c>
      <c r="AL1050" s="47" t="str">
        <f t="shared" si="308"/>
        <v/>
      </c>
      <c r="AM1050" s="27"/>
      <c r="AN1050" s="36" t="str">
        <f t="shared" si="298"/>
        <v/>
      </c>
      <c r="AO1050" s="39" t="str">
        <f t="shared" si="312"/>
        <v/>
      </c>
      <c r="AP1050" s="39" t="str">
        <f t="shared" si="304"/>
        <v/>
      </c>
      <c r="AQ1050" s="97" t="str">
        <f t="shared" si="299"/>
        <v/>
      </c>
      <c r="AR1050" s="113" t="str">
        <f>_xlfn.IFNA(IF(AND(MATCH(B1050,SlNrfürStrecke!A:A,0)&gt;0,MATCH(C1050,SlNrfürStrecke!B:B,0)&gt;0)=TRUE,"ja","nein"),"nein")</f>
        <v>nein</v>
      </c>
      <c r="AS1050" s="140" t="str">
        <f t="shared" si="305"/>
        <v>nein</v>
      </c>
      <c r="AT1050" s="113" t="str">
        <f t="shared" si="306"/>
        <v>Ja</v>
      </c>
      <c r="AU1050" s="113"/>
      <c r="AV1050" s="141" t="s">
        <v>3607</v>
      </c>
    </row>
    <row r="1051" spans="1:48" s="39" customFormat="1" ht="26.4" hidden="1" x14ac:dyDescent="0.25">
      <c r="A1051" s="23"/>
      <c r="B1051" s="77">
        <v>54704</v>
      </c>
      <c r="C1051" s="81" t="s">
        <v>142</v>
      </c>
      <c r="D1051" s="81" t="s">
        <v>8</v>
      </c>
      <c r="E1051" s="37" t="b">
        <f t="shared" si="307"/>
        <v>0</v>
      </c>
      <c r="F1051" s="37" t="b">
        <f t="shared" si="300"/>
        <v>0</v>
      </c>
      <c r="G1051" s="38" t="str">
        <f t="shared" si="309"/>
        <v>54704 91 g</v>
      </c>
      <c r="H1051" s="18" t="s">
        <v>1476</v>
      </c>
      <c r="I1051" s="94" t="s">
        <v>3164</v>
      </c>
      <c r="J1051" s="19" t="s">
        <v>3</v>
      </c>
      <c r="K1051" s="19" t="s">
        <v>3182</v>
      </c>
      <c r="L1051" s="51"/>
      <c r="M1051" s="51"/>
      <c r="N1051" s="19" t="str">
        <f t="shared" si="310"/>
        <v/>
      </c>
      <c r="O1051" s="22" t="str">
        <f t="shared" ca="1" si="295"/>
        <v>ja</v>
      </c>
      <c r="P1051" s="22" t="str">
        <f t="shared" ca="1" si="296"/>
        <v>ja</v>
      </c>
      <c r="Q1051" s="20" t="str">
        <f t="shared" ca="1" si="311"/>
        <v>Ja</v>
      </c>
      <c r="R1051" s="53" t="s">
        <v>1478</v>
      </c>
      <c r="S1051" s="84"/>
      <c r="T1051" s="83"/>
      <c r="U1051" s="33" t="str">
        <f t="shared" si="301"/>
        <v/>
      </c>
      <c r="V1051" s="29"/>
      <c r="W1051" s="35"/>
      <c r="X1051" s="35"/>
      <c r="Y1051" s="35"/>
      <c r="Z1051" s="35"/>
      <c r="AA1051" s="24" t="str">
        <f>IF(W1051&lt;&gt;"",VLOOKUP(W1051,'Anlagentypen strukt inkl RD end'!$A$2:$H$40,8),"")</f>
        <v/>
      </c>
      <c r="AB1051" s="24" t="str">
        <f>IF(X1051&lt;&gt;"",VLOOKUP(X1051,'Anlagentypen strukt inkl RD end'!$A$2:$H$40,8),"")</f>
        <v/>
      </c>
      <c r="AC1051" s="24" t="str">
        <f>IF(Y1051&lt;&gt;"",VLOOKUP(Y1051,'Anlagentypen strukt inkl RD end'!$A$2:$H$40,8),"")</f>
        <v/>
      </c>
      <c r="AD1051" s="24" t="str">
        <f>IF(Z1051&lt;&gt;"",VLOOKUP(Z1051,'Anlagentypen strukt inkl RD end'!$A$2:$H$40,8),"")</f>
        <v/>
      </c>
      <c r="AE1051" s="33" t="str">
        <f t="shared" si="302"/>
        <v/>
      </c>
      <c r="AF1051" s="25"/>
      <c r="AG1051" s="25"/>
      <c r="AH1051" s="25"/>
      <c r="AI1051" s="25"/>
      <c r="AJ1051" s="47" t="str">
        <f t="shared" si="303"/>
        <v/>
      </c>
      <c r="AK1051" s="48" t="str">
        <f t="shared" si="297"/>
        <v/>
      </c>
      <c r="AL1051" s="47" t="str">
        <f t="shared" si="308"/>
        <v/>
      </c>
      <c r="AM1051" s="27"/>
      <c r="AN1051" s="36" t="str">
        <f t="shared" si="298"/>
        <v/>
      </c>
      <c r="AO1051" s="39" t="str">
        <f t="shared" si="312"/>
        <v/>
      </c>
      <c r="AP1051" s="39" t="str">
        <f t="shared" si="304"/>
        <v/>
      </c>
      <c r="AQ1051" s="97" t="str">
        <f t="shared" si="299"/>
        <v/>
      </c>
      <c r="AR1051" s="113" t="str">
        <f>_xlfn.IFNA(IF(AND(MATCH(B1051,SlNrfürStrecke!A:A,0)&gt;0,MATCH(C1051,SlNrfürStrecke!B:B,0)&gt;0)=TRUE,"ja","nein"),"nein")</f>
        <v>nein</v>
      </c>
      <c r="AS1051" s="140" t="str">
        <f t="shared" si="305"/>
        <v>nein</v>
      </c>
      <c r="AT1051" s="113" t="str">
        <f t="shared" si="306"/>
        <v>Ja</v>
      </c>
      <c r="AU1051" s="113"/>
      <c r="AV1051" s="141" t="s">
        <v>3607</v>
      </c>
    </row>
    <row r="1052" spans="1:48" s="39" customFormat="1" hidden="1" x14ac:dyDescent="0.25">
      <c r="A1052" s="23"/>
      <c r="B1052" s="77">
        <v>54706</v>
      </c>
      <c r="C1052" s="80" t="s">
        <v>3</v>
      </c>
      <c r="D1052" s="81" t="s">
        <v>8</v>
      </c>
      <c r="E1052" s="37" t="b">
        <f t="shared" si="307"/>
        <v>0</v>
      </c>
      <c r="F1052" s="37" t="b">
        <f t="shared" si="300"/>
        <v>0</v>
      </c>
      <c r="G1052" s="38" t="str">
        <f t="shared" si="309"/>
        <v>54706  g</v>
      </c>
      <c r="H1052" s="18" t="s">
        <v>1480</v>
      </c>
      <c r="I1052" s="93" t="s">
        <v>2346</v>
      </c>
      <c r="J1052" s="19" t="s">
        <v>3</v>
      </c>
      <c r="K1052" s="19" t="s">
        <v>3</v>
      </c>
      <c r="L1052" s="51"/>
      <c r="M1052" s="51"/>
      <c r="N1052" s="19" t="str">
        <f t="shared" si="310"/>
        <v/>
      </c>
      <c r="O1052" s="22" t="str">
        <f t="shared" ca="1" si="295"/>
        <v>ja</v>
      </c>
      <c r="P1052" s="22" t="str">
        <f t="shared" ca="1" si="296"/>
        <v>ja</v>
      </c>
      <c r="Q1052" s="20" t="str">
        <f t="shared" ca="1" si="311"/>
        <v>Ja</v>
      </c>
      <c r="R1052" s="53" t="s">
        <v>1479</v>
      </c>
      <c r="S1052" s="84"/>
      <c r="T1052" s="83"/>
      <c r="U1052" s="33" t="str">
        <f t="shared" si="301"/>
        <v/>
      </c>
      <c r="V1052" s="29"/>
      <c r="W1052" s="35"/>
      <c r="X1052" s="35"/>
      <c r="Y1052" s="35"/>
      <c r="Z1052" s="35"/>
      <c r="AA1052" s="24" t="str">
        <f>IF(W1052&lt;&gt;"",VLOOKUP(W1052,'Anlagentypen strukt inkl RD end'!$A$2:$H$40,8),"")</f>
        <v/>
      </c>
      <c r="AB1052" s="24" t="str">
        <f>IF(X1052&lt;&gt;"",VLOOKUP(X1052,'Anlagentypen strukt inkl RD end'!$A$2:$H$40,8),"")</f>
        <v/>
      </c>
      <c r="AC1052" s="24" t="str">
        <f>IF(Y1052&lt;&gt;"",VLOOKUP(Y1052,'Anlagentypen strukt inkl RD end'!$A$2:$H$40,8),"")</f>
        <v/>
      </c>
      <c r="AD1052" s="24" t="str">
        <f>IF(Z1052&lt;&gt;"",VLOOKUP(Z1052,'Anlagentypen strukt inkl RD end'!$A$2:$H$40,8),"")</f>
        <v/>
      </c>
      <c r="AE1052" s="33" t="str">
        <f t="shared" si="302"/>
        <v/>
      </c>
      <c r="AF1052" s="25"/>
      <c r="AG1052" s="25"/>
      <c r="AH1052" s="25"/>
      <c r="AI1052" s="25"/>
      <c r="AJ1052" s="47" t="str">
        <f t="shared" si="303"/>
        <v/>
      </c>
      <c r="AK1052" s="48" t="str">
        <f t="shared" si="297"/>
        <v/>
      </c>
      <c r="AL1052" s="47" t="str">
        <f t="shared" si="308"/>
        <v/>
      </c>
      <c r="AM1052" s="27"/>
      <c r="AN1052" s="36" t="str">
        <f t="shared" si="298"/>
        <v/>
      </c>
      <c r="AO1052" s="39" t="str">
        <f t="shared" si="312"/>
        <v/>
      </c>
      <c r="AP1052" s="39" t="str">
        <f t="shared" si="304"/>
        <v/>
      </c>
      <c r="AQ1052" s="97" t="str">
        <f t="shared" si="299"/>
        <v/>
      </c>
      <c r="AR1052" s="140" t="str">
        <f>_xlfn.IFNA(IF(AND(MATCH(B1052,SlNrfürStrecke!A:A,0)&gt;0,MATCH(C1052,SlNrfürStrecke!B:B,0)&gt;0)=TRUE,"ja","nein"),"nein")</f>
        <v>nein</v>
      </c>
      <c r="AS1052" s="140" t="str">
        <f t="shared" si="305"/>
        <v>nein</v>
      </c>
      <c r="AT1052" s="113" t="str">
        <f t="shared" si="306"/>
        <v>Ja</v>
      </c>
      <c r="AU1052" s="113"/>
      <c r="AV1052" s="141" t="s">
        <v>3607</v>
      </c>
    </row>
    <row r="1053" spans="1:48" s="39" customFormat="1" hidden="1" x14ac:dyDescent="0.25">
      <c r="A1053" s="23"/>
      <c r="B1053" s="77">
        <v>54706</v>
      </c>
      <c r="C1053" s="81" t="s">
        <v>112</v>
      </c>
      <c r="D1053" s="81" t="s">
        <v>3</v>
      </c>
      <c r="E1053" s="37" t="b">
        <f t="shared" si="307"/>
        <v>0</v>
      </c>
      <c r="F1053" s="37" t="b">
        <f t="shared" si="300"/>
        <v>0</v>
      </c>
      <c r="G1053" s="38" t="str">
        <f t="shared" si="309"/>
        <v xml:space="preserve">54706 88 </v>
      </c>
      <c r="H1053" s="18" t="s">
        <v>1480</v>
      </c>
      <c r="I1053" s="94" t="s">
        <v>113</v>
      </c>
      <c r="J1053" s="19" t="s">
        <v>3</v>
      </c>
      <c r="K1053" s="19" t="s">
        <v>3</v>
      </c>
      <c r="L1053" s="51"/>
      <c r="M1053" s="51"/>
      <c r="N1053" s="19" t="str">
        <f t="shared" si="310"/>
        <v/>
      </c>
      <c r="O1053" s="22" t="str">
        <f t="shared" ref="O1053:O1116" ca="1" si="313">IF(OR(L1053&lt;TODAY(),L1053=""),"ja","nein")</f>
        <v>ja</v>
      </c>
      <c r="P1053" s="22" t="str">
        <f t="shared" ref="P1053:P1116" ca="1" si="314">IF(OR(M1053&gt;TODAY(),M1053=""),"ja","nein")</f>
        <v>ja</v>
      </c>
      <c r="Q1053" s="20" t="str">
        <f t="shared" ca="1" si="311"/>
        <v>Ja</v>
      </c>
      <c r="R1053" s="53" t="s">
        <v>1481</v>
      </c>
      <c r="S1053" s="73"/>
      <c r="T1053" s="28"/>
      <c r="U1053" s="33" t="str">
        <f t="shared" si="301"/>
        <v/>
      </c>
      <c r="V1053" s="29"/>
      <c r="W1053" s="35"/>
      <c r="X1053" s="35"/>
      <c r="Y1053" s="35"/>
      <c r="Z1053" s="35"/>
      <c r="AA1053" s="24" t="str">
        <f>IF(W1053&lt;&gt;"",VLOOKUP(W1053,'Anlagentypen strukt inkl RD end'!$A$2:$H$40,8),"")</f>
        <v/>
      </c>
      <c r="AB1053" s="24" t="str">
        <f>IF(X1053&lt;&gt;"",VLOOKUP(X1053,'Anlagentypen strukt inkl RD end'!$A$2:$H$40,8),"")</f>
        <v/>
      </c>
      <c r="AC1053" s="24" t="str">
        <f>IF(Y1053&lt;&gt;"",VLOOKUP(Y1053,'Anlagentypen strukt inkl RD end'!$A$2:$H$40,8),"")</f>
        <v/>
      </c>
      <c r="AD1053" s="24" t="str">
        <f>IF(Z1053&lt;&gt;"",VLOOKUP(Z1053,'Anlagentypen strukt inkl RD end'!$A$2:$H$40,8),"")</f>
        <v/>
      </c>
      <c r="AE1053" s="33" t="str">
        <f t="shared" si="302"/>
        <v/>
      </c>
      <c r="AF1053" s="25"/>
      <c r="AG1053" s="25"/>
      <c r="AH1053" s="25"/>
      <c r="AI1053" s="25"/>
      <c r="AJ1053" s="47" t="str">
        <f t="shared" si="303"/>
        <v/>
      </c>
      <c r="AK1053" s="48" t="str">
        <f t="shared" si="297"/>
        <v/>
      </c>
      <c r="AL1053" s="47" t="str">
        <f t="shared" si="308"/>
        <v/>
      </c>
      <c r="AM1053" s="27"/>
      <c r="AN1053" s="36" t="str">
        <f t="shared" si="298"/>
        <v/>
      </c>
      <c r="AO1053" s="39" t="str">
        <f t="shared" si="312"/>
        <v/>
      </c>
      <c r="AP1053" s="39" t="str">
        <f t="shared" si="304"/>
        <v/>
      </c>
      <c r="AQ1053" s="97" t="str">
        <f t="shared" si="299"/>
        <v/>
      </c>
      <c r="AR1053" s="113" t="str">
        <f>_xlfn.IFNA(IF(AND(MATCH(B1053,SlNrfürStrecke!A:A,0)&gt;0,MATCH(C1053,SlNrfürStrecke!B:B,0)&gt;0)=TRUE,"ja","nein"),"nein")</f>
        <v>nein</v>
      </c>
      <c r="AS1053" s="140" t="str">
        <f t="shared" si="305"/>
        <v>nein</v>
      </c>
      <c r="AT1053" s="113" t="str">
        <f t="shared" si="306"/>
        <v>Ja</v>
      </c>
      <c r="AU1053" s="113"/>
      <c r="AV1053" s="141" t="s">
        <v>3607</v>
      </c>
    </row>
    <row r="1054" spans="1:48" s="39" customFormat="1" ht="26.4" hidden="1" x14ac:dyDescent="0.25">
      <c r="A1054" s="23"/>
      <c r="B1054" s="77">
        <v>54707</v>
      </c>
      <c r="C1054" s="80" t="s">
        <v>3</v>
      </c>
      <c r="D1054" s="81" t="s">
        <v>8</v>
      </c>
      <c r="E1054" s="37" t="b">
        <f t="shared" si="307"/>
        <v>0</v>
      </c>
      <c r="F1054" s="37" t="b">
        <f t="shared" si="300"/>
        <v>0</v>
      </c>
      <c r="G1054" s="38" t="str">
        <f t="shared" si="309"/>
        <v>54707  g</v>
      </c>
      <c r="H1054" s="18" t="s">
        <v>1483</v>
      </c>
      <c r="I1054" s="93" t="s">
        <v>2346</v>
      </c>
      <c r="J1054" s="19" t="s">
        <v>3</v>
      </c>
      <c r="K1054" s="19" t="s">
        <v>3</v>
      </c>
      <c r="L1054" s="51"/>
      <c r="M1054" s="51"/>
      <c r="N1054" s="19" t="str">
        <f t="shared" si="310"/>
        <v/>
      </c>
      <c r="O1054" s="22" t="str">
        <f t="shared" ca="1" si="313"/>
        <v>ja</v>
      </c>
      <c r="P1054" s="22" t="str">
        <f t="shared" ca="1" si="314"/>
        <v>ja</v>
      </c>
      <c r="Q1054" s="20" t="str">
        <f t="shared" ca="1" si="311"/>
        <v>Ja</v>
      </c>
      <c r="R1054" s="53" t="s">
        <v>1482</v>
      </c>
      <c r="S1054" s="84"/>
      <c r="T1054" s="83"/>
      <c r="U1054" s="33" t="str">
        <f t="shared" si="301"/>
        <v/>
      </c>
      <c r="V1054" s="29"/>
      <c r="W1054" s="35"/>
      <c r="X1054" s="35"/>
      <c r="Y1054" s="35"/>
      <c r="Z1054" s="35"/>
      <c r="AA1054" s="24" t="str">
        <f>IF(W1054&lt;&gt;"",VLOOKUP(W1054,'Anlagentypen strukt inkl RD end'!$A$2:$H$40,8),"")</f>
        <v/>
      </c>
      <c r="AB1054" s="24" t="str">
        <f>IF(X1054&lt;&gt;"",VLOOKUP(X1054,'Anlagentypen strukt inkl RD end'!$A$2:$H$40,8),"")</f>
        <v/>
      </c>
      <c r="AC1054" s="24" t="str">
        <f>IF(Y1054&lt;&gt;"",VLOOKUP(Y1054,'Anlagentypen strukt inkl RD end'!$A$2:$H$40,8),"")</f>
        <v/>
      </c>
      <c r="AD1054" s="24" t="str">
        <f>IF(Z1054&lt;&gt;"",VLOOKUP(Z1054,'Anlagentypen strukt inkl RD end'!$A$2:$H$40,8),"")</f>
        <v/>
      </c>
      <c r="AE1054" s="33" t="str">
        <f t="shared" si="302"/>
        <v/>
      </c>
      <c r="AF1054" s="25"/>
      <c r="AG1054" s="25"/>
      <c r="AH1054" s="25"/>
      <c r="AI1054" s="25"/>
      <c r="AJ1054" s="47" t="str">
        <f t="shared" si="303"/>
        <v/>
      </c>
      <c r="AK1054" s="48" t="str">
        <f t="shared" si="297"/>
        <v/>
      </c>
      <c r="AL1054" s="47" t="str">
        <f t="shared" si="308"/>
        <v/>
      </c>
      <c r="AM1054" s="27"/>
      <c r="AN1054" s="36" t="str">
        <f t="shared" si="298"/>
        <v/>
      </c>
      <c r="AO1054" s="39" t="str">
        <f t="shared" si="312"/>
        <v/>
      </c>
      <c r="AP1054" s="39" t="str">
        <f t="shared" si="304"/>
        <v/>
      </c>
      <c r="AQ1054" s="97" t="str">
        <f t="shared" si="299"/>
        <v/>
      </c>
      <c r="AR1054" s="140" t="str">
        <f>_xlfn.IFNA(IF(AND(MATCH(B1054,SlNrfürStrecke!A:A,0)&gt;0,MATCH(C1054,SlNrfürStrecke!B:B,0)&gt;0)=TRUE,"ja","nein"),"nein")</f>
        <v>nein</v>
      </c>
      <c r="AS1054" s="140" t="str">
        <f t="shared" si="305"/>
        <v>nein</v>
      </c>
      <c r="AT1054" s="113" t="str">
        <f t="shared" si="306"/>
        <v>Ja</v>
      </c>
      <c r="AU1054" s="113"/>
      <c r="AV1054" s="141" t="s">
        <v>3607</v>
      </c>
    </row>
    <row r="1055" spans="1:48" s="39" customFormat="1" ht="26.4" hidden="1" x14ac:dyDescent="0.25">
      <c r="A1055" s="23"/>
      <c r="B1055" s="77">
        <v>54707</v>
      </c>
      <c r="C1055" s="81" t="s">
        <v>112</v>
      </c>
      <c r="D1055" s="81" t="s">
        <v>3</v>
      </c>
      <c r="E1055" s="37" t="b">
        <f t="shared" si="307"/>
        <v>0</v>
      </c>
      <c r="F1055" s="37" t="b">
        <f t="shared" si="300"/>
        <v>0</v>
      </c>
      <c r="G1055" s="38" t="str">
        <f t="shared" si="309"/>
        <v xml:space="preserve">54707 88 </v>
      </c>
      <c r="H1055" s="18" t="s">
        <v>1483</v>
      </c>
      <c r="I1055" s="94" t="s">
        <v>113</v>
      </c>
      <c r="J1055" s="19" t="s">
        <v>3</v>
      </c>
      <c r="K1055" s="19" t="s">
        <v>3</v>
      </c>
      <c r="L1055" s="51"/>
      <c r="M1055" s="51"/>
      <c r="N1055" s="19" t="str">
        <f t="shared" si="310"/>
        <v/>
      </c>
      <c r="O1055" s="22" t="str">
        <f t="shared" ca="1" si="313"/>
        <v>ja</v>
      </c>
      <c r="P1055" s="22" t="str">
        <f t="shared" ca="1" si="314"/>
        <v>ja</v>
      </c>
      <c r="Q1055" s="20" t="str">
        <f t="shared" ca="1" si="311"/>
        <v>Ja</v>
      </c>
      <c r="R1055" s="53" t="s">
        <v>1484</v>
      </c>
      <c r="S1055" s="73"/>
      <c r="T1055" s="28"/>
      <c r="U1055" s="33" t="str">
        <f t="shared" si="301"/>
        <v/>
      </c>
      <c r="V1055" s="29"/>
      <c r="W1055" s="35"/>
      <c r="X1055" s="35"/>
      <c r="Y1055" s="35"/>
      <c r="Z1055" s="35"/>
      <c r="AA1055" s="24" t="str">
        <f>IF(W1055&lt;&gt;"",VLOOKUP(W1055,'Anlagentypen strukt inkl RD end'!$A$2:$H$40,8),"")</f>
        <v/>
      </c>
      <c r="AB1055" s="24" t="str">
        <f>IF(X1055&lt;&gt;"",VLOOKUP(X1055,'Anlagentypen strukt inkl RD end'!$A$2:$H$40,8),"")</f>
        <v/>
      </c>
      <c r="AC1055" s="24" t="str">
        <f>IF(Y1055&lt;&gt;"",VLOOKUP(Y1055,'Anlagentypen strukt inkl RD end'!$A$2:$H$40,8),"")</f>
        <v/>
      </c>
      <c r="AD1055" s="24" t="str">
        <f>IF(Z1055&lt;&gt;"",VLOOKUP(Z1055,'Anlagentypen strukt inkl RD end'!$A$2:$H$40,8),"")</f>
        <v/>
      </c>
      <c r="AE1055" s="33" t="str">
        <f t="shared" si="302"/>
        <v/>
      </c>
      <c r="AF1055" s="25"/>
      <c r="AG1055" s="25"/>
      <c r="AH1055" s="25"/>
      <c r="AI1055" s="25"/>
      <c r="AJ1055" s="47" t="str">
        <f t="shared" si="303"/>
        <v/>
      </c>
      <c r="AK1055" s="48" t="str">
        <f t="shared" si="297"/>
        <v/>
      </c>
      <c r="AL1055" s="47" t="str">
        <f t="shared" si="308"/>
        <v/>
      </c>
      <c r="AM1055" s="27"/>
      <c r="AN1055" s="36" t="str">
        <f t="shared" si="298"/>
        <v/>
      </c>
      <c r="AO1055" s="39" t="str">
        <f t="shared" si="312"/>
        <v/>
      </c>
      <c r="AP1055" s="39" t="str">
        <f t="shared" si="304"/>
        <v/>
      </c>
      <c r="AQ1055" s="97" t="str">
        <f t="shared" si="299"/>
        <v/>
      </c>
      <c r="AR1055" s="113" t="str">
        <f>_xlfn.IFNA(IF(AND(MATCH(B1055,SlNrfürStrecke!A:A,0)&gt;0,MATCH(C1055,SlNrfürStrecke!B:B,0)&gt;0)=TRUE,"ja","nein"),"nein")</f>
        <v>nein</v>
      </c>
      <c r="AS1055" s="140" t="str">
        <f t="shared" si="305"/>
        <v>nein</v>
      </c>
      <c r="AT1055" s="113" t="str">
        <f t="shared" si="306"/>
        <v>Ja</v>
      </c>
      <c r="AU1055" s="113"/>
      <c r="AV1055" s="141" t="s">
        <v>3607</v>
      </c>
    </row>
    <row r="1056" spans="1:48" s="39" customFormat="1" ht="26.4" hidden="1" x14ac:dyDescent="0.25">
      <c r="A1056" s="23"/>
      <c r="B1056" s="77">
        <v>54707</v>
      </c>
      <c r="C1056" s="81" t="s">
        <v>142</v>
      </c>
      <c r="D1056" s="81" t="s">
        <v>8</v>
      </c>
      <c r="E1056" s="37" t="b">
        <f t="shared" si="307"/>
        <v>0</v>
      </c>
      <c r="F1056" s="37" t="b">
        <f t="shared" si="300"/>
        <v>0</v>
      </c>
      <c r="G1056" s="38" t="str">
        <f t="shared" si="309"/>
        <v>54707 91 g</v>
      </c>
      <c r="H1056" s="18" t="s">
        <v>1483</v>
      </c>
      <c r="I1056" s="94" t="s">
        <v>3164</v>
      </c>
      <c r="J1056" s="19" t="s">
        <v>3</v>
      </c>
      <c r="K1056" s="19" t="s">
        <v>3182</v>
      </c>
      <c r="L1056" s="51"/>
      <c r="M1056" s="51"/>
      <c r="N1056" s="19" t="str">
        <f t="shared" si="310"/>
        <v/>
      </c>
      <c r="O1056" s="22" t="str">
        <f t="shared" ca="1" si="313"/>
        <v>ja</v>
      </c>
      <c r="P1056" s="22" t="str">
        <f t="shared" ca="1" si="314"/>
        <v>ja</v>
      </c>
      <c r="Q1056" s="20" t="str">
        <f t="shared" ca="1" si="311"/>
        <v>Ja</v>
      </c>
      <c r="R1056" s="53" t="s">
        <v>1485</v>
      </c>
      <c r="S1056" s="84"/>
      <c r="T1056" s="83"/>
      <c r="U1056" s="33" t="str">
        <f t="shared" si="301"/>
        <v/>
      </c>
      <c r="V1056" s="29"/>
      <c r="W1056" s="35"/>
      <c r="X1056" s="35"/>
      <c r="Y1056" s="35"/>
      <c r="Z1056" s="35"/>
      <c r="AA1056" s="24" t="str">
        <f>IF(W1056&lt;&gt;"",VLOOKUP(W1056,'Anlagentypen strukt inkl RD end'!$A$2:$H$40,8),"")</f>
        <v/>
      </c>
      <c r="AB1056" s="24" t="str">
        <f>IF(X1056&lt;&gt;"",VLOOKUP(X1056,'Anlagentypen strukt inkl RD end'!$A$2:$H$40,8),"")</f>
        <v/>
      </c>
      <c r="AC1056" s="24" t="str">
        <f>IF(Y1056&lt;&gt;"",VLOOKUP(Y1056,'Anlagentypen strukt inkl RD end'!$A$2:$H$40,8),"")</f>
        <v/>
      </c>
      <c r="AD1056" s="24" t="str">
        <f>IF(Z1056&lt;&gt;"",VLOOKUP(Z1056,'Anlagentypen strukt inkl RD end'!$A$2:$H$40,8),"")</f>
        <v/>
      </c>
      <c r="AE1056" s="33" t="str">
        <f t="shared" si="302"/>
        <v/>
      </c>
      <c r="AF1056" s="25"/>
      <c r="AG1056" s="25"/>
      <c r="AH1056" s="25"/>
      <c r="AI1056" s="25"/>
      <c r="AJ1056" s="47" t="str">
        <f t="shared" si="303"/>
        <v/>
      </c>
      <c r="AK1056" s="48" t="str">
        <f t="shared" si="297"/>
        <v/>
      </c>
      <c r="AL1056" s="47" t="str">
        <f t="shared" si="308"/>
        <v/>
      </c>
      <c r="AM1056" s="27"/>
      <c r="AN1056" s="36" t="str">
        <f t="shared" si="298"/>
        <v/>
      </c>
      <c r="AO1056" s="39" t="str">
        <f t="shared" si="312"/>
        <v/>
      </c>
      <c r="AP1056" s="39" t="str">
        <f t="shared" si="304"/>
        <v/>
      </c>
      <c r="AQ1056" s="97" t="str">
        <f t="shared" si="299"/>
        <v/>
      </c>
      <c r="AR1056" s="113" t="str">
        <f>_xlfn.IFNA(IF(AND(MATCH(B1056,SlNrfürStrecke!A:A,0)&gt;0,MATCH(C1056,SlNrfürStrecke!B:B,0)&gt;0)=TRUE,"ja","nein"),"nein")</f>
        <v>nein</v>
      </c>
      <c r="AS1056" s="140" t="str">
        <f t="shared" si="305"/>
        <v>nein</v>
      </c>
      <c r="AT1056" s="113" t="str">
        <f t="shared" si="306"/>
        <v>Ja</v>
      </c>
      <c r="AU1056" s="113"/>
      <c r="AV1056" s="141" t="s">
        <v>3607</v>
      </c>
    </row>
    <row r="1057" spans="1:48" s="39" customFormat="1" hidden="1" x14ac:dyDescent="0.25">
      <c r="A1057" s="23"/>
      <c r="B1057" s="77">
        <v>54708</v>
      </c>
      <c r="C1057" s="80" t="s">
        <v>3</v>
      </c>
      <c r="D1057" s="81" t="s">
        <v>8</v>
      </c>
      <c r="E1057" s="37" t="b">
        <f t="shared" si="307"/>
        <v>0</v>
      </c>
      <c r="F1057" s="37" t="b">
        <f t="shared" si="300"/>
        <v>0</v>
      </c>
      <c r="G1057" s="38" t="str">
        <f t="shared" si="309"/>
        <v>54708  g</v>
      </c>
      <c r="H1057" s="18" t="s">
        <v>1487</v>
      </c>
      <c r="I1057" s="93" t="s">
        <v>2346</v>
      </c>
      <c r="J1057" s="19" t="s">
        <v>3</v>
      </c>
      <c r="K1057" s="19" t="s">
        <v>3</v>
      </c>
      <c r="L1057" s="51"/>
      <c r="M1057" s="51"/>
      <c r="N1057" s="19" t="str">
        <f t="shared" si="310"/>
        <v/>
      </c>
      <c r="O1057" s="22" t="str">
        <f t="shared" ca="1" si="313"/>
        <v>ja</v>
      </c>
      <c r="P1057" s="22" t="str">
        <f t="shared" ca="1" si="314"/>
        <v>ja</v>
      </c>
      <c r="Q1057" s="20" t="str">
        <f t="shared" ca="1" si="311"/>
        <v>Ja</v>
      </c>
      <c r="R1057" s="53" t="s">
        <v>1486</v>
      </c>
      <c r="S1057" s="84"/>
      <c r="T1057" s="83"/>
      <c r="U1057" s="33" t="str">
        <f t="shared" si="301"/>
        <v/>
      </c>
      <c r="V1057" s="29"/>
      <c r="W1057" s="35"/>
      <c r="X1057" s="35"/>
      <c r="Y1057" s="35"/>
      <c r="Z1057" s="35"/>
      <c r="AA1057" s="24" t="str">
        <f>IF(W1057&lt;&gt;"",VLOOKUP(W1057,'Anlagentypen strukt inkl RD end'!$A$2:$H$40,8),"")</f>
        <v/>
      </c>
      <c r="AB1057" s="24" t="str">
        <f>IF(X1057&lt;&gt;"",VLOOKUP(X1057,'Anlagentypen strukt inkl RD end'!$A$2:$H$40,8),"")</f>
        <v/>
      </c>
      <c r="AC1057" s="24" t="str">
        <f>IF(Y1057&lt;&gt;"",VLOOKUP(Y1057,'Anlagentypen strukt inkl RD end'!$A$2:$H$40,8),"")</f>
        <v/>
      </c>
      <c r="AD1057" s="24" t="str">
        <f>IF(Z1057&lt;&gt;"",VLOOKUP(Z1057,'Anlagentypen strukt inkl RD end'!$A$2:$H$40,8),"")</f>
        <v/>
      </c>
      <c r="AE1057" s="33" t="str">
        <f t="shared" si="302"/>
        <v/>
      </c>
      <c r="AF1057" s="25"/>
      <c r="AG1057" s="25"/>
      <c r="AH1057" s="25"/>
      <c r="AI1057" s="25"/>
      <c r="AJ1057" s="47" t="str">
        <f t="shared" si="303"/>
        <v/>
      </c>
      <c r="AK1057" s="48" t="str">
        <f t="shared" si="297"/>
        <v/>
      </c>
      <c r="AL1057" s="47" t="str">
        <f t="shared" si="308"/>
        <v/>
      </c>
      <c r="AM1057" s="27"/>
      <c r="AN1057" s="36" t="str">
        <f t="shared" si="298"/>
        <v/>
      </c>
      <c r="AO1057" s="39" t="str">
        <f t="shared" si="312"/>
        <v/>
      </c>
      <c r="AP1057" s="39" t="str">
        <f t="shared" si="304"/>
        <v/>
      </c>
      <c r="AQ1057" s="97" t="str">
        <f t="shared" si="299"/>
        <v/>
      </c>
      <c r="AR1057" s="140" t="str">
        <f>_xlfn.IFNA(IF(AND(MATCH(B1057,SlNrfürStrecke!A:A,0)&gt;0,MATCH(C1057,SlNrfürStrecke!B:B,0)&gt;0)=TRUE,"ja","nein"),"nein")</f>
        <v>nein</v>
      </c>
      <c r="AS1057" s="140" t="str">
        <f t="shared" si="305"/>
        <v>nein</v>
      </c>
      <c r="AT1057" s="113" t="str">
        <f t="shared" si="306"/>
        <v>Ja</v>
      </c>
      <c r="AU1057" s="113"/>
      <c r="AV1057" s="141" t="s">
        <v>3607</v>
      </c>
    </row>
    <row r="1058" spans="1:48" s="39" customFormat="1" hidden="1" x14ac:dyDescent="0.25">
      <c r="A1058" s="23"/>
      <c r="B1058" s="77">
        <v>54708</v>
      </c>
      <c r="C1058" s="81" t="s">
        <v>112</v>
      </c>
      <c r="D1058" s="81" t="s">
        <v>3</v>
      </c>
      <c r="E1058" s="37" t="b">
        <f t="shared" si="307"/>
        <v>0</v>
      </c>
      <c r="F1058" s="37" t="b">
        <f t="shared" si="300"/>
        <v>0</v>
      </c>
      <c r="G1058" s="38" t="str">
        <f t="shared" si="309"/>
        <v xml:space="preserve">54708 88 </v>
      </c>
      <c r="H1058" s="18" t="s">
        <v>1487</v>
      </c>
      <c r="I1058" s="94" t="s">
        <v>113</v>
      </c>
      <c r="J1058" s="19" t="s">
        <v>3</v>
      </c>
      <c r="K1058" s="19" t="s">
        <v>3</v>
      </c>
      <c r="L1058" s="51"/>
      <c r="M1058" s="51"/>
      <c r="N1058" s="19" t="str">
        <f t="shared" si="310"/>
        <v/>
      </c>
      <c r="O1058" s="22" t="str">
        <f t="shared" ca="1" si="313"/>
        <v>ja</v>
      </c>
      <c r="P1058" s="22" t="str">
        <f t="shared" ca="1" si="314"/>
        <v>ja</v>
      </c>
      <c r="Q1058" s="20" t="str">
        <f t="shared" ca="1" si="311"/>
        <v>Ja</v>
      </c>
      <c r="R1058" s="53" t="s">
        <v>1488</v>
      </c>
      <c r="S1058" s="73"/>
      <c r="T1058" s="28"/>
      <c r="U1058" s="33" t="str">
        <f t="shared" si="301"/>
        <v/>
      </c>
      <c r="V1058" s="29"/>
      <c r="W1058" s="35"/>
      <c r="X1058" s="35"/>
      <c r="Y1058" s="35"/>
      <c r="Z1058" s="35"/>
      <c r="AA1058" s="24" t="str">
        <f>IF(W1058&lt;&gt;"",VLOOKUP(W1058,'Anlagentypen strukt inkl RD end'!$A$2:$H$40,8),"")</f>
        <v/>
      </c>
      <c r="AB1058" s="24" t="str">
        <f>IF(X1058&lt;&gt;"",VLOOKUP(X1058,'Anlagentypen strukt inkl RD end'!$A$2:$H$40,8),"")</f>
        <v/>
      </c>
      <c r="AC1058" s="24" t="str">
        <f>IF(Y1058&lt;&gt;"",VLOOKUP(Y1058,'Anlagentypen strukt inkl RD end'!$A$2:$H$40,8),"")</f>
        <v/>
      </c>
      <c r="AD1058" s="24" t="str">
        <f>IF(Z1058&lt;&gt;"",VLOOKUP(Z1058,'Anlagentypen strukt inkl RD end'!$A$2:$H$40,8),"")</f>
        <v/>
      </c>
      <c r="AE1058" s="33" t="str">
        <f t="shared" si="302"/>
        <v/>
      </c>
      <c r="AF1058" s="25"/>
      <c r="AG1058" s="25"/>
      <c r="AH1058" s="25"/>
      <c r="AI1058" s="25"/>
      <c r="AJ1058" s="47" t="str">
        <f t="shared" si="303"/>
        <v/>
      </c>
      <c r="AK1058" s="48" t="str">
        <f t="shared" si="297"/>
        <v/>
      </c>
      <c r="AL1058" s="47" t="str">
        <f t="shared" si="308"/>
        <v/>
      </c>
      <c r="AM1058" s="27"/>
      <c r="AN1058" s="36" t="str">
        <f t="shared" si="298"/>
        <v/>
      </c>
      <c r="AO1058" s="39" t="str">
        <f t="shared" si="312"/>
        <v/>
      </c>
      <c r="AP1058" s="39" t="str">
        <f t="shared" si="304"/>
        <v/>
      </c>
      <c r="AQ1058" s="97" t="str">
        <f t="shared" si="299"/>
        <v/>
      </c>
      <c r="AR1058" s="113" t="str">
        <f>_xlfn.IFNA(IF(AND(MATCH(B1058,SlNrfürStrecke!A:A,0)&gt;0,MATCH(C1058,SlNrfürStrecke!B:B,0)&gt;0)=TRUE,"ja","nein"),"nein")</f>
        <v>nein</v>
      </c>
      <c r="AS1058" s="140" t="str">
        <f t="shared" si="305"/>
        <v>nein</v>
      </c>
      <c r="AT1058" s="113" t="str">
        <f t="shared" si="306"/>
        <v>Ja</v>
      </c>
      <c r="AU1058" s="113"/>
      <c r="AV1058" s="141" t="s">
        <v>3607</v>
      </c>
    </row>
    <row r="1059" spans="1:48" s="39" customFormat="1" ht="26.4" hidden="1" x14ac:dyDescent="0.25">
      <c r="A1059" s="23"/>
      <c r="B1059" s="77">
        <v>54708</v>
      </c>
      <c r="C1059" s="81" t="s">
        <v>142</v>
      </c>
      <c r="D1059" s="81" t="s">
        <v>8</v>
      </c>
      <c r="E1059" s="37" t="b">
        <f t="shared" si="307"/>
        <v>0</v>
      </c>
      <c r="F1059" s="37" t="b">
        <f t="shared" si="300"/>
        <v>0</v>
      </c>
      <c r="G1059" s="38" t="str">
        <f t="shared" si="309"/>
        <v>54708 91 g</v>
      </c>
      <c r="H1059" s="18" t="s">
        <v>1487</v>
      </c>
      <c r="I1059" s="94" t="s">
        <v>3164</v>
      </c>
      <c r="J1059" s="19" t="s">
        <v>3</v>
      </c>
      <c r="K1059" s="19" t="s">
        <v>3182</v>
      </c>
      <c r="L1059" s="51"/>
      <c r="M1059" s="51"/>
      <c r="N1059" s="19" t="str">
        <f t="shared" si="310"/>
        <v/>
      </c>
      <c r="O1059" s="22" t="str">
        <f t="shared" ca="1" si="313"/>
        <v>ja</v>
      </c>
      <c r="P1059" s="22" t="str">
        <f t="shared" ca="1" si="314"/>
        <v>ja</v>
      </c>
      <c r="Q1059" s="20" t="str">
        <f t="shared" ca="1" si="311"/>
        <v>Ja</v>
      </c>
      <c r="R1059" s="53" t="s">
        <v>1489</v>
      </c>
      <c r="S1059" s="84"/>
      <c r="T1059" s="83"/>
      <c r="U1059" s="33" t="str">
        <f t="shared" si="301"/>
        <v/>
      </c>
      <c r="V1059" s="29"/>
      <c r="W1059" s="35"/>
      <c r="X1059" s="35"/>
      <c r="Y1059" s="35"/>
      <c r="Z1059" s="35"/>
      <c r="AA1059" s="24" t="str">
        <f>IF(W1059&lt;&gt;"",VLOOKUP(W1059,'Anlagentypen strukt inkl RD end'!$A$2:$H$40,8),"")</f>
        <v/>
      </c>
      <c r="AB1059" s="24" t="str">
        <f>IF(X1059&lt;&gt;"",VLOOKUP(X1059,'Anlagentypen strukt inkl RD end'!$A$2:$H$40,8),"")</f>
        <v/>
      </c>
      <c r="AC1059" s="24" t="str">
        <f>IF(Y1059&lt;&gt;"",VLOOKUP(Y1059,'Anlagentypen strukt inkl RD end'!$A$2:$H$40,8),"")</f>
        <v/>
      </c>
      <c r="AD1059" s="24" t="str">
        <f>IF(Z1059&lt;&gt;"",VLOOKUP(Z1059,'Anlagentypen strukt inkl RD end'!$A$2:$H$40,8),"")</f>
        <v/>
      </c>
      <c r="AE1059" s="33" t="str">
        <f t="shared" si="302"/>
        <v/>
      </c>
      <c r="AF1059" s="25"/>
      <c r="AG1059" s="25"/>
      <c r="AH1059" s="25"/>
      <c r="AI1059" s="25"/>
      <c r="AJ1059" s="47" t="str">
        <f t="shared" si="303"/>
        <v/>
      </c>
      <c r="AK1059" s="48" t="str">
        <f t="shared" si="297"/>
        <v/>
      </c>
      <c r="AL1059" s="47" t="str">
        <f t="shared" si="308"/>
        <v/>
      </c>
      <c r="AM1059" s="27"/>
      <c r="AN1059" s="36" t="str">
        <f t="shared" si="298"/>
        <v/>
      </c>
      <c r="AO1059" s="39" t="str">
        <f t="shared" si="312"/>
        <v/>
      </c>
      <c r="AP1059" s="39" t="str">
        <f t="shared" si="304"/>
        <v/>
      </c>
      <c r="AQ1059" s="97" t="str">
        <f t="shared" si="299"/>
        <v/>
      </c>
      <c r="AR1059" s="113" t="str">
        <f>_xlfn.IFNA(IF(AND(MATCH(B1059,SlNrfürStrecke!A:A,0)&gt;0,MATCH(C1059,SlNrfürStrecke!B:B,0)&gt;0)=TRUE,"ja","nein"),"nein")</f>
        <v>nein</v>
      </c>
      <c r="AS1059" s="140" t="str">
        <f t="shared" si="305"/>
        <v>nein</v>
      </c>
      <c r="AT1059" s="113" t="str">
        <f t="shared" si="306"/>
        <v>Ja</v>
      </c>
      <c r="AU1059" s="113"/>
      <c r="AV1059" s="141" t="s">
        <v>3607</v>
      </c>
    </row>
    <row r="1060" spans="1:48" s="39" customFormat="1" hidden="1" x14ac:dyDescent="0.25">
      <c r="A1060" s="23"/>
      <c r="B1060" s="77">
        <v>54710</v>
      </c>
      <c r="C1060" s="80" t="s">
        <v>3</v>
      </c>
      <c r="D1060" s="81" t="s">
        <v>8</v>
      </c>
      <c r="E1060" s="37" t="b">
        <f t="shared" si="307"/>
        <v>0</v>
      </c>
      <c r="F1060" s="37" t="b">
        <f t="shared" si="300"/>
        <v>0</v>
      </c>
      <c r="G1060" s="38" t="str">
        <f t="shared" si="309"/>
        <v>54710  g</v>
      </c>
      <c r="H1060" s="18" t="s">
        <v>1491</v>
      </c>
      <c r="I1060" s="93" t="s">
        <v>2346</v>
      </c>
      <c r="J1060" s="19" t="s">
        <v>3</v>
      </c>
      <c r="K1060" s="19" t="s">
        <v>3</v>
      </c>
      <c r="L1060" s="51"/>
      <c r="M1060" s="51"/>
      <c r="N1060" s="19" t="str">
        <f t="shared" si="310"/>
        <v/>
      </c>
      <c r="O1060" s="22" t="str">
        <f t="shared" ca="1" si="313"/>
        <v>ja</v>
      </c>
      <c r="P1060" s="22" t="str">
        <f t="shared" ca="1" si="314"/>
        <v>ja</v>
      </c>
      <c r="Q1060" s="20" t="str">
        <f t="shared" ca="1" si="311"/>
        <v>Ja</v>
      </c>
      <c r="R1060" s="53" t="s">
        <v>1490</v>
      </c>
      <c r="S1060" s="84"/>
      <c r="T1060" s="83"/>
      <c r="U1060" s="33" t="str">
        <f t="shared" si="301"/>
        <v/>
      </c>
      <c r="V1060" s="29"/>
      <c r="W1060" s="35"/>
      <c r="X1060" s="35"/>
      <c r="Y1060" s="35"/>
      <c r="Z1060" s="35"/>
      <c r="AA1060" s="24" t="str">
        <f>IF(W1060&lt;&gt;"",VLOOKUP(W1060,'Anlagentypen strukt inkl RD end'!$A$2:$H$40,8),"")</f>
        <v/>
      </c>
      <c r="AB1060" s="24" t="str">
        <f>IF(X1060&lt;&gt;"",VLOOKUP(X1060,'Anlagentypen strukt inkl RD end'!$A$2:$H$40,8),"")</f>
        <v/>
      </c>
      <c r="AC1060" s="24" t="str">
        <f>IF(Y1060&lt;&gt;"",VLOOKUP(Y1060,'Anlagentypen strukt inkl RD end'!$A$2:$H$40,8),"")</f>
        <v/>
      </c>
      <c r="AD1060" s="24" t="str">
        <f>IF(Z1060&lt;&gt;"",VLOOKUP(Z1060,'Anlagentypen strukt inkl RD end'!$A$2:$H$40,8),"")</f>
        <v/>
      </c>
      <c r="AE1060" s="33" t="str">
        <f t="shared" si="302"/>
        <v/>
      </c>
      <c r="AF1060" s="25"/>
      <c r="AG1060" s="25"/>
      <c r="AH1060" s="25"/>
      <c r="AI1060" s="25"/>
      <c r="AJ1060" s="47" t="str">
        <f t="shared" si="303"/>
        <v/>
      </c>
      <c r="AK1060" s="48" t="str">
        <f t="shared" si="297"/>
        <v/>
      </c>
      <c r="AL1060" s="47" t="str">
        <f t="shared" si="308"/>
        <v/>
      </c>
      <c r="AM1060" s="27"/>
      <c r="AN1060" s="36" t="str">
        <f t="shared" si="298"/>
        <v/>
      </c>
      <c r="AO1060" s="39" t="str">
        <f t="shared" si="312"/>
        <v/>
      </c>
      <c r="AP1060" s="39" t="str">
        <f t="shared" si="304"/>
        <v/>
      </c>
      <c r="AQ1060" s="97" t="str">
        <f t="shared" si="299"/>
        <v/>
      </c>
      <c r="AR1060" s="140" t="str">
        <f>_xlfn.IFNA(IF(AND(MATCH(B1060,SlNrfürStrecke!A:A,0)&gt;0,MATCH(C1060,SlNrfürStrecke!B:B,0)&gt;0)=TRUE,"ja","nein"),"nein")</f>
        <v>nein</v>
      </c>
      <c r="AS1060" s="140" t="str">
        <f t="shared" si="305"/>
        <v>nein</v>
      </c>
      <c r="AT1060" s="113" t="str">
        <f t="shared" si="306"/>
        <v>Ja</v>
      </c>
      <c r="AU1060" s="113"/>
      <c r="AV1060" s="141" t="s">
        <v>3607</v>
      </c>
    </row>
    <row r="1061" spans="1:48" s="39" customFormat="1" hidden="1" x14ac:dyDescent="0.25">
      <c r="A1061" s="23"/>
      <c r="B1061" s="77">
        <v>54710</v>
      </c>
      <c r="C1061" s="81" t="s">
        <v>112</v>
      </c>
      <c r="D1061" s="81" t="s">
        <v>3</v>
      </c>
      <c r="E1061" s="37" t="b">
        <f t="shared" si="307"/>
        <v>0</v>
      </c>
      <c r="F1061" s="37" t="b">
        <f t="shared" si="300"/>
        <v>0</v>
      </c>
      <c r="G1061" s="38" t="str">
        <f t="shared" si="309"/>
        <v xml:space="preserve">54710 88 </v>
      </c>
      <c r="H1061" s="18" t="s">
        <v>1491</v>
      </c>
      <c r="I1061" s="94" t="s">
        <v>113</v>
      </c>
      <c r="J1061" s="19" t="s">
        <v>3</v>
      </c>
      <c r="K1061" s="19" t="s">
        <v>3</v>
      </c>
      <c r="L1061" s="51"/>
      <c r="M1061" s="51"/>
      <c r="N1061" s="19" t="str">
        <f t="shared" si="310"/>
        <v/>
      </c>
      <c r="O1061" s="22" t="str">
        <f t="shared" ca="1" si="313"/>
        <v>ja</v>
      </c>
      <c r="P1061" s="22" t="str">
        <f t="shared" ca="1" si="314"/>
        <v>ja</v>
      </c>
      <c r="Q1061" s="20" t="str">
        <f t="shared" ca="1" si="311"/>
        <v>Ja</v>
      </c>
      <c r="R1061" s="53" t="s">
        <v>1492</v>
      </c>
      <c r="S1061" s="73"/>
      <c r="T1061" s="28"/>
      <c r="U1061" s="33" t="str">
        <f t="shared" si="301"/>
        <v/>
      </c>
      <c r="V1061" s="29"/>
      <c r="W1061" s="35"/>
      <c r="X1061" s="35"/>
      <c r="Y1061" s="35"/>
      <c r="Z1061" s="35"/>
      <c r="AA1061" s="24" t="str">
        <f>IF(W1061&lt;&gt;"",VLOOKUP(W1061,'Anlagentypen strukt inkl RD end'!$A$2:$H$40,8),"")</f>
        <v/>
      </c>
      <c r="AB1061" s="24" t="str">
        <f>IF(X1061&lt;&gt;"",VLOOKUP(X1061,'Anlagentypen strukt inkl RD end'!$A$2:$H$40,8),"")</f>
        <v/>
      </c>
      <c r="AC1061" s="24" t="str">
        <f>IF(Y1061&lt;&gt;"",VLOOKUP(Y1061,'Anlagentypen strukt inkl RD end'!$A$2:$H$40,8),"")</f>
        <v/>
      </c>
      <c r="AD1061" s="24" t="str">
        <f>IF(Z1061&lt;&gt;"",VLOOKUP(Z1061,'Anlagentypen strukt inkl RD end'!$A$2:$H$40,8),"")</f>
        <v/>
      </c>
      <c r="AE1061" s="33" t="str">
        <f t="shared" si="302"/>
        <v/>
      </c>
      <c r="AF1061" s="25"/>
      <c r="AG1061" s="25"/>
      <c r="AH1061" s="25"/>
      <c r="AI1061" s="25"/>
      <c r="AJ1061" s="47" t="str">
        <f t="shared" si="303"/>
        <v/>
      </c>
      <c r="AK1061" s="48" t="str">
        <f t="shared" si="297"/>
        <v/>
      </c>
      <c r="AL1061" s="47" t="str">
        <f t="shared" si="308"/>
        <v/>
      </c>
      <c r="AM1061" s="27"/>
      <c r="AN1061" s="36" t="str">
        <f t="shared" si="298"/>
        <v/>
      </c>
      <c r="AO1061" s="39" t="str">
        <f t="shared" si="312"/>
        <v/>
      </c>
      <c r="AP1061" s="39" t="str">
        <f t="shared" si="304"/>
        <v/>
      </c>
      <c r="AQ1061" s="97" t="str">
        <f t="shared" si="299"/>
        <v/>
      </c>
      <c r="AR1061" s="113" t="str">
        <f>_xlfn.IFNA(IF(AND(MATCH(B1061,SlNrfürStrecke!A:A,0)&gt;0,MATCH(C1061,SlNrfürStrecke!B:B,0)&gt;0)=TRUE,"ja","nein"),"nein")</f>
        <v>nein</v>
      </c>
      <c r="AS1061" s="140" t="str">
        <f t="shared" si="305"/>
        <v>nein</v>
      </c>
      <c r="AT1061" s="113" t="str">
        <f t="shared" si="306"/>
        <v>Ja</v>
      </c>
      <c r="AU1061" s="113"/>
      <c r="AV1061" s="141" t="s">
        <v>3607</v>
      </c>
    </row>
    <row r="1062" spans="1:48" s="39" customFormat="1" ht="26.4" hidden="1" x14ac:dyDescent="0.25">
      <c r="A1062" s="23"/>
      <c r="B1062" s="77">
        <v>54710</v>
      </c>
      <c r="C1062" s="81" t="s">
        <v>142</v>
      </c>
      <c r="D1062" s="81" t="s">
        <v>8</v>
      </c>
      <c r="E1062" s="37" t="b">
        <f t="shared" si="307"/>
        <v>0</v>
      </c>
      <c r="F1062" s="37" t="b">
        <f t="shared" si="300"/>
        <v>0</v>
      </c>
      <c r="G1062" s="38" t="str">
        <f t="shared" si="309"/>
        <v>54710 91 g</v>
      </c>
      <c r="H1062" s="18" t="s">
        <v>1491</v>
      </c>
      <c r="I1062" s="94" t="s">
        <v>3164</v>
      </c>
      <c r="J1062" s="19" t="s">
        <v>3</v>
      </c>
      <c r="K1062" s="19" t="s">
        <v>3182</v>
      </c>
      <c r="L1062" s="51"/>
      <c r="M1062" s="51"/>
      <c r="N1062" s="19" t="str">
        <f t="shared" si="310"/>
        <v/>
      </c>
      <c r="O1062" s="22" t="str">
        <f t="shared" ca="1" si="313"/>
        <v>ja</v>
      </c>
      <c r="P1062" s="22" t="str">
        <f t="shared" ca="1" si="314"/>
        <v>ja</v>
      </c>
      <c r="Q1062" s="20" t="str">
        <f t="shared" ca="1" si="311"/>
        <v>Ja</v>
      </c>
      <c r="R1062" s="53" t="s">
        <v>1493</v>
      </c>
      <c r="S1062" s="84"/>
      <c r="T1062" s="83"/>
      <c r="U1062" s="33" t="str">
        <f t="shared" si="301"/>
        <v/>
      </c>
      <c r="V1062" s="29"/>
      <c r="W1062" s="35"/>
      <c r="X1062" s="35"/>
      <c r="Y1062" s="35"/>
      <c r="Z1062" s="35"/>
      <c r="AA1062" s="24" t="str">
        <f>IF(W1062&lt;&gt;"",VLOOKUP(W1062,'Anlagentypen strukt inkl RD end'!$A$2:$H$40,8),"")</f>
        <v/>
      </c>
      <c r="AB1062" s="24" t="str">
        <f>IF(X1062&lt;&gt;"",VLOOKUP(X1062,'Anlagentypen strukt inkl RD end'!$A$2:$H$40,8),"")</f>
        <v/>
      </c>
      <c r="AC1062" s="24" t="str">
        <f>IF(Y1062&lt;&gt;"",VLOOKUP(Y1062,'Anlagentypen strukt inkl RD end'!$A$2:$H$40,8),"")</f>
        <v/>
      </c>
      <c r="AD1062" s="24" t="str">
        <f>IF(Z1062&lt;&gt;"",VLOOKUP(Z1062,'Anlagentypen strukt inkl RD end'!$A$2:$H$40,8),"")</f>
        <v/>
      </c>
      <c r="AE1062" s="33" t="str">
        <f t="shared" si="302"/>
        <v/>
      </c>
      <c r="AF1062" s="25"/>
      <c r="AG1062" s="25"/>
      <c r="AH1062" s="25"/>
      <c r="AI1062" s="25"/>
      <c r="AJ1062" s="47" t="str">
        <f t="shared" si="303"/>
        <v/>
      </c>
      <c r="AK1062" s="48" t="str">
        <f t="shared" si="297"/>
        <v/>
      </c>
      <c r="AL1062" s="47" t="str">
        <f t="shared" si="308"/>
        <v/>
      </c>
      <c r="AM1062" s="27"/>
      <c r="AN1062" s="36" t="str">
        <f t="shared" si="298"/>
        <v/>
      </c>
      <c r="AO1062" s="39" t="str">
        <f t="shared" si="312"/>
        <v/>
      </c>
      <c r="AP1062" s="39" t="str">
        <f t="shared" si="304"/>
        <v/>
      </c>
      <c r="AQ1062" s="97" t="str">
        <f t="shared" si="299"/>
        <v/>
      </c>
      <c r="AR1062" s="113" t="str">
        <f>_xlfn.IFNA(IF(AND(MATCH(B1062,SlNrfürStrecke!A:A,0)&gt;0,MATCH(C1062,SlNrfürStrecke!B:B,0)&gt;0)=TRUE,"ja","nein"),"nein")</f>
        <v>nein</v>
      </c>
      <c r="AS1062" s="140" t="str">
        <f t="shared" si="305"/>
        <v>nein</v>
      </c>
      <c r="AT1062" s="113" t="str">
        <f t="shared" si="306"/>
        <v>Ja</v>
      </c>
      <c r="AU1062" s="113"/>
      <c r="AV1062" s="141" t="s">
        <v>3607</v>
      </c>
    </row>
    <row r="1063" spans="1:48" s="39" customFormat="1" ht="39.6" hidden="1" x14ac:dyDescent="0.25">
      <c r="A1063" s="23"/>
      <c r="B1063" s="77">
        <v>54715</v>
      </c>
      <c r="C1063" s="80" t="s">
        <v>3</v>
      </c>
      <c r="D1063" s="81" t="s">
        <v>8</v>
      </c>
      <c r="E1063" s="37" t="b">
        <f t="shared" si="307"/>
        <v>0</v>
      </c>
      <c r="F1063" s="37" t="b">
        <f t="shared" si="300"/>
        <v>0</v>
      </c>
      <c r="G1063" s="38" t="str">
        <f t="shared" si="309"/>
        <v>54715  g</v>
      </c>
      <c r="H1063" s="18" t="s">
        <v>1495</v>
      </c>
      <c r="I1063" s="93" t="s">
        <v>2346</v>
      </c>
      <c r="J1063" s="19" t="s">
        <v>3</v>
      </c>
      <c r="K1063" s="19" t="s">
        <v>3</v>
      </c>
      <c r="L1063" s="51"/>
      <c r="M1063" s="51"/>
      <c r="N1063" s="19" t="str">
        <f t="shared" si="310"/>
        <v/>
      </c>
      <c r="O1063" s="22" t="str">
        <f t="shared" ca="1" si="313"/>
        <v>ja</v>
      </c>
      <c r="P1063" s="22" t="str">
        <f t="shared" ca="1" si="314"/>
        <v>ja</v>
      </c>
      <c r="Q1063" s="20" t="str">
        <f t="shared" ca="1" si="311"/>
        <v>Ja</v>
      </c>
      <c r="R1063" s="53" t="s">
        <v>1494</v>
      </c>
      <c r="S1063" s="84"/>
      <c r="T1063" s="83"/>
      <c r="U1063" s="33" t="str">
        <f t="shared" si="301"/>
        <v/>
      </c>
      <c r="V1063" s="29"/>
      <c r="W1063" s="35"/>
      <c r="X1063" s="35"/>
      <c r="Y1063" s="35"/>
      <c r="Z1063" s="35"/>
      <c r="AA1063" s="24" t="str">
        <f>IF(W1063&lt;&gt;"",VLOOKUP(W1063,'Anlagentypen strukt inkl RD end'!$A$2:$H$40,8),"")</f>
        <v/>
      </c>
      <c r="AB1063" s="24" t="str">
        <f>IF(X1063&lt;&gt;"",VLOOKUP(X1063,'Anlagentypen strukt inkl RD end'!$A$2:$H$40,8),"")</f>
        <v/>
      </c>
      <c r="AC1063" s="24" t="str">
        <f>IF(Y1063&lt;&gt;"",VLOOKUP(Y1063,'Anlagentypen strukt inkl RD end'!$A$2:$H$40,8),"")</f>
        <v/>
      </c>
      <c r="AD1063" s="24" t="str">
        <f>IF(Z1063&lt;&gt;"",VLOOKUP(Z1063,'Anlagentypen strukt inkl RD end'!$A$2:$H$40,8),"")</f>
        <v/>
      </c>
      <c r="AE1063" s="33" t="str">
        <f t="shared" si="302"/>
        <v/>
      </c>
      <c r="AF1063" s="25"/>
      <c r="AG1063" s="25"/>
      <c r="AH1063" s="25"/>
      <c r="AI1063" s="25"/>
      <c r="AJ1063" s="47" t="str">
        <f t="shared" si="303"/>
        <v/>
      </c>
      <c r="AK1063" s="48" t="str">
        <f t="shared" si="297"/>
        <v/>
      </c>
      <c r="AL1063" s="47" t="str">
        <f t="shared" si="308"/>
        <v/>
      </c>
      <c r="AM1063" s="27"/>
      <c r="AN1063" s="36" t="str">
        <f t="shared" si="298"/>
        <v/>
      </c>
      <c r="AO1063" s="39" t="str">
        <f t="shared" si="312"/>
        <v/>
      </c>
      <c r="AP1063" s="39" t="str">
        <f t="shared" si="304"/>
        <v/>
      </c>
      <c r="AQ1063" s="97" t="str">
        <f t="shared" si="299"/>
        <v/>
      </c>
      <c r="AR1063" s="140" t="str">
        <f>_xlfn.IFNA(IF(AND(MATCH(B1063,SlNrfürStrecke!A:A,0)&gt;0,MATCH(C1063,SlNrfürStrecke!B:B,0)&gt;0)=TRUE,"ja","nein"),"nein")</f>
        <v>nein</v>
      </c>
      <c r="AS1063" s="140" t="str">
        <f t="shared" si="305"/>
        <v>nein</v>
      </c>
      <c r="AT1063" s="113" t="str">
        <f t="shared" si="306"/>
        <v>Ja</v>
      </c>
      <c r="AU1063" s="113"/>
      <c r="AV1063" s="141" t="s">
        <v>3607</v>
      </c>
    </row>
    <row r="1064" spans="1:48" s="39" customFormat="1" ht="39.6" hidden="1" x14ac:dyDescent="0.25">
      <c r="A1064" s="23"/>
      <c r="B1064" s="77">
        <v>54715</v>
      </c>
      <c r="C1064" s="81" t="s">
        <v>112</v>
      </c>
      <c r="D1064" s="81" t="s">
        <v>3</v>
      </c>
      <c r="E1064" s="37" t="b">
        <f t="shared" si="307"/>
        <v>0</v>
      </c>
      <c r="F1064" s="37" t="b">
        <f t="shared" si="300"/>
        <v>0</v>
      </c>
      <c r="G1064" s="38" t="str">
        <f t="shared" si="309"/>
        <v xml:space="preserve">54715 88 </v>
      </c>
      <c r="H1064" s="18" t="s">
        <v>1495</v>
      </c>
      <c r="I1064" s="94" t="s">
        <v>113</v>
      </c>
      <c r="J1064" s="19" t="s">
        <v>3</v>
      </c>
      <c r="K1064" s="19" t="s">
        <v>3</v>
      </c>
      <c r="L1064" s="51"/>
      <c r="M1064" s="51"/>
      <c r="N1064" s="19" t="str">
        <f t="shared" si="310"/>
        <v/>
      </c>
      <c r="O1064" s="22" t="str">
        <f t="shared" ca="1" si="313"/>
        <v>ja</v>
      </c>
      <c r="P1064" s="22" t="str">
        <f t="shared" ca="1" si="314"/>
        <v>ja</v>
      </c>
      <c r="Q1064" s="20" t="str">
        <f t="shared" ca="1" si="311"/>
        <v>Ja</v>
      </c>
      <c r="R1064" s="53" t="s">
        <v>1496</v>
      </c>
      <c r="S1064" s="73"/>
      <c r="T1064" s="28"/>
      <c r="U1064" s="33" t="str">
        <f t="shared" si="301"/>
        <v/>
      </c>
      <c r="V1064" s="29"/>
      <c r="W1064" s="35"/>
      <c r="X1064" s="35"/>
      <c r="Y1064" s="35"/>
      <c r="Z1064" s="35"/>
      <c r="AA1064" s="24" t="str">
        <f>IF(W1064&lt;&gt;"",VLOOKUP(W1064,'Anlagentypen strukt inkl RD end'!$A$2:$H$40,8),"")</f>
        <v/>
      </c>
      <c r="AB1064" s="24" t="str">
        <f>IF(X1064&lt;&gt;"",VLOOKUP(X1064,'Anlagentypen strukt inkl RD end'!$A$2:$H$40,8),"")</f>
        <v/>
      </c>
      <c r="AC1064" s="24" t="str">
        <f>IF(Y1064&lt;&gt;"",VLOOKUP(Y1064,'Anlagentypen strukt inkl RD end'!$A$2:$H$40,8),"")</f>
        <v/>
      </c>
      <c r="AD1064" s="24" t="str">
        <f>IF(Z1064&lt;&gt;"",VLOOKUP(Z1064,'Anlagentypen strukt inkl RD end'!$A$2:$H$40,8),"")</f>
        <v/>
      </c>
      <c r="AE1064" s="33" t="str">
        <f t="shared" si="302"/>
        <v/>
      </c>
      <c r="AF1064" s="25"/>
      <c r="AG1064" s="25"/>
      <c r="AH1064" s="25"/>
      <c r="AI1064" s="25"/>
      <c r="AJ1064" s="47" t="str">
        <f t="shared" si="303"/>
        <v/>
      </c>
      <c r="AK1064" s="48" t="str">
        <f t="shared" si="297"/>
        <v/>
      </c>
      <c r="AL1064" s="47" t="str">
        <f t="shared" si="308"/>
        <v/>
      </c>
      <c r="AM1064" s="27"/>
      <c r="AN1064" s="36" t="str">
        <f t="shared" si="298"/>
        <v/>
      </c>
      <c r="AO1064" s="39" t="str">
        <f t="shared" si="312"/>
        <v/>
      </c>
      <c r="AP1064" s="39" t="str">
        <f t="shared" si="304"/>
        <v/>
      </c>
      <c r="AQ1064" s="97" t="str">
        <f t="shared" si="299"/>
        <v/>
      </c>
      <c r="AR1064" s="113" t="str">
        <f>_xlfn.IFNA(IF(AND(MATCH(B1064,SlNrfürStrecke!A:A,0)&gt;0,MATCH(C1064,SlNrfürStrecke!B:B,0)&gt;0)=TRUE,"ja","nein"),"nein")</f>
        <v>nein</v>
      </c>
      <c r="AS1064" s="140" t="str">
        <f t="shared" si="305"/>
        <v>nein</v>
      </c>
      <c r="AT1064" s="113" t="str">
        <f t="shared" si="306"/>
        <v>Ja</v>
      </c>
      <c r="AU1064" s="113"/>
      <c r="AV1064" s="141" t="s">
        <v>3607</v>
      </c>
    </row>
    <row r="1065" spans="1:48" s="39" customFormat="1" ht="39.6" hidden="1" x14ac:dyDescent="0.25">
      <c r="A1065" s="23"/>
      <c r="B1065" s="77">
        <v>54715</v>
      </c>
      <c r="C1065" s="81" t="s">
        <v>142</v>
      </c>
      <c r="D1065" s="81" t="s">
        <v>8</v>
      </c>
      <c r="E1065" s="37" t="b">
        <f t="shared" si="307"/>
        <v>0</v>
      </c>
      <c r="F1065" s="37" t="b">
        <f t="shared" si="300"/>
        <v>0</v>
      </c>
      <c r="G1065" s="38" t="str">
        <f t="shared" si="309"/>
        <v>54715 91 g</v>
      </c>
      <c r="H1065" s="18" t="s">
        <v>1495</v>
      </c>
      <c r="I1065" s="94" t="s">
        <v>3164</v>
      </c>
      <c r="J1065" s="19" t="s">
        <v>3</v>
      </c>
      <c r="K1065" s="19" t="s">
        <v>3182</v>
      </c>
      <c r="L1065" s="51"/>
      <c r="M1065" s="51"/>
      <c r="N1065" s="19" t="str">
        <f t="shared" si="310"/>
        <v/>
      </c>
      <c r="O1065" s="22" t="str">
        <f t="shared" ca="1" si="313"/>
        <v>ja</v>
      </c>
      <c r="P1065" s="22" t="str">
        <f t="shared" ca="1" si="314"/>
        <v>ja</v>
      </c>
      <c r="Q1065" s="20" t="str">
        <f t="shared" ca="1" si="311"/>
        <v>Ja</v>
      </c>
      <c r="R1065" s="53" t="s">
        <v>1497</v>
      </c>
      <c r="S1065" s="84"/>
      <c r="T1065" s="83"/>
      <c r="U1065" s="33" t="str">
        <f t="shared" si="301"/>
        <v/>
      </c>
      <c r="V1065" s="29"/>
      <c r="W1065" s="35"/>
      <c r="X1065" s="35"/>
      <c r="Y1065" s="35"/>
      <c r="Z1065" s="35"/>
      <c r="AA1065" s="24" t="str">
        <f>IF(W1065&lt;&gt;"",VLOOKUP(W1065,'Anlagentypen strukt inkl RD end'!$A$2:$H$40,8),"")</f>
        <v/>
      </c>
      <c r="AB1065" s="24" t="str">
        <f>IF(X1065&lt;&gt;"",VLOOKUP(X1065,'Anlagentypen strukt inkl RD end'!$A$2:$H$40,8),"")</f>
        <v/>
      </c>
      <c r="AC1065" s="24" t="str">
        <f>IF(Y1065&lt;&gt;"",VLOOKUP(Y1065,'Anlagentypen strukt inkl RD end'!$A$2:$H$40,8),"")</f>
        <v/>
      </c>
      <c r="AD1065" s="24" t="str">
        <f>IF(Z1065&lt;&gt;"",VLOOKUP(Z1065,'Anlagentypen strukt inkl RD end'!$A$2:$H$40,8),"")</f>
        <v/>
      </c>
      <c r="AE1065" s="33" t="str">
        <f t="shared" si="302"/>
        <v/>
      </c>
      <c r="AF1065" s="25"/>
      <c r="AG1065" s="25"/>
      <c r="AH1065" s="25"/>
      <c r="AI1065" s="25"/>
      <c r="AJ1065" s="47" t="str">
        <f t="shared" si="303"/>
        <v/>
      </c>
      <c r="AK1065" s="48" t="str">
        <f t="shared" si="297"/>
        <v/>
      </c>
      <c r="AL1065" s="47" t="str">
        <f t="shared" si="308"/>
        <v/>
      </c>
      <c r="AM1065" s="27"/>
      <c r="AN1065" s="36" t="str">
        <f t="shared" si="298"/>
        <v/>
      </c>
      <c r="AO1065" s="39" t="str">
        <f t="shared" si="312"/>
        <v/>
      </c>
      <c r="AP1065" s="39" t="str">
        <f t="shared" si="304"/>
        <v/>
      </c>
      <c r="AQ1065" s="97" t="str">
        <f t="shared" si="299"/>
        <v/>
      </c>
      <c r="AR1065" s="113" t="str">
        <f>_xlfn.IFNA(IF(AND(MATCH(B1065,SlNrfürStrecke!A:A,0)&gt;0,MATCH(C1065,SlNrfürStrecke!B:B,0)&gt;0)=TRUE,"ja","nein"),"nein")</f>
        <v>nein</v>
      </c>
      <c r="AS1065" s="140" t="str">
        <f t="shared" si="305"/>
        <v>nein</v>
      </c>
      <c r="AT1065" s="113" t="str">
        <f t="shared" si="306"/>
        <v>Ja</v>
      </c>
      <c r="AU1065" s="113"/>
      <c r="AV1065" s="141" t="s">
        <v>3607</v>
      </c>
    </row>
    <row r="1066" spans="1:48" s="39" customFormat="1" hidden="1" x14ac:dyDescent="0.25">
      <c r="A1066" s="23"/>
      <c r="B1066" s="77">
        <v>54716</v>
      </c>
      <c r="C1066" s="80" t="s">
        <v>3</v>
      </c>
      <c r="D1066" s="81" t="s">
        <v>8</v>
      </c>
      <c r="E1066" s="37" t="b">
        <f t="shared" si="307"/>
        <v>0</v>
      </c>
      <c r="F1066" s="37" t="b">
        <f t="shared" si="300"/>
        <v>0</v>
      </c>
      <c r="G1066" s="38" t="str">
        <f t="shared" si="309"/>
        <v>54716  g</v>
      </c>
      <c r="H1066" s="18" t="s">
        <v>1499</v>
      </c>
      <c r="I1066" s="93" t="s">
        <v>2346</v>
      </c>
      <c r="J1066" s="19" t="s">
        <v>3</v>
      </c>
      <c r="K1066" s="19" t="s">
        <v>3</v>
      </c>
      <c r="L1066" s="51"/>
      <c r="M1066" s="51"/>
      <c r="N1066" s="19" t="str">
        <f t="shared" si="310"/>
        <v/>
      </c>
      <c r="O1066" s="22" t="str">
        <f t="shared" ca="1" si="313"/>
        <v>ja</v>
      </c>
      <c r="P1066" s="22" t="str">
        <f t="shared" ca="1" si="314"/>
        <v>ja</v>
      </c>
      <c r="Q1066" s="20" t="str">
        <f t="shared" ca="1" si="311"/>
        <v>Ja</v>
      </c>
      <c r="R1066" s="53" t="s">
        <v>1498</v>
      </c>
      <c r="S1066" s="84"/>
      <c r="T1066" s="83"/>
      <c r="U1066" s="33" t="str">
        <f t="shared" si="301"/>
        <v/>
      </c>
      <c r="V1066" s="29"/>
      <c r="W1066" s="35"/>
      <c r="X1066" s="35"/>
      <c r="Y1066" s="35"/>
      <c r="Z1066" s="35"/>
      <c r="AA1066" s="24" t="str">
        <f>IF(W1066&lt;&gt;"",VLOOKUP(W1066,'Anlagentypen strukt inkl RD end'!$A$2:$H$40,8),"")</f>
        <v/>
      </c>
      <c r="AB1066" s="24" t="str">
        <f>IF(X1066&lt;&gt;"",VLOOKUP(X1066,'Anlagentypen strukt inkl RD end'!$A$2:$H$40,8),"")</f>
        <v/>
      </c>
      <c r="AC1066" s="24" t="str">
        <f>IF(Y1066&lt;&gt;"",VLOOKUP(Y1066,'Anlagentypen strukt inkl RD end'!$A$2:$H$40,8),"")</f>
        <v/>
      </c>
      <c r="AD1066" s="24" t="str">
        <f>IF(Z1066&lt;&gt;"",VLOOKUP(Z1066,'Anlagentypen strukt inkl RD end'!$A$2:$H$40,8),"")</f>
        <v/>
      </c>
      <c r="AE1066" s="33" t="str">
        <f t="shared" si="302"/>
        <v/>
      </c>
      <c r="AF1066" s="25"/>
      <c r="AG1066" s="25"/>
      <c r="AH1066" s="25"/>
      <c r="AI1066" s="25"/>
      <c r="AJ1066" s="47" t="str">
        <f t="shared" si="303"/>
        <v/>
      </c>
      <c r="AK1066" s="48" t="str">
        <f t="shared" si="297"/>
        <v/>
      </c>
      <c r="AL1066" s="47" t="str">
        <f t="shared" si="308"/>
        <v/>
      </c>
      <c r="AM1066" s="27"/>
      <c r="AN1066" s="36" t="str">
        <f t="shared" si="298"/>
        <v/>
      </c>
      <c r="AO1066" s="39" t="str">
        <f t="shared" si="312"/>
        <v/>
      </c>
      <c r="AP1066" s="39" t="str">
        <f t="shared" si="304"/>
        <v/>
      </c>
      <c r="AQ1066" s="97" t="str">
        <f t="shared" si="299"/>
        <v/>
      </c>
      <c r="AR1066" s="140" t="str">
        <f>_xlfn.IFNA(IF(AND(MATCH(B1066,SlNrfürStrecke!A:A,0)&gt;0,MATCH(C1066,SlNrfürStrecke!B:B,0)&gt;0)=TRUE,"ja","nein"),"nein")</f>
        <v>nein</v>
      </c>
      <c r="AS1066" s="140" t="str">
        <f t="shared" si="305"/>
        <v>nein</v>
      </c>
      <c r="AT1066" s="113" t="str">
        <f t="shared" si="306"/>
        <v>Ja</v>
      </c>
      <c r="AU1066" s="113"/>
      <c r="AV1066" s="141" t="s">
        <v>3607</v>
      </c>
    </row>
    <row r="1067" spans="1:48" s="39" customFormat="1" hidden="1" x14ac:dyDescent="0.25">
      <c r="A1067" s="23"/>
      <c r="B1067" s="77">
        <v>54716</v>
      </c>
      <c r="C1067" s="81" t="s">
        <v>112</v>
      </c>
      <c r="D1067" s="81" t="s">
        <v>3</v>
      </c>
      <c r="E1067" s="37" t="b">
        <f t="shared" si="307"/>
        <v>0</v>
      </c>
      <c r="F1067" s="37" t="b">
        <f t="shared" si="300"/>
        <v>0</v>
      </c>
      <c r="G1067" s="38" t="str">
        <f t="shared" si="309"/>
        <v xml:space="preserve">54716 88 </v>
      </c>
      <c r="H1067" s="18" t="s">
        <v>1499</v>
      </c>
      <c r="I1067" s="94" t="s">
        <v>113</v>
      </c>
      <c r="J1067" s="19" t="s">
        <v>3</v>
      </c>
      <c r="K1067" s="19" t="s">
        <v>3</v>
      </c>
      <c r="L1067" s="51"/>
      <c r="M1067" s="51"/>
      <c r="N1067" s="19" t="str">
        <f t="shared" si="310"/>
        <v/>
      </c>
      <c r="O1067" s="22" t="str">
        <f t="shared" ca="1" si="313"/>
        <v>ja</v>
      </c>
      <c r="P1067" s="22" t="str">
        <f t="shared" ca="1" si="314"/>
        <v>ja</v>
      </c>
      <c r="Q1067" s="20" t="str">
        <f t="shared" ca="1" si="311"/>
        <v>Ja</v>
      </c>
      <c r="R1067" s="53" t="s">
        <v>1500</v>
      </c>
      <c r="S1067" s="73"/>
      <c r="T1067" s="28"/>
      <c r="U1067" s="33" t="str">
        <f t="shared" si="301"/>
        <v/>
      </c>
      <c r="V1067" s="29"/>
      <c r="W1067" s="35"/>
      <c r="X1067" s="35"/>
      <c r="Y1067" s="35"/>
      <c r="Z1067" s="35"/>
      <c r="AA1067" s="24" t="str">
        <f>IF(W1067&lt;&gt;"",VLOOKUP(W1067,'Anlagentypen strukt inkl RD end'!$A$2:$H$40,8),"")</f>
        <v/>
      </c>
      <c r="AB1067" s="24" t="str">
        <f>IF(X1067&lt;&gt;"",VLOOKUP(X1067,'Anlagentypen strukt inkl RD end'!$A$2:$H$40,8),"")</f>
        <v/>
      </c>
      <c r="AC1067" s="24" t="str">
        <f>IF(Y1067&lt;&gt;"",VLOOKUP(Y1067,'Anlagentypen strukt inkl RD end'!$A$2:$H$40,8),"")</f>
        <v/>
      </c>
      <c r="AD1067" s="24" t="str">
        <f>IF(Z1067&lt;&gt;"",VLOOKUP(Z1067,'Anlagentypen strukt inkl RD end'!$A$2:$H$40,8),"")</f>
        <v/>
      </c>
      <c r="AE1067" s="33" t="str">
        <f t="shared" si="302"/>
        <v/>
      </c>
      <c r="AF1067" s="25"/>
      <c r="AG1067" s="25"/>
      <c r="AH1067" s="25"/>
      <c r="AI1067" s="25"/>
      <c r="AJ1067" s="47" t="str">
        <f t="shared" si="303"/>
        <v/>
      </c>
      <c r="AK1067" s="48" t="str">
        <f t="shared" si="297"/>
        <v/>
      </c>
      <c r="AL1067" s="47" t="str">
        <f t="shared" si="308"/>
        <v/>
      </c>
      <c r="AM1067" s="27"/>
      <c r="AN1067" s="36" t="str">
        <f t="shared" si="298"/>
        <v/>
      </c>
      <c r="AO1067" s="39" t="str">
        <f t="shared" si="312"/>
        <v/>
      </c>
      <c r="AP1067" s="39" t="str">
        <f t="shared" si="304"/>
        <v/>
      </c>
      <c r="AQ1067" s="97" t="str">
        <f t="shared" si="299"/>
        <v/>
      </c>
      <c r="AR1067" s="113" t="str">
        <f>_xlfn.IFNA(IF(AND(MATCH(B1067,SlNrfürStrecke!A:A,0)&gt;0,MATCH(C1067,SlNrfürStrecke!B:B,0)&gt;0)=TRUE,"ja","nein"),"nein")</f>
        <v>nein</v>
      </c>
      <c r="AS1067" s="140" t="str">
        <f t="shared" si="305"/>
        <v>nein</v>
      </c>
      <c r="AT1067" s="113" t="str">
        <f t="shared" si="306"/>
        <v>Ja</v>
      </c>
      <c r="AU1067" s="113"/>
      <c r="AV1067" s="141" t="s">
        <v>3607</v>
      </c>
    </row>
    <row r="1068" spans="1:48" s="39" customFormat="1" ht="26.4" hidden="1" x14ac:dyDescent="0.25">
      <c r="A1068" s="23"/>
      <c r="B1068" s="77">
        <v>54716</v>
      </c>
      <c r="C1068" s="81" t="s">
        <v>142</v>
      </c>
      <c r="D1068" s="81" t="s">
        <v>8</v>
      </c>
      <c r="E1068" s="37" t="b">
        <f t="shared" si="307"/>
        <v>0</v>
      </c>
      <c r="F1068" s="37" t="b">
        <f t="shared" si="300"/>
        <v>0</v>
      </c>
      <c r="G1068" s="38" t="str">
        <f t="shared" si="309"/>
        <v>54716 91 g</v>
      </c>
      <c r="H1068" s="18" t="s">
        <v>1499</v>
      </c>
      <c r="I1068" s="94" t="s">
        <v>3164</v>
      </c>
      <c r="J1068" s="19" t="s">
        <v>3</v>
      </c>
      <c r="K1068" s="19" t="s">
        <v>3182</v>
      </c>
      <c r="L1068" s="51"/>
      <c r="M1068" s="51"/>
      <c r="N1068" s="19" t="str">
        <f t="shared" si="310"/>
        <v/>
      </c>
      <c r="O1068" s="22" t="str">
        <f t="shared" ca="1" si="313"/>
        <v>ja</v>
      </c>
      <c r="P1068" s="22" t="str">
        <f t="shared" ca="1" si="314"/>
        <v>ja</v>
      </c>
      <c r="Q1068" s="20" t="str">
        <f t="shared" ca="1" si="311"/>
        <v>Ja</v>
      </c>
      <c r="R1068" s="53" t="s">
        <v>1501</v>
      </c>
      <c r="S1068" s="84"/>
      <c r="T1068" s="83"/>
      <c r="U1068" s="33" t="str">
        <f t="shared" si="301"/>
        <v/>
      </c>
      <c r="V1068" s="29"/>
      <c r="W1068" s="35"/>
      <c r="X1068" s="35"/>
      <c r="Y1068" s="35"/>
      <c r="Z1068" s="35"/>
      <c r="AA1068" s="24" t="str">
        <f>IF(W1068&lt;&gt;"",VLOOKUP(W1068,'Anlagentypen strukt inkl RD end'!$A$2:$H$40,8),"")</f>
        <v/>
      </c>
      <c r="AB1068" s="24" t="str">
        <f>IF(X1068&lt;&gt;"",VLOOKUP(X1068,'Anlagentypen strukt inkl RD end'!$A$2:$H$40,8),"")</f>
        <v/>
      </c>
      <c r="AC1068" s="24" t="str">
        <f>IF(Y1068&lt;&gt;"",VLOOKUP(Y1068,'Anlagentypen strukt inkl RD end'!$A$2:$H$40,8),"")</f>
        <v/>
      </c>
      <c r="AD1068" s="24" t="str">
        <f>IF(Z1068&lt;&gt;"",VLOOKUP(Z1068,'Anlagentypen strukt inkl RD end'!$A$2:$H$40,8),"")</f>
        <v/>
      </c>
      <c r="AE1068" s="33" t="str">
        <f t="shared" si="302"/>
        <v/>
      </c>
      <c r="AF1068" s="25"/>
      <c r="AG1068" s="25"/>
      <c r="AH1068" s="25"/>
      <c r="AI1068" s="25"/>
      <c r="AJ1068" s="47" t="str">
        <f t="shared" si="303"/>
        <v/>
      </c>
      <c r="AK1068" s="48" t="str">
        <f t="shared" si="297"/>
        <v/>
      </c>
      <c r="AL1068" s="47" t="str">
        <f t="shared" si="308"/>
        <v/>
      </c>
      <c r="AM1068" s="27"/>
      <c r="AN1068" s="36" t="str">
        <f t="shared" si="298"/>
        <v/>
      </c>
      <c r="AO1068" s="39" t="str">
        <f t="shared" si="312"/>
        <v/>
      </c>
      <c r="AP1068" s="39" t="str">
        <f t="shared" si="304"/>
        <v/>
      </c>
      <c r="AQ1068" s="97" t="str">
        <f t="shared" si="299"/>
        <v/>
      </c>
      <c r="AR1068" s="113" t="str">
        <f>_xlfn.IFNA(IF(AND(MATCH(B1068,SlNrfürStrecke!A:A,0)&gt;0,MATCH(C1068,SlNrfürStrecke!B:B,0)&gt;0)=TRUE,"ja","nein"),"nein")</f>
        <v>nein</v>
      </c>
      <c r="AS1068" s="140" t="str">
        <f t="shared" si="305"/>
        <v>nein</v>
      </c>
      <c r="AT1068" s="113" t="str">
        <f t="shared" si="306"/>
        <v>Ja</v>
      </c>
      <c r="AU1068" s="113"/>
      <c r="AV1068" s="141" t="s">
        <v>3607</v>
      </c>
    </row>
    <row r="1069" spans="1:48" s="39" customFormat="1" hidden="1" x14ac:dyDescent="0.25">
      <c r="A1069" s="23"/>
      <c r="B1069" s="77">
        <v>54801</v>
      </c>
      <c r="C1069" s="80" t="s">
        <v>3</v>
      </c>
      <c r="D1069" s="81" t="s">
        <v>8</v>
      </c>
      <c r="E1069" s="37" t="b">
        <f t="shared" si="307"/>
        <v>0</v>
      </c>
      <c r="F1069" s="37" t="b">
        <f t="shared" si="300"/>
        <v>0</v>
      </c>
      <c r="G1069" s="38" t="str">
        <f t="shared" si="309"/>
        <v>54801  g</v>
      </c>
      <c r="H1069" s="18" t="s">
        <v>1503</v>
      </c>
      <c r="I1069" s="93" t="s">
        <v>2346</v>
      </c>
      <c r="J1069" s="19" t="s">
        <v>3</v>
      </c>
      <c r="K1069" s="19" t="s">
        <v>3</v>
      </c>
      <c r="L1069" s="51"/>
      <c r="M1069" s="51"/>
      <c r="N1069" s="19" t="str">
        <f t="shared" si="310"/>
        <v/>
      </c>
      <c r="O1069" s="22" t="str">
        <f t="shared" ca="1" si="313"/>
        <v>ja</v>
      </c>
      <c r="P1069" s="22" t="str">
        <f t="shared" ca="1" si="314"/>
        <v>ja</v>
      </c>
      <c r="Q1069" s="20" t="str">
        <f t="shared" ca="1" si="311"/>
        <v>Ja</v>
      </c>
      <c r="R1069" s="53" t="s">
        <v>1502</v>
      </c>
      <c r="S1069" s="84"/>
      <c r="T1069" s="83"/>
      <c r="U1069" s="33" t="str">
        <f t="shared" si="301"/>
        <v/>
      </c>
      <c r="V1069" s="29"/>
      <c r="W1069" s="35"/>
      <c r="X1069" s="35"/>
      <c r="Y1069" s="35"/>
      <c r="Z1069" s="35"/>
      <c r="AA1069" s="24" t="str">
        <f>IF(W1069&lt;&gt;"",VLOOKUP(W1069,'Anlagentypen strukt inkl RD end'!$A$2:$H$40,8),"")</f>
        <v/>
      </c>
      <c r="AB1069" s="24" t="str">
        <f>IF(X1069&lt;&gt;"",VLOOKUP(X1069,'Anlagentypen strukt inkl RD end'!$A$2:$H$40,8),"")</f>
        <v/>
      </c>
      <c r="AC1069" s="24" t="str">
        <f>IF(Y1069&lt;&gt;"",VLOOKUP(Y1069,'Anlagentypen strukt inkl RD end'!$A$2:$H$40,8),"")</f>
        <v/>
      </c>
      <c r="AD1069" s="24" t="str">
        <f>IF(Z1069&lt;&gt;"",VLOOKUP(Z1069,'Anlagentypen strukt inkl RD end'!$A$2:$H$40,8),"")</f>
        <v/>
      </c>
      <c r="AE1069" s="33" t="str">
        <f t="shared" si="302"/>
        <v/>
      </c>
      <c r="AF1069" s="25"/>
      <c r="AG1069" s="25"/>
      <c r="AH1069" s="25"/>
      <c r="AI1069" s="25"/>
      <c r="AJ1069" s="47" t="str">
        <f t="shared" si="303"/>
        <v/>
      </c>
      <c r="AK1069" s="48" t="str">
        <f t="shared" si="297"/>
        <v/>
      </c>
      <c r="AL1069" s="47" t="str">
        <f t="shared" si="308"/>
        <v/>
      </c>
      <c r="AM1069" s="27"/>
      <c r="AN1069" s="36" t="str">
        <f t="shared" si="298"/>
        <v/>
      </c>
      <c r="AO1069" s="39" t="str">
        <f t="shared" si="312"/>
        <v/>
      </c>
      <c r="AP1069" s="39" t="str">
        <f t="shared" si="304"/>
        <v/>
      </c>
      <c r="AQ1069" s="97" t="str">
        <f t="shared" si="299"/>
        <v/>
      </c>
      <c r="AR1069" s="140" t="str">
        <f>_xlfn.IFNA(IF(AND(MATCH(B1069,SlNrfürStrecke!A:A,0)&gt;0,MATCH(C1069,SlNrfürStrecke!B:B,0)&gt;0)=TRUE,"ja","nein"),"nein")</f>
        <v>nein</v>
      </c>
      <c r="AS1069" s="140" t="str">
        <f t="shared" si="305"/>
        <v>nein</v>
      </c>
      <c r="AT1069" s="113" t="str">
        <f t="shared" si="306"/>
        <v>Ja</v>
      </c>
      <c r="AU1069" s="113"/>
      <c r="AV1069" s="141" t="s">
        <v>3607</v>
      </c>
    </row>
    <row r="1070" spans="1:48" s="39" customFormat="1" hidden="1" x14ac:dyDescent="0.25">
      <c r="A1070" s="23"/>
      <c r="B1070" s="77">
        <v>54801</v>
      </c>
      <c r="C1070" s="81" t="s">
        <v>112</v>
      </c>
      <c r="D1070" s="81" t="s">
        <v>3</v>
      </c>
      <c r="E1070" s="37" t="b">
        <f t="shared" si="307"/>
        <v>0</v>
      </c>
      <c r="F1070" s="37" t="b">
        <f t="shared" si="300"/>
        <v>0</v>
      </c>
      <c r="G1070" s="38" t="str">
        <f t="shared" si="309"/>
        <v xml:space="preserve">54801 88 </v>
      </c>
      <c r="H1070" s="18" t="s">
        <v>1503</v>
      </c>
      <c r="I1070" s="94" t="s">
        <v>113</v>
      </c>
      <c r="J1070" s="19" t="s">
        <v>3</v>
      </c>
      <c r="K1070" s="19" t="s">
        <v>3</v>
      </c>
      <c r="L1070" s="51"/>
      <c r="M1070" s="51"/>
      <c r="N1070" s="19" t="str">
        <f t="shared" si="310"/>
        <v/>
      </c>
      <c r="O1070" s="22" t="str">
        <f t="shared" ca="1" si="313"/>
        <v>ja</v>
      </c>
      <c r="P1070" s="22" t="str">
        <f t="shared" ca="1" si="314"/>
        <v>ja</v>
      </c>
      <c r="Q1070" s="20" t="str">
        <f t="shared" ca="1" si="311"/>
        <v>Ja</v>
      </c>
      <c r="R1070" s="53" t="s">
        <v>1504</v>
      </c>
      <c r="S1070" s="73"/>
      <c r="T1070" s="28"/>
      <c r="U1070" s="33" t="str">
        <f t="shared" si="301"/>
        <v/>
      </c>
      <c r="V1070" s="29"/>
      <c r="W1070" s="35"/>
      <c r="X1070" s="35"/>
      <c r="Y1070" s="35"/>
      <c r="Z1070" s="35"/>
      <c r="AA1070" s="24" t="str">
        <f>IF(W1070&lt;&gt;"",VLOOKUP(W1070,'Anlagentypen strukt inkl RD end'!$A$2:$H$40,8),"")</f>
        <v/>
      </c>
      <c r="AB1070" s="24" t="str">
        <f>IF(X1070&lt;&gt;"",VLOOKUP(X1070,'Anlagentypen strukt inkl RD end'!$A$2:$H$40,8),"")</f>
        <v/>
      </c>
      <c r="AC1070" s="24" t="str">
        <f>IF(Y1070&lt;&gt;"",VLOOKUP(Y1070,'Anlagentypen strukt inkl RD end'!$A$2:$H$40,8),"")</f>
        <v/>
      </c>
      <c r="AD1070" s="24" t="str">
        <f>IF(Z1070&lt;&gt;"",VLOOKUP(Z1070,'Anlagentypen strukt inkl RD end'!$A$2:$H$40,8),"")</f>
        <v/>
      </c>
      <c r="AE1070" s="33" t="str">
        <f t="shared" si="302"/>
        <v/>
      </c>
      <c r="AF1070" s="25"/>
      <c r="AG1070" s="25"/>
      <c r="AH1070" s="25"/>
      <c r="AI1070" s="25"/>
      <c r="AJ1070" s="47" t="str">
        <f t="shared" si="303"/>
        <v/>
      </c>
      <c r="AK1070" s="48" t="str">
        <f t="shared" si="297"/>
        <v/>
      </c>
      <c r="AL1070" s="47" t="str">
        <f t="shared" si="308"/>
        <v/>
      </c>
      <c r="AM1070" s="27"/>
      <c r="AN1070" s="36" t="str">
        <f t="shared" si="298"/>
        <v/>
      </c>
      <c r="AO1070" s="39" t="str">
        <f t="shared" si="312"/>
        <v/>
      </c>
      <c r="AP1070" s="39" t="str">
        <f t="shared" si="304"/>
        <v/>
      </c>
      <c r="AQ1070" s="97" t="str">
        <f t="shared" si="299"/>
        <v/>
      </c>
      <c r="AR1070" s="113" t="str">
        <f>_xlfn.IFNA(IF(AND(MATCH(B1070,SlNrfürStrecke!A:A,0)&gt;0,MATCH(C1070,SlNrfürStrecke!B:B,0)&gt;0)=TRUE,"ja","nein"),"nein")</f>
        <v>nein</v>
      </c>
      <c r="AS1070" s="140" t="str">
        <f t="shared" si="305"/>
        <v>nein</v>
      </c>
      <c r="AT1070" s="113" t="str">
        <f t="shared" si="306"/>
        <v>Ja</v>
      </c>
      <c r="AU1070" s="113"/>
      <c r="AV1070" s="141" t="s">
        <v>3607</v>
      </c>
    </row>
    <row r="1071" spans="1:48" s="39" customFormat="1" ht="26.4" hidden="1" x14ac:dyDescent="0.25">
      <c r="A1071" s="23"/>
      <c r="B1071" s="77">
        <v>54801</v>
      </c>
      <c r="C1071" s="81" t="s">
        <v>142</v>
      </c>
      <c r="D1071" s="81" t="s">
        <v>8</v>
      </c>
      <c r="E1071" s="37" t="b">
        <f t="shared" si="307"/>
        <v>0</v>
      </c>
      <c r="F1071" s="37" t="b">
        <f t="shared" si="300"/>
        <v>0</v>
      </c>
      <c r="G1071" s="38" t="str">
        <f t="shared" si="309"/>
        <v>54801 91 g</v>
      </c>
      <c r="H1071" s="18" t="s">
        <v>1503</v>
      </c>
      <c r="I1071" s="94" t="s">
        <v>3164</v>
      </c>
      <c r="J1071" s="19" t="s">
        <v>3</v>
      </c>
      <c r="K1071" s="19" t="s">
        <v>3182</v>
      </c>
      <c r="L1071" s="51"/>
      <c r="M1071" s="51"/>
      <c r="N1071" s="19" t="str">
        <f t="shared" si="310"/>
        <v/>
      </c>
      <c r="O1071" s="22" t="str">
        <f t="shared" ca="1" si="313"/>
        <v>ja</v>
      </c>
      <c r="P1071" s="22" t="str">
        <f t="shared" ca="1" si="314"/>
        <v>ja</v>
      </c>
      <c r="Q1071" s="20" t="str">
        <f t="shared" ca="1" si="311"/>
        <v>Ja</v>
      </c>
      <c r="R1071" s="53" t="s">
        <v>1505</v>
      </c>
      <c r="S1071" s="84"/>
      <c r="T1071" s="83"/>
      <c r="U1071" s="33" t="str">
        <f t="shared" si="301"/>
        <v/>
      </c>
      <c r="V1071" s="29"/>
      <c r="W1071" s="35"/>
      <c r="X1071" s="35"/>
      <c r="Y1071" s="35"/>
      <c r="Z1071" s="35"/>
      <c r="AA1071" s="24" t="str">
        <f>IF(W1071&lt;&gt;"",VLOOKUP(W1071,'Anlagentypen strukt inkl RD end'!$A$2:$H$40,8),"")</f>
        <v/>
      </c>
      <c r="AB1071" s="24" t="str">
        <f>IF(X1071&lt;&gt;"",VLOOKUP(X1071,'Anlagentypen strukt inkl RD end'!$A$2:$H$40,8),"")</f>
        <v/>
      </c>
      <c r="AC1071" s="24" t="str">
        <f>IF(Y1071&lt;&gt;"",VLOOKUP(Y1071,'Anlagentypen strukt inkl RD end'!$A$2:$H$40,8),"")</f>
        <v/>
      </c>
      <c r="AD1071" s="24" t="str">
        <f>IF(Z1071&lt;&gt;"",VLOOKUP(Z1071,'Anlagentypen strukt inkl RD end'!$A$2:$H$40,8),"")</f>
        <v/>
      </c>
      <c r="AE1071" s="33" t="str">
        <f t="shared" si="302"/>
        <v/>
      </c>
      <c r="AF1071" s="25"/>
      <c r="AG1071" s="25"/>
      <c r="AH1071" s="25"/>
      <c r="AI1071" s="25"/>
      <c r="AJ1071" s="47" t="str">
        <f t="shared" si="303"/>
        <v/>
      </c>
      <c r="AK1071" s="48" t="str">
        <f t="shared" si="297"/>
        <v/>
      </c>
      <c r="AL1071" s="47" t="str">
        <f t="shared" si="308"/>
        <v/>
      </c>
      <c r="AM1071" s="27"/>
      <c r="AN1071" s="36" t="str">
        <f t="shared" si="298"/>
        <v/>
      </c>
      <c r="AO1071" s="39" t="str">
        <f t="shared" si="312"/>
        <v/>
      </c>
      <c r="AP1071" s="39" t="str">
        <f t="shared" si="304"/>
        <v/>
      </c>
      <c r="AQ1071" s="97" t="str">
        <f t="shared" si="299"/>
        <v/>
      </c>
      <c r="AR1071" s="113" t="str">
        <f>_xlfn.IFNA(IF(AND(MATCH(B1071,SlNrfürStrecke!A:A,0)&gt;0,MATCH(C1071,SlNrfürStrecke!B:B,0)&gt;0)=TRUE,"ja","nein"),"nein")</f>
        <v>nein</v>
      </c>
      <c r="AS1071" s="140" t="str">
        <f t="shared" si="305"/>
        <v>nein</v>
      </c>
      <c r="AT1071" s="113" t="str">
        <f t="shared" si="306"/>
        <v>Ja</v>
      </c>
      <c r="AU1071" s="113"/>
      <c r="AV1071" s="141" t="s">
        <v>3607</v>
      </c>
    </row>
    <row r="1072" spans="1:48" s="39" customFormat="1" hidden="1" x14ac:dyDescent="0.25">
      <c r="A1072" s="23"/>
      <c r="B1072" s="77">
        <v>54802</v>
      </c>
      <c r="C1072" s="80" t="s">
        <v>3</v>
      </c>
      <c r="D1072" s="81" t="s">
        <v>8</v>
      </c>
      <c r="E1072" s="37" t="b">
        <f t="shared" si="307"/>
        <v>0</v>
      </c>
      <c r="F1072" s="37" t="b">
        <f t="shared" si="300"/>
        <v>0</v>
      </c>
      <c r="G1072" s="38" t="str">
        <f t="shared" si="309"/>
        <v>54802  g</v>
      </c>
      <c r="H1072" s="18" t="s">
        <v>1507</v>
      </c>
      <c r="I1072" s="93" t="s">
        <v>2346</v>
      </c>
      <c r="J1072" s="19" t="s">
        <v>3</v>
      </c>
      <c r="K1072" s="19" t="s">
        <v>3</v>
      </c>
      <c r="L1072" s="51"/>
      <c r="M1072" s="51"/>
      <c r="N1072" s="19" t="str">
        <f t="shared" si="310"/>
        <v/>
      </c>
      <c r="O1072" s="22" t="str">
        <f t="shared" ca="1" si="313"/>
        <v>ja</v>
      </c>
      <c r="P1072" s="22" t="str">
        <f t="shared" ca="1" si="314"/>
        <v>ja</v>
      </c>
      <c r="Q1072" s="20" t="str">
        <f t="shared" ca="1" si="311"/>
        <v>Ja</v>
      </c>
      <c r="R1072" s="53" t="s">
        <v>1506</v>
      </c>
      <c r="S1072" s="84"/>
      <c r="T1072" s="83"/>
      <c r="U1072" s="33" t="str">
        <f t="shared" si="301"/>
        <v/>
      </c>
      <c r="V1072" s="29"/>
      <c r="W1072" s="35"/>
      <c r="X1072" s="35"/>
      <c r="Y1072" s="35"/>
      <c r="Z1072" s="35"/>
      <c r="AA1072" s="24" t="str">
        <f>IF(W1072&lt;&gt;"",VLOOKUP(W1072,'Anlagentypen strukt inkl RD end'!$A$2:$H$40,8),"")</f>
        <v/>
      </c>
      <c r="AB1072" s="24" t="str">
        <f>IF(X1072&lt;&gt;"",VLOOKUP(X1072,'Anlagentypen strukt inkl RD end'!$A$2:$H$40,8),"")</f>
        <v/>
      </c>
      <c r="AC1072" s="24" t="str">
        <f>IF(Y1072&lt;&gt;"",VLOOKUP(Y1072,'Anlagentypen strukt inkl RD end'!$A$2:$H$40,8),"")</f>
        <v/>
      </c>
      <c r="AD1072" s="24" t="str">
        <f>IF(Z1072&lt;&gt;"",VLOOKUP(Z1072,'Anlagentypen strukt inkl RD end'!$A$2:$H$40,8),"")</f>
        <v/>
      </c>
      <c r="AE1072" s="33" t="str">
        <f t="shared" si="302"/>
        <v/>
      </c>
      <c r="AF1072" s="25"/>
      <c r="AG1072" s="25"/>
      <c r="AH1072" s="25"/>
      <c r="AI1072" s="25"/>
      <c r="AJ1072" s="47" t="str">
        <f t="shared" si="303"/>
        <v/>
      </c>
      <c r="AK1072" s="48" t="str">
        <f t="shared" si="297"/>
        <v/>
      </c>
      <c r="AL1072" s="47" t="str">
        <f t="shared" si="308"/>
        <v/>
      </c>
      <c r="AM1072" s="27"/>
      <c r="AN1072" s="36" t="str">
        <f t="shared" si="298"/>
        <v/>
      </c>
      <c r="AO1072" s="39" t="str">
        <f t="shared" si="312"/>
        <v/>
      </c>
      <c r="AP1072" s="39" t="str">
        <f t="shared" si="304"/>
        <v/>
      </c>
      <c r="AQ1072" s="97" t="str">
        <f t="shared" si="299"/>
        <v/>
      </c>
      <c r="AR1072" s="140" t="str">
        <f>_xlfn.IFNA(IF(AND(MATCH(B1072,SlNrfürStrecke!A:A,0)&gt;0,MATCH(C1072,SlNrfürStrecke!B:B,0)&gt;0)=TRUE,"ja","nein"),"nein")</f>
        <v>nein</v>
      </c>
      <c r="AS1072" s="140" t="str">
        <f t="shared" si="305"/>
        <v>nein</v>
      </c>
      <c r="AT1072" s="113" t="str">
        <f t="shared" si="306"/>
        <v>Ja</v>
      </c>
      <c r="AU1072" s="113"/>
      <c r="AV1072" s="141" t="s">
        <v>3607</v>
      </c>
    </row>
    <row r="1073" spans="1:48" s="39" customFormat="1" hidden="1" x14ac:dyDescent="0.25">
      <c r="A1073" s="23"/>
      <c r="B1073" s="77">
        <v>54802</v>
      </c>
      <c r="C1073" s="81" t="s">
        <v>112</v>
      </c>
      <c r="D1073" s="81" t="s">
        <v>3</v>
      </c>
      <c r="E1073" s="37" t="b">
        <f t="shared" si="307"/>
        <v>0</v>
      </c>
      <c r="F1073" s="37" t="b">
        <f t="shared" si="300"/>
        <v>0</v>
      </c>
      <c r="G1073" s="38" t="str">
        <f t="shared" si="309"/>
        <v xml:space="preserve">54802 88 </v>
      </c>
      <c r="H1073" s="18" t="s">
        <v>1507</v>
      </c>
      <c r="I1073" s="94" t="s">
        <v>113</v>
      </c>
      <c r="J1073" s="19" t="s">
        <v>3</v>
      </c>
      <c r="K1073" s="19" t="s">
        <v>3</v>
      </c>
      <c r="L1073" s="51"/>
      <c r="M1073" s="51"/>
      <c r="N1073" s="19" t="str">
        <f t="shared" si="310"/>
        <v/>
      </c>
      <c r="O1073" s="22" t="str">
        <f t="shared" ca="1" si="313"/>
        <v>ja</v>
      </c>
      <c r="P1073" s="22" t="str">
        <f t="shared" ca="1" si="314"/>
        <v>ja</v>
      </c>
      <c r="Q1073" s="20" t="str">
        <f t="shared" ca="1" si="311"/>
        <v>Ja</v>
      </c>
      <c r="R1073" s="53" t="s">
        <v>1508</v>
      </c>
      <c r="S1073" s="73"/>
      <c r="T1073" s="28"/>
      <c r="U1073" s="33" t="str">
        <f t="shared" si="301"/>
        <v/>
      </c>
      <c r="V1073" s="29"/>
      <c r="W1073" s="35"/>
      <c r="X1073" s="35"/>
      <c r="Y1073" s="35"/>
      <c r="Z1073" s="35"/>
      <c r="AA1073" s="24" t="str">
        <f>IF(W1073&lt;&gt;"",VLOOKUP(W1073,'Anlagentypen strukt inkl RD end'!$A$2:$H$40,8),"")</f>
        <v/>
      </c>
      <c r="AB1073" s="24" t="str">
        <f>IF(X1073&lt;&gt;"",VLOOKUP(X1073,'Anlagentypen strukt inkl RD end'!$A$2:$H$40,8),"")</f>
        <v/>
      </c>
      <c r="AC1073" s="24" t="str">
        <f>IF(Y1073&lt;&gt;"",VLOOKUP(Y1073,'Anlagentypen strukt inkl RD end'!$A$2:$H$40,8),"")</f>
        <v/>
      </c>
      <c r="AD1073" s="24" t="str">
        <f>IF(Z1073&lt;&gt;"",VLOOKUP(Z1073,'Anlagentypen strukt inkl RD end'!$A$2:$H$40,8),"")</f>
        <v/>
      </c>
      <c r="AE1073" s="33" t="str">
        <f t="shared" si="302"/>
        <v/>
      </c>
      <c r="AF1073" s="25"/>
      <c r="AG1073" s="25"/>
      <c r="AH1073" s="25"/>
      <c r="AI1073" s="25"/>
      <c r="AJ1073" s="47" t="str">
        <f t="shared" si="303"/>
        <v/>
      </c>
      <c r="AK1073" s="48" t="str">
        <f t="shared" si="297"/>
        <v/>
      </c>
      <c r="AL1073" s="47" t="str">
        <f t="shared" si="308"/>
        <v/>
      </c>
      <c r="AM1073" s="27"/>
      <c r="AN1073" s="36" t="str">
        <f t="shared" si="298"/>
        <v/>
      </c>
      <c r="AO1073" s="39" t="str">
        <f t="shared" si="312"/>
        <v/>
      </c>
      <c r="AP1073" s="39" t="str">
        <f t="shared" si="304"/>
        <v/>
      </c>
      <c r="AQ1073" s="97" t="str">
        <f t="shared" si="299"/>
        <v/>
      </c>
      <c r="AR1073" s="113" t="str">
        <f>_xlfn.IFNA(IF(AND(MATCH(B1073,SlNrfürStrecke!A:A,0)&gt;0,MATCH(C1073,SlNrfürStrecke!B:B,0)&gt;0)=TRUE,"ja","nein"),"nein")</f>
        <v>nein</v>
      </c>
      <c r="AS1073" s="140" t="str">
        <f t="shared" si="305"/>
        <v>nein</v>
      </c>
      <c r="AT1073" s="113" t="str">
        <f t="shared" si="306"/>
        <v>Ja</v>
      </c>
      <c r="AU1073" s="113"/>
      <c r="AV1073" s="141" t="s">
        <v>3607</v>
      </c>
    </row>
    <row r="1074" spans="1:48" s="39" customFormat="1" x14ac:dyDescent="0.25">
      <c r="A1074" s="23" t="s">
        <v>2345</v>
      </c>
      <c r="B1074" s="77">
        <v>54805</v>
      </c>
      <c r="C1074" s="80" t="s">
        <v>3</v>
      </c>
      <c r="D1074" s="81" t="s">
        <v>3</v>
      </c>
      <c r="E1074" s="37" t="b">
        <f t="shared" si="307"/>
        <v>1</v>
      </c>
      <c r="F1074" s="37" t="b">
        <f t="shared" si="300"/>
        <v>0</v>
      </c>
      <c r="G1074" s="38" t="str">
        <f t="shared" si="309"/>
        <v xml:space="preserve">54805  </v>
      </c>
      <c r="H1074" s="18" t="s">
        <v>1510</v>
      </c>
      <c r="I1074" s="93" t="s">
        <v>2346</v>
      </c>
      <c r="J1074" s="19" t="s">
        <v>3</v>
      </c>
      <c r="K1074" s="19" t="s">
        <v>3</v>
      </c>
      <c r="L1074" s="51"/>
      <c r="M1074" s="51"/>
      <c r="N1074" s="19" t="str">
        <f t="shared" si="310"/>
        <v/>
      </c>
      <c r="O1074" s="22" t="str">
        <f t="shared" ca="1" si="313"/>
        <v>ja</v>
      </c>
      <c r="P1074" s="22" t="str">
        <f t="shared" ca="1" si="314"/>
        <v>ja</v>
      </c>
      <c r="Q1074" s="20" t="str">
        <f t="shared" ca="1" si="311"/>
        <v>Ja</v>
      </c>
      <c r="R1074" s="53" t="s">
        <v>1509</v>
      </c>
      <c r="S1074" s="73" t="s">
        <v>2345</v>
      </c>
      <c r="T1074" s="28"/>
      <c r="U1074" s="33" t="str">
        <f t="shared" si="301"/>
        <v/>
      </c>
      <c r="V1074" s="29"/>
      <c r="W1074" s="35"/>
      <c r="X1074" s="35"/>
      <c r="Y1074" s="35"/>
      <c r="Z1074" s="35"/>
      <c r="AA1074" s="24" t="str">
        <f>IF(W1074&lt;&gt;"",VLOOKUP(W1074,'Anlagentypen strukt inkl RD end'!$A$2:$H$40,8),"")</f>
        <v/>
      </c>
      <c r="AB1074" s="24" t="str">
        <f>IF(X1074&lt;&gt;"",VLOOKUP(X1074,'Anlagentypen strukt inkl RD end'!$A$2:$H$40,8),"")</f>
        <v/>
      </c>
      <c r="AC1074" s="24" t="str">
        <f>IF(Y1074&lt;&gt;"",VLOOKUP(Y1074,'Anlagentypen strukt inkl RD end'!$A$2:$H$40,8),"")</f>
        <v/>
      </c>
      <c r="AD1074" s="24" t="str">
        <f>IF(Z1074&lt;&gt;"",VLOOKUP(Z1074,'Anlagentypen strukt inkl RD end'!$A$2:$H$40,8),"")</f>
        <v/>
      </c>
      <c r="AE1074" s="33" t="str">
        <f t="shared" si="302"/>
        <v/>
      </c>
      <c r="AF1074" s="25"/>
      <c r="AG1074" s="25"/>
      <c r="AH1074" s="25"/>
      <c r="AI1074" s="25"/>
      <c r="AJ1074" s="47" t="str">
        <f t="shared" si="303"/>
        <v/>
      </c>
      <c r="AK1074" s="48" t="str">
        <f t="shared" si="297"/>
        <v/>
      </c>
      <c r="AL1074" s="47" t="str">
        <f t="shared" si="308"/>
        <v/>
      </c>
      <c r="AM1074" s="27"/>
      <c r="AN1074" s="36" t="str">
        <f t="shared" si="298"/>
        <v/>
      </c>
      <c r="AO1074" s="39" t="str">
        <f t="shared" si="312"/>
        <v/>
      </c>
      <c r="AP1074" s="39" t="str">
        <f t="shared" si="304"/>
        <v>X</v>
      </c>
      <c r="AQ1074" s="97" t="str">
        <f t="shared" si="299"/>
        <v/>
      </c>
      <c r="AR1074" s="140" t="str">
        <f>_xlfn.IFNA(IF(AND(MATCH(B1074,SlNrfürStrecke!A:A,0)&gt;0,MATCH(C1074,SlNrfürStrecke!B:B,0)&gt;0)=TRUE,"ja","nein"),"nein")</f>
        <v>ja</v>
      </c>
      <c r="AS1074" s="140" t="str">
        <f t="shared" si="305"/>
        <v>ja</v>
      </c>
      <c r="AT1074" s="113" t="str">
        <f t="shared" si="306"/>
        <v>Nein</v>
      </c>
      <c r="AU1074" s="113"/>
      <c r="AV1074" s="141" t="s">
        <v>3607</v>
      </c>
    </row>
    <row r="1075" spans="1:48" s="39" customFormat="1" hidden="1" x14ac:dyDescent="0.25">
      <c r="A1075" s="23"/>
      <c r="B1075" s="77">
        <v>54805</v>
      </c>
      <c r="C1075" s="81" t="s">
        <v>7</v>
      </c>
      <c r="D1075" s="81" t="s">
        <v>8</v>
      </c>
      <c r="E1075" s="37" t="b">
        <f t="shared" si="307"/>
        <v>0</v>
      </c>
      <c r="F1075" s="37" t="b">
        <f t="shared" si="300"/>
        <v>0</v>
      </c>
      <c r="G1075" s="38" t="str">
        <f t="shared" si="309"/>
        <v>54805 77 g</v>
      </c>
      <c r="H1075" s="18" t="s">
        <v>1510</v>
      </c>
      <c r="I1075" s="94" t="s">
        <v>9</v>
      </c>
      <c r="J1075" s="19" t="s">
        <v>3</v>
      </c>
      <c r="K1075" s="19" t="s">
        <v>3</v>
      </c>
      <c r="L1075" s="51"/>
      <c r="M1075" s="51"/>
      <c r="N1075" s="19" t="str">
        <f t="shared" si="310"/>
        <v/>
      </c>
      <c r="O1075" s="22" t="str">
        <f t="shared" ca="1" si="313"/>
        <v>ja</v>
      </c>
      <c r="P1075" s="22" t="str">
        <f t="shared" ca="1" si="314"/>
        <v>ja</v>
      </c>
      <c r="Q1075" s="20" t="str">
        <f t="shared" ca="1" si="311"/>
        <v>Ja</v>
      </c>
      <c r="R1075" s="53" t="s">
        <v>1511</v>
      </c>
      <c r="S1075" s="84"/>
      <c r="T1075" s="83"/>
      <c r="U1075" s="33" t="str">
        <f t="shared" si="301"/>
        <v/>
      </c>
      <c r="V1075" s="29"/>
      <c r="W1075" s="35"/>
      <c r="X1075" s="35"/>
      <c r="Y1075" s="35"/>
      <c r="Z1075" s="35"/>
      <c r="AA1075" s="24" t="str">
        <f>IF(W1075&lt;&gt;"",VLOOKUP(W1075,'Anlagentypen strukt inkl RD end'!$A$2:$H$40,8),"")</f>
        <v/>
      </c>
      <c r="AB1075" s="24" t="str">
        <f>IF(X1075&lt;&gt;"",VLOOKUP(X1075,'Anlagentypen strukt inkl RD end'!$A$2:$H$40,8),"")</f>
        <v/>
      </c>
      <c r="AC1075" s="24" t="str">
        <f>IF(Y1075&lt;&gt;"",VLOOKUP(Y1075,'Anlagentypen strukt inkl RD end'!$A$2:$H$40,8),"")</f>
        <v/>
      </c>
      <c r="AD1075" s="24" t="str">
        <f>IF(Z1075&lt;&gt;"",VLOOKUP(Z1075,'Anlagentypen strukt inkl RD end'!$A$2:$H$40,8),"")</f>
        <v/>
      </c>
      <c r="AE1075" s="33" t="str">
        <f t="shared" si="302"/>
        <v/>
      </c>
      <c r="AF1075" s="25"/>
      <c r="AG1075" s="25"/>
      <c r="AH1075" s="25"/>
      <c r="AI1075" s="25"/>
      <c r="AJ1075" s="47" t="str">
        <f t="shared" si="303"/>
        <v/>
      </c>
      <c r="AK1075" s="48" t="str">
        <f t="shared" si="297"/>
        <v/>
      </c>
      <c r="AL1075" s="47" t="str">
        <f t="shared" si="308"/>
        <v/>
      </c>
      <c r="AM1075" s="27"/>
      <c r="AN1075" s="36" t="str">
        <f t="shared" si="298"/>
        <v/>
      </c>
      <c r="AO1075" s="39" t="str">
        <f t="shared" si="312"/>
        <v/>
      </c>
      <c r="AP1075" s="39" t="str">
        <f t="shared" si="304"/>
        <v/>
      </c>
      <c r="AQ1075" s="97" t="str">
        <f t="shared" si="299"/>
        <v/>
      </c>
      <c r="AR1075" s="113" t="str">
        <f>_xlfn.IFNA(IF(AND(MATCH(B1075,SlNrfürStrecke!A:A,0)&gt;0,MATCH(C1075,SlNrfürStrecke!B:B,0)&gt;0)=TRUE,"ja","nein"),"nein")</f>
        <v>nein</v>
      </c>
      <c r="AS1075" s="140" t="str">
        <f t="shared" si="305"/>
        <v>nein</v>
      </c>
      <c r="AT1075" s="113" t="str">
        <f t="shared" si="306"/>
        <v>Ja</v>
      </c>
      <c r="AU1075" s="113"/>
      <c r="AV1075" s="141" t="s">
        <v>3607</v>
      </c>
    </row>
    <row r="1076" spans="1:48" s="39" customFormat="1" hidden="1" x14ac:dyDescent="0.25">
      <c r="A1076" s="23"/>
      <c r="B1076" s="77">
        <v>54806</v>
      </c>
      <c r="C1076" s="80" t="s">
        <v>3</v>
      </c>
      <c r="D1076" s="81" t="s">
        <v>8</v>
      </c>
      <c r="E1076" s="37" t="b">
        <f t="shared" si="307"/>
        <v>0</v>
      </c>
      <c r="F1076" s="37" t="b">
        <f t="shared" si="300"/>
        <v>0</v>
      </c>
      <c r="G1076" s="38" t="str">
        <f t="shared" si="309"/>
        <v>54806  g</v>
      </c>
      <c r="H1076" s="18" t="s">
        <v>1513</v>
      </c>
      <c r="I1076" s="93" t="s">
        <v>2346</v>
      </c>
      <c r="J1076" s="19" t="s">
        <v>3</v>
      </c>
      <c r="K1076" s="19" t="s">
        <v>3</v>
      </c>
      <c r="L1076" s="51"/>
      <c r="M1076" s="51"/>
      <c r="N1076" s="19" t="str">
        <f t="shared" si="310"/>
        <v/>
      </c>
      <c r="O1076" s="22" t="str">
        <f t="shared" ca="1" si="313"/>
        <v>ja</v>
      </c>
      <c r="P1076" s="22" t="str">
        <f t="shared" ca="1" si="314"/>
        <v>ja</v>
      </c>
      <c r="Q1076" s="20" t="str">
        <f t="shared" ca="1" si="311"/>
        <v>Ja</v>
      </c>
      <c r="R1076" s="53" t="s">
        <v>1512</v>
      </c>
      <c r="S1076" s="84"/>
      <c r="T1076" s="83"/>
      <c r="U1076" s="33" t="str">
        <f t="shared" si="301"/>
        <v/>
      </c>
      <c r="V1076" s="29"/>
      <c r="W1076" s="35"/>
      <c r="X1076" s="35"/>
      <c r="Y1076" s="35"/>
      <c r="Z1076" s="35"/>
      <c r="AA1076" s="24" t="str">
        <f>IF(W1076&lt;&gt;"",VLOOKUP(W1076,'Anlagentypen strukt inkl RD end'!$A$2:$H$40,8),"")</f>
        <v/>
      </c>
      <c r="AB1076" s="24" t="str">
        <f>IF(X1076&lt;&gt;"",VLOOKUP(X1076,'Anlagentypen strukt inkl RD end'!$A$2:$H$40,8),"")</f>
        <v/>
      </c>
      <c r="AC1076" s="24" t="str">
        <f>IF(Y1076&lt;&gt;"",VLOOKUP(Y1076,'Anlagentypen strukt inkl RD end'!$A$2:$H$40,8),"")</f>
        <v/>
      </c>
      <c r="AD1076" s="24" t="str">
        <f>IF(Z1076&lt;&gt;"",VLOOKUP(Z1076,'Anlagentypen strukt inkl RD end'!$A$2:$H$40,8),"")</f>
        <v/>
      </c>
      <c r="AE1076" s="33" t="str">
        <f t="shared" si="302"/>
        <v/>
      </c>
      <c r="AF1076" s="25"/>
      <c r="AG1076" s="25"/>
      <c r="AH1076" s="25"/>
      <c r="AI1076" s="25"/>
      <c r="AJ1076" s="47" t="str">
        <f t="shared" si="303"/>
        <v/>
      </c>
      <c r="AK1076" s="48" t="str">
        <f t="shared" si="297"/>
        <v/>
      </c>
      <c r="AL1076" s="47" t="str">
        <f t="shared" si="308"/>
        <v/>
      </c>
      <c r="AM1076" s="27"/>
      <c r="AN1076" s="36" t="str">
        <f t="shared" si="298"/>
        <v/>
      </c>
      <c r="AO1076" s="39" t="str">
        <f t="shared" si="312"/>
        <v/>
      </c>
      <c r="AP1076" s="39" t="str">
        <f t="shared" si="304"/>
        <v/>
      </c>
      <c r="AQ1076" s="97" t="str">
        <f t="shared" si="299"/>
        <v/>
      </c>
      <c r="AR1076" s="140" t="str">
        <f>_xlfn.IFNA(IF(AND(MATCH(B1076,SlNrfürStrecke!A:A,0)&gt;0,MATCH(C1076,SlNrfürStrecke!B:B,0)&gt;0)=TRUE,"ja","nein"),"nein")</f>
        <v>nein</v>
      </c>
      <c r="AS1076" s="140" t="str">
        <f t="shared" si="305"/>
        <v>nein</v>
      </c>
      <c r="AT1076" s="113" t="str">
        <f t="shared" si="306"/>
        <v>Ja</v>
      </c>
      <c r="AU1076" s="113"/>
      <c r="AV1076" s="141" t="s">
        <v>3607</v>
      </c>
    </row>
    <row r="1077" spans="1:48" s="39" customFormat="1" hidden="1" x14ac:dyDescent="0.25">
      <c r="A1077" s="23"/>
      <c r="B1077" s="77">
        <v>54806</v>
      </c>
      <c r="C1077" s="81" t="s">
        <v>112</v>
      </c>
      <c r="D1077" s="81" t="s">
        <v>3</v>
      </c>
      <c r="E1077" s="37" t="b">
        <f t="shared" si="307"/>
        <v>0</v>
      </c>
      <c r="F1077" s="37" t="b">
        <f t="shared" si="300"/>
        <v>0</v>
      </c>
      <c r="G1077" s="38" t="str">
        <f t="shared" si="309"/>
        <v xml:space="preserve">54806 88 </v>
      </c>
      <c r="H1077" s="18" t="s">
        <v>1513</v>
      </c>
      <c r="I1077" s="94" t="s">
        <v>113</v>
      </c>
      <c r="J1077" s="19" t="s">
        <v>3</v>
      </c>
      <c r="K1077" s="19" t="s">
        <v>3</v>
      </c>
      <c r="L1077" s="51"/>
      <c r="M1077" s="51"/>
      <c r="N1077" s="19" t="str">
        <f t="shared" si="310"/>
        <v/>
      </c>
      <c r="O1077" s="22" t="str">
        <f t="shared" ca="1" si="313"/>
        <v>ja</v>
      </c>
      <c r="P1077" s="22" t="str">
        <f t="shared" ca="1" si="314"/>
        <v>ja</v>
      </c>
      <c r="Q1077" s="20" t="str">
        <f t="shared" ca="1" si="311"/>
        <v>Ja</v>
      </c>
      <c r="R1077" s="53" t="s">
        <v>1514</v>
      </c>
      <c r="S1077" s="73"/>
      <c r="T1077" s="28"/>
      <c r="U1077" s="33" t="str">
        <f t="shared" si="301"/>
        <v/>
      </c>
      <c r="V1077" s="29"/>
      <c r="W1077" s="35"/>
      <c r="X1077" s="35"/>
      <c r="Y1077" s="35"/>
      <c r="Z1077" s="35"/>
      <c r="AA1077" s="24" t="str">
        <f>IF(W1077&lt;&gt;"",VLOOKUP(W1077,'Anlagentypen strukt inkl RD end'!$A$2:$H$40,8),"")</f>
        <v/>
      </c>
      <c r="AB1077" s="24" t="str">
        <f>IF(X1077&lt;&gt;"",VLOOKUP(X1077,'Anlagentypen strukt inkl RD end'!$A$2:$H$40,8),"")</f>
        <v/>
      </c>
      <c r="AC1077" s="24" t="str">
        <f>IF(Y1077&lt;&gt;"",VLOOKUP(Y1077,'Anlagentypen strukt inkl RD end'!$A$2:$H$40,8),"")</f>
        <v/>
      </c>
      <c r="AD1077" s="24" t="str">
        <f>IF(Z1077&lt;&gt;"",VLOOKUP(Z1077,'Anlagentypen strukt inkl RD end'!$A$2:$H$40,8),"")</f>
        <v/>
      </c>
      <c r="AE1077" s="33" t="str">
        <f t="shared" si="302"/>
        <v/>
      </c>
      <c r="AF1077" s="25"/>
      <c r="AG1077" s="25"/>
      <c r="AH1077" s="25"/>
      <c r="AI1077" s="25"/>
      <c r="AJ1077" s="47" t="str">
        <f t="shared" si="303"/>
        <v/>
      </c>
      <c r="AK1077" s="48" t="str">
        <f t="shared" si="297"/>
        <v/>
      </c>
      <c r="AL1077" s="47" t="str">
        <f t="shared" si="308"/>
        <v/>
      </c>
      <c r="AM1077" s="27"/>
      <c r="AN1077" s="36" t="str">
        <f t="shared" si="298"/>
        <v/>
      </c>
      <c r="AO1077" s="39" t="str">
        <f t="shared" si="312"/>
        <v/>
      </c>
      <c r="AP1077" s="39" t="str">
        <f t="shared" si="304"/>
        <v/>
      </c>
      <c r="AQ1077" s="97" t="str">
        <f t="shared" si="299"/>
        <v/>
      </c>
      <c r="AR1077" s="113" t="str">
        <f>_xlfn.IFNA(IF(AND(MATCH(B1077,SlNrfürStrecke!A:A,0)&gt;0,MATCH(C1077,SlNrfürStrecke!B:B,0)&gt;0)=TRUE,"ja","nein"),"nein")</f>
        <v>nein</v>
      </c>
      <c r="AS1077" s="140" t="str">
        <f t="shared" si="305"/>
        <v>nein</v>
      </c>
      <c r="AT1077" s="113" t="str">
        <f t="shared" si="306"/>
        <v>Ja</v>
      </c>
      <c r="AU1077" s="113"/>
      <c r="AV1077" s="141" t="s">
        <v>3607</v>
      </c>
    </row>
    <row r="1078" spans="1:48" s="39" customFormat="1" hidden="1" x14ac:dyDescent="0.25">
      <c r="A1078" s="23"/>
      <c r="B1078" s="77">
        <v>54807</v>
      </c>
      <c r="C1078" s="80" t="s">
        <v>3</v>
      </c>
      <c r="D1078" s="81" t="s">
        <v>8</v>
      </c>
      <c r="E1078" s="37" t="b">
        <f t="shared" si="307"/>
        <v>0</v>
      </c>
      <c r="F1078" s="37" t="b">
        <f t="shared" si="300"/>
        <v>0</v>
      </c>
      <c r="G1078" s="38" t="str">
        <f t="shared" si="309"/>
        <v>54807  g</v>
      </c>
      <c r="H1078" s="18" t="s">
        <v>1516</v>
      </c>
      <c r="I1078" s="93" t="s">
        <v>2346</v>
      </c>
      <c r="J1078" s="19" t="s">
        <v>3</v>
      </c>
      <c r="K1078" s="19" t="s">
        <v>3</v>
      </c>
      <c r="L1078" s="51"/>
      <c r="M1078" s="51"/>
      <c r="N1078" s="19" t="str">
        <f t="shared" si="310"/>
        <v/>
      </c>
      <c r="O1078" s="22" t="str">
        <f t="shared" ca="1" si="313"/>
        <v>ja</v>
      </c>
      <c r="P1078" s="22" t="str">
        <f t="shared" ca="1" si="314"/>
        <v>ja</v>
      </c>
      <c r="Q1078" s="20" t="str">
        <f t="shared" ca="1" si="311"/>
        <v>Ja</v>
      </c>
      <c r="R1078" s="53" t="s">
        <v>1515</v>
      </c>
      <c r="S1078" s="84"/>
      <c r="T1078" s="83"/>
      <c r="U1078" s="33" t="str">
        <f t="shared" si="301"/>
        <v/>
      </c>
      <c r="V1078" s="29"/>
      <c r="W1078" s="35"/>
      <c r="X1078" s="35"/>
      <c r="Y1078" s="35"/>
      <c r="Z1078" s="35"/>
      <c r="AA1078" s="24" t="str">
        <f>IF(W1078&lt;&gt;"",VLOOKUP(W1078,'Anlagentypen strukt inkl RD end'!$A$2:$H$40,8),"")</f>
        <v/>
      </c>
      <c r="AB1078" s="24" t="str">
        <f>IF(X1078&lt;&gt;"",VLOOKUP(X1078,'Anlagentypen strukt inkl RD end'!$A$2:$H$40,8),"")</f>
        <v/>
      </c>
      <c r="AC1078" s="24" t="str">
        <f>IF(Y1078&lt;&gt;"",VLOOKUP(Y1078,'Anlagentypen strukt inkl RD end'!$A$2:$H$40,8),"")</f>
        <v/>
      </c>
      <c r="AD1078" s="24" t="str">
        <f>IF(Z1078&lt;&gt;"",VLOOKUP(Z1078,'Anlagentypen strukt inkl RD end'!$A$2:$H$40,8),"")</f>
        <v/>
      </c>
      <c r="AE1078" s="33" t="str">
        <f t="shared" si="302"/>
        <v/>
      </c>
      <c r="AF1078" s="25"/>
      <c r="AG1078" s="25"/>
      <c r="AH1078" s="25"/>
      <c r="AI1078" s="25"/>
      <c r="AJ1078" s="47" t="str">
        <f t="shared" si="303"/>
        <v/>
      </c>
      <c r="AK1078" s="48" t="str">
        <f t="shared" si="297"/>
        <v/>
      </c>
      <c r="AL1078" s="47" t="str">
        <f t="shared" si="308"/>
        <v/>
      </c>
      <c r="AM1078" s="27"/>
      <c r="AN1078" s="36" t="str">
        <f t="shared" si="298"/>
        <v/>
      </c>
      <c r="AO1078" s="39" t="str">
        <f t="shared" si="312"/>
        <v/>
      </c>
      <c r="AP1078" s="39" t="str">
        <f t="shared" si="304"/>
        <v/>
      </c>
      <c r="AQ1078" s="97" t="str">
        <f t="shared" si="299"/>
        <v/>
      </c>
      <c r="AR1078" s="140" t="str">
        <f>_xlfn.IFNA(IF(AND(MATCH(B1078,SlNrfürStrecke!A:A,0)&gt;0,MATCH(C1078,SlNrfürStrecke!B:B,0)&gt;0)=TRUE,"ja","nein"),"nein")</f>
        <v>nein</v>
      </c>
      <c r="AS1078" s="140" t="str">
        <f t="shared" si="305"/>
        <v>nein</v>
      </c>
      <c r="AT1078" s="113" t="str">
        <f t="shared" si="306"/>
        <v>Ja</v>
      </c>
      <c r="AU1078" s="113"/>
      <c r="AV1078" s="141" t="s">
        <v>3607</v>
      </c>
    </row>
    <row r="1079" spans="1:48" s="39" customFormat="1" hidden="1" x14ac:dyDescent="0.25">
      <c r="A1079" s="23"/>
      <c r="B1079" s="77">
        <v>54807</v>
      </c>
      <c r="C1079" s="81" t="s">
        <v>112</v>
      </c>
      <c r="D1079" s="81" t="s">
        <v>3</v>
      </c>
      <c r="E1079" s="37" t="b">
        <f t="shared" si="307"/>
        <v>0</v>
      </c>
      <c r="F1079" s="37" t="b">
        <f t="shared" si="300"/>
        <v>0</v>
      </c>
      <c r="G1079" s="38" t="str">
        <f t="shared" si="309"/>
        <v xml:space="preserve">54807 88 </v>
      </c>
      <c r="H1079" s="18" t="s">
        <v>1516</v>
      </c>
      <c r="I1079" s="94" t="s">
        <v>113</v>
      </c>
      <c r="J1079" s="19" t="s">
        <v>3</v>
      </c>
      <c r="K1079" s="19" t="s">
        <v>3</v>
      </c>
      <c r="L1079" s="51"/>
      <c r="M1079" s="51"/>
      <c r="N1079" s="19" t="str">
        <f t="shared" si="310"/>
        <v/>
      </c>
      <c r="O1079" s="22" t="str">
        <f t="shared" ca="1" si="313"/>
        <v>ja</v>
      </c>
      <c r="P1079" s="22" t="str">
        <f t="shared" ca="1" si="314"/>
        <v>ja</v>
      </c>
      <c r="Q1079" s="20" t="str">
        <f t="shared" ca="1" si="311"/>
        <v>Ja</v>
      </c>
      <c r="R1079" s="53" t="s">
        <v>1517</v>
      </c>
      <c r="S1079" s="73"/>
      <c r="T1079" s="28"/>
      <c r="U1079" s="33" t="str">
        <f t="shared" si="301"/>
        <v/>
      </c>
      <c r="V1079" s="29"/>
      <c r="W1079" s="35"/>
      <c r="X1079" s="35"/>
      <c r="Y1079" s="35"/>
      <c r="Z1079" s="35"/>
      <c r="AA1079" s="24" t="str">
        <f>IF(W1079&lt;&gt;"",VLOOKUP(W1079,'Anlagentypen strukt inkl RD end'!$A$2:$H$40,8),"")</f>
        <v/>
      </c>
      <c r="AB1079" s="24" t="str">
        <f>IF(X1079&lt;&gt;"",VLOOKUP(X1079,'Anlagentypen strukt inkl RD end'!$A$2:$H$40,8),"")</f>
        <v/>
      </c>
      <c r="AC1079" s="24" t="str">
        <f>IF(Y1079&lt;&gt;"",VLOOKUP(Y1079,'Anlagentypen strukt inkl RD end'!$A$2:$H$40,8),"")</f>
        <v/>
      </c>
      <c r="AD1079" s="24" t="str">
        <f>IF(Z1079&lt;&gt;"",VLOOKUP(Z1079,'Anlagentypen strukt inkl RD end'!$A$2:$H$40,8),"")</f>
        <v/>
      </c>
      <c r="AE1079" s="33" t="str">
        <f t="shared" si="302"/>
        <v/>
      </c>
      <c r="AF1079" s="25"/>
      <c r="AG1079" s="25"/>
      <c r="AH1079" s="25"/>
      <c r="AI1079" s="25"/>
      <c r="AJ1079" s="47" t="str">
        <f t="shared" si="303"/>
        <v/>
      </c>
      <c r="AK1079" s="48" t="str">
        <f t="shared" si="297"/>
        <v/>
      </c>
      <c r="AL1079" s="47" t="str">
        <f t="shared" si="308"/>
        <v/>
      </c>
      <c r="AM1079" s="27"/>
      <c r="AN1079" s="36" t="str">
        <f t="shared" si="298"/>
        <v/>
      </c>
      <c r="AO1079" s="39" t="str">
        <f t="shared" si="312"/>
        <v/>
      </c>
      <c r="AP1079" s="39" t="str">
        <f t="shared" si="304"/>
        <v/>
      </c>
      <c r="AQ1079" s="97" t="str">
        <f t="shared" si="299"/>
        <v/>
      </c>
      <c r="AR1079" s="113" t="str">
        <f>_xlfn.IFNA(IF(AND(MATCH(B1079,SlNrfürStrecke!A:A,0)&gt;0,MATCH(C1079,SlNrfürStrecke!B:B,0)&gt;0)=TRUE,"ja","nein"),"nein")</f>
        <v>nein</v>
      </c>
      <c r="AS1079" s="140" t="str">
        <f t="shared" si="305"/>
        <v>nein</v>
      </c>
      <c r="AT1079" s="113" t="str">
        <f t="shared" si="306"/>
        <v>Ja</v>
      </c>
      <c r="AU1079" s="113"/>
      <c r="AV1079" s="141" t="s">
        <v>3607</v>
      </c>
    </row>
    <row r="1080" spans="1:48" s="39" customFormat="1" ht="26.4" hidden="1" x14ac:dyDescent="0.25">
      <c r="A1080" s="23"/>
      <c r="B1080" s="77">
        <v>54808</v>
      </c>
      <c r="C1080" s="80" t="s">
        <v>3</v>
      </c>
      <c r="D1080" s="81" t="s">
        <v>8</v>
      </c>
      <c r="E1080" s="37" t="b">
        <f t="shared" si="307"/>
        <v>0</v>
      </c>
      <c r="F1080" s="37" t="b">
        <f t="shared" si="300"/>
        <v>0</v>
      </c>
      <c r="G1080" s="38" t="str">
        <f t="shared" si="309"/>
        <v>54808  g</v>
      </c>
      <c r="H1080" s="18" t="s">
        <v>1519</v>
      </c>
      <c r="I1080" s="93" t="s">
        <v>2346</v>
      </c>
      <c r="J1080" s="19" t="s">
        <v>3</v>
      </c>
      <c r="K1080" s="19" t="s">
        <v>3</v>
      </c>
      <c r="L1080" s="51"/>
      <c r="M1080" s="51"/>
      <c r="N1080" s="19" t="str">
        <f t="shared" si="310"/>
        <v/>
      </c>
      <c r="O1080" s="22" t="str">
        <f t="shared" ca="1" si="313"/>
        <v>ja</v>
      </c>
      <c r="P1080" s="22" t="str">
        <f t="shared" ca="1" si="314"/>
        <v>ja</v>
      </c>
      <c r="Q1080" s="20" t="str">
        <f t="shared" ca="1" si="311"/>
        <v>Ja</v>
      </c>
      <c r="R1080" s="53" t="s">
        <v>1518</v>
      </c>
      <c r="S1080" s="84"/>
      <c r="T1080" s="83"/>
      <c r="U1080" s="33" t="str">
        <f t="shared" si="301"/>
        <v/>
      </c>
      <c r="V1080" s="29"/>
      <c r="W1080" s="35"/>
      <c r="X1080" s="35"/>
      <c r="Y1080" s="35"/>
      <c r="Z1080" s="35"/>
      <c r="AA1080" s="24" t="str">
        <f>IF(W1080&lt;&gt;"",VLOOKUP(W1080,'Anlagentypen strukt inkl RD end'!$A$2:$H$40,8),"")</f>
        <v/>
      </c>
      <c r="AB1080" s="24" t="str">
        <f>IF(X1080&lt;&gt;"",VLOOKUP(X1080,'Anlagentypen strukt inkl RD end'!$A$2:$H$40,8),"")</f>
        <v/>
      </c>
      <c r="AC1080" s="24" t="str">
        <f>IF(Y1080&lt;&gt;"",VLOOKUP(Y1080,'Anlagentypen strukt inkl RD end'!$A$2:$H$40,8),"")</f>
        <v/>
      </c>
      <c r="AD1080" s="24" t="str">
        <f>IF(Z1080&lt;&gt;"",VLOOKUP(Z1080,'Anlagentypen strukt inkl RD end'!$A$2:$H$40,8),"")</f>
        <v/>
      </c>
      <c r="AE1080" s="33" t="str">
        <f t="shared" si="302"/>
        <v/>
      </c>
      <c r="AF1080" s="25"/>
      <c r="AG1080" s="25"/>
      <c r="AH1080" s="25"/>
      <c r="AI1080" s="25"/>
      <c r="AJ1080" s="47" t="str">
        <f t="shared" si="303"/>
        <v/>
      </c>
      <c r="AK1080" s="48" t="str">
        <f t="shared" si="297"/>
        <v/>
      </c>
      <c r="AL1080" s="47" t="str">
        <f t="shared" si="308"/>
        <v/>
      </c>
      <c r="AM1080" s="27"/>
      <c r="AN1080" s="36" t="str">
        <f t="shared" si="298"/>
        <v/>
      </c>
      <c r="AO1080" s="39" t="str">
        <f t="shared" si="312"/>
        <v/>
      </c>
      <c r="AP1080" s="39" t="str">
        <f t="shared" si="304"/>
        <v/>
      </c>
      <c r="AQ1080" s="97" t="str">
        <f t="shared" si="299"/>
        <v/>
      </c>
      <c r="AR1080" s="140" t="str">
        <f>_xlfn.IFNA(IF(AND(MATCH(B1080,SlNrfürStrecke!A:A,0)&gt;0,MATCH(C1080,SlNrfürStrecke!B:B,0)&gt;0)=TRUE,"ja","nein"),"nein")</f>
        <v>nein</v>
      </c>
      <c r="AS1080" s="140" t="str">
        <f t="shared" si="305"/>
        <v>nein</v>
      </c>
      <c r="AT1080" s="113" t="str">
        <f t="shared" si="306"/>
        <v>Ja</v>
      </c>
      <c r="AU1080" s="113"/>
      <c r="AV1080" s="141" t="s">
        <v>3607</v>
      </c>
    </row>
    <row r="1081" spans="1:48" s="39" customFormat="1" ht="26.4" hidden="1" x14ac:dyDescent="0.25">
      <c r="A1081" s="23"/>
      <c r="B1081" s="77">
        <v>54808</v>
      </c>
      <c r="C1081" s="81" t="s">
        <v>112</v>
      </c>
      <c r="D1081" s="81" t="s">
        <v>3</v>
      </c>
      <c r="E1081" s="37" t="b">
        <f t="shared" si="307"/>
        <v>0</v>
      </c>
      <c r="F1081" s="37" t="b">
        <f t="shared" si="300"/>
        <v>0</v>
      </c>
      <c r="G1081" s="38" t="str">
        <f t="shared" si="309"/>
        <v xml:space="preserve">54808 88 </v>
      </c>
      <c r="H1081" s="18" t="s">
        <v>1519</v>
      </c>
      <c r="I1081" s="94" t="s">
        <v>113</v>
      </c>
      <c r="J1081" s="19" t="s">
        <v>3</v>
      </c>
      <c r="K1081" s="19" t="s">
        <v>3</v>
      </c>
      <c r="L1081" s="51"/>
      <c r="M1081" s="51"/>
      <c r="N1081" s="19" t="str">
        <f t="shared" si="310"/>
        <v/>
      </c>
      <c r="O1081" s="22" t="str">
        <f t="shared" ca="1" si="313"/>
        <v>ja</v>
      </c>
      <c r="P1081" s="22" t="str">
        <f t="shared" ca="1" si="314"/>
        <v>ja</v>
      </c>
      <c r="Q1081" s="20" t="str">
        <f t="shared" ca="1" si="311"/>
        <v>Ja</v>
      </c>
      <c r="R1081" s="53" t="s">
        <v>1520</v>
      </c>
      <c r="S1081" s="73"/>
      <c r="T1081" s="28"/>
      <c r="U1081" s="33" t="str">
        <f t="shared" si="301"/>
        <v/>
      </c>
      <c r="V1081" s="29"/>
      <c r="W1081" s="35"/>
      <c r="X1081" s="35"/>
      <c r="Y1081" s="35"/>
      <c r="Z1081" s="35"/>
      <c r="AA1081" s="24" t="str">
        <f>IF(W1081&lt;&gt;"",VLOOKUP(W1081,'Anlagentypen strukt inkl RD end'!$A$2:$H$40,8),"")</f>
        <v/>
      </c>
      <c r="AB1081" s="24" t="str">
        <f>IF(X1081&lt;&gt;"",VLOOKUP(X1081,'Anlagentypen strukt inkl RD end'!$A$2:$H$40,8),"")</f>
        <v/>
      </c>
      <c r="AC1081" s="24" t="str">
        <f>IF(Y1081&lt;&gt;"",VLOOKUP(Y1081,'Anlagentypen strukt inkl RD end'!$A$2:$H$40,8),"")</f>
        <v/>
      </c>
      <c r="AD1081" s="24" t="str">
        <f>IF(Z1081&lt;&gt;"",VLOOKUP(Z1081,'Anlagentypen strukt inkl RD end'!$A$2:$H$40,8),"")</f>
        <v/>
      </c>
      <c r="AE1081" s="33" t="str">
        <f t="shared" si="302"/>
        <v/>
      </c>
      <c r="AF1081" s="25"/>
      <c r="AG1081" s="25"/>
      <c r="AH1081" s="25"/>
      <c r="AI1081" s="25"/>
      <c r="AJ1081" s="47" t="str">
        <f t="shared" si="303"/>
        <v/>
      </c>
      <c r="AK1081" s="48" t="str">
        <f t="shared" si="297"/>
        <v/>
      </c>
      <c r="AL1081" s="47" t="str">
        <f t="shared" si="308"/>
        <v/>
      </c>
      <c r="AM1081" s="27"/>
      <c r="AN1081" s="36" t="str">
        <f t="shared" si="298"/>
        <v/>
      </c>
      <c r="AO1081" s="39" t="str">
        <f t="shared" si="312"/>
        <v/>
      </c>
      <c r="AP1081" s="39" t="str">
        <f t="shared" si="304"/>
        <v/>
      </c>
      <c r="AQ1081" s="97" t="str">
        <f t="shared" si="299"/>
        <v/>
      </c>
      <c r="AR1081" s="113" t="str">
        <f>_xlfn.IFNA(IF(AND(MATCH(B1081,SlNrfürStrecke!A:A,0)&gt;0,MATCH(C1081,SlNrfürStrecke!B:B,0)&gt;0)=TRUE,"ja","nein"),"nein")</f>
        <v>nein</v>
      </c>
      <c r="AS1081" s="140" t="str">
        <f t="shared" si="305"/>
        <v>nein</v>
      </c>
      <c r="AT1081" s="113" t="str">
        <f t="shared" si="306"/>
        <v>Ja</v>
      </c>
      <c r="AU1081" s="113"/>
      <c r="AV1081" s="141" t="s">
        <v>3607</v>
      </c>
    </row>
    <row r="1082" spans="1:48" s="39" customFormat="1" hidden="1" x14ac:dyDescent="0.25">
      <c r="A1082" s="23"/>
      <c r="B1082" s="77">
        <v>54810</v>
      </c>
      <c r="C1082" s="80" t="s">
        <v>3</v>
      </c>
      <c r="D1082" s="81" t="s">
        <v>8</v>
      </c>
      <c r="E1082" s="37" t="b">
        <f t="shared" si="307"/>
        <v>0</v>
      </c>
      <c r="F1082" s="37" t="b">
        <f t="shared" si="300"/>
        <v>0</v>
      </c>
      <c r="G1082" s="38" t="str">
        <f t="shared" si="309"/>
        <v>54810  g</v>
      </c>
      <c r="H1082" s="18" t="s">
        <v>1522</v>
      </c>
      <c r="I1082" s="93" t="s">
        <v>2346</v>
      </c>
      <c r="J1082" s="19" t="s">
        <v>3</v>
      </c>
      <c r="K1082" s="19" t="s">
        <v>3</v>
      </c>
      <c r="L1082" s="51"/>
      <c r="M1082" s="51"/>
      <c r="N1082" s="19" t="str">
        <f t="shared" si="310"/>
        <v/>
      </c>
      <c r="O1082" s="22" t="str">
        <f t="shared" ca="1" si="313"/>
        <v>ja</v>
      </c>
      <c r="P1082" s="22" t="str">
        <f t="shared" ca="1" si="314"/>
        <v>ja</v>
      </c>
      <c r="Q1082" s="20" t="str">
        <f t="shared" ca="1" si="311"/>
        <v>Ja</v>
      </c>
      <c r="R1082" s="53" t="s">
        <v>1521</v>
      </c>
      <c r="S1082" s="84"/>
      <c r="T1082" s="83"/>
      <c r="U1082" s="33" t="str">
        <f t="shared" si="301"/>
        <v/>
      </c>
      <c r="V1082" s="29"/>
      <c r="W1082" s="35"/>
      <c r="X1082" s="35"/>
      <c r="Y1082" s="35"/>
      <c r="Z1082" s="35"/>
      <c r="AA1082" s="24" t="str">
        <f>IF(W1082&lt;&gt;"",VLOOKUP(W1082,'Anlagentypen strukt inkl RD end'!$A$2:$H$40,8),"")</f>
        <v/>
      </c>
      <c r="AB1082" s="24" t="str">
        <f>IF(X1082&lt;&gt;"",VLOOKUP(X1082,'Anlagentypen strukt inkl RD end'!$A$2:$H$40,8),"")</f>
        <v/>
      </c>
      <c r="AC1082" s="24" t="str">
        <f>IF(Y1082&lt;&gt;"",VLOOKUP(Y1082,'Anlagentypen strukt inkl RD end'!$A$2:$H$40,8),"")</f>
        <v/>
      </c>
      <c r="AD1082" s="24" t="str">
        <f>IF(Z1082&lt;&gt;"",VLOOKUP(Z1082,'Anlagentypen strukt inkl RD end'!$A$2:$H$40,8),"")</f>
        <v/>
      </c>
      <c r="AE1082" s="33" t="str">
        <f t="shared" si="302"/>
        <v/>
      </c>
      <c r="AF1082" s="25"/>
      <c r="AG1082" s="25"/>
      <c r="AH1082" s="25"/>
      <c r="AI1082" s="25"/>
      <c r="AJ1082" s="47" t="str">
        <f t="shared" si="303"/>
        <v/>
      </c>
      <c r="AK1082" s="48" t="str">
        <f t="shared" si="297"/>
        <v/>
      </c>
      <c r="AL1082" s="47" t="str">
        <f t="shared" si="308"/>
        <v/>
      </c>
      <c r="AM1082" s="27"/>
      <c r="AN1082" s="36" t="str">
        <f t="shared" si="298"/>
        <v/>
      </c>
      <c r="AO1082" s="39" t="str">
        <f t="shared" si="312"/>
        <v/>
      </c>
      <c r="AP1082" s="39" t="str">
        <f t="shared" si="304"/>
        <v/>
      </c>
      <c r="AQ1082" s="97" t="str">
        <f t="shared" si="299"/>
        <v/>
      </c>
      <c r="AR1082" s="140" t="str">
        <f>_xlfn.IFNA(IF(AND(MATCH(B1082,SlNrfürStrecke!A:A,0)&gt;0,MATCH(C1082,SlNrfürStrecke!B:B,0)&gt;0)=TRUE,"ja","nein"),"nein")</f>
        <v>nein</v>
      </c>
      <c r="AS1082" s="140" t="str">
        <f t="shared" si="305"/>
        <v>nein</v>
      </c>
      <c r="AT1082" s="113" t="str">
        <f t="shared" si="306"/>
        <v>Ja</v>
      </c>
      <c r="AU1082" s="113"/>
      <c r="AV1082" s="141" t="s">
        <v>3607</v>
      </c>
    </row>
    <row r="1083" spans="1:48" s="39" customFormat="1" hidden="1" x14ac:dyDescent="0.25">
      <c r="A1083" s="23"/>
      <c r="B1083" s="77">
        <v>54810</v>
      </c>
      <c r="C1083" s="81" t="s">
        <v>112</v>
      </c>
      <c r="D1083" s="81" t="s">
        <v>3</v>
      </c>
      <c r="E1083" s="37" t="b">
        <f t="shared" si="307"/>
        <v>0</v>
      </c>
      <c r="F1083" s="37" t="b">
        <f t="shared" si="300"/>
        <v>0</v>
      </c>
      <c r="G1083" s="38" t="str">
        <f t="shared" si="309"/>
        <v xml:space="preserve">54810 88 </v>
      </c>
      <c r="H1083" s="18" t="s">
        <v>1522</v>
      </c>
      <c r="I1083" s="94" t="s">
        <v>113</v>
      </c>
      <c r="J1083" s="19" t="s">
        <v>3</v>
      </c>
      <c r="K1083" s="19" t="s">
        <v>3</v>
      </c>
      <c r="L1083" s="51"/>
      <c r="M1083" s="51"/>
      <c r="N1083" s="19" t="str">
        <f t="shared" si="310"/>
        <v/>
      </c>
      <c r="O1083" s="22" t="str">
        <f t="shared" ca="1" si="313"/>
        <v>ja</v>
      </c>
      <c r="P1083" s="22" t="str">
        <f t="shared" ca="1" si="314"/>
        <v>ja</v>
      </c>
      <c r="Q1083" s="20" t="str">
        <f t="shared" ca="1" si="311"/>
        <v>Ja</v>
      </c>
      <c r="R1083" s="53" t="s">
        <v>1523</v>
      </c>
      <c r="S1083" s="73"/>
      <c r="T1083" s="28"/>
      <c r="U1083" s="33" t="str">
        <f t="shared" si="301"/>
        <v/>
      </c>
      <c r="V1083" s="29"/>
      <c r="W1083" s="35"/>
      <c r="X1083" s="35"/>
      <c r="Y1083" s="35"/>
      <c r="Z1083" s="35"/>
      <c r="AA1083" s="24" t="str">
        <f>IF(W1083&lt;&gt;"",VLOOKUP(W1083,'Anlagentypen strukt inkl RD end'!$A$2:$H$40,8),"")</f>
        <v/>
      </c>
      <c r="AB1083" s="24" t="str">
        <f>IF(X1083&lt;&gt;"",VLOOKUP(X1083,'Anlagentypen strukt inkl RD end'!$A$2:$H$40,8),"")</f>
        <v/>
      </c>
      <c r="AC1083" s="24" t="str">
        <f>IF(Y1083&lt;&gt;"",VLOOKUP(Y1083,'Anlagentypen strukt inkl RD end'!$A$2:$H$40,8),"")</f>
        <v/>
      </c>
      <c r="AD1083" s="24" t="str">
        <f>IF(Z1083&lt;&gt;"",VLOOKUP(Z1083,'Anlagentypen strukt inkl RD end'!$A$2:$H$40,8),"")</f>
        <v/>
      </c>
      <c r="AE1083" s="33" t="str">
        <f t="shared" si="302"/>
        <v/>
      </c>
      <c r="AF1083" s="25"/>
      <c r="AG1083" s="25"/>
      <c r="AH1083" s="25"/>
      <c r="AI1083" s="25"/>
      <c r="AJ1083" s="47" t="str">
        <f t="shared" si="303"/>
        <v/>
      </c>
      <c r="AK1083" s="48" t="str">
        <f t="shared" si="297"/>
        <v/>
      </c>
      <c r="AL1083" s="47" t="str">
        <f t="shared" si="308"/>
        <v/>
      </c>
      <c r="AM1083" s="27"/>
      <c r="AN1083" s="36" t="str">
        <f t="shared" si="298"/>
        <v/>
      </c>
      <c r="AO1083" s="39" t="str">
        <f t="shared" si="312"/>
        <v/>
      </c>
      <c r="AP1083" s="39" t="str">
        <f t="shared" si="304"/>
        <v/>
      </c>
      <c r="AQ1083" s="97" t="str">
        <f t="shared" si="299"/>
        <v/>
      </c>
      <c r="AR1083" s="113" t="str">
        <f>_xlfn.IFNA(IF(AND(MATCH(B1083,SlNrfürStrecke!A:A,0)&gt;0,MATCH(C1083,SlNrfürStrecke!B:B,0)&gt;0)=TRUE,"ja","nein"),"nein")</f>
        <v>nein</v>
      </c>
      <c r="AS1083" s="140" t="str">
        <f t="shared" si="305"/>
        <v>nein</v>
      </c>
      <c r="AT1083" s="113" t="str">
        <f t="shared" si="306"/>
        <v>Ja</v>
      </c>
      <c r="AU1083" s="113"/>
      <c r="AV1083" s="141" t="s">
        <v>3607</v>
      </c>
    </row>
    <row r="1084" spans="1:48" s="39" customFormat="1" hidden="1" x14ac:dyDescent="0.25">
      <c r="A1084" s="23"/>
      <c r="B1084" s="77">
        <v>54903</v>
      </c>
      <c r="C1084" s="80" t="s">
        <v>3</v>
      </c>
      <c r="D1084" s="81" t="s">
        <v>8</v>
      </c>
      <c r="E1084" s="37" t="b">
        <f t="shared" si="307"/>
        <v>0</v>
      </c>
      <c r="F1084" s="37" t="b">
        <f t="shared" si="300"/>
        <v>0</v>
      </c>
      <c r="G1084" s="38" t="str">
        <f t="shared" si="309"/>
        <v>54903  g</v>
      </c>
      <c r="H1084" s="18" t="s">
        <v>1525</v>
      </c>
      <c r="I1084" s="93" t="s">
        <v>2346</v>
      </c>
      <c r="J1084" s="19" t="s">
        <v>3</v>
      </c>
      <c r="K1084" s="19" t="s">
        <v>3</v>
      </c>
      <c r="L1084" s="51"/>
      <c r="M1084" s="51"/>
      <c r="N1084" s="19" t="str">
        <f t="shared" si="310"/>
        <v/>
      </c>
      <c r="O1084" s="22" t="str">
        <f t="shared" ca="1" si="313"/>
        <v>ja</v>
      </c>
      <c r="P1084" s="22" t="str">
        <f t="shared" ca="1" si="314"/>
        <v>ja</v>
      </c>
      <c r="Q1084" s="20" t="str">
        <f t="shared" ca="1" si="311"/>
        <v>Ja</v>
      </c>
      <c r="R1084" s="53" t="s">
        <v>1524</v>
      </c>
      <c r="S1084" s="84"/>
      <c r="T1084" s="83"/>
      <c r="U1084" s="33" t="str">
        <f t="shared" si="301"/>
        <v/>
      </c>
      <c r="V1084" s="29"/>
      <c r="W1084" s="35"/>
      <c r="X1084" s="35"/>
      <c r="Y1084" s="35"/>
      <c r="Z1084" s="35"/>
      <c r="AA1084" s="24" t="str">
        <f>IF(W1084&lt;&gt;"",VLOOKUP(W1084,'Anlagentypen strukt inkl RD end'!$A$2:$H$40,8),"")</f>
        <v/>
      </c>
      <c r="AB1084" s="24" t="str">
        <f>IF(X1084&lt;&gt;"",VLOOKUP(X1084,'Anlagentypen strukt inkl RD end'!$A$2:$H$40,8),"")</f>
        <v/>
      </c>
      <c r="AC1084" s="24" t="str">
        <f>IF(Y1084&lt;&gt;"",VLOOKUP(Y1084,'Anlagentypen strukt inkl RD end'!$A$2:$H$40,8),"")</f>
        <v/>
      </c>
      <c r="AD1084" s="24" t="str">
        <f>IF(Z1084&lt;&gt;"",VLOOKUP(Z1084,'Anlagentypen strukt inkl RD end'!$A$2:$H$40,8),"")</f>
        <v/>
      </c>
      <c r="AE1084" s="33" t="str">
        <f t="shared" si="302"/>
        <v/>
      </c>
      <c r="AF1084" s="25"/>
      <c r="AG1084" s="25"/>
      <c r="AH1084" s="25"/>
      <c r="AI1084" s="25"/>
      <c r="AJ1084" s="47" t="str">
        <f t="shared" si="303"/>
        <v/>
      </c>
      <c r="AK1084" s="48" t="str">
        <f t="shared" si="297"/>
        <v/>
      </c>
      <c r="AL1084" s="47" t="str">
        <f t="shared" si="308"/>
        <v/>
      </c>
      <c r="AM1084" s="27"/>
      <c r="AN1084" s="36" t="str">
        <f t="shared" si="298"/>
        <v/>
      </c>
      <c r="AO1084" s="39" t="str">
        <f t="shared" si="312"/>
        <v/>
      </c>
      <c r="AP1084" s="39" t="str">
        <f t="shared" si="304"/>
        <v/>
      </c>
      <c r="AQ1084" s="97" t="str">
        <f t="shared" si="299"/>
        <v/>
      </c>
      <c r="AR1084" s="140" t="str">
        <f>_xlfn.IFNA(IF(AND(MATCH(B1084,SlNrfürStrecke!A:A,0)&gt;0,MATCH(C1084,SlNrfürStrecke!B:B,0)&gt;0)=TRUE,"ja","nein"),"nein")</f>
        <v>nein</v>
      </c>
      <c r="AS1084" s="140" t="str">
        <f t="shared" si="305"/>
        <v>nein</v>
      </c>
      <c r="AT1084" s="113" t="str">
        <f t="shared" si="306"/>
        <v>Ja</v>
      </c>
      <c r="AU1084" s="113"/>
      <c r="AV1084" s="141" t="s">
        <v>3607</v>
      </c>
    </row>
    <row r="1085" spans="1:48" s="39" customFormat="1" hidden="1" x14ac:dyDescent="0.25">
      <c r="A1085" s="23"/>
      <c r="B1085" s="77">
        <v>54903</v>
      </c>
      <c r="C1085" s="81" t="s">
        <v>112</v>
      </c>
      <c r="D1085" s="81" t="s">
        <v>3</v>
      </c>
      <c r="E1085" s="37" t="b">
        <f t="shared" si="307"/>
        <v>0</v>
      </c>
      <c r="F1085" s="37" t="b">
        <f t="shared" si="300"/>
        <v>0</v>
      </c>
      <c r="G1085" s="38" t="str">
        <f t="shared" si="309"/>
        <v xml:space="preserve">54903 88 </v>
      </c>
      <c r="H1085" s="18" t="s">
        <v>1525</v>
      </c>
      <c r="I1085" s="94" t="s">
        <v>113</v>
      </c>
      <c r="J1085" s="19" t="s">
        <v>3</v>
      </c>
      <c r="K1085" s="19" t="s">
        <v>3</v>
      </c>
      <c r="L1085" s="51"/>
      <c r="M1085" s="51"/>
      <c r="N1085" s="19" t="str">
        <f t="shared" si="310"/>
        <v/>
      </c>
      <c r="O1085" s="22" t="str">
        <f t="shared" ca="1" si="313"/>
        <v>ja</v>
      </c>
      <c r="P1085" s="22" t="str">
        <f t="shared" ca="1" si="314"/>
        <v>ja</v>
      </c>
      <c r="Q1085" s="20" t="str">
        <f t="shared" ca="1" si="311"/>
        <v>Ja</v>
      </c>
      <c r="R1085" s="53" t="s">
        <v>1526</v>
      </c>
      <c r="S1085" s="73"/>
      <c r="T1085" s="28"/>
      <c r="U1085" s="33" t="str">
        <f t="shared" si="301"/>
        <v/>
      </c>
      <c r="V1085" s="29"/>
      <c r="W1085" s="35"/>
      <c r="X1085" s="35"/>
      <c r="Y1085" s="35"/>
      <c r="Z1085" s="35"/>
      <c r="AA1085" s="24" t="str">
        <f>IF(W1085&lt;&gt;"",VLOOKUP(W1085,'Anlagentypen strukt inkl RD end'!$A$2:$H$40,8),"")</f>
        <v/>
      </c>
      <c r="AB1085" s="24" t="str">
        <f>IF(X1085&lt;&gt;"",VLOOKUP(X1085,'Anlagentypen strukt inkl RD end'!$A$2:$H$40,8),"")</f>
        <v/>
      </c>
      <c r="AC1085" s="24" t="str">
        <f>IF(Y1085&lt;&gt;"",VLOOKUP(Y1085,'Anlagentypen strukt inkl RD end'!$A$2:$H$40,8),"")</f>
        <v/>
      </c>
      <c r="AD1085" s="24" t="str">
        <f>IF(Z1085&lt;&gt;"",VLOOKUP(Z1085,'Anlagentypen strukt inkl RD end'!$A$2:$H$40,8),"")</f>
        <v/>
      </c>
      <c r="AE1085" s="33" t="str">
        <f t="shared" si="302"/>
        <v/>
      </c>
      <c r="AF1085" s="25"/>
      <c r="AG1085" s="25"/>
      <c r="AH1085" s="25"/>
      <c r="AI1085" s="25"/>
      <c r="AJ1085" s="47" t="str">
        <f t="shared" si="303"/>
        <v/>
      </c>
      <c r="AK1085" s="48" t="str">
        <f t="shared" si="297"/>
        <v/>
      </c>
      <c r="AL1085" s="47" t="str">
        <f t="shared" si="308"/>
        <v/>
      </c>
      <c r="AM1085" s="27"/>
      <c r="AN1085" s="36" t="str">
        <f t="shared" si="298"/>
        <v/>
      </c>
      <c r="AO1085" s="39" t="str">
        <f t="shared" si="312"/>
        <v/>
      </c>
      <c r="AP1085" s="39" t="str">
        <f t="shared" si="304"/>
        <v/>
      </c>
      <c r="AQ1085" s="97" t="str">
        <f t="shared" si="299"/>
        <v/>
      </c>
      <c r="AR1085" s="113" t="str">
        <f>_xlfn.IFNA(IF(AND(MATCH(B1085,SlNrfürStrecke!A:A,0)&gt;0,MATCH(C1085,SlNrfürStrecke!B:B,0)&gt;0)=TRUE,"ja","nein"),"nein")</f>
        <v>nein</v>
      </c>
      <c r="AS1085" s="140" t="str">
        <f t="shared" si="305"/>
        <v>nein</v>
      </c>
      <c r="AT1085" s="113" t="str">
        <f t="shared" si="306"/>
        <v>Ja</v>
      </c>
      <c r="AU1085" s="113"/>
      <c r="AV1085" s="141" t="s">
        <v>3607</v>
      </c>
    </row>
    <row r="1086" spans="1:48" s="39" customFormat="1" hidden="1" x14ac:dyDescent="0.25">
      <c r="A1086" s="23"/>
      <c r="B1086" s="77">
        <v>54904</v>
      </c>
      <c r="C1086" s="80" t="s">
        <v>3</v>
      </c>
      <c r="D1086" s="81" t="s">
        <v>8</v>
      </c>
      <c r="E1086" s="37" t="b">
        <f t="shared" si="307"/>
        <v>0</v>
      </c>
      <c r="F1086" s="37" t="b">
        <f t="shared" si="300"/>
        <v>0</v>
      </c>
      <c r="G1086" s="38" t="str">
        <f t="shared" si="309"/>
        <v>54904  g</v>
      </c>
      <c r="H1086" s="18" t="s">
        <v>1528</v>
      </c>
      <c r="I1086" s="93" t="s">
        <v>2346</v>
      </c>
      <c r="J1086" s="19" t="s">
        <v>3</v>
      </c>
      <c r="K1086" s="19" t="s">
        <v>3</v>
      </c>
      <c r="L1086" s="51"/>
      <c r="M1086" s="51"/>
      <c r="N1086" s="19" t="str">
        <f t="shared" si="310"/>
        <v/>
      </c>
      <c r="O1086" s="22" t="str">
        <f t="shared" ca="1" si="313"/>
        <v>ja</v>
      </c>
      <c r="P1086" s="22" t="str">
        <f t="shared" ca="1" si="314"/>
        <v>ja</v>
      </c>
      <c r="Q1086" s="20" t="str">
        <f t="shared" ca="1" si="311"/>
        <v>Ja</v>
      </c>
      <c r="R1086" s="53" t="s">
        <v>1527</v>
      </c>
      <c r="S1086" s="84"/>
      <c r="T1086" s="83"/>
      <c r="U1086" s="33" t="str">
        <f t="shared" si="301"/>
        <v/>
      </c>
      <c r="V1086" s="29"/>
      <c r="W1086" s="35"/>
      <c r="X1086" s="35"/>
      <c r="Y1086" s="35"/>
      <c r="Z1086" s="35"/>
      <c r="AA1086" s="24" t="str">
        <f>IF(W1086&lt;&gt;"",VLOOKUP(W1086,'Anlagentypen strukt inkl RD end'!$A$2:$H$40,8),"")</f>
        <v/>
      </c>
      <c r="AB1086" s="24" t="str">
        <f>IF(X1086&lt;&gt;"",VLOOKUP(X1086,'Anlagentypen strukt inkl RD end'!$A$2:$H$40,8),"")</f>
        <v/>
      </c>
      <c r="AC1086" s="24" t="str">
        <f>IF(Y1086&lt;&gt;"",VLOOKUP(Y1086,'Anlagentypen strukt inkl RD end'!$A$2:$H$40,8),"")</f>
        <v/>
      </c>
      <c r="AD1086" s="24" t="str">
        <f>IF(Z1086&lt;&gt;"",VLOOKUP(Z1086,'Anlagentypen strukt inkl RD end'!$A$2:$H$40,8),"")</f>
        <v/>
      </c>
      <c r="AE1086" s="33" t="str">
        <f t="shared" si="302"/>
        <v/>
      </c>
      <c r="AF1086" s="25"/>
      <c r="AG1086" s="25"/>
      <c r="AH1086" s="25"/>
      <c r="AI1086" s="25"/>
      <c r="AJ1086" s="47" t="str">
        <f t="shared" si="303"/>
        <v/>
      </c>
      <c r="AK1086" s="48" t="str">
        <f t="shared" si="297"/>
        <v/>
      </c>
      <c r="AL1086" s="47" t="str">
        <f t="shared" si="308"/>
        <v/>
      </c>
      <c r="AM1086" s="27"/>
      <c r="AN1086" s="36" t="str">
        <f t="shared" si="298"/>
        <v/>
      </c>
      <c r="AO1086" s="39" t="str">
        <f t="shared" si="312"/>
        <v/>
      </c>
      <c r="AP1086" s="39" t="str">
        <f t="shared" si="304"/>
        <v/>
      </c>
      <c r="AQ1086" s="97" t="str">
        <f t="shared" si="299"/>
        <v/>
      </c>
      <c r="AR1086" s="140" t="str">
        <f>_xlfn.IFNA(IF(AND(MATCH(B1086,SlNrfürStrecke!A:A,0)&gt;0,MATCH(C1086,SlNrfürStrecke!B:B,0)&gt;0)=TRUE,"ja","nein"),"nein")</f>
        <v>nein</v>
      </c>
      <c r="AS1086" s="140" t="str">
        <f t="shared" si="305"/>
        <v>nein</v>
      </c>
      <c r="AT1086" s="113" t="str">
        <f t="shared" si="306"/>
        <v>Ja</v>
      </c>
      <c r="AU1086" s="113"/>
      <c r="AV1086" s="141" t="s">
        <v>3607</v>
      </c>
    </row>
    <row r="1087" spans="1:48" s="39" customFormat="1" hidden="1" x14ac:dyDescent="0.25">
      <c r="A1087" s="23"/>
      <c r="B1087" s="77">
        <v>54904</v>
      </c>
      <c r="C1087" s="81" t="s">
        <v>112</v>
      </c>
      <c r="D1087" s="81" t="s">
        <v>3</v>
      </c>
      <c r="E1087" s="37" t="b">
        <f t="shared" si="307"/>
        <v>0</v>
      </c>
      <c r="F1087" s="37" t="b">
        <f t="shared" si="300"/>
        <v>0</v>
      </c>
      <c r="G1087" s="38" t="str">
        <f t="shared" si="309"/>
        <v xml:space="preserve">54904 88 </v>
      </c>
      <c r="H1087" s="18" t="s">
        <v>1528</v>
      </c>
      <c r="I1087" s="94" t="s">
        <v>113</v>
      </c>
      <c r="J1087" s="19" t="s">
        <v>3</v>
      </c>
      <c r="K1087" s="19" t="s">
        <v>3</v>
      </c>
      <c r="L1087" s="51"/>
      <c r="M1087" s="51"/>
      <c r="N1087" s="19" t="str">
        <f t="shared" si="310"/>
        <v/>
      </c>
      <c r="O1087" s="22" t="str">
        <f t="shared" ca="1" si="313"/>
        <v>ja</v>
      </c>
      <c r="P1087" s="22" t="str">
        <f t="shared" ca="1" si="314"/>
        <v>ja</v>
      </c>
      <c r="Q1087" s="20" t="str">
        <f t="shared" ca="1" si="311"/>
        <v>Ja</v>
      </c>
      <c r="R1087" s="53" t="s">
        <v>1529</v>
      </c>
      <c r="S1087" s="73"/>
      <c r="T1087" s="28"/>
      <c r="U1087" s="33" t="str">
        <f t="shared" si="301"/>
        <v/>
      </c>
      <c r="V1087" s="29"/>
      <c r="W1087" s="35"/>
      <c r="X1087" s="35"/>
      <c r="Y1087" s="35"/>
      <c r="Z1087" s="35"/>
      <c r="AA1087" s="24" t="str">
        <f>IF(W1087&lt;&gt;"",VLOOKUP(W1087,'Anlagentypen strukt inkl RD end'!$A$2:$H$40,8),"")</f>
        <v/>
      </c>
      <c r="AB1087" s="24" t="str">
        <f>IF(X1087&lt;&gt;"",VLOOKUP(X1087,'Anlagentypen strukt inkl RD end'!$A$2:$H$40,8),"")</f>
        <v/>
      </c>
      <c r="AC1087" s="24" t="str">
        <f>IF(Y1087&lt;&gt;"",VLOOKUP(Y1087,'Anlagentypen strukt inkl RD end'!$A$2:$H$40,8),"")</f>
        <v/>
      </c>
      <c r="AD1087" s="24" t="str">
        <f>IF(Z1087&lt;&gt;"",VLOOKUP(Z1087,'Anlagentypen strukt inkl RD end'!$A$2:$H$40,8),"")</f>
        <v/>
      </c>
      <c r="AE1087" s="33" t="str">
        <f t="shared" si="302"/>
        <v/>
      </c>
      <c r="AF1087" s="25"/>
      <c r="AG1087" s="25"/>
      <c r="AH1087" s="25"/>
      <c r="AI1087" s="25"/>
      <c r="AJ1087" s="47" t="str">
        <f t="shared" si="303"/>
        <v/>
      </c>
      <c r="AK1087" s="48" t="str">
        <f t="shared" si="297"/>
        <v/>
      </c>
      <c r="AL1087" s="47" t="str">
        <f t="shared" si="308"/>
        <v/>
      </c>
      <c r="AM1087" s="27"/>
      <c r="AN1087" s="36" t="str">
        <f t="shared" si="298"/>
        <v/>
      </c>
      <c r="AO1087" s="39" t="str">
        <f t="shared" si="312"/>
        <v/>
      </c>
      <c r="AP1087" s="39" t="str">
        <f t="shared" si="304"/>
        <v/>
      </c>
      <c r="AQ1087" s="97" t="str">
        <f t="shared" si="299"/>
        <v/>
      </c>
      <c r="AR1087" s="113" t="str">
        <f>_xlfn.IFNA(IF(AND(MATCH(B1087,SlNrfürStrecke!A:A,0)&gt;0,MATCH(C1087,SlNrfürStrecke!B:B,0)&gt;0)=TRUE,"ja","nein"),"nein")</f>
        <v>nein</v>
      </c>
      <c r="AS1087" s="140" t="str">
        <f t="shared" si="305"/>
        <v>nein</v>
      </c>
      <c r="AT1087" s="113" t="str">
        <f t="shared" si="306"/>
        <v>Ja</v>
      </c>
      <c r="AU1087" s="113"/>
      <c r="AV1087" s="141" t="s">
        <v>3607</v>
      </c>
    </row>
    <row r="1088" spans="1:48" s="39" customFormat="1" hidden="1" x14ac:dyDescent="0.25">
      <c r="A1088" s="23"/>
      <c r="B1088" s="77">
        <v>54905</v>
      </c>
      <c r="C1088" s="80" t="s">
        <v>3</v>
      </c>
      <c r="D1088" s="81" t="s">
        <v>8</v>
      </c>
      <c r="E1088" s="37" t="b">
        <f t="shared" si="307"/>
        <v>0</v>
      </c>
      <c r="F1088" s="37" t="b">
        <f t="shared" si="300"/>
        <v>0</v>
      </c>
      <c r="G1088" s="38" t="str">
        <f t="shared" si="309"/>
        <v>54905  g</v>
      </c>
      <c r="H1088" s="18" t="s">
        <v>1531</v>
      </c>
      <c r="I1088" s="93" t="s">
        <v>2346</v>
      </c>
      <c r="J1088" s="19" t="s">
        <v>3</v>
      </c>
      <c r="K1088" s="19" t="s">
        <v>3</v>
      </c>
      <c r="L1088" s="51"/>
      <c r="M1088" s="51"/>
      <c r="N1088" s="19" t="str">
        <f t="shared" si="310"/>
        <v/>
      </c>
      <c r="O1088" s="22" t="str">
        <f t="shared" ca="1" si="313"/>
        <v>ja</v>
      </c>
      <c r="P1088" s="22" t="str">
        <f t="shared" ca="1" si="314"/>
        <v>ja</v>
      </c>
      <c r="Q1088" s="20" t="str">
        <f t="shared" ca="1" si="311"/>
        <v>Ja</v>
      </c>
      <c r="R1088" s="53" t="s">
        <v>1530</v>
      </c>
      <c r="S1088" s="84"/>
      <c r="T1088" s="83"/>
      <c r="U1088" s="33" t="str">
        <f t="shared" si="301"/>
        <v/>
      </c>
      <c r="V1088" s="29"/>
      <c r="W1088" s="35"/>
      <c r="X1088" s="35"/>
      <c r="Y1088" s="35"/>
      <c r="Z1088" s="35"/>
      <c r="AA1088" s="24" t="str">
        <f>IF(W1088&lt;&gt;"",VLOOKUP(W1088,'Anlagentypen strukt inkl RD end'!$A$2:$H$40,8),"")</f>
        <v/>
      </c>
      <c r="AB1088" s="24" t="str">
        <f>IF(X1088&lt;&gt;"",VLOOKUP(X1088,'Anlagentypen strukt inkl RD end'!$A$2:$H$40,8),"")</f>
        <v/>
      </c>
      <c r="AC1088" s="24" t="str">
        <f>IF(Y1088&lt;&gt;"",VLOOKUP(Y1088,'Anlagentypen strukt inkl RD end'!$A$2:$H$40,8),"")</f>
        <v/>
      </c>
      <c r="AD1088" s="24" t="str">
        <f>IF(Z1088&lt;&gt;"",VLOOKUP(Z1088,'Anlagentypen strukt inkl RD end'!$A$2:$H$40,8),"")</f>
        <v/>
      </c>
      <c r="AE1088" s="33" t="str">
        <f t="shared" si="302"/>
        <v/>
      </c>
      <c r="AF1088" s="25"/>
      <c r="AG1088" s="25"/>
      <c r="AH1088" s="25"/>
      <c r="AI1088" s="25"/>
      <c r="AJ1088" s="47" t="str">
        <f t="shared" si="303"/>
        <v/>
      </c>
      <c r="AK1088" s="48" t="str">
        <f t="shared" si="297"/>
        <v/>
      </c>
      <c r="AL1088" s="47" t="str">
        <f t="shared" si="308"/>
        <v/>
      </c>
      <c r="AM1088" s="27"/>
      <c r="AN1088" s="36" t="str">
        <f t="shared" si="298"/>
        <v/>
      </c>
      <c r="AO1088" s="39" t="str">
        <f t="shared" si="312"/>
        <v/>
      </c>
      <c r="AP1088" s="39" t="str">
        <f t="shared" si="304"/>
        <v/>
      </c>
      <c r="AQ1088" s="97" t="str">
        <f t="shared" si="299"/>
        <v/>
      </c>
      <c r="AR1088" s="140" t="str">
        <f>_xlfn.IFNA(IF(AND(MATCH(B1088,SlNrfürStrecke!A:A,0)&gt;0,MATCH(C1088,SlNrfürStrecke!B:B,0)&gt;0)=TRUE,"ja","nein"),"nein")</f>
        <v>nein</v>
      </c>
      <c r="AS1088" s="140" t="str">
        <f t="shared" si="305"/>
        <v>nein</v>
      </c>
      <c r="AT1088" s="113" t="str">
        <f t="shared" si="306"/>
        <v>Ja</v>
      </c>
      <c r="AU1088" s="113"/>
      <c r="AV1088" s="141" t="s">
        <v>3607</v>
      </c>
    </row>
    <row r="1089" spans="1:48" s="39" customFormat="1" hidden="1" x14ac:dyDescent="0.25">
      <c r="A1089" s="23"/>
      <c r="B1089" s="77">
        <v>54905</v>
      </c>
      <c r="C1089" s="81" t="s">
        <v>112</v>
      </c>
      <c r="D1089" s="81" t="s">
        <v>3</v>
      </c>
      <c r="E1089" s="37" t="b">
        <f t="shared" si="307"/>
        <v>0</v>
      </c>
      <c r="F1089" s="37" t="b">
        <f t="shared" si="300"/>
        <v>0</v>
      </c>
      <c r="G1089" s="38" t="str">
        <f t="shared" si="309"/>
        <v xml:space="preserve">54905 88 </v>
      </c>
      <c r="H1089" s="18" t="s">
        <v>1531</v>
      </c>
      <c r="I1089" s="94" t="s">
        <v>113</v>
      </c>
      <c r="J1089" s="19" t="s">
        <v>3</v>
      </c>
      <c r="K1089" s="19" t="s">
        <v>3</v>
      </c>
      <c r="L1089" s="51"/>
      <c r="M1089" s="51"/>
      <c r="N1089" s="19" t="str">
        <f t="shared" si="310"/>
        <v/>
      </c>
      <c r="O1089" s="22" t="str">
        <f t="shared" ca="1" si="313"/>
        <v>ja</v>
      </c>
      <c r="P1089" s="22" t="str">
        <f t="shared" ca="1" si="314"/>
        <v>ja</v>
      </c>
      <c r="Q1089" s="20" t="str">
        <f t="shared" ca="1" si="311"/>
        <v>Ja</v>
      </c>
      <c r="R1089" s="53" t="s">
        <v>1532</v>
      </c>
      <c r="S1089" s="73"/>
      <c r="T1089" s="28"/>
      <c r="U1089" s="33" t="str">
        <f t="shared" si="301"/>
        <v/>
      </c>
      <c r="V1089" s="29"/>
      <c r="W1089" s="35"/>
      <c r="X1089" s="35"/>
      <c r="Y1089" s="35"/>
      <c r="Z1089" s="35"/>
      <c r="AA1089" s="24" t="str">
        <f>IF(W1089&lt;&gt;"",VLOOKUP(W1089,'Anlagentypen strukt inkl RD end'!$A$2:$H$40,8),"")</f>
        <v/>
      </c>
      <c r="AB1089" s="24" t="str">
        <f>IF(X1089&lt;&gt;"",VLOOKUP(X1089,'Anlagentypen strukt inkl RD end'!$A$2:$H$40,8),"")</f>
        <v/>
      </c>
      <c r="AC1089" s="24" t="str">
        <f>IF(Y1089&lt;&gt;"",VLOOKUP(Y1089,'Anlagentypen strukt inkl RD end'!$A$2:$H$40,8),"")</f>
        <v/>
      </c>
      <c r="AD1089" s="24" t="str">
        <f>IF(Z1089&lt;&gt;"",VLOOKUP(Z1089,'Anlagentypen strukt inkl RD end'!$A$2:$H$40,8),"")</f>
        <v/>
      </c>
      <c r="AE1089" s="33" t="str">
        <f t="shared" si="302"/>
        <v/>
      </c>
      <c r="AF1089" s="25"/>
      <c r="AG1089" s="25"/>
      <c r="AH1089" s="25"/>
      <c r="AI1089" s="25"/>
      <c r="AJ1089" s="47" t="str">
        <f t="shared" si="303"/>
        <v/>
      </c>
      <c r="AK1089" s="48" t="str">
        <f t="shared" si="297"/>
        <v/>
      </c>
      <c r="AL1089" s="47" t="str">
        <f t="shared" si="308"/>
        <v/>
      </c>
      <c r="AM1089" s="27"/>
      <c r="AN1089" s="36" t="str">
        <f t="shared" si="298"/>
        <v/>
      </c>
      <c r="AO1089" s="39" t="str">
        <f t="shared" si="312"/>
        <v/>
      </c>
      <c r="AP1089" s="39" t="str">
        <f t="shared" si="304"/>
        <v/>
      </c>
      <c r="AQ1089" s="97" t="str">
        <f t="shared" si="299"/>
        <v/>
      </c>
      <c r="AR1089" s="113" t="str">
        <f>_xlfn.IFNA(IF(AND(MATCH(B1089,SlNrfürStrecke!A:A,0)&gt;0,MATCH(C1089,SlNrfürStrecke!B:B,0)&gt;0)=TRUE,"ja","nein"),"nein")</f>
        <v>nein</v>
      </c>
      <c r="AS1089" s="140" t="str">
        <f t="shared" si="305"/>
        <v>nein</v>
      </c>
      <c r="AT1089" s="113" t="str">
        <f t="shared" si="306"/>
        <v>Ja</v>
      </c>
      <c r="AU1089" s="113"/>
      <c r="AV1089" s="141" t="s">
        <v>3607</v>
      </c>
    </row>
    <row r="1090" spans="1:48" s="39" customFormat="1" hidden="1" x14ac:dyDescent="0.25">
      <c r="A1090" s="23"/>
      <c r="B1090" s="77">
        <v>54906</v>
      </c>
      <c r="C1090" s="80" t="s">
        <v>3</v>
      </c>
      <c r="D1090" s="81" t="s">
        <v>8</v>
      </c>
      <c r="E1090" s="37" t="b">
        <f t="shared" si="307"/>
        <v>0</v>
      </c>
      <c r="F1090" s="37" t="b">
        <f t="shared" si="300"/>
        <v>0</v>
      </c>
      <c r="G1090" s="38" t="str">
        <f t="shared" si="309"/>
        <v>54906  g</v>
      </c>
      <c r="H1090" s="18" t="s">
        <v>1534</v>
      </c>
      <c r="I1090" s="93" t="s">
        <v>2346</v>
      </c>
      <c r="J1090" s="19" t="s">
        <v>3</v>
      </c>
      <c r="K1090" s="19" t="s">
        <v>3</v>
      </c>
      <c r="L1090" s="51"/>
      <c r="M1090" s="51"/>
      <c r="N1090" s="19" t="str">
        <f t="shared" si="310"/>
        <v/>
      </c>
      <c r="O1090" s="22" t="str">
        <f t="shared" ca="1" si="313"/>
        <v>ja</v>
      </c>
      <c r="P1090" s="22" t="str">
        <f t="shared" ca="1" si="314"/>
        <v>ja</v>
      </c>
      <c r="Q1090" s="20" t="str">
        <f t="shared" ca="1" si="311"/>
        <v>Ja</v>
      </c>
      <c r="R1090" s="53" t="s">
        <v>1533</v>
      </c>
      <c r="S1090" s="84"/>
      <c r="T1090" s="83"/>
      <c r="U1090" s="33" t="str">
        <f t="shared" si="301"/>
        <v/>
      </c>
      <c r="V1090" s="29"/>
      <c r="W1090" s="35"/>
      <c r="X1090" s="35"/>
      <c r="Y1090" s="35"/>
      <c r="Z1090" s="35"/>
      <c r="AA1090" s="24" t="str">
        <f>IF(W1090&lt;&gt;"",VLOOKUP(W1090,'Anlagentypen strukt inkl RD end'!$A$2:$H$40,8),"")</f>
        <v/>
      </c>
      <c r="AB1090" s="24" t="str">
        <f>IF(X1090&lt;&gt;"",VLOOKUP(X1090,'Anlagentypen strukt inkl RD end'!$A$2:$H$40,8),"")</f>
        <v/>
      </c>
      <c r="AC1090" s="24" t="str">
        <f>IF(Y1090&lt;&gt;"",VLOOKUP(Y1090,'Anlagentypen strukt inkl RD end'!$A$2:$H$40,8),"")</f>
        <v/>
      </c>
      <c r="AD1090" s="24" t="str">
        <f>IF(Z1090&lt;&gt;"",VLOOKUP(Z1090,'Anlagentypen strukt inkl RD end'!$A$2:$H$40,8),"")</f>
        <v/>
      </c>
      <c r="AE1090" s="33" t="str">
        <f t="shared" si="302"/>
        <v/>
      </c>
      <c r="AF1090" s="25"/>
      <c r="AG1090" s="25"/>
      <c r="AH1090" s="25"/>
      <c r="AI1090" s="25"/>
      <c r="AJ1090" s="47" t="str">
        <f t="shared" si="303"/>
        <v/>
      </c>
      <c r="AK1090" s="48" t="str">
        <f t="shared" ref="AK1090:AK1153" si="315">U1090&amp; AE1090 &amp; IF(AF1090 &lt;&gt;"",AF1090&amp;", ","") &amp;IF(AG1090 &lt;&gt;"",AG1090&amp;", ","") &amp;IF(AH1090 &lt;&gt;"",AH1090&amp;", ","")&amp; IF(AI1090 &lt;&gt;"",AI1090&amp;", ","")</f>
        <v/>
      </c>
      <c r="AL1090" s="47" t="str">
        <f t="shared" si="308"/>
        <v/>
      </c>
      <c r="AM1090" s="27"/>
      <c r="AN1090" s="36" t="str">
        <f t="shared" ref="AN1090:AN1153" si="316">IF(AND(V1090="X",AJ1090=""),"R/D-Verfahren für die Behandlung fehlen!","")</f>
        <v/>
      </c>
      <c r="AO1090" s="39" t="str">
        <f t="shared" si="312"/>
        <v/>
      </c>
      <c r="AP1090" s="39" t="str">
        <f t="shared" si="304"/>
        <v/>
      </c>
      <c r="AQ1090" s="97" t="str">
        <f t="shared" ref="AQ1090:AQ1153" si="317">IF(A1090="X",(IF(OR(S1090="X",T1090="X",V1090="X")=TRUE,"","Spalten S, T und V nicht befüllt!")),IF(OR(S1090="X",T1090="X",V1090="X"),"Spalte A nicht befüllt!",""))</f>
        <v/>
      </c>
      <c r="AR1090" s="140" t="str">
        <f>_xlfn.IFNA(IF(AND(MATCH(B1090,SlNrfürStrecke!A:A,0)&gt;0,MATCH(C1090,SlNrfürStrecke!B:B,0)&gt;0)=TRUE,"ja","nein"),"nein")</f>
        <v>nein</v>
      </c>
      <c r="AS1090" s="140" t="str">
        <f t="shared" si="305"/>
        <v>nein</v>
      </c>
      <c r="AT1090" s="113" t="str">
        <f t="shared" si="306"/>
        <v>Ja</v>
      </c>
      <c r="AU1090" s="113"/>
      <c r="AV1090" s="141" t="s">
        <v>3607</v>
      </c>
    </row>
    <row r="1091" spans="1:48" s="39" customFormat="1" hidden="1" x14ac:dyDescent="0.25">
      <c r="A1091" s="23"/>
      <c r="B1091" s="77">
        <v>54906</v>
      </c>
      <c r="C1091" s="81" t="s">
        <v>112</v>
      </c>
      <c r="D1091" s="81" t="s">
        <v>3</v>
      </c>
      <c r="E1091" s="37" t="b">
        <f t="shared" si="307"/>
        <v>0</v>
      </c>
      <c r="F1091" s="37" t="b">
        <f t="shared" ref="F1091:F1154" si="318">AND(A1091="X",D1091="g")</f>
        <v>0</v>
      </c>
      <c r="G1091" s="38" t="str">
        <f t="shared" si="309"/>
        <v xml:space="preserve">54906 88 </v>
      </c>
      <c r="H1091" s="18" t="s">
        <v>1534</v>
      </c>
      <c r="I1091" s="94" t="s">
        <v>113</v>
      </c>
      <c r="J1091" s="19" t="s">
        <v>3</v>
      </c>
      <c r="K1091" s="19" t="s">
        <v>3</v>
      </c>
      <c r="L1091" s="51"/>
      <c r="M1091" s="51"/>
      <c r="N1091" s="19" t="str">
        <f t="shared" si="310"/>
        <v/>
      </c>
      <c r="O1091" s="22" t="str">
        <f t="shared" ca="1" si="313"/>
        <v>ja</v>
      </c>
      <c r="P1091" s="22" t="str">
        <f t="shared" ca="1" si="314"/>
        <v>ja</v>
      </c>
      <c r="Q1091" s="20" t="str">
        <f t="shared" ca="1" si="311"/>
        <v>Ja</v>
      </c>
      <c r="R1091" s="53" t="s">
        <v>1535</v>
      </c>
      <c r="S1091" s="73"/>
      <c r="T1091" s="28"/>
      <c r="U1091" s="33" t="str">
        <f t="shared" ref="U1091:U1154" si="319">IF(T1091="X","R13, D15 ", "")</f>
        <v/>
      </c>
      <c r="V1091" s="29"/>
      <c r="W1091" s="35"/>
      <c r="X1091" s="35"/>
      <c r="Y1091" s="35"/>
      <c r="Z1091" s="35"/>
      <c r="AA1091" s="24" t="str">
        <f>IF(W1091&lt;&gt;"",VLOOKUP(W1091,'Anlagentypen strukt inkl RD end'!$A$2:$H$40,8),"")</f>
        <v/>
      </c>
      <c r="AB1091" s="24" t="str">
        <f>IF(X1091&lt;&gt;"",VLOOKUP(X1091,'Anlagentypen strukt inkl RD end'!$A$2:$H$40,8),"")</f>
        <v/>
      </c>
      <c r="AC1091" s="24" t="str">
        <f>IF(Y1091&lt;&gt;"",VLOOKUP(Y1091,'Anlagentypen strukt inkl RD end'!$A$2:$H$40,8),"")</f>
        <v/>
      </c>
      <c r="AD1091" s="24" t="str">
        <f>IF(Z1091&lt;&gt;"",VLOOKUP(Z1091,'Anlagentypen strukt inkl RD end'!$A$2:$H$40,8),"")</f>
        <v/>
      </c>
      <c r="AE1091" s="33" t="str">
        <f t="shared" ref="AE1091:AE1154" si="320">AA1091&amp;AB1091&amp;AD1091&amp;AC1091</f>
        <v/>
      </c>
      <c r="AF1091" s="25"/>
      <c r="AG1091" s="25"/>
      <c r="AH1091" s="25"/>
      <c r="AI1091" s="25"/>
      <c r="AJ1091" s="47" t="str">
        <f t="shared" ref="AJ1091:AJ1154" si="321">IF(AE1091 &lt;&gt;"",AE1091&amp;", ","") &amp;IF(AF1091 &lt;&gt;"",AF1091&amp;", ","") &amp;IF(AG1091 &lt;&gt;"",AG1091&amp;", ","") &amp;IF(AH1091 &lt;&gt;"",AH1091&amp;", ","")&amp; IF(AI1091 &lt;&gt;"",AI1091&amp;", ","")</f>
        <v/>
      </c>
      <c r="AK1091" s="48" t="str">
        <f t="shared" si="315"/>
        <v/>
      </c>
      <c r="AL1091" s="47" t="str">
        <f t="shared" si="308"/>
        <v/>
      </c>
      <c r="AM1091" s="27"/>
      <c r="AN1091" s="36" t="str">
        <f t="shared" si="316"/>
        <v/>
      </c>
      <c r="AO1091" s="39" t="str">
        <f t="shared" si="312"/>
        <v/>
      </c>
      <c r="AP1091" s="39" t="str">
        <f t="shared" ref="AP1091:AP1154" si="322">IF(OR(A1091="X",S1091="X",T1091="X",V1091="X"),"X","")</f>
        <v/>
      </c>
      <c r="AQ1091" s="97" t="str">
        <f t="shared" si="317"/>
        <v/>
      </c>
      <c r="AR1091" s="113" t="str">
        <f>_xlfn.IFNA(IF(AND(MATCH(B1091,SlNrfürStrecke!A:A,0)&gt;0,MATCH(C1091,SlNrfürStrecke!B:B,0)&gt;0)=TRUE,"ja","nein"),"nein")</f>
        <v>nein</v>
      </c>
      <c r="AS1091" s="140" t="str">
        <f t="shared" ref="AS1091:AS1154" si="323">AR1091</f>
        <v>nein</v>
      </c>
      <c r="AT1091" s="113" t="str">
        <f t="shared" ref="AT1091:AT1154" si="324">IF(AS1091="ja","Nein","Ja")</f>
        <v>Ja</v>
      </c>
      <c r="AU1091" s="113"/>
      <c r="AV1091" s="141" t="s">
        <v>3607</v>
      </c>
    </row>
    <row r="1092" spans="1:48" s="39" customFormat="1" hidden="1" x14ac:dyDescent="0.25">
      <c r="A1092" s="23"/>
      <c r="B1092" s="77">
        <v>54907</v>
      </c>
      <c r="C1092" s="80" t="s">
        <v>3</v>
      </c>
      <c r="D1092" s="81" t="s">
        <v>8</v>
      </c>
      <c r="E1092" s="37" t="b">
        <f t="shared" ref="E1092:E1155" si="325">AND(A1092="X",D1092="")</f>
        <v>0</v>
      </c>
      <c r="F1092" s="37" t="b">
        <f t="shared" si="318"/>
        <v>0</v>
      </c>
      <c r="G1092" s="38" t="str">
        <f t="shared" si="309"/>
        <v>54907  g</v>
      </c>
      <c r="H1092" s="18" t="s">
        <v>1537</v>
      </c>
      <c r="I1092" s="93" t="s">
        <v>2346</v>
      </c>
      <c r="J1092" s="19" t="s">
        <v>3</v>
      </c>
      <c r="K1092" s="19" t="s">
        <v>3</v>
      </c>
      <c r="L1092" s="51"/>
      <c r="M1092" s="51"/>
      <c r="N1092" s="19" t="str">
        <f t="shared" si="310"/>
        <v/>
      </c>
      <c r="O1092" s="22" t="str">
        <f t="shared" ca="1" si="313"/>
        <v>ja</v>
      </c>
      <c r="P1092" s="22" t="str">
        <f t="shared" ca="1" si="314"/>
        <v>ja</v>
      </c>
      <c r="Q1092" s="20" t="str">
        <f t="shared" ca="1" si="311"/>
        <v>Ja</v>
      </c>
      <c r="R1092" s="53" t="s">
        <v>1536</v>
      </c>
      <c r="S1092" s="84"/>
      <c r="T1092" s="83"/>
      <c r="U1092" s="33" t="str">
        <f t="shared" si="319"/>
        <v/>
      </c>
      <c r="V1092" s="29"/>
      <c r="W1092" s="35"/>
      <c r="X1092" s="35"/>
      <c r="Y1092" s="35"/>
      <c r="Z1092" s="35"/>
      <c r="AA1092" s="24" t="str">
        <f>IF(W1092&lt;&gt;"",VLOOKUP(W1092,'Anlagentypen strukt inkl RD end'!$A$2:$H$40,8),"")</f>
        <v/>
      </c>
      <c r="AB1092" s="24" t="str">
        <f>IF(X1092&lt;&gt;"",VLOOKUP(X1092,'Anlagentypen strukt inkl RD end'!$A$2:$H$40,8),"")</f>
        <v/>
      </c>
      <c r="AC1092" s="24" t="str">
        <f>IF(Y1092&lt;&gt;"",VLOOKUP(Y1092,'Anlagentypen strukt inkl RD end'!$A$2:$H$40,8),"")</f>
        <v/>
      </c>
      <c r="AD1092" s="24" t="str">
        <f>IF(Z1092&lt;&gt;"",VLOOKUP(Z1092,'Anlagentypen strukt inkl RD end'!$A$2:$H$40,8),"")</f>
        <v/>
      </c>
      <c r="AE1092" s="33" t="str">
        <f t="shared" si="320"/>
        <v/>
      </c>
      <c r="AF1092" s="25"/>
      <c r="AG1092" s="25"/>
      <c r="AH1092" s="25"/>
      <c r="AI1092" s="25"/>
      <c r="AJ1092" s="47" t="str">
        <f t="shared" si="321"/>
        <v/>
      </c>
      <c r="AK1092" s="48" t="str">
        <f t="shared" si="315"/>
        <v/>
      </c>
      <c r="AL1092" s="47" t="str">
        <f t="shared" ref="AL1092:AL1155" si="326">AE1092 &amp; IF(AF1092 &lt;&gt;"",AF1092&amp;", ","") &amp;IF(AG1092 &lt;&gt;"",AG1092&amp;", ","") &amp;IF(AH1092 &lt;&gt;"",AH1092&amp;", ","")&amp; IF(AI1092 &lt;&gt;"",AI1092&amp;", ","")</f>
        <v/>
      </c>
      <c r="AM1092" s="27"/>
      <c r="AN1092" s="36" t="str">
        <f t="shared" si="316"/>
        <v/>
      </c>
      <c r="AO1092" s="39" t="str">
        <f t="shared" si="312"/>
        <v/>
      </c>
      <c r="AP1092" s="39" t="str">
        <f t="shared" si="322"/>
        <v/>
      </c>
      <c r="AQ1092" s="97" t="str">
        <f t="shared" si="317"/>
        <v/>
      </c>
      <c r="AR1092" s="140" t="str">
        <f>_xlfn.IFNA(IF(AND(MATCH(B1092,SlNrfürStrecke!A:A,0)&gt;0,MATCH(C1092,SlNrfürStrecke!B:B,0)&gt;0)=TRUE,"ja","nein"),"nein")</f>
        <v>nein</v>
      </c>
      <c r="AS1092" s="140" t="str">
        <f t="shared" si="323"/>
        <v>nein</v>
      </c>
      <c r="AT1092" s="113" t="str">
        <f t="shared" si="324"/>
        <v>Ja</v>
      </c>
      <c r="AU1092" s="113"/>
      <c r="AV1092" s="141" t="s">
        <v>3607</v>
      </c>
    </row>
    <row r="1093" spans="1:48" s="39" customFormat="1" hidden="1" x14ac:dyDescent="0.25">
      <c r="A1093" s="23"/>
      <c r="B1093" s="77">
        <v>54907</v>
      </c>
      <c r="C1093" s="81" t="s">
        <v>112</v>
      </c>
      <c r="D1093" s="81" t="s">
        <v>3</v>
      </c>
      <c r="E1093" s="37" t="b">
        <f t="shared" si="325"/>
        <v>0</v>
      </c>
      <c r="F1093" s="37" t="b">
        <f t="shared" si="318"/>
        <v>0</v>
      </c>
      <c r="G1093" s="38" t="str">
        <f t="shared" si="309"/>
        <v xml:space="preserve">54907 88 </v>
      </c>
      <c r="H1093" s="18" t="s">
        <v>1537</v>
      </c>
      <c r="I1093" s="94" t="s">
        <v>113</v>
      </c>
      <c r="J1093" s="19" t="s">
        <v>3</v>
      </c>
      <c r="K1093" s="19" t="s">
        <v>3</v>
      </c>
      <c r="L1093" s="51"/>
      <c r="M1093" s="51"/>
      <c r="N1093" s="19" t="str">
        <f t="shared" si="310"/>
        <v/>
      </c>
      <c r="O1093" s="22" t="str">
        <f t="shared" ca="1" si="313"/>
        <v>ja</v>
      </c>
      <c r="P1093" s="22" t="str">
        <f t="shared" ca="1" si="314"/>
        <v>ja</v>
      </c>
      <c r="Q1093" s="20" t="str">
        <f t="shared" ca="1" si="311"/>
        <v>Ja</v>
      </c>
      <c r="R1093" s="53" t="s">
        <v>1538</v>
      </c>
      <c r="S1093" s="73"/>
      <c r="T1093" s="28"/>
      <c r="U1093" s="33" t="str">
        <f t="shared" si="319"/>
        <v/>
      </c>
      <c r="V1093" s="29"/>
      <c r="W1093" s="35"/>
      <c r="X1093" s="35"/>
      <c r="Y1093" s="35"/>
      <c r="Z1093" s="35"/>
      <c r="AA1093" s="24" t="str">
        <f>IF(W1093&lt;&gt;"",VLOOKUP(W1093,'Anlagentypen strukt inkl RD end'!$A$2:$H$40,8),"")</f>
        <v/>
      </c>
      <c r="AB1093" s="24" t="str">
        <f>IF(X1093&lt;&gt;"",VLOOKUP(X1093,'Anlagentypen strukt inkl RD end'!$A$2:$H$40,8),"")</f>
        <v/>
      </c>
      <c r="AC1093" s="24" t="str">
        <f>IF(Y1093&lt;&gt;"",VLOOKUP(Y1093,'Anlagentypen strukt inkl RD end'!$A$2:$H$40,8),"")</f>
        <v/>
      </c>
      <c r="AD1093" s="24" t="str">
        <f>IF(Z1093&lt;&gt;"",VLOOKUP(Z1093,'Anlagentypen strukt inkl RD end'!$A$2:$H$40,8),"")</f>
        <v/>
      </c>
      <c r="AE1093" s="33" t="str">
        <f t="shared" si="320"/>
        <v/>
      </c>
      <c r="AF1093" s="25"/>
      <c r="AG1093" s="25"/>
      <c r="AH1093" s="25"/>
      <c r="AI1093" s="25"/>
      <c r="AJ1093" s="47" t="str">
        <f t="shared" si="321"/>
        <v/>
      </c>
      <c r="AK1093" s="48" t="str">
        <f t="shared" si="315"/>
        <v/>
      </c>
      <c r="AL1093" s="47" t="str">
        <f t="shared" si="326"/>
        <v/>
      </c>
      <c r="AM1093" s="27"/>
      <c r="AN1093" s="36" t="str">
        <f t="shared" si="316"/>
        <v/>
      </c>
      <c r="AO1093" s="39" t="str">
        <f t="shared" si="312"/>
        <v/>
      </c>
      <c r="AP1093" s="39" t="str">
        <f t="shared" si="322"/>
        <v/>
      </c>
      <c r="AQ1093" s="97" t="str">
        <f t="shared" si="317"/>
        <v/>
      </c>
      <c r="AR1093" s="113" t="str">
        <f>_xlfn.IFNA(IF(AND(MATCH(B1093,SlNrfürStrecke!A:A,0)&gt;0,MATCH(C1093,SlNrfürStrecke!B:B,0)&gt;0)=TRUE,"ja","nein"),"nein")</f>
        <v>nein</v>
      </c>
      <c r="AS1093" s="140" t="str">
        <f t="shared" si="323"/>
        <v>nein</v>
      </c>
      <c r="AT1093" s="113" t="str">
        <f t="shared" si="324"/>
        <v>Ja</v>
      </c>
      <c r="AU1093" s="113"/>
      <c r="AV1093" s="141" t="s">
        <v>3607</v>
      </c>
    </row>
    <row r="1094" spans="1:48" s="39" customFormat="1" hidden="1" x14ac:dyDescent="0.25">
      <c r="A1094" s="23"/>
      <c r="B1094" s="77">
        <v>54910</v>
      </c>
      <c r="C1094" s="80" t="s">
        <v>3</v>
      </c>
      <c r="D1094" s="81" t="s">
        <v>8</v>
      </c>
      <c r="E1094" s="37" t="b">
        <f t="shared" si="325"/>
        <v>0</v>
      </c>
      <c r="F1094" s="37" t="b">
        <f t="shared" si="318"/>
        <v>0</v>
      </c>
      <c r="G1094" s="38" t="str">
        <f t="shared" si="309"/>
        <v>54910  g</v>
      </c>
      <c r="H1094" s="18" t="s">
        <v>1540</v>
      </c>
      <c r="I1094" s="93" t="s">
        <v>2346</v>
      </c>
      <c r="J1094" s="19" t="s">
        <v>3</v>
      </c>
      <c r="K1094" s="19" t="s">
        <v>3</v>
      </c>
      <c r="L1094" s="51"/>
      <c r="M1094" s="51"/>
      <c r="N1094" s="19" t="str">
        <f t="shared" si="310"/>
        <v/>
      </c>
      <c r="O1094" s="22" t="str">
        <f t="shared" ca="1" si="313"/>
        <v>ja</v>
      </c>
      <c r="P1094" s="22" t="str">
        <f t="shared" ca="1" si="314"/>
        <v>ja</v>
      </c>
      <c r="Q1094" s="20" t="str">
        <f t="shared" ca="1" si="311"/>
        <v>Ja</v>
      </c>
      <c r="R1094" s="53" t="s">
        <v>1539</v>
      </c>
      <c r="S1094" s="84"/>
      <c r="T1094" s="83"/>
      <c r="U1094" s="33" t="str">
        <f t="shared" si="319"/>
        <v/>
      </c>
      <c r="V1094" s="29"/>
      <c r="W1094" s="35"/>
      <c r="X1094" s="35"/>
      <c r="Y1094" s="35"/>
      <c r="Z1094" s="35"/>
      <c r="AA1094" s="24" t="str">
        <f>IF(W1094&lt;&gt;"",VLOOKUP(W1094,'Anlagentypen strukt inkl RD end'!$A$2:$H$40,8),"")</f>
        <v/>
      </c>
      <c r="AB1094" s="24" t="str">
        <f>IF(X1094&lt;&gt;"",VLOOKUP(X1094,'Anlagentypen strukt inkl RD end'!$A$2:$H$40,8),"")</f>
        <v/>
      </c>
      <c r="AC1094" s="24" t="str">
        <f>IF(Y1094&lt;&gt;"",VLOOKUP(Y1094,'Anlagentypen strukt inkl RD end'!$A$2:$H$40,8),"")</f>
        <v/>
      </c>
      <c r="AD1094" s="24" t="str">
        <f>IF(Z1094&lt;&gt;"",VLOOKUP(Z1094,'Anlagentypen strukt inkl RD end'!$A$2:$H$40,8),"")</f>
        <v/>
      </c>
      <c r="AE1094" s="33" t="str">
        <f t="shared" si="320"/>
        <v/>
      </c>
      <c r="AF1094" s="25"/>
      <c r="AG1094" s="25"/>
      <c r="AH1094" s="25"/>
      <c r="AI1094" s="25"/>
      <c r="AJ1094" s="47" t="str">
        <f t="shared" si="321"/>
        <v/>
      </c>
      <c r="AK1094" s="48" t="str">
        <f t="shared" si="315"/>
        <v/>
      </c>
      <c r="AL1094" s="47" t="str">
        <f t="shared" si="326"/>
        <v/>
      </c>
      <c r="AM1094" s="27"/>
      <c r="AN1094" s="36" t="str">
        <f t="shared" si="316"/>
        <v/>
      </c>
      <c r="AO1094" s="39" t="str">
        <f t="shared" si="312"/>
        <v/>
      </c>
      <c r="AP1094" s="39" t="str">
        <f t="shared" si="322"/>
        <v/>
      </c>
      <c r="AQ1094" s="97" t="str">
        <f t="shared" si="317"/>
        <v/>
      </c>
      <c r="AR1094" s="140" t="str">
        <f>_xlfn.IFNA(IF(AND(MATCH(B1094,SlNrfürStrecke!A:A,0)&gt;0,MATCH(C1094,SlNrfürStrecke!B:B,0)&gt;0)=TRUE,"ja","nein"),"nein")</f>
        <v>nein</v>
      </c>
      <c r="AS1094" s="140" t="str">
        <f t="shared" si="323"/>
        <v>nein</v>
      </c>
      <c r="AT1094" s="113" t="str">
        <f t="shared" si="324"/>
        <v>Ja</v>
      </c>
      <c r="AU1094" s="113"/>
      <c r="AV1094" s="141" t="s">
        <v>3607</v>
      </c>
    </row>
    <row r="1095" spans="1:48" s="39" customFormat="1" hidden="1" x14ac:dyDescent="0.25">
      <c r="A1095" s="23"/>
      <c r="B1095" s="77">
        <v>54910</v>
      </c>
      <c r="C1095" s="81" t="s">
        <v>112</v>
      </c>
      <c r="D1095" s="81" t="s">
        <v>3</v>
      </c>
      <c r="E1095" s="37" t="b">
        <f t="shared" si="325"/>
        <v>0</v>
      </c>
      <c r="F1095" s="37" t="b">
        <f t="shared" si="318"/>
        <v>0</v>
      </c>
      <c r="G1095" s="38" t="str">
        <f t="shared" si="309"/>
        <v xml:space="preserve">54910 88 </v>
      </c>
      <c r="H1095" s="18" t="s">
        <v>1540</v>
      </c>
      <c r="I1095" s="94" t="s">
        <v>113</v>
      </c>
      <c r="J1095" s="19" t="s">
        <v>3</v>
      </c>
      <c r="K1095" s="19" t="s">
        <v>3</v>
      </c>
      <c r="L1095" s="51"/>
      <c r="M1095" s="51"/>
      <c r="N1095" s="19" t="str">
        <f t="shared" si="310"/>
        <v/>
      </c>
      <c r="O1095" s="22" t="str">
        <f t="shared" ca="1" si="313"/>
        <v>ja</v>
      </c>
      <c r="P1095" s="22" t="str">
        <f t="shared" ca="1" si="314"/>
        <v>ja</v>
      </c>
      <c r="Q1095" s="20" t="str">
        <f t="shared" ca="1" si="311"/>
        <v>Ja</v>
      </c>
      <c r="R1095" s="53" t="s">
        <v>1541</v>
      </c>
      <c r="S1095" s="73"/>
      <c r="T1095" s="28"/>
      <c r="U1095" s="33" t="str">
        <f t="shared" si="319"/>
        <v/>
      </c>
      <c r="V1095" s="29"/>
      <c r="W1095" s="35"/>
      <c r="X1095" s="35"/>
      <c r="Y1095" s="35"/>
      <c r="Z1095" s="35"/>
      <c r="AA1095" s="24" t="str">
        <f>IF(W1095&lt;&gt;"",VLOOKUP(W1095,'Anlagentypen strukt inkl RD end'!$A$2:$H$40,8),"")</f>
        <v/>
      </c>
      <c r="AB1095" s="24" t="str">
        <f>IF(X1095&lt;&gt;"",VLOOKUP(X1095,'Anlagentypen strukt inkl RD end'!$A$2:$H$40,8),"")</f>
        <v/>
      </c>
      <c r="AC1095" s="24" t="str">
        <f>IF(Y1095&lt;&gt;"",VLOOKUP(Y1095,'Anlagentypen strukt inkl RD end'!$A$2:$H$40,8),"")</f>
        <v/>
      </c>
      <c r="AD1095" s="24" t="str">
        <f>IF(Z1095&lt;&gt;"",VLOOKUP(Z1095,'Anlagentypen strukt inkl RD end'!$A$2:$H$40,8),"")</f>
        <v/>
      </c>
      <c r="AE1095" s="33" t="str">
        <f t="shared" si="320"/>
        <v/>
      </c>
      <c r="AF1095" s="25"/>
      <c r="AG1095" s="25"/>
      <c r="AH1095" s="25"/>
      <c r="AI1095" s="25"/>
      <c r="AJ1095" s="47" t="str">
        <f t="shared" si="321"/>
        <v/>
      </c>
      <c r="AK1095" s="48" t="str">
        <f t="shared" si="315"/>
        <v/>
      </c>
      <c r="AL1095" s="47" t="str">
        <f t="shared" si="326"/>
        <v/>
      </c>
      <c r="AM1095" s="27"/>
      <c r="AN1095" s="36" t="str">
        <f t="shared" si="316"/>
        <v/>
      </c>
      <c r="AO1095" s="39" t="str">
        <f t="shared" si="312"/>
        <v/>
      </c>
      <c r="AP1095" s="39" t="str">
        <f t="shared" si="322"/>
        <v/>
      </c>
      <c r="AQ1095" s="97" t="str">
        <f t="shared" si="317"/>
        <v/>
      </c>
      <c r="AR1095" s="113" t="str">
        <f>_xlfn.IFNA(IF(AND(MATCH(B1095,SlNrfürStrecke!A:A,0)&gt;0,MATCH(C1095,SlNrfürStrecke!B:B,0)&gt;0)=TRUE,"ja","nein"),"nein")</f>
        <v>nein</v>
      </c>
      <c r="AS1095" s="140" t="str">
        <f t="shared" si="323"/>
        <v>nein</v>
      </c>
      <c r="AT1095" s="113" t="str">
        <f t="shared" si="324"/>
        <v>Ja</v>
      </c>
      <c r="AU1095" s="113"/>
      <c r="AV1095" s="141" t="s">
        <v>3607</v>
      </c>
    </row>
    <row r="1096" spans="1:48" s="39" customFormat="1" x14ac:dyDescent="0.25">
      <c r="A1096" s="23" t="s">
        <v>2345</v>
      </c>
      <c r="B1096" s="77">
        <v>54911</v>
      </c>
      <c r="C1096" s="80" t="s">
        <v>3</v>
      </c>
      <c r="D1096" s="81" t="s">
        <v>3</v>
      </c>
      <c r="E1096" s="37" t="b">
        <f t="shared" si="325"/>
        <v>1</v>
      </c>
      <c r="F1096" s="37" t="b">
        <f t="shared" si="318"/>
        <v>0</v>
      </c>
      <c r="G1096" s="38" t="str">
        <f t="shared" si="309"/>
        <v xml:space="preserve">54911  </v>
      </c>
      <c r="H1096" s="18" t="s">
        <v>1543</v>
      </c>
      <c r="I1096" s="93" t="s">
        <v>2346</v>
      </c>
      <c r="J1096" s="19" t="s">
        <v>3</v>
      </c>
      <c r="K1096" s="19" t="s">
        <v>3</v>
      </c>
      <c r="L1096" s="51"/>
      <c r="M1096" s="51"/>
      <c r="N1096" s="19" t="str">
        <f t="shared" si="310"/>
        <v/>
      </c>
      <c r="O1096" s="22" t="str">
        <f t="shared" ca="1" si="313"/>
        <v>ja</v>
      </c>
      <c r="P1096" s="22" t="str">
        <f t="shared" ca="1" si="314"/>
        <v>ja</v>
      </c>
      <c r="Q1096" s="20" t="str">
        <f t="shared" ca="1" si="311"/>
        <v>Ja</v>
      </c>
      <c r="R1096" s="53" t="s">
        <v>1542</v>
      </c>
      <c r="S1096" s="73" t="s">
        <v>2345</v>
      </c>
      <c r="T1096" s="28"/>
      <c r="U1096" s="33" t="str">
        <f t="shared" si="319"/>
        <v/>
      </c>
      <c r="V1096" s="29"/>
      <c r="W1096" s="35"/>
      <c r="X1096" s="35"/>
      <c r="Y1096" s="35"/>
      <c r="Z1096" s="35"/>
      <c r="AA1096" s="24" t="str">
        <f>IF(W1096&lt;&gt;"",VLOOKUP(W1096,'Anlagentypen strukt inkl RD end'!$A$2:$H$40,8),"")</f>
        <v/>
      </c>
      <c r="AB1096" s="24" t="str">
        <f>IF(X1096&lt;&gt;"",VLOOKUP(X1096,'Anlagentypen strukt inkl RD end'!$A$2:$H$40,8),"")</f>
        <v/>
      </c>
      <c r="AC1096" s="24" t="str">
        <f>IF(Y1096&lt;&gt;"",VLOOKUP(Y1096,'Anlagentypen strukt inkl RD end'!$A$2:$H$40,8),"")</f>
        <v/>
      </c>
      <c r="AD1096" s="24" t="str">
        <f>IF(Z1096&lt;&gt;"",VLOOKUP(Z1096,'Anlagentypen strukt inkl RD end'!$A$2:$H$40,8),"")</f>
        <v/>
      </c>
      <c r="AE1096" s="33" t="str">
        <f t="shared" si="320"/>
        <v/>
      </c>
      <c r="AF1096" s="25"/>
      <c r="AG1096" s="25"/>
      <c r="AH1096" s="25"/>
      <c r="AI1096" s="25"/>
      <c r="AJ1096" s="47" t="str">
        <f t="shared" si="321"/>
        <v/>
      </c>
      <c r="AK1096" s="48" t="str">
        <f t="shared" si="315"/>
        <v/>
      </c>
      <c r="AL1096" s="47" t="str">
        <f t="shared" si="326"/>
        <v/>
      </c>
      <c r="AM1096" s="27"/>
      <c r="AN1096" s="36" t="str">
        <f t="shared" si="316"/>
        <v/>
      </c>
      <c r="AO1096" s="39" t="str">
        <f t="shared" si="312"/>
        <v/>
      </c>
      <c r="AP1096" s="39" t="str">
        <f t="shared" si="322"/>
        <v>X</v>
      </c>
      <c r="AQ1096" s="97" t="str">
        <f t="shared" si="317"/>
        <v/>
      </c>
      <c r="AR1096" s="140" t="str">
        <f>_xlfn.IFNA(IF(AND(MATCH(B1096,SlNrfürStrecke!A:A,0)&gt;0,MATCH(C1096,SlNrfürStrecke!B:B,0)&gt;0)=TRUE,"ja","nein"),"nein")</f>
        <v>ja</v>
      </c>
      <c r="AS1096" s="140" t="str">
        <f t="shared" si="323"/>
        <v>ja</v>
      </c>
      <c r="AT1096" s="113" t="str">
        <f t="shared" si="324"/>
        <v>Nein</v>
      </c>
      <c r="AU1096" s="113"/>
      <c r="AV1096" s="141" t="s">
        <v>3607</v>
      </c>
    </row>
    <row r="1097" spans="1:48" s="39" customFormat="1" hidden="1" x14ac:dyDescent="0.25">
      <c r="A1097" s="23"/>
      <c r="B1097" s="77">
        <v>54911</v>
      </c>
      <c r="C1097" s="81" t="s">
        <v>7</v>
      </c>
      <c r="D1097" s="81" t="s">
        <v>8</v>
      </c>
      <c r="E1097" s="37" t="b">
        <f t="shared" si="325"/>
        <v>0</v>
      </c>
      <c r="F1097" s="37" t="b">
        <f t="shared" si="318"/>
        <v>0</v>
      </c>
      <c r="G1097" s="38" t="str">
        <f t="shared" si="309"/>
        <v>54911 77 g</v>
      </c>
      <c r="H1097" s="18" t="s">
        <v>1543</v>
      </c>
      <c r="I1097" s="94" t="s">
        <v>9</v>
      </c>
      <c r="J1097" s="19" t="s">
        <v>3</v>
      </c>
      <c r="K1097" s="19" t="s">
        <v>3</v>
      </c>
      <c r="L1097" s="51"/>
      <c r="M1097" s="51"/>
      <c r="N1097" s="19" t="str">
        <f t="shared" si="310"/>
        <v/>
      </c>
      <c r="O1097" s="22" t="str">
        <f t="shared" ca="1" si="313"/>
        <v>ja</v>
      </c>
      <c r="P1097" s="22" t="str">
        <f t="shared" ca="1" si="314"/>
        <v>ja</v>
      </c>
      <c r="Q1097" s="20" t="str">
        <f t="shared" ca="1" si="311"/>
        <v>Ja</v>
      </c>
      <c r="R1097" s="53" t="s">
        <v>1544</v>
      </c>
      <c r="S1097" s="84"/>
      <c r="T1097" s="83"/>
      <c r="U1097" s="33" t="str">
        <f t="shared" si="319"/>
        <v/>
      </c>
      <c r="V1097" s="29"/>
      <c r="W1097" s="35"/>
      <c r="X1097" s="35"/>
      <c r="Y1097" s="35"/>
      <c r="Z1097" s="35"/>
      <c r="AA1097" s="24" t="str">
        <f>IF(W1097&lt;&gt;"",VLOOKUP(W1097,'Anlagentypen strukt inkl RD end'!$A$2:$H$40,8),"")</f>
        <v/>
      </c>
      <c r="AB1097" s="24" t="str">
        <f>IF(X1097&lt;&gt;"",VLOOKUP(X1097,'Anlagentypen strukt inkl RD end'!$A$2:$H$40,8),"")</f>
        <v/>
      </c>
      <c r="AC1097" s="24" t="str">
        <f>IF(Y1097&lt;&gt;"",VLOOKUP(Y1097,'Anlagentypen strukt inkl RD end'!$A$2:$H$40,8),"")</f>
        <v/>
      </c>
      <c r="AD1097" s="24" t="str">
        <f>IF(Z1097&lt;&gt;"",VLOOKUP(Z1097,'Anlagentypen strukt inkl RD end'!$A$2:$H$40,8),"")</f>
        <v/>
      </c>
      <c r="AE1097" s="33" t="str">
        <f t="shared" si="320"/>
        <v/>
      </c>
      <c r="AF1097" s="25"/>
      <c r="AG1097" s="25"/>
      <c r="AH1097" s="25"/>
      <c r="AI1097" s="25"/>
      <c r="AJ1097" s="47" t="str">
        <f t="shared" si="321"/>
        <v/>
      </c>
      <c r="AK1097" s="48" t="str">
        <f t="shared" si="315"/>
        <v/>
      </c>
      <c r="AL1097" s="47" t="str">
        <f t="shared" si="326"/>
        <v/>
      </c>
      <c r="AM1097" s="27"/>
      <c r="AN1097" s="36" t="str">
        <f t="shared" si="316"/>
        <v/>
      </c>
      <c r="AO1097" s="39" t="str">
        <f t="shared" si="312"/>
        <v/>
      </c>
      <c r="AP1097" s="39" t="str">
        <f t="shared" si="322"/>
        <v/>
      </c>
      <c r="AQ1097" s="97" t="str">
        <f t="shared" si="317"/>
        <v/>
      </c>
      <c r="AR1097" s="113" t="str">
        <f>_xlfn.IFNA(IF(AND(MATCH(B1097,SlNrfürStrecke!A:A,0)&gt;0,MATCH(C1097,SlNrfürStrecke!B:B,0)&gt;0)=TRUE,"ja","nein"),"nein")</f>
        <v>nein</v>
      </c>
      <c r="AS1097" s="140" t="str">
        <f t="shared" si="323"/>
        <v>nein</v>
      </c>
      <c r="AT1097" s="113" t="str">
        <f t="shared" si="324"/>
        <v>Ja</v>
      </c>
      <c r="AU1097" s="113"/>
      <c r="AV1097" s="141" t="s">
        <v>3607</v>
      </c>
    </row>
    <row r="1098" spans="1:48" s="39" customFormat="1" x14ac:dyDescent="0.25">
      <c r="A1098" s="23" t="s">
        <v>2345</v>
      </c>
      <c r="B1098" s="77">
        <v>54912</v>
      </c>
      <c r="C1098" s="80" t="s">
        <v>3</v>
      </c>
      <c r="D1098" s="81" t="s">
        <v>3</v>
      </c>
      <c r="E1098" s="37" t="b">
        <f t="shared" si="325"/>
        <v>1</v>
      </c>
      <c r="F1098" s="37" t="b">
        <f t="shared" si="318"/>
        <v>0</v>
      </c>
      <c r="G1098" s="38" t="str">
        <f t="shared" si="309"/>
        <v xml:space="preserve">54912  </v>
      </c>
      <c r="H1098" s="18" t="s">
        <v>1547</v>
      </c>
      <c r="I1098" s="93" t="s">
        <v>2346</v>
      </c>
      <c r="J1098" s="19" t="s">
        <v>3</v>
      </c>
      <c r="K1098" s="19" t="s">
        <v>3</v>
      </c>
      <c r="L1098" s="51"/>
      <c r="M1098" s="51"/>
      <c r="N1098" s="19" t="str">
        <f t="shared" si="310"/>
        <v/>
      </c>
      <c r="O1098" s="22" t="str">
        <f t="shared" ca="1" si="313"/>
        <v>ja</v>
      </c>
      <c r="P1098" s="22" t="str">
        <f t="shared" ca="1" si="314"/>
        <v>ja</v>
      </c>
      <c r="Q1098" s="20" t="str">
        <f t="shared" ca="1" si="311"/>
        <v>Ja</v>
      </c>
      <c r="R1098" s="53" t="s">
        <v>1545</v>
      </c>
      <c r="S1098" s="73" t="s">
        <v>2345</v>
      </c>
      <c r="T1098" s="28"/>
      <c r="U1098" s="33" t="str">
        <f t="shared" si="319"/>
        <v/>
      </c>
      <c r="V1098" s="29"/>
      <c r="W1098" s="35"/>
      <c r="X1098" s="35"/>
      <c r="Y1098" s="35"/>
      <c r="Z1098" s="35"/>
      <c r="AA1098" s="24" t="str">
        <f>IF(W1098&lt;&gt;"",VLOOKUP(W1098,'Anlagentypen strukt inkl RD end'!$A$2:$H$40,8),"")</f>
        <v/>
      </c>
      <c r="AB1098" s="24" t="str">
        <f>IF(X1098&lt;&gt;"",VLOOKUP(X1098,'Anlagentypen strukt inkl RD end'!$A$2:$H$40,8),"")</f>
        <v/>
      </c>
      <c r="AC1098" s="24" t="str">
        <f>IF(Y1098&lt;&gt;"",VLOOKUP(Y1098,'Anlagentypen strukt inkl RD end'!$A$2:$H$40,8),"")</f>
        <v/>
      </c>
      <c r="AD1098" s="24" t="str">
        <f>IF(Z1098&lt;&gt;"",VLOOKUP(Z1098,'Anlagentypen strukt inkl RD end'!$A$2:$H$40,8),"")</f>
        <v/>
      </c>
      <c r="AE1098" s="33" t="str">
        <f t="shared" si="320"/>
        <v/>
      </c>
      <c r="AF1098" s="25"/>
      <c r="AG1098" s="25"/>
      <c r="AH1098" s="25"/>
      <c r="AI1098" s="25"/>
      <c r="AJ1098" s="47" t="str">
        <f t="shared" si="321"/>
        <v/>
      </c>
      <c r="AK1098" s="48" t="str">
        <f t="shared" si="315"/>
        <v/>
      </c>
      <c r="AL1098" s="47" t="str">
        <f t="shared" si="326"/>
        <v/>
      </c>
      <c r="AM1098" s="27"/>
      <c r="AN1098" s="36" t="str">
        <f t="shared" si="316"/>
        <v/>
      </c>
      <c r="AO1098" s="39" t="str">
        <f t="shared" si="312"/>
        <v/>
      </c>
      <c r="AP1098" s="39" t="str">
        <f t="shared" si="322"/>
        <v>X</v>
      </c>
      <c r="AQ1098" s="97" t="str">
        <f t="shared" si="317"/>
        <v/>
      </c>
      <c r="AR1098" s="140" t="str">
        <f>_xlfn.IFNA(IF(AND(MATCH(B1098,SlNrfürStrecke!A:A,0)&gt;0,MATCH(C1098,SlNrfürStrecke!B:B,0)&gt;0)=TRUE,"ja","nein"),"nein")</f>
        <v>ja</v>
      </c>
      <c r="AS1098" s="140" t="str">
        <f t="shared" si="323"/>
        <v>ja</v>
      </c>
      <c r="AT1098" s="113" t="str">
        <f t="shared" si="324"/>
        <v>Nein</v>
      </c>
      <c r="AU1098" s="113"/>
      <c r="AV1098" s="141" t="s">
        <v>3607</v>
      </c>
    </row>
    <row r="1099" spans="1:48" s="39" customFormat="1" hidden="1" x14ac:dyDescent="0.25">
      <c r="A1099" s="23"/>
      <c r="B1099" s="77">
        <v>54912</v>
      </c>
      <c r="C1099" s="81" t="s">
        <v>7</v>
      </c>
      <c r="D1099" s="81" t="s">
        <v>8</v>
      </c>
      <c r="E1099" s="37" t="b">
        <f t="shared" si="325"/>
        <v>0</v>
      </c>
      <c r="F1099" s="37" t="b">
        <f t="shared" si="318"/>
        <v>0</v>
      </c>
      <c r="G1099" s="38" t="str">
        <f t="shared" si="309"/>
        <v>54912 77 g</v>
      </c>
      <c r="H1099" s="18" t="s">
        <v>1547</v>
      </c>
      <c r="I1099" s="94" t="s">
        <v>9</v>
      </c>
      <c r="J1099" s="19" t="s">
        <v>3</v>
      </c>
      <c r="K1099" s="19" t="s">
        <v>3</v>
      </c>
      <c r="L1099" s="51"/>
      <c r="M1099" s="51"/>
      <c r="N1099" s="19" t="str">
        <f t="shared" si="310"/>
        <v/>
      </c>
      <c r="O1099" s="22" t="str">
        <f t="shared" ca="1" si="313"/>
        <v>ja</v>
      </c>
      <c r="P1099" s="22" t="str">
        <f t="shared" ca="1" si="314"/>
        <v>ja</v>
      </c>
      <c r="Q1099" s="20" t="str">
        <f t="shared" ca="1" si="311"/>
        <v>Ja</v>
      </c>
      <c r="R1099" s="53" t="s">
        <v>1548</v>
      </c>
      <c r="S1099" s="84"/>
      <c r="T1099" s="83"/>
      <c r="U1099" s="33" t="str">
        <f t="shared" si="319"/>
        <v/>
      </c>
      <c r="V1099" s="29"/>
      <c r="W1099" s="35"/>
      <c r="X1099" s="35"/>
      <c r="Y1099" s="35"/>
      <c r="Z1099" s="35"/>
      <c r="AA1099" s="24" t="str">
        <f>IF(W1099&lt;&gt;"",VLOOKUP(W1099,'Anlagentypen strukt inkl RD end'!$A$2:$H$40,8),"")</f>
        <v/>
      </c>
      <c r="AB1099" s="24" t="str">
        <f>IF(X1099&lt;&gt;"",VLOOKUP(X1099,'Anlagentypen strukt inkl RD end'!$A$2:$H$40,8),"")</f>
        <v/>
      </c>
      <c r="AC1099" s="24" t="str">
        <f>IF(Y1099&lt;&gt;"",VLOOKUP(Y1099,'Anlagentypen strukt inkl RD end'!$A$2:$H$40,8),"")</f>
        <v/>
      </c>
      <c r="AD1099" s="24" t="str">
        <f>IF(Z1099&lt;&gt;"",VLOOKUP(Z1099,'Anlagentypen strukt inkl RD end'!$A$2:$H$40,8),"")</f>
        <v/>
      </c>
      <c r="AE1099" s="33" t="str">
        <f t="shared" si="320"/>
        <v/>
      </c>
      <c r="AF1099" s="25"/>
      <c r="AG1099" s="25"/>
      <c r="AH1099" s="25"/>
      <c r="AI1099" s="25"/>
      <c r="AJ1099" s="47" t="str">
        <f t="shared" si="321"/>
        <v/>
      </c>
      <c r="AK1099" s="48" t="str">
        <f t="shared" si="315"/>
        <v/>
      </c>
      <c r="AL1099" s="47" t="str">
        <f t="shared" si="326"/>
        <v/>
      </c>
      <c r="AM1099" s="27"/>
      <c r="AN1099" s="36" t="str">
        <f t="shared" si="316"/>
        <v/>
      </c>
      <c r="AO1099" s="39" t="str">
        <f t="shared" si="312"/>
        <v/>
      </c>
      <c r="AP1099" s="39" t="str">
        <f t="shared" si="322"/>
        <v/>
      </c>
      <c r="AQ1099" s="97" t="str">
        <f t="shared" si="317"/>
        <v/>
      </c>
      <c r="AR1099" s="113" t="str">
        <f>_xlfn.IFNA(IF(AND(MATCH(B1099,SlNrfürStrecke!A:A,0)&gt;0,MATCH(C1099,SlNrfürStrecke!B:B,0)&gt;0)=TRUE,"ja","nein"),"nein")</f>
        <v>nein</v>
      </c>
      <c r="AS1099" s="140" t="str">
        <f t="shared" si="323"/>
        <v>nein</v>
      </c>
      <c r="AT1099" s="113" t="str">
        <f t="shared" si="324"/>
        <v>Ja</v>
      </c>
      <c r="AU1099" s="113"/>
      <c r="AV1099" s="141" t="s">
        <v>3607</v>
      </c>
    </row>
    <row r="1100" spans="1:48" s="39" customFormat="1" hidden="1" x14ac:dyDescent="0.25">
      <c r="A1100" s="23"/>
      <c r="B1100" s="77">
        <v>54913</v>
      </c>
      <c r="C1100" s="80" t="s">
        <v>3</v>
      </c>
      <c r="D1100" s="81" t="s">
        <v>8</v>
      </c>
      <c r="E1100" s="37" t="b">
        <f t="shared" si="325"/>
        <v>0</v>
      </c>
      <c r="F1100" s="37" t="b">
        <f t="shared" si="318"/>
        <v>0</v>
      </c>
      <c r="G1100" s="38" t="str">
        <f t="shared" si="309"/>
        <v>54913  g</v>
      </c>
      <c r="H1100" s="18" t="s">
        <v>1550</v>
      </c>
      <c r="I1100" s="93" t="s">
        <v>2346</v>
      </c>
      <c r="J1100" s="19" t="s">
        <v>3</v>
      </c>
      <c r="K1100" s="19" t="s">
        <v>1546</v>
      </c>
      <c r="L1100" s="51"/>
      <c r="M1100" s="51"/>
      <c r="N1100" s="19" t="str">
        <f t="shared" si="310"/>
        <v/>
      </c>
      <c r="O1100" s="22" t="str">
        <f t="shared" ca="1" si="313"/>
        <v>ja</v>
      </c>
      <c r="P1100" s="22" t="str">
        <f t="shared" ca="1" si="314"/>
        <v>ja</v>
      </c>
      <c r="Q1100" s="20" t="str">
        <f t="shared" ca="1" si="311"/>
        <v>Ja</v>
      </c>
      <c r="R1100" s="53" t="s">
        <v>1549</v>
      </c>
      <c r="S1100" s="84"/>
      <c r="T1100" s="83"/>
      <c r="U1100" s="33" t="str">
        <f t="shared" si="319"/>
        <v/>
      </c>
      <c r="V1100" s="29"/>
      <c r="W1100" s="35"/>
      <c r="X1100" s="35"/>
      <c r="Y1100" s="35"/>
      <c r="Z1100" s="35"/>
      <c r="AA1100" s="24" t="str">
        <f>IF(W1100&lt;&gt;"",VLOOKUP(W1100,'Anlagentypen strukt inkl RD end'!$A$2:$H$40,8),"")</f>
        <v/>
      </c>
      <c r="AB1100" s="24" t="str">
        <f>IF(X1100&lt;&gt;"",VLOOKUP(X1100,'Anlagentypen strukt inkl RD end'!$A$2:$H$40,8),"")</f>
        <v/>
      </c>
      <c r="AC1100" s="24" t="str">
        <f>IF(Y1100&lt;&gt;"",VLOOKUP(Y1100,'Anlagentypen strukt inkl RD end'!$A$2:$H$40,8),"")</f>
        <v/>
      </c>
      <c r="AD1100" s="24" t="str">
        <f>IF(Z1100&lt;&gt;"",VLOOKUP(Z1100,'Anlagentypen strukt inkl RD end'!$A$2:$H$40,8),"")</f>
        <v/>
      </c>
      <c r="AE1100" s="33" t="str">
        <f t="shared" si="320"/>
        <v/>
      </c>
      <c r="AF1100" s="25"/>
      <c r="AG1100" s="25"/>
      <c r="AH1100" s="25"/>
      <c r="AI1100" s="25"/>
      <c r="AJ1100" s="47" t="str">
        <f t="shared" si="321"/>
        <v/>
      </c>
      <c r="AK1100" s="48" t="str">
        <f t="shared" si="315"/>
        <v/>
      </c>
      <c r="AL1100" s="47" t="str">
        <f t="shared" si="326"/>
        <v/>
      </c>
      <c r="AM1100" s="27"/>
      <c r="AN1100" s="36" t="str">
        <f t="shared" si="316"/>
        <v/>
      </c>
      <c r="AO1100" s="39" t="str">
        <f t="shared" si="312"/>
        <v/>
      </c>
      <c r="AP1100" s="39" t="str">
        <f t="shared" si="322"/>
        <v/>
      </c>
      <c r="AQ1100" s="97" t="str">
        <f t="shared" si="317"/>
        <v/>
      </c>
      <c r="AR1100" s="140" t="str">
        <f>_xlfn.IFNA(IF(AND(MATCH(B1100,SlNrfürStrecke!A:A,0)&gt;0,MATCH(C1100,SlNrfürStrecke!B:B,0)&gt;0)=TRUE,"ja","nein"),"nein")</f>
        <v>nein</v>
      </c>
      <c r="AS1100" s="140" t="str">
        <f t="shared" si="323"/>
        <v>nein</v>
      </c>
      <c r="AT1100" s="113" t="str">
        <f t="shared" si="324"/>
        <v>Ja</v>
      </c>
      <c r="AU1100" s="113"/>
      <c r="AV1100" s="141" t="s">
        <v>3607</v>
      </c>
    </row>
    <row r="1101" spans="1:48" s="39" customFormat="1" ht="26.4" hidden="1" x14ac:dyDescent="0.25">
      <c r="A1101" s="23"/>
      <c r="B1101" s="77">
        <v>54913</v>
      </c>
      <c r="C1101" s="81" t="s">
        <v>142</v>
      </c>
      <c r="D1101" s="81" t="s">
        <v>8</v>
      </c>
      <c r="E1101" s="37" t="b">
        <f t="shared" si="325"/>
        <v>0</v>
      </c>
      <c r="F1101" s="37" t="b">
        <f t="shared" si="318"/>
        <v>0</v>
      </c>
      <c r="G1101" s="38" t="str">
        <f t="shared" si="309"/>
        <v>54913 91 g</v>
      </c>
      <c r="H1101" s="18" t="s">
        <v>1550</v>
      </c>
      <c r="I1101" s="94" t="s">
        <v>3164</v>
      </c>
      <c r="J1101" s="19" t="s">
        <v>3</v>
      </c>
      <c r="K1101" s="19" t="s">
        <v>3182</v>
      </c>
      <c r="L1101" s="51"/>
      <c r="M1101" s="51"/>
      <c r="N1101" s="19" t="str">
        <f t="shared" si="310"/>
        <v/>
      </c>
      <c r="O1101" s="22" t="str">
        <f t="shared" ca="1" si="313"/>
        <v>ja</v>
      </c>
      <c r="P1101" s="22" t="str">
        <f t="shared" ca="1" si="314"/>
        <v>ja</v>
      </c>
      <c r="Q1101" s="20" t="str">
        <f t="shared" ca="1" si="311"/>
        <v>Ja</v>
      </c>
      <c r="R1101" s="53" t="s">
        <v>1551</v>
      </c>
      <c r="S1101" s="84"/>
      <c r="T1101" s="83"/>
      <c r="U1101" s="33" t="str">
        <f t="shared" si="319"/>
        <v/>
      </c>
      <c r="V1101" s="29"/>
      <c r="W1101" s="35"/>
      <c r="X1101" s="35"/>
      <c r="Y1101" s="35"/>
      <c r="Z1101" s="35"/>
      <c r="AA1101" s="24" t="str">
        <f>IF(W1101&lt;&gt;"",VLOOKUP(W1101,'Anlagentypen strukt inkl RD end'!$A$2:$H$40,8),"")</f>
        <v/>
      </c>
      <c r="AB1101" s="24" t="str">
        <f>IF(X1101&lt;&gt;"",VLOOKUP(X1101,'Anlagentypen strukt inkl RD end'!$A$2:$H$40,8),"")</f>
        <v/>
      </c>
      <c r="AC1101" s="24" t="str">
        <f>IF(Y1101&lt;&gt;"",VLOOKUP(Y1101,'Anlagentypen strukt inkl RD end'!$A$2:$H$40,8),"")</f>
        <v/>
      </c>
      <c r="AD1101" s="24" t="str">
        <f>IF(Z1101&lt;&gt;"",VLOOKUP(Z1101,'Anlagentypen strukt inkl RD end'!$A$2:$H$40,8),"")</f>
        <v/>
      </c>
      <c r="AE1101" s="33" t="str">
        <f t="shared" si="320"/>
        <v/>
      </c>
      <c r="AF1101" s="25"/>
      <c r="AG1101" s="25"/>
      <c r="AH1101" s="25"/>
      <c r="AI1101" s="25"/>
      <c r="AJ1101" s="47" t="str">
        <f t="shared" si="321"/>
        <v/>
      </c>
      <c r="AK1101" s="48" t="str">
        <f t="shared" si="315"/>
        <v/>
      </c>
      <c r="AL1101" s="47" t="str">
        <f t="shared" si="326"/>
        <v/>
      </c>
      <c r="AM1101" s="27"/>
      <c r="AN1101" s="36" t="str">
        <f t="shared" si="316"/>
        <v/>
      </c>
      <c r="AO1101" s="39" t="str">
        <f t="shared" si="312"/>
        <v/>
      </c>
      <c r="AP1101" s="39" t="str">
        <f t="shared" si="322"/>
        <v/>
      </c>
      <c r="AQ1101" s="97" t="str">
        <f t="shared" si="317"/>
        <v/>
      </c>
      <c r="AR1101" s="113" t="str">
        <f>_xlfn.IFNA(IF(AND(MATCH(B1101,SlNrfürStrecke!A:A,0)&gt;0,MATCH(C1101,SlNrfürStrecke!B:B,0)&gt;0)=TRUE,"ja","nein"),"nein")</f>
        <v>nein</v>
      </c>
      <c r="AS1101" s="140" t="str">
        <f t="shared" si="323"/>
        <v>nein</v>
      </c>
      <c r="AT1101" s="113" t="str">
        <f t="shared" si="324"/>
        <v>Ja</v>
      </c>
      <c r="AU1101" s="113"/>
      <c r="AV1101" s="141" t="s">
        <v>3607</v>
      </c>
    </row>
    <row r="1102" spans="1:48" s="39" customFormat="1" ht="26.4" hidden="1" x14ac:dyDescent="0.25">
      <c r="A1102" s="23"/>
      <c r="B1102" s="77">
        <v>54915</v>
      </c>
      <c r="C1102" s="80" t="s">
        <v>3</v>
      </c>
      <c r="D1102" s="81" t="s">
        <v>8</v>
      </c>
      <c r="E1102" s="37" t="b">
        <f t="shared" si="325"/>
        <v>0</v>
      </c>
      <c r="F1102" s="37" t="b">
        <f t="shared" si="318"/>
        <v>0</v>
      </c>
      <c r="G1102" s="38" t="str">
        <f t="shared" si="309"/>
        <v>54915  g</v>
      </c>
      <c r="H1102" s="18" t="s">
        <v>1553</v>
      </c>
      <c r="I1102" s="93" t="s">
        <v>2346</v>
      </c>
      <c r="J1102" s="19" t="s">
        <v>3</v>
      </c>
      <c r="K1102" s="19" t="s">
        <v>3</v>
      </c>
      <c r="L1102" s="51"/>
      <c r="M1102" s="51"/>
      <c r="N1102" s="19" t="str">
        <f t="shared" si="310"/>
        <v/>
      </c>
      <c r="O1102" s="22" t="str">
        <f t="shared" ca="1" si="313"/>
        <v>ja</v>
      </c>
      <c r="P1102" s="22" t="str">
        <f t="shared" ca="1" si="314"/>
        <v>ja</v>
      </c>
      <c r="Q1102" s="20" t="str">
        <f t="shared" ca="1" si="311"/>
        <v>Ja</v>
      </c>
      <c r="R1102" s="53" t="s">
        <v>1552</v>
      </c>
      <c r="S1102" s="84"/>
      <c r="T1102" s="83"/>
      <c r="U1102" s="33" t="str">
        <f t="shared" si="319"/>
        <v/>
      </c>
      <c r="V1102" s="29"/>
      <c r="W1102" s="35"/>
      <c r="X1102" s="35"/>
      <c r="Y1102" s="35"/>
      <c r="Z1102" s="35"/>
      <c r="AA1102" s="24" t="str">
        <f>IF(W1102&lt;&gt;"",VLOOKUP(W1102,'Anlagentypen strukt inkl RD end'!$A$2:$H$40,8),"")</f>
        <v/>
      </c>
      <c r="AB1102" s="24" t="str">
        <f>IF(X1102&lt;&gt;"",VLOOKUP(X1102,'Anlagentypen strukt inkl RD end'!$A$2:$H$40,8),"")</f>
        <v/>
      </c>
      <c r="AC1102" s="24" t="str">
        <f>IF(Y1102&lt;&gt;"",VLOOKUP(Y1102,'Anlagentypen strukt inkl RD end'!$A$2:$H$40,8),"")</f>
        <v/>
      </c>
      <c r="AD1102" s="24" t="str">
        <f>IF(Z1102&lt;&gt;"",VLOOKUP(Z1102,'Anlagentypen strukt inkl RD end'!$A$2:$H$40,8),"")</f>
        <v/>
      </c>
      <c r="AE1102" s="33" t="str">
        <f t="shared" si="320"/>
        <v/>
      </c>
      <c r="AF1102" s="25"/>
      <c r="AG1102" s="25"/>
      <c r="AH1102" s="25"/>
      <c r="AI1102" s="25"/>
      <c r="AJ1102" s="47" t="str">
        <f t="shared" si="321"/>
        <v/>
      </c>
      <c r="AK1102" s="48" t="str">
        <f t="shared" si="315"/>
        <v/>
      </c>
      <c r="AL1102" s="47" t="str">
        <f t="shared" si="326"/>
        <v/>
      </c>
      <c r="AM1102" s="27"/>
      <c r="AN1102" s="36" t="str">
        <f t="shared" si="316"/>
        <v/>
      </c>
      <c r="AO1102" s="39" t="str">
        <f t="shared" si="312"/>
        <v/>
      </c>
      <c r="AP1102" s="39" t="str">
        <f t="shared" si="322"/>
        <v/>
      </c>
      <c r="AQ1102" s="97" t="str">
        <f t="shared" si="317"/>
        <v/>
      </c>
      <c r="AR1102" s="140" t="str">
        <f>_xlfn.IFNA(IF(AND(MATCH(B1102,SlNrfürStrecke!A:A,0)&gt;0,MATCH(C1102,SlNrfürStrecke!B:B,0)&gt;0)=TRUE,"ja","nein"),"nein")</f>
        <v>nein</v>
      </c>
      <c r="AS1102" s="140" t="str">
        <f t="shared" si="323"/>
        <v>nein</v>
      </c>
      <c r="AT1102" s="113" t="str">
        <f t="shared" si="324"/>
        <v>Ja</v>
      </c>
      <c r="AU1102" s="113"/>
      <c r="AV1102" s="141" t="s">
        <v>3607</v>
      </c>
    </row>
    <row r="1103" spans="1:48" s="39" customFormat="1" ht="26.4" hidden="1" x14ac:dyDescent="0.25">
      <c r="A1103" s="23"/>
      <c r="B1103" s="77">
        <v>54915</v>
      </c>
      <c r="C1103" s="81" t="s">
        <v>112</v>
      </c>
      <c r="D1103" s="81" t="s">
        <v>3</v>
      </c>
      <c r="E1103" s="37" t="b">
        <f t="shared" si="325"/>
        <v>0</v>
      </c>
      <c r="F1103" s="37" t="b">
        <f t="shared" si="318"/>
        <v>0</v>
      </c>
      <c r="G1103" s="38" t="str">
        <f t="shared" si="309"/>
        <v xml:space="preserve">54915 88 </v>
      </c>
      <c r="H1103" s="18" t="s">
        <v>1553</v>
      </c>
      <c r="I1103" s="94" t="s">
        <v>113</v>
      </c>
      <c r="J1103" s="19" t="s">
        <v>3</v>
      </c>
      <c r="K1103" s="19" t="s">
        <v>3</v>
      </c>
      <c r="L1103" s="51"/>
      <c r="M1103" s="51"/>
      <c r="N1103" s="19" t="str">
        <f t="shared" si="310"/>
        <v/>
      </c>
      <c r="O1103" s="22" t="str">
        <f t="shared" ca="1" si="313"/>
        <v>ja</v>
      </c>
      <c r="P1103" s="22" t="str">
        <f t="shared" ca="1" si="314"/>
        <v>ja</v>
      </c>
      <c r="Q1103" s="20" t="str">
        <f t="shared" ca="1" si="311"/>
        <v>Ja</v>
      </c>
      <c r="R1103" s="53" t="s">
        <v>1554</v>
      </c>
      <c r="S1103" s="73"/>
      <c r="T1103" s="28"/>
      <c r="U1103" s="33" t="str">
        <f t="shared" si="319"/>
        <v/>
      </c>
      <c r="V1103" s="29"/>
      <c r="W1103" s="35"/>
      <c r="X1103" s="35"/>
      <c r="Y1103" s="35"/>
      <c r="Z1103" s="35"/>
      <c r="AA1103" s="24" t="str">
        <f>IF(W1103&lt;&gt;"",VLOOKUP(W1103,'Anlagentypen strukt inkl RD end'!$A$2:$H$40,8),"")</f>
        <v/>
      </c>
      <c r="AB1103" s="24" t="str">
        <f>IF(X1103&lt;&gt;"",VLOOKUP(X1103,'Anlagentypen strukt inkl RD end'!$A$2:$H$40,8),"")</f>
        <v/>
      </c>
      <c r="AC1103" s="24" t="str">
        <f>IF(Y1103&lt;&gt;"",VLOOKUP(Y1103,'Anlagentypen strukt inkl RD end'!$A$2:$H$40,8),"")</f>
        <v/>
      </c>
      <c r="AD1103" s="24" t="str">
        <f>IF(Z1103&lt;&gt;"",VLOOKUP(Z1103,'Anlagentypen strukt inkl RD end'!$A$2:$H$40,8),"")</f>
        <v/>
      </c>
      <c r="AE1103" s="33" t="str">
        <f t="shared" si="320"/>
        <v/>
      </c>
      <c r="AF1103" s="25"/>
      <c r="AG1103" s="25"/>
      <c r="AH1103" s="25"/>
      <c r="AI1103" s="25"/>
      <c r="AJ1103" s="47" t="str">
        <f t="shared" si="321"/>
        <v/>
      </c>
      <c r="AK1103" s="48" t="str">
        <f t="shared" si="315"/>
        <v/>
      </c>
      <c r="AL1103" s="47" t="str">
        <f t="shared" si="326"/>
        <v/>
      </c>
      <c r="AM1103" s="27"/>
      <c r="AN1103" s="36" t="str">
        <f t="shared" si="316"/>
        <v/>
      </c>
      <c r="AO1103" s="39" t="str">
        <f t="shared" si="312"/>
        <v/>
      </c>
      <c r="AP1103" s="39" t="str">
        <f t="shared" si="322"/>
        <v/>
      </c>
      <c r="AQ1103" s="97" t="str">
        <f t="shared" si="317"/>
        <v/>
      </c>
      <c r="AR1103" s="113" t="str">
        <f>_xlfn.IFNA(IF(AND(MATCH(B1103,SlNrfürStrecke!A:A,0)&gt;0,MATCH(C1103,SlNrfürStrecke!B:B,0)&gt;0)=TRUE,"ja","nein"),"nein")</f>
        <v>nein</v>
      </c>
      <c r="AS1103" s="140" t="str">
        <f t="shared" si="323"/>
        <v>nein</v>
      </c>
      <c r="AT1103" s="113" t="str">
        <f t="shared" si="324"/>
        <v>Ja</v>
      </c>
      <c r="AU1103" s="113"/>
      <c r="AV1103" s="141" t="s">
        <v>3607</v>
      </c>
    </row>
    <row r="1104" spans="1:48" s="39" customFormat="1" ht="26.4" hidden="1" x14ac:dyDescent="0.25">
      <c r="A1104" s="23"/>
      <c r="B1104" s="77">
        <v>54915</v>
      </c>
      <c r="C1104" s="81" t="s">
        <v>142</v>
      </c>
      <c r="D1104" s="81" t="s">
        <v>8</v>
      </c>
      <c r="E1104" s="37" t="b">
        <f t="shared" si="325"/>
        <v>0</v>
      </c>
      <c r="F1104" s="37" t="b">
        <f t="shared" si="318"/>
        <v>0</v>
      </c>
      <c r="G1104" s="38" t="str">
        <f t="shared" si="309"/>
        <v>54915 91 g</v>
      </c>
      <c r="H1104" s="18" t="s">
        <v>1553</v>
      </c>
      <c r="I1104" s="94" t="s">
        <v>3164</v>
      </c>
      <c r="J1104" s="19" t="s">
        <v>3</v>
      </c>
      <c r="K1104" s="19" t="s">
        <v>3182</v>
      </c>
      <c r="L1104" s="51"/>
      <c r="M1104" s="51"/>
      <c r="N1104" s="19" t="str">
        <f t="shared" si="310"/>
        <v/>
      </c>
      <c r="O1104" s="22" t="str">
        <f t="shared" ca="1" si="313"/>
        <v>ja</v>
      </c>
      <c r="P1104" s="22" t="str">
        <f t="shared" ca="1" si="314"/>
        <v>ja</v>
      </c>
      <c r="Q1104" s="20" t="str">
        <f t="shared" ca="1" si="311"/>
        <v>Ja</v>
      </c>
      <c r="R1104" s="53" t="s">
        <v>1555</v>
      </c>
      <c r="S1104" s="84"/>
      <c r="T1104" s="83"/>
      <c r="U1104" s="33" t="str">
        <f t="shared" si="319"/>
        <v/>
      </c>
      <c r="V1104" s="29"/>
      <c r="W1104" s="35"/>
      <c r="X1104" s="35"/>
      <c r="Y1104" s="35"/>
      <c r="Z1104" s="35"/>
      <c r="AA1104" s="24" t="str">
        <f>IF(W1104&lt;&gt;"",VLOOKUP(W1104,'Anlagentypen strukt inkl RD end'!$A$2:$H$40,8),"")</f>
        <v/>
      </c>
      <c r="AB1104" s="24" t="str">
        <f>IF(X1104&lt;&gt;"",VLOOKUP(X1104,'Anlagentypen strukt inkl RD end'!$A$2:$H$40,8),"")</f>
        <v/>
      </c>
      <c r="AC1104" s="24" t="str">
        <f>IF(Y1104&lt;&gt;"",VLOOKUP(Y1104,'Anlagentypen strukt inkl RD end'!$A$2:$H$40,8),"")</f>
        <v/>
      </c>
      <c r="AD1104" s="24" t="str">
        <f>IF(Z1104&lt;&gt;"",VLOOKUP(Z1104,'Anlagentypen strukt inkl RD end'!$A$2:$H$40,8),"")</f>
        <v/>
      </c>
      <c r="AE1104" s="33" t="str">
        <f t="shared" si="320"/>
        <v/>
      </c>
      <c r="AF1104" s="25"/>
      <c r="AG1104" s="25"/>
      <c r="AH1104" s="25"/>
      <c r="AI1104" s="25"/>
      <c r="AJ1104" s="47" t="str">
        <f t="shared" si="321"/>
        <v/>
      </c>
      <c r="AK1104" s="48" t="str">
        <f t="shared" si="315"/>
        <v/>
      </c>
      <c r="AL1104" s="47" t="str">
        <f t="shared" si="326"/>
        <v/>
      </c>
      <c r="AM1104" s="27"/>
      <c r="AN1104" s="36" t="str">
        <f t="shared" si="316"/>
        <v/>
      </c>
      <c r="AO1104" s="39" t="str">
        <f t="shared" si="312"/>
        <v/>
      </c>
      <c r="AP1104" s="39" t="str">
        <f t="shared" si="322"/>
        <v/>
      </c>
      <c r="AQ1104" s="97" t="str">
        <f t="shared" si="317"/>
        <v/>
      </c>
      <c r="AR1104" s="113" t="str">
        <f>_xlfn.IFNA(IF(AND(MATCH(B1104,SlNrfürStrecke!A:A,0)&gt;0,MATCH(C1104,SlNrfürStrecke!B:B,0)&gt;0)=TRUE,"ja","nein"),"nein")</f>
        <v>nein</v>
      </c>
      <c r="AS1104" s="140" t="str">
        <f t="shared" si="323"/>
        <v>nein</v>
      </c>
      <c r="AT1104" s="113" t="str">
        <f t="shared" si="324"/>
        <v>Ja</v>
      </c>
      <c r="AU1104" s="113"/>
      <c r="AV1104" s="141" t="s">
        <v>3607</v>
      </c>
    </row>
    <row r="1105" spans="1:48" s="39" customFormat="1" ht="26.4" x14ac:dyDescent="0.25">
      <c r="A1105" s="23" t="s">
        <v>2345</v>
      </c>
      <c r="B1105" s="77">
        <v>54917</v>
      </c>
      <c r="C1105" s="80" t="s">
        <v>3</v>
      </c>
      <c r="D1105" s="81" t="s">
        <v>3</v>
      </c>
      <c r="E1105" s="37" t="b">
        <f t="shared" si="325"/>
        <v>1</v>
      </c>
      <c r="F1105" s="37" t="b">
        <f t="shared" si="318"/>
        <v>0</v>
      </c>
      <c r="G1105" s="38" t="str">
        <f t="shared" si="309"/>
        <v xml:space="preserve">54917  </v>
      </c>
      <c r="H1105" s="18" t="s">
        <v>1557</v>
      </c>
      <c r="I1105" s="93" t="s">
        <v>2346</v>
      </c>
      <c r="J1105" s="19" t="s">
        <v>3</v>
      </c>
      <c r="K1105" s="19" t="s">
        <v>3</v>
      </c>
      <c r="L1105" s="51"/>
      <c r="M1105" s="51"/>
      <c r="N1105" s="19" t="str">
        <f t="shared" si="310"/>
        <v/>
      </c>
      <c r="O1105" s="22" t="str">
        <f t="shared" ca="1" si="313"/>
        <v>ja</v>
      </c>
      <c r="P1105" s="22" t="str">
        <f t="shared" ca="1" si="314"/>
        <v>ja</v>
      </c>
      <c r="Q1105" s="20" t="str">
        <f t="shared" ca="1" si="311"/>
        <v>Ja</v>
      </c>
      <c r="R1105" s="53" t="s">
        <v>1556</v>
      </c>
      <c r="S1105" s="73" t="s">
        <v>2345</v>
      </c>
      <c r="T1105" s="28"/>
      <c r="U1105" s="33" t="str">
        <f t="shared" si="319"/>
        <v/>
      </c>
      <c r="V1105" s="29"/>
      <c r="W1105" s="35"/>
      <c r="X1105" s="35"/>
      <c r="Y1105" s="35"/>
      <c r="Z1105" s="35"/>
      <c r="AA1105" s="24" t="str">
        <f>IF(W1105&lt;&gt;"",VLOOKUP(W1105,'Anlagentypen strukt inkl RD end'!$A$2:$H$40,8),"")</f>
        <v/>
      </c>
      <c r="AB1105" s="24" t="str">
        <f>IF(X1105&lt;&gt;"",VLOOKUP(X1105,'Anlagentypen strukt inkl RD end'!$A$2:$H$40,8),"")</f>
        <v/>
      </c>
      <c r="AC1105" s="24" t="str">
        <f>IF(Y1105&lt;&gt;"",VLOOKUP(Y1105,'Anlagentypen strukt inkl RD end'!$A$2:$H$40,8),"")</f>
        <v/>
      </c>
      <c r="AD1105" s="24" t="str">
        <f>IF(Z1105&lt;&gt;"",VLOOKUP(Z1105,'Anlagentypen strukt inkl RD end'!$A$2:$H$40,8),"")</f>
        <v/>
      </c>
      <c r="AE1105" s="33" t="str">
        <f t="shared" si="320"/>
        <v/>
      </c>
      <c r="AF1105" s="25"/>
      <c r="AG1105" s="25"/>
      <c r="AH1105" s="25"/>
      <c r="AI1105" s="25"/>
      <c r="AJ1105" s="47" t="str">
        <f t="shared" si="321"/>
        <v/>
      </c>
      <c r="AK1105" s="48" t="str">
        <f t="shared" si="315"/>
        <v/>
      </c>
      <c r="AL1105" s="47" t="str">
        <f t="shared" si="326"/>
        <v/>
      </c>
      <c r="AM1105" s="27"/>
      <c r="AN1105" s="36" t="str">
        <f t="shared" si="316"/>
        <v/>
      </c>
      <c r="AO1105" s="39" t="str">
        <f t="shared" si="312"/>
        <v/>
      </c>
      <c r="AP1105" s="39" t="str">
        <f t="shared" si="322"/>
        <v>X</v>
      </c>
      <c r="AQ1105" s="97" t="str">
        <f t="shared" si="317"/>
        <v/>
      </c>
      <c r="AR1105" s="140" t="str">
        <f>_xlfn.IFNA(IF(AND(MATCH(B1105,SlNrfürStrecke!A:A,0)&gt;0,MATCH(C1105,SlNrfürStrecke!B:B,0)&gt;0)=TRUE,"ja","nein"),"nein")</f>
        <v>ja</v>
      </c>
      <c r="AS1105" s="140" t="str">
        <f t="shared" si="323"/>
        <v>ja</v>
      </c>
      <c r="AT1105" s="113" t="str">
        <f t="shared" si="324"/>
        <v>Nein</v>
      </c>
      <c r="AU1105" s="113"/>
      <c r="AV1105" s="141" t="s">
        <v>3607</v>
      </c>
    </row>
    <row r="1106" spans="1:48" s="39" customFormat="1" ht="26.4" hidden="1" x14ac:dyDescent="0.25">
      <c r="A1106" s="23"/>
      <c r="B1106" s="77">
        <v>54917</v>
      </c>
      <c r="C1106" s="81" t="s">
        <v>7</v>
      </c>
      <c r="D1106" s="81" t="s">
        <v>8</v>
      </c>
      <c r="E1106" s="37" t="b">
        <f t="shared" si="325"/>
        <v>0</v>
      </c>
      <c r="F1106" s="37" t="b">
        <f t="shared" si="318"/>
        <v>0</v>
      </c>
      <c r="G1106" s="38" t="str">
        <f t="shared" si="309"/>
        <v>54917 77 g</v>
      </c>
      <c r="H1106" s="18" t="s">
        <v>1557</v>
      </c>
      <c r="I1106" s="94" t="s">
        <v>9</v>
      </c>
      <c r="J1106" s="19" t="s">
        <v>3</v>
      </c>
      <c r="K1106" s="19" t="s">
        <v>3</v>
      </c>
      <c r="L1106" s="51"/>
      <c r="M1106" s="51"/>
      <c r="N1106" s="19" t="str">
        <f t="shared" si="310"/>
        <v/>
      </c>
      <c r="O1106" s="22" t="str">
        <f t="shared" ca="1" si="313"/>
        <v>ja</v>
      </c>
      <c r="P1106" s="22" t="str">
        <f t="shared" ca="1" si="314"/>
        <v>ja</v>
      </c>
      <c r="Q1106" s="20" t="str">
        <f t="shared" ca="1" si="311"/>
        <v>Ja</v>
      </c>
      <c r="R1106" s="53" t="s">
        <v>1558</v>
      </c>
      <c r="S1106" s="84"/>
      <c r="T1106" s="83"/>
      <c r="U1106" s="33" t="str">
        <f t="shared" si="319"/>
        <v/>
      </c>
      <c r="V1106" s="29"/>
      <c r="W1106" s="35"/>
      <c r="X1106" s="35"/>
      <c r="Y1106" s="35"/>
      <c r="Z1106" s="35"/>
      <c r="AA1106" s="24" t="str">
        <f>IF(W1106&lt;&gt;"",VLOOKUP(W1106,'Anlagentypen strukt inkl RD end'!$A$2:$H$40,8),"")</f>
        <v/>
      </c>
      <c r="AB1106" s="24" t="str">
        <f>IF(X1106&lt;&gt;"",VLOOKUP(X1106,'Anlagentypen strukt inkl RD end'!$A$2:$H$40,8),"")</f>
        <v/>
      </c>
      <c r="AC1106" s="24" t="str">
        <f>IF(Y1106&lt;&gt;"",VLOOKUP(Y1106,'Anlagentypen strukt inkl RD end'!$A$2:$H$40,8),"")</f>
        <v/>
      </c>
      <c r="AD1106" s="24" t="str">
        <f>IF(Z1106&lt;&gt;"",VLOOKUP(Z1106,'Anlagentypen strukt inkl RD end'!$A$2:$H$40,8),"")</f>
        <v/>
      </c>
      <c r="AE1106" s="33" t="str">
        <f t="shared" si="320"/>
        <v/>
      </c>
      <c r="AF1106" s="25"/>
      <c r="AG1106" s="25"/>
      <c r="AH1106" s="25"/>
      <c r="AI1106" s="25"/>
      <c r="AJ1106" s="47" t="str">
        <f t="shared" si="321"/>
        <v/>
      </c>
      <c r="AK1106" s="48" t="str">
        <f t="shared" si="315"/>
        <v/>
      </c>
      <c r="AL1106" s="47" t="str">
        <f t="shared" si="326"/>
        <v/>
      </c>
      <c r="AM1106" s="27"/>
      <c r="AN1106" s="36" t="str">
        <f t="shared" si="316"/>
        <v/>
      </c>
      <c r="AO1106" s="39" t="str">
        <f t="shared" si="312"/>
        <v/>
      </c>
      <c r="AP1106" s="39" t="str">
        <f t="shared" si="322"/>
        <v/>
      </c>
      <c r="AQ1106" s="97" t="str">
        <f t="shared" si="317"/>
        <v/>
      </c>
      <c r="AR1106" s="113" t="str">
        <f>_xlfn.IFNA(IF(AND(MATCH(B1106,SlNrfürStrecke!A:A,0)&gt;0,MATCH(C1106,SlNrfürStrecke!B:B,0)&gt;0)=TRUE,"ja","nein"),"nein")</f>
        <v>nein</v>
      </c>
      <c r="AS1106" s="140" t="str">
        <f t="shared" si="323"/>
        <v>nein</v>
      </c>
      <c r="AT1106" s="113" t="str">
        <f t="shared" si="324"/>
        <v>Ja</v>
      </c>
      <c r="AU1106" s="113"/>
      <c r="AV1106" s="141" t="s">
        <v>3607</v>
      </c>
    </row>
    <row r="1107" spans="1:48" s="39" customFormat="1" ht="26.4" hidden="1" x14ac:dyDescent="0.25">
      <c r="A1107" s="23"/>
      <c r="B1107" s="77">
        <v>54917</v>
      </c>
      <c r="C1107" s="81" t="s">
        <v>142</v>
      </c>
      <c r="D1107" s="81" t="s">
        <v>3</v>
      </c>
      <c r="E1107" s="37" t="b">
        <f t="shared" si="325"/>
        <v>0</v>
      </c>
      <c r="F1107" s="37" t="b">
        <f t="shared" si="318"/>
        <v>0</v>
      </c>
      <c r="G1107" s="38" t="str">
        <f t="shared" si="309"/>
        <v xml:space="preserve">54917 91 </v>
      </c>
      <c r="H1107" s="18" t="s">
        <v>1557</v>
      </c>
      <c r="I1107" s="94" t="s">
        <v>3164</v>
      </c>
      <c r="J1107" s="19" t="s">
        <v>3</v>
      </c>
      <c r="K1107" s="19" t="s">
        <v>3</v>
      </c>
      <c r="L1107" s="51"/>
      <c r="M1107" s="51"/>
      <c r="N1107" s="19" t="str">
        <f t="shared" si="310"/>
        <v/>
      </c>
      <c r="O1107" s="22" t="str">
        <f t="shared" ca="1" si="313"/>
        <v>ja</v>
      </c>
      <c r="P1107" s="22" t="str">
        <f t="shared" ca="1" si="314"/>
        <v>ja</v>
      </c>
      <c r="Q1107" s="20" t="str">
        <f t="shared" ca="1" si="311"/>
        <v>Ja</v>
      </c>
      <c r="R1107" s="53" t="s">
        <v>1559</v>
      </c>
      <c r="S1107" s="73"/>
      <c r="T1107" s="28"/>
      <c r="U1107" s="33" t="str">
        <f t="shared" si="319"/>
        <v/>
      </c>
      <c r="V1107" s="29"/>
      <c r="W1107" s="35"/>
      <c r="X1107" s="35"/>
      <c r="Y1107" s="35"/>
      <c r="Z1107" s="35"/>
      <c r="AA1107" s="24" t="str">
        <f>IF(W1107&lt;&gt;"",VLOOKUP(W1107,'Anlagentypen strukt inkl RD end'!$A$2:$H$40,8),"")</f>
        <v/>
      </c>
      <c r="AB1107" s="24" t="str">
        <f>IF(X1107&lt;&gt;"",VLOOKUP(X1107,'Anlagentypen strukt inkl RD end'!$A$2:$H$40,8),"")</f>
        <v/>
      </c>
      <c r="AC1107" s="24" t="str">
        <f>IF(Y1107&lt;&gt;"",VLOOKUP(Y1107,'Anlagentypen strukt inkl RD end'!$A$2:$H$40,8),"")</f>
        <v/>
      </c>
      <c r="AD1107" s="24" t="str">
        <f>IF(Z1107&lt;&gt;"",VLOOKUP(Z1107,'Anlagentypen strukt inkl RD end'!$A$2:$H$40,8),"")</f>
        <v/>
      </c>
      <c r="AE1107" s="33" t="str">
        <f t="shared" si="320"/>
        <v/>
      </c>
      <c r="AF1107" s="25"/>
      <c r="AG1107" s="25"/>
      <c r="AH1107" s="25"/>
      <c r="AI1107" s="25"/>
      <c r="AJ1107" s="47" t="str">
        <f t="shared" si="321"/>
        <v/>
      </c>
      <c r="AK1107" s="48" t="str">
        <f t="shared" si="315"/>
        <v/>
      </c>
      <c r="AL1107" s="47" t="str">
        <f t="shared" si="326"/>
        <v/>
      </c>
      <c r="AM1107" s="27"/>
      <c r="AN1107" s="36" t="str">
        <f t="shared" si="316"/>
        <v/>
      </c>
      <c r="AO1107" s="39" t="str">
        <f t="shared" si="312"/>
        <v/>
      </c>
      <c r="AP1107" s="39" t="str">
        <f t="shared" si="322"/>
        <v/>
      </c>
      <c r="AQ1107" s="97" t="str">
        <f t="shared" si="317"/>
        <v/>
      </c>
      <c r="AR1107" s="113" t="str">
        <f>_xlfn.IFNA(IF(AND(MATCH(B1107,SlNrfürStrecke!A:A,0)&gt;0,MATCH(C1107,SlNrfürStrecke!B:B,0)&gt;0)=TRUE,"ja","nein"),"nein")</f>
        <v>nein</v>
      </c>
      <c r="AS1107" s="140" t="str">
        <f t="shared" si="323"/>
        <v>nein</v>
      </c>
      <c r="AT1107" s="113" t="str">
        <f t="shared" si="324"/>
        <v>Ja</v>
      </c>
      <c r="AU1107" s="113"/>
      <c r="AV1107" s="141" t="s">
        <v>3607</v>
      </c>
    </row>
    <row r="1108" spans="1:48" s="39" customFormat="1" hidden="1" x14ac:dyDescent="0.25">
      <c r="A1108" s="23"/>
      <c r="B1108" s="77">
        <v>54918</v>
      </c>
      <c r="C1108" s="80" t="s">
        <v>3</v>
      </c>
      <c r="D1108" s="81" t="s">
        <v>8</v>
      </c>
      <c r="E1108" s="37" t="b">
        <f t="shared" si="325"/>
        <v>0</v>
      </c>
      <c r="F1108" s="37" t="b">
        <f t="shared" si="318"/>
        <v>0</v>
      </c>
      <c r="G1108" s="38" t="str">
        <f t="shared" si="309"/>
        <v>54918  g</v>
      </c>
      <c r="H1108" s="18" t="s">
        <v>1561</v>
      </c>
      <c r="I1108" s="93" t="s">
        <v>2346</v>
      </c>
      <c r="J1108" s="19" t="s">
        <v>3</v>
      </c>
      <c r="K1108" s="19" t="s">
        <v>3</v>
      </c>
      <c r="L1108" s="51"/>
      <c r="M1108" s="51"/>
      <c r="N1108" s="19" t="str">
        <f t="shared" si="310"/>
        <v/>
      </c>
      <c r="O1108" s="22" t="str">
        <f t="shared" ca="1" si="313"/>
        <v>ja</v>
      </c>
      <c r="P1108" s="22" t="str">
        <f t="shared" ca="1" si="314"/>
        <v>ja</v>
      </c>
      <c r="Q1108" s="20" t="str">
        <f t="shared" ca="1" si="311"/>
        <v>Ja</v>
      </c>
      <c r="R1108" s="53" t="s">
        <v>1560</v>
      </c>
      <c r="S1108" s="84"/>
      <c r="T1108" s="83"/>
      <c r="U1108" s="33" t="str">
        <f t="shared" si="319"/>
        <v/>
      </c>
      <c r="V1108" s="29"/>
      <c r="W1108" s="35"/>
      <c r="X1108" s="35"/>
      <c r="Y1108" s="35"/>
      <c r="Z1108" s="35"/>
      <c r="AA1108" s="24" t="str">
        <f>IF(W1108&lt;&gt;"",VLOOKUP(W1108,'Anlagentypen strukt inkl RD end'!$A$2:$H$40,8),"")</f>
        <v/>
      </c>
      <c r="AB1108" s="24" t="str">
        <f>IF(X1108&lt;&gt;"",VLOOKUP(X1108,'Anlagentypen strukt inkl RD end'!$A$2:$H$40,8),"")</f>
        <v/>
      </c>
      <c r="AC1108" s="24" t="str">
        <f>IF(Y1108&lt;&gt;"",VLOOKUP(Y1108,'Anlagentypen strukt inkl RD end'!$A$2:$H$40,8),"")</f>
        <v/>
      </c>
      <c r="AD1108" s="24" t="str">
        <f>IF(Z1108&lt;&gt;"",VLOOKUP(Z1108,'Anlagentypen strukt inkl RD end'!$A$2:$H$40,8),"")</f>
        <v/>
      </c>
      <c r="AE1108" s="33" t="str">
        <f t="shared" si="320"/>
        <v/>
      </c>
      <c r="AF1108" s="25"/>
      <c r="AG1108" s="25"/>
      <c r="AH1108" s="25"/>
      <c r="AI1108" s="25"/>
      <c r="AJ1108" s="47" t="str">
        <f t="shared" si="321"/>
        <v/>
      </c>
      <c r="AK1108" s="48" t="str">
        <f t="shared" si="315"/>
        <v/>
      </c>
      <c r="AL1108" s="47" t="str">
        <f t="shared" si="326"/>
        <v/>
      </c>
      <c r="AM1108" s="27"/>
      <c r="AN1108" s="36" t="str">
        <f t="shared" si="316"/>
        <v/>
      </c>
      <c r="AO1108" s="39" t="str">
        <f t="shared" si="312"/>
        <v/>
      </c>
      <c r="AP1108" s="39" t="str">
        <f t="shared" si="322"/>
        <v/>
      </c>
      <c r="AQ1108" s="97" t="str">
        <f t="shared" si="317"/>
        <v/>
      </c>
      <c r="AR1108" s="140" t="str">
        <f>_xlfn.IFNA(IF(AND(MATCH(B1108,SlNrfürStrecke!A:A,0)&gt;0,MATCH(C1108,SlNrfürStrecke!B:B,0)&gt;0)=TRUE,"ja","nein"),"nein")</f>
        <v>nein</v>
      </c>
      <c r="AS1108" s="140" t="str">
        <f t="shared" si="323"/>
        <v>nein</v>
      </c>
      <c r="AT1108" s="113" t="str">
        <f t="shared" si="324"/>
        <v>Ja</v>
      </c>
      <c r="AU1108" s="113"/>
      <c r="AV1108" s="141" t="s">
        <v>3607</v>
      </c>
    </row>
    <row r="1109" spans="1:48" s="39" customFormat="1" hidden="1" x14ac:dyDescent="0.25">
      <c r="A1109" s="23"/>
      <c r="B1109" s="77">
        <v>54918</v>
      </c>
      <c r="C1109" s="81" t="s">
        <v>112</v>
      </c>
      <c r="D1109" s="81" t="s">
        <v>3</v>
      </c>
      <c r="E1109" s="37" t="b">
        <f t="shared" si="325"/>
        <v>0</v>
      </c>
      <c r="F1109" s="37" t="b">
        <f t="shared" si="318"/>
        <v>0</v>
      </c>
      <c r="G1109" s="38" t="str">
        <f t="shared" si="309"/>
        <v xml:space="preserve">54918 88 </v>
      </c>
      <c r="H1109" s="18" t="s">
        <v>1561</v>
      </c>
      <c r="I1109" s="94" t="s">
        <v>113</v>
      </c>
      <c r="J1109" s="19" t="s">
        <v>3</v>
      </c>
      <c r="K1109" s="19" t="s">
        <v>3</v>
      </c>
      <c r="L1109" s="51"/>
      <c r="M1109" s="51"/>
      <c r="N1109" s="19" t="str">
        <f t="shared" si="310"/>
        <v/>
      </c>
      <c r="O1109" s="22" t="str">
        <f t="shared" ca="1" si="313"/>
        <v>ja</v>
      </c>
      <c r="P1109" s="22" t="str">
        <f t="shared" ca="1" si="314"/>
        <v>ja</v>
      </c>
      <c r="Q1109" s="20" t="str">
        <f t="shared" ca="1" si="311"/>
        <v>Ja</v>
      </c>
      <c r="R1109" s="53" t="s">
        <v>1562</v>
      </c>
      <c r="S1109" s="73"/>
      <c r="T1109" s="28"/>
      <c r="U1109" s="33" t="str">
        <f t="shared" si="319"/>
        <v/>
      </c>
      <c r="V1109" s="29"/>
      <c r="W1109" s="35"/>
      <c r="X1109" s="35"/>
      <c r="Y1109" s="35"/>
      <c r="Z1109" s="35"/>
      <c r="AA1109" s="24" t="str">
        <f>IF(W1109&lt;&gt;"",VLOOKUP(W1109,'Anlagentypen strukt inkl RD end'!$A$2:$H$40,8),"")</f>
        <v/>
      </c>
      <c r="AB1109" s="24" t="str">
        <f>IF(X1109&lt;&gt;"",VLOOKUP(X1109,'Anlagentypen strukt inkl RD end'!$A$2:$H$40,8),"")</f>
        <v/>
      </c>
      <c r="AC1109" s="24" t="str">
        <f>IF(Y1109&lt;&gt;"",VLOOKUP(Y1109,'Anlagentypen strukt inkl RD end'!$A$2:$H$40,8),"")</f>
        <v/>
      </c>
      <c r="AD1109" s="24" t="str">
        <f>IF(Z1109&lt;&gt;"",VLOOKUP(Z1109,'Anlagentypen strukt inkl RD end'!$A$2:$H$40,8),"")</f>
        <v/>
      </c>
      <c r="AE1109" s="33" t="str">
        <f t="shared" si="320"/>
        <v/>
      </c>
      <c r="AF1109" s="25"/>
      <c r="AG1109" s="25"/>
      <c r="AH1109" s="25"/>
      <c r="AI1109" s="25"/>
      <c r="AJ1109" s="47" t="str">
        <f t="shared" si="321"/>
        <v/>
      </c>
      <c r="AK1109" s="48" t="str">
        <f t="shared" si="315"/>
        <v/>
      </c>
      <c r="AL1109" s="47" t="str">
        <f t="shared" si="326"/>
        <v/>
      </c>
      <c r="AM1109" s="27"/>
      <c r="AN1109" s="36" t="str">
        <f t="shared" si="316"/>
        <v/>
      </c>
      <c r="AO1109" s="39" t="str">
        <f t="shared" si="312"/>
        <v/>
      </c>
      <c r="AP1109" s="39" t="str">
        <f t="shared" si="322"/>
        <v/>
      </c>
      <c r="AQ1109" s="97" t="str">
        <f t="shared" si="317"/>
        <v/>
      </c>
      <c r="AR1109" s="113" t="str">
        <f>_xlfn.IFNA(IF(AND(MATCH(B1109,SlNrfürStrecke!A:A,0)&gt;0,MATCH(C1109,SlNrfürStrecke!B:B,0)&gt;0)=TRUE,"ja","nein"),"nein")</f>
        <v>nein</v>
      </c>
      <c r="AS1109" s="140" t="str">
        <f t="shared" si="323"/>
        <v>nein</v>
      </c>
      <c r="AT1109" s="113" t="str">
        <f t="shared" si="324"/>
        <v>Ja</v>
      </c>
      <c r="AU1109" s="113"/>
      <c r="AV1109" s="141" t="s">
        <v>3607</v>
      </c>
    </row>
    <row r="1110" spans="1:48" s="39" customFormat="1" x14ac:dyDescent="0.25">
      <c r="A1110" s="23" t="s">
        <v>2345</v>
      </c>
      <c r="B1110" s="77">
        <v>54919</v>
      </c>
      <c r="C1110" s="80" t="s">
        <v>3</v>
      </c>
      <c r="D1110" s="81" t="s">
        <v>3</v>
      </c>
      <c r="E1110" s="37" t="b">
        <f t="shared" si="325"/>
        <v>1</v>
      </c>
      <c r="F1110" s="37" t="b">
        <f t="shared" si="318"/>
        <v>0</v>
      </c>
      <c r="G1110" s="38" t="str">
        <f t="shared" ref="G1110:G1173" si="327">B1110&amp; " " &amp;C1110&amp; " " &amp; D1110</f>
        <v xml:space="preserve">54919  </v>
      </c>
      <c r="H1110" s="18" t="s">
        <v>1564</v>
      </c>
      <c r="I1110" s="93" t="s">
        <v>2346</v>
      </c>
      <c r="J1110" s="19" t="s">
        <v>3</v>
      </c>
      <c r="K1110" s="19" t="s">
        <v>3</v>
      </c>
      <c r="L1110" s="51"/>
      <c r="M1110" s="51"/>
      <c r="N1110" s="19" t="str">
        <f t="shared" ref="N1110:N1173" si="328">IF(L1110&amp;M1110 &lt;&gt;"","Ja","")</f>
        <v/>
      </c>
      <c r="O1110" s="22" t="str">
        <f t="shared" ca="1" si="313"/>
        <v>ja</v>
      </c>
      <c r="P1110" s="22" t="str">
        <f t="shared" ca="1" si="314"/>
        <v>ja</v>
      </c>
      <c r="Q1110" s="20" t="str">
        <f t="shared" ref="Q1110:Q1173" ca="1" si="329">IF(OR(O1110="Nein",P1110="Nein"),"Nein","Ja")</f>
        <v>Ja</v>
      </c>
      <c r="R1110" s="53" t="s">
        <v>1563</v>
      </c>
      <c r="S1110" s="73" t="s">
        <v>2345</v>
      </c>
      <c r="T1110" s="28"/>
      <c r="U1110" s="33" t="str">
        <f t="shared" si="319"/>
        <v/>
      </c>
      <c r="V1110" s="29"/>
      <c r="W1110" s="35"/>
      <c r="X1110" s="35"/>
      <c r="Y1110" s="35"/>
      <c r="Z1110" s="35"/>
      <c r="AA1110" s="24" t="str">
        <f>IF(W1110&lt;&gt;"",VLOOKUP(W1110,'Anlagentypen strukt inkl RD end'!$A$2:$H$40,8),"")</f>
        <v/>
      </c>
      <c r="AB1110" s="24" t="str">
        <f>IF(X1110&lt;&gt;"",VLOOKUP(X1110,'Anlagentypen strukt inkl RD end'!$A$2:$H$40,8),"")</f>
        <v/>
      </c>
      <c r="AC1110" s="24" t="str">
        <f>IF(Y1110&lt;&gt;"",VLOOKUP(Y1110,'Anlagentypen strukt inkl RD end'!$A$2:$H$40,8),"")</f>
        <v/>
      </c>
      <c r="AD1110" s="24" t="str">
        <f>IF(Z1110&lt;&gt;"",VLOOKUP(Z1110,'Anlagentypen strukt inkl RD end'!$A$2:$H$40,8),"")</f>
        <v/>
      </c>
      <c r="AE1110" s="33" t="str">
        <f t="shared" si="320"/>
        <v/>
      </c>
      <c r="AF1110" s="25"/>
      <c r="AG1110" s="25"/>
      <c r="AH1110" s="25"/>
      <c r="AI1110" s="25"/>
      <c r="AJ1110" s="47" t="str">
        <f t="shared" si="321"/>
        <v/>
      </c>
      <c r="AK1110" s="48" t="str">
        <f t="shared" si="315"/>
        <v/>
      </c>
      <c r="AL1110" s="47" t="str">
        <f t="shared" si="326"/>
        <v/>
      </c>
      <c r="AM1110" s="27"/>
      <c r="AN1110" s="36" t="str">
        <f t="shared" si="316"/>
        <v/>
      </c>
      <c r="AO1110" s="39" t="str">
        <f t="shared" ref="AO1110:AO1173" si="330">IF(AN1110&lt;&gt;"",1,"")</f>
        <v/>
      </c>
      <c r="AP1110" s="39" t="str">
        <f t="shared" si="322"/>
        <v>X</v>
      </c>
      <c r="AQ1110" s="97" t="str">
        <f t="shared" si="317"/>
        <v/>
      </c>
      <c r="AR1110" s="140" t="str">
        <f>_xlfn.IFNA(IF(AND(MATCH(B1110,SlNrfürStrecke!A:A,0)&gt;0,MATCH(C1110,SlNrfürStrecke!B:B,0)&gt;0)=TRUE,"ja","nein"),"nein")</f>
        <v>ja</v>
      </c>
      <c r="AS1110" s="140" t="str">
        <f t="shared" si="323"/>
        <v>ja</v>
      </c>
      <c r="AT1110" s="113" t="str">
        <f t="shared" si="324"/>
        <v>Nein</v>
      </c>
      <c r="AU1110" s="113"/>
      <c r="AV1110" s="141" t="s">
        <v>3607</v>
      </c>
    </row>
    <row r="1111" spans="1:48" s="39" customFormat="1" hidden="1" x14ac:dyDescent="0.25">
      <c r="A1111" s="23"/>
      <c r="B1111" s="77">
        <v>54919</v>
      </c>
      <c r="C1111" s="81" t="s">
        <v>7</v>
      </c>
      <c r="D1111" s="81" t="s">
        <v>8</v>
      </c>
      <c r="E1111" s="37" t="b">
        <f t="shared" si="325"/>
        <v>0</v>
      </c>
      <c r="F1111" s="37" t="b">
        <f t="shared" si="318"/>
        <v>0</v>
      </c>
      <c r="G1111" s="38" t="str">
        <f t="shared" si="327"/>
        <v>54919 77 g</v>
      </c>
      <c r="H1111" s="18" t="s">
        <v>1564</v>
      </c>
      <c r="I1111" s="94" t="s">
        <v>9</v>
      </c>
      <c r="J1111" s="19" t="s">
        <v>3</v>
      </c>
      <c r="K1111" s="19" t="s">
        <v>3</v>
      </c>
      <c r="L1111" s="51"/>
      <c r="M1111" s="51"/>
      <c r="N1111" s="19" t="str">
        <f t="shared" si="328"/>
        <v/>
      </c>
      <c r="O1111" s="22" t="str">
        <f t="shared" ca="1" si="313"/>
        <v>ja</v>
      </c>
      <c r="P1111" s="22" t="str">
        <f t="shared" ca="1" si="314"/>
        <v>ja</v>
      </c>
      <c r="Q1111" s="20" t="str">
        <f t="shared" ca="1" si="329"/>
        <v>Ja</v>
      </c>
      <c r="R1111" s="53" t="s">
        <v>1565</v>
      </c>
      <c r="S1111" s="84"/>
      <c r="T1111" s="83"/>
      <c r="U1111" s="33" t="str">
        <f t="shared" si="319"/>
        <v/>
      </c>
      <c r="V1111" s="29"/>
      <c r="W1111" s="35"/>
      <c r="X1111" s="35"/>
      <c r="Y1111" s="35"/>
      <c r="Z1111" s="35"/>
      <c r="AA1111" s="24" t="str">
        <f>IF(W1111&lt;&gt;"",VLOOKUP(W1111,'Anlagentypen strukt inkl RD end'!$A$2:$H$40,8),"")</f>
        <v/>
      </c>
      <c r="AB1111" s="24" t="str">
        <f>IF(X1111&lt;&gt;"",VLOOKUP(X1111,'Anlagentypen strukt inkl RD end'!$A$2:$H$40,8),"")</f>
        <v/>
      </c>
      <c r="AC1111" s="24" t="str">
        <f>IF(Y1111&lt;&gt;"",VLOOKUP(Y1111,'Anlagentypen strukt inkl RD end'!$A$2:$H$40,8),"")</f>
        <v/>
      </c>
      <c r="AD1111" s="24" t="str">
        <f>IF(Z1111&lt;&gt;"",VLOOKUP(Z1111,'Anlagentypen strukt inkl RD end'!$A$2:$H$40,8),"")</f>
        <v/>
      </c>
      <c r="AE1111" s="33" t="str">
        <f t="shared" si="320"/>
        <v/>
      </c>
      <c r="AF1111" s="25"/>
      <c r="AG1111" s="25"/>
      <c r="AH1111" s="25"/>
      <c r="AI1111" s="25"/>
      <c r="AJ1111" s="47" t="str">
        <f t="shared" si="321"/>
        <v/>
      </c>
      <c r="AK1111" s="48" t="str">
        <f t="shared" si="315"/>
        <v/>
      </c>
      <c r="AL1111" s="47" t="str">
        <f t="shared" si="326"/>
        <v/>
      </c>
      <c r="AM1111" s="27"/>
      <c r="AN1111" s="36" t="str">
        <f t="shared" si="316"/>
        <v/>
      </c>
      <c r="AO1111" s="39" t="str">
        <f t="shared" si="330"/>
        <v/>
      </c>
      <c r="AP1111" s="39" t="str">
        <f t="shared" si="322"/>
        <v/>
      </c>
      <c r="AQ1111" s="97" t="str">
        <f t="shared" si="317"/>
        <v/>
      </c>
      <c r="AR1111" s="113" t="str">
        <f>_xlfn.IFNA(IF(AND(MATCH(B1111,SlNrfürStrecke!A:A,0)&gt;0,MATCH(C1111,SlNrfürStrecke!B:B,0)&gt;0)=TRUE,"ja","nein"),"nein")</f>
        <v>nein</v>
      </c>
      <c r="AS1111" s="140" t="str">
        <f t="shared" si="323"/>
        <v>nein</v>
      </c>
      <c r="AT1111" s="113" t="str">
        <f t="shared" si="324"/>
        <v>Ja</v>
      </c>
      <c r="AU1111" s="113"/>
      <c r="AV1111" s="141" t="s">
        <v>3607</v>
      </c>
    </row>
    <row r="1112" spans="1:48" s="39" customFormat="1" hidden="1" x14ac:dyDescent="0.25">
      <c r="A1112" s="23"/>
      <c r="B1112" s="77">
        <v>54923</v>
      </c>
      <c r="C1112" s="80" t="s">
        <v>3</v>
      </c>
      <c r="D1112" s="81" t="s">
        <v>8</v>
      </c>
      <c r="E1112" s="37" t="b">
        <f t="shared" si="325"/>
        <v>0</v>
      </c>
      <c r="F1112" s="37" t="b">
        <f t="shared" si="318"/>
        <v>0</v>
      </c>
      <c r="G1112" s="38" t="str">
        <f t="shared" si="327"/>
        <v>54923  g</v>
      </c>
      <c r="H1112" s="18" t="s">
        <v>1567</v>
      </c>
      <c r="I1112" s="93" t="s">
        <v>2346</v>
      </c>
      <c r="J1112" s="19" t="s">
        <v>3</v>
      </c>
      <c r="K1112" s="19" t="s">
        <v>3</v>
      </c>
      <c r="L1112" s="51"/>
      <c r="M1112" s="51"/>
      <c r="N1112" s="19" t="str">
        <f t="shared" si="328"/>
        <v/>
      </c>
      <c r="O1112" s="22" t="str">
        <f t="shared" ca="1" si="313"/>
        <v>ja</v>
      </c>
      <c r="P1112" s="22" t="str">
        <f t="shared" ca="1" si="314"/>
        <v>ja</v>
      </c>
      <c r="Q1112" s="20" t="str">
        <f t="shared" ca="1" si="329"/>
        <v>Ja</v>
      </c>
      <c r="R1112" s="53" t="s">
        <v>1566</v>
      </c>
      <c r="S1112" s="84"/>
      <c r="T1112" s="83"/>
      <c r="U1112" s="33" t="str">
        <f t="shared" si="319"/>
        <v/>
      </c>
      <c r="V1112" s="29"/>
      <c r="W1112" s="35"/>
      <c r="X1112" s="35"/>
      <c r="Y1112" s="35"/>
      <c r="Z1112" s="35"/>
      <c r="AA1112" s="24" t="str">
        <f>IF(W1112&lt;&gt;"",VLOOKUP(W1112,'Anlagentypen strukt inkl RD end'!$A$2:$H$40,8),"")</f>
        <v/>
      </c>
      <c r="AB1112" s="24" t="str">
        <f>IF(X1112&lt;&gt;"",VLOOKUP(X1112,'Anlagentypen strukt inkl RD end'!$A$2:$H$40,8),"")</f>
        <v/>
      </c>
      <c r="AC1112" s="24" t="str">
        <f>IF(Y1112&lt;&gt;"",VLOOKUP(Y1112,'Anlagentypen strukt inkl RD end'!$A$2:$H$40,8),"")</f>
        <v/>
      </c>
      <c r="AD1112" s="24" t="str">
        <f>IF(Z1112&lt;&gt;"",VLOOKUP(Z1112,'Anlagentypen strukt inkl RD end'!$A$2:$H$40,8),"")</f>
        <v/>
      </c>
      <c r="AE1112" s="33" t="str">
        <f t="shared" si="320"/>
        <v/>
      </c>
      <c r="AF1112" s="25"/>
      <c r="AG1112" s="25"/>
      <c r="AH1112" s="25"/>
      <c r="AI1112" s="25"/>
      <c r="AJ1112" s="47" t="str">
        <f t="shared" si="321"/>
        <v/>
      </c>
      <c r="AK1112" s="48" t="str">
        <f t="shared" si="315"/>
        <v/>
      </c>
      <c r="AL1112" s="47" t="str">
        <f t="shared" si="326"/>
        <v/>
      </c>
      <c r="AM1112" s="27"/>
      <c r="AN1112" s="36" t="str">
        <f t="shared" si="316"/>
        <v/>
      </c>
      <c r="AO1112" s="39" t="str">
        <f t="shared" si="330"/>
        <v/>
      </c>
      <c r="AP1112" s="39" t="str">
        <f t="shared" si="322"/>
        <v/>
      </c>
      <c r="AQ1112" s="97" t="str">
        <f t="shared" si="317"/>
        <v/>
      </c>
      <c r="AR1112" s="140" t="str">
        <f>_xlfn.IFNA(IF(AND(MATCH(B1112,SlNrfürStrecke!A:A,0)&gt;0,MATCH(C1112,SlNrfürStrecke!B:B,0)&gt;0)=TRUE,"ja","nein"),"nein")</f>
        <v>nein</v>
      </c>
      <c r="AS1112" s="140" t="str">
        <f t="shared" si="323"/>
        <v>nein</v>
      </c>
      <c r="AT1112" s="113" t="str">
        <f t="shared" si="324"/>
        <v>Ja</v>
      </c>
      <c r="AU1112" s="113"/>
      <c r="AV1112" s="141" t="s">
        <v>3607</v>
      </c>
    </row>
    <row r="1113" spans="1:48" s="39" customFormat="1" hidden="1" x14ac:dyDescent="0.25">
      <c r="A1113" s="23"/>
      <c r="B1113" s="77">
        <v>54923</v>
      </c>
      <c r="C1113" s="81" t="s">
        <v>112</v>
      </c>
      <c r="D1113" s="81" t="s">
        <v>3</v>
      </c>
      <c r="E1113" s="37" t="b">
        <f t="shared" si="325"/>
        <v>0</v>
      </c>
      <c r="F1113" s="37" t="b">
        <f t="shared" si="318"/>
        <v>0</v>
      </c>
      <c r="G1113" s="38" t="str">
        <f t="shared" si="327"/>
        <v xml:space="preserve">54923 88 </v>
      </c>
      <c r="H1113" s="18" t="s">
        <v>1567</v>
      </c>
      <c r="I1113" s="94" t="s">
        <v>113</v>
      </c>
      <c r="J1113" s="19" t="s">
        <v>3</v>
      </c>
      <c r="K1113" s="19" t="s">
        <v>3</v>
      </c>
      <c r="L1113" s="51"/>
      <c r="M1113" s="51"/>
      <c r="N1113" s="19" t="str">
        <f t="shared" si="328"/>
        <v/>
      </c>
      <c r="O1113" s="22" t="str">
        <f t="shared" ca="1" si="313"/>
        <v>ja</v>
      </c>
      <c r="P1113" s="22" t="str">
        <f t="shared" ca="1" si="314"/>
        <v>ja</v>
      </c>
      <c r="Q1113" s="20" t="str">
        <f t="shared" ca="1" si="329"/>
        <v>Ja</v>
      </c>
      <c r="R1113" s="53" t="s">
        <v>1568</v>
      </c>
      <c r="S1113" s="73"/>
      <c r="T1113" s="28"/>
      <c r="U1113" s="33" t="str">
        <f t="shared" si="319"/>
        <v/>
      </c>
      <c r="V1113" s="29"/>
      <c r="W1113" s="35"/>
      <c r="X1113" s="35"/>
      <c r="Y1113" s="35"/>
      <c r="Z1113" s="35"/>
      <c r="AA1113" s="24" t="str">
        <f>IF(W1113&lt;&gt;"",VLOOKUP(W1113,'Anlagentypen strukt inkl RD end'!$A$2:$H$40,8),"")</f>
        <v/>
      </c>
      <c r="AB1113" s="24" t="str">
        <f>IF(X1113&lt;&gt;"",VLOOKUP(X1113,'Anlagentypen strukt inkl RD end'!$A$2:$H$40,8),"")</f>
        <v/>
      </c>
      <c r="AC1113" s="24" t="str">
        <f>IF(Y1113&lt;&gt;"",VLOOKUP(Y1113,'Anlagentypen strukt inkl RD end'!$A$2:$H$40,8),"")</f>
        <v/>
      </c>
      <c r="AD1113" s="24" t="str">
        <f>IF(Z1113&lt;&gt;"",VLOOKUP(Z1113,'Anlagentypen strukt inkl RD end'!$A$2:$H$40,8),"")</f>
        <v/>
      </c>
      <c r="AE1113" s="33" t="str">
        <f t="shared" si="320"/>
        <v/>
      </c>
      <c r="AF1113" s="25"/>
      <c r="AG1113" s="25"/>
      <c r="AH1113" s="25"/>
      <c r="AI1113" s="25"/>
      <c r="AJ1113" s="47" t="str">
        <f t="shared" si="321"/>
        <v/>
      </c>
      <c r="AK1113" s="48" t="str">
        <f t="shared" si="315"/>
        <v/>
      </c>
      <c r="AL1113" s="47" t="str">
        <f t="shared" si="326"/>
        <v/>
      </c>
      <c r="AM1113" s="27"/>
      <c r="AN1113" s="36" t="str">
        <f t="shared" si="316"/>
        <v/>
      </c>
      <c r="AO1113" s="39" t="str">
        <f t="shared" si="330"/>
        <v/>
      </c>
      <c r="AP1113" s="39" t="str">
        <f t="shared" si="322"/>
        <v/>
      </c>
      <c r="AQ1113" s="97" t="str">
        <f t="shared" si="317"/>
        <v/>
      </c>
      <c r="AR1113" s="113" t="str">
        <f>_xlfn.IFNA(IF(AND(MATCH(B1113,SlNrfürStrecke!A:A,0)&gt;0,MATCH(C1113,SlNrfürStrecke!B:B,0)&gt;0)=TRUE,"ja","nein"),"nein")</f>
        <v>nein</v>
      </c>
      <c r="AS1113" s="140" t="str">
        <f t="shared" si="323"/>
        <v>nein</v>
      </c>
      <c r="AT1113" s="113" t="str">
        <f t="shared" si="324"/>
        <v>Ja</v>
      </c>
      <c r="AU1113" s="113"/>
      <c r="AV1113" s="141" t="s">
        <v>3607</v>
      </c>
    </row>
    <row r="1114" spans="1:48" s="39" customFormat="1" ht="26.4" hidden="1" x14ac:dyDescent="0.25">
      <c r="A1114" s="23"/>
      <c r="B1114" s="77">
        <v>54923</v>
      </c>
      <c r="C1114" s="81" t="s">
        <v>142</v>
      </c>
      <c r="D1114" s="81" t="s">
        <v>8</v>
      </c>
      <c r="E1114" s="37" t="b">
        <f t="shared" si="325"/>
        <v>0</v>
      </c>
      <c r="F1114" s="37" t="b">
        <f t="shared" si="318"/>
        <v>0</v>
      </c>
      <c r="G1114" s="38" t="str">
        <f t="shared" si="327"/>
        <v>54923 91 g</v>
      </c>
      <c r="H1114" s="18" t="s">
        <v>1567</v>
      </c>
      <c r="I1114" s="94" t="s">
        <v>3164</v>
      </c>
      <c r="J1114" s="19" t="s">
        <v>3</v>
      </c>
      <c r="K1114" s="19" t="s">
        <v>3182</v>
      </c>
      <c r="L1114" s="51"/>
      <c r="M1114" s="51"/>
      <c r="N1114" s="19" t="str">
        <f t="shared" si="328"/>
        <v/>
      </c>
      <c r="O1114" s="22" t="str">
        <f t="shared" ca="1" si="313"/>
        <v>ja</v>
      </c>
      <c r="P1114" s="22" t="str">
        <f t="shared" ca="1" si="314"/>
        <v>ja</v>
      </c>
      <c r="Q1114" s="20" t="str">
        <f t="shared" ca="1" si="329"/>
        <v>Ja</v>
      </c>
      <c r="R1114" s="53" t="s">
        <v>1569</v>
      </c>
      <c r="S1114" s="84"/>
      <c r="T1114" s="83"/>
      <c r="U1114" s="33" t="str">
        <f t="shared" si="319"/>
        <v/>
      </c>
      <c r="V1114" s="29"/>
      <c r="W1114" s="35"/>
      <c r="X1114" s="35"/>
      <c r="Y1114" s="35"/>
      <c r="Z1114" s="35"/>
      <c r="AA1114" s="24" t="str">
        <f>IF(W1114&lt;&gt;"",VLOOKUP(W1114,'Anlagentypen strukt inkl RD end'!$A$2:$H$40,8),"")</f>
        <v/>
      </c>
      <c r="AB1114" s="24" t="str">
        <f>IF(X1114&lt;&gt;"",VLOOKUP(X1114,'Anlagentypen strukt inkl RD end'!$A$2:$H$40,8),"")</f>
        <v/>
      </c>
      <c r="AC1114" s="24" t="str">
        <f>IF(Y1114&lt;&gt;"",VLOOKUP(Y1114,'Anlagentypen strukt inkl RD end'!$A$2:$H$40,8),"")</f>
        <v/>
      </c>
      <c r="AD1114" s="24" t="str">
        <f>IF(Z1114&lt;&gt;"",VLOOKUP(Z1114,'Anlagentypen strukt inkl RD end'!$A$2:$H$40,8),"")</f>
        <v/>
      </c>
      <c r="AE1114" s="33" t="str">
        <f t="shared" si="320"/>
        <v/>
      </c>
      <c r="AF1114" s="25"/>
      <c r="AG1114" s="25"/>
      <c r="AH1114" s="25"/>
      <c r="AI1114" s="25"/>
      <c r="AJ1114" s="47" t="str">
        <f t="shared" si="321"/>
        <v/>
      </c>
      <c r="AK1114" s="48" t="str">
        <f t="shared" si="315"/>
        <v/>
      </c>
      <c r="AL1114" s="47" t="str">
        <f t="shared" si="326"/>
        <v/>
      </c>
      <c r="AM1114" s="27"/>
      <c r="AN1114" s="36" t="str">
        <f t="shared" si="316"/>
        <v/>
      </c>
      <c r="AO1114" s="39" t="str">
        <f t="shared" si="330"/>
        <v/>
      </c>
      <c r="AP1114" s="39" t="str">
        <f t="shared" si="322"/>
        <v/>
      </c>
      <c r="AQ1114" s="97" t="str">
        <f t="shared" si="317"/>
        <v/>
      </c>
      <c r="AR1114" s="113" t="str">
        <f>_xlfn.IFNA(IF(AND(MATCH(B1114,SlNrfürStrecke!A:A,0)&gt;0,MATCH(C1114,SlNrfürStrecke!B:B,0)&gt;0)=TRUE,"ja","nein"),"nein")</f>
        <v>nein</v>
      </c>
      <c r="AS1114" s="140" t="str">
        <f t="shared" si="323"/>
        <v>nein</v>
      </c>
      <c r="AT1114" s="113" t="str">
        <f t="shared" si="324"/>
        <v>Ja</v>
      </c>
      <c r="AU1114" s="113"/>
      <c r="AV1114" s="141" t="s">
        <v>3607</v>
      </c>
    </row>
    <row r="1115" spans="1:48" s="39" customFormat="1" ht="26.4" hidden="1" x14ac:dyDescent="0.25">
      <c r="A1115" s="23"/>
      <c r="B1115" s="77">
        <v>54924</v>
      </c>
      <c r="C1115" s="80" t="s">
        <v>3</v>
      </c>
      <c r="D1115" s="81" t="s">
        <v>3</v>
      </c>
      <c r="E1115" s="37" t="b">
        <f t="shared" si="325"/>
        <v>0</v>
      </c>
      <c r="F1115" s="37" t="b">
        <f t="shared" si="318"/>
        <v>0</v>
      </c>
      <c r="G1115" s="38" t="str">
        <f t="shared" si="327"/>
        <v xml:space="preserve">54924  </v>
      </c>
      <c r="H1115" s="18" t="s">
        <v>1571</v>
      </c>
      <c r="I1115" s="93" t="s">
        <v>2346</v>
      </c>
      <c r="J1115" s="19" t="s">
        <v>3</v>
      </c>
      <c r="K1115" s="19" t="s">
        <v>3</v>
      </c>
      <c r="L1115" s="51"/>
      <c r="M1115" s="51"/>
      <c r="N1115" s="19" t="str">
        <f t="shared" si="328"/>
        <v/>
      </c>
      <c r="O1115" s="22" t="str">
        <f t="shared" ca="1" si="313"/>
        <v>ja</v>
      </c>
      <c r="P1115" s="22" t="str">
        <f t="shared" ca="1" si="314"/>
        <v>ja</v>
      </c>
      <c r="Q1115" s="20" t="str">
        <f t="shared" ca="1" si="329"/>
        <v>Ja</v>
      </c>
      <c r="R1115" s="53" t="s">
        <v>1570</v>
      </c>
      <c r="S1115" s="73"/>
      <c r="T1115" s="28"/>
      <c r="U1115" s="33" t="str">
        <f t="shared" si="319"/>
        <v/>
      </c>
      <c r="V1115" s="29"/>
      <c r="W1115" s="35"/>
      <c r="X1115" s="35"/>
      <c r="Y1115" s="35"/>
      <c r="Z1115" s="35"/>
      <c r="AA1115" s="24" t="str">
        <f>IF(W1115&lt;&gt;"",VLOOKUP(W1115,'Anlagentypen strukt inkl RD end'!$A$2:$H$40,8),"")</f>
        <v/>
      </c>
      <c r="AB1115" s="24" t="str">
        <f>IF(X1115&lt;&gt;"",VLOOKUP(X1115,'Anlagentypen strukt inkl RD end'!$A$2:$H$40,8),"")</f>
        <v/>
      </c>
      <c r="AC1115" s="24" t="str">
        <f>IF(Y1115&lt;&gt;"",VLOOKUP(Y1115,'Anlagentypen strukt inkl RD end'!$A$2:$H$40,8),"")</f>
        <v/>
      </c>
      <c r="AD1115" s="24" t="str">
        <f>IF(Z1115&lt;&gt;"",VLOOKUP(Z1115,'Anlagentypen strukt inkl RD end'!$A$2:$H$40,8),"")</f>
        <v/>
      </c>
      <c r="AE1115" s="33" t="str">
        <f t="shared" si="320"/>
        <v/>
      </c>
      <c r="AF1115" s="25"/>
      <c r="AG1115" s="25"/>
      <c r="AH1115" s="25"/>
      <c r="AI1115" s="25"/>
      <c r="AJ1115" s="47" t="str">
        <f t="shared" si="321"/>
        <v/>
      </c>
      <c r="AK1115" s="48" t="str">
        <f t="shared" si="315"/>
        <v/>
      </c>
      <c r="AL1115" s="47" t="str">
        <f t="shared" si="326"/>
        <v/>
      </c>
      <c r="AM1115" s="27"/>
      <c r="AN1115" s="36" t="str">
        <f t="shared" si="316"/>
        <v/>
      </c>
      <c r="AO1115" s="39" t="str">
        <f t="shared" si="330"/>
        <v/>
      </c>
      <c r="AP1115" s="39" t="str">
        <f t="shared" si="322"/>
        <v/>
      </c>
      <c r="AQ1115" s="97" t="str">
        <f t="shared" si="317"/>
        <v/>
      </c>
      <c r="AR1115" s="140" t="str">
        <f>_xlfn.IFNA(IF(AND(MATCH(B1115,SlNrfürStrecke!A:A,0)&gt;0,MATCH(C1115,SlNrfürStrecke!B:B,0)&gt;0)=TRUE,"ja","nein"),"nein")</f>
        <v>nein</v>
      </c>
      <c r="AS1115" s="140" t="str">
        <f t="shared" si="323"/>
        <v>nein</v>
      </c>
      <c r="AT1115" s="113" t="str">
        <f t="shared" si="324"/>
        <v>Ja</v>
      </c>
      <c r="AU1115" s="113"/>
      <c r="AV1115" s="141" t="s">
        <v>3607</v>
      </c>
    </row>
    <row r="1116" spans="1:48" s="39" customFormat="1" ht="26.4" hidden="1" x14ac:dyDescent="0.25">
      <c r="A1116" s="23"/>
      <c r="B1116" s="77">
        <v>54924</v>
      </c>
      <c r="C1116" s="81" t="s">
        <v>7</v>
      </c>
      <c r="D1116" s="81" t="s">
        <v>8</v>
      </c>
      <c r="E1116" s="37" t="b">
        <f t="shared" si="325"/>
        <v>0</v>
      </c>
      <c r="F1116" s="37" t="b">
        <f t="shared" si="318"/>
        <v>0</v>
      </c>
      <c r="G1116" s="38" t="str">
        <f t="shared" si="327"/>
        <v>54924 77 g</v>
      </c>
      <c r="H1116" s="18" t="s">
        <v>1571</v>
      </c>
      <c r="I1116" s="94" t="s">
        <v>9</v>
      </c>
      <c r="J1116" s="19" t="s">
        <v>3</v>
      </c>
      <c r="K1116" s="19" t="s">
        <v>3</v>
      </c>
      <c r="L1116" s="51"/>
      <c r="M1116" s="51"/>
      <c r="N1116" s="19" t="str">
        <f t="shared" si="328"/>
        <v/>
      </c>
      <c r="O1116" s="22" t="str">
        <f t="shared" ca="1" si="313"/>
        <v>ja</v>
      </c>
      <c r="P1116" s="22" t="str">
        <f t="shared" ca="1" si="314"/>
        <v>ja</v>
      </c>
      <c r="Q1116" s="20" t="str">
        <f t="shared" ca="1" si="329"/>
        <v>Ja</v>
      </c>
      <c r="R1116" s="53" t="s">
        <v>1572</v>
      </c>
      <c r="S1116" s="84"/>
      <c r="T1116" s="83"/>
      <c r="U1116" s="33" t="str">
        <f t="shared" si="319"/>
        <v/>
      </c>
      <c r="V1116" s="29"/>
      <c r="W1116" s="35"/>
      <c r="X1116" s="35"/>
      <c r="Y1116" s="35"/>
      <c r="Z1116" s="35"/>
      <c r="AA1116" s="24" t="str">
        <f>IF(W1116&lt;&gt;"",VLOOKUP(W1116,'Anlagentypen strukt inkl RD end'!$A$2:$H$40,8),"")</f>
        <v/>
      </c>
      <c r="AB1116" s="24" t="str">
        <f>IF(X1116&lt;&gt;"",VLOOKUP(X1116,'Anlagentypen strukt inkl RD end'!$A$2:$H$40,8),"")</f>
        <v/>
      </c>
      <c r="AC1116" s="24" t="str">
        <f>IF(Y1116&lt;&gt;"",VLOOKUP(Y1116,'Anlagentypen strukt inkl RD end'!$A$2:$H$40,8),"")</f>
        <v/>
      </c>
      <c r="AD1116" s="24" t="str">
        <f>IF(Z1116&lt;&gt;"",VLOOKUP(Z1116,'Anlagentypen strukt inkl RD end'!$A$2:$H$40,8),"")</f>
        <v/>
      </c>
      <c r="AE1116" s="33" t="str">
        <f t="shared" si="320"/>
        <v/>
      </c>
      <c r="AF1116" s="25"/>
      <c r="AG1116" s="25"/>
      <c r="AH1116" s="25"/>
      <c r="AI1116" s="25"/>
      <c r="AJ1116" s="47" t="str">
        <f t="shared" si="321"/>
        <v/>
      </c>
      <c r="AK1116" s="48" t="str">
        <f t="shared" si="315"/>
        <v/>
      </c>
      <c r="AL1116" s="47" t="str">
        <f t="shared" si="326"/>
        <v/>
      </c>
      <c r="AM1116" s="27"/>
      <c r="AN1116" s="36" t="str">
        <f t="shared" si="316"/>
        <v/>
      </c>
      <c r="AO1116" s="39" t="str">
        <f t="shared" si="330"/>
        <v/>
      </c>
      <c r="AP1116" s="39" t="str">
        <f t="shared" si="322"/>
        <v/>
      </c>
      <c r="AQ1116" s="97" t="str">
        <f t="shared" si="317"/>
        <v/>
      </c>
      <c r="AR1116" s="113" t="str">
        <f>_xlfn.IFNA(IF(AND(MATCH(B1116,SlNrfürStrecke!A:A,0)&gt;0,MATCH(C1116,SlNrfürStrecke!B:B,0)&gt;0)=TRUE,"ja","nein"),"nein")</f>
        <v>nein</v>
      </c>
      <c r="AS1116" s="140" t="str">
        <f t="shared" si="323"/>
        <v>nein</v>
      </c>
      <c r="AT1116" s="113" t="str">
        <f t="shared" si="324"/>
        <v>Ja</v>
      </c>
      <c r="AU1116" s="113"/>
      <c r="AV1116" s="141" t="s">
        <v>3607</v>
      </c>
    </row>
    <row r="1117" spans="1:48" s="39" customFormat="1" ht="26.4" hidden="1" x14ac:dyDescent="0.25">
      <c r="A1117" s="23"/>
      <c r="B1117" s="77">
        <v>54924</v>
      </c>
      <c r="C1117" s="81" t="s">
        <v>142</v>
      </c>
      <c r="D1117" s="81" t="s">
        <v>3</v>
      </c>
      <c r="E1117" s="37" t="b">
        <f t="shared" si="325"/>
        <v>0</v>
      </c>
      <c r="F1117" s="37" t="b">
        <f t="shared" si="318"/>
        <v>0</v>
      </c>
      <c r="G1117" s="38" t="str">
        <f t="shared" si="327"/>
        <v xml:space="preserve">54924 91 </v>
      </c>
      <c r="H1117" s="18" t="s">
        <v>1571</v>
      </c>
      <c r="I1117" s="94" t="s">
        <v>3164</v>
      </c>
      <c r="J1117" s="19" t="s">
        <v>3</v>
      </c>
      <c r="K1117" s="19" t="s">
        <v>3</v>
      </c>
      <c r="L1117" s="51"/>
      <c r="M1117" s="51"/>
      <c r="N1117" s="19" t="str">
        <f t="shared" si="328"/>
        <v/>
      </c>
      <c r="O1117" s="22" t="str">
        <f t="shared" ref="O1117:O1178" ca="1" si="331">IF(OR(L1117&lt;TODAY(),L1117=""),"ja","nein")</f>
        <v>ja</v>
      </c>
      <c r="P1117" s="22" t="str">
        <f t="shared" ref="P1117:P1178" ca="1" si="332">IF(OR(M1117&gt;TODAY(),M1117=""),"ja","nein")</f>
        <v>ja</v>
      </c>
      <c r="Q1117" s="20" t="str">
        <f t="shared" ca="1" si="329"/>
        <v>Ja</v>
      </c>
      <c r="R1117" s="53" t="s">
        <v>1573</v>
      </c>
      <c r="S1117" s="73"/>
      <c r="T1117" s="28"/>
      <c r="U1117" s="33" t="str">
        <f t="shared" si="319"/>
        <v/>
      </c>
      <c r="V1117" s="29"/>
      <c r="W1117" s="35"/>
      <c r="X1117" s="35"/>
      <c r="Y1117" s="35"/>
      <c r="Z1117" s="35"/>
      <c r="AA1117" s="24" t="str">
        <f>IF(W1117&lt;&gt;"",VLOOKUP(W1117,'Anlagentypen strukt inkl RD end'!$A$2:$H$40,8),"")</f>
        <v/>
      </c>
      <c r="AB1117" s="24" t="str">
        <f>IF(X1117&lt;&gt;"",VLOOKUP(X1117,'Anlagentypen strukt inkl RD end'!$A$2:$H$40,8),"")</f>
        <v/>
      </c>
      <c r="AC1117" s="24" t="str">
        <f>IF(Y1117&lt;&gt;"",VLOOKUP(Y1117,'Anlagentypen strukt inkl RD end'!$A$2:$H$40,8),"")</f>
        <v/>
      </c>
      <c r="AD1117" s="24" t="str">
        <f>IF(Z1117&lt;&gt;"",VLOOKUP(Z1117,'Anlagentypen strukt inkl RD end'!$A$2:$H$40,8),"")</f>
        <v/>
      </c>
      <c r="AE1117" s="33" t="str">
        <f t="shared" si="320"/>
        <v/>
      </c>
      <c r="AF1117" s="25"/>
      <c r="AG1117" s="25"/>
      <c r="AH1117" s="25"/>
      <c r="AI1117" s="25"/>
      <c r="AJ1117" s="47" t="str">
        <f t="shared" si="321"/>
        <v/>
      </c>
      <c r="AK1117" s="48" t="str">
        <f t="shared" si="315"/>
        <v/>
      </c>
      <c r="AL1117" s="47" t="str">
        <f t="shared" si="326"/>
        <v/>
      </c>
      <c r="AM1117" s="27"/>
      <c r="AN1117" s="36" t="str">
        <f t="shared" si="316"/>
        <v/>
      </c>
      <c r="AO1117" s="39" t="str">
        <f t="shared" si="330"/>
        <v/>
      </c>
      <c r="AP1117" s="39" t="str">
        <f t="shared" si="322"/>
        <v/>
      </c>
      <c r="AQ1117" s="97" t="str">
        <f t="shared" si="317"/>
        <v/>
      </c>
      <c r="AR1117" s="113" t="str">
        <f>_xlfn.IFNA(IF(AND(MATCH(B1117,SlNrfürStrecke!A:A,0)&gt;0,MATCH(C1117,SlNrfürStrecke!B:B,0)&gt;0)=TRUE,"ja","nein"),"nein")</f>
        <v>nein</v>
      </c>
      <c r="AS1117" s="140" t="str">
        <f t="shared" si="323"/>
        <v>nein</v>
      </c>
      <c r="AT1117" s="113" t="str">
        <f t="shared" si="324"/>
        <v>Ja</v>
      </c>
      <c r="AU1117" s="113"/>
      <c r="AV1117" s="141" t="s">
        <v>3607</v>
      </c>
    </row>
    <row r="1118" spans="1:48" s="39" customFormat="1" ht="26.4" hidden="1" x14ac:dyDescent="0.25">
      <c r="A1118" s="23"/>
      <c r="B1118" s="77">
        <v>54925</v>
      </c>
      <c r="C1118" s="80" t="s">
        <v>3</v>
      </c>
      <c r="D1118" s="81" t="s">
        <v>8</v>
      </c>
      <c r="E1118" s="37" t="b">
        <f t="shared" si="325"/>
        <v>0</v>
      </c>
      <c r="F1118" s="37" t="b">
        <f t="shared" si="318"/>
        <v>0</v>
      </c>
      <c r="G1118" s="38" t="str">
        <f t="shared" si="327"/>
        <v>54925  g</v>
      </c>
      <c r="H1118" s="18" t="s">
        <v>1575</v>
      </c>
      <c r="I1118" s="93" t="s">
        <v>2346</v>
      </c>
      <c r="J1118" s="19" t="s">
        <v>3</v>
      </c>
      <c r="K1118" s="19" t="s">
        <v>3</v>
      </c>
      <c r="L1118" s="51"/>
      <c r="M1118" s="51"/>
      <c r="N1118" s="19" t="str">
        <f t="shared" si="328"/>
        <v/>
      </c>
      <c r="O1118" s="22" t="str">
        <f t="shared" ca="1" si="331"/>
        <v>ja</v>
      </c>
      <c r="P1118" s="22" t="str">
        <f t="shared" ca="1" si="332"/>
        <v>ja</v>
      </c>
      <c r="Q1118" s="20" t="str">
        <f t="shared" ca="1" si="329"/>
        <v>Ja</v>
      </c>
      <c r="R1118" s="53" t="s">
        <v>1574</v>
      </c>
      <c r="S1118" s="84"/>
      <c r="T1118" s="83"/>
      <c r="U1118" s="33" t="str">
        <f t="shared" si="319"/>
        <v/>
      </c>
      <c r="V1118" s="29"/>
      <c r="W1118" s="35"/>
      <c r="X1118" s="35"/>
      <c r="Y1118" s="35"/>
      <c r="Z1118" s="35"/>
      <c r="AA1118" s="24" t="str">
        <f>IF(W1118&lt;&gt;"",VLOOKUP(W1118,'Anlagentypen strukt inkl RD end'!$A$2:$H$40,8),"")</f>
        <v/>
      </c>
      <c r="AB1118" s="24" t="str">
        <f>IF(X1118&lt;&gt;"",VLOOKUP(X1118,'Anlagentypen strukt inkl RD end'!$A$2:$H$40,8),"")</f>
        <v/>
      </c>
      <c r="AC1118" s="24" t="str">
        <f>IF(Y1118&lt;&gt;"",VLOOKUP(Y1118,'Anlagentypen strukt inkl RD end'!$A$2:$H$40,8),"")</f>
        <v/>
      </c>
      <c r="AD1118" s="24" t="str">
        <f>IF(Z1118&lt;&gt;"",VLOOKUP(Z1118,'Anlagentypen strukt inkl RD end'!$A$2:$H$40,8),"")</f>
        <v/>
      </c>
      <c r="AE1118" s="33" t="str">
        <f t="shared" si="320"/>
        <v/>
      </c>
      <c r="AF1118" s="25"/>
      <c r="AG1118" s="25"/>
      <c r="AH1118" s="25"/>
      <c r="AI1118" s="25"/>
      <c r="AJ1118" s="47" t="str">
        <f t="shared" si="321"/>
        <v/>
      </c>
      <c r="AK1118" s="48" t="str">
        <f t="shared" si="315"/>
        <v/>
      </c>
      <c r="AL1118" s="47" t="str">
        <f t="shared" si="326"/>
        <v/>
      </c>
      <c r="AM1118" s="27"/>
      <c r="AN1118" s="36" t="str">
        <f t="shared" si="316"/>
        <v/>
      </c>
      <c r="AO1118" s="39" t="str">
        <f t="shared" si="330"/>
        <v/>
      </c>
      <c r="AP1118" s="39" t="str">
        <f t="shared" si="322"/>
        <v/>
      </c>
      <c r="AQ1118" s="97" t="str">
        <f t="shared" si="317"/>
        <v/>
      </c>
      <c r="AR1118" s="140" t="str">
        <f>_xlfn.IFNA(IF(AND(MATCH(B1118,SlNrfürStrecke!A:A,0)&gt;0,MATCH(C1118,SlNrfürStrecke!B:B,0)&gt;0)=TRUE,"ja","nein"),"nein")</f>
        <v>nein</v>
      </c>
      <c r="AS1118" s="140" t="str">
        <f t="shared" si="323"/>
        <v>nein</v>
      </c>
      <c r="AT1118" s="113" t="str">
        <f t="shared" si="324"/>
        <v>Ja</v>
      </c>
      <c r="AU1118" s="113"/>
      <c r="AV1118" s="141" t="s">
        <v>3607</v>
      </c>
    </row>
    <row r="1119" spans="1:48" s="39" customFormat="1" ht="26.4" hidden="1" x14ac:dyDescent="0.25">
      <c r="A1119" s="23"/>
      <c r="B1119" s="77">
        <v>54925</v>
      </c>
      <c r="C1119" s="81" t="s">
        <v>112</v>
      </c>
      <c r="D1119" s="81" t="s">
        <v>3</v>
      </c>
      <c r="E1119" s="37" t="b">
        <f t="shared" si="325"/>
        <v>0</v>
      </c>
      <c r="F1119" s="37" t="b">
        <f t="shared" si="318"/>
        <v>0</v>
      </c>
      <c r="G1119" s="38" t="str">
        <f t="shared" si="327"/>
        <v xml:space="preserve">54925 88 </v>
      </c>
      <c r="H1119" s="18" t="s">
        <v>1575</v>
      </c>
      <c r="I1119" s="94" t="s">
        <v>113</v>
      </c>
      <c r="J1119" s="19" t="s">
        <v>3</v>
      </c>
      <c r="K1119" s="19" t="s">
        <v>3</v>
      </c>
      <c r="L1119" s="51"/>
      <c r="M1119" s="51"/>
      <c r="N1119" s="19" t="str">
        <f t="shared" si="328"/>
        <v/>
      </c>
      <c r="O1119" s="22" t="str">
        <f t="shared" ca="1" si="331"/>
        <v>ja</v>
      </c>
      <c r="P1119" s="22" t="str">
        <f t="shared" ca="1" si="332"/>
        <v>ja</v>
      </c>
      <c r="Q1119" s="20" t="str">
        <f t="shared" ca="1" si="329"/>
        <v>Ja</v>
      </c>
      <c r="R1119" s="53" t="s">
        <v>1576</v>
      </c>
      <c r="S1119" s="73"/>
      <c r="T1119" s="28"/>
      <c r="U1119" s="33" t="str">
        <f t="shared" si="319"/>
        <v/>
      </c>
      <c r="V1119" s="29"/>
      <c r="W1119" s="35"/>
      <c r="X1119" s="35"/>
      <c r="Y1119" s="35"/>
      <c r="Z1119" s="35"/>
      <c r="AA1119" s="24" t="str">
        <f>IF(W1119&lt;&gt;"",VLOOKUP(W1119,'Anlagentypen strukt inkl RD end'!$A$2:$H$40,8),"")</f>
        <v/>
      </c>
      <c r="AB1119" s="24" t="str">
        <f>IF(X1119&lt;&gt;"",VLOOKUP(X1119,'Anlagentypen strukt inkl RD end'!$A$2:$H$40,8),"")</f>
        <v/>
      </c>
      <c r="AC1119" s="24" t="str">
        <f>IF(Y1119&lt;&gt;"",VLOOKUP(Y1119,'Anlagentypen strukt inkl RD end'!$A$2:$H$40,8),"")</f>
        <v/>
      </c>
      <c r="AD1119" s="24" t="str">
        <f>IF(Z1119&lt;&gt;"",VLOOKUP(Z1119,'Anlagentypen strukt inkl RD end'!$A$2:$H$40,8),"")</f>
        <v/>
      </c>
      <c r="AE1119" s="33" t="str">
        <f t="shared" si="320"/>
        <v/>
      </c>
      <c r="AF1119" s="25"/>
      <c r="AG1119" s="25"/>
      <c r="AH1119" s="25"/>
      <c r="AI1119" s="25"/>
      <c r="AJ1119" s="47" t="str">
        <f t="shared" si="321"/>
        <v/>
      </c>
      <c r="AK1119" s="48" t="str">
        <f t="shared" si="315"/>
        <v/>
      </c>
      <c r="AL1119" s="47" t="str">
        <f t="shared" si="326"/>
        <v/>
      </c>
      <c r="AM1119" s="27"/>
      <c r="AN1119" s="36" t="str">
        <f t="shared" si="316"/>
        <v/>
      </c>
      <c r="AO1119" s="39" t="str">
        <f t="shared" si="330"/>
        <v/>
      </c>
      <c r="AP1119" s="39" t="str">
        <f t="shared" si="322"/>
        <v/>
      </c>
      <c r="AQ1119" s="97" t="str">
        <f t="shared" si="317"/>
        <v/>
      </c>
      <c r="AR1119" s="113" t="str">
        <f>_xlfn.IFNA(IF(AND(MATCH(B1119,SlNrfürStrecke!A:A,0)&gt;0,MATCH(C1119,SlNrfürStrecke!B:B,0)&gt;0)=TRUE,"ja","nein"),"nein")</f>
        <v>nein</v>
      </c>
      <c r="AS1119" s="140" t="str">
        <f t="shared" si="323"/>
        <v>nein</v>
      </c>
      <c r="AT1119" s="113" t="str">
        <f t="shared" si="324"/>
        <v>Ja</v>
      </c>
      <c r="AU1119" s="113"/>
      <c r="AV1119" s="141" t="s">
        <v>3607</v>
      </c>
    </row>
    <row r="1120" spans="1:48" s="39" customFormat="1" ht="26.4" hidden="1" x14ac:dyDescent="0.25">
      <c r="A1120" s="23"/>
      <c r="B1120" s="77">
        <v>54925</v>
      </c>
      <c r="C1120" s="81" t="s">
        <v>142</v>
      </c>
      <c r="D1120" s="81" t="s">
        <v>8</v>
      </c>
      <c r="E1120" s="37" t="b">
        <f t="shared" si="325"/>
        <v>0</v>
      </c>
      <c r="F1120" s="37" t="b">
        <f t="shared" si="318"/>
        <v>0</v>
      </c>
      <c r="G1120" s="38" t="str">
        <f t="shared" si="327"/>
        <v>54925 91 g</v>
      </c>
      <c r="H1120" s="18" t="s">
        <v>1575</v>
      </c>
      <c r="I1120" s="94" t="s">
        <v>3164</v>
      </c>
      <c r="J1120" s="19" t="s">
        <v>3</v>
      </c>
      <c r="K1120" s="19" t="s">
        <v>3182</v>
      </c>
      <c r="L1120" s="51"/>
      <c r="M1120" s="51"/>
      <c r="N1120" s="19" t="str">
        <f t="shared" si="328"/>
        <v/>
      </c>
      <c r="O1120" s="22" t="str">
        <f t="shared" ca="1" si="331"/>
        <v>ja</v>
      </c>
      <c r="P1120" s="22" t="str">
        <f t="shared" ca="1" si="332"/>
        <v>ja</v>
      </c>
      <c r="Q1120" s="20" t="str">
        <f t="shared" ca="1" si="329"/>
        <v>Ja</v>
      </c>
      <c r="R1120" s="53" t="s">
        <v>1577</v>
      </c>
      <c r="S1120" s="84"/>
      <c r="T1120" s="83"/>
      <c r="U1120" s="33" t="str">
        <f t="shared" si="319"/>
        <v/>
      </c>
      <c r="V1120" s="29"/>
      <c r="W1120" s="35"/>
      <c r="X1120" s="35"/>
      <c r="Y1120" s="35"/>
      <c r="Z1120" s="35"/>
      <c r="AA1120" s="24" t="str">
        <f>IF(W1120&lt;&gt;"",VLOOKUP(W1120,'Anlagentypen strukt inkl RD end'!$A$2:$H$40,8),"")</f>
        <v/>
      </c>
      <c r="AB1120" s="24" t="str">
        <f>IF(X1120&lt;&gt;"",VLOOKUP(X1120,'Anlagentypen strukt inkl RD end'!$A$2:$H$40,8),"")</f>
        <v/>
      </c>
      <c r="AC1120" s="24" t="str">
        <f>IF(Y1120&lt;&gt;"",VLOOKUP(Y1120,'Anlagentypen strukt inkl RD end'!$A$2:$H$40,8),"")</f>
        <v/>
      </c>
      <c r="AD1120" s="24" t="str">
        <f>IF(Z1120&lt;&gt;"",VLOOKUP(Z1120,'Anlagentypen strukt inkl RD end'!$A$2:$H$40,8),"")</f>
        <v/>
      </c>
      <c r="AE1120" s="33" t="str">
        <f t="shared" si="320"/>
        <v/>
      </c>
      <c r="AF1120" s="25"/>
      <c r="AG1120" s="25"/>
      <c r="AH1120" s="25"/>
      <c r="AI1120" s="25"/>
      <c r="AJ1120" s="47" t="str">
        <f t="shared" si="321"/>
        <v/>
      </c>
      <c r="AK1120" s="48" t="str">
        <f t="shared" si="315"/>
        <v/>
      </c>
      <c r="AL1120" s="47" t="str">
        <f t="shared" si="326"/>
        <v/>
      </c>
      <c r="AM1120" s="27"/>
      <c r="AN1120" s="36" t="str">
        <f t="shared" si="316"/>
        <v/>
      </c>
      <c r="AO1120" s="39" t="str">
        <f t="shared" si="330"/>
        <v/>
      </c>
      <c r="AP1120" s="39" t="str">
        <f t="shared" si="322"/>
        <v/>
      </c>
      <c r="AQ1120" s="97" t="str">
        <f t="shared" si="317"/>
        <v/>
      </c>
      <c r="AR1120" s="113" t="str">
        <f>_xlfn.IFNA(IF(AND(MATCH(B1120,SlNrfürStrecke!A:A,0)&gt;0,MATCH(C1120,SlNrfürStrecke!B:B,0)&gt;0)=TRUE,"ja","nein"),"nein")</f>
        <v>nein</v>
      </c>
      <c r="AS1120" s="140" t="str">
        <f t="shared" si="323"/>
        <v>nein</v>
      </c>
      <c r="AT1120" s="113" t="str">
        <f t="shared" si="324"/>
        <v>Ja</v>
      </c>
      <c r="AU1120" s="113"/>
      <c r="AV1120" s="141" t="s">
        <v>3607</v>
      </c>
    </row>
    <row r="1121" spans="1:48" s="39" customFormat="1" hidden="1" x14ac:dyDescent="0.25">
      <c r="A1121" s="23"/>
      <c r="B1121" s="77">
        <v>54926</v>
      </c>
      <c r="C1121" s="80" t="s">
        <v>3</v>
      </c>
      <c r="D1121" s="81" t="s">
        <v>8</v>
      </c>
      <c r="E1121" s="37" t="b">
        <f t="shared" si="325"/>
        <v>0</v>
      </c>
      <c r="F1121" s="37" t="b">
        <f t="shared" si="318"/>
        <v>0</v>
      </c>
      <c r="G1121" s="38" t="str">
        <f t="shared" si="327"/>
        <v>54926  g</v>
      </c>
      <c r="H1121" s="18" t="s">
        <v>1579</v>
      </c>
      <c r="I1121" s="93" t="s">
        <v>2346</v>
      </c>
      <c r="J1121" s="19" t="s">
        <v>3</v>
      </c>
      <c r="K1121" s="19" t="s">
        <v>3</v>
      </c>
      <c r="L1121" s="51"/>
      <c r="M1121" s="51"/>
      <c r="N1121" s="19" t="str">
        <f t="shared" si="328"/>
        <v/>
      </c>
      <c r="O1121" s="22" t="str">
        <f t="shared" ca="1" si="331"/>
        <v>ja</v>
      </c>
      <c r="P1121" s="22" t="str">
        <f t="shared" ca="1" si="332"/>
        <v>ja</v>
      </c>
      <c r="Q1121" s="20" t="str">
        <f t="shared" ca="1" si="329"/>
        <v>Ja</v>
      </c>
      <c r="R1121" s="53" t="s">
        <v>1578</v>
      </c>
      <c r="S1121" s="84"/>
      <c r="T1121" s="83"/>
      <c r="U1121" s="33" t="str">
        <f t="shared" si="319"/>
        <v/>
      </c>
      <c r="V1121" s="29"/>
      <c r="W1121" s="35"/>
      <c r="X1121" s="35"/>
      <c r="Y1121" s="35"/>
      <c r="Z1121" s="35"/>
      <c r="AA1121" s="24" t="str">
        <f>IF(W1121&lt;&gt;"",VLOOKUP(W1121,'Anlagentypen strukt inkl RD end'!$A$2:$H$40,8),"")</f>
        <v/>
      </c>
      <c r="AB1121" s="24" t="str">
        <f>IF(X1121&lt;&gt;"",VLOOKUP(X1121,'Anlagentypen strukt inkl RD end'!$A$2:$H$40,8),"")</f>
        <v/>
      </c>
      <c r="AC1121" s="24" t="str">
        <f>IF(Y1121&lt;&gt;"",VLOOKUP(Y1121,'Anlagentypen strukt inkl RD end'!$A$2:$H$40,8),"")</f>
        <v/>
      </c>
      <c r="AD1121" s="24" t="str">
        <f>IF(Z1121&lt;&gt;"",VLOOKUP(Z1121,'Anlagentypen strukt inkl RD end'!$A$2:$H$40,8),"")</f>
        <v/>
      </c>
      <c r="AE1121" s="33" t="str">
        <f t="shared" si="320"/>
        <v/>
      </c>
      <c r="AF1121" s="25"/>
      <c r="AG1121" s="25"/>
      <c r="AH1121" s="25"/>
      <c r="AI1121" s="25"/>
      <c r="AJ1121" s="47" t="str">
        <f t="shared" si="321"/>
        <v/>
      </c>
      <c r="AK1121" s="48" t="str">
        <f t="shared" si="315"/>
        <v/>
      </c>
      <c r="AL1121" s="47" t="str">
        <f t="shared" si="326"/>
        <v/>
      </c>
      <c r="AM1121" s="27"/>
      <c r="AN1121" s="36" t="str">
        <f t="shared" si="316"/>
        <v/>
      </c>
      <c r="AO1121" s="39" t="str">
        <f t="shared" si="330"/>
        <v/>
      </c>
      <c r="AP1121" s="39" t="str">
        <f t="shared" si="322"/>
        <v/>
      </c>
      <c r="AQ1121" s="97" t="str">
        <f t="shared" si="317"/>
        <v/>
      </c>
      <c r="AR1121" s="140" t="str">
        <f>_xlfn.IFNA(IF(AND(MATCH(B1121,SlNrfürStrecke!A:A,0)&gt;0,MATCH(C1121,SlNrfürStrecke!B:B,0)&gt;0)=TRUE,"ja","nein"),"nein")</f>
        <v>nein</v>
      </c>
      <c r="AS1121" s="140" t="str">
        <f t="shared" si="323"/>
        <v>nein</v>
      </c>
      <c r="AT1121" s="113" t="str">
        <f t="shared" si="324"/>
        <v>Ja</v>
      </c>
      <c r="AU1121" s="113"/>
      <c r="AV1121" s="141" t="s">
        <v>3607</v>
      </c>
    </row>
    <row r="1122" spans="1:48" s="39" customFormat="1" hidden="1" x14ac:dyDescent="0.25">
      <c r="A1122" s="23"/>
      <c r="B1122" s="77">
        <v>54926</v>
      </c>
      <c r="C1122" s="81" t="s">
        <v>112</v>
      </c>
      <c r="D1122" s="81" t="s">
        <v>3</v>
      </c>
      <c r="E1122" s="37" t="b">
        <f t="shared" si="325"/>
        <v>0</v>
      </c>
      <c r="F1122" s="37" t="b">
        <f t="shared" si="318"/>
        <v>0</v>
      </c>
      <c r="G1122" s="38" t="str">
        <f t="shared" si="327"/>
        <v xml:space="preserve">54926 88 </v>
      </c>
      <c r="H1122" s="18" t="s">
        <v>1579</v>
      </c>
      <c r="I1122" s="94" t="s">
        <v>113</v>
      </c>
      <c r="J1122" s="19" t="s">
        <v>3</v>
      </c>
      <c r="K1122" s="19" t="s">
        <v>3</v>
      </c>
      <c r="L1122" s="51"/>
      <c r="M1122" s="51"/>
      <c r="N1122" s="19" t="str">
        <f t="shared" si="328"/>
        <v/>
      </c>
      <c r="O1122" s="22" t="str">
        <f t="shared" ca="1" si="331"/>
        <v>ja</v>
      </c>
      <c r="P1122" s="22" t="str">
        <f t="shared" ca="1" si="332"/>
        <v>ja</v>
      </c>
      <c r="Q1122" s="20" t="str">
        <f t="shared" ca="1" si="329"/>
        <v>Ja</v>
      </c>
      <c r="R1122" s="53" t="s">
        <v>1580</v>
      </c>
      <c r="S1122" s="73"/>
      <c r="T1122" s="28"/>
      <c r="U1122" s="33" t="str">
        <f t="shared" si="319"/>
        <v/>
      </c>
      <c r="V1122" s="29"/>
      <c r="W1122" s="35"/>
      <c r="X1122" s="35"/>
      <c r="Y1122" s="35"/>
      <c r="Z1122" s="35"/>
      <c r="AA1122" s="24" t="str">
        <f>IF(W1122&lt;&gt;"",VLOOKUP(W1122,'Anlagentypen strukt inkl RD end'!$A$2:$H$40,8),"")</f>
        <v/>
      </c>
      <c r="AB1122" s="24" t="str">
        <f>IF(X1122&lt;&gt;"",VLOOKUP(X1122,'Anlagentypen strukt inkl RD end'!$A$2:$H$40,8),"")</f>
        <v/>
      </c>
      <c r="AC1122" s="24" t="str">
        <f>IF(Y1122&lt;&gt;"",VLOOKUP(Y1122,'Anlagentypen strukt inkl RD end'!$A$2:$H$40,8),"")</f>
        <v/>
      </c>
      <c r="AD1122" s="24" t="str">
        <f>IF(Z1122&lt;&gt;"",VLOOKUP(Z1122,'Anlagentypen strukt inkl RD end'!$A$2:$H$40,8),"")</f>
        <v/>
      </c>
      <c r="AE1122" s="33" t="str">
        <f t="shared" si="320"/>
        <v/>
      </c>
      <c r="AF1122" s="25"/>
      <c r="AG1122" s="25"/>
      <c r="AH1122" s="25"/>
      <c r="AI1122" s="25"/>
      <c r="AJ1122" s="47" t="str">
        <f t="shared" si="321"/>
        <v/>
      </c>
      <c r="AK1122" s="48" t="str">
        <f t="shared" si="315"/>
        <v/>
      </c>
      <c r="AL1122" s="47" t="str">
        <f t="shared" si="326"/>
        <v/>
      </c>
      <c r="AM1122" s="27"/>
      <c r="AN1122" s="36" t="str">
        <f t="shared" si="316"/>
        <v/>
      </c>
      <c r="AO1122" s="39" t="str">
        <f t="shared" si="330"/>
        <v/>
      </c>
      <c r="AP1122" s="39" t="str">
        <f t="shared" si="322"/>
        <v/>
      </c>
      <c r="AQ1122" s="97" t="str">
        <f t="shared" si="317"/>
        <v/>
      </c>
      <c r="AR1122" s="113" t="str">
        <f>_xlfn.IFNA(IF(AND(MATCH(B1122,SlNrfürStrecke!A:A,0)&gt;0,MATCH(C1122,SlNrfürStrecke!B:B,0)&gt;0)=TRUE,"ja","nein"),"nein")</f>
        <v>nein</v>
      </c>
      <c r="AS1122" s="140" t="str">
        <f t="shared" si="323"/>
        <v>nein</v>
      </c>
      <c r="AT1122" s="113" t="str">
        <f t="shared" si="324"/>
        <v>Ja</v>
      </c>
      <c r="AU1122" s="113"/>
      <c r="AV1122" s="141" t="s">
        <v>3607</v>
      </c>
    </row>
    <row r="1123" spans="1:48" s="39" customFormat="1" ht="26.4" hidden="1" x14ac:dyDescent="0.25">
      <c r="A1123" s="23"/>
      <c r="B1123" s="77">
        <v>54926</v>
      </c>
      <c r="C1123" s="81" t="s">
        <v>142</v>
      </c>
      <c r="D1123" s="81" t="s">
        <v>8</v>
      </c>
      <c r="E1123" s="37" t="b">
        <f t="shared" si="325"/>
        <v>0</v>
      </c>
      <c r="F1123" s="37" t="b">
        <f t="shared" si="318"/>
        <v>0</v>
      </c>
      <c r="G1123" s="38" t="str">
        <f t="shared" si="327"/>
        <v>54926 91 g</v>
      </c>
      <c r="H1123" s="18" t="s">
        <v>1579</v>
      </c>
      <c r="I1123" s="94" t="s">
        <v>3164</v>
      </c>
      <c r="J1123" s="19" t="s">
        <v>3</v>
      </c>
      <c r="K1123" s="19" t="s">
        <v>3182</v>
      </c>
      <c r="L1123" s="51"/>
      <c r="M1123" s="51"/>
      <c r="N1123" s="19" t="str">
        <f t="shared" si="328"/>
        <v/>
      </c>
      <c r="O1123" s="22" t="str">
        <f t="shared" ca="1" si="331"/>
        <v>ja</v>
      </c>
      <c r="P1123" s="22" t="str">
        <f t="shared" ca="1" si="332"/>
        <v>ja</v>
      </c>
      <c r="Q1123" s="20" t="str">
        <f t="shared" ca="1" si="329"/>
        <v>Ja</v>
      </c>
      <c r="R1123" s="53" t="s">
        <v>1581</v>
      </c>
      <c r="S1123" s="84"/>
      <c r="T1123" s="83"/>
      <c r="U1123" s="33" t="str">
        <f t="shared" si="319"/>
        <v/>
      </c>
      <c r="V1123" s="29"/>
      <c r="W1123" s="35"/>
      <c r="X1123" s="35"/>
      <c r="Y1123" s="35"/>
      <c r="Z1123" s="35"/>
      <c r="AA1123" s="24" t="str">
        <f>IF(W1123&lt;&gt;"",VLOOKUP(W1123,'Anlagentypen strukt inkl RD end'!$A$2:$H$40,8),"")</f>
        <v/>
      </c>
      <c r="AB1123" s="24" t="str">
        <f>IF(X1123&lt;&gt;"",VLOOKUP(X1123,'Anlagentypen strukt inkl RD end'!$A$2:$H$40,8),"")</f>
        <v/>
      </c>
      <c r="AC1123" s="24" t="str">
        <f>IF(Y1123&lt;&gt;"",VLOOKUP(Y1123,'Anlagentypen strukt inkl RD end'!$A$2:$H$40,8),"")</f>
        <v/>
      </c>
      <c r="AD1123" s="24" t="str">
        <f>IF(Z1123&lt;&gt;"",VLOOKUP(Z1123,'Anlagentypen strukt inkl RD end'!$A$2:$H$40,8),"")</f>
        <v/>
      </c>
      <c r="AE1123" s="33" t="str">
        <f t="shared" si="320"/>
        <v/>
      </c>
      <c r="AF1123" s="25"/>
      <c r="AG1123" s="25"/>
      <c r="AH1123" s="25"/>
      <c r="AI1123" s="25"/>
      <c r="AJ1123" s="47" t="str">
        <f t="shared" si="321"/>
        <v/>
      </c>
      <c r="AK1123" s="48" t="str">
        <f t="shared" si="315"/>
        <v/>
      </c>
      <c r="AL1123" s="47" t="str">
        <f t="shared" si="326"/>
        <v/>
      </c>
      <c r="AM1123" s="27"/>
      <c r="AN1123" s="36" t="str">
        <f t="shared" si="316"/>
        <v/>
      </c>
      <c r="AO1123" s="39" t="str">
        <f t="shared" si="330"/>
        <v/>
      </c>
      <c r="AP1123" s="39" t="str">
        <f t="shared" si="322"/>
        <v/>
      </c>
      <c r="AQ1123" s="97" t="str">
        <f t="shared" si="317"/>
        <v/>
      </c>
      <c r="AR1123" s="113" t="str">
        <f>_xlfn.IFNA(IF(AND(MATCH(B1123,SlNrfürStrecke!A:A,0)&gt;0,MATCH(C1123,SlNrfürStrecke!B:B,0)&gt;0)=TRUE,"ja","nein"),"nein")</f>
        <v>nein</v>
      </c>
      <c r="AS1123" s="140" t="str">
        <f t="shared" si="323"/>
        <v>nein</v>
      </c>
      <c r="AT1123" s="113" t="str">
        <f t="shared" si="324"/>
        <v>Ja</v>
      </c>
      <c r="AU1123" s="113"/>
      <c r="AV1123" s="141" t="s">
        <v>3607</v>
      </c>
    </row>
    <row r="1124" spans="1:48" s="39" customFormat="1" ht="26.4" hidden="1" x14ac:dyDescent="0.25">
      <c r="A1124" s="23"/>
      <c r="B1124" s="77">
        <v>54928</v>
      </c>
      <c r="C1124" s="80" t="s">
        <v>3</v>
      </c>
      <c r="D1124" s="81" t="s">
        <v>8</v>
      </c>
      <c r="E1124" s="37" t="b">
        <f t="shared" si="325"/>
        <v>0</v>
      </c>
      <c r="F1124" s="37" t="b">
        <f t="shared" si="318"/>
        <v>0</v>
      </c>
      <c r="G1124" s="38" t="str">
        <f t="shared" si="327"/>
        <v>54928  g</v>
      </c>
      <c r="H1124" s="18" t="s">
        <v>1583</v>
      </c>
      <c r="I1124" s="93" t="s">
        <v>2346</v>
      </c>
      <c r="J1124" s="19" t="s">
        <v>3</v>
      </c>
      <c r="K1124" s="19" t="s">
        <v>1584</v>
      </c>
      <c r="L1124" s="51"/>
      <c r="M1124" s="51"/>
      <c r="N1124" s="19" t="str">
        <f t="shared" si="328"/>
        <v/>
      </c>
      <c r="O1124" s="22" t="str">
        <f t="shared" ca="1" si="331"/>
        <v>ja</v>
      </c>
      <c r="P1124" s="22" t="str">
        <f t="shared" ca="1" si="332"/>
        <v>ja</v>
      </c>
      <c r="Q1124" s="20" t="str">
        <f t="shared" ca="1" si="329"/>
        <v>Ja</v>
      </c>
      <c r="R1124" s="53" t="s">
        <v>1582</v>
      </c>
      <c r="S1124" s="84"/>
      <c r="T1124" s="83"/>
      <c r="U1124" s="33" t="str">
        <f t="shared" si="319"/>
        <v/>
      </c>
      <c r="V1124" s="29"/>
      <c r="W1124" s="35"/>
      <c r="X1124" s="35"/>
      <c r="Y1124" s="35"/>
      <c r="Z1124" s="35"/>
      <c r="AA1124" s="24" t="str">
        <f>IF(W1124&lt;&gt;"",VLOOKUP(W1124,'Anlagentypen strukt inkl RD end'!$A$2:$H$40,8),"")</f>
        <v/>
      </c>
      <c r="AB1124" s="24" t="str">
        <f>IF(X1124&lt;&gt;"",VLOOKUP(X1124,'Anlagentypen strukt inkl RD end'!$A$2:$H$40,8),"")</f>
        <v/>
      </c>
      <c r="AC1124" s="24" t="str">
        <f>IF(Y1124&lt;&gt;"",VLOOKUP(Y1124,'Anlagentypen strukt inkl RD end'!$A$2:$H$40,8),"")</f>
        <v/>
      </c>
      <c r="AD1124" s="24" t="str">
        <f>IF(Z1124&lt;&gt;"",VLOOKUP(Z1124,'Anlagentypen strukt inkl RD end'!$A$2:$H$40,8),"")</f>
        <v/>
      </c>
      <c r="AE1124" s="33" t="str">
        <f t="shared" si="320"/>
        <v/>
      </c>
      <c r="AF1124" s="25"/>
      <c r="AG1124" s="25"/>
      <c r="AH1124" s="25"/>
      <c r="AI1124" s="25"/>
      <c r="AJ1124" s="47" t="str">
        <f t="shared" si="321"/>
        <v/>
      </c>
      <c r="AK1124" s="48" t="str">
        <f t="shared" si="315"/>
        <v/>
      </c>
      <c r="AL1124" s="47" t="str">
        <f t="shared" si="326"/>
        <v/>
      </c>
      <c r="AM1124" s="27"/>
      <c r="AN1124" s="36" t="str">
        <f t="shared" si="316"/>
        <v/>
      </c>
      <c r="AO1124" s="39" t="str">
        <f t="shared" si="330"/>
        <v/>
      </c>
      <c r="AP1124" s="39" t="str">
        <f t="shared" si="322"/>
        <v/>
      </c>
      <c r="AQ1124" s="97" t="str">
        <f t="shared" si="317"/>
        <v/>
      </c>
      <c r="AR1124" s="140" t="str">
        <f>_xlfn.IFNA(IF(AND(MATCH(B1124,SlNrfürStrecke!A:A,0)&gt;0,MATCH(C1124,SlNrfürStrecke!B:B,0)&gt;0)=TRUE,"ja","nein"),"nein")</f>
        <v>nein</v>
      </c>
      <c r="AS1124" s="140" t="str">
        <f t="shared" si="323"/>
        <v>nein</v>
      </c>
      <c r="AT1124" s="113" t="str">
        <f t="shared" si="324"/>
        <v>Ja</v>
      </c>
      <c r="AU1124" s="113"/>
      <c r="AV1124" s="141" t="s">
        <v>3607</v>
      </c>
    </row>
    <row r="1125" spans="1:48" s="39" customFormat="1" hidden="1" x14ac:dyDescent="0.25">
      <c r="A1125" s="23"/>
      <c r="B1125" s="77">
        <v>54929</v>
      </c>
      <c r="C1125" s="80" t="s">
        <v>3</v>
      </c>
      <c r="D1125" s="81" t="s">
        <v>8</v>
      </c>
      <c r="E1125" s="37" t="b">
        <f t="shared" si="325"/>
        <v>0</v>
      </c>
      <c r="F1125" s="37" t="b">
        <f t="shared" si="318"/>
        <v>0</v>
      </c>
      <c r="G1125" s="38" t="str">
        <f t="shared" si="327"/>
        <v>54929  g</v>
      </c>
      <c r="H1125" s="18" t="s">
        <v>1586</v>
      </c>
      <c r="I1125" s="93" t="s">
        <v>2346</v>
      </c>
      <c r="J1125" s="19" t="s">
        <v>3</v>
      </c>
      <c r="K1125" s="19" t="s">
        <v>3</v>
      </c>
      <c r="L1125" s="51"/>
      <c r="M1125" s="51"/>
      <c r="N1125" s="19" t="str">
        <f t="shared" si="328"/>
        <v/>
      </c>
      <c r="O1125" s="22" t="str">
        <f t="shared" ca="1" si="331"/>
        <v>ja</v>
      </c>
      <c r="P1125" s="22" t="str">
        <f t="shared" ca="1" si="332"/>
        <v>ja</v>
      </c>
      <c r="Q1125" s="20" t="str">
        <f t="shared" ca="1" si="329"/>
        <v>Ja</v>
      </c>
      <c r="R1125" s="53" t="s">
        <v>1585</v>
      </c>
      <c r="S1125" s="84"/>
      <c r="T1125" s="83"/>
      <c r="U1125" s="33" t="str">
        <f t="shared" si="319"/>
        <v/>
      </c>
      <c r="V1125" s="29"/>
      <c r="W1125" s="35"/>
      <c r="X1125" s="35"/>
      <c r="Y1125" s="35"/>
      <c r="Z1125" s="35"/>
      <c r="AA1125" s="24" t="str">
        <f>IF(W1125&lt;&gt;"",VLOOKUP(W1125,'Anlagentypen strukt inkl RD end'!$A$2:$H$40,8),"")</f>
        <v/>
      </c>
      <c r="AB1125" s="24" t="str">
        <f>IF(X1125&lt;&gt;"",VLOOKUP(X1125,'Anlagentypen strukt inkl RD end'!$A$2:$H$40,8),"")</f>
        <v/>
      </c>
      <c r="AC1125" s="24" t="str">
        <f>IF(Y1125&lt;&gt;"",VLOOKUP(Y1125,'Anlagentypen strukt inkl RD end'!$A$2:$H$40,8),"")</f>
        <v/>
      </c>
      <c r="AD1125" s="24" t="str">
        <f>IF(Z1125&lt;&gt;"",VLOOKUP(Z1125,'Anlagentypen strukt inkl RD end'!$A$2:$H$40,8),"")</f>
        <v/>
      </c>
      <c r="AE1125" s="33" t="str">
        <f t="shared" si="320"/>
        <v/>
      </c>
      <c r="AF1125" s="25"/>
      <c r="AG1125" s="25"/>
      <c r="AH1125" s="25"/>
      <c r="AI1125" s="25"/>
      <c r="AJ1125" s="47" t="str">
        <f t="shared" si="321"/>
        <v/>
      </c>
      <c r="AK1125" s="48" t="str">
        <f t="shared" si="315"/>
        <v/>
      </c>
      <c r="AL1125" s="47" t="str">
        <f t="shared" si="326"/>
        <v/>
      </c>
      <c r="AM1125" s="27"/>
      <c r="AN1125" s="36" t="str">
        <f t="shared" si="316"/>
        <v/>
      </c>
      <c r="AO1125" s="39" t="str">
        <f t="shared" si="330"/>
        <v/>
      </c>
      <c r="AP1125" s="39" t="str">
        <f t="shared" si="322"/>
        <v/>
      </c>
      <c r="AQ1125" s="97" t="str">
        <f t="shared" si="317"/>
        <v/>
      </c>
      <c r="AR1125" s="140" t="str">
        <f>_xlfn.IFNA(IF(AND(MATCH(B1125,SlNrfürStrecke!A:A,0)&gt;0,MATCH(C1125,SlNrfürStrecke!B:B,0)&gt;0)=TRUE,"ja","nein"),"nein")</f>
        <v>nein</v>
      </c>
      <c r="AS1125" s="140" t="str">
        <f t="shared" si="323"/>
        <v>nein</v>
      </c>
      <c r="AT1125" s="113" t="str">
        <f t="shared" si="324"/>
        <v>Ja</v>
      </c>
      <c r="AU1125" s="113"/>
      <c r="AV1125" s="141" t="s">
        <v>3607</v>
      </c>
    </row>
    <row r="1126" spans="1:48" s="39" customFormat="1" hidden="1" x14ac:dyDescent="0.25">
      <c r="A1126" s="23"/>
      <c r="B1126" s="77">
        <v>54929</v>
      </c>
      <c r="C1126" s="81" t="s">
        <v>112</v>
      </c>
      <c r="D1126" s="81" t="s">
        <v>3</v>
      </c>
      <c r="E1126" s="37" t="b">
        <f t="shared" si="325"/>
        <v>0</v>
      </c>
      <c r="F1126" s="37" t="b">
        <f t="shared" si="318"/>
        <v>0</v>
      </c>
      <c r="G1126" s="38" t="str">
        <f t="shared" si="327"/>
        <v xml:space="preserve">54929 88 </v>
      </c>
      <c r="H1126" s="18" t="s">
        <v>1586</v>
      </c>
      <c r="I1126" s="94" t="s">
        <v>113</v>
      </c>
      <c r="J1126" s="19" t="s">
        <v>3</v>
      </c>
      <c r="K1126" s="19" t="s">
        <v>3</v>
      </c>
      <c r="L1126" s="51"/>
      <c r="M1126" s="51"/>
      <c r="N1126" s="19" t="str">
        <f t="shared" si="328"/>
        <v/>
      </c>
      <c r="O1126" s="22" t="str">
        <f t="shared" ca="1" si="331"/>
        <v>ja</v>
      </c>
      <c r="P1126" s="22" t="str">
        <f t="shared" ca="1" si="332"/>
        <v>ja</v>
      </c>
      <c r="Q1126" s="20" t="str">
        <f t="shared" ca="1" si="329"/>
        <v>Ja</v>
      </c>
      <c r="R1126" s="53" t="s">
        <v>1587</v>
      </c>
      <c r="S1126" s="73"/>
      <c r="T1126" s="28"/>
      <c r="U1126" s="33" t="str">
        <f t="shared" si="319"/>
        <v/>
      </c>
      <c r="V1126" s="29"/>
      <c r="W1126" s="35"/>
      <c r="X1126" s="35"/>
      <c r="Y1126" s="35"/>
      <c r="Z1126" s="35"/>
      <c r="AA1126" s="24" t="str">
        <f>IF(W1126&lt;&gt;"",VLOOKUP(W1126,'Anlagentypen strukt inkl RD end'!$A$2:$H$40,8),"")</f>
        <v/>
      </c>
      <c r="AB1126" s="24" t="str">
        <f>IF(X1126&lt;&gt;"",VLOOKUP(X1126,'Anlagentypen strukt inkl RD end'!$A$2:$H$40,8),"")</f>
        <v/>
      </c>
      <c r="AC1126" s="24" t="str">
        <f>IF(Y1126&lt;&gt;"",VLOOKUP(Y1126,'Anlagentypen strukt inkl RD end'!$A$2:$H$40,8),"")</f>
        <v/>
      </c>
      <c r="AD1126" s="24" t="str">
        <f>IF(Z1126&lt;&gt;"",VLOOKUP(Z1126,'Anlagentypen strukt inkl RD end'!$A$2:$H$40,8),"")</f>
        <v/>
      </c>
      <c r="AE1126" s="33" t="str">
        <f t="shared" si="320"/>
        <v/>
      </c>
      <c r="AF1126" s="25"/>
      <c r="AG1126" s="25"/>
      <c r="AH1126" s="25"/>
      <c r="AI1126" s="25"/>
      <c r="AJ1126" s="47" t="str">
        <f t="shared" si="321"/>
        <v/>
      </c>
      <c r="AK1126" s="48" t="str">
        <f t="shared" si="315"/>
        <v/>
      </c>
      <c r="AL1126" s="47" t="str">
        <f t="shared" si="326"/>
        <v/>
      </c>
      <c r="AM1126" s="27"/>
      <c r="AN1126" s="36" t="str">
        <f t="shared" si="316"/>
        <v/>
      </c>
      <c r="AO1126" s="39" t="str">
        <f t="shared" si="330"/>
        <v/>
      </c>
      <c r="AP1126" s="39" t="str">
        <f t="shared" si="322"/>
        <v/>
      </c>
      <c r="AQ1126" s="97" t="str">
        <f t="shared" si="317"/>
        <v/>
      </c>
      <c r="AR1126" s="113" t="str">
        <f>_xlfn.IFNA(IF(AND(MATCH(B1126,SlNrfürStrecke!A:A,0)&gt;0,MATCH(C1126,SlNrfürStrecke!B:B,0)&gt;0)=TRUE,"ja","nein"),"nein")</f>
        <v>nein</v>
      </c>
      <c r="AS1126" s="140" t="str">
        <f t="shared" si="323"/>
        <v>nein</v>
      </c>
      <c r="AT1126" s="113" t="str">
        <f t="shared" si="324"/>
        <v>Ja</v>
      </c>
      <c r="AU1126" s="113"/>
      <c r="AV1126" s="141" t="s">
        <v>3607</v>
      </c>
    </row>
    <row r="1127" spans="1:48" s="39" customFormat="1" ht="39.6" hidden="1" x14ac:dyDescent="0.25">
      <c r="A1127" s="23"/>
      <c r="B1127" s="77">
        <v>54930</v>
      </c>
      <c r="C1127" s="80" t="s">
        <v>3</v>
      </c>
      <c r="D1127" s="81" t="s">
        <v>8</v>
      </c>
      <c r="E1127" s="37" t="b">
        <f t="shared" si="325"/>
        <v>0</v>
      </c>
      <c r="F1127" s="37" t="b">
        <f t="shared" si="318"/>
        <v>0</v>
      </c>
      <c r="G1127" s="38" t="str">
        <f t="shared" si="327"/>
        <v>54930  g</v>
      </c>
      <c r="H1127" s="18" t="s">
        <v>1589</v>
      </c>
      <c r="I1127" s="93" t="s">
        <v>2346</v>
      </c>
      <c r="J1127" s="19" t="s">
        <v>3</v>
      </c>
      <c r="K1127" s="19" t="s">
        <v>3</v>
      </c>
      <c r="L1127" s="51"/>
      <c r="M1127" s="51"/>
      <c r="N1127" s="19" t="str">
        <f t="shared" si="328"/>
        <v/>
      </c>
      <c r="O1127" s="22" t="str">
        <f t="shared" ca="1" si="331"/>
        <v>ja</v>
      </c>
      <c r="P1127" s="22" t="str">
        <f t="shared" ca="1" si="332"/>
        <v>ja</v>
      </c>
      <c r="Q1127" s="20" t="str">
        <f t="shared" ca="1" si="329"/>
        <v>Ja</v>
      </c>
      <c r="R1127" s="53" t="s">
        <v>1588</v>
      </c>
      <c r="S1127" s="84"/>
      <c r="T1127" s="83"/>
      <c r="U1127" s="33" t="str">
        <f t="shared" si="319"/>
        <v/>
      </c>
      <c r="V1127" s="29"/>
      <c r="W1127" s="35"/>
      <c r="X1127" s="35"/>
      <c r="Y1127" s="35"/>
      <c r="Z1127" s="35"/>
      <c r="AA1127" s="24" t="str">
        <f>IF(W1127&lt;&gt;"",VLOOKUP(W1127,'Anlagentypen strukt inkl RD end'!$A$2:$H$40,8),"")</f>
        <v/>
      </c>
      <c r="AB1127" s="24" t="str">
        <f>IF(X1127&lt;&gt;"",VLOOKUP(X1127,'Anlagentypen strukt inkl RD end'!$A$2:$H$40,8),"")</f>
        <v/>
      </c>
      <c r="AC1127" s="24" t="str">
        <f>IF(Y1127&lt;&gt;"",VLOOKUP(Y1127,'Anlagentypen strukt inkl RD end'!$A$2:$H$40,8),"")</f>
        <v/>
      </c>
      <c r="AD1127" s="24" t="str">
        <f>IF(Z1127&lt;&gt;"",VLOOKUP(Z1127,'Anlagentypen strukt inkl RD end'!$A$2:$H$40,8),"")</f>
        <v/>
      </c>
      <c r="AE1127" s="33" t="str">
        <f t="shared" si="320"/>
        <v/>
      </c>
      <c r="AF1127" s="25"/>
      <c r="AG1127" s="25"/>
      <c r="AH1127" s="25"/>
      <c r="AI1127" s="25"/>
      <c r="AJ1127" s="47" t="str">
        <f t="shared" si="321"/>
        <v/>
      </c>
      <c r="AK1127" s="48" t="str">
        <f t="shared" si="315"/>
        <v/>
      </c>
      <c r="AL1127" s="47" t="str">
        <f t="shared" si="326"/>
        <v/>
      </c>
      <c r="AM1127" s="27"/>
      <c r="AN1127" s="36" t="str">
        <f t="shared" si="316"/>
        <v/>
      </c>
      <c r="AO1127" s="39" t="str">
        <f t="shared" si="330"/>
        <v/>
      </c>
      <c r="AP1127" s="39" t="str">
        <f t="shared" si="322"/>
        <v/>
      </c>
      <c r="AQ1127" s="97" t="str">
        <f t="shared" si="317"/>
        <v/>
      </c>
      <c r="AR1127" s="140" t="str">
        <f>_xlfn.IFNA(IF(AND(MATCH(B1127,SlNrfürStrecke!A:A,0)&gt;0,MATCH(C1127,SlNrfürStrecke!B:B,0)&gt;0)=TRUE,"ja","nein"),"nein")</f>
        <v>nein</v>
      </c>
      <c r="AS1127" s="140" t="str">
        <f t="shared" si="323"/>
        <v>nein</v>
      </c>
      <c r="AT1127" s="113" t="str">
        <f t="shared" si="324"/>
        <v>Ja</v>
      </c>
      <c r="AU1127" s="113"/>
      <c r="AV1127" s="141" t="s">
        <v>3607</v>
      </c>
    </row>
    <row r="1128" spans="1:48" s="39" customFormat="1" ht="39.6" hidden="1" x14ac:dyDescent="0.25">
      <c r="A1128" s="23"/>
      <c r="B1128" s="77">
        <v>54930</v>
      </c>
      <c r="C1128" s="81" t="s">
        <v>112</v>
      </c>
      <c r="D1128" s="81" t="s">
        <v>3</v>
      </c>
      <c r="E1128" s="37" t="b">
        <f t="shared" si="325"/>
        <v>0</v>
      </c>
      <c r="F1128" s="37" t="b">
        <f t="shared" si="318"/>
        <v>0</v>
      </c>
      <c r="G1128" s="38" t="str">
        <f t="shared" si="327"/>
        <v xml:space="preserve">54930 88 </v>
      </c>
      <c r="H1128" s="18" t="s">
        <v>1589</v>
      </c>
      <c r="I1128" s="94" t="s">
        <v>113</v>
      </c>
      <c r="J1128" s="19" t="s">
        <v>3</v>
      </c>
      <c r="K1128" s="19" t="s">
        <v>3</v>
      </c>
      <c r="L1128" s="51"/>
      <c r="M1128" s="51"/>
      <c r="N1128" s="19" t="str">
        <f t="shared" si="328"/>
        <v/>
      </c>
      <c r="O1128" s="22" t="str">
        <f t="shared" ca="1" si="331"/>
        <v>ja</v>
      </c>
      <c r="P1128" s="22" t="str">
        <f t="shared" ca="1" si="332"/>
        <v>ja</v>
      </c>
      <c r="Q1128" s="20" t="str">
        <f t="shared" ca="1" si="329"/>
        <v>Ja</v>
      </c>
      <c r="R1128" s="53" t="s">
        <v>1590</v>
      </c>
      <c r="S1128" s="73"/>
      <c r="T1128" s="28"/>
      <c r="U1128" s="33" t="str">
        <f t="shared" si="319"/>
        <v/>
      </c>
      <c r="V1128" s="29"/>
      <c r="W1128" s="35"/>
      <c r="X1128" s="35"/>
      <c r="Y1128" s="35"/>
      <c r="Z1128" s="35"/>
      <c r="AA1128" s="24" t="str">
        <f>IF(W1128&lt;&gt;"",VLOOKUP(W1128,'Anlagentypen strukt inkl RD end'!$A$2:$H$40,8),"")</f>
        <v/>
      </c>
      <c r="AB1128" s="24" t="str">
        <f>IF(X1128&lt;&gt;"",VLOOKUP(X1128,'Anlagentypen strukt inkl RD end'!$A$2:$H$40,8),"")</f>
        <v/>
      </c>
      <c r="AC1128" s="24" t="str">
        <f>IF(Y1128&lt;&gt;"",VLOOKUP(Y1128,'Anlagentypen strukt inkl RD end'!$A$2:$H$40,8),"")</f>
        <v/>
      </c>
      <c r="AD1128" s="24" t="str">
        <f>IF(Z1128&lt;&gt;"",VLOOKUP(Z1128,'Anlagentypen strukt inkl RD end'!$A$2:$H$40,8),"")</f>
        <v/>
      </c>
      <c r="AE1128" s="33" t="str">
        <f t="shared" si="320"/>
        <v/>
      </c>
      <c r="AF1128" s="25"/>
      <c r="AG1128" s="25"/>
      <c r="AH1128" s="25"/>
      <c r="AI1128" s="25"/>
      <c r="AJ1128" s="47" t="str">
        <f t="shared" si="321"/>
        <v/>
      </c>
      <c r="AK1128" s="48" t="str">
        <f t="shared" si="315"/>
        <v/>
      </c>
      <c r="AL1128" s="47" t="str">
        <f t="shared" si="326"/>
        <v/>
      </c>
      <c r="AM1128" s="27"/>
      <c r="AN1128" s="36" t="str">
        <f t="shared" si="316"/>
        <v/>
      </c>
      <c r="AO1128" s="39" t="str">
        <f t="shared" si="330"/>
        <v/>
      </c>
      <c r="AP1128" s="39" t="str">
        <f t="shared" si="322"/>
        <v/>
      </c>
      <c r="AQ1128" s="97" t="str">
        <f t="shared" si="317"/>
        <v/>
      </c>
      <c r="AR1128" s="113" t="str">
        <f>_xlfn.IFNA(IF(AND(MATCH(B1128,SlNrfürStrecke!A:A,0)&gt;0,MATCH(C1128,SlNrfürStrecke!B:B,0)&gt;0)=TRUE,"ja","nein"),"nein")</f>
        <v>nein</v>
      </c>
      <c r="AS1128" s="140" t="str">
        <f t="shared" si="323"/>
        <v>nein</v>
      </c>
      <c r="AT1128" s="113" t="str">
        <f t="shared" si="324"/>
        <v>Ja</v>
      </c>
      <c r="AU1128" s="113"/>
      <c r="AV1128" s="141" t="s">
        <v>3607</v>
      </c>
    </row>
    <row r="1129" spans="1:48" s="39" customFormat="1" hidden="1" x14ac:dyDescent="0.25">
      <c r="A1129" s="23"/>
      <c r="B1129" s="77">
        <v>54932</v>
      </c>
      <c r="C1129" s="80" t="s">
        <v>3</v>
      </c>
      <c r="D1129" s="81" t="s">
        <v>8</v>
      </c>
      <c r="E1129" s="37" t="b">
        <f t="shared" si="325"/>
        <v>0</v>
      </c>
      <c r="F1129" s="37" t="b">
        <f t="shared" si="318"/>
        <v>0</v>
      </c>
      <c r="G1129" s="38" t="str">
        <f t="shared" si="327"/>
        <v>54932  g</v>
      </c>
      <c r="H1129" s="18" t="s">
        <v>1592</v>
      </c>
      <c r="I1129" s="93" t="s">
        <v>2346</v>
      </c>
      <c r="J1129" s="19" t="s">
        <v>3</v>
      </c>
      <c r="K1129" s="19" t="s">
        <v>3</v>
      </c>
      <c r="L1129" s="51"/>
      <c r="M1129" s="51"/>
      <c r="N1129" s="19" t="str">
        <f t="shared" si="328"/>
        <v/>
      </c>
      <c r="O1129" s="22" t="str">
        <f t="shared" ca="1" si="331"/>
        <v>ja</v>
      </c>
      <c r="P1129" s="22" t="str">
        <f t="shared" ca="1" si="332"/>
        <v>ja</v>
      </c>
      <c r="Q1129" s="20" t="str">
        <f t="shared" ca="1" si="329"/>
        <v>Ja</v>
      </c>
      <c r="R1129" s="53" t="s">
        <v>1591</v>
      </c>
      <c r="S1129" s="84"/>
      <c r="T1129" s="83"/>
      <c r="U1129" s="33" t="str">
        <f t="shared" si="319"/>
        <v/>
      </c>
      <c r="V1129" s="29"/>
      <c r="W1129" s="35"/>
      <c r="X1129" s="35"/>
      <c r="Y1129" s="35"/>
      <c r="Z1129" s="35"/>
      <c r="AA1129" s="24" t="str">
        <f>IF(W1129&lt;&gt;"",VLOOKUP(W1129,'Anlagentypen strukt inkl RD end'!$A$2:$H$40,8),"")</f>
        <v/>
      </c>
      <c r="AB1129" s="24" t="str">
        <f>IF(X1129&lt;&gt;"",VLOOKUP(X1129,'Anlagentypen strukt inkl RD end'!$A$2:$H$40,8),"")</f>
        <v/>
      </c>
      <c r="AC1129" s="24" t="str">
        <f>IF(Y1129&lt;&gt;"",VLOOKUP(Y1129,'Anlagentypen strukt inkl RD end'!$A$2:$H$40,8),"")</f>
        <v/>
      </c>
      <c r="AD1129" s="24" t="str">
        <f>IF(Z1129&lt;&gt;"",VLOOKUP(Z1129,'Anlagentypen strukt inkl RD end'!$A$2:$H$40,8),"")</f>
        <v/>
      </c>
      <c r="AE1129" s="33" t="str">
        <f t="shared" si="320"/>
        <v/>
      </c>
      <c r="AF1129" s="25"/>
      <c r="AG1129" s="25"/>
      <c r="AH1129" s="25"/>
      <c r="AI1129" s="25"/>
      <c r="AJ1129" s="47" t="str">
        <f t="shared" si="321"/>
        <v/>
      </c>
      <c r="AK1129" s="48" t="str">
        <f t="shared" si="315"/>
        <v/>
      </c>
      <c r="AL1129" s="47" t="str">
        <f t="shared" si="326"/>
        <v/>
      </c>
      <c r="AM1129" s="27"/>
      <c r="AN1129" s="36" t="str">
        <f t="shared" si="316"/>
        <v/>
      </c>
      <c r="AO1129" s="39" t="str">
        <f t="shared" si="330"/>
        <v/>
      </c>
      <c r="AP1129" s="39" t="str">
        <f t="shared" si="322"/>
        <v/>
      </c>
      <c r="AQ1129" s="97" t="str">
        <f t="shared" si="317"/>
        <v/>
      </c>
      <c r="AR1129" s="140" t="str">
        <f>_xlfn.IFNA(IF(AND(MATCH(B1129,SlNrfürStrecke!A:A,0)&gt;0,MATCH(C1129,SlNrfürStrecke!B:B,0)&gt;0)=TRUE,"ja","nein"),"nein")</f>
        <v>nein</v>
      </c>
      <c r="AS1129" s="140" t="str">
        <f t="shared" si="323"/>
        <v>nein</v>
      </c>
      <c r="AT1129" s="113" t="str">
        <f t="shared" si="324"/>
        <v>Ja</v>
      </c>
      <c r="AU1129" s="113"/>
      <c r="AV1129" s="141" t="s">
        <v>3607</v>
      </c>
    </row>
    <row r="1130" spans="1:48" s="39" customFormat="1" hidden="1" x14ac:dyDescent="0.25">
      <c r="A1130" s="23"/>
      <c r="B1130" s="77">
        <v>54932</v>
      </c>
      <c r="C1130" s="81" t="s">
        <v>112</v>
      </c>
      <c r="D1130" s="81" t="s">
        <v>3</v>
      </c>
      <c r="E1130" s="37" t="b">
        <f t="shared" si="325"/>
        <v>0</v>
      </c>
      <c r="F1130" s="37" t="b">
        <f t="shared" si="318"/>
        <v>0</v>
      </c>
      <c r="G1130" s="38" t="str">
        <f t="shared" si="327"/>
        <v xml:space="preserve">54932 88 </v>
      </c>
      <c r="H1130" s="18" t="s">
        <v>1592</v>
      </c>
      <c r="I1130" s="94" t="s">
        <v>113</v>
      </c>
      <c r="J1130" s="19" t="s">
        <v>3</v>
      </c>
      <c r="K1130" s="19" t="s">
        <v>3</v>
      </c>
      <c r="L1130" s="51"/>
      <c r="M1130" s="51"/>
      <c r="N1130" s="19" t="str">
        <f t="shared" si="328"/>
        <v/>
      </c>
      <c r="O1130" s="22" t="str">
        <f t="shared" ca="1" si="331"/>
        <v>ja</v>
      </c>
      <c r="P1130" s="22" t="str">
        <f t="shared" ca="1" si="332"/>
        <v>ja</v>
      </c>
      <c r="Q1130" s="20" t="str">
        <f t="shared" ca="1" si="329"/>
        <v>Ja</v>
      </c>
      <c r="R1130" s="53" t="s">
        <v>1593</v>
      </c>
      <c r="S1130" s="73"/>
      <c r="T1130" s="28"/>
      <c r="U1130" s="33" t="str">
        <f t="shared" si="319"/>
        <v/>
      </c>
      <c r="V1130" s="29"/>
      <c r="W1130" s="35"/>
      <c r="X1130" s="35"/>
      <c r="Y1130" s="35"/>
      <c r="Z1130" s="35"/>
      <c r="AA1130" s="24" t="str">
        <f>IF(W1130&lt;&gt;"",VLOOKUP(W1130,'Anlagentypen strukt inkl RD end'!$A$2:$H$40,8),"")</f>
        <v/>
      </c>
      <c r="AB1130" s="24" t="str">
        <f>IF(X1130&lt;&gt;"",VLOOKUP(X1130,'Anlagentypen strukt inkl RD end'!$A$2:$H$40,8),"")</f>
        <v/>
      </c>
      <c r="AC1130" s="24" t="str">
        <f>IF(Y1130&lt;&gt;"",VLOOKUP(Y1130,'Anlagentypen strukt inkl RD end'!$A$2:$H$40,8),"")</f>
        <v/>
      </c>
      <c r="AD1130" s="24" t="str">
        <f>IF(Z1130&lt;&gt;"",VLOOKUP(Z1130,'Anlagentypen strukt inkl RD end'!$A$2:$H$40,8),"")</f>
        <v/>
      </c>
      <c r="AE1130" s="33" t="str">
        <f t="shared" si="320"/>
        <v/>
      </c>
      <c r="AF1130" s="25"/>
      <c r="AG1130" s="25"/>
      <c r="AH1130" s="25"/>
      <c r="AI1130" s="25"/>
      <c r="AJ1130" s="47" t="str">
        <f t="shared" si="321"/>
        <v/>
      </c>
      <c r="AK1130" s="48" t="str">
        <f t="shared" si="315"/>
        <v/>
      </c>
      <c r="AL1130" s="47" t="str">
        <f t="shared" si="326"/>
        <v/>
      </c>
      <c r="AM1130" s="27"/>
      <c r="AN1130" s="36" t="str">
        <f t="shared" si="316"/>
        <v/>
      </c>
      <c r="AO1130" s="39" t="str">
        <f t="shared" si="330"/>
        <v/>
      </c>
      <c r="AP1130" s="39" t="str">
        <f t="shared" si="322"/>
        <v/>
      </c>
      <c r="AQ1130" s="97" t="str">
        <f t="shared" si="317"/>
        <v/>
      </c>
      <c r="AR1130" s="113" t="str">
        <f>_xlfn.IFNA(IF(AND(MATCH(B1130,SlNrfürStrecke!A:A,0)&gt;0,MATCH(C1130,SlNrfürStrecke!B:B,0)&gt;0)=TRUE,"ja","nein"),"nein")</f>
        <v>nein</v>
      </c>
      <c r="AS1130" s="140" t="str">
        <f t="shared" si="323"/>
        <v>nein</v>
      </c>
      <c r="AT1130" s="113" t="str">
        <f t="shared" si="324"/>
        <v>Ja</v>
      </c>
      <c r="AU1130" s="113"/>
      <c r="AV1130" s="141" t="s">
        <v>3607</v>
      </c>
    </row>
    <row r="1131" spans="1:48" s="39" customFormat="1" ht="26.4" x14ac:dyDescent="0.25">
      <c r="A1131" s="23" t="s">
        <v>2345</v>
      </c>
      <c r="B1131" s="77">
        <v>54933</v>
      </c>
      <c r="C1131" s="80" t="s">
        <v>3</v>
      </c>
      <c r="D1131" s="81" t="s">
        <v>3</v>
      </c>
      <c r="E1131" s="37" t="b">
        <f t="shared" si="325"/>
        <v>1</v>
      </c>
      <c r="F1131" s="37" t="b">
        <f t="shared" si="318"/>
        <v>0</v>
      </c>
      <c r="G1131" s="38" t="str">
        <f t="shared" si="327"/>
        <v xml:space="preserve">54933  </v>
      </c>
      <c r="H1131" s="18" t="s">
        <v>1595</v>
      </c>
      <c r="I1131" s="93" t="s">
        <v>2346</v>
      </c>
      <c r="J1131" s="19" t="s">
        <v>3413</v>
      </c>
      <c r="K1131" s="19" t="s">
        <v>3</v>
      </c>
      <c r="L1131" s="51"/>
      <c r="M1131" s="51"/>
      <c r="N1131" s="19" t="str">
        <f t="shared" si="328"/>
        <v/>
      </c>
      <c r="O1131" s="22" t="str">
        <f t="shared" ca="1" si="331"/>
        <v>ja</v>
      </c>
      <c r="P1131" s="22" t="str">
        <f t="shared" ca="1" si="332"/>
        <v>ja</v>
      </c>
      <c r="Q1131" s="20" t="str">
        <f t="shared" ca="1" si="329"/>
        <v>Ja</v>
      </c>
      <c r="R1131" s="53" t="s">
        <v>1594</v>
      </c>
      <c r="S1131" s="73" t="s">
        <v>2345</v>
      </c>
      <c r="T1131" s="28"/>
      <c r="U1131" s="33" t="str">
        <f t="shared" si="319"/>
        <v/>
      </c>
      <c r="V1131" s="29"/>
      <c r="W1131" s="35"/>
      <c r="X1131" s="35"/>
      <c r="Y1131" s="35"/>
      <c r="Z1131" s="35"/>
      <c r="AA1131" s="24" t="str">
        <f>IF(W1131&lt;&gt;"",VLOOKUP(W1131,'Anlagentypen strukt inkl RD end'!$A$2:$H$40,8),"")</f>
        <v/>
      </c>
      <c r="AB1131" s="24" t="str">
        <f>IF(X1131&lt;&gt;"",VLOOKUP(X1131,'Anlagentypen strukt inkl RD end'!$A$2:$H$40,8),"")</f>
        <v/>
      </c>
      <c r="AC1131" s="24" t="str">
        <f>IF(Y1131&lt;&gt;"",VLOOKUP(Y1131,'Anlagentypen strukt inkl RD end'!$A$2:$H$40,8),"")</f>
        <v/>
      </c>
      <c r="AD1131" s="24" t="str">
        <f>IF(Z1131&lt;&gt;"",VLOOKUP(Z1131,'Anlagentypen strukt inkl RD end'!$A$2:$H$40,8),"")</f>
        <v/>
      </c>
      <c r="AE1131" s="33" t="str">
        <f t="shared" si="320"/>
        <v/>
      </c>
      <c r="AF1131" s="25"/>
      <c r="AG1131" s="25"/>
      <c r="AH1131" s="25"/>
      <c r="AI1131" s="25"/>
      <c r="AJ1131" s="47" t="str">
        <f t="shared" si="321"/>
        <v/>
      </c>
      <c r="AK1131" s="48" t="str">
        <f t="shared" si="315"/>
        <v/>
      </c>
      <c r="AL1131" s="47" t="str">
        <f t="shared" si="326"/>
        <v/>
      </c>
      <c r="AM1131" s="27"/>
      <c r="AN1131" s="36" t="str">
        <f t="shared" si="316"/>
        <v/>
      </c>
      <c r="AO1131" s="39" t="str">
        <f t="shared" si="330"/>
        <v/>
      </c>
      <c r="AP1131" s="39" t="str">
        <f t="shared" si="322"/>
        <v>X</v>
      </c>
      <c r="AQ1131" s="97" t="str">
        <f t="shared" si="317"/>
        <v/>
      </c>
      <c r="AR1131" s="140" t="str">
        <f>_xlfn.IFNA(IF(AND(MATCH(B1131,SlNrfürStrecke!A:A,0)&gt;0,MATCH(C1131,SlNrfürStrecke!B:B,0)&gt;0)=TRUE,"ja","nein"),"nein")</f>
        <v>ja</v>
      </c>
      <c r="AS1131" s="140" t="str">
        <f t="shared" si="323"/>
        <v>ja</v>
      </c>
      <c r="AT1131" s="113" t="str">
        <f t="shared" si="324"/>
        <v>Nein</v>
      </c>
      <c r="AU1131" s="113"/>
      <c r="AV1131" s="141" t="s">
        <v>3607</v>
      </c>
    </row>
    <row r="1132" spans="1:48" s="39" customFormat="1" hidden="1" x14ac:dyDescent="0.25">
      <c r="A1132" s="23"/>
      <c r="B1132" s="77">
        <v>55201</v>
      </c>
      <c r="C1132" s="80" t="s">
        <v>3</v>
      </c>
      <c r="D1132" s="81" t="s">
        <v>8</v>
      </c>
      <c r="E1132" s="37" t="b">
        <f t="shared" si="325"/>
        <v>0</v>
      </c>
      <c r="F1132" s="37" t="b">
        <f t="shared" si="318"/>
        <v>0</v>
      </c>
      <c r="G1132" s="38" t="str">
        <f t="shared" si="327"/>
        <v>55201  g</v>
      </c>
      <c r="H1132" s="18" t="s">
        <v>1597</v>
      </c>
      <c r="I1132" s="93" t="s">
        <v>2346</v>
      </c>
      <c r="J1132" s="19" t="s">
        <v>3</v>
      </c>
      <c r="K1132" s="19" t="s">
        <v>3</v>
      </c>
      <c r="L1132" s="51"/>
      <c r="M1132" s="51"/>
      <c r="N1132" s="19" t="str">
        <f t="shared" si="328"/>
        <v/>
      </c>
      <c r="O1132" s="22" t="str">
        <f t="shared" ca="1" si="331"/>
        <v>ja</v>
      </c>
      <c r="P1132" s="22" t="str">
        <f t="shared" ca="1" si="332"/>
        <v>ja</v>
      </c>
      <c r="Q1132" s="20" t="str">
        <f t="shared" ca="1" si="329"/>
        <v>Ja</v>
      </c>
      <c r="R1132" s="53" t="s">
        <v>1596</v>
      </c>
      <c r="S1132" s="84"/>
      <c r="T1132" s="83"/>
      <c r="U1132" s="33" t="str">
        <f t="shared" si="319"/>
        <v/>
      </c>
      <c r="V1132" s="29"/>
      <c r="W1132" s="35"/>
      <c r="X1132" s="35"/>
      <c r="Y1132" s="35"/>
      <c r="Z1132" s="35"/>
      <c r="AA1132" s="24" t="str">
        <f>IF(W1132&lt;&gt;"",VLOOKUP(W1132,'Anlagentypen strukt inkl RD end'!$A$2:$H$40,8),"")</f>
        <v/>
      </c>
      <c r="AB1132" s="24" t="str">
        <f>IF(X1132&lt;&gt;"",VLOOKUP(X1132,'Anlagentypen strukt inkl RD end'!$A$2:$H$40,8),"")</f>
        <v/>
      </c>
      <c r="AC1132" s="24" t="str">
        <f>IF(Y1132&lt;&gt;"",VLOOKUP(Y1132,'Anlagentypen strukt inkl RD end'!$A$2:$H$40,8),"")</f>
        <v/>
      </c>
      <c r="AD1132" s="24" t="str">
        <f>IF(Z1132&lt;&gt;"",VLOOKUP(Z1132,'Anlagentypen strukt inkl RD end'!$A$2:$H$40,8),"")</f>
        <v/>
      </c>
      <c r="AE1132" s="33" t="str">
        <f t="shared" si="320"/>
        <v/>
      </c>
      <c r="AF1132" s="25"/>
      <c r="AG1132" s="25"/>
      <c r="AH1132" s="25"/>
      <c r="AI1132" s="25"/>
      <c r="AJ1132" s="47" t="str">
        <f t="shared" si="321"/>
        <v/>
      </c>
      <c r="AK1132" s="48" t="str">
        <f t="shared" si="315"/>
        <v/>
      </c>
      <c r="AL1132" s="47" t="str">
        <f t="shared" si="326"/>
        <v/>
      </c>
      <c r="AM1132" s="27"/>
      <c r="AN1132" s="36" t="str">
        <f t="shared" si="316"/>
        <v/>
      </c>
      <c r="AO1132" s="39" t="str">
        <f t="shared" si="330"/>
        <v/>
      </c>
      <c r="AP1132" s="39" t="str">
        <f t="shared" si="322"/>
        <v/>
      </c>
      <c r="AQ1132" s="97" t="str">
        <f t="shared" si="317"/>
        <v/>
      </c>
      <c r="AR1132" s="140" t="str">
        <f>_xlfn.IFNA(IF(AND(MATCH(B1132,SlNrfürStrecke!A:A,0)&gt;0,MATCH(C1132,SlNrfürStrecke!B:B,0)&gt;0)=TRUE,"ja","nein"),"nein")</f>
        <v>nein</v>
      </c>
      <c r="AS1132" s="140" t="str">
        <f t="shared" si="323"/>
        <v>nein</v>
      </c>
      <c r="AT1132" s="113" t="str">
        <f t="shared" si="324"/>
        <v>Ja</v>
      </c>
      <c r="AU1132" s="113"/>
      <c r="AV1132" s="141" t="s">
        <v>3607</v>
      </c>
    </row>
    <row r="1133" spans="1:48" s="39" customFormat="1" hidden="1" x14ac:dyDescent="0.25">
      <c r="A1133" s="23"/>
      <c r="B1133" s="77">
        <v>55202</v>
      </c>
      <c r="C1133" s="80" t="s">
        <v>3</v>
      </c>
      <c r="D1133" s="81" t="s">
        <v>8</v>
      </c>
      <c r="E1133" s="37" t="b">
        <f t="shared" si="325"/>
        <v>0</v>
      </c>
      <c r="F1133" s="37" t="b">
        <f t="shared" si="318"/>
        <v>0</v>
      </c>
      <c r="G1133" s="38" t="str">
        <f t="shared" si="327"/>
        <v>55202  g</v>
      </c>
      <c r="H1133" s="18" t="s">
        <v>1599</v>
      </c>
      <c r="I1133" s="93" t="s">
        <v>2346</v>
      </c>
      <c r="J1133" s="19" t="s">
        <v>3</v>
      </c>
      <c r="K1133" s="19" t="s">
        <v>3</v>
      </c>
      <c r="L1133" s="51"/>
      <c r="M1133" s="51"/>
      <c r="N1133" s="19" t="str">
        <f t="shared" si="328"/>
        <v/>
      </c>
      <c r="O1133" s="22" t="str">
        <f t="shared" ca="1" si="331"/>
        <v>ja</v>
      </c>
      <c r="P1133" s="22" t="str">
        <f t="shared" ca="1" si="332"/>
        <v>ja</v>
      </c>
      <c r="Q1133" s="20" t="str">
        <f t="shared" ca="1" si="329"/>
        <v>Ja</v>
      </c>
      <c r="R1133" s="53" t="s">
        <v>1598</v>
      </c>
      <c r="S1133" s="84"/>
      <c r="T1133" s="83"/>
      <c r="U1133" s="33" t="str">
        <f t="shared" si="319"/>
        <v/>
      </c>
      <c r="V1133" s="29"/>
      <c r="W1133" s="35"/>
      <c r="X1133" s="35"/>
      <c r="Y1133" s="35"/>
      <c r="Z1133" s="35"/>
      <c r="AA1133" s="24" t="str">
        <f>IF(W1133&lt;&gt;"",VLOOKUP(W1133,'Anlagentypen strukt inkl RD end'!$A$2:$H$40,8),"")</f>
        <v/>
      </c>
      <c r="AB1133" s="24" t="str">
        <f>IF(X1133&lt;&gt;"",VLOOKUP(X1133,'Anlagentypen strukt inkl RD end'!$A$2:$H$40,8),"")</f>
        <v/>
      </c>
      <c r="AC1133" s="24" t="str">
        <f>IF(Y1133&lt;&gt;"",VLOOKUP(Y1133,'Anlagentypen strukt inkl RD end'!$A$2:$H$40,8),"")</f>
        <v/>
      </c>
      <c r="AD1133" s="24" t="str">
        <f>IF(Z1133&lt;&gt;"",VLOOKUP(Z1133,'Anlagentypen strukt inkl RD end'!$A$2:$H$40,8),"")</f>
        <v/>
      </c>
      <c r="AE1133" s="33" t="str">
        <f t="shared" si="320"/>
        <v/>
      </c>
      <c r="AF1133" s="25"/>
      <c r="AG1133" s="25"/>
      <c r="AH1133" s="25"/>
      <c r="AI1133" s="25"/>
      <c r="AJ1133" s="47" t="str">
        <f t="shared" si="321"/>
        <v/>
      </c>
      <c r="AK1133" s="48" t="str">
        <f t="shared" si="315"/>
        <v/>
      </c>
      <c r="AL1133" s="47" t="str">
        <f t="shared" si="326"/>
        <v/>
      </c>
      <c r="AM1133" s="27"/>
      <c r="AN1133" s="36" t="str">
        <f t="shared" si="316"/>
        <v/>
      </c>
      <c r="AO1133" s="39" t="str">
        <f t="shared" si="330"/>
        <v/>
      </c>
      <c r="AP1133" s="39" t="str">
        <f t="shared" si="322"/>
        <v/>
      </c>
      <c r="AQ1133" s="97" t="str">
        <f t="shared" si="317"/>
        <v/>
      </c>
      <c r="AR1133" s="140" t="str">
        <f>_xlfn.IFNA(IF(AND(MATCH(B1133,SlNrfürStrecke!A:A,0)&gt;0,MATCH(C1133,SlNrfürStrecke!B:B,0)&gt;0)=TRUE,"ja","nein"),"nein")</f>
        <v>nein</v>
      </c>
      <c r="AS1133" s="140" t="str">
        <f t="shared" si="323"/>
        <v>nein</v>
      </c>
      <c r="AT1133" s="113" t="str">
        <f t="shared" si="324"/>
        <v>Ja</v>
      </c>
      <c r="AU1133" s="113"/>
      <c r="AV1133" s="141" t="s">
        <v>3607</v>
      </c>
    </row>
    <row r="1134" spans="1:48" s="39" customFormat="1" hidden="1" x14ac:dyDescent="0.25">
      <c r="A1134" s="23"/>
      <c r="B1134" s="77">
        <v>55203</v>
      </c>
      <c r="C1134" s="80" t="s">
        <v>3</v>
      </c>
      <c r="D1134" s="81" t="s">
        <v>8</v>
      </c>
      <c r="E1134" s="37" t="b">
        <f t="shared" si="325"/>
        <v>0</v>
      </c>
      <c r="F1134" s="37" t="b">
        <f t="shared" si="318"/>
        <v>0</v>
      </c>
      <c r="G1134" s="38" t="str">
        <f t="shared" si="327"/>
        <v>55203  g</v>
      </c>
      <c r="H1134" s="18" t="s">
        <v>1601</v>
      </c>
      <c r="I1134" s="93" t="s">
        <v>2346</v>
      </c>
      <c r="J1134" s="19" t="s">
        <v>3</v>
      </c>
      <c r="K1134" s="19" t="s">
        <v>3</v>
      </c>
      <c r="L1134" s="51"/>
      <c r="M1134" s="51"/>
      <c r="N1134" s="19" t="str">
        <f t="shared" si="328"/>
        <v/>
      </c>
      <c r="O1134" s="22" t="str">
        <f t="shared" ca="1" si="331"/>
        <v>ja</v>
      </c>
      <c r="P1134" s="22" t="str">
        <f t="shared" ca="1" si="332"/>
        <v>ja</v>
      </c>
      <c r="Q1134" s="20" t="str">
        <f t="shared" ca="1" si="329"/>
        <v>Ja</v>
      </c>
      <c r="R1134" s="53" t="s">
        <v>1600</v>
      </c>
      <c r="S1134" s="84"/>
      <c r="T1134" s="83"/>
      <c r="U1134" s="33" t="str">
        <f t="shared" si="319"/>
        <v/>
      </c>
      <c r="V1134" s="29"/>
      <c r="W1134" s="35"/>
      <c r="X1134" s="35"/>
      <c r="Y1134" s="35"/>
      <c r="Z1134" s="35"/>
      <c r="AA1134" s="24" t="str">
        <f>IF(W1134&lt;&gt;"",VLOOKUP(W1134,'Anlagentypen strukt inkl RD end'!$A$2:$H$40,8),"")</f>
        <v/>
      </c>
      <c r="AB1134" s="24" t="str">
        <f>IF(X1134&lt;&gt;"",VLOOKUP(X1134,'Anlagentypen strukt inkl RD end'!$A$2:$H$40,8),"")</f>
        <v/>
      </c>
      <c r="AC1134" s="24" t="str">
        <f>IF(Y1134&lt;&gt;"",VLOOKUP(Y1134,'Anlagentypen strukt inkl RD end'!$A$2:$H$40,8),"")</f>
        <v/>
      </c>
      <c r="AD1134" s="24" t="str">
        <f>IF(Z1134&lt;&gt;"",VLOOKUP(Z1134,'Anlagentypen strukt inkl RD end'!$A$2:$H$40,8),"")</f>
        <v/>
      </c>
      <c r="AE1134" s="33" t="str">
        <f t="shared" si="320"/>
        <v/>
      </c>
      <c r="AF1134" s="25"/>
      <c r="AG1134" s="25"/>
      <c r="AH1134" s="25"/>
      <c r="AI1134" s="25"/>
      <c r="AJ1134" s="47" t="str">
        <f t="shared" si="321"/>
        <v/>
      </c>
      <c r="AK1134" s="48" t="str">
        <f t="shared" si="315"/>
        <v/>
      </c>
      <c r="AL1134" s="47" t="str">
        <f t="shared" si="326"/>
        <v/>
      </c>
      <c r="AM1134" s="27"/>
      <c r="AN1134" s="36" t="str">
        <f t="shared" si="316"/>
        <v/>
      </c>
      <c r="AO1134" s="39" t="str">
        <f t="shared" si="330"/>
        <v/>
      </c>
      <c r="AP1134" s="39" t="str">
        <f t="shared" si="322"/>
        <v/>
      </c>
      <c r="AQ1134" s="97" t="str">
        <f t="shared" si="317"/>
        <v/>
      </c>
      <c r="AR1134" s="140" t="str">
        <f>_xlfn.IFNA(IF(AND(MATCH(B1134,SlNrfürStrecke!A:A,0)&gt;0,MATCH(C1134,SlNrfürStrecke!B:B,0)&gt;0)=TRUE,"ja","nein"),"nein")</f>
        <v>nein</v>
      </c>
      <c r="AS1134" s="140" t="str">
        <f t="shared" si="323"/>
        <v>nein</v>
      </c>
      <c r="AT1134" s="113" t="str">
        <f t="shared" si="324"/>
        <v>Ja</v>
      </c>
      <c r="AU1134" s="113"/>
      <c r="AV1134" s="141" t="s">
        <v>3607</v>
      </c>
    </row>
    <row r="1135" spans="1:48" s="39" customFormat="1" ht="26.4" hidden="1" x14ac:dyDescent="0.25">
      <c r="A1135" s="23"/>
      <c r="B1135" s="77">
        <v>55205</v>
      </c>
      <c r="C1135" s="80" t="s">
        <v>3</v>
      </c>
      <c r="D1135" s="81" t="s">
        <v>8</v>
      </c>
      <c r="E1135" s="37" t="b">
        <f t="shared" si="325"/>
        <v>0</v>
      </c>
      <c r="F1135" s="37" t="b">
        <f t="shared" si="318"/>
        <v>0</v>
      </c>
      <c r="G1135" s="38" t="str">
        <f t="shared" si="327"/>
        <v>55205  g</v>
      </c>
      <c r="H1135" s="18" t="s">
        <v>3414</v>
      </c>
      <c r="I1135" s="93" t="s">
        <v>2346</v>
      </c>
      <c r="J1135" s="19" t="s">
        <v>3</v>
      </c>
      <c r="K1135" s="19" t="s">
        <v>3</v>
      </c>
      <c r="L1135" s="51"/>
      <c r="M1135" s="51"/>
      <c r="N1135" s="19" t="str">
        <f t="shared" si="328"/>
        <v/>
      </c>
      <c r="O1135" s="22" t="str">
        <f t="shared" ca="1" si="331"/>
        <v>ja</v>
      </c>
      <c r="P1135" s="22" t="str">
        <f t="shared" ca="1" si="332"/>
        <v>ja</v>
      </c>
      <c r="Q1135" s="20" t="str">
        <f t="shared" ca="1" si="329"/>
        <v>Ja</v>
      </c>
      <c r="R1135" s="53" t="s">
        <v>1602</v>
      </c>
      <c r="S1135" s="84"/>
      <c r="T1135" s="83"/>
      <c r="U1135" s="33" t="str">
        <f t="shared" si="319"/>
        <v/>
      </c>
      <c r="V1135" s="29"/>
      <c r="W1135" s="35"/>
      <c r="X1135" s="35"/>
      <c r="Y1135" s="35"/>
      <c r="Z1135" s="35"/>
      <c r="AA1135" s="24" t="str">
        <f>IF(W1135&lt;&gt;"",VLOOKUP(W1135,'Anlagentypen strukt inkl RD end'!$A$2:$H$40,8),"")</f>
        <v/>
      </c>
      <c r="AB1135" s="24" t="str">
        <f>IF(X1135&lt;&gt;"",VLOOKUP(X1135,'Anlagentypen strukt inkl RD end'!$A$2:$H$40,8),"")</f>
        <v/>
      </c>
      <c r="AC1135" s="24" t="str">
        <f>IF(Y1135&lt;&gt;"",VLOOKUP(Y1135,'Anlagentypen strukt inkl RD end'!$A$2:$H$40,8),"")</f>
        <v/>
      </c>
      <c r="AD1135" s="24" t="str">
        <f>IF(Z1135&lt;&gt;"",VLOOKUP(Z1135,'Anlagentypen strukt inkl RD end'!$A$2:$H$40,8),"")</f>
        <v/>
      </c>
      <c r="AE1135" s="33" t="str">
        <f t="shared" si="320"/>
        <v/>
      </c>
      <c r="AF1135" s="25"/>
      <c r="AG1135" s="25"/>
      <c r="AH1135" s="25"/>
      <c r="AI1135" s="25"/>
      <c r="AJ1135" s="47" t="str">
        <f t="shared" si="321"/>
        <v/>
      </c>
      <c r="AK1135" s="48" t="str">
        <f t="shared" si="315"/>
        <v/>
      </c>
      <c r="AL1135" s="47" t="str">
        <f t="shared" si="326"/>
        <v/>
      </c>
      <c r="AM1135" s="27"/>
      <c r="AN1135" s="36" t="str">
        <f t="shared" si="316"/>
        <v/>
      </c>
      <c r="AO1135" s="39" t="str">
        <f t="shared" si="330"/>
        <v/>
      </c>
      <c r="AP1135" s="39" t="str">
        <f t="shared" si="322"/>
        <v/>
      </c>
      <c r="AQ1135" s="97" t="str">
        <f t="shared" si="317"/>
        <v/>
      </c>
      <c r="AR1135" s="140" t="str">
        <f>_xlfn.IFNA(IF(AND(MATCH(B1135,SlNrfürStrecke!A:A,0)&gt;0,MATCH(C1135,SlNrfürStrecke!B:B,0)&gt;0)=TRUE,"ja","nein"),"nein")</f>
        <v>nein</v>
      </c>
      <c r="AS1135" s="140" t="str">
        <f t="shared" si="323"/>
        <v>nein</v>
      </c>
      <c r="AT1135" s="113" t="str">
        <f t="shared" si="324"/>
        <v>Ja</v>
      </c>
      <c r="AU1135" s="113"/>
      <c r="AV1135" s="141" t="s">
        <v>3607</v>
      </c>
    </row>
    <row r="1136" spans="1:48" s="39" customFormat="1" hidden="1" x14ac:dyDescent="0.25">
      <c r="A1136" s="23"/>
      <c r="B1136" s="77">
        <v>55206</v>
      </c>
      <c r="C1136" s="80" t="s">
        <v>3</v>
      </c>
      <c r="D1136" s="81" t="s">
        <v>8</v>
      </c>
      <c r="E1136" s="37" t="b">
        <f t="shared" si="325"/>
        <v>0</v>
      </c>
      <c r="F1136" s="37" t="b">
        <f t="shared" si="318"/>
        <v>0</v>
      </c>
      <c r="G1136" s="38" t="str">
        <f t="shared" si="327"/>
        <v>55206  g</v>
      </c>
      <c r="H1136" s="18" t="s">
        <v>1604</v>
      </c>
      <c r="I1136" s="93" t="s">
        <v>2346</v>
      </c>
      <c r="J1136" s="19" t="s">
        <v>3</v>
      </c>
      <c r="K1136" s="19" t="s">
        <v>3</v>
      </c>
      <c r="L1136" s="51"/>
      <c r="M1136" s="51"/>
      <c r="N1136" s="19" t="str">
        <f t="shared" si="328"/>
        <v/>
      </c>
      <c r="O1136" s="22" t="str">
        <f t="shared" ca="1" si="331"/>
        <v>ja</v>
      </c>
      <c r="P1136" s="22" t="str">
        <f t="shared" ca="1" si="332"/>
        <v>ja</v>
      </c>
      <c r="Q1136" s="20" t="str">
        <f t="shared" ca="1" si="329"/>
        <v>Ja</v>
      </c>
      <c r="R1136" s="53" t="s">
        <v>1603</v>
      </c>
      <c r="S1136" s="84"/>
      <c r="T1136" s="83"/>
      <c r="U1136" s="33" t="str">
        <f t="shared" si="319"/>
        <v/>
      </c>
      <c r="V1136" s="29"/>
      <c r="W1136" s="35"/>
      <c r="X1136" s="35"/>
      <c r="Y1136" s="35"/>
      <c r="Z1136" s="35"/>
      <c r="AA1136" s="24" t="str">
        <f>IF(W1136&lt;&gt;"",VLOOKUP(W1136,'Anlagentypen strukt inkl RD end'!$A$2:$H$40,8),"")</f>
        <v/>
      </c>
      <c r="AB1136" s="24" t="str">
        <f>IF(X1136&lt;&gt;"",VLOOKUP(X1136,'Anlagentypen strukt inkl RD end'!$A$2:$H$40,8),"")</f>
        <v/>
      </c>
      <c r="AC1136" s="24" t="str">
        <f>IF(Y1136&lt;&gt;"",VLOOKUP(Y1136,'Anlagentypen strukt inkl RD end'!$A$2:$H$40,8),"")</f>
        <v/>
      </c>
      <c r="AD1136" s="24" t="str">
        <f>IF(Z1136&lt;&gt;"",VLOOKUP(Z1136,'Anlagentypen strukt inkl RD end'!$A$2:$H$40,8),"")</f>
        <v/>
      </c>
      <c r="AE1136" s="33" t="str">
        <f t="shared" si="320"/>
        <v/>
      </c>
      <c r="AF1136" s="25"/>
      <c r="AG1136" s="25"/>
      <c r="AH1136" s="25"/>
      <c r="AI1136" s="25"/>
      <c r="AJ1136" s="47" t="str">
        <f t="shared" si="321"/>
        <v/>
      </c>
      <c r="AK1136" s="48" t="str">
        <f t="shared" si="315"/>
        <v/>
      </c>
      <c r="AL1136" s="47" t="str">
        <f t="shared" si="326"/>
        <v/>
      </c>
      <c r="AM1136" s="27"/>
      <c r="AN1136" s="36" t="str">
        <f t="shared" si="316"/>
        <v/>
      </c>
      <c r="AO1136" s="39" t="str">
        <f t="shared" si="330"/>
        <v/>
      </c>
      <c r="AP1136" s="39" t="str">
        <f t="shared" si="322"/>
        <v/>
      </c>
      <c r="AQ1136" s="97" t="str">
        <f t="shared" si="317"/>
        <v/>
      </c>
      <c r="AR1136" s="140" t="str">
        <f>_xlfn.IFNA(IF(AND(MATCH(B1136,SlNrfürStrecke!A:A,0)&gt;0,MATCH(C1136,SlNrfürStrecke!B:B,0)&gt;0)=TRUE,"ja","nein"),"nein")</f>
        <v>nein</v>
      </c>
      <c r="AS1136" s="140" t="str">
        <f t="shared" si="323"/>
        <v>nein</v>
      </c>
      <c r="AT1136" s="113" t="str">
        <f t="shared" si="324"/>
        <v>Ja</v>
      </c>
      <c r="AU1136" s="113"/>
      <c r="AV1136" s="141" t="s">
        <v>3607</v>
      </c>
    </row>
    <row r="1137" spans="1:48" s="39" customFormat="1" hidden="1" x14ac:dyDescent="0.25">
      <c r="A1137" s="23"/>
      <c r="B1137" s="77">
        <v>55207</v>
      </c>
      <c r="C1137" s="80" t="s">
        <v>3</v>
      </c>
      <c r="D1137" s="81" t="s">
        <v>8</v>
      </c>
      <c r="E1137" s="37" t="b">
        <f t="shared" si="325"/>
        <v>0</v>
      </c>
      <c r="F1137" s="37" t="b">
        <f t="shared" si="318"/>
        <v>0</v>
      </c>
      <c r="G1137" s="38" t="str">
        <f t="shared" si="327"/>
        <v>55207  g</v>
      </c>
      <c r="H1137" s="18" t="s">
        <v>1606</v>
      </c>
      <c r="I1137" s="93" t="s">
        <v>2346</v>
      </c>
      <c r="J1137" s="19" t="s">
        <v>3</v>
      </c>
      <c r="K1137" s="19" t="s">
        <v>3</v>
      </c>
      <c r="L1137" s="51"/>
      <c r="M1137" s="51"/>
      <c r="N1137" s="19" t="str">
        <f t="shared" si="328"/>
        <v/>
      </c>
      <c r="O1137" s="22" t="str">
        <f t="shared" ca="1" si="331"/>
        <v>ja</v>
      </c>
      <c r="P1137" s="22" t="str">
        <f t="shared" ca="1" si="332"/>
        <v>ja</v>
      </c>
      <c r="Q1137" s="20" t="str">
        <f t="shared" ca="1" si="329"/>
        <v>Ja</v>
      </c>
      <c r="R1137" s="53" t="s">
        <v>1605</v>
      </c>
      <c r="S1137" s="84"/>
      <c r="T1137" s="83"/>
      <c r="U1137" s="33" t="str">
        <f t="shared" si="319"/>
        <v/>
      </c>
      <c r="V1137" s="29"/>
      <c r="W1137" s="35"/>
      <c r="X1137" s="35"/>
      <c r="Y1137" s="35"/>
      <c r="Z1137" s="35"/>
      <c r="AA1137" s="24" t="str">
        <f>IF(W1137&lt;&gt;"",VLOOKUP(W1137,'Anlagentypen strukt inkl RD end'!$A$2:$H$40,8),"")</f>
        <v/>
      </c>
      <c r="AB1137" s="24" t="str">
        <f>IF(X1137&lt;&gt;"",VLOOKUP(X1137,'Anlagentypen strukt inkl RD end'!$A$2:$H$40,8),"")</f>
        <v/>
      </c>
      <c r="AC1137" s="24" t="str">
        <f>IF(Y1137&lt;&gt;"",VLOOKUP(Y1137,'Anlagentypen strukt inkl RD end'!$A$2:$H$40,8),"")</f>
        <v/>
      </c>
      <c r="AD1137" s="24" t="str">
        <f>IF(Z1137&lt;&gt;"",VLOOKUP(Z1137,'Anlagentypen strukt inkl RD end'!$A$2:$H$40,8),"")</f>
        <v/>
      </c>
      <c r="AE1137" s="33" t="str">
        <f t="shared" si="320"/>
        <v/>
      </c>
      <c r="AF1137" s="25"/>
      <c r="AG1137" s="25"/>
      <c r="AH1137" s="25"/>
      <c r="AI1137" s="25"/>
      <c r="AJ1137" s="47" t="str">
        <f t="shared" si="321"/>
        <v/>
      </c>
      <c r="AK1137" s="48" t="str">
        <f t="shared" si="315"/>
        <v/>
      </c>
      <c r="AL1137" s="47" t="str">
        <f t="shared" si="326"/>
        <v/>
      </c>
      <c r="AM1137" s="27"/>
      <c r="AN1137" s="36" t="str">
        <f t="shared" si="316"/>
        <v/>
      </c>
      <c r="AO1137" s="39" t="str">
        <f t="shared" si="330"/>
        <v/>
      </c>
      <c r="AP1137" s="39" t="str">
        <f t="shared" si="322"/>
        <v/>
      </c>
      <c r="AQ1137" s="97" t="str">
        <f t="shared" si="317"/>
        <v/>
      </c>
      <c r="AR1137" s="140" t="str">
        <f>_xlfn.IFNA(IF(AND(MATCH(B1137,SlNrfürStrecke!A:A,0)&gt;0,MATCH(C1137,SlNrfürStrecke!B:B,0)&gt;0)=TRUE,"ja","nein"),"nein")</f>
        <v>nein</v>
      </c>
      <c r="AS1137" s="140" t="str">
        <f t="shared" si="323"/>
        <v>nein</v>
      </c>
      <c r="AT1137" s="113" t="str">
        <f t="shared" si="324"/>
        <v>Ja</v>
      </c>
      <c r="AU1137" s="113"/>
      <c r="AV1137" s="141" t="s">
        <v>3607</v>
      </c>
    </row>
    <row r="1138" spans="1:48" s="39" customFormat="1" hidden="1" x14ac:dyDescent="0.25">
      <c r="A1138" s="23"/>
      <c r="B1138" s="77">
        <v>55208</v>
      </c>
      <c r="C1138" s="80" t="s">
        <v>3</v>
      </c>
      <c r="D1138" s="81" t="s">
        <v>8</v>
      </c>
      <c r="E1138" s="37" t="b">
        <f t="shared" si="325"/>
        <v>0</v>
      </c>
      <c r="F1138" s="37" t="b">
        <f t="shared" si="318"/>
        <v>0</v>
      </c>
      <c r="G1138" s="38" t="str">
        <f t="shared" si="327"/>
        <v>55208  g</v>
      </c>
      <c r="H1138" s="18" t="s">
        <v>1608</v>
      </c>
      <c r="I1138" s="93" t="s">
        <v>2346</v>
      </c>
      <c r="J1138" s="19" t="s">
        <v>3</v>
      </c>
      <c r="K1138" s="19" t="s">
        <v>3</v>
      </c>
      <c r="L1138" s="51"/>
      <c r="M1138" s="51"/>
      <c r="N1138" s="19" t="str">
        <f t="shared" si="328"/>
        <v/>
      </c>
      <c r="O1138" s="22" t="str">
        <f t="shared" ca="1" si="331"/>
        <v>ja</v>
      </c>
      <c r="P1138" s="22" t="str">
        <f t="shared" ca="1" si="332"/>
        <v>ja</v>
      </c>
      <c r="Q1138" s="20" t="str">
        <f t="shared" ca="1" si="329"/>
        <v>Ja</v>
      </c>
      <c r="R1138" s="53" t="s">
        <v>1607</v>
      </c>
      <c r="S1138" s="84"/>
      <c r="T1138" s="83"/>
      <c r="U1138" s="33" t="str">
        <f t="shared" si="319"/>
        <v/>
      </c>
      <c r="V1138" s="29"/>
      <c r="W1138" s="35"/>
      <c r="X1138" s="35"/>
      <c r="Y1138" s="35"/>
      <c r="Z1138" s="35"/>
      <c r="AA1138" s="24" t="str">
        <f>IF(W1138&lt;&gt;"",VLOOKUP(W1138,'Anlagentypen strukt inkl RD end'!$A$2:$H$40,8),"")</f>
        <v/>
      </c>
      <c r="AB1138" s="24" t="str">
        <f>IF(X1138&lt;&gt;"",VLOOKUP(X1138,'Anlagentypen strukt inkl RD end'!$A$2:$H$40,8),"")</f>
        <v/>
      </c>
      <c r="AC1138" s="24" t="str">
        <f>IF(Y1138&lt;&gt;"",VLOOKUP(Y1138,'Anlagentypen strukt inkl RD end'!$A$2:$H$40,8),"")</f>
        <v/>
      </c>
      <c r="AD1138" s="24" t="str">
        <f>IF(Z1138&lt;&gt;"",VLOOKUP(Z1138,'Anlagentypen strukt inkl RD end'!$A$2:$H$40,8),"")</f>
        <v/>
      </c>
      <c r="AE1138" s="33" t="str">
        <f t="shared" si="320"/>
        <v/>
      </c>
      <c r="AF1138" s="25"/>
      <c r="AG1138" s="25"/>
      <c r="AH1138" s="25"/>
      <c r="AI1138" s="25"/>
      <c r="AJ1138" s="47" t="str">
        <f t="shared" si="321"/>
        <v/>
      </c>
      <c r="AK1138" s="48" t="str">
        <f t="shared" si="315"/>
        <v/>
      </c>
      <c r="AL1138" s="47" t="str">
        <f t="shared" si="326"/>
        <v/>
      </c>
      <c r="AM1138" s="27"/>
      <c r="AN1138" s="36" t="str">
        <f t="shared" si="316"/>
        <v/>
      </c>
      <c r="AO1138" s="39" t="str">
        <f t="shared" si="330"/>
        <v/>
      </c>
      <c r="AP1138" s="39" t="str">
        <f t="shared" si="322"/>
        <v/>
      </c>
      <c r="AQ1138" s="97" t="str">
        <f t="shared" si="317"/>
        <v/>
      </c>
      <c r="AR1138" s="140" t="str">
        <f>_xlfn.IFNA(IF(AND(MATCH(B1138,SlNrfürStrecke!A:A,0)&gt;0,MATCH(C1138,SlNrfürStrecke!B:B,0)&gt;0)=TRUE,"ja","nein"),"nein")</f>
        <v>nein</v>
      </c>
      <c r="AS1138" s="140" t="str">
        <f t="shared" si="323"/>
        <v>nein</v>
      </c>
      <c r="AT1138" s="113" t="str">
        <f t="shared" si="324"/>
        <v>Ja</v>
      </c>
      <c r="AU1138" s="113"/>
      <c r="AV1138" s="141" t="s">
        <v>3607</v>
      </c>
    </row>
    <row r="1139" spans="1:48" s="39" customFormat="1" hidden="1" x14ac:dyDescent="0.25">
      <c r="A1139" s="23"/>
      <c r="B1139" s="77">
        <v>55209</v>
      </c>
      <c r="C1139" s="80" t="s">
        <v>3</v>
      </c>
      <c r="D1139" s="81" t="s">
        <v>8</v>
      </c>
      <c r="E1139" s="37" t="b">
        <f t="shared" si="325"/>
        <v>0</v>
      </c>
      <c r="F1139" s="37" t="b">
        <f t="shared" si="318"/>
        <v>0</v>
      </c>
      <c r="G1139" s="38" t="str">
        <f t="shared" si="327"/>
        <v>55209  g</v>
      </c>
      <c r="H1139" s="18" t="s">
        <v>1610</v>
      </c>
      <c r="I1139" s="93" t="s">
        <v>2346</v>
      </c>
      <c r="J1139" s="19" t="s">
        <v>3</v>
      </c>
      <c r="K1139" s="19" t="s">
        <v>3</v>
      </c>
      <c r="L1139" s="51"/>
      <c r="M1139" s="51"/>
      <c r="N1139" s="19" t="str">
        <f t="shared" si="328"/>
        <v/>
      </c>
      <c r="O1139" s="22" t="str">
        <f t="shared" ca="1" si="331"/>
        <v>ja</v>
      </c>
      <c r="P1139" s="22" t="str">
        <f t="shared" ca="1" si="332"/>
        <v>ja</v>
      </c>
      <c r="Q1139" s="20" t="str">
        <f t="shared" ca="1" si="329"/>
        <v>Ja</v>
      </c>
      <c r="R1139" s="53" t="s">
        <v>1609</v>
      </c>
      <c r="S1139" s="84"/>
      <c r="T1139" s="83"/>
      <c r="U1139" s="33" t="str">
        <f t="shared" si="319"/>
        <v/>
      </c>
      <c r="V1139" s="29"/>
      <c r="W1139" s="35"/>
      <c r="X1139" s="35"/>
      <c r="Y1139" s="35"/>
      <c r="Z1139" s="35"/>
      <c r="AA1139" s="24" t="str">
        <f>IF(W1139&lt;&gt;"",VLOOKUP(W1139,'Anlagentypen strukt inkl RD end'!$A$2:$H$40,8),"")</f>
        <v/>
      </c>
      <c r="AB1139" s="24" t="str">
        <f>IF(X1139&lt;&gt;"",VLOOKUP(X1139,'Anlagentypen strukt inkl RD end'!$A$2:$H$40,8),"")</f>
        <v/>
      </c>
      <c r="AC1139" s="24" t="str">
        <f>IF(Y1139&lt;&gt;"",VLOOKUP(Y1139,'Anlagentypen strukt inkl RD end'!$A$2:$H$40,8),"")</f>
        <v/>
      </c>
      <c r="AD1139" s="24" t="str">
        <f>IF(Z1139&lt;&gt;"",VLOOKUP(Z1139,'Anlagentypen strukt inkl RD end'!$A$2:$H$40,8),"")</f>
        <v/>
      </c>
      <c r="AE1139" s="33" t="str">
        <f t="shared" si="320"/>
        <v/>
      </c>
      <c r="AF1139" s="25"/>
      <c r="AG1139" s="25"/>
      <c r="AH1139" s="25"/>
      <c r="AI1139" s="25"/>
      <c r="AJ1139" s="47" t="str">
        <f t="shared" si="321"/>
        <v/>
      </c>
      <c r="AK1139" s="48" t="str">
        <f t="shared" si="315"/>
        <v/>
      </c>
      <c r="AL1139" s="47" t="str">
        <f t="shared" si="326"/>
        <v/>
      </c>
      <c r="AM1139" s="27"/>
      <c r="AN1139" s="36" t="str">
        <f t="shared" si="316"/>
        <v/>
      </c>
      <c r="AO1139" s="39" t="str">
        <f t="shared" si="330"/>
        <v/>
      </c>
      <c r="AP1139" s="39" t="str">
        <f t="shared" si="322"/>
        <v/>
      </c>
      <c r="AQ1139" s="97" t="str">
        <f t="shared" si="317"/>
        <v/>
      </c>
      <c r="AR1139" s="140" t="str">
        <f>_xlfn.IFNA(IF(AND(MATCH(B1139,SlNrfürStrecke!A:A,0)&gt;0,MATCH(C1139,SlNrfürStrecke!B:B,0)&gt;0)=TRUE,"ja","nein"),"nein")</f>
        <v>nein</v>
      </c>
      <c r="AS1139" s="140" t="str">
        <f t="shared" si="323"/>
        <v>nein</v>
      </c>
      <c r="AT1139" s="113" t="str">
        <f t="shared" si="324"/>
        <v>Ja</v>
      </c>
      <c r="AU1139" s="113"/>
      <c r="AV1139" s="141" t="s">
        <v>3607</v>
      </c>
    </row>
    <row r="1140" spans="1:48" s="39" customFormat="1" ht="26.4" hidden="1" x14ac:dyDescent="0.25">
      <c r="A1140" s="23"/>
      <c r="B1140" s="77">
        <v>55211</v>
      </c>
      <c r="C1140" s="80" t="s">
        <v>3</v>
      </c>
      <c r="D1140" s="81" t="s">
        <v>8</v>
      </c>
      <c r="E1140" s="37" t="b">
        <f t="shared" si="325"/>
        <v>0</v>
      </c>
      <c r="F1140" s="37" t="b">
        <f t="shared" si="318"/>
        <v>0</v>
      </c>
      <c r="G1140" s="38" t="str">
        <f t="shared" si="327"/>
        <v>55211  g</v>
      </c>
      <c r="H1140" s="18" t="s">
        <v>1612</v>
      </c>
      <c r="I1140" s="93" t="s">
        <v>2346</v>
      </c>
      <c r="J1140" s="19" t="s">
        <v>3</v>
      </c>
      <c r="K1140" s="19" t="s">
        <v>3</v>
      </c>
      <c r="L1140" s="51"/>
      <c r="M1140" s="51"/>
      <c r="N1140" s="19" t="str">
        <f t="shared" si="328"/>
        <v/>
      </c>
      <c r="O1140" s="22" t="str">
        <f t="shared" ca="1" si="331"/>
        <v>ja</v>
      </c>
      <c r="P1140" s="22" t="str">
        <f t="shared" ca="1" si="332"/>
        <v>ja</v>
      </c>
      <c r="Q1140" s="20" t="str">
        <f t="shared" ca="1" si="329"/>
        <v>Ja</v>
      </c>
      <c r="R1140" s="53" t="s">
        <v>1611</v>
      </c>
      <c r="S1140" s="84"/>
      <c r="T1140" s="83"/>
      <c r="U1140" s="33" t="str">
        <f t="shared" si="319"/>
        <v/>
      </c>
      <c r="V1140" s="29"/>
      <c r="W1140" s="35"/>
      <c r="X1140" s="35"/>
      <c r="Y1140" s="35"/>
      <c r="Z1140" s="35"/>
      <c r="AA1140" s="24" t="str">
        <f>IF(W1140&lt;&gt;"",VLOOKUP(W1140,'Anlagentypen strukt inkl RD end'!$A$2:$H$40,8),"")</f>
        <v/>
      </c>
      <c r="AB1140" s="24" t="str">
        <f>IF(X1140&lt;&gt;"",VLOOKUP(X1140,'Anlagentypen strukt inkl RD end'!$A$2:$H$40,8),"")</f>
        <v/>
      </c>
      <c r="AC1140" s="24" t="str">
        <f>IF(Y1140&lt;&gt;"",VLOOKUP(Y1140,'Anlagentypen strukt inkl RD end'!$A$2:$H$40,8),"")</f>
        <v/>
      </c>
      <c r="AD1140" s="24" t="str">
        <f>IF(Z1140&lt;&gt;"",VLOOKUP(Z1140,'Anlagentypen strukt inkl RD end'!$A$2:$H$40,8),"")</f>
        <v/>
      </c>
      <c r="AE1140" s="33" t="str">
        <f t="shared" si="320"/>
        <v/>
      </c>
      <c r="AF1140" s="25"/>
      <c r="AG1140" s="25"/>
      <c r="AH1140" s="25"/>
      <c r="AI1140" s="25"/>
      <c r="AJ1140" s="47" t="str">
        <f t="shared" si="321"/>
        <v/>
      </c>
      <c r="AK1140" s="48" t="str">
        <f t="shared" si="315"/>
        <v/>
      </c>
      <c r="AL1140" s="47" t="str">
        <f t="shared" si="326"/>
        <v/>
      </c>
      <c r="AM1140" s="27"/>
      <c r="AN1140" s="36" t="str">
        <f t="shared" si="316"/>
        <v/>
      </c>
      <c r="AO1140" s="39" t="str">
        <f t="shared" si="330"/>
        <v/>
      </c>
      <c r="AP1140" s="39" t="str">
        <f t="shared" si="322"/>
        <v/>
      </c>
      <c r="AQ1140" s="97" t="str">
        <f t="shared" si="317"/>
        <v/>
      </c>
      <c r="AR1140" s="140" t="str">
        <f>_xlfn.IFNA(IF(AND(MATCH(B1140,SlNrfürStrecke!A:A,0)&gt;0,MATCH(C1140,SlNrfürStrecke!B:B,0)&gt;0)=TRUE,"ja","nein"),"nein")</f>
        <v>nein</v>
      </c>
      <c r="AS1140" s="140" t="str">
        <f t="shared" si="323"/>
        <v>nein</v>
      </c>
      <c r="AT1140" s="113" t="str">
        <f t="shared" si="324"/>
        <v>Ja</v>
      </c>
      <c r="AU1140" s="113"/>
      <c r="AV1140" s="141" t="s">
        <v>3607</v>
      </c>
    </row>
    <row r="1141" spans="1:48" s="39" customFormat="1" hidden="1" x14ac:dyDescent="0.25">
      <c r="A1141" s="23"/>
      <c r="B1141" s="77">
        <v>55212</v>
      </c>
      <c r="C1141" s="80" t="s">
        <v>3</v>
      </c>
      <c r="D1141" s="81" t="s">
        <v>8</v>
      </c>
      <c r="E1141" s="37" t="b">
        <f t="shared" si="325"/>
        <v>0</v>
      </c>
      <c r="F1141" s="37" t="b">
        <f t="shared" si="318"/>
        <v>0</v>
      </c>
      <c r="G1141" s="38" t="str">
        <f t="shared" si="327"/>
        <v>55212  g</v>
      </c>
      <c r="H1141" s="18" t="s">
        <v>1614</v>
      </c>
      <c r="I1141" s="93" t="s">
        <v>2346</v>
      </c>
      <c r="J1141" s="19" t="s">
        <v>3</v>
      </c>
      <c r="K1141" s="19" t="s">
        <v>3</v>
      </c>
      <c r="L1141" s="51"/>
      <c r="M1141" s="51"/>
      <c r="N1141" s="19" t="str">
        <f t="shared" si="328"/>
        <v/>
      </c>
      <c r="O1141" s="22" t="str">
        <f t="shared" ca="1" si="331"/>
        <v>ja</v>
      </c>
      <c r="P1141" s="22" t="str">
        <f t="shared" ca="1" si="332"/>
        <v>ja</v>
      </c>
      <c r="Q1141" s="20" t="str">
        <f t="shared" ca="1" si="329"/>
        <v>Ja</v>
      </c>
      <c r="R1141" s="53" t="s">
        <v>1613</v>
      </c>
      <c r="S1141" s="84"/>
      <c r="T1141" s="83"/>
      <c r="U1141" s="33" t="str">
        <f t="shared" si="319"/>
        <v/>
      </c>
      <c r="V1141" s="29"/>
      <c r="W1141" s="35"/>
      <c r="X1141" s="35"/>
      <c r="Y1141" s="35"/>
      <c r="Z1141" s="35"/>
      <c r="AA1141" s="24" t="str">
        <f>IF(W1141&lt;&gt;"",VLOOKUP(W1141,'Anlagentypen strukt inkl RD end'!$A$2:$H$40,8),"")</f>
        <v/>
      </c>
      <c r="AB1141" s="24" t="str">
        <f>IF(X1141&lt;&gt;"",VLOOKUP(X1141,'Anlagentypen strukt inkl RD end'!$A$2:$H$40,8),"")</f>
        <v/>
      </c>
      <c r="AC1141" s="24" t="str">
        <f>IF(Y1141&lt;&gt;"",VLOOKUP(Y1141,'Anlagentypen strukt inkl RD end'!$A$2:$H$40,8),"")</f>
        <v/>
      </c>
      <c r="AD1141" s="24" t="str">
        <f>IF(Z1141&lt;&gt;"",VLOOKUP(Z1141,'Anlagentypen strukt inkl RD end'!$A$2:$H$40,8),"")</f>
        <v/>
      </c>
      <c r="AE1141" s="33" t="str">
        <f t="shared" si="320"/>
        <v/>
      </c>
      <c r="AF1141" s="25"/>
      <c r="AG1141" s="25"/>
      <c r="AH1141" s="25"/>
      <c r="AI1141" s="25"/>
      <c r="AJ1141" s="47" t="str">
        <f t="shared" si="321"/>
        <v/>
      </c>
      <c r="AK1141" s="48" t="str">
        <f t="shared" si="315"/>
        <v/>
      </c>
      <c r="AL1141" s="47" t="str">
        <f t="shared" si="326"/>
        <v/>
      </c>
      <c r="AM1141" s="27"/>
      <c r="AN1141" s="36" t="str">
        <f t="shared" si="316"/>
        <v/>
      </c>
      <c r="AO1141" s="39" t="str">
        <f t="shared" si="330"/>
        <v/>
      </c>
      <c r="AP1141" s="39" t="str">
        <f t="shared" si="322"/>
        <v/>
      </c>
      <c r="AQ1141" s="97" t="str">
        <f t="shared" si="317"/>
        <v/>
      </c>
      <c r="AR1141" s="140" t="str">
        <f>_xlfn.IFNA(IF(AND(MATCH(B1141,SlNrfürStrecke!A:A,0)&gt;0,MATCH(C1141,SlNrfürStrecke!B:B,0)&gt;0)=TRUE,"ja","nein"),"nein")</f>
        <v>nein</v>
      </c>
      <c r="AS1141" s="140" t="str">
        <f t="shared" si="323"/>
        <v>nein</v>
      </c>
      <c r="AT1141" s="113" t="str">
        <f t="shared" si="324"/>
        <v>Ja</v>
      </c>
      <c r="AU1141" s="113"/>
      <c r="AV1141" s="141" t="s">
        <v>3607</v>
      </c>
    </row>
    <row r="1142" spans="1:48" s="39" customFormat="1" hidden="1" x14ac:dyDescent="0.25">
      <c r="A1142" s="23"/>
      <c r="B1142" s="77">
        <v>55213</v>
      </c>
      <c r="C1142" s="80" t="s">
        <v>3</v>
      </c>
      <c r="D1142" s="81" t="s">
        <v>8</v>
      </c>
      <c r="E1142" s="37" t="b">
        <f t="shared" si="325"/>
        <v>0</v>
      </c>
      <c r="F1142" s="37" t="b">
        <f t="shared" si="318"/>
        <v>0</v>
      </c>
      <c r="G1142" s="38" t="str">
        <f t="shared" si="327"/>
        <v>55213  g</v>
      </c>
      <c r="H1142" s="18" t="s">
        <v>1616</v>
      </c>
      <c r="I1142" s="93" t="s">
        <v>2346</v>
      </c>
      <c r="J1142" s="19" t="s">
        <v>3</v>
      </c>
      <c r="K1142" s="19" t="s">
        <v>3</v>
      </c>
      <c r="L1142" s="51"/>
      <c r="M1142" s="51"/>
      <c r="N1142" s="19" t="str">
        <f t="shared" si="328"/>
        <v/>
      </c>
      <c r="O1142" s="22" t="str">
        <f t="shared" ca="1" si="331"/>
        <v>ja</v>
      </c>
      <c r="P1142" s="22" t="str">
        <f t="shared" ca="1" si="332"/>
        <v>ja</v>
      </c>
      <c r="Q1142" s="20" t="str">
        <f t="shared" ca="1" si="329"/>
        <v>Ja</v>
      </c>
      <c r="R1142" s="53" t="s">
        <v>1615</v>
      </c>
      <c r="S1142" s="84"/>
      <c r="T1142" s="83"/>
      <c r="U1142" s="33" t="str">
        <f t="shared" si="319"/>
        <v/>
      </c>
      <c r="V1142" s="29"/>
      <c r="W1142" s="35"/>
      <c r="X1142" s="35"/>
      <c r="Y1142" s="35"/>
      <c r="Z1142" s="35"/>
      <c r="AA1142" s="24" t="str">
        <f>IF(W1142&lt;&gt;"",VLOOKUP(W1142,'Anlagentypen strukt inkl RD end'!$A$2:$H$40,8),"")</f>
        <v/>
      </c>
      <c r="AB1142" s="24" t="str">
        <f>IF(X1142&lt;&gt;"",VLOOKUP(X1142,'Anlagentypen strukt inkl RD end'!$A$2:$H$40,8),"")</f>
        <v/>
      </c>
      <c r="AC1142" s="24" t="str">
        <f>IF(Y1142&lt;&gt;"",VLOOKUP(Y1142,'Anlagentypen strukt inkl RD end'!$A$2:$H$40,8),"")</f>
        <v/>
      </c>
      <c r="AD1142" s="24" t="str">
        <f>IF(Z1142&lt;&gt;"",VLOOKUP(Z1142,'Anlagentypen strukt inkl RD end'!$A$2:$H$40,8),"")</f>
        <v/>
      </c>
      <c r="AE1142" s="33" t="str">
        <f t="shared" si="320"/>
        <v/>
      </c>
      <c r="AF1142" s="25"/>
      <c r="AG1142" s="25"/>
      <c r="AH1142" s="25"/>
      <c r="AI1142" s="25"/>
      <c r="AJ1142" s="47" t="str">
        <f t="shared" si="321"/>
        <v/>
      </c>
      <c r="AK1142" s="48" t="str">
        <f t="shared" si="315"/>
        <v/>
      </c>
      <c r="AL1142" s="47" t="str">
        <f t="shared" si="326"/>
        <v/>
      </c>
      <c r="AM1142" s="27"/>
      <c r="AN1142" s="36" t="str">
        <f t="shared" si="316"/>
        <v/>
      </c>
      <c r="AO1142" s="39" t="str">
        <f t="shared" si="330"/>
        <v/>
      </c>
      <c r="AP1142" s="39" t="str">
        <f t="shared" si="322"/>
        <v/>
      </c>
      <c r="AQ1142" s="97" t="str">
        <f t="shared" si="317"/>
        <v/>
      </c>
      <c r="AR1142" s="140" t="str">
        <f>_xlfn.IFNA(IF(AND(MATCH(B1142,SlNrfürStrecke!A:A,0)&gt;0,MATCH(C1142,SlNrfürStrecke!B:B,0)&gt;0)=TRUE,"ja","nein"),"nein")</f>
        <v>nein</v>
      </c>
      <c r="AS1142" s="140" t="str">
        <f t="shared" si="323"/>
        <v>nein</v>
      </c>
      <c r="AT1142" s="113" t="str">
        <f t="shared" si="324"/>
        <v>Ja</v>
      </c>
      <c r="AU1142" s="113"/>
      <c r="AV1142" s="141" t="s">
        <v>3607</v>
      </c>
    </row>
    <row r="1143" spans="1:48" s="39" customFormat="1" hidden="1" x14ac:dyDescent="0.25">
      <c r="A1143" s="23"/>
      <c r="B1143" s="77">
        <v>55214</v>
      </c>
      <c r="C1143" s="80" t="s">
        <v>3</v>
      </c>
      <c r="D1143" s="81" t="s">
        <v>8</v>
      </c>
      <c r="E1143" s="37" t="b">
        <f t="shared" si="325"/>
        <v>0</v>
      </c>
      <c r="F1143" s="37" t="b">
        <f t="shared" si="318"/>
        <v>0</v>
      </c>
      <c r="G1143" s="38" t="str">
        <f t="shared" si="327"/>
        <v>55214  g</v>
      </c>
      <c r="H1143" s="18" t="s">
        <v>1618</v>
      </c>
      <c r="I1143" s="93" t="s">
        <v>2346</v>
      </c>
      <c r="J1143" s="19" t="s">
        <v>3</v>
      </c>
      <c r="K1143" s="19" t="s">
        <v>3</v>
      </c>
      <c r="L1143" s="51"/>
      <c r="M1143" s="51"/>
      <c r="N1143" s="19" t="str">
        <f t="shared" si="328"/>
        <v/>
      </c>
      <c r="O1143" s="22" t="str">
        <f t="shared" ca="1" si="331"/>
        <v>ja</v>
      </c>
      <c r="P1143" s="22" t="str">
        <f t="shared" ca="1" si="332"/>
        <v>ja</v>
      </c>
      <c r="Q1143" s="20" t="str">
        <f t="shared" ca="1" si="329"/>
        <v>Ja</v>
      </c>
      <c r="R1143" s="53" t="s">
        <v>1617</v>
      </c>
      <c r="S1143" s="84"/>
      <c r="T1143" s="83"/>
      <c r="U1143" s="33" t="str">
        <f t="shared" si="319"/>
        <v/>
      </c>
      <c r="V1143" s="29"/>
      <c r="W1143" s="35"/>
      <c r="X1143" s="35"/>
      <c r="Y1143" s="35"/>
      <c r="Z1143" s="35"/>
      <c r="AA1143" s="24" t="str">
        <f>IF(W1143&lt;&gt;"",VLOOKUP(W1143,'Anlagentypen strukt inkl RD end'!$A$2:$H$40,8),"")</f>
        <v/>
      </c>
      <c r="AB1143" s="24" t="str">
        <f>IF(X1143&lt;&gt;"",VLOOKUP(X1143,'Anlagentypen strukt inkl RD end'!$A$2:$H$40,8),"")</f>
        <v/>
      </c>
      <c r="AC1143" s="24" t="str">
        <f>IF(Y1143&lt;&gt;"",VLOOKUP(Y1143,'Anlagentypen strukt inkl RD end'!$A$2:$H$40,8),"")</f>
        <v/>
      </c>
      <c r="AD1143" s="24" t="str">
        <f>IF(Z1143&lt;&gt;"",VLOOKUP(Z1143,'Anlagentypen strukt inkl RD end'!$A$2:$H$40,8),"")</f>
        <v/>
      </c>
      <c r="AE1143" s="33" t="str">
        <f t="shared" si="320"/>
        <v/>
      </c>
      <c r="AF1143" s="25"/>
      <c r="AG1143" s="25"/>
      <c r="AH1143" s="25"/>
      <c r="AI1143" s="25"/>
      <c r="AJ1143" s="47" t="str">
        <f t="shared" si="321"/>
        <v/>
      </c>
      <c r="AK1143" s="48" t="str">
        <f t="shared" si="315"/>
        <v/>
      </c>
      <c r="AL1143" s="47" t="str">
        <f t="shared" si="326"/>
        <v/>
      </c>
      <c r="AM1143" s="27"/>
      <c r="AN1143" s="36" t="str">
        <f t="shared" si="316"/>
        <v/>
      </c>
      <c r="AO1143" s="39" t="str">
        <f t="shared" si="330"/>
        <v/>
      </c>
      <c r="AP1143" s="39" t="str">
        <f t="shared" si="322"/>
        <v/>
      </c>
      <c r="AQ1143" s="97" t="str">
        <f t="shared" si="317"/>
        <v/>
      </c>
      <c r="AR1143" s="140" t="str">
        <f>_xlfn.IFNA(IF(AND(MATCH(B1143,SlNrfürStrecke!A:A,0)&gt;0,MATCH(C1143,SlNrfürStrecke!B:B,0)&gt;0)=TRUE,"ja","nein"),"nein")</f>
        <v>nein</v>
      </c>
      <c r="AS1143" s="140" t="str">
        <f t="shared" si="323"/>
        <v>nein</v>
      </c>
      <c r="AT1143" s="113" t="str">
        <f t="shared" si="324"/>
        <v>Ja</v>
      </c>
      <c r="AU1143" s="113"/>
      <c r="AV1143" s="141" t="s">
        <v>3607</v>
      </c>
    </row>
    <row r="1144" spans="1:48" s="39" customFormat="1" hidden="1" x14ac:dyDescent="0.25">
      <c r="A1144" s="23"/>
      <c r="B1144" s="77">
        <v>55220</v>
      </c>
      <c r="C1144" s="80" t="s">
        <v>3</v>
      </c>
      <c r="D1144" s="81" t="s">
        <v>8</v>
      </c>
      <c r="E1144" s="37" t="b">
        <f t="shared" si="325"/>
        <v>0</v>
      </c>
      <c r="F1144" s="37" t="b">
        <f t="shared" si="318"/>
        <v>0</v>
      </c>
      <c r="G1144" s="38" t="str">
        <f t="shared" si="327"/>
        <v>55220  g</v>
      </c>
      <c r="H1144" s="18" t="s">
        <v>1620</v>
      </c>
      <c r="I1144" s="93" t="s">
        <v>2346</v>
      </c>
      <c r="J1144" s="19" t="s">
        <v>3</v>
      </c>
      <c r="K1144" s="19" t="s">
        <v>3</v>
      </c>
      <c r="L1144" s="51"/>
      <c r="M1144" s="51"/>
      <c r="N1144" s="19" t="str">
        <f t="shared" si="328"/>
        <v/>
      </c>
      <c r="O1144" s="22" t="str">
        <f t="shared" ca="1" si="331"/>
        <v>ja</v>
      </c>
      <c r="P1144" s="22" t="str">
        <f t="shared" ca="1" si="332"/>
        <v>ja</v>
      </c>
      <c r="Q1144" s="20" t="str">
        <f t="shared" ca="1" si="329"/>
        <v>Ja</v>
      </c>
      <c r="R1144" s="53" t="s">
        <v>1619</v>
      </c>
      <c r="S1144" s="84"/>
      <c r="T1144" s="83"/>
      <c r="U1144" s="33" t="str">
        <f t="shared" si="319"/>
        <v/>
      </c>
      <c r="V1144" s="29"/>
      <c r="W1144" s="35"/>
      <c r="X1144" s="35"/>
      <c r="Y1144" s="35"/>
      <c r="Z1144" s="35"/>
      <c r="AA1144" s="24" t="str">
        <f>IF(W1144&lt;&gt;"",VLOOKUP(W1144,'Anlagentypen strukt inkl RD end'!$A$2:$H$40,8),"")</f>
        <v/>
      </c>
      <c r="AB1144" s="24" t="str">
        <f>IF(X1144&lt;&gt;"",VLOOKUP(X1144,'Anlagentypen strukt inkl RD end'!$A$2:$H$40,8),"")</f>
        <v/>
      </c>
      <c r="AC1144" s="24" t="str">
        <f>IF(Y1144&lt;&gt;"",VLOOKUP(Y1144,'Anlagentypen strukt inkl RD end'!$A$2:$H$40,8),"")</f>
        <v/>
      </c>
      <c r="AD1144" s="24" t="str">
        <f>IF(Z1144&lt;&gt;"",VLOOKUP(Z1144,'Anlagentypen strukt inkl RD end'!$A$2:$H$40,8),"")</f>
        <v/>
      </c>
      <c r="AE1144" s="33" t="str">
        <f t="shared" si="320"/>
        <v/>
      </c>
      <c r="AF1144" s="25"/>
      <c r="AG1144" s="25"/>
      <c r="AH1144" s="25"/>
      <c r="AI1144" s="25"/>
      <c r="AJ1144" s="47" t="str">
        <f t="shared" si="321"/>
        <v/>
      </c>
      <c r="AK1144" s="48" t="str">
        <f t="shared" si="315"/>
        <v/>
      </c>
      <c r="AL1144" s="47" t="str">
        <f t="shared" si="326"/>
        <v/>
      </c>
      <c r="AM1144" s="27"/>
      <c r="AN1144" s="36" t="str">
        <f t="shared" si="316"/>
        <v/>
      </c>
      <c r="AO1144" s="39" t="str">
        <f t="shared" si="330"/>
        <v/>
      </c>
      <c r="AP1144" s="39" t="str">
        <f t="shared" si="322"/>
        <v/>
      </c>
      <c r="AQ1144" s="97" t="str">
        <f t="shared" si="317"/>
        <v/>
      </c>
      <c r="AR1144" s="140" t="str">
        <f>_xlfn.IFNA(IF(AND(MATCH(B1144,SlNrfürStrecke!A:A,0)&gt;0,MATCH(C1144,SlNrfürStrecke!B:B,0)&gt;0)=TRUE,"ja","nein"),"nein")</f>
        <v>nein</v>
      </c>
      <c r="AS1144" s="140" t="str">
        <f t="shared" si="323"/>
        <v>nein</v>
      </c>
      <c r="AT1144" s="113" t="str">
        <f t="shared" si="324"/>
        <v>Ja</v>
      </c>
      <c r="AU1144" s="113"/>
      <c r="AV1144" s="141" t="s">
        <v>3607</v>
      </c>
    </row>
    <row r="1145" spans="1:48" s="39" customFormat="1" hidden="1" x14ac:dyDescent="0.25">
      <c r="A1145" s="23"/>
      <c r="B1145" s="77">
        <v>55223</v>
      </c>
      <c r="C1145" s="80" t="s">
        <v>3</v>
      </c>
      <c r="D1145" s="81" t="s">
        <v>8</v>
      </c>
      <c r="E1145" s="37" t="b">
        <f t="shared" si="325"/>
        <v>0</v>
      </c>
      <c r="F1145" s="37" t="b">
        <f t="shared" si="318"/>
        <v>0</v>
      </c>
      <c r="G1145" s="38" t="str">
        <f t="shared" si="327"/>
        <v>55223  g</v>
      </c>
      <c r="H1145" s="18" t="s">
        <v>1622</v>
      </c>
      <c r="I1145" s="93" t="s">
        <v>2346</v>
      </c>
      <c r="J1145" s="19" t="s">
        <v>3</v>
      </c>
      <c r="K1145" s="19" t="s">
        <v>3</v>
      </c>
      <c r="L1145" s="51"/>
      <c r="M1145" s="51"/>
      <c r="N1145" s="19" t="str">
        <f t="shared" si="328"/>
        <v/>
      </c>
      <c r="O1145" s="22" t="str">
        <f t="shared" ca="1" si="331"/>
        <v>ja</v>
      </c>
      <c r="P1145" s="22" t="str">
        <f t="shared" ca="1" si="332"/>
        <v>ja</v>
      </c>
      <c r="Q1145" s="20" t="str">
        <f t="shared" ca="1" si="329"/>
        <v>Ja</v>
      </c>
      <c r="R1145" s="53" t="s">
        <v>1621</v>
      </c>
      <c r="S1145" s="84"/>
      <c r="T1145" s="83"/>
      <c r="U1145" s="33" t="str">
        <f t="shared" si="319"/>
        <v/>
      </c>
      <c r="V1145" s="29"/>
      <c r="W1145" s="35"/>
      <c r="X1145" s="35"/>
      <c r="Y1145" s="35"/>
      <c r="Z1145" s="35"/>
      <c r="AA1145" s="24" t="str">
        <f>IF(W1145&lt;&gt;"",VLOOKUP(W1145,'Anlagentypen strukt inkl RD end'!$A$2:$H$40,8),"")</f>
        <v/>
      </c>
      <c r="AB1145" s="24" t="str">
        <f>IF(X1145&lt;&gt;"",VLOOKUP(X1145,'Anlagentypen strukt inkl RD end'!$A$2:$H$40,8),"")</f>
        <v/>
      </c>
      <c r="AC1145" s="24" t="str">
        <f>IF(Y1145&lt;&gt;"",VLOOKUP(Y1145,'Anlagentypen strukt inkl RD end'!$A$2:$H$40,8),"")</f>
        <v/>
      </c>
      <c r="AD1145" s="24" t="str">
        <f>IF(Z1145&lt;&gt;"",VLOOKUP(Z1145,'Anlagentypen strukt inkl RD end'!$A$2:$H$40,8),"")</f>
        <v/>
      </c>
      <c r="AE1145" s="33" t="str">
        <f t="shared" si="320"/>
        <v/>
      </c>
      <c r="AF1145" s="25"/>
      <c r="AG1145" s="25"/>
      <c r="AH1145" s="25"/>
      <c r="AI1145" s="25"/>
      <c r="AJ1145" s="47" t="str">
        <f t="shared" si="321"/>
        <v/>
      </c>
      <c r="AK1145" s="48" t="str">
        <f t="shared" si="315"/>
        <v/>
      </c>
      <c r="AL1145" s="47" t="str">
        <f t="shared" si="326"/>
        <v/>
      </c>
      <c r="AM1145" s="27"/>
      <c r="AN1145" s="36" t="str">
        <f t="shared" si="316"/>
        <v/>
      </c>
      <c r="AO1145" s="39" t="str">
        <f t="shared" si="330"/>
        <v/>
      </c>
      <c r="AP1145" s="39" t="str">
        <f t="shared" si="322"/>
        <v/>
      </c>
      <c r="AQ1145" s="97" t="str">
        <f t="shared" si="317"/>
        <v/>
      </c>
      <c r="AR1145" s="140" t="str">
        <f>_xlfn.IFNA(IF(AND(MATCH(B1145,SlNrfürStrecke!A:A,0)&gt;0,MATCH(C1145,SlNrfürStrecke!B:B,0)&gt;0)=TRUE,"ja","nein"),"nein")</f>
        <v>nein</v>
      </c>
      <c r="AS1145" s="140" t="str">
        <f t="shared" si="323"/>
        <v>nein</v>
      </c>
      <c r="AT1145" s="113" t="str">
        <f t="shared" si="324"/>
        <v>Ja</v>
      </c>
      <c r="AU1145" s="113"/>
      <c r="AV1145" s="141" t="s">
        <v>3607</v>
      </c>
    </row>
    <row r="1146" spans="1:48" s="39" customFormat="1" ht="26.4" hidden="1" x14ac:dyDescent="0.25">
      <c r="A1146" s="23"/>
      <c r="B1146" s="77">
        <v>55224</v>
      </c>
      <c r="C1146" s="80" t="s">
        <v>3</v>
      </c>
      <c r="D1146" s="81" t="s">
        <v>8</v>
      </c>
      <c r="E1146" s="37" t="b">
        <f t="shared" si="325"/>
        <v>0</v>
      </c>
      <c r="F1146" s="37" t="b">
        <f t="shared" si="318"/>
        <v>0</v>
      </c>
      <c r="G1146" s="38" t="str">
        <f t="shared" si="327"/>
        <v>55224  g</v>
      </c>
      <c r="H1146" s="18" t="s">
        <v>1624</v>
      </c>
      <c r="I1146" s="93" t="s">
        <v>2346</v>
      </c>
      <c r="J1146" s="19" t="s">
        <v>3</v>
      </c>
      <c r="K1146" s="19" t="s">
        <v>3</v>
      </c>
      <c r="L1146" s="51"/>
      <c r="M1146" s="51"/>
      <c r="N1146" s="19" t="str">
        <f t="shared" si="328"/>
        <v/>
      </c>
      <c r="O1146" s="22" t="str">
        <f t="shared" ca="1" si="331"/>
        <v>ja</v>
      </c>
      <c r="P1146" s="22" t="str">
        <f t="shared" ca="1" si="332"/>
        <v>ja</v>
      </c>
      <c r="Q1146" s="20" t="str">
        <f t="shared" ca="1" si="329"/>
        <v>Ja</v>
      </c>
      <c r="R1146" s="53" t="s">
        <v>1623</v>
      </c>
      <c r="S1146" s="84"/>
      <c r="T1146" s="83"/>
      <c r="U1146" s="33" t="str">
        <f t="shared" si="319"/>
        <v/>
      </c>
      <c r="V1146" s="29"/>
      <c r="W1146" s="35"/>
      <c r="X1146" s="35"/>
      <c r="Y1146" s="35"/>
      <c r="Z1146" s="35"/>
      <c r="AA1146" s="24" t="str">
        <f>IF(W1146&lt;&gt;"",VLOOKUP(W1146,'Anlagentypen strukt inkl RD end'!$A$2:$H$40,8),"")</f>
        <v/>
      </c>
      <c r="AB1146" s="24" t="str">
        <f>IF(X1146&lt;&gt;"",VLOOKUP(X1146,'Anlagentypen strukt inkl RD end'!$A$2:$H$40,8),"")</f>
        <v/>
      </c>
      <c r="AC1146" s="24" t="str">
        <f>IF(Y1146&lt;&gt;"",VLOOKUP(Y1146,'Anlagentypen strukt inkl RD end'!$A$2:$H$40,8),"")</f>
        <v/>
      </c>
      <c r="AD1146" s="24" t="str">
        <f>IF(Z1146&lt;&gt;"",VLOOKUP(Z1146,'Anlagentypen strukt inkl RD end'!$A$2:$H$40,8),"")</f>
        <v/>
      </c>
      <c r="AE1146" s="33" t="str">
        <f t="shared" si="320"/>
        <v/>
      </c>
      <c r="AF1146" s="25"/>
      <c r="AG1146" s="25"/>
      <c r="AH1146" s="25"/>
      <c r="AI1146" s="25"/>
      <c r="AJ1146" s="47" t="str">
        <f t="shared" si="321"/>
        <v/>
      </c>
      <c r="AK1146" s="48" t="str">
        <f t="shared" si="315"/>
        <v/>
      </c>
      <c r="AL1146" s="47" t="str">
        <f t="shared" si="326"/>
        <v/>
      </c>
      <c r="AM1146" s="27"/>
      <c r="AN1146" s="36" t="str">
        <f t="shared" si="316"/>
        <v/>
      </c>
      <c r="AO1146" s="39" t="str">
        <f t="shared" si="330"/>
        <v/>
      </c>
      <c r="AP1146" s="39" t="str">
        <f t="shared" si="322"/>
        <v/>
      </c>
      <c r="AQ1146" s="97" t="str">
        <f t="shared" si="317"/>
        <v/>
      </c>
      <c r="AR1146" s="140" t="str">
        <f>_xlfn.IFNA(IF(AND(MATCH(B1146,SlNrfürStrecke!A:A,0)&gt;0,MATCH(C1146,SlNrfürStrecke!B:B,0)&gt;0)=TRUE,"ja","nein"),"nein")</f>
        <v>nein</v>
      </c>
      <c r="AS1146" s="140" t="str">
        <f t="shared" si="323"/>
        <v>nein</v>
      </c>
      <c r="AT1146" s="113" t="str">
        <f t="shared" si="324"/>
        <v>Ja</v>
      </c>
      <c r="AU1146" s="113"/>
      <c r="AV1146" s="141" t="s">
        <v>3607</v>
      </c>
    </row>
    <row r="1147" spans="1:48" s="39" customFormat="1" ht="26.4" hidden="1" x14ac:dyDescent="0.25">
      <c r="A1147" s="23"/>
      <c r="B1147" s="77">
        <v>55224</v>
      </c>
      <c r="C1147" s="81" t="s">
        <v>112</v>
      </c>
      <c r="D1147" s="81" t="s">
        <v>3</v>
      </c>
      <c r="E1147" s="37" t="b">
        <f t="shared" si="325"/>
        <v>0</v>
      </c>
      <c r="F1147" s="37" t="b">
        <f t="shared" si="318"/>
        <v>0</v>
      </c>
      <c r="G1147" s="38" t="str">
        <f t="shared" si="327"/>
        <v xml:space="preserve">55224 88 </v>
      </c>
      <c r="H1147" s="18" t="s">
        <v>1624</v>
      </c>
      <c r="I1147" s="94" t="s">
        <v>113</v>
      </c>
      <c r="J1147" s="19" t="s">
        <v>3</v>
      </c>
      <c r="K1147" s="19" t="s">
        <v>3</v>
      </c>
      <c r="L1147" s="51"/>
      <c r="M1147" s="51"/>
      <c r="N1147" s="19" t="str">
        <f t="shared" si="328"/>
        <v/>
      </c>
      <c r="O1147" s="22" t="str">
        <f t="shared" ca="1" si="331"/>
        <v>ja</v>
      </c>
      <c r="P1147" s="22" t="str">
        <f t="shared" ca="1" si="332"/>
        <v>ja</v>
      </c>
      <c r="Q1147" s="20" t="str">
        <f t="shared" ca="1" si="329"/>
        <v>Ja</v>
      </c>
      <c r="R1147" s="53" t="s">
        <v>1625</v>
      </c>
      <c r="S1147" s="73"/>
      <c r="T1147" s="28"/>
      <c r="U1147" s="33" t="str">
        <f t="shared" si="319"/>
        <v/>
      </c>
      <c r="V1147" s="29"/>
      <c r="W1147" s="35"/>
      <c r="X1147" s="35"/>
      <c r="Y1147" s="35"/>
      <c r="Z1147" s="35"/>
      <c r="AA1147" s="24" t="str">
        <f>IF(W1147&lt;&gt;"",VLOOKUP(W1147,'Anlagentypen strukt inkl RD end'!$A$2:$H$40,8),"")</f>
        <v/>
      </c>
      <c r="AB1147" s="24" t="str">
        <f>IF(X1147&lt;&gt;"",VLOOKUP(X1147,'Anlagentypen strukt inkl RD end'!$A$2:$H$40,8),"")</f>
        <v/>
      </c>
      <c r="AC1147" s="24" t="str">
        <f>IF(Y1147&lt;&gt;"",VLOOKUP(Y1147,'Anlagentypen strukt inkl RD end'!$A$2:$H$40,8),"")</f>
        <v/>
      </c>
      <c r="AD1147" s="24" t="str">
        <f>IF(Z1147&lt;&gt;"",VLOOKUP(Z1147,'Anlagentypen strukt inkl RD end'!$A$2:$H$40,8),"")</f>
        <v/>
      </c>
      <c r="AE1147" s="33" t="str">
        <f t="shared" si="320"/>
        <v/>
      </c>
      <c r="AF1147" s="25"/>
      <c r="AG1147" s="25"/>
      <c r="AH1147" s="25"/>
      <c r="AI1147" s="25"/>
      <c r="AJ1147" s="47" t="str">
        <f t="shared" si="321"/>
        <v/>
      </c>
      <c r="AK1147" s="48" t="str">
        <f t="shared" si="315"/>
        <v/>
      </c>
      <c r="AL1147" s="47" t="str">
        <f t="shared" si="326"/>
        <v/>
      </c>
      <c r="AM1147" s="27"/>
      <c r="AN1147" s="36" t="str">
        <f t="shared" si="316"/>
        <v/>
      </c>
      <c r="AO1147" s="39" t="str">
        <f t="shared" si="330"/>
        <v/>
      </c>
      <c r="AP1147" s="39" t="str">
        <f t="shared" si="322"/>
        <v/>
      </c>
      <c r="AQ1147" s="97" t="str">
        <f t="shared" si="317"/>
        <v/>
      </c>
      <c r="AR1147" s="113" t="str">
        <f>_xlfn.IFNA(IF(AND(MATCH(B1147,SlNrfürStrecke!A:A,0)&gt;0,MATCH(C1147,SlNrfürStrecke!B:B,0)&gt;0)=TRUE,"ja","nein"),"nein")</f>
        <v>nein</v>
      </c>
      <c r="AS1147" s="140" t="str">
        <f t="shared" si="323"/>
        <v>nein</v>
      </c>
      <c r="AT1147" s="113" t="str">
        <f t="shared" si="324"/>
        <v>Ja</v>
      </c>
      <c r="AU1147" s="113"/>
      <c r="AV1147" s="141" t="s">
        <v>3607</v>
      </c>
    </row>
    <row r="1148" spans="1:48" s="39" customFormat="1" hidden="1" x14ac:dyDescent="0.25">
      <c r="A1148" s="23"/>
      <c r="B1148" s="77">
        <v>55301</v>
      </c>
      <c r="C1148" s="80" t="s">
        <v>3</v>
      </c>
      <c r="D1148" s="81" t="s">
        <v>8</v>
      </c>
      <c r="E1148" s="37" t="b">
        <f t="shared" si="325"/>
        <v>0</v>
      </c>
      <c r="F1148" s="37" t="b">
        <f t="shared" si="318"/>
        <v>0</v>
      </c>
      <c r="G1148" s="38" t="str">
        <f t="shared" si="327"/>
        <v>55301  g</v>
      </c>
      <c r="H1148" s="18" t="s">
        <v>1627</v>
      </c>
      <c r="I1148" s="93" t="s">
        <v>2346</v>
      </c>
      <c r="J1148" s="19" t="s">
        <v>3</v>
      </c>
      <c r="K1148" s="19" t="s">
        <v>3</v>
      </c>
      <c r="L1148" s="51"/>
      <c r="M1148" s="51"/>
      <c r="N1148" s="19" t="str">
        <f t="shared" si="328"/>
        <v/>
      </c>
      <c r="O1148" s="22" t="str">
        <f t="shared" ca="1" si="331"/>
        <v>ja</v>
      </c>
      <c r="P1148" s="22" t="str">
        <f t="shared" ca="1" si="332"/>
        <v>ja</v>
      </c>
      <c r="Q1148" s="20" t="str">
        <f t="shared" ca="1" si="329"/>
        <v>Ja</v>
      </c>
      <c r="R1148" s="53" t="s">
        <v>1626</v>
      </c>
      <c r="S1148" s="84"/>
      <c r="T1148" s="83"/>
      <c r="U1148" s="33" t="str">
        <f t="shared" si="319"/>
        <v/>
      </c>
      <c r="V1148" s="29"/>
      <c r="W1148" s="35"/>
      <c r="X1148" s="35"/>
      <c r="Y1148" s="35"/>
      <c r="Z1148" s="35"/>
      <c r="AA1148" s="24" t="str">
        <f>IF(W1148&lt;&gt;"",VLOOKUP(W1148,'Anlagentypen strukt inkl RD end'!$A$2:$H$40,8),"")</f>
        <v/>
      </c>
      <c r="AB1148" s="24" t="str">
        <f>IF(X1148&lt;&gt;"",VLOOKUP(X1148,'Anlagentypen strukt inkl RD end'!$A$2:$H$40,8),"")</f>
        <v/>
      </c>
      <c r="AC1148" s="24" t="str">
        <f>IF(Y1148&lt;&gt;"",VLOOKUP(Y1148,'Anlagentypen strukt inkl RD end'!$A$2:$H$40,8),"")</f>
        <v/>
      </c>
      <c r="AD1148" s="24" t="str">
        <f>IF(Z1148&lt;&gt;"",VLOOKUP(Z1148,'Anlagentypen strukt inkl RD end'!$A$2:$H$40,8),"")</f>
        <v/>
      </c>
      <c r="AE1148" s="33" t="str">
        <f t="shared" si="320"/>
        <v/>
      </c>
      <c r="AF1148" s="25"/>
      <c r="AG1148" s="25"/>
      <c r="AH1148" s="25"/>
      <c r="AI1148" s="25"/>
      <c r="AJ1148" s="47" t="str">
        <f t="shared" si="321"/>
        <v/>
      </c>
      <c r="AK1148" s="48" t="str">
        <f t="shared" si="315"/>
        <v/>
      </c>
      <c r="AL1148" s="47" t="str">
        <f t="shared" si="326"/>
        <v/>
      </c>
      <c r="AM1148" s="27"/>
      <c r="AN1148" s="36" t="str">
        <f t="shared" si="316"/>
        <v/>
      </c>
      <c r="AO1148" s="39" t="str">
        <f t="shared" si="330"/>
        <v/>
      </c>
      <c r="AP1148" s="39" t="str">
        <f t="shared" si="322"/>
        <v/>
      </c>
      <c r="AQ1148" s="97" t="str">
        <f t="shared" si="317"/>
        <v/>
      </c>
      <c r="AR1148" s="140" t="str">
        <f>_xlfn.IFNA(IF(AND(MATCH(B1148,SlNrfürStrecke!A:A,0)&gt;0,MATCH(C1148,SlNrfürStrecke!B:B,0)&gt;0)=TRUE,"ja","nein"),"nein")</f>
        <v>nein</v>
      </c>
      <c r="AS1148" s="140" t="str">
        <f t="shared" si="323"/>
        <v>nein</v>
      </c>
      <c r="AT1148" s="113" t="str">
        <f t="shared" si="324"/>
        <v>Ja</v>
      </c>
      <c r="AU1148" s="113"/>
      <c r="AV1148" s="141" t="s">
        <v>3607</v>
      </c>
    </row>
    <row r="1149" spans="1:48" s="39" customFormat="1" hidden="1" x14ac:dyDescent="0.25">
      <c r="A1149" s="23"/>
      <c r="B1149" s="77">
        <v>55302</v>
      </c>
      <c r="C1149" s="80" t="s">
        <v>3</v>
      </c>
      <c r="D1149" s="81" t="s">
        <v>8</v>
      </c>
      <c r="E1149" s="37" t="b">
        <f t="shared" si="325"/>
        <v>0</v>
      </c>
      <c r="F1149" s="37" t="b">
        <f t="shared" si="318"/>
        <v>0</v>
      </c>
      <c r="G1149" s="38" t="str">
        <f t="shared" si="327"/>
        <v>55302  g</v>
      </c>
      <c r="H1149" s="18" t="s">
        <v>1629</v>
      </c>
      <c r="I1149" s="93" t="s">
        <v>2346</v>
      </c>
      <c r="J1149" s="19" t="s">
        <v>3</v>
      </c>
      <c r="K1149" s="19" t="s">
        <v>3</v>
      </c>
      <c r="L1149" s="51"/>
      <c r="M1149" s="51"/>
      <c r="N1149" s="19" t="str">
        <f t="shared" si="328"/>
        <v/>
      </c>
      <c r="O1149" s="22" t="str">
        <f t="shared" ca="1" si="331"/>
        <v>ja</v>
      </c>
      <c r="P1149" s="22" t="str">
        <f t="shared" ca="1" si="332"/>
        <v>ja</v>
      </c>
      <c r="Q1149" s="20" t="str">
        <f t="shared" ca="1" si="329"/>
        <v>Ja</v>
      </c>
      <c r="R1149" s="53" t="s">
        <v>1628</v>
      </c>
      <c r="S1149" s="84"/>
      <c r="T1149" s="83"/>
      <c r="U1149" s="33" t="str">
        <f t="shared" si="319"/>
        <v/>
      </c>
      <c r="V1149" s="29"/>
      <c r="W1149" s="35"/>
      <c r="X1149" s="35"/>
      <c r="Y1149" s="35"/>
      <c r="Z1149" s="35"/>
      <c r="AA1149" s="24" t="str">
        <f>IF(W1149&lt;&gt;"",VLOOKUP(W1149,'Anlagentypen strukt inkl RD end'!$A$2:$H$40,8),"")</f>
        <v/>
      </c>
      <c r="AB1149" s="24" t="str">
        <f>IF(X1149&lt;&gt;"",VLOOKUP(X1149,'Anlagentypen strukt inkl RD end'!$A$2:$H$40,8),"")</f>
        <v/>
      </c>
      <c r="AC1149" s="24" t="str">
        <f>IF(Y1149&lt;&gt;"",VLOOKUP(Y1149,'Anlagentypen strukt inkl RD end'!$A$2:$H$40,8),"")</f>
        <v/>
      </c>
      <c r="AD1149" s="24" t="str">
        <f>IF(Z1149&lt;&gt;"",VLOOKUP(Z1149,'Anlagentypen strukt inkl RD end'!$A$2:$H$40,8),"")</f>
        <v/>
      </c>
      <c r="AE1149" s="33" t="str">
        <f t="shared" si="320"/>
        <v/>
      </c>
      <c r="AF1149" s="25"/>
      <c r="AG1149" s="25"/>
      <c r="AH1149" s="25"/>
      <c r="AI1149" s="25"/>
      <c r="AJ1149" s="47" t="str">
        <f t="shared" si="321"/>
        <v/>
      </c>
      <c r="AK1149" s="48" t="str">
        <f t="shared" si="315"/>
        <v/>
      </c>
      <c r="AL1149" s="47" t="str">
        <f t="shared" si="326"/>
        <v/>
      </c>
      <c r="AM1149" s="27"/>
      <c r="AN1149" s="36" t="str">
        <f t="shared" si="316"/>
        <v/>
      </c>
      <c r="AO1149" s="39" t="str">
        <f t="shared" si="330"/>
        <v/>
      </c>
      <c r="AP1149" s="39" t="str">
        <f t="shared" si="322"/>
        <v/>
      </c>
      <c r="AQ1149" s="97" t="str">
        <f t="shared" si="317"/>
        <v/>
      </c>
      <c r="AR1149" s="140" t="str">
        <f>_xlfn.IFNA(IF(AND(MATCH(B1149,SlNrfürStrecke!A:A,0)&gt;0,MATCH(C1149,SlNrfürStrecke!B:B,0)&gt;0)=TRUE,"ja","nein"),"nein")</f>
        <v>nein</v>
      </c>
      <c r="AS1149" s="140" t="str">
        <f t="shared" si="323"/>
        <v>nein</v>
      </c>
      <c r="AT1149" s="113" t="str">
        <f t="shared" si="324"/>
        <v>Ja</v>
      </c>
      <c r="AU1149" s="113"/>
      <c r="AV1149" s="141" t="s">
        <v>3607</v>
      </c>
    </row>
    <row r="1150" spans="1:48" s="39" customFormat="1" hidden="1" x14ac:dyDescent="0.25">
      <c r="A1150" s="23"/>
      <c r="B1150" s="77">
        <v>55303</v>
      </c>
      <c r="C1150" s="80" t="s">
        <v>3</v>
      </c>
      <c r="D1150" s="81" t="s">
        <v>8</v>
      </c>
      <c r="E1150" s="37" t="b">
        <f t="shared" si="325"/>
        <v>0</v>
      </c>
      <c r="F1150" s="37" t="b">
        <f t="shared" si="318"/>
        <v>0</v>
      </c>
      <c r="G1150" s="38" t="str">
        <f t="shared" si="327"/>
        <v>55303  g</v>
      </c>
      <c r="H1150" s="18" t="s">
        <v>1631</v>
      </c>
      <c r="I1150" s="93" t="s">
        <v>2346</v>
      </c>
      <c r="J1150" s="19" t="s">
        <v>3</v>
      </c>
      <c r="K1150" s="19" t="s">
        <v>3</v>
      </c>
      <c r="L1150" s="51"/>
      <c r="M1150" s="51"/>
      <c r="N1150" s="19" t="str">
        <f t="shared" si="328"/>
        <v/>
      </c>
      <c r="O1150" s="22" t="str">
        <f t="shared" ca="1" si="331"/>
        <v>ja</v>
      </c>
      <c r="P1150" s="22" t="str">
        <f t="shared" ca="1" si="332"/>
        <v>ja</v>
      </c>
      <c r="Q1150" s="20" t="str">
        <f t="shared" ca="1" si="329"/>
        <v>Ja</v>
      </c>
      <c r="R1150" s="53" t="s">
        <v>1630</v>
      </c>
      <c r="S1150" s="84"/>
      <c r="T1150" s="83"/>
      <c r="U1150" s="33" t="str">
        <f t="shared" si="319"/>
        <v/>
      </c>
      <c r="V1150" s="29"/>
      <c r="W1150" s="35"/>
      <c r="X1150" s="35"/>
      <c r="Y1150" s="35"/>
      <c r="Z1150" s="35"/>
      <c r="AA1150" s="24" t="str">
        <f>IF(W1150&lt;&gt;"",VLOOKUP(W1150,'Anlagentypen strukt inkl RD end'!$A$2:$H$40,8),"")</f>
        <v/>
      </c>
      <c r="AB1150" s="24" t="str">
        <f>IF(X1150&lt;&gt;"",VLOOKUP(X1150,'Anlagentypen strukt inkl RD end'!$A$2:$H$40,8),"")</f>
        <v/>
      </c>
      <c r="AC1150" s="24" t="str">
        <f>IF(Y1150&lt;&gt;"",VLOOKUP(Y1150,'Anlagentypen strukt inkl RD end'!$A$2:$H$40,8),"")</f>
        <v/>
      </c>
      <c r="AD1150" s="24" t="str">
        <f>IF(Z1150&lt;&gt;"",VLOOKUP(Z1150,'Anlagentypen strukt inkl RD end'!$A$2:$H$40,8),"")</f>
        <v/>
      </c>
      <c r="AE1150" s="33" t="str">
        <f t="shared" si="320"/>
        <v/>
      </c>
      <c r="AF1150" s="25"/>
      <c r="AG1150" s="25"/>
      <c r="AH1150" s="25"/>
      <c r="AI1150" s="25"/>
      <c r="AJ1150" s="47" t="str">
        <f t="shared" si="321"/>
        <v/>
      </c>
      <c r="AK1150" s="48" t="str">
        <f t="shared" si="315"/>
        <v/>
      </c>
      <c r="AL1150" s="47" t="str">
        <f t="shared" si="326"/>
        <v/>
      </c>
      <c r="AM1150" s="27"/>
      <c r="AN1150" s="36" t="str">
        <f t="shared" si="316"/>
        <v/>
      </c>
      <c r="AO1150" s="39" t="str">
        <f t="shared" si="330"/>
        <v/>
      </c>
      <c r="AP1150" s="39" t="str">
        <f t="shared" si="322"/>
        <v/>
      </c>
      <c r="AQ1150" s="97" t="str">
        <f t="shared" si="317"/>
        <v/>
      </c>
      <c r="AR1150" s="140" t="str">
        <f>_xlfn.IFNA(IF(AND(MATCH(B1150,SlNrfürStrecke!A:A,0)&gt;0,MATCH(C1150,SlNrfürStrecke!B:B,0)&gt;0)=TRUE,"ja","nein"),"nein")</f>
        <v>nein</v>
      </c>
      <c r="AS1150" s="140" t="str">
        <f t="shared" si="323"/>
        <v>nein</v>
      </c>
      <c r="AT1150" s="113" t="str">
        <f t="shared" si="324"/>
        <v>Ja</v>
      </c>
      <c r="AU1150" s="113"/>
      <c r="AV1150" s="141" t="s">
        <v>3607</v>
      </c>
    </row>
    <row r="1151" spans="1:48" s="39" customFormat="1" hidden="1" x14ac:dyDescent="0.25">
      <c r="A1151" s="23"/>
      <c r="B1151" s="77">
        <v>55303</v>
      </c>
      <c r="C1151" s="81" t="s">
        <v>112</v>
      </c>
      <c r="D1151" s="81" t="s">
        <v>3</v>
      </c>
      <c r="E1151" s="37" t="b">
        <f t="shared" si="325"/>
        <v>0</v>
      </c>
      <c r="F1151" s="37" t="b">
        <f t="shared" si="318"/>
        <v>0</v>
      </c>
      <c r="G1151" s="38" t="str">
        <f t="shared" si="327"/>
        <v xml:space="preserve">55303 88 </v>
      </c>
      <c r="H1151" s="18" t="s">
        <v>1631</v>
      </c>
      <c r="I1151" s="94" t="s">
        <v>113</v>
      </c>
      <c r="J1151" s="19" t="s">
        <v>3</v>
      </c>
      <c r="K1151" s="19" t="s">
        <v>3</v>
      </c>
      <c r="L1151" s="51"/>
      <c r="M1151" s="51"/>
      <c r="N1151" s="19" t="str">
        <f t="shared" si="328"/>
        <v/>
      </c>
      <c r="O1151" s="22" t="str">
        <f t="shared" ca="1" si="331"/>
        <v>ja</v>
      </c>
      <c r="P1151" s="22" t="str">
        <f t="shared" ca="1" si="332"/>
        <v>ja</v>
      </c>
      <c r="Q1151" s="20" t="str">
        <f t="shared" ca="1" si="329"/>
        <v>Ja</v>
      </c>
      <c r="R1151" s="53" t="s">
        <v>1632</v>
      </c>
      <c r="S1151" s="73"/>
      <c r="T1151" s="28"/>
      <c r="U1151" s="33" t="str">
        <f t="shared" si="319"/>
        <v/>
      </c>
      <c r="V1151" s="29"/>
      <c r="W1151" s="35"/>
      <c r="X1151" s="35"/>
      <c r="Y1151" s="35"/>
      <c r="Z1151" s="35"/>
      <c r="AA1151" s="24" t="str">
        <f>IF(W1151&lt;&gt;"",VLOOKUP(W1151,'Anlagentypen strukt inkl RD end'!$A$2:$H$40,8),"")</f>
        <v/>
      </c>
      <c r="AB1151" s="24" t="str">
        <f>IF(X1151&lt;&gt;"",VLOOKUP(X1151,'Anlagentypen strukt inkl RD end'!$A$2:$H$40,8),"")</f>
        <v/>
      </c>
      <c r="AC1151" s="24" t="str">
        <f>IF(Y1151&lt;&gt;"",VLOOKUP(Y1151,'Anlagentypen strukt inkl RD end'!$A$2:$H$40,8),"")</f>
        <v/>
      </c>
      <c r="AD1151" s="24" t="str">
        <f>IF(Z1151&lt;&gt;"",VLOOKUP(Z1151,'Anlagentypen strukt inkl RD end'!$A$2:$H$40,8),"")</f>
        <v/>
      </c>
      <c r="AE1151" s="33" t="str">
        <f t="shared" si="320"/>
        <v/>
      </c>
      <c r="AF1151" s="25"/>
      <c r="AG1151" s="25"/>
      <c r="AH1151" s="25"/>
      <c r="AI1151" s="25"/>
      <c r="AJ1151" s="47" t="str">
        <f t="shared" si="321"/>
        <v/>
      </c>
      <c r="AK1151" s="48" t="str">
        <f t="shared" si="315"/>
        <v/>
      </c>
      <c r="AL1151" s="47" t="str">
        <f t="shared" si="326"/>
        <v/>
      </c>
      <c r="AM1151" s="27"/>
      <c r="AN1151" s="36" t="str">
        <f t="shared" si="316"/>
        <v/>
      </c>
      <c r="AO1151" s="39" t="str">
        <f t="shared" si="330"/>
        <v/>
      </c>
      <c r="AP1151" s="39" t="str">
        <f t="shared" si="322"/>
        <v/>
      </c>
      <c r="AQ1151" s="97" t="str">
        <f t="shared" si="317"/>
        <v/>
      </c>
      <c r="AR1151" s="113" t="str">
        <f>_xlfn.IFNA(IF(AND(MATCH(B1151,SlNrfürStrecke!A:A,0)&gt;0,MATCH(C1151,SlNrfürStrecke!B:B,0)&gt;0)=TRUE,"ja","nein"),"nein")</f>
        <v>nein</v>
      </c>
      <c r="AS1151" s="140" t="str">
        <f t="shared" si="323"/>
        <v>nein</v>
      </c>
      <c r="AT1151" s="113" t="str">
        <f t="shared" si="324"/>
        <v>Ja</v>
      </c>
      <c r="AU1151" s="113"/>
      <c r="AV1151" s="141" t="s">
        <v>3607</v>
      </c>
    </row>
    <row r="1152" spans="1:48" s="39" customFormat="1" hidden="1" x14ac:dyDescent="0.25">
      <c r="A1152" s="23"/>
      <c r="B1152" s="77">
        <v>55304</v>
      </c>
      <c r="C1152" s="80" t="s">
        <v>3</v>
      </c>
      <c r="D1152" s="81" t="s">
        <v>8</v>
      </c>
      <c r="E1152" s="37" t="b">
        <f t="shared" si="325"/>
        <v>0</v>
      </c>
      <c r="F1152" s="37" t="b">
        <f t="shared" si="318"/>
        <v>0</v>
      </c>
      <c r="G1152" s="38" t="str">
        <f t="shared" si="327"/>
        <v>55304  g</v>
      </c>
      <c r="H1152" s="18" t="s">
        <v>1634</v>
      </c>
      <c r="I1152" s="93" t="s">
        <v>2346</v>
      </c>
      <c r="J1152" s="19" t="s">
        <v>3</v>
      </c>
      <c r="K1152" s="19" t="s">
        <v>3</v>
      </c>
      <c r="L1152" s="51"/>
      <c r="M1152" s="51"/>
      <c r="N1152" s="19" t="str">
        <f t="shared" si="328"/>
        <v/>
      </c>
      <c r="O1152" s="22" t="str">
        <f t="shared" ca="1" si="331"/>
        <v>ja</v>
      </c>
      <c r="P1152" s="22" t="str">
        <f t="shared" ca="1" si="332"/>
        <v>ja</v>
      </c>
      <c r="Q1152" s="20" t="str">
        <f t="shared" ca="1" si="329"/>
        <v>Ja</v>
      </c>
      <c r="R1152" s="53" t="s">
        <v>1633</v>
      </c>
      <c r="S1152" s="84"/>
      <c r="T1152" s="83"/>
      <c r="U1152" s="33" t="str">
        <f t="shared" si="319"/>
        <v/>
      </c>
      <c r="V1152" s="29"/>
      <c r="W1152" s="35"/>
      <c r="X1152" s="35"/>
      <c r="Y1152" s="35"/>
      <c r="Z1152" s="35"/>
      <c r="AA1152" s="24" t="str">
        <f>IF(W1152&lt;&gt;"",VLOOKUP(W1152,'Anlagentypen strukt inkl RD end'!$A$2:$H$40,8),"")</f>
        <v/>
      </c>
      <c r="AB1152" s="24" t="str">
        <f>IF(X1152&lt;&gt;"",VLOOKUP(X1152,'Anlagentypen strukt inkl RD end'!$A$2:$H$40,8),"")</f>
        <v/>
      </c>
      <c r="AC1152" s="24" t="str">
        <f>IF(Y1152&lt;&gt;"",VLOOKUP(Y1152,'Anlagentypen strukt inkl RD end'!$A$2:$H$40,8),"")</f>
        <v/>
      </c>
      <c r="AD1152" s="24" t="str">
        <f>IF(Z1152&lt;&gt;"",VLOOKUP(Z1152,'Anlagentypen strukt inkl RD end'!$A$2:$H$40,8),"")</f>
        <v/>
      </c>
      <c r="AE1152" s="33" t="str">
        <f t="shared" si="320"/>
        <v/>
      </c>
      <c r="AF1152" s="25"/>
      <c r="AG1152" s="25"/>
      <c r="AH1152" s="25"/>
      <c r="AI1152" s="25"/>
      <c r="AJ1152" s="47" t="str">
        <f t="shared" si="321"/>
        <v/>
      </c>
      <c r="AK1152" s="48" t="str">
        <f t="shared" si="315"/>
        <v/>
      </c>
      <c r="AL1152" s="47" t="str">
        <f t="shared" si="326"/>
        <v/>
      </c>
      <c r="AM1152" s="27"/>
      <c r="AN1152" s="36" t="str">
        <f t="shared" si="316"/>
        <v/>
      </c>
      <c r="AO1152" s="39" t="str">
        <f t="shared" si="330"/>
        <v/>
      </c>
      <c r="AP1152" s="39" t="str">
        <f t="shared" si="322"/>
        <v/>
      </c>
      <c r="AQ1152" s="97" t="str">
        <f t="shared" si="317"/>
        <v/>
      </c>
      <c r="AR1152" s="140" t="str">
        <f>_xlfn.IFNA(IF(AND(MATCH(B1152,SlNrfürStrecke!A:A,0)&gt;0,MATCH(C1152,SlNrfürStrecke!B:B,0)&gt;0)=TRUE,"ja","nein"),"nein")</f>
        <v>nein</v>
      </c>
      <c r="AS1152" s="140" t="str">
        <f t="shared" si="323"/>
        <v>nein</v>
      </c>
      <c r="AT1152" s="113" t="str">
        <f t="shared" si="324"/>
        <v>Ja</v>
      </c>
      <c r="AU1152" s="113"/>
      <c r="AV1152" s="141" t="s">
        <v>3607</v>
      </c>
    </row>
    <row r="1153" spans="1:48" s="39" customFormat="1" hidden="1" x14ac:dyDescent="0.25">
      <c r="A1153" s="23"/>
      <c r="B1153" s="77">
        <v>55305</v>
      </c>
      <c r="C1153" s="80" t="s">
        <v>3</v>
      </c>
      <c r="D1153" s="81" t="s">
        <v>8</v>
      </c>
      <c r="E1153" s="37" t="b">
        <f t="shared" si="325"/>
        <v>0</v>
      </c>
      <c r="F1153" s="37" t="b">
        <f t="shared" si="318"/>
        <v>0</v>
      </c>
      <c r="G1153" s="38" t="str">
        <f t="shared" si="327"/>
        <v>55305  g</v>
      </c>
      <c r="H1153" s="18" t="s">
        <v>1636</v>
      </c>
      <c r="I1153" s="93" t="s">
        <v>2346</v>
      </c>
      <c r="J1153" s="19" t="s">
        <v>3</v>
      </c>
      <c r="K1153" s="19" t="s">
        <v>3</v>
      </c>
      <c r="L1153" s="51"/>
      <c r="M1153" s="51"/>
      <c r="N1153" s="19" t="str">
        <f t="shared" si="328"/>
        <v/>
      </c>
      <c r="O1153" s="22" t="str">
        <f t="shared" ca="1" si="331"/>
        <v>ja</v>
      </c>
      <c r="P1153" s="22" t="str">
        <f t="shared" ca="1" si="332"/>
        <v>ja</v>
      </c>
      <c r="Q1153" s="20" t="str">
        <f t="shared" ca="1" si="329"/>
        <v>Ja</v>
      </c>
      <c r="R1153" s="53" t="s">
        <v>1635</v>
      </c>
      <c r="S1153" s="84"/>
      <c r="T1153" s="83"/>
      <c r="U1153" s="33" t="str">
        <f t="shared" si="319"/>
        <v/>
      </c>
      <c r="V1153" s="29"/>
      <c r="W1153" s="35"/>
      <c r="X1153" s="35"/>
      <c r="Y1153" s="35"/>
      <c r="Z1153" s="35"/>
      <c r="AA1153" s="24" t="str">
        <f>IF(W1153&lt;&gt;"",VLOOKUP(W1153,'Anlagentypen strukt inkl RD end'!$A$2:$H$40,8),"")</f>
        <v/>
      </c>
      <c r="AB1153" s="24" t="str">
        <f>IF(X1153&lt;&gt;"",VLOOKUP(X1153,'Anlagentypen strukt inkl RD end'!$A$2:$H$40,8),"")</f>
        <v/>
      </c>
      <c r="AC1153" s="24" t="str">
        <f>IF(Y1153&lt;&gt;"",VLOOKUP(Y1153,'Anlagentypen strukt inkl RD end'!$A$2:$H$40,8),"")</f>
        <v/>
      </c>
      <c r="AD1153" s="24" t="str">
        <f>IF(Z1153&lt;&gt;"",VLOOKUP(Z1153,'Anlagentypen strukt inkl RD end'!$A$2:$H$40,8),"")</f>
        <v/>
      </c>
      <c r="AE1153" s="33" t="str">
        <f t="shared" si="320"/>
        <v/>
      </c>
      <c r="AF1153" s="25"/>
      <c r="AG1153" s="25"/>
      <c r="AH1153" s="25"/>
      <c r="AI1153" s="25"/>
      <c r="AJ1153" s="47" t="str">
        <f t="shared" si="321"/>
        <v/>
      </c>
      <c r="AK1153" s="48" t="str">
        <f t="shared" si="315"/>
        <v/>
      </c>
      <c r="AL1153" s="47" t="str">
        <f t="shared" si="326"/>
        <v/>
      </c>
      <c r="AM1153" s="27"/>
      <c r="AN1153" s="36" t="str">
        <f t="shared" si="316"/>
        <v/>
      </c>
      <c r="AO1153" s="39" t="str">
        <f t="shared" si="330"/>
        <v/>
      </c>
      <c r="AP1153" s="39" t="str">
        <f t="shared" si="322"/>
        <v/>
      </c>
      <c r="AQ1153" s="97" t="str">
        <f t="shared" si="317"/>
        <v/>
      </c>
      <c r="AR1153" s="140" t="str">
        <f>_xlfn.IFNA(IF(AND(MATCH(B1153,SlNrfürStrecke!A:A,0)&gt;0,MATCH(C1153,SlNrfürStrecke!B:B,0)&gt;0)=TRUE,"ja","nein"),"nein")</f>
        <v>nein</v>
      </c>
      <c r="AS1153" s="140" t="str">
        <f t="shared" si="323"/>
        <v>nein</v>
      </c>
      <c r="AT1153" s="113" t="str">
        <f t="shared" si="324"/>
        <v>Ja</v>
      </c>
      <c r="AU1153" s="113"/>
      <c r="AV1153" s="141" t="s">
        <v>3607</v>
      </c>
    </row>
    <row r="1154" spans="1:48" s="39" customFormat="1" hidden="1" x14ac:dyDescent="0.25">
      <c r="A1154" s="23"/>
      <c r="B1154" s="77">
        <v>55306</v>
      </c>
      <c r="C1154" s="80" t="s">
        <v>3</v>
      </c>
      <c r="D1154" s="81" t="s">
        <v>8</v>
      </c>
      <c r="E1154" s="37" t="b">
        <f t="shared" si="325"/>
        <v>0</v>
      </c>
      <c r="F1154" s="37" t="b">
        <f t="shared" si="318"/>
        <v>0</v>
      </c>
      <c r="G1154" s="38" t="str">
        <f t="shared" si="327"/>
        <v>55306  g</v>
      </c>
      <c r="H1154" s="18" t="s">
        <v>1638</v>
      </c>
      <c r="I1154" s="93" t="s">
        <v>2346</v>
      </c>
      <c r="J1154" s="19" t="s">
        <v>3</v>
      </c>
      <c r="K1154" s="19" t="s">
        <v>3</v>
      </c>
      <c r="L1154" s="51"/>
      <c r="M1154" s="51"/>
      <c r="N1154" s="19" t="str">
        <f t="shared" si="328"/>
        <v/>
      </c>
      <c r="O1154" s="22" t="str">
        <f t="shared" ca="1" si="331"/>
        <v>ja</v>
      </c>
      <c r="P1154" s="22" t="str">
        <f t="shared" ca="1" si="332"/>
        <v>ja</v>
      </c>
      <c r="Q1154" s="20" t="str">
        <f t="shared" ca="1" si="329"/>
        <v>Ja</v>
      </c>
      <c r="R1154" s="53" t="s">
        <v>1637</v>
      </c>
      <c r="S1154" s="84"/>
      <c r="T1154" s="83"/>
      <c r="U1154" s="33" t="str">
        <f t="shared" si="319"/>
        <v/>
      </c>
      <c r="V1154" s="29"/>
      <c r="W1154" s="35"/>
      <c r="X1154" s="35"/>
      <c r="Y1154" s="35"/>
      <c r="Z1154" s="35"/>
      <c r="AA1154" s="24" t="str">
        <f>IF(W1154&lt;&gt;"",VLOOKUP(W1154,'Anlagentypen strukt inkl RD end'!$A$2:$H$40,8),"")</f>
        <v/>
      </c>
      <c r="AB1154" s="24" t="str">
        <f>IF(X1154&lt;&gt;"",VLOOKUP(X1154,'Anlagentypen strukt inkl RD end'!$A$2:$H$40,8),"")</f>
        <v/>
      </c>
      <c r="AC1154" s="24" t="str">
        <f>IF(Y1154&lt;&gt;"",VLOOKUP(Y1154,'Anlagentypen strukt inkl RD end'!$A$2:$H$40,8),"")</f>
        <v/>
      </c>
      <c r="AD1154" s="24" t="str">
        <f>IF(Z1154&lt;&gt;"",VLOOKUP(Z1154,'Anlagentypen strukt inkl RD end'!$A$2:$H$40,8),"")</f>
        <v/>
      </c>
      <c r="AE1154" s="33" t="str">
        <f t="shared" si="320"/>
        <v/>
      </c>
      <c r="AF1154" s="25"/>
      <c r="AG1154" s="25"/>
      <c r="AH1154" s="25"/>
      <c r="AI1154" s="25"/>
      <c r="AJ1154" s="47" t="str">
        <f t="shared" si="321"/>
        <v/>
      </c>
      <c r="AK1154" s="48" t="str">
        <f t="shared" ref="AK1154:AK1217" si="333">U1154&amp; AE1154 &amp; IF(AF1154 &lt;&gt;"",AF1154&amp;", ","") &amp;IF(AG1154 &lt;&gt;"",AG1154&amp;", ","") &amp;IF(AH1154 &lt;&gt;"",AH1154&amp;", ","")&amp; IF(AI1154 &lt;&gt;"",AI1154&amp;", ","")</f>
        <v/>
      </c>
      <c r="AL1154" s="47" t="str">
        <f t="shared" si="326"/>
        <v/>
      </c>
      <c r="AM1154" s="27"/>
      <c r="AN1154" s="36" t="str">
        <f t="shared" ref="AN1154:AN1217" si="334">IF(AND(V1154="X",AJ1154=""),"R/D-Verfahren für die Behandlung fehlen!","")</f>
        <v/>
      </c>
      <c r="AO1154" s="39" t="str">
        <f t="shared" si="330"/>
        <v/>
      </c>
      <c r="AP1154" s="39" t="str">
        <f t="shared" si="322"/>
        <v/>
      </c>
      <c r="AQ1154" s="97" t="str">
        <f t="shared" ref="AQ1154:AQ1217" si="335">IF(A1154="X",(IF(OR(S1154="X",T1154="X",V1154="X")=TRUE,"","Spalten S, T und V nicht befüllt!")),IF(OR(S1154="X",T1154="X",V1154="X"),"Spalte A nicht befüllt!",""))</f>
        <v/>
      </c>
      <c r="AR1154" s="140" t="str">
        <f>_xlfn.IFNA(IF(AND(MATCH(B1154,SlNrfürStrecke!A:A,0)&gt;0,MATCH(C1154,SlNrfürStrecke!B:B,0)&gt;0)=TRUE,"ja","nein"),"nein")</f>
        <v>nein</v>
      </c>
      <c r="AS1154" s="140" t="str">
        <f t="shared" si="323"/>
        <v>nein</v>
      </c>
      <c r="AT1154" s="113" t="str">
        <f t="shared" si="324"/>
        <v>Ja</v>
      </c>
      <c r="AU1154" s="113"/>
      <c r="AV1154" s="141" t="s">
        <v>3607</v>
      </c>
    </row>
    <row r="1155" spans="1:48" s="39" customFormat="1" hidden="1" x14ac:dyDescent="0.25">
      <c r="A1155" s="23"/>
      <c r="B1155" s="77">
        <v>55307</v>
      </c>
      <c r="C1155" s="80" t="s">
        <v>3</v>
      </c>
      <c r="D1155" s="81" t="s">
        <v>8</v>
      </c>
      <c r="E1155" s="37" t="b">
        <f t="shared" si="325"/>
        <v>0</v>
      </c>
      <c r="F1155" s="37" t="b">
        <f t="shared" ref="F1155:F1218" si="336">AND(A1155="X",D1155="g")</f>
        <v>0</v>
      </c>
      <c r="G1155" s="38" t="str">
        <f t="shared" si="327"/>
        <v>55307  g</v>
      </c>
      <c r="H1155" s="18" t="s">
        <v>1640</v>
      </c>
      <c r="I1155" s="93" t="s">
        <v>2346</v>
      </c>
      <c r="J1155" s="19" t="s">
        <v>3</v>
      </c>
      <c r="K1155" s="19" t="s">
        <v>3</v>
      </c>
      <c r="L1155" s="51"/>
      <c r="M1155" s="51"/>
      <c r="N1155" s="19" t="str">
        <f t="shared" si="328"/>
        <v/>
      </c>
      <c r="O1155" s="22" t="str">
        <f t="shared" ca="1" si="331"/>
        <v>ja</v>
      </c>
      <c r="P1155" s="22" t="str">
        <f t="shared" ca="1" si="332"/>
        <v>ja</v>
      </c>
      <c r="Q1155" s="20" t="str">
        <f t="shared" ca="1" si="329"/>
        <v>Ja</v>
      </c>
      <c r="R1155" s="53" t="s">
        <v>1639</v>
      </c>
      <c r="S1155" s="84"/>
      <c r="T1155" s="83"/>
      <c r="U1155" s="33" t="str">
        <f t="shared" ref="U1155:U1218" si="337">IF(T1155="X","R13, D15 ", "")</f>
        <v/>
      </c>
      <c r="V1155" s="29"/>
      <c r="W1155" s="35"/>
      <c r="X1155" s="35"/>
      <c r="Y1155" s="35"/>
      <c r="Z1155" s="35"/>
      <c r="AA1155" s="24" t="str">
        <f>IF(W1155&lt;&gt;"",VLOOKUP(W1155,'Anlagentypen strukt inkl RD end'!$A$2:$H$40,8),"")</f>
        <v/>
      </c>
      <c r="AB1155" s="24" t="str">
        <f>IF(X1155&lt;&gt;"",VLOOKUP(X1155,'Anlagentypen strukt inkl RD end'!$A$2:$H$40,8),"")</f>
        <v/>
      </c>
      <c r="AC1155" s="24" t="str">
        <f>IF(Y1155&lt;&gt;"",VLOOKUP(Y1155,'Anlagentypen strukt inkl RD end'!$A$2:$H$40,8),"")</f>
        <v/>
      </c>
      <c r="AD1155" s="24" t="str">
        <f>IF(Z1155&lt;&gt;"",VLOOKUP(Z1155,'Anlagentypen strukt inkl RD end'!$A$2:$H$40,8),"")</f>
        <v/>
      </c>
      <c r="AE1155" s="33" t="str">
        <f t="shared" ref="AE1155:AE1218" si="338">AA1155&amp;AB1155&amp;AD1155&amp;AC1155</f>
        <v/>
      </c>
      <c r="AF1155" s="25"/>
      <c r="AG1155" s="25"/>
      <c r="AH1155" s="25"/>
      <c r="AI1155" s="25"/>
      <c r="AJ1155" s="47" t="str">
        <f t="shared" ref="AJ1155:AJ1218" si="339">IF(AE1155 &lt;&gt;"",AE1155&amp;", ","") &amp;IF(AF1155 &lt;&gt;"",AF1155&amp;", ","") &amp;IF(AG1155 &lt;&gt;"",AG1155&amp;", ","") &amp;IF(AH1155 &lt;&gt;"",AH1155&amp;", ","")&amp; IF(AI1155 &lt;&gt;"",AI1155&amp;", ","")</f>
        <v/>
      </c>
      <c r="AK1155" s="48" t="str">
        <f t="shared" si="333"/>
        <v/>
      </c>
      <c r="AL1155" s="47" t="str">
        <f t="shared" si="326"/>
        <v/>
      </c>
      <c r="AM1155" s="27"/>
      <c r="AN1155" s="36" t="str">
        <f t="shared" si="334"/>
        <v/>
      </c>
      <c r="AO1155" s="39" t="str">
        <f t="shared" si="330"/>
        <v/>
      </c>
      <c r="AP1155" s="39" t="str">
        <f t="shared" ref="AP1155:AP1218" si="340">IF(OR(A1155="X",S1155="X",T1155="X",V1155="X"),"X","")</f>
        <v/>
      </c>
      <c r="AQ1155" s="97" t="str">
        <f t="shared" si="335"/>
        <v/>
      </c>
      <c r="AR1155" s="140" t="str">
        <f>_xlfn.IFNA(IF(AND(MATCH(B1155,SlNrfürStrecke!A:A,0)&gt;0,MATCH(C1155,SlNrfürStrecke!B:B,0)&gt;0)=TRUE,"ja","nein"),"nein")</f>
        <v>nein</v>
      </c>
      <c r="AS1155" s="140" t="str">
        <f t="shared" ref="AS1155:AS1218" si="341">AR1155</f>
        <v>nein</v>
      </c>
      <c r="AT1155" s="113" t="str">
        <f t="shared" ref="AT1155:AT1218" si="342">IF(AS1155="ja","Nein","Ja")</f>
        <v>Ja</v>
      </c>
      <c r="AU1155" s="113"/>
      <c r="AV1155" s="141" t="s">
        <v>3607</v>
      </c>
    </row>
    <row r="1156" spans="1:48" s="39" customFormat="1" hidden="1" x14ac:dyDescent="0.25">
      <c r="A1156" s="23"/>
      <c r="B1156" s="77">
        <v>55308</v>
      </c>
      <c r="C1156" s="80" t="s">
        <v>3</v>
      </c>
      <c r="D1156" s="81" t="s">
        <v>8</v>
      </c>
      <c r="E1156" s="37" t="b">
        <f t="shared" ref="E1156:E1219" si="343">AND(A1156="X",D1156="")</f>
        <v>0</v>
      </c>
      <c r="F1156" s="37" t="b">
        <f t="shared" si="336"/>
        <v>0</v>
      </c>
      <c r="G1156" s="38" t="str">
        <f t="shared" si="327"/>
        <v>55308  g</v>
      </c>
      <c r="H1156" s="18" t="s">
        <v>1642</v>
      </c>
      <c r="I1156" s="93" t="s">
        <v>2346</v>
      </c>
      <c r="J1156" s="19" t="s">
        <v>3</v>
      </c>
      <c r="K1156" s="19" t="s">
        <v>3</v>
      </c>
      <c r="L1156" s="51"/>
      <c r="M1156" s="51"/>
      <c r="N1156" s="19" t="str">
        <f t="shared" si="328"/>
        <v/>
      </c>
      <c r="O1156" s="22" t="str">
        <f t="shared" ca="1" si="331"/>
        <v>ja</v>
      </c>
      <c r="P1156" s="22" t="str">
        <f t="shared" ca="1" si="332"/>
        <v>ja</v>
      </c>
      <c r="Q1156" s="20" t="str">
        <f t="shared" ca="1" si="329"/>
        <v>Ja</v>
      </c>
      <c r="R1156" s="53" t="s">
        <v>1641</v>
      </c>
      <c r="S1156" s="84"/>
      <c r="T1156" s="83"/>
      <c r="U1156" s="33" t="str">
        <f t="shared" si="337"/>
        <v/>
      </c>
      <c r="V1156" s="29"/>
      <c r="W1156" s="35"/>
      <c r="X1156" s="35"/>
      <c r="Y1156" s="35"/>
      <c r="Z1156" s="35"/>
      <c r="AA1156" s="24" t="str">
        <f>IF(W1156&lt;&gt;"",VLOOKUP(W1156,'Anlagentypen strukt inkl RD end'!$A$2:$H$40,8),"")</f>
        <v/>
      </c>
      <c r="AB1156" s="24" t="str">
        <f>IF(X1156&lt;&gt;"",VLOOKUP(X1156,'Anlagentypen strukt inkl RD end'!$A$2:$H$40,8),"")</f>
        <v/>
      </c>
      <c r="AC1156" s="24" t="str">
        <f>IF(Y1156&lt;&gt;"",VLOOKUP(Y1156,'Anlagentypen strukt inkl RD end'!$A$2:$H$40,8),"")</f>
        <v/>
      </c>
      <c r="AD1156" s="24" t="str">
        <f>IF(Z1156&lt;&gt;"",VLOOKUP(Z1156,'Anlagentypen strukt inkl RD end'!$A$2:$H$40,8),"")</f>
        <v/>
      </c>
      <c r="AE1156" s="33" t="str">
        <f t="shared" si="338"/>
        <v/>
      </c>
      <c r="AF1156" s="25"/>
      <c r="AG1156" s="25"/>
      <c r="AH1156" s="25"/>
      <c r="AI1156" s="25"/>
      <c r="AJ1156" s="47" t="str">
        <f t="shared" si="339"/>
        <v/>
      </c>
      <c r="AK1156" s="48" t="str">
        <f t="shared" si="333"/>
        <v/>
      </c>
      <c r="AL1156" s="47" t="str">
        <f t="shared" ref="AL1156:AL1219" si="344">AE1156 &amp; IF(AF1156 &lt;&gt;"",AF1156&amp;", ","") &amp;IF(AG1156 &lt;&gt;"",AG1156&amp;", ","") &amp;IF(AH1156 &lt;&gt;"",AH1156&amp;", ","")&amp; IF(AI1156 &lt;&gt;"",AI1156&amp;", ","")</f>
        <v/>
      </c>
      <c r="AM1156" s="27"/>
      <c r="AN1156" s="36" t="str">
        <f t="shared" si="334"/>
        <v/>
      </c>
      <c r="AO1156" s="39" t="str">
        <f t="shared" si="330"/>
        <v/>
      </c>
      <c r="AP1156" s="39" t="str">
        <f t="shared" si="340"/>
        <v/>
      </c>
      <c r="AQ1156" s="97" t="str">
        <f t="shared" si="335"/>
        <v/>
      </c>
      <c r="AR1156" s="140" t="str">
        <f>_xlfn.IFNA(IF(AND(MATCH(B1156,SlNrfürStrecke!A:A,0)&gt;0,MATCH(C1156,SlNrfürStrecke!B:B,0)&gt;0)=TRUE,"ja","nein"),"nein")</f>
        <v>nein</v>
      </c>
      <c r="AS1156" s="140" t="str">
        <f t="shared" si="341"/>
        <v>nein</v>
      </c>
      <c r="AT1156" s="113" t="str">
        <f t="shared" si="342"/>
        <v>Ja</v>
      </c>
      <c r="AU1156" s="113"/>
      <c r="AV1156" s="141" t="s">
        <v>3607</v>
      </c>
    </row>
    <row r="1157" spans="1:48" s="39" customFormat="1" hidden="1" x14ac:dyDescent="0.25">
      <c r="A1157" s="23"/>
      <c r="B1157" s="77">
        <v>55309</v>
      </c>
      <c r="C1157" s="80" t="s">
        <v>3</v>
      </c>
      <c r="D1157" s="81" t="s">
        <v>8</v>
      </c>
      <c r="E1157" s="37" t="b">
        <f t="shared" si="343"/>
        <v>0</v>
      </c>
      <c r="F1157" s="37" t="b">
        <f t="shared" si="336"/>
        <v>0</v>
      </c>
      <c r="G1157" s="38" t="str">
        <f t="shared" si="327"/>
        <v>55309  g</v>
      </c>
      <c r="H1157" s="18" t="s">
        <v>1644</v>
      </c>
      <c r="I1157" s="93" t="s">
        <v>2346</v>
      </c>
      <c r="J1157" s="19" t="s">
        <v>3</v>
      </c>
      <c r="K1157" s="19" t="s">
        <v>3</v>
      </c>
      <c r="L1157" s="51"/>
      <c r="M1157" s="51"/>
      <c r="N1157" s="19" t="str">
        <f t="shared" si="328"/>
        <v/>
      </c>
      <c r="O1157" s="22" t="str">
        <f t="shared" ca="1" si="331"/>
        <v>ja</v>
      </c>
      <c r="P1157" s="22" t="str">
        <f t="shared" ca="1" si="332"/>
        <v>ja</v>
      </c>
      <c r="Q1157" s="20" t="str">
        <f t="shared" ca="1" si="329"/>
        <v>Ja</v>
      </c>
      <c r="R1157" s="53" t="s">
        <v>1643</v>
      </c>
      <c r="S1157" s="84"/>
      <c r="T1157" s="83"/>
      <c r="U1157" s="33" t="str">
        <f t="shared" si="337"/>
        <v/>
      </c>
      <c r="V1157" s="29"/>
      <c r="W1157" s="35"/>
      <c r="X1157" s="35"/>
      <c r="Y1157" s="35"/>
      <c r="Z1157" s="35"/>
      <c r="AA1157" s="24" t="str">
        <f>IF(W1157&lt;&gt;"",VLOOKUP(W1157,'Anlagentypen strukt inkl RD end'!$A$2:$H$40,8),"")</f>
        <v/>
      </c>
      <c r="AB1157" s="24" t="str">
        <f>IF(X1157&lt;&gt;"",VLOOKUP(X1157,'Anlagentypen strukt inkl RD end'!$A$2:$H$40,8),"")</f>
        <v/>
      </c>
      <c r="AC1157" s="24" t="str">
        <f>IF(Y1157&lt;&gt;"",VLOOKUP(Y1157,'Anlagentypen strukt inkl RD end'!$A$2:$H$40,8),"")</f>
        <v/>
      </c>
      <c r="AD1157" s="24" t="str">
        <f>IF(Z1157&lt;&gt;"",VLOOKUP(Z1157,'Anlagentypen strukt inkl RD end'!$A$2:$H$40,8),"")</f>
        <v/>
      </c>
      <c r="AE1157" s="33" t="str">
        <f t="shared" si="338"/>
        <v/>
      </c>
      <c r="AF1157" s="25"/>
      <c r="AG1157" s="25"/>
      <c r="AH1157" s="25"/>
      <c r="AI1157" s="25"/>
      <c r="AJ1157" s="47" t="str">
        <f t="shared" si="339"/>
        <v/>
      </c>
      <c r="AK1157" s="48" t="str">
        <f t="shared" si="333"/>
        <v/>
      </c>
      <c r="AL1157" s="47" t="str">
        <f t="shared" si="344"/>
        <v/>
      </c>
      <c r="AM1157" s="27"/>
      <c r="AN1157" s="36" t="str">
        <f t="shared" si="334"/>
        <v/>
      </c>
      <c r="AO1157" s="39" t="str">
        <f t="shared" si="330"/>
        <v/>
      </c>
      <c r="AP1157" s="39" t="str">
        <f t="shared" si="340"/>
        <v/>
      </c>
      <c r="AQ1157" s="97" t="str">
        <f t="shared" si="335"/>
        <v/>
      </c>
      <c r="AR1157" s="140" t="str">
        <f>_xlfn.IFNA(IF(AND(MATCH(B1157,SlNrfürStrecke!A:A,0)&gt;0,MATCH(C1157,SlNrfürStrecke!B:B,0)&gt;0)=TRUE,"ja","nein"),"nein")</f>
        <v>nein</v>
      </c>
      <c r="AS1157" s="140" t="str">
        <f t="shared" si="341"/>
        <v>nein</v>
      </c>
      <c r="AT1157" s="113" t="str">
        <f t="shared" si="342"/>
        <v>Ja</v>
      </c>
      <c r="AU1157" s="113"/>
      <c r="AV1157" s="141" t="s">
        <v>3607</v>
      </c>
    </row>
    <row r="1158" spans="1:48" s="39" customFormat="1" hidden="1" x14ac:dyDescent="0.25">
      <c r="A1158" s="23"/>
      <c r="B1158" s="77">
        <v>55310</v>
      </c>
      <c r="C1158" s="80" t="s">
        <v>3</v>
      </c>
      <c r="D1158" s="81" t="s">
        <v>8</v>
      </c>
      <c r="E1158" s="37" t="b">
        <f t="shared" si="343"/>
        <v>0</v>
      </c>
      <c r="F1158" s="37" t="b">
        <f t="shared" si="336"/>
        <v>0</v>
      </c>
      <c r="G1158" s="38" t="str">
        <f t="shared" si="327"/>
        <v>55310  g</v>
      </c>
      <c r="H1158" s="18" t="s">
        <v>1646</v>
      </c>
      <c r="I1158" s="93" t="s">
        <v>2346</v>
      </c>
      <c r="J1158" s="19" t="s">
        <v>3</v>
      </c>
      <c r="K1158" s="19" t="s">
        <v>3</v>
      </c>
      <c r="L1158" s="51"/>
      <c r="M1158" s="51"/>
      <c r="N1158" s="19" t="str">
        <f t="shared" si="328"/>
        <v/>
      </c>
      <c r="O1158" s="22" t="str">
        <f t="shared" ca="1" si="331"/>
        <v>ja</v>
      </c>
      <c r="P1158" s="22" t="str">
        <f t="shared" ca="1" si="332"/>
        <v>ja</v>
      </c>
      <c r="Q1158" s="20" t="str">
        <f t="shared" ca="1" si="329"/>
        <v>Ja</v>
      </c>
      <c r="R1158" s="53" t="s">
        <v>1645</v>
      </c>
      <c r="S1158" s="84"/>
      <c r="T1158" s="83"/>
      <c r="U1158" s="33" t="str">
        <f t="shared" si="337"/>
        <v/>
      </c>
      <c r="V1158" s="29"/>
      <c r="W1158" s="35"/>
      <c r="X1158" s="35"/>
      <c r="Y1158" s="35"/>
      <c r="Z1158" s="35"/>
      <c r="AA1158" s="24" t="str">
        <f>IF(W1158&lt;&gt;"",VLOOKUP(W1158,'Anlagentypen strukt inkl RD end'!$A$2:$H$40,8),"")</f>
        <v/>
      </c>
      <c r="AB1158" s="24" t="str">
        <f>IF(X1158&lt;&gt;"",VLOOKUP(X1158,'Anlagentypen strukt inkl RD end'!$A$2:$H$40,8),"")</f>
        <v/>
      </c>
      <c r="AC1158" s="24" t="str">
        <f>IF(Y1158&lt;&gt;"",VLOOKUP(Y1158,'Anlagentypen strukt inkl RD end'!$A$2:$H$40,8),"")</f>
        <v/>
      </c>
      <c r="AD1158" s="24" t="str">
        <f>IF(Z1158&lt;&gt;"",VLOOKUP(Z1158,'Anlagentypen strukt inkl RD end'!$A$2:$H$40,8),"")</f>
        <v/>
      </c>
      <c r="AE1158" s="33" t="str">
        <f t="shared" si="338"/>
        <v/>
      </c>
      <c r="AF1158" s="25"/>
      <c r="AG1158" s="25"/>
      <c r="AH1158" s="25"/>
      <c r="AI1158" s="25"/>
      <c r="AJ1158" s="47" t="str">
        <f t="shared" si="339"/>
        <v/>
      </c>
      <c r="AK1158" s="48" t="str">
        <f t="shared" si="333"/>
        <v/>
      </c>
      <c r="AL1158" s="47" t="str">
        <f t="shared" si="344"/>
        <v/>
      </c>
      <c r="AM1158" s="27"/>
      <c r="AN1158" s="36" t="str">
        <f t="shared" si="334"/>
        <v/>
      </c>
      <c r="AO1158" s="39" t="str">
        <f t="shared" si="330"/>
        <v/>
      </c>
      <c r="AP1158" s="39" t="str">
        <f t="shared" si="340"/>
        <v/>
      </c>
      <c r="AQ1158" s="97" t="str">
        <f t="shared" si="335"/>
        <v/>
      </c>
      <c r="AR1158" s="140" t="str">
        <f>_xlfn.IFNA(IF(AND(MATCH(B1158,SlNrfürStrecke!A:A,0)&gt;0,MATCH(C1158,SlNrfürStrecke!B:B,0)&gt;0)=TRUE,"ja","nein"),"nein")</f>
        <v>nein</v>
      </c>
      <c r="AS1158" s="140" t="str">
        <f t="shared" si="341"/>
        <v>nein</v>
      </c>
      <c r="AT1158" s="113" t="str">
        <f t="shared" si="342"/>
        <v>Ja</v>
      </c>
      <c r="AU1158" s="113"/>
      <c r="AV1158" s="141" t="s">
        <v>3607</v>
      </c>
    </row>
    <row r="1159" spans="1:48" s="39" customFormat="1" hidden="1" x14ac:dyDescent="0.25">
      <c r="A1159" s="23"/>
      <c r="B1159" s="77">
        <v>55311</v>
      </c>
      <c r="C1159" s="80" t="s">
        <v>3</v>
      </c>
      <c r="D1159" s="81" t="s">
        <v>8</v>
      </c>
      <c r="E1159" s="37" t="b">
        <f t="shared" si="343"/>
        <v>0</v>
      </c>
      <c r="F1159" s="37" t="b">
        <f t="shared" si="336"/>
        <v>0</v>
      </c>
      <c r="G1159" s="38" t="str">
        <f t="shared" si="327"/>
        <v>55311  g</v>
      </c>
      <c r="H1159" s="18" t="s">
        <v>1648</v>
      </c>
      <c r="I1159" s="93" t="s">
        <v>2346</v>
      </c>
      <c r="J1159" s="19" t="s">
        <v>3</v>
      </c>
      <c r="K1159" s="19" t="s">
        <v>3</v>
      </c>
      <c r="L1159" s="51"/>
      <c r="M1159" s="51"/>
      <c r="N1159" s="19" t="str">
        <f t="shared" si="328"/>
        <v/>
      </c>
      <c r="O1159" s="22" t="str">
        <f t="shared" ca="1" si="331"/>
        <v>ja</v>
      </c>
      <c r="P1159" s="22" t="str">
        <f t="shared" ca="1" si="332"/>
        <v>ja</v>
      </c>
      <c r="Q1159" s="20" t="str">
        <f t="shared" ca="1" si="329"/>
        <v>Ja</v>
      </c>
      <c r="R1159" s="53" t="s">
        <v>1647</v>
      </c>
      <c r="S1159" s="84"/>
      <c r="T1159" s="83"/>
      <c r="U1159" s="33" t="str">
        <f t="shared" si="337"/>
        <v/>
      </c>
      <c r="V1159" s="29"/>
      <c r="W1159" s="35"/>
      <c r="X1159" s="35"/>
      <c r="Y1159" s="35"/>
      <c r="Z1159" s="35"/>
      <c r="AA1159" s="24" t="str">
        <f>IF(W1159&lt;&gt;"",VLOOKUP(W1159,'Anlagentypen strukt inkl RD end'!$A$2:$H$40,8),"")</f>
        <v/>
      </c>
      <c r="AB1159" s="24" t="str">
        <f>IF(X1159&lt;&gt;"",VLOOKUP(X1159,'Anlagentypen strukt inkl RD end'!$A$2:$H$40,8),"")</f>
        <v/>
      </c>
      <c r="AC1159" s="24" t="str">
        <f>IF(Y1159&lt;&gt;"",VLOOKUP(Y1159,'Anlagentypen strukt inkl RD end'!$A$2:$H$40,8),"")</f>
        <v/>
      </c>
      <c r="AD1159" s="24" t="str">
        <f>IF(Z1159&lt;&gt;"",VLOOKUP(Z1159,'Anlagentypen strukt inkl RD end'!$A$2:$H$40,8),"")</f>
        <v/>
      </c>
      <c r="AE1159" s="33" t="str">
        <f t="shared" si="338"/>
        <v/>
      </c>
      <c r="AF1159" s="25"/>
      <c r="AG1159" s="25"/>
      <c r="AH1159" s="25"/>
      <c r="AI1159" s="25"/>
      <c r="AJ1159" s="47" t="str">
        <f t="shared" si="339"/>
        <v/>
      </c>
      <c r="AK1159" s="48" t="str">
        <f t="shared" si="333"/>
        <v/>
      </c>
      <c r="AL1159" s="47" t="str">
        <f t="shared" si="344"/>
        <v/>
      </c>
      <c r="AM1159" s="27"/>
      <c r="AN1159" s="36" t="str">
        <f t="shared" si="334"/>
        <v/>
      </c>
      <c r="AO1159" s="39" t="str">
        <f t="shared" si="330"/>
        <v/>
      </c>
      <c r="AP1159" s="39" t="str">
        <f t="shared" si="340"/>
        <v/>
      </c>
      <c r="AQ1159" s="97" t="str">
        <f t="shared" si="335"/>
        <v/>
      </c>
      <c r="AR1159" s="140" t="str">
        <f>_xlfn.IFNA(IF(AND(MATCH(B1159,SlNrfürStrecke!A:A,0)&gt;0,MATCH(C1159,SlNrfürStrecke!B:B,0)&gt;0)=TRUE,"ja","nein"),"nein")</f>
        <v>nein</v>
      </c>
      <c r="AS1159" s="140" t="str">
        <f t="shared" si="341"/>
        <v>nein</v>
      </c>
      <c r="AT1159" s="113" t="str">
        <f t="shared" si="342"/>
        <v>Ja</v>
      </c>
      <c r="AU1159" s="113"/>
      <c r="AV1159" s="141" t="s">
        <v>3607</v>
      </c>
    </row>
    <row r="1160" spans="1:48" s="39" customFormat="1" hidden="1" x14ac:dyDescent="0.25">
      <c r="A1160" s="23"/>
      <c r="B1160" s="77">
        <v>55312</v>
      </c>
      <c r="C1160" s="80" t="s">
        <v>3</v>
      </c>
      <c r="D1160" s="81" t="s">
        <v>8</v>
      </c>
      <c r="E1160" s="37" t="b">
        <f t="shared" si="343"/>
        <v>0</v>
      </c>
      <c r="F1160" s="37" t="b">
        <f t="shared" si="336"/>
        <v>0</v>
      </c>
      <c r="G1160" s="38" t="str">
        <f t="shared" si="327"/>
        <v>55312  g</v>
      </c>
      <c r="H1160" s="18" t="s">
        <v>1650</v>
      </c>
      <c r="I1160" s="93" t="s">
        <v>2346</v>
      </c>
      <c r="J1160" s="19" t="s">
        <v>3</v>
      </c>
      <c r="K1160" s="19" t="s">
        <v>3</v>
      </c>
      <c r="L1160" s="51"/>
      <c r="M1160" s="51"/>
      <c r="N1160" s="19" t="str">
        <f t="shared" si="328"/>
        <v/>
      </c>
      <c r="O1160" s="22" t="str">
        <f t="shared" ca="1" si="331"/>
        <v>ja</v>
      </c>
      <c r="P1160" s="22" t="str">
        <f t="shared" ca="1" si="332"/>
        <v>ja</v>
      </c>
      <c r="Q1160" s="20" t="str">
        <f t="shared" ca="1" si="329"/>
        <v>Ja</v>
      </c>
      <c r="R1160" s="53" t="s">
        <v>1649</v>
      </c>
      <c r="S1160" s="84"/>
      <c r="T1160" s="83"/>
      <c r="U1160" s="33" t="str">
        <f t="shared" si="337"/>
        <v/>
      </c>
      <c r="V1160" s="29"/>
      <c r="W1160" s="35"/>
      <c r="X1160" s="35"/>
      <c r="Y1160" s="35"/>
      <c r="Z1160" s="35"/>
      <c r="AA1160" s="24" t="str">
        <f>IF(W1160&lt;&gt;"",VLOOKUP(W1160,'Anlagentypen strukt inkl RD end'!$A$2:$H$40,8),"")</f>
        <v/>
      </c>
      <c r="AB1160" s="24" t="str">
        <f>IF(X1160&lt;&gt;"",VLOOKUP(X1160,'Anlagentypen strukt inkl RD end'!$A$2:$H$40,8),"")</f>
        <v/>
      </c>
      <c r="AC1160" s="24" t="str">
        <f>IF(Y1160&lt;&gt;"",VLOOKUP(Y1160,'Anlagentypen strukt inkl RD end'!$A$2:$H$40,8),"")</f>
        <v/>
      </c>
      <c r="AD1160" s="24" t="str">
        <f>IF(Z1160&lt;&gt;"",VLOOKUP(Z1160,'Anlagentypen strukt inkl RD end'!$A$2:$H$40,8),"")</f>
        <v/>
      </c>
      <c r="AE1160" s="33" t="str">
        <f t="shared" si="338"/>
        <v/>
      </c>
      <c r="AF1160" s="25"/>
      <c r="AG1160" s="25"/>
      <c r="AH1160" s="25"/>
      <c r="AI1160" s="25"/>
      <c r="AJ1160" s="47" t="str">
        <f t="shared" si="339"/>
        <v/>
      </c>
      <c r="AK1160" s="48" t="str">
        <f t="shared" si="333"/>
        <v/>
      </c>
      <c r="AL1160" s="47" t="str">
        <f t="shared" si="344"/>
        <v/>
      </c>
      <c r="AM1160" s="27"/>
      <c r="AN1160" s="36" t="str">
        <f t="shared" si="334"/>
        <v/>
      </c>
      <c r="AO1160" s="39" t="str">
        <f t="shared" si="330"/>
        <v/>
      </c>
      <c r="AP1160" s="39" t="str">
        <f t="shared" si="340"/>
        <v/>
      </c>
      <c r="AQ1160" s="97" t="str">
        <f t="shared" si="335"/>
        <v/>
      </c>
      <c r="AR1160" s="140" t="str">
        <f>_xlfn.IFNA(IF(AND(MATCH(B1160,SlNrfürStrecke!A:A,0)&gt;0,MATCH(C1160,SlNrfürStrecke!B:B,0)&gt;0)=TRUE,"ja","nein"),"nein")</f>
        <v>nein</v>
      </c>
      <c r="AS1160" s="140" t="str">
        <f t="shared" si="341"/>
        <v>nein</v>
      </c>
      <c r="AT1160" s="113" t="str">
        <f t="shared" si="342"/>
        <v>Ja</v>
      </c>
      <c r="AU1160" s="113"/>
      <c r="AV1160" s="141" t="s">
        <v>3607</v>
      </c>
    </row>
    <row r="1161" spans="1:48" s="39" customFormat="1" hidden="1" x14ac:dyDescent="0.25">
      <c r="A1161" s="23"/>
      <c r="B1161" s="77">
        <v>55313</v>
      </c>
      <c r="C1161" s="80" t="s">
        <v>3</v>
      </c>
      <c r="D1161" s="81" t="s">
        <v>8</v>
      </c>
      <c r="E1161" s="37" t="b">
        <f t="shared" si="343"/>
        <v>0</v>
      </c>
      <c r="F1161" s="37" t="b">
        <f t="shared" si="336"/>
        <v>0</v>
      </c>
      <c r="G1161" s="38" t="str">
        <f t="shared" si="327"/>
        <v>55313  g</v>
      </c>
      <c r="H1161" s="18" t="s">
        <v>1652</v>
      </c>
      <c r="I1161" s="93" t="s">
        <v>2346</v>
      </c>
      <c r="J1161" s="19" t="s">
        <v>3</v>
      </c>
      <c r="K1161" s="19" t="s">
        <v>3</v>
      </c>
      <c r="L1161" s="51"/>
      <c r="M1161" s="51"/>
      <c r="N1161" s="19" t="str">
        <f t="shared" si="328"/>
        <v/>
      </c>
      <c r="O1161" s="22" t="str">
        <f t="shared" ca="1" si="331"/>
        <v>ja</v>
      </c>
      <c r="P1161" s="22" t="str">
        <f t="shared" ca="1" si="332"/>
        <v>ja</v>
      </c>
      <c r="Q1161" s="20" t="str">
        <f t="shared" ca="1" si="329"/>
        <v>Ja</v>
      </c>
      <c r="R1161" s="53" t="s">
        <v>1651</v>
      </c>
      <c r="S1161" s="84"/>
      <c r="T1161" s="83"/>
      <c r="U1161" s="33" t="str">
        <f t="shared" si="337"/>
        <v/>
      </c>
      <c r="V1161" s="29"/>
      <c r="W1161" s="35"/>
      <c r="X1161" s="35"/>
      <c r="Y1161" s="35"/>
      <c r="Z1161" s="35"/>
      <c r="AA1161" s="24" t="str">
        <f>IF(W1161&lt;&gt;"",VLOOKUP(W1161,'Anlagentypen strukt inkl RD end'!$A$2:$H$40,8),"")</f>
        <v/>
      </c>
      <c r="AB1161" s="24" t="str">
        <f>IF(X1161&lt;&gt;"",VLOOKUP(X1161,'Anlagentypen strukt inkl RD end'!$A$2:$H$40,8),"")</f>
        <v/>
      </c>
      <c r="AC1161" s="24" t="str">
        <f>IF(Y1161&lt;&gt;"",VLOOKUP(Y1161,'Anlagentypen strukt inkl RD end'!$A$2:$H$40,8),"")</f>
        <v/>
      </c>
      <c r="AD1161" s="24" t="str">
        <f>IF(Z1161&lt;&gt;"",VLOOKUP(Z1161,'Anlagentypen strukt inkl RD end'!$A$2:$H$40,8),"")</f>
        <v/>
      </c>
      <c r="AE1161" s="33" t="str">
        <f t="shared" si="338"/>
        <v/>
      </c>
      <c r="AF1161" s="25"/>
      <c r="AG1161" s="25"/>
      <c r="AH1161" s="25"/>
      <c r="AI1161" s="25"/>
      <c r="AJ1161" s="47" t="str">
        <f t="shared" si="339"/>
        <v/>
      </c>
      <c r="AK1161" s="48" t="str">
        <f t="shared" si="333"/>
        <v/>
      </c>
      <c r="AL1161" s="47" t="str">
        <f t="shared" si="344"/>
        <v/>
      </c>
      <c r="AM1161" s="27"/>
      <c r="AN1161" s="36" t="str">
        <f t="shared" si="334"/>
        <v/>
      </c>
      <c r="AO1161" s="39" t="str">
        <f t="shared" si="330"/>
        <v/>
      </c>
      <c r="AP1161" s="39" t="str">
        <f t="shared" si="340"/>
        <v/>
      </c>
      <c r="AQ1161" s="97" t="str">
        <f t="shared" si="335"/>
        <v/>
      </c>
      <c r="AR1161" s="140" t="str">
        <f>_xlfn.IFNA(IF(AND(MATCH(B1161,SlNrfürStrecke!A:A,0)&gt;0,MATCH(C1161,SlNrfürStrecke!B:B,0)&gt;0)=TRUE,"ja","nein"),"nein")</f>
        <v>nein</v>
      </c>
      <c r="AS1161" s="140" t="str">
        <f t="shared" si="341"/>
        <v>nein</v>
      </c>
      <c r="AT1161" s="113" t="str">
        <f t="shared" si="342"/>
        <v>Ja</v>
      </c>
      <c r="AU1161" s="113"/>
      <c r="AV1161" s="141" t="s">
        <v>3607</v>
      </c>
    </row>
    <row r="1162" spans="1:48" s="39" customFormat="1" hidden="1" x14ac:dyDescent="0.25">
      <c r="A1162" s="23"/>
      <c r="B1162" s="77">
        <v>55314</v>
      </c>
      <c r="C1162" s="80" t="s">
        <v>3</v>
      </c>
      <c r="D1162" s="81" t="s">
        <v>8</v>
      </c>
      <c r="E1162" s="37" t="b">
        <f t="shared" si="343"/>
        <v>0</v>
      </c>
      <c r="F1162" s="37" t="b">
        <f t="shared" si="336"/>
        <v>0</v>
      </c>
      <c r="G1162" s="38" t="str">
        <f t="shared" si="327"/>
        <v>55314  g</v>
      </c>
      <c r="H1162" s="18" t="s">
        <v>1654</v>
      </c>
      <c r="I1162" s="93" t="s">
        <v>2346</v>
      </c>
      <c r="J1162" s="19" t="s">
        <v>3</v>
      </c>
      <c r="K1162" s="19" t="s">
        <v>3</v>
      </c>
      <c r="L1162" s="51"/>
      <c r="M1162" s="51"/>
      <c r="N1162" s="19" t="str">
        <f t="shared" si="328"/>
        <v/>
      </c>
      <c r="O1162" s="22" t="str">
        <f t="shared" ca="1" si="331"/>
        <v>ja</v>
      </c>
      <c r="P1162" s="22" t="str">
        <f t="shared" ca="1" si="332"/>
        <v>ja</v>
      </c>
      <c r="Q1162" s="20" t="str">
        <f t="shared" ca="1" si="329"/>
        <v>Ja</v>
      </c>
      <c r="R1162" s="53" t="s">
        <v>1653</v>
      </c>
      <c r="S1162" s="84"/>
      <c r="T1162" s="83"/>
      <c r="U1162" s="33" t="str">
        <f t="shared" si="337"/>
        <v/>
      </c>
      <c r="V1162" s="29"/>
      <c r="W1162" s="35"/>
      <c r="X1162" s="35"/>
      <c r="Y1162" s="35"/>
      <c r="Z1162" s="35"/>
      <c r="AA1162" s="24" t="str">
        <f>IF(W1162&lt;&gt;"",VLOOKUP(W1162,'Anlagentypen strukt inkl RD end'!$A$2:$H$40,8),"")</f>
        <v/>
      </c>
      <c r="AB1162" s="24" t="str">
        <f>IF(X1162&lt;&gt;"",VLOOKUP(X1162,'Anlagentypen strukt inkl RD end'!$A$2:$H$40,8),"")</f>
        <v/>
      </c>
      <c r="AC1162" s="24" t="str">
        <f>IF(Y1162&lt;&gt;"",VLOOKUP(Y1162,'Anlagentypen strukt inkl RD end'!$A$2:$H$40,8),"")</f>
        <v/>
      </c>
      <c r="AD1162" s="24" t="str">
        <f>IF(Z1162&lt;&gt;"",VLOOKUP(Z1162,'Anlagentypen strukt inkl RD end'!$A$2:$H$40,8),"")</f>
        <v/>
      </c>
      <c r="AE1162" s="33" t="str">
        <f t="shared" si="338"/>
        <v/>
      </c>
      <c r="AF1162" s="25"/>
      <c r="AG1162" s="25"/>
      <c r="AH1162" s="25"/>
      <c r="AI1162" s="25"/>
      <c r="AJ1162" s="47" t="str">
        <f t="shared" si="339"/>
        <v/>
      </c>
      <c r="AK1162" s="48" t="str">
        <f t="shared" si="333"/>
        <v/>
      </c>
      <c r="AL1162" s="47" t="str">
        <f t="shared" si="344"/>
        <v/>
      </c>
      <c r="AM1162" s="27"/>
      <c r="AN1162" s="36" t="str">
        <f t="shared" si="334"/>
        <v/>
      </c>
      <c r="AO1162" s="39" t="str">
        <f t="shared" si="330"/>
        <v/>
      </c>
      <c r="AP1162" s="39" t="str">
        <f t="shared" si="340"/>
        <v/>
      </c>
      <c r="AQ1162" s="97" t="str">
        <f t="shared" si="335"/>
        <v/>
      </c>
      <c r="AR1162" s="140" t="str">
        <f>_xlfn.IFNA(IF(AND(MATCH(B1162,SlNrfürStrecke!A:A,0)&gt;0,MATCH(C1162,SlNrfürStrecke!B:B,0)&gt;0)=TRUE,"ja","nein"),"nein")</f>
        <v>nein</v>
      </c>
      <c r="AS1162" s="140" t="str">
        <f t="shared" si="341"/>
        <v>nein</v>
      </c>
      <c r="AT1162" s="113" t="str">
        <f t="shared" si="342"/>
        <v>Ja</v>
      </c>
      <c r="AU1162" s="113"/>
      <c r="AV1162" s="141" t="s">
        <v>3607</v>
      </c>
    </row>
    <row r="1163" spans="1:48" s="39" customFormat="1" hidden="1" x14ac:dyDescent="0.25">
      <c r="A1163" s="23"/>
      <c r="B1163" s="77">
        <v>55315</v>
      </c>
      <c r="C1163" s="80" t="s">
        <v>3</v>
      </c>
      <c r="D1163" s="81" t="s">
        <v>8</v>
      </c>
      <c r="E1163" s="37" t="b">
        <f t="shared" si="343"/>
        <v>0</v>
      </c>
      <c r="F1163" s="37" t="b">
        <f t="shared" si="336"/>
        <v>0</v>
      </c>
      <c r="G1163" s="38" t="str">
        <f t="shared" si="327"/>
        <v>55315  g</v>
      </c>
      <c r="H1163" s="18" t="s">
        <v>1656</v>
      </c>
      <c r="I1163" s="93" t="s">
        <v>2346</v>
      </c>
      <c r="J1163" s="19" t="s">
        <v>3</v>
      </c>
      <c r="K1163" s="19" t="s">
        <v>3</v>
      </c>
      <c r="L1163" s="51"/>
      <c r="M1163" s="51"/>
      <c r="N1163" s="19" t="str">
        <f t="shared" si="328"/>
        <v/>
      </c>
      <c r="O1163" s="22" t="str">
        <f t="shared" ca="1" si="331"/>
        <v>ja</v>
      </c>
      <c r="P1163" s="22" t="str">
        <f t="shared" ca="1" si="332"/>
        <v>ja</v>
      </c>
      <c r="Q1163" s="20" t="str">
        <f t="shared" ca="1" si="329"/>
        <v>Ja</v>
      </c>
      <c r="R1163" s="53" t="s">
        <v>1655</v>
      </c>
      <c r="S1163" s="84"/>
      <c r="T1163" s="83"/>
      <c r="U1163" s="33" t="str">
        <f t="shared" si="337"/>
        <v/>
      </c>
      <c r="V1163" s="29"/>
      <c r="W1163" s="35"/>
      <c r="X1163" s="35"/>
      <c r="Y1163" s="35"/>
      <c r="Z1163" s="35"/>
      <c r="AA1163" s="24" t="str">
        <f>IF(W1163&lt;&gt;"",VLOOKUP(W1163,'Anlagentypen strukt inkl RD end'!$A$2:$H$40,8),"")</f>
        <v/>
      </c>
      <c r="AB1163" s="24" t="str">
        <f>IF(X1163&lt;&gt;"",VLOOKUP(X1163,'Anlagentypen strukt inkl RD end'!$A$2:$H$40,8),"")</f>
        <v/>
      </c>
      <c r="AC1163" s="24" t="str">
        <f>IF(Y1163&lt;&gt;"",VLOOKUP(Y1163,'Anlagentypen strukt inkl RD end'!$A$2:$H$40,8),"")</f>
        <v/>
      </c>
      <c r="AD1163" s="24" t="str">
        <f>IF(Z1163&lt;&gt;"",VLOOKUP(Z1163,'Anlagentypen strukt inkl RD end'!$A$2:$H$40,8),"")</f>
        <v/>
      </c>
      <c r="AE1163" s="33" t="str">
        <f t="shared" si="338"/>
        <v/>
      </c>
      <c r="AF1163" s="25"/>
      <c r="AG1163" s="25"/>
      <c r="AH1163" s="25"/>
      <c r="AI1163" s="25"/>
      <c r="AJ1163" s="47" t="str">
        <f t="shared" si="339"/>
        <v/>
      </c>
      <c r="AK1163" s="48" t="str">
        <f t="shared" si="333"/>
        <v/>
      </c>
      <c r="AL1163" s="47" t="str">
        <f t="shared" si="344"/>
        <v/>
      </c>
      <c r="AM1163" s="27"/>
      <c r="AN1163" s="36" t="str">
        <f t="shared" si="334"/>
        <v/>
      </c>
      <c r="AO1163" s="39" t="str">
        <f t="shared" si="330"/>
        <v/>
      </c>
      <c r="AP1163" s="39" t="str">
        <f t="shared" si="340"/>
        <v/>
      </c>
      <c r="AQ1163" s="97" t="str">
        <f t="shared" si="335"/>
        <v/>
      </c>
      <c r="AR1163" s="140" t="str">
        <f>_xlfn.IFNA(IF(AND(MATCH(B1163,SlNrfürStrecke!A:A,0)&gt;0,MATCH(C1163,SlNrfürStrecke!B:B,0)&gt;0)=TRUE,"ja","nein"),"nein")</f>
        <v>nein</v>
      </c>
      <c r="AS1163" s="140" t="str">
        <f t="shared" si="341"/>
        <v>nein</v>
      </c>
      <c r="AT1163" s="113" t="str">
        <f t="shared" si="342"/>
        <v>Ja</v>
      </c>
      <c r="AU1163" s="113"/>
      <c r="AV1163" s="141" t="s">
        <v>3607</v>
      </c>
    </row>
    <row r="1164" spans="1:48" s="39" customFormat="1" hidden="1" x14ac:dyDescent="0.25">
      <c r="A1164" s="23"/>
      <c r="B1164" s="77">
        <v>55316</v>
      </c>
      <c r="C1164" s="80" t="s">
        <v>3</v>
      </c>
      <c r="D1164" s="81" t="s">
        <v>8</v>
      </c>
      <c r="E1164" s="37" t="b">
        <f t="shared" si="343"/>
        <v>0</v>
      </c>
      <c r="F1164" s="37" t="b">
        <f t="shared" si="336"/>
        <v>0</v>
      </c>
      <c r="G1164" s="38" t="str">
        <f t="shared" si="327"/>
        <v>55316  g</v>
      </c>
      <c r="H1164" s="18" t="s">
        <v>1658</v>
      </c>
      <c r="I1164" s="93" t="s">
        <v>2346</v>
      </c>
      <c r="J1164" s="19" t="s">
        <v>3</v>
      </c>
      <c r="K1164" s="19" t="s">
        <v>3</v>
      </c>
      <c r="L1164" s="51"/>
      <c r="M1164" s="51"/>
      <c r="N1164" s="19" t="str">
        <f t="shared" si="328"/>
        <v/>
      </c>
      <c r="O1164" s="22" t="str">
        <f t="shared" ca="1" si="331"/>
        <v>ja</v>
      </c>
      <c r="P1164" s="22" t="str">
        <f t="shared" ca="1" si="332"/>
        <v>ja</v>
      </c>
      <c r="Q1164" s="20" t="str">
        <f t="shared" ca="1" si="329"/>
        <v>Ja</v>
      </c>
      <c r="R1164" s="53" t="s">
        <v>1657</v>
      </c>
      <c r="S1164" s="84"/>
      <c r="T1164" s="83"/>
      <c r="U1164" s="33" t="str">
        <f t="shared" si="337"/>
        <v/>
      </c>
      <c r="V1164" s="29"/>
      <c r="W1164" s="35"/>
      <c r="X1164" s="35"/>
      <c r="Y1164" s="35"/>
      <c r="Z1164" s="35"/>
      <c r="AA1164" s="24" t="str">
        <f>IF(W1164&lt;&gt;"",VLOOKUP(W1164,'Anlagentypen strukt inkl RD end'!$A$2:$H$40,8),"")</f>
        <v/>
      </c>
      <c r="AB1164" s="24" t="str">
        <f>IF(X1164&lt;&gt;"",VLOOKUP(X1164,'Anlagentypen strukt inkl RD end'!$A$2:$H$40,8),"")</f>
        <v/>
      </c>
      <c r="AC1164" s="24" t="str">
        <f>IF(Y1164&lt;&gt;"",VLOOKUP(Y1164,'Anlagentypen strukt inkl RD end'!$A$2:$H$40,8),"")</f>
        <v/>
      </c>
      <c r="AD1164" s="24" t="str">
        <f>IF(Z1164&lt;&gt;"",VLOOKUP(Z1164,'Anlagentypen strukt inkl RD end'!$A$2:$H$40,8),"")</f>
        <v/>
      </c>
      <c r="AE1164" s="33" t="str">
        <f t="shared" si="338"/>
        <v/>
      </c>
      <c r="AF1164" s="25"/>
      <c r="AG1164" s="25"/>
      <c r="AH1164" s="25"/>
      <c r="AI1164" s="25"/>
      <c r="AJ1164" s="47" t="str">
        <f t="shared" si="339"/>
        <v/>
      </c>
      <c r="AK1164" s="48" t="str">
        <f t="shared" si="333"/>
        <v/>
      </c>
      <c r="AL1164" s="47" t="str">
        <f t="shared" si="344"/>
        <v/>
      </c>
      <c r="AM1164" s="27"/>
      <c r="AN1164" s="36" t="str">
        <f t="shared" si="334"/>
        <v/>
      </c>
      <c r="AO1164" s="39" t="str">
        <f t="shared" si="330"/>
        <v/>
      </c>
      <c r="AP1164" s="39" t="str">
        <f t="shared" si="340"/>
        <v/>
      </c>
      <c r="AQ1164" s="97" t="str">
        <f t="shared" si="335"/>
        <v/>
      </c>
      <c r="AR1164" s="140" t="str">
        <f>_xlfn.IFNA(IF(AND(MATCH(B1164,SlNrfürStrecke!A:A,0)&gt;0,MATCH(C1164,SlNrfürStrecke!B:B,0)&gt;0)=TRUE,"ja","nein"),"nein")</f>
        <v>nein</v>
      </c>
      <c r="AS1164" s="140" t="str">
        <f t="shared" si="341"/>
        <v>nein</v>
      </c>
      <c r="AT1164" s="113" t="str">
        <f t="shared" si="342"/>
        <v>Ja</v>
      </c>
      <c r="AU1164" s="113"/>
      <c r="AV1164" s="141" t="s">
        <v>3607</v>
      </c>
    </row>
    <row r="1165" spans="1:48" s="39" customFormat="1" hidden="1" x14ac:dyDescent="0.25">
      <c r="A1165" s="23"/>
      <c r="B1165" s="77">
        <v>55317</v>
      </c>
      <c r="C1165" s="80" t="s">
        <v>3</v>
      </c>
      <c r="D1165" s="81" t="s">
        <v>8</v>
      </c>
      <c r="E1165" s="37" t="b">
        <f t="shared" si="343"/>
        <v>0</v>
      </c>
      <c r="F1165" s="37" t="b">
        <f t="shared" si="336"/>
        <v>0</v>
      </c>
      <c r="G1165" s="38" t="str">
        <f t="shared" si="327"/>
        <v>55317  g</v>
      </c>
      <c r="H1165" s="18" t="s">
        <v>1660</v>
      </c>
      <c r="I1165" s="93" t="s">
        <v>2346</v>
      </c>
      <c r="J1165" s="19" t="s">
        <v>3</v>
      </c>
      <c r="K1165" s="19" t="s">
        <v>3</v>
      </c>
      <c r="L1165" s="51"/>
      <c r="M1165" s="51"/>
      <c r="N1165" s="19" t="str">
        <f t="shared" si="328"/>
        <v/>
      </c>
      <c r="O1165" s="22" t="str">
        <f t="shared" ca="1" si="331"/>
        <v>ja</v>
      </c>
      <c r="P1165" s="22" t="str">
        <f t="shared" ca="1" si="332"/>
        <v>ja</v>
      </c>
      <c r="Q1165" s="20" t="str">
        <f t="shared" ca="1" si="329"/>
        <v>Ja</v>
      </c>
      <c r="R1165" s="53" t="s">
        <v>1659</v>
      </c>
      <c r="S1165" s="84"/>
      <c r="T1165" s="83"/>
      <c r="U1165" s="33" t="str">
        <f t="shared" si="337"/>
        <v/>
      </c>
      <c r="V1165" s="29"/>
      <c r="W1165" s="35"/>
      <c r="X1165" s="35"/>
      <c r="Y1165" s="35"/>
      <c r="Z1165" s="35"/>
      <c r="AA1165" s="24" t="str">
        <f>IF(W1165&lt;&gt;"",VLOOKUP(W1165,'Anlagentypen strukt inkl RD end'!$A$2:$H$40,8),"")</f>
        <v/>
      </c>
      <c r="AB1165" s="24" t="str">
        <f>IF(X1165&lt;&gt;"",VLOOKUP(X1165,'Anlagentypen strukt inkl RD end'!$A$2:$H$40,8),"")</f>
        <v/>
      </c>
      <c r="AC1165" s="24" t="str">
        <f>IF(Y1165&lt;&gt;"",VLOOKUP(Y1165,'Anlagentypen strukt inkl RD end'!$A$2:$H$40,8),"")</f>
        <v/>
      </c>
      <c r="AD1165" s="24" t="str">
        <f>IF(Z1165&lt;&gt;"",VLOOKUP(Z1165,'Anlagentypen strukt inkl RD end'!$A$2:$H$40,8),"")</f>
        <v/>
      </c>
      <c r="AE1165" s="33" t="str">
        <f t="shared" si="338"/>
        <v/>
      </c>
      <c r="AF1165" s="25"/>
      <c r="AG1165" s="25"/>
      <c r="AH1165" s="25"/>
      <c r="AI1165" s="25"/>
      <c r="AJ1165" s="47" t="str">
        <f t="shared" si="339"/>
        <v/>
      </c>
      <c r="AK1165" s="48" t="str">
        <f t="shared" si="333"/>
        <v/>
      </c>
      <c r="AL1165" s="47" t="str">
        <f t="shared" si="344"/>
        <v/>
      </c>
      <c r="AM1165" s="27"/>
      <c r="AN1165" s="36" t="str">
        <f t="shared" si="334"/>
        <v/>
      </c>
      <c r="AO1165" s="39" t="str">
        <f t="shared" si="330"/>
        <v/>
      </c>
      <c r="AP1165" s="39" t="str">
        <f t="shared" si="340"/>
        <v/>
      </c>
      <c r="AQ1165" s="97" t="str">
        <f t="shared" si="335"/>
        <v/>
      </c>
      <c r="AR1165" s="140" t="str">
        <f>_xlfn.IFNA(IF(AND(MATCH(B1165,SlNrfürStrecke!A:A,0)&gt;0,MATCH(C1165,SlNrfürStrecke!B:B,0)&gt;0)=TRUE,"ja","nein"),"nein")</f>
        <v>nein</v>
      </c>
      <c r="AS1165" s="140" t="str">
        <f t="shared" si="341"/>
        <v>nein</v>
      </c>
      <c r="AT1165" s="113" t="str">
        <f t="shared" si="342"/>
        <v>Ja</v>
      </c>
      <c r="AU1165" s="113"/>
      <c r="AV1165" s="141" t="s">
        <v>3607</v>
      </c>
    </row>
    <row r="1166" spans="1:48" s="39" customFormat="1" hidden="1" x14ac:dyDescent="0.25">
      <c r="A1166" s="23"/>
      <c r="B1166" s="77">
        <v>55318</v>
      </c>
      <c r="C1166" s="80" t="s">
        <v>3</v>
      </c>
      <c r="D1166" s="81" t="s">
        <v>8</v>
      </c>
      <c r="E1166" s="37" t="b">
        <f t="shared" si="343"/>
        <v>0</v>
      </c>
      <c r="F1166" s="37" t="b">
        <f t="shared" si="336"/>
        <v>0</v>
      </c>
      <c r="G1166" s="38" t="str">
        <f t="shared" si="327"/>
        <v>55318  g</v>
      </c>
      <c r="H1166" s="18" t="s">
        <v>1662</v>
      </c>
      <c r="I1166" s="93" t="s">
        <v>2346</v>
      </c>
      <c r="J1166" s="19" t="s">
        <v>3</v>
      </c>
      <c r="K1166" s="19" t="s">
        <v>3</v>
      </c>
      <c r="L1166" s="51"/>
      <c r="M1166" s="51"/>
      <c r="N1166" s="19" t="str">
        <f t="shared" si="328"/>
        <v/>
      </c>
      <c r="O1166" s="22" t="str">
        <f t="shared" ca="1" si="331"/>
        <v>ja</v>
      </c>
      <c r="P1166" s="22" t="str">
        <f t="shared" ca="1" si="332"/>
        <v>ja</v>
      </c>
      <c r="Q1166" s="20" t="str">
        <f t="shared" ca="1" si="329"/>
        <v>Ja</v>
      </c>
      <c r="R1166" s="53" t="s">
        <v>1661</v>
      </c>
      <c r="S1166" s="84"/>
      <c r="T1166" s="83"/>
      <c r="U1166" s="33" t="str">
        <f t="shared" si="337"/>
        <v/>
      </c>
      <c r="V1166" s="29"/>
      <c r="W1166" s="35"/>
      <c r="X1166" s="35"/>
      <c r="Y1166" s="35"/>
      <c r="Z1166" s="35"/>
      <c r="AA1166" s="24" t="str">
        <f>IF(W1166&lt;&gt;"",VLOOKUP(W1166,'Anlagentypen strukt inkl RD end'!$A$2:$H$40,8),"")</f>
        <v/>
      </c>
      <c r="AB1166" s="24" t="str">
        <f>IF(X1166&lt;&gt;"",VLOOKUP(X1166,'Anlagentypen strukt inkl RD end'!$A$2:$H$40,8),"")</f>
        <v/>
      </c>
      <c r="AC1166" s="24" t="str">
        <f>IF(Y1166&lt;&gt;"",VLOOKUP(Y1166,'Anlagentypen strukt inkl RD end'!$A$2:$H$40,8),"")</f>
        <v/>
      </c>
      <c r="AD1166" s="24" t="str">
        <f>IF(Z1166&lt;&gt;"",VLOOKUP(Z1166,'Anlagentypen strukt inkl RD end'!$A$2:$H$40,8),"")</f>
        <v/>
      </c>
      <c r="AE1166" s="33" t="str">
        <f t="shared" si="338"/>
        <v/>
      </c>
      <c r="AF1166" s="25"/>
      <c r="AG1166" s="25"/>
      <c r="AH1166" s="25"/>
      <c r="AI1166" s="25"/>
      <c r="AJ1166" s="47" t="str">
        <f t="shared" si="339"/>
        <v/>
      </c>
      <c r="AK1166" s="48" t="str">
        <f t="shared" si="333"/>
        <v/>
      </c>
      <c r="AL1166" s="47" t="str">
        <f t="shared" si="344"/>
        <v/>
      </c>
      <c r="AM1166" s="27"/>
      <c r="AN1166" s="36" t="str">
        <f t="shared" si="334"/>
        <v/>
      </c>
      <c r="AO1166" s="39" t="str">
        <f t="shared" si="330"/>
        <v/>
      </c>
      <c r="AP1166" s="39" t="str">
        <f t="shared" si="340"/>
        <v/>
      </c>
      <c r="AQ1166" s="97" t="str">
        <f t="shared" si="335"/>
        <v/>
      </c>
      <c r="AR1166" s="140" t="str">
        <f>_xlfn.IFNA(IF(AND(MATCH(B1166,SlNrfürStrecke!A:A,0)&gt;0,MATCH(C1166,SlNrfürStrecke!B:B,0)&gt;0)=TRUE,"ja","nein"),"nein")</f>
        <v>nein</v>
      </c>
      <c r="AS1166" s="140" t="str">
        <f t="shared" si="341"/>
        <v>nein</v>
      </c>
      <c r="AT1166" s="113" t="str">
        <f t="shared" si="342"/>
        <v>Ja</v>
      </c>
      <c r="AU1166" s="113"/>
      <c r="AV1166" s="141" t="s">
        <v>3607</v>
      </c>
    </row>
    <row r="1167" spans="1:48" s="39" customFormat="1" hidden="1" x14ac:dyDescent="0.25">
      <c r="A1167" s="23"/>
      <c r="B1167" s="77">
        <v>55320</v>
      </c>
      <c r="C1167" s="80" t="s">
        <v>3</v>
      </c>
      <c r="D1167" s="81" t="s">
        <v>8</v>
      </c>
      <c r="E1167" s="37" t="b">
        <f t="shared" si="343"/>
        <v>0</v>
      </c>
      <c r="F1167" s="37" t="b">
        <f t="shared" si="336"/>
        <v>0</v>
      </c>
      <c r="G1167" s="38" t="str">
        <f t="shared" si="327"/>
        <v>55320  g</v>
      </c>
      <c r="H1167" s="18" t="s">
        <v>1664</v>
      </c>
      <c r="I1167" s="93" t="s">
        <v>2346</v>
      </c>
      <c r="J1167" s="19" t="s">
        <v>3</v>
      </c>
      <c r="K1167" s="19" t="s">
        <v>3</v>
      </c>
      <c r="L1167" s="51"/>
      <c r="M1167" s="51"/>
      <c r="N1167" s="19" t="str">
        <f t="shared" si="328"/>
        <v/>
      </c>
      <c r="O1167" s="22" t="str">
        <f t="shared" ca="1" si="331"/>
        <v>ja</v>
      </c>
      <c r="P1167" s="22" t="str">
        <f t="shared" ca="1" si="332"/>
        <v>ja</v>
      </c>
      <c r="Q1167" s="20" t="str">
        <f t="shared" ca="1" si="329"/>
        <v>Ja</v>
      </c>
      <c r="R1167" s="53" t="s">
        <v>1663</v>
      </c>
      <c r="S1167" s="84"/>
      <c r="T1167" s="83"/>
      <c r="U1167" s="33" t="str">
        <f t="shared" si="337"/>
        <v/>
      </c>
      <c r="V1167" s="29"/>
      <c r="W1167" s="35"/>
      <c r="X1167" s="35"/>
      <c r="Y1167" s="35"/>
      <c r="Z1167" s="35"/>
      <c r="AA1167" s="24" t="str">
        <f>IF(W1167&lt;&gt;"",VLOOKUP(W1167,'Anlagentypen strukt inkl RD end'!$A$2:$H$40,8),"")</f>
        <v/>
      </c>
      <c r="AB1167" s="24" t="str">
        <f>IF(X1167&lt;&gt;"",VLOOKUP(X1167,'Anlagentypen strukt inkl RD end'!$A$2:$H$40,8),"")</f>
        <v/>
      </c>
      <c r="AC1167" s="24" t="str">
        <f>IF(Y1167&lt;&gt;"",VLOOKUP(Y1167,'Anlagentypen strukt inkl RD end'!$A$2:$H$40,8),"")</f>
        <v/>
      </c>
      <c r="AD1167" s="24" t="str">
        <f>IF(Z1167&lt;&gt;"",VLOOKUP(Z1167,'Anlagentypen strukt inkl RD end'!$A$2:$H$40,8),"")</f>
        <v/>
      </c>
      <c r="AE1167" s="33" t="str">
        <f t="shared" si="338"/>
        <v/>
      </c>
      <c r="AF1167" s="25"/>
      <c r="AG1167" s="25"/>
      <c r="AH1167" s="25"/>
      <c r="AI1167" s="25"/>
      <c r="AJ1167" s="47" t="str">
        <f t="shared" si="339"/>
        <v/>
      </c>
      <c r="AK1167" s="48" t="str">
        <f t="shared" si="333"/>
        <v/>
      </c>
      <c r="AL1167" s="47" t="str">
        <f t="shared" si="344"/>
        <v/>
      </c>
      <c r="AM1167" s="27"/>
      <c r="AN1167" s="36" t="str">
        <f t="shared" si="334"/>
        <v/>
      </c>
      <c r="AO1167" s="39" t="str">
        <f t="shared" si="330"/>
        <v/>
      </c>
      <c r="AP1167" s="39" t="str">
        <f t="shared" si="340"/>
        <v/>
      </c>
      <c r="AQ1167" s="97" t="str">
        <f t="shared" si="335"/>
        <v/>
      </c>
      <c r="AR1167" s="140" t="str">
        <f>_xlfn.IFNA(IF(AND(MATCH(B1167,SlNrfürStrecke!A:A,0)&gt;0,MATCH(C1167,SlNrfürStrecke!B:B,0)&gt;0)=TRUE,"ja","nein"),"nein")</f>
        <v>nein</v>
      </c>
      <c r="AS1167" s="140" t="str">
        <f t="shared" si="341"/>
        <v>nein</v>
      </c>
      <c r="AT1167" s="113" t="str">
        <f t="shared" si="342"/>
        <v>Ja</v>
      </c>
      <c r="AU1167" s="113"/>
      <c r="AV1167" s="141" t="s">
        <v>3607</v>
      </c>
    </row>
    <row r="1168" spans="1:48" s="39" customFormat="1" hidden="1" x14ac:dyDescent="0.25">
      <c r="A1168" s="23"/>
      <c r="B1168" s="77">
        <v>55321</v>
      </c>
      <c r="C1168" s="80" t="s">
        <v>3</v>
      </c>
      <c r="D1168" s="81" t="s">
        <v>8</v>
      </c>
      <c r="E1168" s="37" t="b">
        <f t="shared" si="343"/>
        <v>0</v>
      </c>
      <c r="F1168" s="37" t="b">
        <f t="shared" si="336"/>
        <v>0</v>
      </c>
      <c r="G1168" s="38" t="str">
        <f t="shared" si="327"/>
        <v>55321  g</v>
      </c>
      <c r="H1168" s="18" t="s">
        <v>1666</v>
      </c>
      <c r="I1168" s="93" t="s">
        <v>2346</v>
      </c>
      <c r="J1168" s="19" t="s">
        <v>3</v>
      </c>
      <c r="K1168" s="19" t="s">
        <v>3</v>
      </c>
      <c r="L1168" s="51"/>
      <c r="M1168" s="51"/>
      <c r="N1168" s="19" t="str">
        <f t="shared" si="328"/>
        <v/>
      </c>
      <c r="O1168" s="22" t="str">
        <f t="shared" ca="1" si="331"/>
        <v>ja</v>
      </c>
      <c r="P1168" s="22" t="str">
        <f t="shared" ca="1" si="332"/>
        <v>ja</v>
      </c>
      <c r="Q1168" s="20" t="str">
        <f t="shared" ca="1" si="329"/>
        <v>Ja</v>
      </c>
      <c r="R1168" s="53" t="s">
        <v>1665</v>
      </c>
      <c r="S1168" s="84"/>
      <c r="T1168" s="83"/>
      <c r="U1168" s="33" t="str">
        <f t="shared" si="337"/>
        <v/>
      </c>
      <c r="V1168" s="29"/>
      <c r="W1168" s="35"/>
      <c r="X1168" s="35"/>
      <c r="Y1168" s="35"/>
      <c r="Z1168" s="35"/>
      <c r="AA1168" s="24" t="str">
        <f>IF(W1168&lt;&gt;"",VLOOKUP(W1168,'Anlagentypen strukt inkl RD end'!$A$2:$H$40,8),"")</f>
        <v/>
      </c>
      <c r="AB1168" s="24" t="str">
        <f>IF(X1168&lt;&gt;"",VLOOKUP(X1168,'Anlagentypen strukt inkl RD end'!$A$2:$H$40,8),"")</f>
        <v/>
      </c>
      <c r="AC1168" s="24" t="str">
        <f>IF(Y1168&lt;&gt;"",VLOOKUP(Y1168,'Anlagentypen strukt inkl RD end'!$A$2:$H$40,8),"")</f>
        <v/>
      </c>
      <c r="AD1168" s="24" t="str">
        <f>IF(Z1168&lt;&gt;"",VLOOKUP(Z1168,'Anlagentypen strukt inkl RD end'!$A$2:$H$40,8),"")</f>
        <v/>
      </c>
      <c r="AE1168" s="33" t="str">
        <f t="shared" si="338"/>
        <v/>
      </c>
      <c r="AF1168" s="25"/>
      <c r="AG1168" s="25"/>
      <c r="AH1168" s="25"/>
      <c r="AI1168" s="25"/>
      <c r="AJ1168" s="47" t="str">
        <f t="shared" si="339"/>
        <v/>
      </c>
      <c r="AK1168" s="48" t="str">
        <f t="shared" si="333"/>
        <v/>
      </c>
      <c r="AL1168" s="47" t="str">
        <f t="shared" si="344"/>
        <v/>
      </c>
      <c r="AM1168" s="27"/>
      <c r="AN1168" s="36" t="str">
        <f t="shared" si="334"/>
        <v/>
      </c>
      <c r="AO1168" s="39" t="str">
        <f t="shared" si="330"/>
        <v/>
      </c>
      <c r="AP1168" s="39" t="str">
        <f t="shared" si="340"/>
        <v/>
      </c>
      <c r="AQ1168" s="97" t="str">
        <f t="shared" si="335"/>
        <v/>
      </c>
      <c r="AR1168" s="140" t="str">
        <f>_xlfn.IFNA(IF(AND(MATCH(B1168,SlNrfürStrecke!A:A,0)&gt;0,MATCH(C1168,SlNrfürStrecke!B:B,0)&gt;0)=TRUE,"ja","nein"),"nein")</f>
        <v>nein</v>
      </c>
      <c r="AS1168" s="140" t="str">
        <f t="shared" si="341"/>
        <v>nein</v>
      </c>
      <c r="AT1168" s="113" t="str">
        <f t="shared" si="342"/>
        <v>Ja</v>
      </c>
      <c r="AU1168" s="113"/>
      <c r="AV1168" s="141" t="s">
        <v>3607</v>
      </c>
    </row>
    <row r="1169" spans="1:48" s="39" customFormat="1" hidden="1" x14ac:dyDescent="0.25">
      <c r="A1169" s="23"/>
      <c r="B1169" s="77">
        <v>55322</v>
      </c>
      <c r="C1169" s="80" t="s">
        <v>3</v>
      </c>
      <c r="D1169" s="81" t="s">
        <v>8</v>
      </c>
      <c r="E1169" s="37" t="b">
        <f t="shared" si="343"/>
        <v>0</v>
      </c>
      <c r="F1169" s="37" t="b">
        <f t="shared" si="336"/>
        <v>0</v>
      </c>
      <c r="G1169" s="38" t="str">
        <f t="shared" si="327"/>
        <v>55322  g</v>
      </c>
      <c r="H1169" s="18" t="s">
        <v>1668</v>
      </c>
      <c r="I1169" s="93" t="s">
        <v>2346</v>
      </c>
      <c r="J1169" s="19" t="s">
        <v>3</v>
      </c>
      <c r="K1169" s="19" t="s">
        <v>3</v>
      </c>
      <c r="L1169" s="51"/>
      <c r="M1169" s="51"/>
      <c r="N1169" s="19" t="str">
        <f t="shared" si="328"/>
        <v/>
      </c>
      <c r="O1169" s="22" t="str">
        <f t="shared" ca="1" si="331"/>
        <v>ja</v>
      </c>
      <c r="P1169" s="22" t="str">
        <f t="shared" ca="1" si="332"/>
        <v>ja</v>
      </c>
      <c r="Q1169" s="20" t="str">
        <f t="shared" ca="1" si="329"/>
        <v>Ja</v>
      </c>
      <c r="R1169" s="53" t="s">
        <v>1667</v>
      </c>
      <c r="S1169" s="84"/>
      <c r="T1169" s="83"/>
      <c r="U1169" s="33" t="str">
        <f t="shared" si="337"/>
        <v/>
      </c>
      <c r="V1169" s="29"/>
      <c r="W1169" s="35"/>
      <c r="X1169" s="35"/>
      <c r="Y1169" s="35"/>
      <c r="Z1169" s="35"/>
      <c r="AA1169" s="24" t="str">
        <f>IF(W1169&lt;&gt;"",VLOOKUP(W1169,'Anlagentypen strukt inkl RD end'!$A$2:$H$40,8),"")</f>
        <v/>
      </c>
      <c r="AB1169" s="24" t="str">
        <f>IF(X1169&lt;&gt;"",VLOOKUP(X1169,'Anlagentypen strukt inkl RD end'!$A$2:$H$40,8),"")</f>
        <v/>
      </c>
      <c r="AC1169" s="24" t="str">
        <f>IF(Y1169&lt;&gt;"",VLOOKUP(Y1169,'Anlagentypen strukt inkl RD end'!$A$2:$H$40,8),"")</f>
        <v/>
      </c>
      <c r="AD1169" s="24" t="str">
        <f>IF(Z1169&lt;&gt;"",VLOOKUP(Z1169,'Anlagentypen strukt inkl RD end'!$A$2:$H$40,8),"")</f>
        <v/>
      </c>
      <c r="AE1169" s="33" t="str">
        <f t="shared" si="338"/>
        <v/>
      </c>
      <c r="AF1169" s="25"/>
      <c r="AG1169" s="25"/>
      <c r="AH1169" s="25"/>
      <c r="AI1169" s="25"/>
      <c r="AJ1169" s="47" t="str">
        <f t="shared" si="339"/>
        <v/>
      </c>
      <c r="AK1169" s="48" t="str">
        <f t="shared" si="333"/>
        <v/>
      </c>
      <c r="AL1169" s="47" t="str">
        <f t="shared" si="344"/>
        <v/>
      </c>
      <c r="AM1169" s="27"/>
      <c r="AN1169" s="36" t="str">
        <f t="shared" si="334"/>
        <v/>
      </c>
      <c r="AO1169" s="39" t="str">
        <f t="shared" si="330"/>
        <v/>
      </c>
      <c r="AP1169" s="39" t="str">
        <f t="shared" si="340"/>
        <v/>
      </c>
      <c r="AQ1169" s="97" t="str">
        <f t="shared" si="335"/>
        <v/>
      </c>
      <c r="AR1169" s="140" t="str">
        <f>_xlfn.IFNA(IF(AND(MATCH(B1169,SlNrfürStrecke!A:A,0)&gt;0,MATCH(C1169,SlNrfürStrecke!B:B,0)&gt;0)=TRUE,"ja","nein"),"nein")</f>
        <v>nein</v>
      </c>
      <c r="AS1169" s="140" t="str">
        <f t="shared" si="341"/>
        <v>nein</v>
      </c>
      <c r="AT1169" s="113" t="str">
        <f t="shared" si="342"/>
        <v>Ja</v>
      </c>
      <c r="AU1169" s="113"/>
      <c r="AV1169" s="141" t="s">
        <v>3607</v>
      </c>
    </row>
    <row r="1170" spans="1:48" s="39" customFormat="1" hidden="1" x14ac:dyDescent="0.25">
      <c r="A1170" s="23"/>
      <c r="B1170" s="77">
        <v>55323</v>
      </c>
      <c r="C1170" s="80" t="s">
        <v>3</v>
      </c>
      <c r="D1170" s="81" t="s">
        <v>8</v>
      </c>
      <c r="E1170" s="37" t="b">
        <f t="shared" si="343"/>
        <v>0</v>
      </c>
      <c r="F1170" s="37" t="b">
        <f t="shared" si="336"/>
        <v>0</v>
      </c>
      <c r="G1170" s="38" t="str">
        <f t="shared" si="327"/>
        <v>55323  g</v>
      </c>
      <c r="H1170" s="18" t="s">
        <v>1670</v>
      </c>
      <c r="I1170" s="93" t="s">
        <v>2346</v>
      </c>
      <c r="J1170" s="19" t="s">
        <v>3</v>
      </c>
      <c r="K1170" s="19" t="s">
        <v>3</v>
      </c>
      <c r="L1170" s="51"/>
      <c r="M1170" s="51"/>
      <c r="N1170" s="19" t="str">
        <f t="shared" si="328"/>
        <v/>
      </c>
      <c r="O1170" s="22" t="str">
        <f t="shared" ca="1" si="331"/>
        <v>ja</v>
      </c>
      <c r="P1170" s="22" t="str">
        <f t="shared" ca="1" si="332"/>
        <v>ja</v>
      </c>
      <c r="Q1170" s="20" t="str">
        <f t="shared" ca="1" si="329"/>
        <v>Ja</v>
      </c>
      <c r="R1170" s="53" t="s">
        <v>1669</v>
      </c>
      <c r="S1170" s="84"/>
      <c r="T1170" s="83"/>
      <c r="U1170" s="33" t="str">
        <f t="shared" si="337"/>
        <v/>
      </c>
      <c r="V1170" s="29"/>
      <c r="W1170" s="35"/>
      <c r="X1170" s="35"/>
      <c r="Y1170" s="35"/>
      <c r="Z1170" s="35"/>
      <c r="AA1170" s="24" t="str">
        <f>IF(W1170&lt;&gt;"",VLOOKUP(W1170,'Anlagentypen strukt inkl RD end'!$A$2:$H$40,8),"")</f>
        <v/>
      </c>
      <c r="AB1170" s="24" t="str">
        <f>IF(X1170&lt;&gt;"",VLOOKUP(X1170,'Anlagentypen strukt inkl RD end'!$A$2:$H$40,8),"")</f>
        <v/>
      </c>
      <c r="AC1170" s="24" t="str">
        <f>IF(Y1170&lt;&gt;"",VLOOKUP(Y1170,'Anlagentypen strukt inkl RD end'!$A$2:$H$40,8),"")</f>
        <v/>
      </c>
      <c r="AD1170" s="24" t="str">
        <f>IF(Z1170&lt;&gt;"",VLOOKUP(Z1170,'Anlagentypen strukt inkl RD end'!$A$2:$H$40,8),"")</f>
        <v/>
      </c>
      <c r="AE1170" s="33" t="str">
        <f t="shared" si="338"/>
        <v/>
      </c>
      <c r="AF1170" s="25"/>
      <c r="AG1170" s="25"/>
      <c r="AH1170" s="25"/>
      <c r="AI1170" s="25"/>
      <c r="AJ1170" s="47" t="str">
        <f t="shared" si="339"/>
        <v/>
      </c>
      <c r="AK1170" s="48" t="str">
        <f t="shared" si="333"/>
        <v/>
      </c>
      <c r="AL1170" s="47" t="str">
        <f t="shared" si="344"/>
        <v/>
      </c>
      <c r="AM1170" s="27"/>
      <c r="AN1170" s="36" t="str">
        <f t="shared" si="334"/>
        <v/>
      </c>
      <c r="AO1170" s="39" t="str">
        <f t="shared" si="330"/>
        <v/>
      </c>
      <c r="AP1170" s="39" t="str">
        <f t="shared" si="340"/>
        <v/>
      </c>
      <c r="AQ1170" s="97" t="str">
        <f t="shared" si="335"/>
        <v/>
      </c>
      <c r="AR1170" s="140" t="str">
        <f>_xlfn.IFNA(IF(AND(MATCH(B1170,SlNrfürStrecke!A:A,0)&gt;0,MATCH(C1170,SlNrfürStrecke!B:B,0)&gt;0)=TRUE,"ja","nein"),"nein")</f>
        <v>nein</v>
      </c>
      <c r="AS1170" s="140" t="str">
        <f t="shared" si="341"/>
        <v>nein</v>
      </c>
      <c r="AT1170" s="113" t="str">
        <f t="shared" si="342"/>
        <v>Ja</v>
      </c>
      <c r="AU1170" s="113"/>
      <c r="AV1170" s="141" t="s">
        <v>3607</v>
      </c>
    </row>
    <row r="1171" spans="1:48" s="39" customFormat="1" hidden="1" x14ac:dyDescent="0.25">
      <c r="A1171" s="23"/>
      <c r="B1171" s="77">
        <v>55324</v>
      </c>
      <c r="C1171" s="80" t="s">
        <v>3</v>
      </c>
      <c r="D1171" s="81" t="s">
        <v>8</v>
      </c>
      <c r="E1171" s="37" t="b">
        <f t="shared" si="343"/>
        <v>0</v>
      </c>
      <c r="F1171" s="37" t="b">
        <f t="shared" si="336"/>
        <v>0</v>
      </c>
      <c r="G1171" s="38" t="str">
        <f t="shared" si="327"/>
        <v>55324  g</v>
      </c>
      <c r="H1171" s="18" t="s">
        <v>1672</v>
      </c>
      <c r="I1171" s="93" t="s">
        <v>2346</v>
      </c>
      <c r="J1171" s="19" t="s">
        <v>3</v>
      </c>
      <c r="K1171" s="19" t="s">
        <v>3</v>
      </c>
      <c r="L1171" s="51"/>
      <c r="M1171" s="51"/>
      <c r="N1171" s="19" t="str">
        <f t="shared" si="328"/>
        <v/>
      </c>
      <c r="O1171" s="22" t="str">
        <f t="shared" ca="1" si="331"/>
        <v>ja</v>
      </c>
      <c r="P1171" s="22" t="str">
        <f t="shared" ca="1" si="332"/>
        <v>ja</v>
      </c>
      <c r="Q1171" s="20" t="str">
        <f t="shared" ca="1" si="329"/>
        <v>Ja</v>
      </c>
      <c r="R1171" s="53" t="s">
        <v>1671</v>
      </c>
      <c r="S1171" s="84"/>
      <c r="T1171" s="83"/>
      <c r="U1171" s="33" t="str">
        <f t="shared" si="337"/>
        <v/>
      </c>
      <c r="V1171" s="29"/>
      <c r="W1171" s="35"/>
      <c r="X1171" s="35"/>
      <c r="Y1171" s="35"/>
      <c r="Z1171" s="35"/>
      <c r="AA1171" s="24" t="str">
        <f>IF(W1171&lt;&gt;"",VLOOKUP(W1171,'Anlagentypen strukt inkl RD end'!$A$2:$H$40,8),"")</f>
        <v/>
      </c>
      <c r="AB1171" s="24" t="str">
        <f>IF(X1171&lt;&gt;"",VLOOKUP(X1171,'Anlagentypen strukt inkl RD end'!$A$2:$H$40,8),"")</f>
        <v/>
      </c>
      <c r="AC1171" s="24" t="str">
        <f>IF(Y1171&lt;&gt;"",VLOOKUP(Y1171,'Anlagentypen strukt inkl RD end'!$A$2:$H$40,8),"")</f>
        <v/>
      </c>
      <c r="AD1171" s="24" t="str">
        <f>IF(Z1171&lt;&gt;"",VLOOKUP(Z1171,'Anlagentypen strukt inkl RD end'!$A$2:$H$40,8),"")</f>
        <v/>
      </c>
      <c r="AE1171" s="33" t="str">
        <f t="shared" si="338"/>
        <v/>
      </c>
      <c r="AF1171" s="25"/>
      <c r="AG1171" s="25"/>
      <c r="AH1171" s="25"/>
      <c r="AI1171" s="25"/>
      <c r="AJ1171" s="47" t="str">
        <f t="shared" si="339"/>
        <v/>
      </c>
      <c r="AK1171" s="48" t="str">
        <f t="shared" si="333"/>
        <v/>
      </c>
      <c r="AL1171" s="47" t="str">
        <f t="shared" si="344"/>
        <v/>
      </c>
      <c r="AM1171" s="27"/>
      <c r="AN1171" s="36" t="str">
        <f t="shared" si="334"/>
        <v/>
      </c>
      <c r="AO1171" s="39" t="str">
        <f t="shared" si="330"/>
        <v/>
      </c>
      <c r="AP1171" s="39" t="str">
        <f t="shared" si="340"/>
        <v/>
      </c>
      <c r="AQ1171" s="97" t="str">
        <f t="shared" si="335"/>
        <v/>
      </c>
      <c r="AR1171" s="140" t="str">
        <f>_xlfn.IFNA(IF(AND(MATCH(B1171,SlNrfürStrecke!A:A,0)&gt;0,MATCH(C1171,SlNrfürStrecke!B:B,0)&gt;0)=TRUE,"ja","nein"),"nein")</f>
        <v>nein</v>
      </c>
      <c r="AS1171" s="140" t="str">
        <f t="shared" si="341"/>
        <v>nein</v>
      </c>
      <c r="AT1171" s="113" t="str">
        <f t="shared" si="342"/>
        <v>Ja</v>
      </c>
      <c r="AU1171" s="113"/>
      <c r="AV1171" s="141" t="s">
        <v>3607</v>
      </c>
    </row>
    <row r="1172" spans="1:48" s="39" customFormat="1" hidden="1" x14ac:dyDescent="0.25">
      <c r="A1172" s="23"/>
      <c r="B1172" s="77">
        <v>55325</v>
      </c>
      <c r="C1172" s="80" t="s">
        <v>3</v>
      </c>
      <c r="D1172" s="81" t="s">
        <v>8</v>
      </c>
      <c r="E1172" s="37" t="b">
        <f t="shared" si="343"/>
        <v>0</v>
      </c>
      <c r="F1172" s="37" t="b">
        <f t="shared" si="336"/>
        <v>0</v>
      </c>
      <c r="G1172" s="38" t="str">
        <f t="shared" si="327"/>
        <v>55325  g</v>
      </c>
      <c r="H1172" s="18" t="s">
        <v>1674</v>
      </c>
      <c r="I1172" s="93" t="s">
        <v>2346</v>
      </c>
      <c r="J1172" s="19" t="s">
        <v>3</v>
      </c>
      <c r="K1172" s="19" t="s">
        <v>3</v>
      </c>
      <c r="L1172" s="51"/>
      <c r="M1172" s="51"/>
      <c r="N1172" s="19" t="str">
        <f t="shared" si="328"/>
        <v/>
      </c>
      <c r="O1172" s="22" t="str">
        <f t="shared" ca="1" si="331"/>
        <v>ja</v>
      </c>
      <c r="P1172" s="22" t="str">
        <f t="shared" ca="1" si="332"/>
        <v>ja</v>
      </c>
      <c r="Q1172" s="20" t="str">
        <f t="shared" ca="1" si="329"/>
        <v>Ja</v>
      </c>
      <c r="R1172" s="53" t="s">
        <v>1673</v>
      </c>
      <c r="S1172" s="84"/>
      <c r="T1172" s="83"/>
      <c r="U1172" s="33" t="str">
        <f t="shared" si="337"/>
        <v/>
      </c>
      <c r="V1172" s="29"/>
      <c r="W1172" s="35"/>
      <c r="X1172" s="35"/>
      <c r="Y1172" s="35"/>
      <c r="Z1172" s="35"/>
      <c r="AA1172" s="24" t="str">
        <f>IF(W1172&lt;&gt;"",VLOOKUP(W1172,'Anlagentypen strukt inkl RD end'!$A$2:$H$40,8),"")</f>
        <v/>
      </c>
      <c r="AB1172" s="24" t="str">
        <f>IF(X1172&lt;&gt;"",VLOOKUP(X1172,'Anlagentypen strukt inkl RD end'!$A$2:$H$40,8),"")</f>
        <v/>
      </c>
      <c r="AC1172" s="24" t="str">
        <f>IF(Y1172&lt;&gt;"",VLOOKUP(Y1172,'Anlagentypen strukt inkl RD end'!$A$2:$H$40,8),"")</f>
        <v/>
      </c>
      <c r="AD1172" s="24" t="str">
        <f>IF(Z1172&lt;&gt;"",VLOOKUP(Z1172,'Anlagentypen strukt inkl RD end'!$A$2:$H$40,8),"")</f>
        <v/>
      </c>
      <c r="AE1172" s="33" t="str">
        <f t="shared" si="338"/>
        <v/>
      </c>
      <c r="AF1172" s="25"/>
      <c r="AG1172" s="25"/>
      <c r="AH1172" s="25"/>
      <c r="AI1172" s="25"/>
      <c r="AJ1172" s="47" t="str">
        <f t="shared" si="339"/>
        <v/>
      </c>
      <c r="AK1172" s="48" t="str">
        <f t="shared" si="333"/>
        <v/>
      </c>
      <c r="AL1172" s="47" t="str">
        <f t="shared" si="344"/>
        <v/>
      </c>
      <c r="AM1172" s="27"/>
      <c r="AN1172" s="36" t="str">
        <f t="shared" si="334"/>
        <v/>
      </c>
      <c r="AO1172" s="39" t="str">
        <f t="shared" si="330"/>
        <v/>
      </c>
      <c r="AP1172" s="39" t="str">
        <f t="shared" si="340"/>
        <v/>
      </c>
      <c r="AQ1172" s="97" t="str">
        <f t="shared" si="335"/>
        <v/>
      </c>
      <c r="AR1172" s="140" t="str">
        <f>_xlfn.IFNA(IF(AND(MATCH(B1172,SlNrfürStrecke!A:A,0)&gt;0,MATCH(C1172,SlNrfürStrecke!B:B,0)&gt;0)=TRUE,"ja","nein"),"nein")</f>
        <v>nein</v>
      </c>
      <c r="AS1172" s="140" t="str">
        <f t="shared" si="341"/>
        <v>nein</v>
      </c>
      <c r="AT1172" s="113" t="str">
        <f t="shared" si="342"/>
        <v>Ja</v>
      </c>
      <c r="AU1172" s="113"/>
      <c r="AV1172" s="141" t="s">
        <v>3607</v>
      </c>
    </row>
    <row r="1173" spans="1:48" s="39" customFormat="1" ht="26.4" hidden="1" x14ac:dyDescent="0.25">
      <c r="A1173" s="23"/>
      <c r="B1173" s="77">
        <v>55326</v>
      </c>
      <c r="C1173" s="80" t="s">
        <v>3</v>
      </c>
      <c r="D1173" s="81" t="s">
        <v>8</v>
      </c>
      <c r="E1173" s="37" t="b">
        <f t="shared" si="343"/>
        <v>0</v>
      </c>
      <c r="F1173" s="37" t="b">
        <f t="shared" si="336"/>
        <v>0</v>
      </c>
      <c r="G1173" s="38" t="str">
        <f t="shared" si="327"/>
        <v>55326  g</v>
      </c>
      <c r="H1173" s="18" t="s">
        <v>1676</v>
      </c>
      <c r="I1173" s="93" t="s">
        <v>2346</v>
      </c>
      <c r="J1173" s="19" t="s">
        <v>3</v>
      </c>
      <c r="K1173" s="19" t="s">
        <v>3</v>
      </c>
      <c r="L1173" s="51"/>
      <c r="M1173" s="51"/>
      <c r="N1173" s="19" t="str">
        <f t="shared" si="328"/>
        <v/>
      </c>
      <c r="O1173" s="22" t="str">
        <f t="shared" ca="1" si="331"/>
        <v>ja</v>
      </c>
      <c r="P1173" s="22" t="str">
        <f t="shared" ca="1" si="332"/>
        <v>ja</v>
      </c>
      <c r="Q1173" s="20" t="str">
        <f t="shared" ca="1" si="329"/>
        <v>Ja</v>
      </c>
      <c r="R1173" s="53" t="s">
        <v>1675</v>
      </c>
      <c r="S1173" s="84"/>
      <c r="T1173" s="83"/>
      <c r="U1173" s="33" t="str">
        <f t="shared" si="337"/>
        <v/>
      </c>
      <c r="V1173" s="29"/>
      <c r="W1173" s="35"/>
      <c r="X1173" s="35"/>
      <c r="Y1173" s="35"/>
      <c r="Z1173" s="35"/>
      <c r="AA1173" s="24" t="str">
        <f>IF(W1173&lt;&gt;"",VLOOKUP(W1173,'Anlagentypen strukt inkl RD end'!$A$2:$H$40,8),"")</f>
        <v/>
      </c>
      <c r="AB1173" s="24" t="str">
        <f>IF(X1173&lt;&gt;"",VLOOKUP(X1173,'Anlagentypen strukt inkl RD end'!$A$2:$H$40,8),"")</f>
        <v/>
      </c>
      <c r="AC1173" s="24" t="str">
        <f>IF(Y1173&lt;&gt;"",VLOOKUP(Y1173,'Anlagentypen strukt inkl RD end'!$A$2:$H$40,8),"")</f>
        <v/>
      </c>
      <c r="AD1173" s="24" t="str">
        <f>IF(Z1173&lt;&gt;"",VLOOKUP(Z1173,'Anlagentypen strukt inkl RD end'!$A$2:$H$40,8),"")</f>
        <v/>
      </c>
      <c r="AE1173" s="33" t="str">
        <f t="shared" si="338"/>
        <v/>
      </c>
      <c r="AF1173" s="25"/>
      <c r="AG1173" s="25"/>
      <c r="AH1173" s="25"/>
      <c r="AI1173" s="25"/>
      <c r="AJ1173" s="47" t="str">
        <f t="shared" si="339"/>
        <v/>
      </c>
      <c r="AK1173" s="48" t="str">
        <f t="shared" si="333"/>
        <v/>
      </c>
      <c r="AL1173" s="47" t="str">
        <f t="shared" si="344"/>
        <v/>
      </c>
      <c r="AM1173" s="27"/>
      <c r="AN1173" s="36" t="str">
        <f t="shared" si="334"/>
        <v/>
      </c>
      <c r="AO1173" s="39" t="str">
        <f t="shared" si="330"/>
        <v/>
      </c>
      <c r="AP1173" s="39" t="str">
        <f t="shared" si="340"/>
        <v/>
      </c>
      <c r="AQ1173" s="97" t="str">
        <f t="shared" si="335"/>
        <v/>
      </c>
      <c r="AR1173" s="140" t="str">
        <f>_xlfn.IFNA(IF(AND(MATCH(B1173,SlNrfürStrecke!A:A,0)&gt;0,MATCH(C1173,SlNrfürStrecke!B:B,0)&gt;0)=TRUE,"ja","nein"),"nein")</f>
        <v>nein</v>
      </c>
      <c r="AS1173" s="140" t="str">
        <f t="shared" si="341"/>
        <v>nein</v>
      </c>
      <c r="AT1173" s="113" t="str">
        <f t="shared" si="342"/>
        <v>Ja</v>
      </c>
      <c r="AU1173" s="113"/>
      <c r="AV1173" s="141" t="s">
        <v>3607</v>
      </c>
    </row>
    <row r="1174" spans="1:48" s="39" customFormat="1" hidden="1" x14ac:dyDescent="0.25">
      <c r="A1174" s="23"/>
      <c r="B1174" s="77">
        <v>55327</v>
      </c>
      <c r="C1174" s="80" t="s">
        <v>3</v>
      </c>
      <c r="D1174" s="81" t="s">
        <v>8</v>
      </c>
      <c r="E1174" s="37" t="b">
        <f t="shared" si="343"/>
        <v>0</v>
      </c>
      <c r="F1174" s="37" t="b">
        <f t="shared" si="336"/>
        <v>0</v>
      </c>
      <c r="G1174" s="38" t="str">
        <f t="shared" ref="G1174:G1235" si="345">B1174&amp; " " &amp;C1174&amp; " " &amp; D1174</f>
        <v>55327  g</v>
      </c>
      <c r="H1174" s="18" t="s">
        <v>1678</v>
      </c>
      <c r="I1174" s="93" t="s">
        <v>2346</v>
      </c>
      <c r="J1174" s="19" t="s">
        <v>3</v>
      </c>
      <c r="K1174" s="19" t="s">
        <v>3</v>
      </c>
      <c r="L1174" s="51"/>
      <c r="M1174" s="51"/>
      <c r="N1174" s="19" t="str">
        <f t="shared" ref="N1174:N1235" si="346">IF(L1174&amp;M1174 &lt;&gt;"","Ja","")</f>
        <v/>
      </c>
      <c r="O1174" s="22" t="str">
        <f t="shared" ca="1" si="331"/>
        <v>ja</v>
      </c>
      <c r="P1174" s="22" t="str">
        <f t="shared" ca="1" si="332"/>
        <v>ja</v>
      </c>
      <c r="Q1174" s="20" t="str">
        <f t="shared" ref="Q1174:Q1235" ca="1" si="347">IF(OR(O1174="Nein",P1174="Nein"),"Nein","Ja")</f>
        <v>Ja</v>
      </c>
      <c r="R1174" s="53" t="s">
        <v>1677</v>
      </c>
      <c r="S1174" s="84"/>
      <c r="T1174" s="83"/>
      <c r="U1174" s="33" t="str">
        <f t="shared" si="337"/>
        <v/>
      </c>
      <c r="V1174" s="29"/>
      <c r="W1174" s="35"/>
      <c r="X1174" s="35"/>
      <c r="Y1174" s="35"/>
      <c r="Z1174" s="35"/>
      <c r="AA1174" s="24" t="str">
        <f>IF(W1174&lt;&gt;"",VLOOKUP(W1174,'Anlagentypen strukt inkl RD end'!$A$2:$H$40,8),"")</f>
        <v/>
      </c>
      <c r="AB1174" s="24" t="str">
        <f>IF(X1174&lt;&gt;"",VLOOKUP(X1174,'Anlagentypen strukt inkl RD end'!$A$2:$H$40,8),"")</f>
        <v/>
      </c>
      <c r="AC1174" s="24" t="str">
        <f>IF(Y1174&lt;&gt;"",VLOOKUP(Y1174,'Anlagentypen strukt inkl RD end'!$A$2:$H$40,8),"")</f>
        <v/>
      </c>
      <c r="AD1174" s="24" t="str">
        <f>IF(Z1174&lt;&gt;"",VLOOKUP(Z1174,'Anlagentypen strukt inkl RD end'!$A$2:$H$40,8),"")</f>
        <v/>
      </c>
      <c r="AE1174" s="33" t="str">
        <f t="shared" si="338"/>
        <v/>
      </c>
      <c r="AF1174" s="25"/>
      <c r="AG1174" s="25"/>
      <c r="AH1174" s="25"/>
      <c r="AI1174" s="25"/>
      <c r="AJ1174" s="47" t="str">
        <f t="shared" si="339"/>
        <v/>
      </c>
      <c r="AK1174" s="48" t="str">
        <f t="shared" si="333"/>
        <v/>
      </c>
      <c r="AL1174" s="47" t="str">
        <f t="shared" si="344"/>
        <v/>
      </c>
      <c r="AM1174" s="27"/>
      <c r="AN1174" s="36" t="str">
        <f t="shared" si="334"/>
        <v/>
      </c>
      <c r="AO1174" s="39" t="str">
        <f t="shared" ref="AO1174:AO1235" si="348">IF(AN1174&lt;&gt;"",1,"")</f>
        <v/>
      </c>
      <c r="AP1174" s="39" t="str">
        <f t="shared" si="340"/>
        <v/>
      </c>
      <c r="AQ1174" s="97" t="str">
        <f t="shared" si="335"/>
        <v/>
      </c>
      <c r="AR1174" s="140" t="str">
        <f>_xlfn.IFNA(IF(AND(MATCH(B1174,SlNrfürStrecke!A:A,0)&gt;0,MATCH(C1174,SlNrfürStrecke!B:B,0)&gt;0)=TRUE,"ja","nein"),"nein")</f>
        <v>nein</v>
      </c>
      <c r="AS1174" s="140" t="str">
        <f t="shared" si="341"/>
        <v>nein</v>
      </c>
      <c r="AT1174" s="113" t="str">
        <f t="shared" si="342"/>
        <v>Ja</v>
      </c>
      <c r="AU1174" s="113"/>
      <c r="AV1174" s="141" t="s">
        <v>3607</v>
      </c>
    </row>
    <row r="1175" spans="1:48" s="39" customFormat="1" hidden="1" x14ac:dyDescent="0.25">
      <c r="A1175" s="23"/>
      <c r="B1175" s="77">
        <v>55351</v>
      </c>
      <c r="C1175" s="80" t="s">
        <v>3</v>
      </c>
      <c r="D1175" s="81" t="s">
        <v>8</v>
      </c>
      <c r="E1175" s="37" t="b">
        <f t="shared" si="343"/>
        <v>0</v>
      </c>
      <c r="F1175" s="37" t="b">
        <f t="shared" si="336"/>
        <v>0</v>
      </c>
      <c r="G1175" s="38" t="str">
        <f t="shared" si="345"/>
        <v>55351  g</v>
      </c>
      <c r="H1175" s="18" t="s">
        <v>1680</v>
      </c>
      <c r="I1175" s="93" t="s">
        <v>2346</v>
      </c>
      <c r="J1175" s="19" t="s">
        <v>3</v>
      </c>
      <c r="K1175" s="19" t="s">
        <v>3</v>
      </c>
      <c r="L1175" s="51"/>
      <c r="M1175" s="51"/>
      <c r="N1175" s="19" t="str">
        <f t="shared" si="346"/>
        <v/>
      </c>
      <c r="O1175" s="22" t="str">
        <f t="shared" ca="1" si="331"/>
        <v>ja</v>
      </c>
      <c r="P1175" s="22" t="str">
        <f t="shared" ca="1" si="332"/>
        <v>ja</v>
      </c>
      <c r="Q1175" s="20" t="str">
        <f t="shared" ca="1" si="347"/>
        <v>Ja</v>
      </c>
      <c r="R1175" s="53" t="s">
        <v>1679</v>
      </c>
      <c r="S1175" s="84"/>
      <c r="T1175" s="83"/>
      <c r="U1175" s="33" t="str">
        <f t="shared" si="337"/>
        <v/>
      </c>
      <c r="V1175" s="29"/>
      <c r="W1175" s="35"/>
      <c r="X1175" s="35"/>
      <c r="Y1175" s="35"/>
      <c r="Z1175" s="35"/>
      <c r="AA1175" s="24" t="str">
        <f>IF(W1175&lt;&gt;"",VLOOKUP(W1175,'Anlagentypen strukt inkl RD end'!$A$2:$H$40,8),"")</f>
        <v/>
      </c>
      <c r="AB1175" s="24" t="str">
        <f>IF(X1175&lt;&gt;"",VLOOKUP(X1175,'Anlagentypen strukt inkl RD end'!$A$2:$H$40,8),"")</f>
        <v/>
      </c>
      <c r="AC1175" s="24" t="str">
        <f>IF(Y1175&lt;&gt;"",VLOOKUP(Y1175,'Anlagentypen strukt inkl RD end'!$A$2:$H$40,8),"")</f>
        <v/>
      </c>
      <c r="AD1175" s="24" t="str">
        <f>IF(Z1175&lt;&gt;"",VLOOKUP(Z1175,'Anlagentypen strukt inkl RD end'!$A$2:$H$40,8),"")</f>
        <v/>
      </c>
      <c r="AE1175" s="33" t="str">
        <f t="shared" si="338"/>
        <v/>
      </c>
      <c r="AF1175" s="25"/>
      <c r="AG1175" s="25"/>
      <c r="AH1175" s="25"/>
      <c r="AI1175" s="25"/>
      <c r="AJ1175" s="47" t="str">
        <f t="shared" si="339"/>
        <v/>
      </c>
      <c r="AK1175" s="48" t="str">
        <f t="shared" si="333"/>
        <v/>
      </c>
      <c r="AL1175" s="47" t="str">
        <f t="shared" si="344"/>
        <v/>
      </c>
      <c r="AM1175" s="27"/>
      <c r="AN1175" s="36" t="str">
        <f t="shared" si="334"/>
        <v/>
      </c>
      <c r="AO1175" s="39" t="str">
        <f t="shared" si="348"/>
        <v/>
      </c>
      <c r="AP1175" s="39" t="str">
        <f t="shared" si="340"/>
        <v/>
      </c>
      <c r="AQ1175" s="97" t="str">
        <f t="shared" si="335"/>
        <v/>
      </c>
      <c r="AR1175" s="140" t="str">
        <f>_xlfn.IFNA(IF(AND(MATCH(B1175,SlNrfürStrecke!A:A,0)&gt;0,MATCH(C1175,SlNrfürStrecke!B:B,0)&gt;0)=TRUE,"ja","nein"),"nein")</f>
        <v>nein</v>
      </c>
      <c r="AS1175" s="140" t="str">
        <f t="shared" si="341"/>
        <v>nein</v>
      </c>
      <c r="AT1175" s="113" t="str">
        <f t="shared" si="342"/>
        <v>Ja</v>
      </c>
      <c r="AU1175" s="113"/>
      <c r="AV1175" s="141" t="s">
        <v>3607</v>
      </c>
    </row>
    <row r="1176" spans="1:48" s="39" customFormat="1" hidden="1" x14ac:dyDescent="0.25">
      <c r="A1176" s="23"/>
      <c r="B1176" s="77">
        <v>55352</v>
      </c>
      <c r="C1176" s="80" t="s">
        <v>3</v>
      </c>
      <c r="D1176" s="81" t="s">
        <v>8</v>
      </c>
      <c r="E1176" s="37" t="b">
        <f t="shared" si="343"/>
        <v>0</v>
      </c>
      <c r="F1176" s="37" t="b">
        <f t="shared" si="336"/>
        <v>0</v>
      </c>
      <c r="G1176" s="38" t="str">
        <f t="shared" si="345"/>
        <v>55352  g</v>
      </c>
      <c r="H1176" s="18" t="s">
        <v>1682</v>
      </c>
      <c r="I1176" s="93" t="s">
        <v>2346</v>
      </c>
      <c r="J1176" s="19" t="s">
        <v>3</v>
      </c>
      <c r="K1176" s="19" t="s">
        <v>3</v>
      </c>
      <c r="L1176" s="51"/>
      <c r="M1176" s="51"/>
      <c r="N1176" s="19" t="str">
        <f t="shared" si="346"/>
        <v/>
      </c>
      <c r="O1176" s="22" t="str">
        <f t="shared" ca="1" si="331"/>
        <v>ja</v>
      </c>
      <c r="P1176" s="22" t="str">
        <f t="shared" ca="1" si="332"/>
        <v>ja</v>
      </c>
      <c r="Q1176" s="20" t="str">
        <f t="shared" ca="1" si="347"/>
        <v>Ja</v>
      </c>
      <c r="R1176" s="53" t="s">
        <v>1681</v>
      </c>
      <c r="S1176" s="84"/>
      <c r="T1176" s="83"/>
      <c r="U1176" s="33" t="str">
        <f t="shared" si="337"/>
        <v/>
      </c>
      <c r="V1176" s="29"/>
      <c r="W1176" s="35"/>
      <c r="X1176" s="35"/>
      <c r="Y1176" s="35"/>
      <c r="Z1176" s="35"/>
      <c r="AA1176" s="24" t="str">
        <f>IF(W1176&lt;&gt;"",VLOOKUP(W1176,'Anlagentypen strukt inkl RD end'!$A$2:$H$40,8),"")</f>
        <v/>
      </c>
      <c r="AB1176" s="24" t="str">
        <f>IF(X1176&lt;&gt;"",VLOOKUP(X1176,'Anlagentypen strukt inkl RD end'!$A$2:$H$40,8),"")</f>
        <v/>
      </c>
      <c r="AC1176" s="24" t="str">
        <f>IF(Y1176&lt;&gt;"",VLOOKUP(Y1176,'Anlagentypen strukt inkl RD end'!$A$2:$H$40,8),"")</f>
        <v/>
      </c>
      <c r="AD1176" s="24" t="str">
        <f>IF(Z1176&lt;&gt;"",VLOOKUP(Z1176,'Anlagentypen strukt inkl RD end'!$A$2:$H$40,8),"")</f>
        <v/>
      </c>
      <c r="AE1176" s="33" t="str">
        <f t="shared" si="338"/>
        <v/>
      </c>
      <c r="AF1176" s="25"/>
      <c r="AG1176" s="25"/>
      <c r="AH1176" s="25"/>
      <c r="AI1176" s="25"/>
      <c r="AJ1176" s="47" t="str">
        <f t="shared" si="339"/>
        <v/>
      </c>
      <c r="AK1176" s="48" t="str">
        <f t="shared" si="333"/>
        <v/>
      </c>
      <c r="AL1176" s="47" t="str">
        <f t="shared" si="344"/>
        <v/>
      </c>
      <c r="AM1176" s="27"/>
      <c r="AN1176" s="36" t="str">
        <f t="shared" si="334"/>
        <v/>
      </c>
      <c r="AO1176" s="39" t="str">
        <f t="shared" si="348"/>
        <v/>
      </c>
      <c r="AP1176" s="39" t="str">
        <f t="shared" si="340"/>
        <v/>
      </c>
      <c r="AQ1176" s="97" t="str">
        <f t="shared" si="335"/>
        <v/>
      </c>
      <c r="AR1176" s="140" t="str">
        <f>_xlfn.IFNA(IF(AND(MATCH(B1176,SlNrfürStrecke!A:A,0)&gt;0,MATCH(C1176,SlNrfürStrecke!B:B,0)&gt;0)=TRUE,"ja","nein"),"nein")</f>
        <v>nein</v>
      </c>
      <c r="AS1176" s="140" t="str">
        <f t="shared" si="341"/>
        <v>nein</v>
      </c>
      <c r="AT1176" s="113" t="str">
        <f t="shared" si="342"/>
        <v>Ja</v>
      </c>
      <c r="AU1176" s="113"/>
      <c r="AV1176" s="141" t="s">
        <v>3607</v>
      </c>
    </row>
    <row r="1177" spans="1:48" s="39" customFormat="1" hidden="1" x14ac:dyDescent="0.25">
      <c r="A1177" s="23"/>
      <c r="B1177" s="77">
        <v>55353</v>
      </c>
      <c r="C1177" s="80" t="s">
        <v>3</v>
      </c>
      <c r="D1177" s="81" t="s">
        <v>8</v>
      </c>
      <c r="E1177" s="37" t="b">
        <f t="shared" si="343"/>
        <v>0</v>
      </c>
      <c r="F1177" s="37" t="b">
        <f t="shared" si="336"/>
        <v>0</v>
      </c>
      <c r="G1177" s="38" t="str">
        <f t="shared" si="345"/>
        <v>55353  g</v>
      </c>
      <c r="H1177" s="18" t="s">
        <v>1684</v>
      </c>
      <c r="I1177" s="93" t="s">
        <v>2346</v>
      </c>
      <c r="J1177" s="19" t="s">
        <v>3</v>
      </c>
      <c r="K1177" s="19" t="s">
        <v>3</v>
      </c>
      <c r="L1177" s="51"/>
      <c r="M1177" s="51"/>
      <c r="N1177" s="19" t="str">
        <f t="shared" si="346"/>
        <v/>
      </c>
      <c r="O1177" s="22" t="str">
        <f t="shared" ca="1" si="331"/>
        <v>ja</v>
      </c>
      <c r="P1177" s="22" t="str">
        <f t="shared" ca="1" si="332"/>
        <v>ja</v>
      </c>
      <c r="Q1177" s="20" t="str">
        <f t="shared" ca="1" si="347"/>
        <v>Ja</v>
      </c>
      <c r="R1177" s="53" t="s">
        <v>1683</v>
      </c>
      <c r="S1177" s="84"/>
      <c r="T1177" s="83"/>
      <c r="U1177" s="33" t="str">
        <f t="shared" si="337"/>
        <v/>
      </c>
      <c r="V1177" s="29"/>
      <c r="W1177" s="35"/>
      <c r="X1177" s="35"/>
      <c r="Y1177" s="35"/>
      <c r="Z1177" s="35"/>
      <c r="AA1177" s="24" t="str">
        <f>IF(W1177&lt;&gt;"",VLOOKUP(W1177,'Anlagentypen strukt inkl RD end'!$A$2:$H$40,8),"")</f>
        <v/>
      </c>
      <c r="AB1177" s="24" t="str">
        <f>IF(X1177&lt;&gt;"",VLOOKUP(X1177,'Anlagentypen strukt inkl RD end'!$A$2:$H$40,8),"")</f>
        <v/>
      </c>
      <c r="AC1177" s="24" t="str">
        <f>IF(Y1177&lt;&gt;"",VLOOKUP(Y1177,'Anlagentypen strukt inkl RD end'!$A$2:$H$40,8),"")</f>
        <v/>
      </c>
      <c r="AD1177" s="24" t="str">
        <f>IF(Z1177&lt;&gt;"",VLOOKUP(Z1177,'Anlagentypen strukt inkl RD end'!$A$2:$H$40,8),"")</f>
        <v/>
      </c>
      <c r="AE1177" s="33" t="str">
        <f t="shared" si="338"/>
        <v/>
      </c>
      <c r="AF1177" s="25"/>
      <c r="AG1177" s="25"/>
      <c r="AH1177" s="25"/>
      <c r="AI1177" s="25"/>
      <c r="AJ1177" s="47" t="str">
        <f t="shared" si="339"/>
        <v/>
      </c>
      <c r="AK1177" s="48" t="str">
        <f t="shared" si="333"/>
        <v/>
      </c>
      <c r="AL1177" s="47" t="str">
        <f t="shared" si="344"/>
        <v/>
      </c>
      <c r="AM1177" s="27"/>
      <c r="AN1177" s="36" t="str">
        <f t="shared" si="334"/>
        <v/>
      </c>
      <c r="AO1177" s="39" t="str">
        <f t="shared" si="348"/>
        <v/>
      </c>
      <c r="AP1177" s="39" t="str">
        <f t="shared" si="340"/>
        <v/>
      </c>
      <c r="AQ1177" s="97" t="str">
        <f t="shared" si="335"/>
        <v/>
      </c>
      <c r="AR1177" s="140" t="str">
        <f>_xlfn.IFNA(IF(AND(MATCH(B1177,SlNrfürStrecke!A:A,0)&gt;0,MATCH(C1177,SlNrfürStrecke!B:B,0)&gt;0)=TRUE,"ja","nein"),"nein")</f>
        <v>nein</v>
      </c>
      <c r="AS1177" s="140" t="str">
        <f t="shared" si="341"/>
        <v>nein</v>
      </c>
      <c r="AT1177" s="113" t="str">
        <f t="shared" si="342"/>
        <v>Ja</v>
      </c>
      <c r="AU1177" s="113"/>
      <c r="AV1177" s="141" t="s">
        <v>3607</v>
      </c>
    </row>
    <row r="1178" spans="1:48" s="39" customFormat="1" hidden="1" x14ac:dyDescent="0.25">
      <c r="A1178" s="23"/>
      <c r="B1178" s="77">
        <v>55354</v>
      </c>
      <c r="C1178" s="80" t="s">
        <v>3</v>
      </c>
      <c r="D1178" s="81" t="s">
        <v>8</v>
      </c>
      <c r="E1178" s="37" t="b">
        <f t="shared" si="343"/>
        <v>0</v>
      </c>
      <c r="F1178" s="37" t="b">
        <f t="shared" si="336"/>
        <v>0</v>
      </c>
      <c r="G1178" s="38" t="str">
        <f t="shared" si="345"/>
        <v>55354  g</v>
      </c>
      <c r="H1178" s="18" t="s">
        <v>1686</v>
      </c>
      <c r="I1178" s="93" t="s">
        <v>2346</v>
      </c>
      <c r="J1178" s="19" t="s">
        <v>3</v>
      </c>
      <c r="K1178" s="19" t="s">
        <v>3</v>
      </c>
      <c r="L1178" s="51"/>
      <c r="M1178" s="51"/>
      <c r="N1178" s="19" t="str">
        <f t="shared" si="346"/>
        <v/>
      </c>
      <c r="O1178" s="22" t="str">
        <f t="shared" ca="1" si="331"/>
        <v>ja</v>
      </c>
      <c r="P1178" s="22" t="str">
        <f t="shared" ca="1" si="332"/>
        <v>ja</v>
      </c>
      <c r="Q1178" s="20" t="str">
        <f t="shared" ca="1" si="347"/>
        <v>Ja</v>
      </c>
      <c r="R1178" s="53" t="s">
        <v>1685</v>
      </c>
      <c r="S1178" s="84"/>
      <c r="T1178" s="83"/>
      <c r="U1178" s="33" t="str">
        <f t="shared" si="337"/>
        <v/>
      </c>
      <c r="V1178" s="29"/>
      <c r="W1178" s="35"/>
      <c r="X1178" s="35"/>
      <c r="Y1178" s="35"/>
      <c r="Z1178" s="35"/>
      <c r="AA1178" s="24" t="str">
        <f>IF(W1178&lt;&gt;"",VLOOKUP(W1178,'Anlagentypen strukt inkl RD end'!$A$2:$H$40,8),"")</f>
        <v/>
      </c>
      <c r="AB1178" s="24" t="str">
        <f>IF(X1178&lt;&gt;"",VLOOKUP(X1178,'Anlagentypen strukt inkl RD end'!$A$2:$H$40,8),"")</f>
        <v/>
      </c>
      <c r="AC1178" s="24" t="str">
        <f>IF(Y1178&lt;&gt;"",VLOOKUP(Y1178,'Anlagentypen strukt inkl RD end'!$A$2:$H$40,8),"")</f>
        <v/>
      </c>
      <c r="AD1178" s="24" t="str">
        <f>IF(Z1178&lt;&gt;"",VLOOKUP(Z1178,'Anlagentypen strukt inkl RD end'!$A$2:$H$40,8),"")</f>
        <v/>
      </c>
      <c r="AE1178" s="33" t="str">
        <f t="shared" si="338"/>
        <v/>
      </c>
      <c r="AF1178" s="25"/>
      <c r="AG1178" s="25"/>
      <c r="AH1178" s="25"/>
      <c r="AI1178" s="25"/>
      <c r="AJ1178" s="47" t="str">
        <f t="shared" si="339"/>
        <v/>
      </c>
      <c r="AK1178" s="48" t="str">
        <f t="shared" si="333"/>
        <v/>
      </c>
      <c r="AL1178" s="47" t="str">
        <f t="shared" si="344"/>
        <v/>
      </c>
      <c r="AM1178" s="27"/>
      <c r="AN1178" s="36" t="str">
        <f t="shared" si="334"/>
        <v/>
      </c>
      <c r="AO1178" s="39" t="str">
        <f t="shared" si="348"/>
        <v/>
      </c>
      <c r="AP1178" s="39" t="str">
        <f t="shared" si="340"/>
        <v/>
      </c>
      <c r="AQ1178" s="97" t="str">
        <f t="shared" si="335"/>
        <v/>
      </c>
      <c r="AR1178" s="140" t="str">
        <f>_xlfn.IFNA(IF(AND(MATCH(B1178,SlNrfürStrecke!A:A,0)&gt;0,MATCH(C1178,SlNrfürStrecke!B:B,0)&gt;0)=TRUE,"ja","nein"),"nein")</f>
        <v>nein</v>
      </c>
      <c r="AS1178" s="140" t="str">
        <f t="shared" si="341"/>
        <v>nein</v>
      </c>
      <c r="AT1178" s="113" t="str">
        <f t="shared" si="342"/>
        <v>Ja</v>
      </c>
      <c r="AU1178" s="113"/>
      <c r="AV1178" s="141" t="s">
        <v>3607</v>
      </c>
    </row>
    <row r="1179" spans="1:48" s="39" customFormat="1" x14ac:dyDescent="0.25">
      <c r="A1179" s="23" t="s">
        <v>2345</v>
      </c>
      <c r="B1179" s="77">
        <v>55355</v>
      </c>
      <c r="C1179" s="80" t="s">
        <v>3</v>
      </c>
      <c r="D1179" s="81" t="s">
        <v>3</v>
      </c>
      <c r="E1179" s="37" t="b">
        <f t="shared" si="343"/>
        <v>1</v>
      </c>
      <c r="F1179" s="37" t="b">
        <f t="shared" si="336"/>
        <v>0</v>
      </c>
      <c r="G1179" s="38" t="str">
        <f t="shared" si="345"/>
        <v xml:space="preserve">55355  </v>
      </c>
      <c r="H1179" s="18" t="s">
        <v>1687</v>
      </c>
      <c r="I1179" s="93" t="s">
        <v>2346</v>
      </c>
      <c r="J1179" s="19" t="s">
        <v>3</v>
      </c>
      <c r="K1179" s="19" t="s">
        <v>3</v>
      </c>
      <c r="L1179" s="55">
        <v>44562</v>
      </c>
      <c r="M1179" s="51"/>
      <c r="N1179" s="19" t="str">
        <f t="shared" si="346"/>
        <v>Ja</v>
      </c>
      <c r="O1179" s="22" t="str">
        <f t="shared" ref="O1179:O1242" ca="1" si="349">IF(OR(L1179&lt;TODAY(),L1179=""),"ja","nein")</f>
        <v>ja</v>
      </c>
      <c r="P1179" s="22" t="str">
        <f t="shared" ref="P1179:P1242" ca="1" si="350">IF(OR(M1179&gt;TODAY(),M1179=""),"ja","nein")</f>
        <v>ja</v>
      </c>
      <c r="Q1179" s="21" t="str">
        <f t="shared" ca="1" si="347"/>
        <v>Ja</v>
      </c>
      <c r="R1179" s="53" t="s">
        <v>3415</v>
      </c>
      <c r="S1179" s="73" t="s">
        <v>2345</v>
      </c>
      <c r="T1179" s="28"/>
      <c r="U1179" s="33" t="str">
        <f t="shared" si="337"/>
        <v/>
      </c>
      <c r="V1179" s="29"/>
      <c r="W1179" s="35"/>
      <c r="X1179" s="35"/>
      <c r="Y1179" s="35"/>
      <c r="Z1179" s="35"/>
      <c r="AA1179" s="24" t="str">
        <f>IF(W1179&lt;&gt;"",VLOOKUP(W1179,'Anlagentypen strukt inkl RD end'!$A$2:$H$40,8),"")</f>
        <v/>
      </c>
      <c r="AB1179" s="24" t="str">
        <f>IF(X1179&lt;&gt;"",VLOOKUP(X1179,'Anlagentypen strukt inkl RD end'!$A$2:$H$40,8),"")</f>
        <v/>
      </c>
      <c r="AC1179" s="24" t="str">
        <f>IF(Y1179&lt;&gt;"",VLOOKUP(Y1179,'Anlagentypen strukt inkl RD end'!$A$2:$H$40,8),"")</f>
        <v/>
      </c>
      <c r="AD1179" s="24" t="str">
        <f>IF(Z1179&lt;&gt;"",VLOOKUP(Z1179,'Anlagentypen strukt inkl RD end'!$A$2:$H$40,8),"")</f>
        <v/>
      </c>
      <c r="AE1179" s="33" t="str">
        <f t="shared" si="338"/>
        <v/>
      </c>
      <c r="AF1179" s="25"/>
      <c r="AG1179" s="25"/>
      <c r="AH1179" s="25"/>
      <c r="AI1179" s="25"/>
      <c r="AJ1179" s="47" t="str">
        <f t="shared" si="339"/>
        <v/>
      </c>
      <c r="AK1179" s="48" t="str">
        <f t="shared" si="333"/>
        <v/>
      </c>
      <c r="AL1179" s="47" t="str">
        <f t="shared" si="344"/>
        <v/>
      </c>
      <c r="AM1179" s="27"/>
      <c r="AN1179" s="36" t="str">
        <f t="shared" si="334"/>
        <v/>
      </c>
      <c r="AO1179" s="39" t="str">
        <f t="shared" si="348"/>
        <v/>
      </c>
      <c r="AP1179" s="39" t="str">
        <f t="shared" si="340"/>
        <v>X</v>
      </c>
      <c r="AQ1179" s="97" t="str">
        <f t="shared" si="335"/>
        <v/>
      </c>
      <c r="AR1179" s="140" t="str">
        <f>_xlfn.IFNA(IF(AND(MATCH(B1179,SlNrfürStrecke!A:A,0)&gt;0,MATCH(C1179,SlNrfürStrecke!B:B,0)&gt;0)=TRUE,"ja","nein"),"nein")</f>
        <v>ja</v>
      </c>
      <c r="AS1179" s="140" t="str">
        <f t="shared" si="341"/>
        <v>ja</v>
      </c>
      <c r="AT1179" s="113" t="str">
        <f t="shared" si="342"/>
        <v>Nein</v>
      </c>
      <c r="AU1179" s="113"/>
      <c r="AV1179" s="141" t="s">
        <v>3607</v>
      </c>
    </row>
    <row r="1180" spans="1:48" s="39" customFormat="1" hidden="1" x14ac:dyDescent="0.25">
      <c r="A1180" s="23"/>
      <c r="B1180" s="77">
        <v>55355</v>
      </c>
      <c r="C1180" s="81" t="s">
        <v>7</v>
      </c>
      <c r="D1180" s="81" t="s">
        <v>8</v>
      </c>
      <c r="E1180" s="37" t="b">
        <f t="shared" si="343"/>
        <v>0</v>
      </c>
      <c r="F1180" s="37" t="b">
        <f t="shared" si="336"/>
        <v>0</v>
      </c>
      <c r="G1180" s="38" t="str">
        <f t="shared" si="345"/>
        <v>55355 77 g</v>
      </c>
      <c r="H1180" s="18" t="s">
        <v>1687</v>
      </c>
      <c r="I1180" s="94" t="s">
        <v>9</v>
      </c>
      <c r="J1180" s="19" t="s">
        <v>3</v>
      </c>
      <c r="K1180" s="19" t="s">
        <v>3</v>
      </c>
      <c r="L1180" s="55">
        <v>44562</v>
      </c>
      <c r="M1180" s="51"/>
      <c r="N1180" s="19" t="str">
        <f t="shared" si="346"/>
        <v>Ja</v>
      </c>
      <c r="O1180" s="22" t="str">
        <f t="shared" ca="1" si="349"/>
        <v>ja</v>
      </c>
      <c r="P1180" s="22" t="str">
        <f t="shared" ca="1" si="350"/>
        <v>ja</v>
      </c>
      <c r="Q1180" s="21" t="str">
        <f t="shared" ca="1" si="347"/>
        <v>Ja</v>
      </c>
      <c r="R1180" s="53" t="s">
        <v>3416</v>
      </c>
      <c r="S1180" s="84"/>
      <c r="T1180" s="83"/>
      <c r="U1180" s="33" t="str">
        <f t="shared" si="337"/>
        <v/>
      </c>
      <c r="V1180" s="29"/>
      <c r="W1180" s="35"/>
      <c r="X1180" s="35"/>
      <c r="Y1180" s="35"/>
      <c r="Z1180" s="35"/>
      <c r="AA1180" s="24" t="str">
        <f>IF(W1180&lt;&gt;"",VLOOKUP(W1180,'Anlagentypen strukt inkl RD end'!$A$2:$H$40,8),"")</f>
        <v/>
      </c>
      <c r="AB1180" s="24" t="str">
        <f>IF(X1180&lt;&gt;"",VLOOKUP(X1180,'Anlagentypen strukt inkl RD end'!$A$2:$H$40,8),"")</f>
        <v/>
      </c>
      <c r="AC1180" s="24" t="str">
        <f>IF(Y1180&lt;&gt;"",VLOOKUP(Y1180,'Anlagentypen strukt inkl RD end'!$A$2:$H$40,8),"")</f>
        <v/>
      </c>
      <c r="AD1180" s="24" t="str">
        <f>IF(Z1180&lt;&gt;"",VLOOKUP(Z1180,'Anlagentypen strukt inkl RD end'!$A$2:$H$40,8),"")</f>
        <v/>
      </c>
      <c r="AE1180" s="33" t="str">
        <f t="shared" si="338"/>
        <v/>
      </c>
      <c r="AF1180" s="25"/>
      <c r="AG1180" s="25"/>
      <c r="AH1180" s="25"/>
      <c r="AI1180" s="25"/>
      <c r="AJ1180" s="47" t="str">
        <f t="shared" si="339"/>
        <v/>
      </c>
      <c r="AK1180" s="48" t="str">
        <f t="shared" si="333"/>
        <v/>
      </c>
      <c r="AL1180" s="47" t="str">
        <f t="shared" si="344"/>
        <v/>
      </c>
      <c r="AM1180" s="27"/>
      <c r="AN1180" s="36" t="str">
        <f t="shared" si="334"/>
        <v/>
      </c>
      <c r="AO1180" s="39" t="str">
        <f t="shared" si="348"/>
        <v/>
      </c>
      <c r="AP1180" s="39" t="str">
        <f t="shared" si="340"/>
        <v/>
      </c>
      <c r="AQ1180" s="97" t="str">
        <f t="shared" si="335"/>
        <v/>
      </c>
      <c r="AR1180" s="113" t="str">
        <f>_xlfn.IFNA(IF(AND(MATCH(B1180,SlNrfürStrecke!A:A,0)&gt;0,MATCH(C1180,SlNrfürStrecke!B:B,0)&gt;0)=TRUE,"ja","nein"),"nein")</f>
        <v>nein</v>
      </c>
      <c r="AS1180" s="140" t="str">
        <f t="shared" si="341"/>
        <v>nein</v>
      </c>
      <c r="AT1180" s="113" t="str">
        <f t="shared" si="342"/>
        <v>Ja</v>
      </c>
      <c r="AU1180" s="113"/>
      <c r="AV1180" s="141" t="s">
        <v>3607</v>
      </c>
    </row>
    <row r="1181" spans="1:48" s="39" customFormat="1" hidden="1" x14ac:dyDescent="0.25">
      <c r="A1181" s="23"/>
      <c r="B1181" s="77">
        <v>55356</v>
      </c>
      <c r="C1181" s="80" t="s">
        <v>3</v>
      </c>
      <c r="D1181" s="81" t="s">
        <v>8</v>
      </c>
      <c r="E1181" s="37" t="b">
        <f t="shared" si="343"/>
        <v>0</v>
      </c>
      <c r="F1181" s="37" t="b">
        <f t="shared" si="336"/>
        <v>0</v>
      </c>
      <c r="G1181" s="38" t="str">
        <f t="shared" si="345"/>
        <v>55356  g</v>
      </c>
      <c r="H1181" s="18" t="s">
        <v>1689</v>
      </c>
      <c r="I1181" s="93" t="s">
        <v>2346</v>
      </c>
      <c r="J1181" s="19" t="s">
        <v>3</v>
      </c>
      <c r="K1181" s="19" t="s">
        <v>3</v>
      </c>
      <c r="L1181" s="51"/>
      <c r="M1181" s="51"/>
      <c r="N1181" s="19" t="str">
        <f t="shared" si="346"/>
        <v/>
      </c>
      <c r="O1181" s="22" t="str">
        <f t="shared" ca="1" si="349"/>
        <v>ja</v>
      </c>
      <c r="P1181" s="22" t="str">
        <f t="shared" ca="1" si="350"/>
        <v>ja</v>
      </c>
      <c r="Q1181" s="20" t="str">
        <f t="shared" ca="1" si="347"/>
        <v>Ja</v>
      </c>
      <c r="R1181" s="53" t="s">
        <v>1688</v>
      </c>
      <c r="S1181" s="84"/>
      <c r="T1181" s="83"/>
      <c r="U1181" s="33" t="str">
        <f t="shared" si="337"/>
        <v/>
      </c>
      <c r="V1181" s="29"/>
      <c r="W1181" s="35"/>
      <c r="X1181" s="35"/>
      <c r="Y1181" s="35"/>
      <c r="Z1181" s="35"/>
      <c r="AA1181" s="24" t="str">
        <f>IF(W1181&lt;&gt;"",VLOOKUP(W1181,'Anlagentypen strukt inkl RD end'!$A$2:$H$40,8),"")</f>
        <v/>
      </c>
      <c r="AB1181" s="24" t="str">
        <f>IF(X1181&lt;&gt;"",VLOOKUP(X1181,'Anlagentypen strukt inkl RD end'!$A$2:$H$40,8),"")</f>
        <v/>
      </c>
      <c r="AC1181" s="24" t="str">
        <f>IF(Y1181&lt;&gt;"",VLOOKUP(Y1181,'Anlagentypen strukt inkl RD end'!$A$2:$H$40,8),"")</f>
        <v/>
      </c>
      <c r="AD1181" s="24" t="str">
        <f>IF(Z1181&lt;&gt;"",VLOOKUP(Z1181,'Anlagentypen strukt inkl RD end'!$A$2:$H$40,8),"")</f>
        <v/>
      </c>
      <c r="AE1181" s="33" t="str">
        <f t="shared" si="338"/>
        <v/>
      </c>
      <c r="AF1181" s="25"/>
      <c r="AG1181" s="25"/>
      <c r="AH1181" s="25"/>
      <c r="AI1181" s="25"/>
      <c r="AJ1181" s="47" t="str">
        <f t="shared" si="339"/>
        <v/>
      </c>
      <c r="AK1181" s="48" t="str">
        <f t="shared" si="333"/>
        <v/>
      </c>
      <c r="AL1181" s="47" t="str">
        <f t="shared" si="344"/>
        <v/>
      </c>
      <c r="AM1181" s="27"/>
      <c r="AN1181" s="36" t="str">
        <f t="shared" si="334"/>
        <v/>
      </c>
      <c r="AO1181" s="39" t="str">
        <f t="shared" si="348"/>
        <v/>
      </c>
      <c r="AP1181" s="39" t="str">
        <f t="shared" si="340"/>
        <v/>
      </c>
      <c r="AQ1181" s="97" t="str">
        <f t="shared" si="335"/>
        <v/>
      </c>
      <c r="AR1181" s="140" t="str">
        <f>_xlfn.IFNA(IF(AND(MATCH(B1181,SlNrfürStrecke!A:A,0)&gt;0,MATCH(C1181,SlNrfürStrecke!B:B,0)&gt;0)=TRUE,"ja","nein"),"nein")</f>
        <v>nein</v>
      </c>
      <c r="AS1181" s="140" t="str">
        <f t="shared" si="341"/>
        <v>nein</v>
      </c>
      <c r="AT1181" s="113" t="str">
        <f t="shared" si="342"/>
        <v>Ja</v>
      </c>
      <c r="AU1181" s="113"/>
      <c r="AV1181" s="141" t="s">
        <v>3607</v>
      </c>
    </row>
    <row r="1182" spans="1:48" s="39" customFormat="1" hidden="1" x14ac:dyDescent="0.25">
      <c r="A1182" s="23"/>
      <c r="B1182" s="77">
        <v>55357</v>
      </c>
      <c r="C1182" s="80" t="s">
        <v>3</v>
      </c>
      <c r="D1182" s="81" t="s">
        <v>8</v>
      </c>
      <c r="E1182" s="37" t="b">
        <f t="shared" si="343"/>
        <v>0</v>
      </c>
      <c r="F1182" s="37" t="b">
        <f t="shared" si="336"/>
        <v>0</v>
      </c>
      <c r="G1182" s="38" t="str">
        <f t="shared" si="345"/>
        <v>55357  g</v>
      </c>
      <c r="H1182" s="18" t="s">
        <v>1691</v>
      </c>
      <c r="I1182" s="93" t="s">
        <v>2346</v>
      </c>
      <c r="J1182" s="19" t="s">
        <v>3</v>
      </c>
      <c r="K1182" s="19" t="s">
        <v>3</v>
      </c>
      <c r="L1182" s="51"/>
      <c r="M1182" s="51"/>
      <c r="N1182" s="19" t="str">
        <f t="shared" si="346"/>
        <v/>
      </c>
      <c r="O1182" s="22" t="str">
        <f t="shared" ca="1" si="349"/>
        <v>ja</v>
      </c>
      <c r="P1182" s="22" t="str">
        <f t="shared" ca="1" si="350"/>
        <v>ja</v>
      </c>
      <c r="Q1182" s="20" t="str">
        <f t="shared" ca="1" si="347"/>
        <v>Ja</v>
      </c>
      <c r="R1182" s="53" t="s">
        <v>1690</v>
      </c>
      <c r="S1182" s="84"/>
      <c r="T1182" s="83"/>
      <c r="U1182" s="33" t="str">
        <f t="shared" si="337"/>
        <v/>
      </c>
      <c r="V1182" s="29"/>
      <c r="W1182" s="35"/>
      <c r="X1182" s="35"/>
      <c r="Y1182" s="35"/>
      <c r="Z1182" s="35"/>
      <c r="AA1182" s="24" t="str">
        <f>IF(W1182&lt;&gt;"",VLOOKUP(W1182,'Anlagentypen strukt inkl RD end'!$A$2:$H$40,8),"")</f>
        <v/>
      </c>
      <c r="AB1182" s="24" t="str">
        <f>IF(X1182&lt;&gt;"",VLOOKUP(X1182,'Anlagentypen strukt inkl RD end'!$A$2:$H$40,8),"")</f>
        <v/>
      </c>
      <c r="AC1182" s="24" t="str">
        <f>IF(Y1182&lt;&gt;"",VLOOKUP(Y1182,'Anlagentypen strukt inkl RD end'!$A$2:$H$40,8),"")</f>
        <v/>
      </c>
      <c r="AD1182" s="24" t="str">
        <f>IF(Z1182&lt;&gt;"",VLOOKUP(Z1182,'Anlagentypen strukt inkl RD end'!$A$2:$H$40,8),"")</f>
        <v/>
      </c>
      <c r="AE1182" s="33" t="str">
        <f t="shared" si="338"/>
        <v/>
      </c>
      <c r="AF1182" s="25"/>
      <c r="AG1182" s="25"/>
      <c r="AH1182" s="25"/>
      <c r="AI1182" s="25"/>
      <c r="AJ1182" s="47" t="str">
        <f t="shared" si="339"/>
        <v/>
      </c>
      <c r="AK1182" s="48" t="str">
        <f t="shared" si="333"/>
        <v/>
      </c>
      <c r="AL1182" s="47" t="str">
        <f t="shared" si="344"/>
        <v/>
      </c>
      <c r="AM1182" s="27"/>
      <c r="AN1182" s="36" t="str">
        <f t="shared" si="334"/>
        <v/>
      </c>
      <c r="AO1182" s="39" t="str">
        <f t="shared" si="348"/>
        <v/>
      </c>
      <c r="AP1182" s="39" t="str">
        <f t="shared" si="340"/>
        <v/>
      </c>
      <c r="AQ1182" s="97" t="str">
        <f t="shared" si="335"/>
        <v/>
      </c>
      <c r="AR1182" s="140" t="str">
        <f>_xlfn.IFNA(IF(AND(MATCH(B1182,SlNrfürStrecke!A:A,0)&gt;0,MATCH(C1182,SlNrfürStrecke!B:B,0)&gt;0)=TRUE,"ja","nein"),"nein")</f>
        <v>nein</v>
      </c>
      <c r="AS1182" s="140" t="str">
        <f t="shared" si="341"/>
        <v>nein</v>
      </c>
      <c r="AT1182" s="113" t="str">
        <f t="shared" si="342"/>
        <v>Ja</v>
      </c>
      <c r="AU1182" s="113"/>
      <c r="AV1182" s="141" t="s">
        <v>3607</v>
      </c>
    </row>
    <row r="1183" spans="1:48" s="39" customFormat="1" hidden="1" x14ac:dyDescent="0.25">
      <c r="A1183" s="23"/>
      <c r="B1183" s="77">
        <v>55358</v>
      </c>
      <c r="C1183" s="80" t="s">
        <v>3</v>
      </c>
      <c r="D1183" s="81" t="s">
        <v>8</v>
      </c>
      <c r="E1183" s="37" t="b">
        <f t="shared" si="343"/>
        <v>0</v>
      </c>
      <c r="F1183" s="37" t="b">
        <f t="shared" si="336"/>
        <v>0</v>
      </c>
      <c r="G1183" s="38" t="str">
        <f t="shared" si="345"/>
        <v>55358  g</v>
      </c>
      <c r="H1183" s="18" t="s">
        <v>1693</v>
      </c>
      <c r="I1183" s="93" t="s">
        <v>2346</v>
      </c>
      <c r="J1183" s="19" t="s">
        <v>3</v>
      </c>
      <c r="K1183" s="19" t="s">
        <v>3</v>
      </c>
      <c r="L1183" s="51"/>
      <c r="M1183" s="51"/>
      <c r="N1183" s="19" t="str">
        <f t="shared" si="346"/>
        <v/>
      </c>
      <c r="O1183" s="22" t="str">
        <f t="shared" ca="1" si="349"/>
        <v>ja</v>
      </c>
      <c r="P1183" s="22" t="str">
        <f t="shared" ca="1" si="350"/>
        <v>ja</v>
      </c>
      <c r="Q1183" s="20" t="str">
        <f t="shared" ca="1" si="347"/>
        <v>Ja</v>
      </c>
      <c r="R1183" s="53" t="s">
        <v>1692</v>
      </c>
      <c r="S1183" s="84"/>
      <c r="T1183" s="83"/>
      <c r="U1183" s="33" t="str">
        <f t="shared" si="337"/>
        <v/>
      </c>
      <c r="V1183" s="29"/>
      <c r="W1183" s="35"/>
      <c r="X1183" s="35"/>
      <c r="Y1183" s="35"/>
      <c r="Z1183" s="35"/>
      <c r="AA1183" s="24" t="str">
        <f>IF(W1183&lt;&gt;"",VLOOKUP(W1183,'Anlagentypen strukt inkl RD end'!$A$2:$H$40,8),"")</f>
        <v/>
      </c>
      <c r="AB1183" s="24" t="str">
        <f>IF(X1183&lt;&gt;"",VLOOKUP(X1183,'Anlagentypen strukt inkl RD end'!$A$2:$H$40,8),"")</f>
        <v/>
      </c>
      <c r="AC1183" s="24" t="str">
        <f>IF(Y1183&lt;&gt;"",VLOOKUP(Y1183,'Anlagentypen strukt inkl RD end'!$A$2:$H$40,8),"")</f>
        <v/>
      </c>
      <c r="AD1183" s="24" t="str">
        <f>IF(Z1183&lt;&gt;"",VLOOKUP(Z1183,'Anlagentypen strukt inkl RD end'!$A$2:$H$40,8),"")</f>
        <v/>
      </c>
      <c r="AE1183" s="33" t="str">
        <f t="shared" si="338"/>
        <v/>
      </c>
      <c r="AF1183" s="25"/>
      <c r="AG1183" s="25"/>
      <c r="AH1183" s="25"/>
      <c r="AI1183" s="25"/>
      <c r="AJ1183" s="47" t="str">
        <f t="shared" si="339"/>
        <v/>
      </c>
      <c r="AK1183" s="48" t="str">
        <f t="shared" si="333"/>
        <v/>
      </c>
      <c r="AL1183" s="47" t="str">
        <f t="shared" si="344"/>
        <v/>
      </c>
      <c r="AM1183" s="27"/>
      <c r="AN1183" s="36" t="str">
        <f t="shared" si="334"/>
        <v/>
      </c>
      <c r="AO1183" s="39" t="str">
        <f t="shared" si="348"/>
        <v/>
      </c>
      <c r="AP1183" s="39" t="str">
        <f t="shared" si="340"/>
        <v/>
      </c>
      <c r="AQ1183" s="97" t="str">
        <f t="shared" si="335"/>
        <v/>
      </c>
      <c r="AR1183" s="140" t="str">
        <f>_xlfn.IFNA(IF(AND(MATCH(B1183,SlNrfürStrecke!A:A,0)&gt;0,MATCH(C1183,SlNrfürStrecke!B:B,0)&gt;0)=TRUE,"ja","nein"),"nein")</f>
        <v>nein</v>
      </c>
      <c r="AS1183" s="140" t="str">
        <f t="shared" si="341"/>
        <v>nein</v>
      </c>
      <c r="AT1183" s="113" t="str">
        <f t="shared" si="342"/>
        <v>Ja</v>
      </c>
      <c r="AU1183" s="113"/>
      <c r="AV1183" s="141" t="s">
        <v>3607</v>
      </c>
    </row>
    <row r="1184" spans="1:48" s="39" customFormat="1" hidden="1" x14ac:dyDescent="0.25">
      <c r="A1184" s="23"/>
      <c r="B1184" s="77">
        <v>55360</v>
      </c>
      <c r="C1184" s="80" t="s">
        <v>3</v>
      </c>
      <c r="D1184" s="81" t="s">
        <v>8</v>
      </c>
      <c r="E1184" s="37" t="b">
        <f t="shared" si="343"/>
        <v>0</v>
      </c>
      <c r="F1184" s="37" t="b">
        <f t="shared" si="336"/>
        <v>0</v>
      </c>
      <c r="G1184" s="38" t="str">
        <f t="shared" si="345"/>
        <v>55360  g</v>
      </c>
      <c r="H1184" s="18" t="s">
        <v>1695</v>
      </c>
      <c r="I1184" s="93" t="s">
        <v>2346</v>
      </c>
      <c r="J1184" s="19" t="s">
        <v>3</v>
      </c>
      <c r="K1184" s="19" t="s">
        <v>3</v>
      </c>
      <c r="L1184" s="51"/>
      <c r="M1184" s="51"/>
      <c r="N1184" s="19" t="str">
        <f t="shared" si="346"/>
        <v/>
      </c>
      <c r="O1184" s="22" t="str">
        <f t="shared" ca="1" si="349"/>
        <v>ja</v>
      </c>
      <c r="P1184" s="22" t="str">
        <f t="shared" ca="1" si="350"/>
        <v>ja</v>
      </c>
      <c r="Q1184" s="20" t="str">
        <f t="shared" ca="1" si="347"/>
        <v>Ja</v>
      </c>
      <c r="R1184" s="53" t="s">
        <v>1694</v>
      </c>
      <c r="S1184" s="84"/>
      <c r="T1184" s="83"/>
      <c r="U1184" s="33" t="str">
        <f t="shared" si="337"/>
        <v/>
      </c>
      <c r="V1184" s="29"/>
      <c r="W1184" s="35"/>
      <c r="X1184" s="35"/>
      <c r="Y1184" s="35"/>
      <c r="Z1184" s="35"/>
      <c r="AA1184" s="24" t="str">
        <f>IF(W1184&lt;&gt;"",VLOOKUP(W1184,'Anlagentypen strukt inkl RD end'!$A$2:$H$40,8),"")</f>
        <v/>
      </c>
      <c r="AB1184" s="24" t="str">
        <f>IF(X1184&lt;&gt;"",VLOOKUP(X1184,'Anlagentypen strukt inkl RD end'!$A$2:$H$40,8),"")</f>
        <v/>
      </c>
      <c r="AC1184" s="24" t="str">
        <f>IF(Y1184&lt;&gt;"",VLOOKUP(Y1184,'Anlagentypen strukt inkl RD end'!$A$2:$H$40,8),"")</f>
        <v/>
      </c>
      <c r="AD1184" s="24" t="str">
        <f>IF(Z1184&lt;&gt;"",VLOOKUP(Z1184,'Anlagentypen strukt inkl RD end'!$A$2:$H$40,8),"")</f>
        <v/>
      </c>
      <c r="AE1184" s="33" t="str">
        <f t="shared" si="338"/>
        <v/>
      </c>
      <c r="AF1184" s="25"/>
      <c r="AG1184" s="25"/>
      <c r="AH1184" s="25"/>
      <c r="AI1184" s="25"/>
      <c r="AJ1184" s="47" t="str">
        <f t="shared" si="339"/>
        <v/>
      </c>
      <c r="AK1184" s="48" t="str">
        <f t="shared" si="333"/>
        <v/>
      </c>
      <c r="AL1184" s="47" t="str">
        <f t="shared" si="344"/>
        <v/>
      </c>
      <c r="AM1184" s="27"/>
      <c r="AN1184" s="36" t="str">
        <f t="shared" si="334"/>
        <v/>
      </c>
      <c r="AO1184" s="39" t="str">
        <f t="shared" si="348"/>
        <v/>
      </c>
      <c r="AP1184" s="39" t="str">
        <f t="shared" si="340"/>
        <v/>
      </c>
      <c r="AQ1184" s="97" t="str">
        <f t="shared" si="335"/>
        <v/>
      </c>
      <c r="AR1184" s="140" t="str">
        <f>_xlfn.IFNA(IF(AND(MATCH(B1184,SlNrfürStrecke!A:A,0)&gt;0,MATCH(C1184,SlNrfürStrecke!B:B,0)&gt;0)=TRUE,"ja","nein"),"nein")</f>
        <v>nein</v>
      </c>
      <c r="AS1184" s="140" t="str">
        <f t="shared" si="341"/>
        <v>nein</v>
      </c>
      <c r="AT1184" s="113" t="str">
        <f t="shared" si="342"/>
        <v>Ja</v>
      </c>
      <c r="AU1184" s="113"/>
      <c r="AV1184" s="141" t="s">
        <v>3607</v>
      </c>
    </row>
    <row r="1185" spans="1:48" s="39" customFormat="1" hidden="1" x14ac:dyDescent="0.25">
      <c r="A1185" s="23"/>
      <c r="B1185" s="77">
        <v>55361</v>
      </c>
      <c r="C1185" s="80" t="s">
        <v>3</v>
      </c>
      <c r="D1185" s="81" t="s">
        <v>8</v>
      </c>
      <c r="E1185" s="37" t="b">
        <f t="shared" si="343"/>
        <v>0</v>
      </c>
      <c r="F1185" s="37" t="b">
        <f t="shared" si="336"/>
        <v>0</v>
      </c>
      <c r="G1185" s="38" t="str">
        <f t="shared" si="345"/>
        <v>55361  g</v>
      </c>
      <c r="H1185" s="18" t="s">
        <v>1697</v>
      </c>
      <c r="I1185" s="93" t="s">
        <v>2346</v>
      </c>
      <c r="J1185" s="19" t="s">
        <v>3</v>
      </c>
      <c r="K1185" s="19" t="s">
        <v>3</v>
      </c>
      <c r="L1185" s="51"/>
      <c r="M1185" s="51"/>
      <c r="N1185" s="19" t="str">
        <f t="shared" si="346"/>
        <v/>
      </c>
      <c r="O1185" s="22" t="str">
        <f t="shared" ca="1" si="349"/>
        <v>ja</v>
      </c>
      <c r="P1185" s="22" t="str">
        <f t="shared" ca="1" si="350"/>
        <v>ja</v>
      </c>
      <c r="Q1185" s="20" t="str">
        <f t="shared" ca="1" si="347"/>
        <v>Ja</v>
      </c>
      <c r="R1185" s="53" t="s">
        <v>1696</v>
      </c>
      <c r="S1185" s="84"/>
      <c r="T1185" s="83"/>
      <c r="U1185" s="33" t="str">
        <f t="shared" si="337"/>
        <v/>
      </c>
      <c r="V1185" s="29"/>
      <c r="W1185" s="35"/>
      <c r="X1185" s="35"/>
      <c r="Y1185" s="35"/>
      <c r="Z1185" s="35"/>
      <c r="AA1185" s="24" t="str">
        <f>IF(W1185&lt;&gt;"",VLOOKUP(W1185,'Anlagentypen strukt inkl RD end'!$A$2:$H$40,8),"")</f>
        <v/>
      </c>
      <c r="AB1185" s="24" t="str">
        <f>IF(X1185&lt;&gt;"",VLOOKUP(X1185,'Anlagentypen strukt inkl RD end'!$A$2:$H$40,8),"")</f>
        <v/>
      </c>
      <c r="AC1185" s="24" t="str">
        <f>IF(Y1185&lt;&gt;"",VLOOKUP(Y1185,'Anlagentypen strukt inkl RD end'!$A$2:$H$40,8),"")</f>
        <v/>
      </c>
      <c r="AD1185" s="24" t="str">
        <f>IF(Z1185&lt;&gt;"",VLOOKUP(Z1185,'Anlagentypen strukt inkl RD end'!$A$2:$H$40,8),"")</f>
        <v/>
      </c>
      <c r="AE1185" s="33" t="str">
        <f t="shared" si="338"/>
        <v/>
      </c>
      <c r="AF1185" s="25"/>
      <c r="AG1185" s="25"/>
      <c r="AH1185" s="25"/>
      <c r="AI1185" s="25"/>
      <c r="AJ1185" s="47" t="str">
        <f t="shared" si="339"/>
        <v/>
      </c>
      <c r="AK1185" s="48" t="str">
        <f t="shared" si="333"/>
        <v/>
      </c>
      <c r="AL1185" s="47" t="str">
        <f t="shared" si="344"/>
        <v/>
      </c>
      <c r="AM1185" s="27"/>
      <c r="AN1185" s="36" t="str">
        <f t="shared" si="334"/>
        <v/>
      </c>
      <c r="AO1185" s="39" t="str">
        <f t="shared" si="348"/>
        <v/>
      </c>
      <c r="AP1185" s="39" t="str">
        <f t="shared" si="340"/>
        <v/>
      </c>
      <c r="AQ1185" s="97" t="str">
        <f t="shared" si="335"/>
        <v/>
      </c>
      <c r="AR1185" s="140" t="str">
        <f>_xlfn.IFNA(IF(AND(MATCH(B1185,SlNrfürStrecke!A:A,0)&gt;0,MATCH(C1185,SlNrfürStrecke!B:B,0)&gt;0)=TRUE,"ja","nein"),"nein")</f>
        <v>nein</v>
      </c>
      <c r="AS1185" s="140" t="str">
        <f t="shared" si="341"/>
        <v>nein</v>
      </c>
      <c r="AT1185" s="113" t="str">
        <f t="shared" si="342"/>
        <v>Ja</v>
      </c>
      <c r="AU1185" s="113"/>
      <c r="AV1185" s="141" t="s">
        <v>3607</v>
      </c>
    </row>
    <row r="1186" spans="1:48" s="39" customFormat="1" hidden="1" x14ac:dyDescent="0.25">
      <c r="A1186" s="23"/>
      <c r="B1186" s="77">
        <v>55361</v>
      </c>
      <c r="C1186" s="81" t="s">
        <v>112</v>
      </c>
      <c r="D1186" s="81" t="s">
        <v>3</v>
      </c>
      <c r="E1186" s="37" t="b">
        <f t="shared" si="343"/>
        <v>0</v>
      </c>
      <c r="F1186" s="37" t="b">
        <f t="shared" si="336"/>
        <v>0</v>
      </c>
      <c r="G1186" s="38" t="str">
        <f t="shared" si="345"/>
        <v xml:space="preserve">55361 88 </v>
      </c>
      <c r="H1186" s="18" t="s">
        <v>1697</v>
      </c>
      <c r="I1186" s="94" t="s">
        <v>113</v>
      </c>
      <c r="J1186" s="19" t="s">
        <v>3</v>
      </c>
      <c r="K1186" s="19" t="s">
        <v>3</v>
      </c>
      <c r="L1186" s="51"/>
      <c r="M1186" s="51"/>
      <c r="N1186" s="19" t="str">
        <f t="shared" si="346"/>
        <v/>
      </c>
      <c r="O1186" s="22" t="str">
        <f t="shared" ca="1" si="349"/>
        <v>ja</v>
      </c>
      <c r="P1186" s="22" t="str">
        <f t="shared" ca="1" si="350"/>
        <v>ja</v>
      </c>
      <c r="Q1186" s="20" t="str">
        <f t="shared" ca="1" si="347"/>
        <v>Ja</v>
      </c>
      <c r="R1186" s="53" t="s">
        <v>1698</v>
      </c>
      <c r="S1186" s="73"/>
      <c r="T1186" s="28"/>
      <c r="U1186" s="33" t="str">
        <f t="shared" si="337"/>
        <v/>
      </c>
      <c r="V1186" s="29"/>
      <c r="W1186" s="35"/>
      <c r="X1186" s="35"/>
      <c r="Y1186" s="35"/>
      <c r="Z1186" s="35"/>
      <c r="AA1186" s="24" t="str">
        <f>IF(W1186&lt;&gt;"",VLOOKUP(W1186,'Anlagentypen strukt inkl RD end'!$A$2:$H$40,8),"")</f>
        <v/>
      </c>
      <c r="AB1186" s="24" t="str">
        <f>IF(X1186&lt;&gt;"",VLOOKUP(X1186,'Anlagentypen strukt inkl RD end'!$A$2:$H$40,8),"")</f>
        <v/>
      </c>
      <c r="AC1186" s="24" t="str">
        <f>IF(Y1186&lt;&gt;"",VLOOKUP(Y1186,'Anlagentypen strukt inkl RD end'!$A$2:$H$40,8),"")</f>
        <v/>
      </c>
      <c r="AD1186" s="24" t="str">
        <f>IF(Z1186&lt;&gt;"",VLOOKUP(Z1186,'Anlagentypen strukt inkl RD end'!$A$2:$H$40,8),"")</f>
        <v/>
      </c>
      <c r="AE1186" s="33" t="str">
        <f t="shared" si="338"/>
        <v/>
      </c>
      <c r="AF1186" s="25"/>
      <c r="AG1186" s="25"/>
      <c r="AH1186" s="25"/>
      <c r="AI1186" s="25"/>
      <c r="AJ1186" s="47" t="str">
        <f t="shared" si="339"/>
        <v/>
      </c>
      <c r="AK1186" s="48" t="str">
        <f t="shared" si="333"/>
        <v/>
      </c>
      <c r="AL1186" s="47" t="str">
        <f t="shared" si="344"/>
        <v/>
      </c>
      <c r="AM1186" s="27"/>
      <c r="AN1186" s="36" t="str">
        <f t="shared" si="334"/>
        <v/>
      </c>
      <c r="AO1186" s="39" t="str">
        <f t="shared" si="348"/>
        <v/>
      </c>
      <c r="AP1186" s="39" t="str">
        <f t="shared" si="340"/>
        <v/>
      </c>
      <c r="AQ1186" s="97" t="str">
        <f t="shared" si="335"/>
        <v/>
      </c>
      <c r="AR1186" s="113" t="str">
        <f>_xlfn.IFNA(IF(AND(MATCH(B1186,SlNrfürStrecke!A:A,0)&gt;0,MATCH(C1186,SlNrfürStrecke!B:B,0)&gt;0)=TRUE,"ja","nein"),"nein")</f>
        <v>nein</v>
      </c>
      <c r="AS1186" s="140" t="str">
        <f t="shared" si="341"/>
        <v>nein</v>
      </c>
      <c r="AT1186" s="113" t="str">
        <f t="shared" si="342"/>
        <v>Ja</v>
      </c>
      <c r="AU1186" s="113"/>
      <c r="AV1186" s="141" t="s">
        <v>3607</v>
      </c>
    </row>
    <row r="1187" spans="1:48" s="39" customFormat="1" hidden="1" x14ac:dyDescent="0.25">
      <c r="A1187" s="23"/>
      <c r="B1187" s="77">
        <v>55362</v>
      </c>
      <c r="C1187" s="80" t="s">
        <v>3</v>
      </c>
      <c r="D1187" s="81" t="s">
        <v>8</v>
      </c>
      <c r="E1187" s="37" t="b">
        <f t="shared" si="343"/>
        <v>0</v>
      </c>
      <c r="F1187" s="37" t="b">
        <f t="shared" si="336"/>
        <v>0</v>
      </c>
      <c r="G1187" s="38" t="str">
        <f t="shared" si="345"/>
        <v>55362  g</v>
      </c>
      <c r="H1187" s="18" t="s">
        <v>1700</v>
      </c>
      <c r="I1187" s="93" t="s">
        <v>2346</v>
      </c>
      <c r="J1187" s="19" t="s">
        <v>3</v>
      </c>
      <c r="K1187" s="19" t="s">
        <v>3</v>
      </c>
      <c r="L1187" s="51"/>
      <c r="M1187" s="51"/>
      <c r="N1187" s="19" t="str">
        <f t="shared" si="346"/>
        <v/>
      </c>
      <c r="O1187" s="22" t="str">
        <f t="shared" ca="1" si="349"/>
        <v>ja</v>
      </c>
      <c r="P1187" s="22" t="str">
        <f t="shared" ca="1" si="350"/>
        <v>ja</v>
      </c>
      <c r="Q1187" s="20" t="str">
        <f t="shared" ca="1" si="347"/>
        <v>Ja</v>
      </c>
      <c r="R1187" s="53" t="s">
        <v>1699</v>
      </c>
      <c r="S1187" s="84"/>
      <c r="T1187" s="83"/>
      <c r="U1187" s="33" t="str">
        <f t="shared" si="337"/>
        <v/>
      </c>
      <c r="V1187" s="29"/>
      <c r="W1187" s="35"/>
      <c r="X1187" s="35"/>
      <c r="Y1187" s="35"/>
      <c r="Z1187" s="35"/>
      <c r="AA1187" s="24" t="str">
        <f>IF(W1187&lt;&gt;"",VLOOKUP(W1187,'Anlagentypen strukt inkl RD end'!$A$2:$H$40,8),"")</f>
        <v/>
      </c>
      <c r="AB1187" s="24" t="str">
        <f>IF(X1187&lt;&gt;"",VLOOKUP(X1187,'Anlagentypen strukt inkl RD end'!$A$2:$H$40,8),"")</f>
        <v/>
      </c>
      <c r="AC1187" s="24" t="str">
        <f>IF(Y1187&lt;&gt;"",VLOOKUP(Y1187,'Anlagentypen strukt inkl RD end'!$A$2:$H$40,8),"")</f>
        <v/>
      </c>
      <c r="AD1187" s="24" t="str">
        <f>IF(Z1187&lt;&gt;"",VLOOKUP(Z1187,'Anlagentypen strukt inkl RD end'!$A$2:$H$40,8),"")</f>
        <v/>
      </c>
      <c r="AE1187" s="33" t="str">
        <f t="shared" si="338"/>
        <v/>
      </c>
      <c r="AF1187" s="25"/>
      <c r="AG1187" s="25"/>
      <c r="AH1187" s="25"/>
      <c r="AI1187" s="25"/>
      <c r="AJ1187" s="47" t="str">
        <f t="shared" si="339"/>
        <v/>
      </c>
      <c r="AK1187" s="48" t="str">
        <f t="shared" si="333"/>
        <v/>
      </c>
      <c r="AL1187" s="47" t="str">
        <f t="shared" si="344"/>
        <v/>
      </c>
      <c r="AM1187" s="27"/>
      <c r="AN1187" s="36" t="str">
        <f t="shared" si="334"/>
        <v/>
      </c>
      <c r="AO1187" s="39" t="str">
        <f t="shared" si="348"/>
        <v/>
      </c>
      <c r="AP1187" s="39" t="str">
        <f t="shared" si="340"/>
        <v/>
      </c>
      <c r="AQ1187" s="97" t="str">
        <f t="shared" si="335"/>
        <v/>
      </c>
      <c r="AR1187" s="140" t="str">
        <f>_xlfn.IFNA(IF(AND(MATCH(B1187,SlNrfürStrecke!A:A,0)&gt;0,MATCH(C1187,SlNrfürStrecke!B:B,0)&gt;0)=TRUE,"ja","nein"),"nein")</f>
        <v>nein</v>
      </c>
      <c r="AS1187" s="140" t="str">
        <f t="shared" si="341"/>
        <v>nein</v>
      </c>
      <c r="AT1187" s="113" t="str">
        <f t="shared" si="342"/>
        <v>Ja</v>
      </c>
      <c r="AU1187" s="113"/>
      <c r="AV1187" s="141" t="s">
        <v>3607</v>
      </c>
    </row>
    <row r="1188" spans="1:48" s="39" customFormat="1" ht="66" hidden="1" x14ac:dyDescent="0.25">
      <c r="A1188" s="23"/>
      <c r="B1188" s="77">
        <v>55370</v>
      </c>
      <c r="C1188" s="80" t="s">
        <v>3</v>
      </c>
      <c r="D1188" s="81" t="s">
        <v>8</v>
      </c>
      <c r="E1188" s="37" t="b">
        <f t="shared" si="343"/>
        <v>0</v>
      </c>
      <c r="F1188" s="37" t="b">
        <f t="shared" si="336"/>
        <v>0</v>
      </c>
      <c r="G1188" s="38" t="str">
        <f t="shared" si="345"/>
        <v>55370  g</v>
      </c>
      <c r="H1188" s="18" t="s">
        <v>1702</v>
      </c>
      <c r="I1188" s="93" t="s">
        <v>2346</v>
      </c>
      <c r="J1188" s="19" t="s">
        <v>3</v>
      </c>
      <c r="K1188" s="19" t="s">
        <v>3</v>
      </c>
      <c r="L1188" s="51"/>
      <c r="M1188" s="51"/>
      <c r="N1188" s="19" t="str">
        <f t="shared" si="346"/>
        <v/>
      </c>
      <c r="O1188" s="22" t="str">
        <f t="shared" ca="1" si="349"/>
        <v>ja</v>
      </c>
      <c r="P1188" s="22" t="str">
        <f t="shared" ca="1" si="350"/>
        <v>ja</v>
      </c>
      <c r="Q1188" s="20" t="str">
        <f t="shared" ca="1" si="347"/>
        <v>Ja</v>
      </c>
      <c r="R1188" s="53" t="s">
        <v>1701</v>
      </c>
      <c r="S1188" s="84"/>
      <c r="T1188" s="83"/>
      <c r="U1188" s="33" t="str">
        <f t="shared" si="337"/>
        <v/>
      </c>
      <c r="V1188" s="29"/>
      <c r="W1188" s="35"/>
      <c r="X1188" s="35"/>
      <c r="Y1188" s="35"/>
      <c r="Z1188" s="35"/>
      <c r="AA1188" s="24" t="str">
        <f>IF(W1188&lt;&gt;"",VLOOKUP(W1188,'Anlagentypen strukt inkl RD end'!$A$2:$H$40,8),"")</f>
        <v/>
      </c>
      <c r="AB1188" s="24" t="str">
        <f>IF(X1188&lt;&gt;"",VLOOKUP(X1188,'Anlagentypen strukt inkl RD end'!$A$2:$H$40,8),"")</f>
        <v/>
      </c>
      <c r="AC1188" s="24" t="str">
        <f>IF(Y1188&lt;&gt;"",VLOOKUP(Y1188,'Anlagentypen strukt inkl RD end'!$A$2:$H$40,8),"")</f>
        <v/>
      </c>
      <c r="AD1188" s="24" t="str">
        <f>IF(Z1188&lt;&gt;"",VLOOKUP(Z1188,'Anlagentypen strukt inkl RD end'!$A$2:$H$40,8),"")</f>
        <v/>
      </c>
      <c r="AE1188" s="33" t="str">
        <f t="shared" si="338"/>
        <v/>
      </c>
      <c r="AF1188" s="25"/>
      <c r="AG1188" s="25"/>
      <c r="AH1188" s="25"/>
      <c r="AI1188" s="25"/>
      <c r="AJ1188" s="47" t="str">
        <f t="shared" si="339"/>
        <v/>
      </c>
      <c r="AK1188" s="48" t="str">
        <f t="shared" si="333"/>
        <v/>
      </c>
      <c r="AL1188" s="47" t="str">
        <f t="shared" si="344"/>
        <v/>
      </c>
      <c r="AM1188" s="27"/>
      <c r="AN1188" s="36" t="str">
        <f t="shared" si="334"/>
        <v/>
      </c>
      <c r="AO1188" s="39" t="str">
        <f t="shared" si="348"/>
        <v/>
      </c>
      <c r="AP1188" s="39" t="str">
        <f t="shared" si="340"/>
        <v/>
      </c>
      <c r="AQ1188" s="97" t="str">
        <f t="shared" si="335"/>
        <v/>
      </c>
      <c r="AR1188" s="140" t="str">
        <f>_xlfn.IFNA(IF(AND(MATCH(B1188,SlNrfürStrecke!A:A,0)&gt;0,MATCH(C1188,SlNrfürStrecke!B:B,0)&gt;0)=TRUE,"ja","nein"),"nein")</f>
        <v>nein</v>
      </c>
      <c r="AS1188" s="140" t="str">
        <f t="shared" si="341"/>
        <v>nein</v>
      </c>
      <c r="AT1188" s="113" t="str">
        <f t="shared" si="342"/>
        <v>Ja</v>
      </c>
      <c r="AU1188" s="113"/>
      <c r="AV1188" s="141" t="s">
        <v>3607</v>
      </c>
    </row>
    <row r="1189" spans="1:48" s="39" customFormat="1" ht="66" hidden="1" x14ac:dyDescent="0.25">
      <c r="A1189" s="23"/>
      <c r="B1189" s="77">
        <v>55370</v>
      </c>
      <c r="C1189" s="81" t="s">
        <v>112</v>
      </c>
      <c r="D1189" s="81" t="s">
        <v>3</v>
      </c>
      <c r="E1189" s="37" t="b">
        <f t="shared" si="343"/>
        <v>0</v>
      </c>
      <c r="F1189" s="37" t="b">
        <f t="shared" si="336"/>
        <v>0</v>
      </c>
      <c r="G1189" s="38" t="str">
        <f t="shared" si="345"/>
        <v xml:space="preserve">55370 88 </v>
      </c>
      <c r="H1189" s="18" t="s">
        <v>1702</v>
      </c>
      <c r="I1189" s="94" t="s">
        <v>113</v>
      </c>
      <c r="J1189" s="19" t="s">
        <v>3</v>
      </c>
      <c r="K1189" s="19" t="s">
        <v>3</v>
      </c>
      <c r="L1189" s="51"/>
      <c r="M1189" s="51"/>
      <c r="N1189" s="19" t="str">
        <f t="shared" si="346"/>
        <v/>
      </c>
      <c r="O1189" s="22" t="str">
        <f t="shared" ca="1" si="349"/>
        <v>ja</v>
      </c>
      <c r="P1189" s="22" t="str">
        <f t="shared" ca="1" si="350"/>
        <v>ja</v>
      </c>
      <c r="Q1189" s="20" t="str">
        <f t="shared" ca="1" si="347"/>
        <v>Ja</v>
      </c>
      <c r="R1189" s="53" t="s">
        <v>1703</v>
      </c>
      <c r="S1189" s="73"/>
      <c r="T1189" s="28"/>
      <c r="U1189" s="33" t="str">
        <f t="shared" si="337"/>
        <v/>
      </c>
      <c r="V1189" s="29"/>
      <c r="W1189" s="35"/>
      <c r="X1189" s="35"/>
      <c r="Y1189" s="35"/>
      <c r="Z1189" s="35"/>
      <c r="AA1189" s="24" t="str">
        <f>IF(W1189&lt;&gt;"",VLOOKUP(W1189,'Anlagentypen strukt inkl RD end'!$A$2:$H$40,8),"")</f>
        <v/>
      </c>
      <c r="AB1189" s="24" t="str">
        <f>IF(X1189&lt;&gt;"",VLOOKUP(X1189,'Anlagentypen strukt inkl RD end'!$A$2:$H$40,8),"")</f>
        <v/>
      </c>
      <c r="AC1189" s="24" t="str">
        <f>IF(Y1189&lt;&gt;"",VLOOKUP(Y1189,'Anlagentypen strukt inkl RD end'!$A$2:$H$40,8),"")</f>
        <v/>
      </c>
      <c r="AD1189" s="24" t="str">
        <f>IF(Z1189&lt;&gt;"",VLOOKUP(Z1189,'Anlagentypen strukt inkl RD end'!$A$2:$H$40,8),"")</f>
        <v/>
      </c>
      <c r="AE1189" s="33" t="str">
        <f t="shared" si="338"/>
        <v/>
      </c>
      <c r="AF1189" s="25"/>
      <c r="AG1189" s="25"/>
      <c r="AH1189" s="25"/>
      <c r="AI1189" s="25"/>
      <c r="AJ1189" s="47" t="str">
        <f t="shared" si="339"/>
        <v/>
      </c>
      <c r="AK1189" s="48" t="str">
        <f t="shared" si="333"/>
        <v/>
      </c>
      <c r="AL1189" s="47" t="str">
        <f t="shared" si="344"/>
        <v/>
      </c>
      <c r="AM1189" s="27"/>
      <c r="AN1189" s="36" t="str">
        <f t="shared" si="334"/>
        <v/>
      </c>
      <c r="AO1189" s="39" t="str">
        <f t="shared" si="348"/>
        <v/>
      </c>
      <c r="AP1189" s="39" t="str">
        <f t="shared" si="340"/>
        <v/>
      </c>
      <c r="AQ1189" s="97" t="str">
        <f t="shared" si="335"/>
        <v/>
      </c>
      <c r="AR1189" s="113" t="str">
        <f>_xlfn.IFNA(IF(AND(MATCH(B1189,SlNrfürStrecke!A:A,0)&gt;0,MATCH(C1189,SlNrfürStrecke!B:B,0)&gt;0)=TRUE,"ja","nein"),"nein")</f>
        <v>nein</v>
      </c>
      <c r="AS1189" s="140" t="str">
        <f t="shared" si="341"/>
        <v>nein</v>
      </c>
      <c r="AT1189" s="113" t="str">
        <f t="shared" si="342"/>
        <v>Ja</v>
      </c>
      <c r="AU1189" s="113"/>
      <c r="AV1189" s="141" t="s">
        <v>3607</v>
      </c>
    </row>
    <row r="1190" spans="1:48" s="39" customFormat="1" ht="26.4" hidden="1" x14ac:dyDescent="0.25">
      <c r="A1190" s="23"/>
      <c r="B1190" s="77">
        <v>55371</v>
      </c>
      <c r="C1190" s="80" t="s">
        <v>3</v>
      </c>
      <c r="D1190" s="81" t="s">
        <v>8</v>
      </c>
      <c r="E1190" s="37" t="b">
        <f t="shared" si="343"/>
        <v>0</v>
      </c>
      <c r="F1190" s="37" t="b">
        <f t="shared" si="336"/>
        <v>0</v>
      </c>
      <c r="G1190" s="38" t="str">
        <f t="shared" si="345"/>
        <v>55371  g</v>
      </c>
      <c r="H1190" s="18" t="s">
        <v>1705</v>
      </c>
      <c r="I1190" s="93" t="s">
        <v>2346</v>
      </c>
      <c r="J1190" s="19" t="s">
        <v>3</v>
      </c>
      <c r="K1190" s="19" t="s">
        <v>3</v>
      </c>
      <c r="L1190" s="51"/>
      <c r="M1190" s="51"/>
      <c r="N1190" s="19" t="str">
        <f t="shared" si="346"/>
        <v/>
      </c>
      <c r="O1190" s="22" t="str">
        <f t="shared" ca="1" si="349"/>
        <v>ja</v>
      </c>
      <c r="P1190" s="22" t="str">
        <f t="shared" ca="1" si="350"/>
        <v>ja</v>
      </c>
      <c r="Q1190" s="20" t="str">
        <f t="shared" ca="1" si="347"/>
        <v>Ja</v>
      </c>
      <c r="R1190" s="53" t="s">
        <v>1704</v>
      </c>
      <c r="S1190" s="84"/>
      <c r="T1190" s="83"/>
      <c r="U1190" s="33" t="str">
        <f t="shared" si="337"/>
        <v/>
      </c>
      <c r="V1190" s="29"/>
      <c r="W1190" s="35"/>
      <c r="X1190" s="35"/>
      <c r="Y1190" s="35"/>
      <c r="Z1190" s="35"/>
      <c r="AA1190" s="24" t="str">
        <f>IF(W1190&lt;&gt;"",VLOOKUP(W1190,'Anlagentypen strukt inkl RD end'!$A$2:$H$40,8),"")</f>
        <v/>
      </c>
      <c r="AB1190" s="24" t="str">
        <f>IF(X1190&lt;&gt;"",VLOOKUP(X1190,'Anlagentypen strukt inkl RD end'!$A$2:$H$40,8),"")</f>
        <v/>
      </c>
      <c r="AC1190" s="24" t="str">
        <f>IF(Y1190&lt;&gt;"",VLOOKUP(Y1190,'Anlagentypen strukt inkl RD end'!$A$2:$H$40,8),"")</f>
        <v/>
      </c>
      <c r="AD1190" s="24" t="str">
        <f>IF(Z1190&lt;&gt;"",VLOOKUP(Z1190,'Anlagentypen strukt inkl RD end'!$A$2:$H$40,8),"")</f>
        <v/>
      </c>
      <c r="AE1190" s="33" t="str">
        <f t="shared" si="338"/>
        <v/>
      </c>
      <c r="AF1190" s="25"/>
      <c r="AG1190" s="25"/>
      <c r="AH1190" s="25"/>
      <c r="AI1190" s="25"/>
      <c r="AJ1190" s="47" t="str">
        <f t="shared" si="339"/>
        <v/>
      </c>
      <c r="AK1190" s="48" t="str">
        <f t="shared" si="333"/>
        <v/>
      </c>
      <c r="AL1190" s="47" t="str">
        <f t="shared" si="344"/>
        <v/>
      </c>
      <c r="AM1190" s="27"/>
      <c r="AN1190" s="36" t="str">
        <f t="shared" si="334"/>
        <v/>
      </c>
      <c r="AO1190" s="39" t="str">
        <f t="shared" si="348"/>
        <v/>
      </c>
      <c r="AP1190" s="39" t="str">
        <f t="shared" si="340"/>
        <v/>
      </c>
      <c r="AQ1190" s="97" t="str">
        <f t="shared" si="335"/>
        <v/>
      </c>
      <c r="AR1190" s="140" t="str">
        <f>_xlfn.IFNA(IF(AND(MATCH(B1190,SlNrfürStrecke!A:A,0)&gt;0,MATCH(C1190,SlNrfürStrecke!B:B,0)&gt;0)=TRUE,"ja","nein"),"nein")</f>
        <v>nein</v>
      </c>
      <c r="AS1190" s="140" t="str">
        <f t="shared" si="341"/>
        <v>nein</v>
      </c>
      <c r="AT1190" s="113" t="str">
        <f t="shared" si="342"/>
        <v>Ja</v>
      </c>
      <c r="AU1190" s="113"/>
      <c r="AV1190" s="141" t="s">
        <v>3607</v>
      </c>
    </row>
    <row r="1191" spans="1:48" s="39" customFormat="1" ht="26.4" hidden="1" x14ac:dyDescent="0.25">
      <c r="A1191" s="23"/>
      <c r="B1191" s="77">
        <v>55371</v>
      </c>
      <c r="C1191" s="81" t="s">
        <v>112</v>
      </c>
      <c r="D1191" s="81" t="s">
        <v>3</v>
      </c>
      <c r="E1191" s="37" t="b">
        <f t="shared" si="343"/>
        <v>0</v>
      </c>
      <c r="F1191" s="37" t="b">
        <f t="shared" si="336"/>
        <v>0</v>
      </c>
      <c r="G1191" s="38" t="str">
        <f t="shared" si="345"/>
        <v xml:space="preserve">55371 88 </v>
      </c>
      <c r="H1191" s="18" t="s">
        <v>1705</v>
      </c>
      <c r="I1191" s="94" t="s">
        <v>113</v>
      </c>
      <c r="J1191" s="19" t="s">
        <v>3</v>
      </c>
      <c r="K1191" s="19" t="s">
        <v>3</v>
      </c>
      <c r="L1191" s="51"/>
      <c r="M1191" s="51"/>
      <c r="N1191" s="19" t="str">
        <f t="shared" si="346"/>
        <v/>
      </c>
      <c r="O1191" s="22" t="str">
        <f t="shared" ca="1" si="349"/>
        <v>ja</v>
      </c>
      <c r="P1191" s="22" t="str">
        <f t="shared" ca="1" si="350"/>
        <v>ja</v>
      </c>
      <c r="Q1191" s="20" t="str">
        <f t="shared" ca="1" si="347"/>
        <v>Ja</v>
      </c>
      <c r="R1191" s="53" t="s">
        <v>1706</v>
      </c>
      <c r="S1191" s="73"/>
      <c r="T1191" s="28"/>
      <c r="U1191" s="33" t="str">
        <f t="shared" si="337"/>
        <v/>
      </c>
      <c r="V1191" s="29"/>
      <c r="W1191" s="35"/>
      <c r="X1191" s="35"/>
      <c r="Y1191" s="35"/>
      <c r="Z1191" s="35"/>
      <c r="AA1191" s="24" t="str">
        <f>IF(W1191&lt;&gt;"",VLOOKUP(W1191,'Anlagentypen strukt inkl RD end'!$A$2:$H$40,8),"")</f>
        <v/>
      </c>
      <c r="AB1191" s="24" t="str">
        <f>IF(X1191&lt;&gt;"",VLOOKUP(X1191,'Anlagentypen strukt inkl RD end'!$A$2:$H$40,8),"")</f>
        <v/>
      </c>
      <c r="AC1191" s="24" t="str">
        <f>IF(Y1191&lt;&gt;"",VLOOKUP(Y1191,'Anlagentypen strukt inkl RD end'!$A$2:$H$40,8),"")</f>
        <v/>
      </c>
      <c r="AD1191" s="24" t="str">
        <f>IF(Z1191&lt;&gt;"",VLOOKUP(Z1191,'Anlagentypen strukt inkl RD end'!$A$2:$H$40,8),"")</f>
        <v/>
      </c>
      <c r="AE1191" s="33" t="str">
        <f t="shared" si="338"/>
        <v/>
      </c>
      <c r="AF1191" s="25"/>
      <c r="AG1191" s="25"/>
      <c r="AH1191" s="25"/>
      <c r="AI1191" s="25"/>
      <c r="AJ1191" s="47" t="str">
        <f t="shared" si="339"/>
        <v/>
      </c>
      <c r="AK1191" s="48" t="str">
        <f t="shared" si="333"/>
        <v/>
      </c>
      <c r="AL1191" s="47" t="str">
        <f t="shared" si="344"/>
        <v/>
      </c>
      <c r="AM1191" s="27"/>
      <c r="AN1191" s="36" t="str">
        <f t="shared" si="334"/>
        <v/>
      </c>
      <c r="AO1191" s="39" t="str">
        <f t="shared" si="348"/>
        <v/>
      </c>
      <c r="AP1191" s="39" t="str">
        <f t="shared" si="340"/>
        <v/>
      </c>
      <c r="AQ1191" s="97" t="str">
        <f t="shared" si="335"/>
        <v/>
      </c>
      <c r="AR1191" s="113" t="str">
        <f>_xlfn.IFNA(IF(AND(MATCH(B1191,SlNrfürStrecke!A:A,0)&gt;0,MATCH(C1191,SlNrfürStrecke!B:B,0)&gt;0)=TRUE,"ja","nein"),"nein")</f>
        <v>nein</v>
      </c>
      <c r="AS1191" s="140" t="str">
        <f t="shared" si="341"/>
        <v>nein</v>
      </c>
      <c r="AT1191" s="113" t="str">
        <f t="shared" si="342"/>
        <v>Ja</v>
      </c>
      <c r="AU1191" s="113"/>
      <c r="AV1191" s="141" t="s">
        <v>3607</v>
      </c>
    </row>
    <row r="1192" spans="1:48" s="39" customFormat="1" ht="26.4" hidden="1" x14ac:dyDescent="0.25">
      <c r="A1192" s="23"/>
      <c r="B1192" s="77">
        <v>55373</v>
      </c>
      <c r="C1192" s="80" t="s">
        <v>3</v>
      </c>
      <c r="D1192" s="81" t="s">
        <v>8</v>
      </c>
      <c r="E1192" s="37" t="b">
        <f t="shared" si="343"/>
        <v>0</v>
      </c>
      <c r="F1192" s="37" t="b">
        <f t="shared" si="336"/>
        <v>0</v>
      </c>
      <c r="G1192" s="38" t="str">
        <f t="shared" si="345"/>
        <v>55373  g</v>
      </c>
      <c r="H1192" s="18" t="s">
        <v>1708</v>
      </c>
      <c r="I1192" s="93" t="s">
        <v>2346</v>
      </c>
      <c r="J1192" s="19" t="s">
        <v>3</v>
      </c>
      <c r="K1192" s="19" t="s">
        <v>3</v>
      </c>
      <c r="L1192" s="51"/>
      <c r="M1192" s="51"/>
      <c r="N1192" s="19" t="str">
        <f t="shared" si="346"/>
        <v/>
      </c>
      <c r="O1192" s="22" t="str">
        <f t="shared" ca="1" si="349"/>
        <v>ja</v>
      </c>
      <c r="P1192" s="22" t="str">
        <f t="shared" ca="1" si="350"/>
        <v>ja</v>
      </c>
      <c r="Q1192" s="20" t="str">
        <f t="shared" ca="1" si="347"/>
        <v>Ja</v>
      </c>
      <c r="R1192" s="53" t="s">
        <v>1707</v>
      </c>
      <c r="S1192" s="84"/>
      <c r="T1192" s="83"/>
      <c r="U1192" s="33" t="str">
        <f t="shared" si="337"/>
        <v/>
      </c>
      <c r="V1192" s="29"/>
      <c r="W1192" s="35"/>
      <c r="X1192" s="35"/>
      <c r="Y1192" s="35"/>
      <c r="Z1192" s="35"/>
      <c r="AA1192" s="24" t="str">
        <f>IF(W1192&lt;&gt;"",VLOOKUP(W1192,'Anlagentypen strukt inkl RD end'!$A$2:$H$40,8),"")</f>
        <v/>
      </c>
      <c r="AB1192" s="24" t="str">
        <f>IF(X1192&lt;&gt;"",VLOOKUP(X1192,'Anlagentypen strukt inkl RD end'!$A$2:$H$40,8),"")</f>
        <v/>
      </c>
      <c r="AC1192" s="24" t="str">
        <f>IF(Y1192&lt;&gt;"",VLOOKUP(Y1192,'Anlagentypen strukt inkl RD end'!$A$2:$H$40,8),"")</f>
        <v/>
      </c>
      <c r="AD1192" s="24" t="str">
        <f>IF(Z1192&lt;&gt;"",VLOOKUP(Z1192,'Anlagentypen strukt inkl RD end'!$A$2:$H$40,8),"")</f>
        <v/>
      </c>
      <c r="AE1192" s="33" t="str">
        <f t="shared" si="338"/>
        <v/>
      </c>
      <c r="AF1192" s="25"/>
      <c r="AG1192" s="25"/>
      <c r="AH1192" s="25"/>
      <c r="AI1192" s="25"/>
      <c r="AJ1192" s="47" t="str">
        <f t="shared" si="339"/>
        <v/>
      </c>
      <c r="AK1192" s="48" t="str">
        <f t="shared" si="333"/>
        <v/>
      </c>
      <c r="AL1192" s="47" t="str">
        <f t="shared" si="344"/>
        <v/>
      </c>
      <c r="AM1192" s="27"/>
      <c r="AN1192" s="36" t="str">
        <f t="shared" si="334"/>
        <v/>
      </c>
      <c r="AO1192" s="39" t="str">
        <f t="shared" si="348"/>
        <v/>
      </c>
      <c r="AP1192" s="39" t="str">
        <f t="shared" si="340"/>
        <v/>
      </c>
      <c r="AQ1192" s="97" t="str">
        <f t="shared" si="335"/>
        <v/>
      </c>
      <c r="AR1192" s="140" t="str">
        <f>_xlfn.IFNA(IF(AND(MATCH(B1192,SlNrfürStrecke!A:A,0)&gt;0,MATCH(C1192,SlNrfürStrecke!B:B,0)&gt;0)=TRUE,"ja","nein"),"nein")</f>
        <v>nein</v>
      </c>
      <c r="AS1192" s="140" t="str">
        <f t="shared" si="341"/>
        <v>nein</v>
      </c>
      <c r="AT1192" s="113" t="str">
        <f t="shared" si="342"/>
        <v>Ja</v>
      </c>
      <c r="AU1192" s="113"/>
      <c r="AV1192" s="141" t="s">
        <v>3607</v>
      </c>
    </row>
    <row r="1193" spans="1:48" s="39" customFormat="1" ht="26.4" hidden="1" x14ac:dyDescent="0.25">
      <c r="A1193" s="23"/>
      <c r="B1193" s="77">
        <v>55373</v>
      </c>
      <c r="C1193" s="81" t="s">
        <v>112</v>
      </c>
      <c r="D1193" s="81" t="s">
        <v>3</v>
      </c>
      <c r="E1193" s="37" t="b">
        <f t="shared" si="343"/>
        <v>0</v>
      </c>
      <c r="F1193" s="37" t="b">
        <f t="shared" si="336"/>
        <v>0</v>
      </c>
      <c r="G1193" s="38" t="str">
        <f t="shared" si="345"/>
        <v xml:space="preserve">55373 88 </v>
      </c>
      <c r="H1193" s="18" t="s">
        <v>1708</v>
      </c>
      <c r="I1193" s="94" t="s">
        <v>113</v>
      </c>
      <c r="J1193" s="19" t="s">
        <v>3</v>
      </c>
      <c r="K1193" s="19" t="s">
        <v>3</v>
      </c>
      <c r="L1193" s="51"/>
      <c r="M1193" s="51"/>
      <c r="N1193" s="19" t="str">
        <f t="shared" si="346"/>
        <v/>
      </c>
      <c r="O1193" s="22" t="str">
        <f t="shared" ca="1" si="349"/>
        <v>ja</v>
      </c>
      <c r="P1193" s="22" t="str">
        <f t="shared" ca="1" si="350"/>
        <v>ja</v>
      </c>
      <c r="Q1193" s="20" t="str">
        <f t="shared" ca="1" si="347"/>
        <v>Ja</v>
      </c>
      <c r="R1193" s="53" t="s">
        <v>1709</v>
      </c>
      <c r="S1193" s="73"/>
      <c r="T1193" s="28"/>
      <c r="U1193" s="33" t="str">
        <f t="shared" si="337"/>
        <v/>
      </c>
      <c r="V1193" s="29"/>
      <c r="W1193" s="35"/>
      <c r="X1193" s="35"/>
      <c r="Y1193" s="35"/>
      <c r="Z1193" s="35"/>
      <c r="AA1193" s="24" t="str">
        <f>IF(W1193&lt;&gt;"",VLOOKUP(W1193,'Anlagentypen strukt inkl RD end'!$A$2:$H$40,8),"")</f>
        <v/>
      </c>
      <c r="AB1193" s="24" t="str">
        <f>IF(X1193&lt;&gt;"",VLOOKUP(X1193,'Anlagentypen strukt inkl RD end'!$A$2:$H$40,8),"")</f>
        <v/>
      </c>
      <c r="AC1193" s="24" t="str">
        <f>IF(Y1193&lt;&gt;"",VLOOKUP(Y1193,'Anlagentypen strukt inkl RD end'!$A$2:$H$40,8),"")</f>
        <v/>
      </c>
      <c r="AD1193" s="24" t="str">
        <f>IF(Z1193&lt;&gt;"",VLOOKUP(Z1193,'Anlagentypen strukt inkl RD end'!$A$2:$H$40,8),"")</f>
        <v/>
      </c>
      <c r="AE1193" s="33" t="str">
        <f t="shared" si="338"/>
        <v/>
      </c>
      <c r="AF1193" s="25"/>
      <c r="AG1193" s="25"/>
      <c r="AH1193" s="25"/>
      <c r="AI1193" s="25"/>
      <c r="AJ1193" s="47" t="str">
        <f t="shared" si="339"/>
        <v/>
      </c>
      <c r="AK1193" s="48" t="str">
        <f t="shared" si="333"/>
        <v/>
      </c>
      <c r="AL1193" s="47" t="str">
        <f t="shared" si="344"/>
        <v/>
      </c>
      <c r="AM1193" s="27"/>
      <c r="AN1193" s="36" t="str">
        <f t="shared" si="334"/>
        <v/>
      </c>
      <c r="AO1193" s="39" t="str">
        <f t="shared" si="348"/>
        <v/>
      </c>
      <c r="AP1193" s="39" t="str">
        <f t="shared" si="340"/>
        <v/>
      </c>
      <c r="AQ1193" s="97" t="str">
        <f t="shared" si="335"/>
        <v/>
      </c>
      <c r="AR1193" s="113" t="str">
        <f>_xlfn.IFNA(IF(AND(MATCH(B1193,SlNrfürStrecke!A:A,0)&gt;0,MATCH(C1193,SlNrfürStrecke!B:B,0)&gt;0)=TRUE,"ja","nein"),"nein")</f>
        <v>nein</v>
      </c>
      <c r="AS1193" s="140" t="str">
        <f t="shared" si="341"/>
        <v>nein</v>
      </c>
      <c r="AT1193" s="113" t="str">
        <f t="shared" si="342"/>
        <v>Ja</v>
      </c>
      <c r="AU1193" s="113"/>
      <c r="AV1193" s="141" t="s">
        <v>3607</v>
      </c>
    </row>
    <row r="1194" spans="1:48" s="39" customFormat="1" ht="26.4" hidden="1" x14ac:dyDescent="0.25">
      <c r="A1194" s="23"/>
      <c r="B1194" s="77">
        <v>55374</v>
      </c>
      <c r="C1194" s="80" t="s">
        <v>3</v>
      </c>
      <c r="D1194" s="81" t="s">
        <v>8</v>
      </c>
      <c r="E1194" s="37" t="b">
        <f t="shared" si="343"/>
        <v>0</v>
      </c>
      <c r="F1194" s="37" t="b">
        <f t="shared" si="336"/>
        <v>0</v>
      </c>
      <c r="G1194" s="38" t="str">
        <f t="shared" si="345"/>
        <v>55374  g</v>
      </c>
      <c r="H1194" s="18" t="s">
        <v>1711</v>
      </c>
      <c r="I1194" s="93" t="s">
        <v>2346</v>
      </c>
      <c r="J1194" s="19" t="s">
        <v>3</v>
      </c>
      <c r="K1194" s="19" t="s">
        <v>3</v>
      </c>
      <c r="L1194" s="51"/>
      <c r="M1194" s="51"/>
      <c r="N1194" s="19" t="str">
        <f t="shared" si="346"/>
        <v/>
      </c>
      <c r="O1194" s="22" t="str">
        <f t="shared" ca="1" si="349"/>
        <v>ja</v>
      </c>
      <c r="P1194" s="22" t="str">
        <f t="shared" ca="1" si="350"/>
        <v>ja</v>
      </c>
      <c r="Q1194" s="20" t="str">
        <f t="shared" ca="1" si="347"/>
        <v>Ja</v>
      </c>
      <c r="R1194" s="53" t="s">
        <v>1710</v>
      </c>
      <c r="S1194" s="84"/>
      <c r="T1194" s="83"/>
      <c r="U1194" s="33" t="str">
        <f t="shared" si="337"/>
        <v/>
      </c>
      <c r="V1194" s="29"/>
      <c r="W1194" s="35"/>
      <c r="X1194" s="35"/>
      <c r="Y1194" s="35"/>
      <c r="Z1194" s="35"/>
      <c r="AA1194" s="24" t="str">
        <f>IF(W1194&lt;&gt;"",VLOOKUP(W1194,'Anlagentypen strukt inkl RD end'!$A$2:$H$40,8),"")</f>
        <v/>
      </c>
      <c r="AB1194" s="24" t="str">
        <f>IF(X1194&lt;&gt;"",VLOOKUP(X1194,'Anlagentypen strukt inkl RD end'!$A$2:$H$40,8),"")</f>
        <v/>
      </c>
      <c r="AC1194" s="24" t="str">
        <f>IF(Y1194&lt;&gt;"",VLOOKUP(Y1194,'Anlagentypen strukt inkl RD end'!$A$2:$H$40,8),"")</f>
        <v/>
      </c>
      <c r="AD1194" s="24" t="str">
        <f>IF(Z1194&lt;&gt;"",VLOOKUP(Z1194,'Anlagentypen strukt inkl RD end'!$A$2:$H$40,8),"")</f>
        <v/>
      </c>
      <c r="AE1194" s="33" t="str">
        <f t="shared" si="338"/>
        <v/>
      </c>
      <c r="AF1194" s="25"/>
      <c r="AG1194" s="25"/>
      <c r="AH1194" s="25"/>
      <c r="AI1194" s="25"/>
      <c r="AJ1194" s="47" t="str">
        <f t="shared" si="339"/>
        <v/>
      </c>
      <c r="AK1194" s="48" t="str">
        <f t="shared" si="333"/>
        <v/>
      </c>
      <c r="AL1194" s="47" t="str">
        <f t="shared" si="344"/>
        <v/>
      </c>
      <c r="AM1194" s="27"/>
      <c r="AN1194" s="36" t="str">
        <f t="shared" si="334"/>
        <v/>
      </c>
      <c r="AO1194" s="39" t="str">
        <f t="shared" si="348"/>
        <v/>
      </c>
      <c r="AP1194" s="39" t="str">
        <f t="shared" si="340"/>
        <v/>
      </c>
      <c r="AQ1194" s="97" t="str">
        <f t="shared" si="335"/>
        <v/>
      </c>
      <c r="AR1194" s="140" t="str">
        <f>_xlfn.IFNA(IF(AND(MATCH(B1194,SlNrfürStrecke!A:A,0)&gt;0,MATCH(C1194,SlNrfürStrecke!B:B,0)&gt;0)=TRUE,"ja","nein"),"nein")</f>
        <v>nein</v>
      </c>
      <c r="AS1194" s="140" t="str">
        <f t="shared" si="341"/>
        <v>nein</v>
      </c>
      <c r="AT1194" s="113" t="str">
        <f t="shared" si="342"/>
        <v>Ja</v>
      </c>
      <c r="AU1194" s="113"/>
      <c r="AV1194" s="141" t="s">
        <v>3607</v>
      </c>
    </row>
    <row r="1195" spans="1:48" s="39" customFormat="1" ht="26.4" hidden="1" x14ac:dyDescent="0.25">
      <c r="A1195" s="23"/>
      <c r="B1195" s="77">
        <v>55374</v>
      </c>
      <c r="C1195" s="81" t="s">
        <v>112</v>
      </c>
      <c r="D1195" s="81" t="s">
        <v>3</v>
      </c>
      <c r="E1195" s="37" t="b">
        <f t="shared" si="343"/>
        <v>0</v>
      </c>
      <c r="F1195" s="37" t="b">
        <f t="shared" si="336"/>
        <v>0</v>
      </c>
      <c r="G1195" s="38" t="str">
        <f t="shared" si="345"/>
        <v xml:space="preserve">55374 88 </v>
      </c>
      <c r="H1195" s="18" t="s">
        <v>1711</v>
      </c>
      <c r="I1195" s="94" t="s">
        <v>113</v>
      </c>
      <c r="J1195" s="19" t="s">
        <v>3</v>
      </c>
      <c r="K1195" s="19" t="s">
        <v>3</v>
      </c>
      <c r="L1195" s="51"/>
      <c r="M1195" s="51"/>
      <c r="N1195" s="19" t="str">
        <f t="shared" si="346"/>
        <v/>
      </c>
      <c r="O1195" s="22" t="str">
        <f t="shared" ca="1" si="349"/>
        <v>ja</v>
      </c>
      <c r="P1195" s="22" t="str">
        <f t="shared" ca="1" si="350"/>
        <v>ja</v>
      </c>
      <c r="Q1195" s="20" t="str">
        <f t="shared" ca="1" si="347"/>
        <v>Ja</v>
      </c>
      <c r="R1195" s="53" t="s">
        <v>1712</v>
      </c>
      <c r="S1195" s="73"/>
      <c r="T1195" s="28"/>
      <c r="U1195" s="33" t="str">
        <f t="shared" si="337"/>
        <v/>
      </c>
      <c r="V1195" s="29"/>
      <c r="W1195" s="35"/>
      <c r="X1195" s="35"/>
      <c r="Y1195" s="35"/>
      <c r="Z1195" s="35"/>
      <c r="AA1195" s="24" t="str">
        <f>IF(W1195&lt;&gt;"",VLOOKUP(W1195,'Anlagentypen strukt inkl RD end'!$A$2:$H$40,8),"")</f>
        <v/>
      </c>
      <c r="AB1195" s="24" t="str">
        <f>IF(X1195&lt;&gt;"",VLOOKUP(X1195,'Anlagentypen strukt inkl RD end'!$A$2:$H$40,8),"")</f>
        <v/>
      </c>
      <c r="AC1195" s="24" t="str">
        <f>IF(Y1195&lt;&gt;"",VLOOKUP(Y1195,'Anlagentypen strukt inkl RD end'!$A$2:$H$40,8),"")</f>
        <v/>
      </c>
      <c r="AD1195" s="24" t="str">
        <f>IF(Z1195&lt;&gt;"",VLOOKUP(Z1195,'Anlagentypen strukt inkl RD end'!$A$2:$H$40,8),"")</f>
        <v/>
      </c>
      <c r="AE1195" s="33" t="str">
        <f t="shared" si="338"/>
        <v/>
      </c>
      <c r="AF1195" s="25"/>
      <c r="AG1195" s="25"/>
      <c r="AH1195" s="25"/>
      <c r="AI1195" s="25"/>
      <c r="AJ1195" s="47" t="str">
        <f t="shared" si="339"/>
        <v/>
      </c>
      <c r="AK1195" s="48" t="str">
        <f t="shared" si="333"/>
        <v/>
      </c>
      <c r="AL1195" s="47" t="str">
        <f t="shared" si="344"/>
        <v/>
      </c>
      <c r="AM1195" s="27"/>
      <c r="AN1195" s="36" t="str">
        <f t="shared" si="334"/>
        <v/>
      </c>
      <c r="AO1195" s="39" t="str">
        <f t="shared" si="348"/>
        <v/>
      </c>
      <c r="AP1195" s="39" t="str">
        <f t="shared" si="340"/>
        <v/>
      </c>
      <c r="AQ1195" s="97" t="str">
        <f t="shared" si="335"/>
        <v/>
      </c>
      <c r="AR1195" s="113" t="str">
        <f>_xlfn.IFNA(IF(AND(MATCH(B1195,SlNrfürStrecke!A:A,0)&gt;0,MATCH(C1195,SlNrfürStrecke!B:B,0)&gt;0)=TRUE,"ja","nein"),"nein")</f>
        <v>nein</v>
      </c>
      <c r="AS1195" s="140" t="str">
        <f t="shared" si="341"/>
        <v>nein</v>
      </c>
      <c r="AT1195" s="113" t="str">
        <f t="shared" si="342"/>
        <v>Ja</v>
      </c>
      <c r="AU1195" s="113"/>
      <c r="AV1195" s="141" t="s">
        <v>3607</v>
      </c>
    </row>
    <row r="1196" spans="1:48" s="39" customFormat="1" ht="39.6" hidden="1" x14ac:dyDescent="0.25">
      <c r="A1196" s="23"/>
      <c r="B1196" s="77">
        <v>55401</v>
      </c>
      <c r="C1196" s="80" t="s">
        <v>3</v>
      </c>
      <c r="D1196" s="81" t="s">
        <v>8</v>
      </c>
      <c r="E1196" s="37" t="b">
        <f t="shared" si="343"/>
        <v>0</v>
      </c>
      <c r="F1196" s="37" t="b">
        <f t="shared" si="336"/>
        <v>0</v>
      </c>
      <c r="G1196" s="38" t="str">
        <f t="shared" si="345"/>
        <v>55401  g</v>
      </c>
      <c r="H1196" s="18" t="s">
        <v>1714</v>
      </c>
      <c r="I1196" s="93" t="s">
        <v>2346</v>
      </c>
      <c r="J1196" s="19" t="s">
        <v>3</v>
      </c>
      <c r="K1196" s="19" t="s">
        <v>3</v>
      </c>
      <c r="L1196" s="51"/>
      <c r="M1196" s="51"/>
      <c r="N1196" s="19" t="str">
        <f t="shared" si="346"/>
        <v/>
      </c>
      <c r="O1196" s="22" t="str">
        <f t="shared" ca="1" si="349"/>
        <v>ja</v>
      </c>
      <c r="P1196" s="22" t="str">
        <f t="shared" ca="1" si="350"/>
        <v>ja</v>
      </c>
      <c r="Q1196" s="20" t="str">
        <f t="shared" ca="1" si="347"/>
        <v>Ja</v>
      </c>
      <c r="R1196" s="53" t="s">
        <v>1713</v>
      </c>
      <c r="S1196" s="84"/>
      <c r="T1196" s="83"/>
      <c r="U1196" s="33" t="str">
        <f t="shared" si="337"/>
        <v/>
      </c>
      <c r="V1196" s="29"/>
      <c r="W1196" s="35"/>
      <c r="X1196" s="35"/>
      <c r="Y1196" s="35"/>
      <c r="Z1196" s="35"/>
      <c r="AA1196" s="24" t="str">
        <f>IF(W1196&lt;&gt;"",VLOOKUP(W1196,'Anlagentypen strukt inkl RD end'!$A$2:$H$40,8),"")</f>
        <v/>
      </c>
      <c r="AB1196" s="24" t="str">
        <f>IF(X1196&lt;&gt;"",VLOOKUP(X1196,'Anlagentypen strukt inkl RD end'!$A$2:$H$40,8),"")</f>
        <v/>
      </c>
      <c r="AC1196" s="24" t="str">
        <f>IF(Y1196&lt;&gt;"",VLOOKUP(Y1196,'Anlagentypen strukt inkl RD end'!$A$2:$H$40,8),"")</f>
        <v/>
      </c>
      <c r="AD1196" s="24" t="str">
        <f>IF(Z1196&lt;&gt;"",VLOOKUP(Z1196,'Anlagentypen strukt inkl RD end'!$A$2:$H$40,8),"")</f>
        <v/>
      </c>
      <c r="AE1196" s="33" t="str">
        <f t="shared" si="338"/>
        <v/>
      </c>
      <c r="AF1196" s="25"/>
      <c r="AG1196" s="25"/>
      <c r="AH1196" s="25"/>
      <c r="AI1196" s="25"/>
      <c r="AJ1196" s="47" t="str">
        <f t="shared" si="339"/>
        <v/>
      </c>
      <c r="AK1196" s="48" t="str">
        <f t="shared" si="333"/>
        <v/>
      </c>
      <c r="AL1196" s="47" t="str">
        <f t="shared" si="344"/>
        <v/>
      </c>
      <c r="AM1196" s="27"/>
      <c r="AN1196" s="36" t="str">
        <f t="shared" si="334"/>
        <v/>
      </c>
      <c r="AO1196" s="39" t="str">
        <f t="shared" si="348"/>
        <v/>
      </c>
      <c r="AP1196" s="39" t="str">
        <f t="shared" si="340"/>
        <v/>
      </c>
      <c r="AQ1196" s="97" t="str">
        <f t="shared" si="335"/>
        <v/>
      </c>
      <c r="AR1196" s="140" t="str">
        <f>_xlfn.IFNA(IF(AND(MATCH(B1196,SlNrfürStrecke!A:A,0)&gt;0,MATCH(C1196,SlNrfürStrecke!B:B,0)&gt;0)=TRUE,"ja","nein"),"nein")</f>
        <v>nein</v>
      </c>
      <c r="AS1196" s="140" t="str">
        <f t="shared" si="341"/>
        <v>nein</v>
      </c>
      <c r="AT1196" s="113" t="str">
        <f t="shared" si="342"/>
        <v>Ja</v>
      </c>
      <c r="AU1196" s="113"/>
      <c r="AV1196" s="141" t="s">
        <v>3607</v>
      </c>
    </row>
    <row r="1197" spans="1:48" s="39" customFormat="1" ht="39.6" hidden="1" x14ac:dyDescent="0.25">
      <c r="A1197" s="23"/>
      <c r="B1197" s="77">
        <v>55401</v>
      </c>
      <c r="C1197" s="81" t="s">
        <v>112</v>
      </c>
      <c r="D1197" s="81" t="s">
        <v>3</v>
      </c>
      <c r="E1197" s="37" t="b">
        <f t="shared" si="343"/>
        <v>0</v>
      </c>
      <c r="F1197" s="37" t="b">
        <f t="shared" si="336"/>
        <v>0</v>
      </c>
      <c r="G1197" s="38" t="str">
        <f t="shared" si="345"/>
        <v xml:space="preserve">55401 88 </v>
      </c>
      <c r="H1197" s="18" t="s">
        <v>1714</v>
      </c>
      <c r="I1197" s="94" t="s">
        <v>113</v>
      </c>
      <c r="J1197" s="19" t="s">
        <v>3</v>
      </c>
      <c r="K1197" s="19" t="s">
        <v>3</v>
      </c>
      <c r="L1197" s="51"/>
      <c r="M1197" s="51"/>
      <c r="N1197" s="19" t="str">
        <f t="shared" si="346"/>
        <v/>
      </c>
      <c r="O1197" s="22" t="str">
        <f t="shared" ca="1" si="349"/>
        <v>ja</v>
      </c>
      <c r="P1197" s="22" t="str">
        <f t="shared" ca="1" si="350"/>
        <v>ja</v>
      </c>
      <c r="Q1197" s="20" t="str">
        <f t="shared" ca="1" si="347"/>
        <v>Ja</v>
      </c>
      <c r="R1197" s="53" t="s">
        <v>1715</v>
      </c>
      <c r="S1197" s="73"/>
      <c r="T1197" s="28"/>
      <c r="U1197" s="33" t="str">
        <f t="shared" si="337"/>
        <v/>
      </c>
      <c r="V1197" s="29"/>
      <c r="W1197" s="35"/>
      <c r="X1197" s="35"/>
      <c r="Y1197" s="35"/>
      <c r="Z1197" s="35"/>
      <c r="AA1197" s="24" t="str">
        <f>IF(W1197&lt;&gt;"",VLOOKUP(W1197,'Anlagentypen strukt inkl RD end'!$A$2:$H$40,8),"")</f>
        <v/>
      </c>
      <c r="AB1197" s="24" t="str">
        <f>IF(X1197&lt;&gt;"",VLOOKUP(X1197,'Anlagentypen strukt inkl RD end'!$A$2:$H$40,8),"")</f>
        <v/>
      </c>
      <c r="AC1197" s="24" t="str">
        <f>IF(Y1197&lt;&gt;"",VLOOKUP(Y1197,'Anlagentypen strukt inkl RD end'!$A$2:$H$40,8),"")</f>
        <v/>
      </c>
      <c r="AD1197" s="24" t="str">
        <f>IF(Z1197&lt;&gt;"",VLOOKUP(Z1197,'Anlagentypen strukt inkl RD end'!$A$2:$H$40,8),"")</f>
        <v/>
      </c>
      <c r="AE1197" s="33" t="str">
        <f t="shared" si="338"/>
        <v/>
      </c>
      <c r="AF1197" s="25"/>
      <c r="AG1197" s="25"/>
      <c r="AH1197" s="25"/>
      <c r="AI1197" s="25"/>
      <c r="AJ1197" s="47" t="str">
        <f t="shared" si="339"/>
        <v/>
      </c>
      <c r="AK1197" s="48" t="str">
        <f t="shared" si="333"/>
        <v/>
      </c>
      <c r="AL1197" s="47" t="str">
        <f t="shared" si="344"/>
        <v/>
      </c>
      <c r="AM1197" s="27"/>
      <c r="AN1197" s="36" t="str">
        <f t="shared" si="334"/>
        <v/>
      </c>
      <c r="AO1197" s="39" t="str">
        <f t="shared" si="348"/>
        <v/>
      </c>
      <c r="AP1197" s="39" t="str">
        <f t="shared" si="340"/>
        <v/>
      </c>
      <c r="AQ1197" s="97" t="str">
        <f t="shared" si="335"/>
        <v/>
      </c>
      <c r="AR1197" s="113" t="str">
        <f>_xlfn.IFNA(IF(AND(MATCH(B1197,SlNrfürStrecke!A:A,0)&gt;0,MATCH(C1197,SlNrfürStrecke!B:B,0)&gt;0)=TRUE,"ja","nein"),"nein")</f>
        <v>nein</v>
      </c>
      <c r="AS1197" s="140" t="str">
        <f t="shared" si="341"/>
        <v>nein</v>
      </c>
      <c r="AT1197" s="113" t="str">
        <f t="shared" si="342"/>
        <v>Ja</v>
      </c>
      <c r="AU1197" s="113"/>
      <c r="AV1197" s="141" t="s">
        <v>3607</v>
      </c>
    </row>
    <row r="1198" spans="1:48" s="39" customFormat="1" ht="39.6" hidden="1" x14ac:dyDescent="0.25">
      <c r="A1198" s="23"/>
      <c r="B1198" s="77">
        <v>55401</v>
      </c>
      <c r="C1198" s="81" t="s">
        <v>142</v>
      </c>
      <c r="D1198" s="81" t="s">
        <v>8</v>
      </c>
      <c r="E1198" s="37" t="b">
        <f t="shared" si="343"/>
        <v>0</v>
      </c>
      <c r="F1198" s="37" t="b">
        <f t="shared" si="336"/>
        <v>0</v>
      </c>
      <c r="G1198" s="38" t="str">
        <f t="shared" si="345"/>
        <v>55401 91 g</v>
      </c>
      <c r="H1198" s="18" t="s">
        <v>1714</v>
      </c>
      <c r="I1198" s="94" t="s">
        <v>3164</v>
      </c>
      <c r="J1198" s="19" t="s">
        <v>3</v>
      </c>
      <c r="K1198" s="19" t="s">
        <v>3182</v>
      </c>
      <c r="L1198" s="51"/>
      <c r="M1198" s="51"/>
      <c r="N1198" s="19" t="str">
        <f t="shared" si="346"/>
        <v/>
      </c>
      <c r="O1198" s="22" t="str">
        <f t="shared" ca="1" si="349"/>
        <v>ja</v>
      </c>
      <c r="P1198" s="22" t="str">
        <f t="shared" ca="1" si="350"/>
        <v>ja</v>
      </c>
      <c r="Q1198" s="20" t="str">
        <f t="shared" ca="1" si="347"/>
        <v>Ja</v>
      </c>
      <c r="R1198" s="53" t="s">
        <v>1716</v>
      </c>
      <c r="S1198" s="84"/>
      <c r="T1198" s="83"/>
      <c r="U1198" s="33" t="str">
        <f t="shared" si="337"/>
        <v/>
      </c>
      <c r="V1198" s="29"/>
      <c r="W1198" s="35"/>
      <c r="X1198" s="35"/>
      <c r="Y1198" s="35"/>
      <c r="Z1198" s="35"/>
      <c r="AA1198" s="24" t="str">
        <f>IF(W1198&lt;&gt;"",VLOOKUP(W1198,'Anlagentypen strukt inkl RD end'!$A$2:$H$40,8),"")</f>
        <v/>
      </c>
      <c r="AB1198" s="24" t="str">
        <f>IF(X1198&lt;&gt;"",VLOOKUP(X1198,'Anlagentypen strukt inkl RD end'!$A$2:$H$40,8),"")</f>
        <v/>
      </c>
      <c r="AC1198" s="24" t="str">
        <f>IF(Y1198&lt;&gt;"",VLOOKUP(Y1198,'Anlagentypen strukt inkl RD end'!$A$2:$H$40,8),"")</f>
        <v/>
      </c>
      <c r="AD1198" s="24" t="str">
        <f>IF(Z1198&lt;&gt;"",VLOOKUP(Z1198,'Anlagentypen strukt inkl RD end'!$A$2:$H$40,8),"")</f>
        <v/>
      </c>
      <c r="AE1198" s="33" t="str">
        <f t="shared" si="338"/>
        <v/>
      </c>
      <c r="AF1198" s="25"/>
      <c r="AG1198" s="25"/>
      <c r="AH1198" s="25"/>
      <c r="AI1198" s="25"/>
      <c r="AJ1198" s="47" t="str">
        <f t="shared" si="339"/>
        <v/>
      </c>
      <c r="AK1198" s="48" t="str">
        <f t="shared" si="333"/>
        <v/>
      </c>
      <c r="AL1198" s="47" t="str">
        <f t="shared" si="344"/>
        <v/>
      </c>
      <c r="AM1198" s="27"/>
      <c r="AN1198" s="36" t="str">
        <f t="shared" si="334"/>
        <v/>
      </c>
      <c r="AO1198" s="39" t="str">
        <f t="shared" si="348"/>
        <v/>
      </c>
      <c r="AP1198" s="39" t="str">
        <f t="shared" si="340"/>
        <v/>
      </c>
      <c r="AQ1198" s="97" t="str">
        <f t="shared" si="335"/>
        <v/>
      </c>
      <c r="AR1198" s="113" t="str">
        <f>_xlfn.IFNA(IF(AND(MATCH(B1198,SlNrfürStrecke!A:A,0)&gt;0,MATCH(C1198,SlNrfürStrecke!B:B,0)&gt;0)=TRUE,"ja","nein"),"nein")</f>
        <v>nein</v>
      </c>
      <c r="AS1198" s="140" t="str">
        <f t="shared" si="341"/>
        <v>nein</v>
      </c>
      <c r="AT1198" s="113" t="str">
        <f t="shared" si="342"/>
        <v>Ja</v>
      </c>
      <c r="AU1198" s="113"/>
      <c r="AV1198" s="141" t="s">
        <v>3607</v>
      </c>
    </row>
    <row r="1199" spans="1:48" s="39" customFormat="1" ht="26.4" hidden="1" x14ac:dyDescent="0.25">
      <c r="A1199" s="23"/>
      <c r="B1199" s="77">
        <v>55402</v>
      </c>
      <c r="C1199" s="80" t="s">
        <v>3</v>
      </c>
      <c r="D1199" s="81" t="s">
        <v>8</v>
      </c>
      <c r="E1199" s="37" t="b">
        <f t="shared" si="343"/>
        <v>0</v>
      </c>
      <c r="F1199" s="37" t="b">
        <f t="shared" si="336"/>
        <v>0</v>
      </c>
      <c r="G1199" s="38" t="str">
        <f t="shared" si="345"/>
        <v>55402  g</v>
      </c>
      <c r="H1199" s="18" t="s">
        <v>1718</v>
      </c>
      <c r="I1199" s="93" t="s">
        <v>2346</v>
      </c>
      <c r="J1199" s="19" t="s">
        <v>3</v>
      </c>
      <c r="K1199" s="19" t="s">
        <v>3</v>
      </c>
      <c r="L1199" s="51"/>
      <c r="M1199" s="51"/>
      <c r="N1199" s="19" t="str">
        <f t="shared" si="346"/>
        <v/>
      </c>
      <c r="O1199" s="22" t="str">
        <f t="shared" ca="1" si="349"/>
        <v>ja</v>
      </c>
      <c r="P1199" s="22" t="str">
        <f t="shared" ca="1" si="350"/>
        <v>ja</v>
      </c>
      <c r="Q1199" s="20" t="str">
        <f t="shared" ca="1" si="347"/>
        <v>Ja</v>
      </c>
      <c r="R1199" s="53" t="s">
        <v>1717</v>
      </c>
      <c r="S1199" s="84"/>
      <c r="T1199" s="83"/>
      <c r="U1199" s="33" t="str">
        <f t="shared" si="337"/>
        <v/>
      </c>
      <c r="V1199" s="29"/>
      <c r="W1199" s="35"/>
      <c r="X1199" s="35"/>
      <c r="Y1199" s="35"/>
      <c r="Z1199" s="35"/>
      <c r="AA1199" s="24" t="str">
        <f>IF(W1199&lt;&gt;"",VLOOKUP(W1199,'Anlagentypen strukt inkl RD end'!$A$2:$H$40,8),"")</f>
        <v/>
      </c>
      <c r="AB1199" s="24" t="str">
        <f>IF(X1199&lt;&gt;"",VLOOKUP(X1199,'Anlagentypen strukt inkl RD end'!$A$2:$H$40,8),"")</f>
        <v/>
      </c>
      <c r="AC1199" s="24" t="str">
        <f>IF(Y1199&lt;&gt;"",VLOOKUP(Y1199,'Anlagentypen strukt inkl RD end'!$A$2:$H$40,8),"")</f>
        <v/>
      </c>
      <c r="AD1199" s="24" t="str">
        <f>IF(Z1199&lt;&gt;"",VLOOKUP(Z1199,'Anlagentypen strukt inkl RD end'!$A$2:$H$40,8),"")</f>
        <v/>
      </c>
      <c r="AE1199" s="33" t="str">
        <f t="shared" si="338"/>
        <v/>
      </c>
      <c r="AF1199" s="25"/>
      <c r="AG1199" s="25"/>
      <c r="AH1199" s="25"/>
      <c r="AI1199" s="25"/>
      <c r="AJ1199" s="47" t="str">
        <f t="shared" si="339"/>
        <v/>
      </c>
      <c r="AK1199" s="48" t="str">
        <f t="shared" si="333"/>
        <v/>
      </c>
      <c r="AL1199" s="47" t="str">
        <f t="shared" si="344"/>
        <v/>
      </c>
      <c r="AM1199" s="27"/>
      <c r="AN1199" s="36" t="str">
        <f t="shared" si="334"/>
        <v/>
      </c>
      <c r="AO1199" s="39" t="str">
        <f t="shared" si="348"/>
        <v/>
      </c>
      <c r="AP1199" s="39" t="str">
        <f t="shared" si="340"/>
        <v/>
      </c>
      <c r="AQ1199" s="97" t="str">
        <f t="shared" si="335"/>
        <v/>
      </c>
      <c r="AR1199" s="140" t="str">
        <f>_xlfn.IFNA(IF(AND(MATCH(B1199,SlNrfürStrecke!A:A,0)&gt;0,MATCH(C1199,SlNrfürStrecke!B:B,0)&gt;0)=TRUE,"ja","nein"),"nein")</f>
        <v>nein</v>
      </c>
      <c r="AS1199" s="140" t="str">
        <f t="shared" si="341"/>
        <v>nein</v>
      </c>
      <c r="AT1199" s="113" t="str">
        <f t="shared" si="342"/>
        <v>Ja</v>
      </c>
      <c r="AU1199" s="113"/>
      <c r="AV1199" s="141" t="s">
        <v>3607</v>
      </c>
    </row>
    <row r="1200" spans="1:48" s="39" customFormat="1" ht="26.4" hidden="1" x14ac:dyDescent="0.25">
      <c r="A1200" s="23"/>
      <c r="B1200" s="77">
        <v>55402</v>
      </c>
      <c r="C1200" s="81" t="s">
        <v>112</v>
      </c>
      <c r="D1200" s="81" t="s">
        <v>3</v>
      </c>
      <c r="E1200" s="37" t="b">
        <f t="shared" si="343"/>
        <v>0</v>
      </c>
      <c r="F1200" s="37" t="b">
        <f t="shared" si="336"/>
        <v>0</v>
      </c>
      <c r="G1200" s="38" t="str">
        <f t="shared" si="345"/>
        <v xml:space="preserve">55402 88 </v>
      </c>
      <c r="H1200" s="18" t="s">
        <v>1718</v>
      </c>
      <c r="I1200" s="94" t="s">
        <v>113</v>
      </c>
      <c r="J1200" s="19" t="s">
        <v>3</v>
      </c>
      <c r="K1200" s="19" t="s">
        <v>3</v>
      </c>
      <c r="L1200" s="51"/>
      <c r="M1200" s="51"/>
      <c r="N1200" s="19" t="str">
        <f t="shared" si="346"/>
        <v/>
      </c>
      <c r="O1200" s="22" t="str">
        <f t="shared" ca="1" si="349"/>
        <v>ja</v>
      </c>
      <c r="P1200" s="22" t="str">
        <f t="shared" ca="1" si="350"/>
        <v>ja</v>
      </c>
      <c r="Q1200" s="20" t="str">
        <f t="shared" ca="1" si="347"/>
        <v>Ja</v>
      </c>
      <c r="R1200" s="53" t="s">
        <v>1719</v>
      </c>
      <c r="S1200" s="73"/>
      <c r="T1200" s="28"/>
      <c r="U1200" s="33" t="str">
        <f t="shared" si="337"/>
        <v/>
      </c>
      <c r="V1200" s="29"/>
      <c r="W1200" s="35"/>
      <c r="X1200" s="35"/>
      <c r="Y1200" s="35"/>
      <c r="Z1200" s="35"/>
      <c r="AA1200" s="24" t="str">
        <f>IF(W1200&lt;&gt;"",VLOOKUP(W1200,'Anlagentypen strukt inkl RD end'!$A$2:$H$40,8),"")</f>
        <v/>
      </c>
      <c r="AB1200" s="24" t="str">
        <f>IF(X1200&lt;&gt;"",VLOOKUP(X1200,'Anlagentypen strukt inkl RD end'!$A$2:$H$40,8),"")</f>
        <v/>
      </c>
      <c r="AC1200" s="24" t="str">
        <f>IF(Y1200&lt;&gt;"",VLOOKUP(Y1200,'Anlagentypen strukt inkl RD end'!$A$2:$H$40,8),"")</f>
        <v/>
      </c>
      <c r="AD1200" s="24" t="str">
        <f>IF(Z1200&lt;&gt;"",VLOOKUP(Z1200,'Anlagentypen strukt inkl RD end'!$A$2:$H$40,8),"")</f>
        <v/>
      </c>
      <c r="AE1200" s="33" t="str">
        <f t="shared" si="338"/>
        <v/>
      </c>
      <c r="AF1200" s="25"/>
      <c r="AG1200" s="25"/>
      <c r="AH1200" s="25"/>
      <c r="AI1200" s="25"/>
      <c r="AJ1200" s="47" t="str">
        <f t="shared" si="339"/>
        <v/>
      </c>
      <c r="AK1200" s="48" t="str">
        <f t="shared" si="333"/>
        <v/>
      </c>
      <c r="AL1200" s="47" t="str">
        <f t="shared" si="344"/>
        <v/>
      </c>
      <c r="AM1200" s="27"/>
      <c r="AN1200" s="36" t="str">
        <f t="shared" si="334"/>
        <v/>
      </c>
      <c r="AO1200" s="39" t="str">
        <f t="shared" si="348"/>
        <v/>
      </c>
      <c r="AP1200" s="39" t="str">
        <f t="shared" si="340"/>
        <v/>
      </c>
      <c r="AQ1200" s="97" t="str">
        <f t="shared" si="335"/>
        <v/>
      </c>
      <c r="AR1200" s="113" t="str">
        <f>_xlfn.IFNA(IF(AND(MATCH(B1200,SlNrfürStrecke!A:A,0)&gt;0,MATCH(C1200,SlNrfürStrecke!B:B,0)&gt;0)=TRUE,"ja","nein"),"nein")</f>
        <v>nein</v>
      </c>
      <c r="AS1200" s="140" t="str">
        <f t="shared" si="341"/>
        <v>nein</v>
      </c>
      <c r="AT1200" s="113" t="str">
        <f t="shared" si="342"/>
        <v>Ja</v>
      </c>
      <c r="AU1200" s="113"/>
      <c r="AV1200" s="141" t="s">
        <v>3607</v>
      </c>
    </row>
    <row r="1201" spans="1:48" s="39" customFormat="1" ht="26.4" hidden="1" x14ac:dyDescent="0.25">
      <c r="A1201" s="23"/>
      <c r="B1201" s="77">
        <v>55402</v>
      </c>
      <c r="C1201" s="81" t="s">
        <v>142</v>
      </c>
      <c r="D1201" s="81" t="s">
        <v>8</v>
      </c>
      <c r="E1201" s="37" t="b">
        <f t="shared" si="343"/>
        <v>0</v>
      </c>
      <c r="F1201" s="37" t="b">
        <f t="shared" si="336"/>
        <v>0</v>
      </c>
      <c r="G1201" s="38" t="str">
        <f t="shared" si="345"/>
        <v>55402 91 g</v>
      </c>
      <c r="H1201" s="18" t="s">
        <v>1718</v>
      </c>
      <c r="I1201" s="94" t="s">
        <v>3164</v>
      </c>
      <c r="J1201" s="19" t="s">
        <v>3</v>
      </c>
      <c r="K1201" s="19" t="s">
        <v>3182</v>
      </c>
      <c r="L1201" s="51"/>
      <c r="M1201" s="51"/>
      <c r="N1201" s="19" t="str">
        <f t="shared" si="346"/>
        <v/>
      </c>
      <c r="O1201" s="22" t="str">
        <f t="shared" ca="1" si="349"/>
        <v>ja</v>
      </c>
      <c r="P1201" s="22" t="str">
        <f t="shared" ca="1" si="350"/>
        <v>ja</v>
      </c>
      <c r="Q1201" s="20" t="str">
        <f t="shared" ca="1" si="347"/>
        <v>Ja</v>
      </c>
      <c r="R1201" s="53" t="s">
        <v>1720</v>
      </c>
      <c r="S1201" s="84"/>
      <c r="T1201" s="83"/>
      <c r="U1201" s="33" t="str">
        <f t="shared" si="337"/>
        <v/>
      </c>
      <c r="V1201" s="29"/>
      <c r="W1201" s="35"/>
      <c r="X1201" s="35"/>
      <c r="Y1201" s="35"/>
      <c r="Z1201" s="35"/>
      <c r="AA1201" s="24" t="str">
        <f>IF(W1201&lt;&gt;"",VLOOKUP(W1201,'Anlagentypen strukt inkl RD end'!$A$2:$H$40,8),"")</f>
        <v/>
      </c>
      <c r="AB1201" s="24" t="str">
        <f>IF(X1201&lt;&gt;"",VLOOKUP(X1201,'Anlagentypen strukt inkl RD end'!$A$2:$H$40,8),"")</f>
        <v/>
      </c>
      <c r="AC1201" s="24" t="str">
        <f>IF(Y1201&lt;&gt;"",VLOOKUP(Y1201,'Anlagentypen strukt inkl RD end'!$A$2:$H$40,8),"")</f>
        <v/>
      </c>
      <c r="AD1201" s="24" t="str">
        <f>IF(Z1201&lt;&gt;"",VLOOKUP(Z1201,'Anlagentypen strukt inkl RD end'!$A$2:$H$40,8),"")</f>
        <v/>
      </c>
      <c r="AE1201" s="33" t="str">
        <f t="shared" si="338"/>
        <v/>
      </c>
      <c r="AF1201" s="25"/>
      <c r="AG1201" s="25"/>
      <c r="AH1201" s="25"/>
      <c r="AI1201" s="25"/>
      <c r="AJ1201" s="47" t="str">
        <f t="shared" si="339"/>
        <v/>
      </c>
      <c r="AK1201" s="48" t="str">
        <f t="shared" si="333"/>
        <v/>
      </c>
      <c r="AL1201" s="47" t="str">
        <f t="shared" si="344"/>
        <v/>
      </c>
      <c r="AM1201" s="27"/>
      <c r="AN1201" s="36" t="str">
        <f t="shared" si="334"/>
        <v/>
      </c>
      <c r="AO1201" s="39" t="str">
        <f t="shared" si="348"/>
        <v/>
      </c>
      <c r="AP1201" s="39" t="str">
        <f t="shared" si="340"/>
        <v/>
      </c>
      <c r="AQ1201" s="97" t="str">
        <f t="shared" si="335"/>
        <v/>
      </c>
      <c r="AR1201" s="113" t="str">
        <f>_xlfn.IFNA(IF(AND(MATCH(B1201,SlNrfürStrecke!A:A,0)&gt;0,MATCH(C1201,SlNrfürStrecke!B:B,0)&gt;0)=TRUE,"ja","nein"),"nein")</f>
        <v>nein</v>
      </c>
      <c r="AS1201" s="140" t="str">
        <f t="shared" si="341"/>
        <v>nein</v>
      </c>
      <c r="AT1201" s="113" t="str">
        <f t="shared" si="342"/>
        <v>Ja</v>
      </c>
      <c r="AU1201" s="113"/>
      <c r="AV1201" s="141" t="s">
        <v>3607</v>
      </c>
    </row>
    <row r="1202" spans="1:48" s="39" customFormat="1" ht="39.6" hidden="1" x14ac:dyDescent="0.25">
      <c r="A1202" s="23"/>
      <c r="B1202" s="77">
        <v>55403</v>
      </c>
      <c r="C1202" s="80" t="s">
        <v>3</v>
      </c>
      <c r="D1202" s="81" t="s">
        <v>8</v>
      </c>
      <c r="E1202" s="37" t="b">
        <f t="shared" si="343"/>
        <v>0</v>
      </c>
      <c r="F1202" s="37" t="b">
        <f t="shared" si="336"/>
        <v>0</v>
      </c>
      <c r="G1202" s="38" t="str">
        <f t="shared" si="345"/>
        <v>55403  g</v>
      </c>
      <c r="H1202" s="18" t="s">
        <v>1722</v>
      </c>
      <c r="I1202" s="93" t="s">
        <v>2346</v>
      </c>
      <c r="J1202" s="19" t="s">
        <v>3</v>
      </c>
      <c r="K1202" s="19" t="s">
        <v>3</v>
      </c>
      <c r="L1202" s="51"/>
      <c r="M1202" s="51"/>
      <c r="N1202" s="19" t="str">
        <f t="shared" si="346"/>
        <v/>
      </c>
      <c r="O1202" s="22" t="str">
        <f t="shared" ca="1" si="349"/>
        <v>ja</v>
      </c>
      <c r="P1202" s="22" t="str">
        <f t="shared" ca="1" si="350"/>
        <v>ja</v>
      </c>
      <c r="Q1202" s="20" t="str">
        <f t="shared" ca="1" si="347"/>
        <v>Ja</v>
      </c>
      <c r="R1202" s="53" t="s">
        <v>1721</v>
      </c>
      <c r="S1202" s="84"/>
      <c r="T1202" s="83"/>
      <c r="U1202" s="33" t="str">
        <f t="shared" si="337"/>
        <v/>
      </c>
      <c r="V1202" s="29"/>
      <c r="W1202" s="35"/>
      <c r="X1202" s="35"/>
      <c r="Y1202" s="35"/>
      <c r="Z1202" s="35"/>
      <c r="AA1202" s="24" t="str">
        <f>IF(W1202&lt;&gt;"",VLOOKUP(W1202,'Anlagentypen strukt inkl RD end'!$A$2:$H$40,8),"")</f>
        <v/>
      </c>
      <c r="AB1202" s="24" t="str">
        <f>IF(X1202&lt;&gt;"",VLOOKUP(X1202,'Anlagentypen strukt inkl RD end'!$A$2:$H$40,8),"")</f>
        <v/>
      </c>
      <c r="AC1202" s="24" t="str">
        <f>IF(Y1202&lt;&gt;"",VLOOKUP(Y1202,'Anlagentypen strukt inkl RD end'!$A$2:$H$40,8),"")</f>
        <v/>
      </c>
      <c r="AD1202" s="24" t="str">
        <f>IF(Z1202&lt;&gt;"",VLOOKUP(Z1202,'Anlagentypen strukt inkl RD end'!$A$2:$H$40,8),"")</f>
        <v/>
      </c>
      <c r="AE1202" s="33" t="str">
        <f t="shared" si="338"/>
        <v/>
      </c>
      <c r="AF1202" s="25"/>
      <c r="AG1202" s="25"/>
      <c r="AH1202" s="25"/>
      <c r="AI1202" s="25"/>
      <c r="AJ1202" s="47" t="str">
        <f t="shared" si="339"/>
        <v/>
      </c>
      <c r="AK1202" s="48" t="str">
        <f t="shared" si="333"/>
        <v/>
      </c>
      <c r="AL1202" s="47" t="str">
        <f t="shared" si="344"/>
        <v/>
      </c>
      <c r="AM1202" s="27"/>
      <c r="AN1202" s="36" t="str">
        <f t="shared" si="334"/>
        <v/>
      </c>
      <c r="AO1202" s="39" t="str">
        <f t="shared" si="348"/>
        <v/>
      </c>
      <c r="AP1202" s="39" t="str">
        <f t="shared" si="340"/>
        <v/>
      </c>
      <c r="AQ1202" s="97" t="str">
        <f t="shared" si="335"/>
        <v/>
      </c>
      <c r="AR1202" s="140" t="str">
        <f>_xlfn.IFNA(IF(AND(MATCH(B1202,SlNrfürStrecke!A:A,0)&gt;0,MATCH(C1202,SlNrfürStrecke!B:B,0)&gt;0)=TRUE,"ja","nein"),"nein")</f>
        <v>nein</v>
      </c>
      <c r="AS1202" s="140" t="str">
        <f t="shared" si="341"/>
        <v>nein</v>
      </c>
      <c r="AT1202" s="113" t="str">
        <f t="shared" si="342"/>
        <v>Ja</v>
      </c>
      <c r="AU1202" s="113"/>
      <c r="AV1202" s="141" t="s">
        <v>3607</v>
      </c>
    </row>
    <row r="1203" spans="1:48" s="39" customFormat="1" ht="39.6" hidden="1" x14ac:dyDescent="0.25">
      <c r="A1203" s="23"/>
      <c r="B1203" s="77">
        <v>55403</v>
      </c>
      <c r="C1203" s="81" t="s">
        <v>112</v>
      </c>
      <c r="D1203" s="81" t="s">
        <v>3</v>
      </c>
      <c r="E1203" s="37" t="b">
        <f t="shared" si="343"/>
        <v>0</v>
      </c>
      <c r="F1203" s="37" t="b">
        <f t="shared" si="336"/>
        <v>0</v>
      </c>
      <c r="G1203" s="38" t="str">
        <f t="shared" si="345"/>
        <v xml:space="preserve">55403 88 </v>
      </c>
      <c r="H1203" s="18" t="s">
        <v>1722</v>
      </c>
      <c r="I1203" s="94" t="s">
        <v>113</v>
      </c>
      <c r="J1203" s="19" t="s">
        <v>3</v>
      </c>
      <c r="K1203" s="19" t="s">
        <v>3</v>
      </c>
      <c r="L1203" s="51"/>
      <c r="M1203" s="51"/>
      <c r="N1203" s="19" t="str">
        <f t="shared" si="346"/>
        <v/>
      </c>
      <c r="O1203" s="22" t="str">
        <f t="shared" ca="1" si="349"/>
        <v>ja</v>
      </c>
      <c r="P1203" s="22" t="str">
        <f t="shared" ca="1" si="350"/>
        <v>ja</v>
      </c>
      <c r="Q1203" s="20" t="str">
        <f t="shared" ca="1" si="347"/>
        <v>Ja</v>
      </c>
      <c r="R1203" s="53" t="s">
        <v>1723</v>
      </c>
      <c r="S1203" s="73"/>
      <c r="T1203" s="28"/>
      <c r="U1203" s="33" t="str">
        <f t="shared" si="337"/>
        <v/>
      </c>
      <c r="V1203" s="29"/>
      <c r="W1203" s="35"/>
      <c r="X1203" s="35"/>
      <c r="Y1203" s="35"/>
      <c r="Z1203" s="35"/>
      <c r="AA1203" s="24" t="str">
        <f>IF(W1203&lt;&gt;"",VLOOKUP(W1203,'Anlagentypen strukt inkl RD end'!$A$2:$H$40,8),"")</f>
        <v/>
      </c>
      <c r="AB1203" s="24" t="str">
        <f>IF(X1203&lt;&gt;"",VLOOKUP(X1203,'Anlagentypen strukt inkl RD end'!$A$2:$H$40,8),"")</f>
        <v/>
      </c>
      <c r="AC1203" s="24" t="str">
        <f>IF(Y1203&lt;&gt;"",VLOOKUP(Y1203,'Anlagentypen strukt inkl RD end'!$A$2:$H$40,8),"")</f>
        <v/>
      </c>
      <c r="AD1203" s="24" t="str">
        <f>IF(Z1203&lt;&gt;"",VLOOKUP(Z1203,'Anlagentypen strukt inkl RD end'!$A$2:$H$40,8),"")</f>
        <v/>
      </c>
      <c r="AE1203" s="33" t="str">
        <f t="shared" si="338"/>
        <v/>
      </c>
      <c r="AF1203" s="25"/>
      <c r="AG1203" s="25"/>
      <c r="AH1203" s="25"/>
      <c r="AI1203" s="25"/>
      <c r="AJ1203" s="47" t="str">
        <f t="shared" si="339"/>
        <v/>
      </c>
      <c r="AK1203" s="48" t="str">
        <f t="shared" si="333"/>
        <v/>
      </c>
      <c r="AL1203" s="47" t="str">
        <f t="shared" si="344"/>
        <v/>
      </c>
      <c r="AM1203" s="27"/>
      <c r="AN1203" s="36" t="str">
        <f t="shared" si="334"/>
        <v/>
      </c>
      <c r="AO1203" s="39" t="str">
        <f t="shared" si="348"/>
        <v/>
      </c>
      <c r="AP1203" s="39" t="str">
        <f t="shared" si="340"/>
        <v/>
      </c>
      <c r="AQ1203" s="97" t="str">
        <f t="shared" si="335"/>
        <v/>
      </c>
      <c r="AR1203" s="113" t="str">
        <f>_xlfn.IFNA(IF(AND(MATCH(B1203,SlNrfürStrecke!A:A,0)&gt;0,MATCH(C1203,SlNrfürStrecke!B:B,0)&gt;0)=TRUE,"ja","nein"),"nein")</f>
        <v>nein</v>
      </c>
      <c r="AS1203" s="140" t="str">
        <f t="shared" si="341"/>
        <v>nein</v>
      </c>
      <c r="AT1203" s="113" t="str">
        <f t="shared" si="342"/>
        <v>Ja</v>
      </c>
      <c r="AU1203" s="113"/>
      <c r="AV1203" s="141" t="s">
        <v>3607</v>
      </c>
    </row>
    <row r="1204" spans="1:48" s="39" customFormat="1" ht="39.6" hidden="1" x14ac:dyDescent="0.25">
      <c r="A1204" s="23"/>
      <c r="B1204" s="77">
        <v>55403</v>
      </c>
      <c r="C1204" s="81" t="s">
        <v>142</v>
      </c>
      <c r="D1204" s="81" t="s">
        <v>8</v>
      </c>
      <c r="E1204" s="37" t="b">
        <f t="shared" si="343"/>
        <v>0</v>
      </c>
      <c r="F1204" s="37" t="b">
        <f t="shared" si="336"/>
        <v>0</v>
      </c>
      <c r="G1204" s="38" t="str">
        <f t="shared" si="345"/>
        <v>55403 91 g</v>
      </c>
      <c r="H1204" s="18" t="s">
        <v>1722</v>
      </c>
      <c r="I1204" s="94" t="s">
        <v>3164</v>
      </c>
      <c r="J1204" s="19" t="s">
        <v>3</v>
      </c>
      <c r="K1204" s="19" t="s">
        <v>3182</v>
      </c>
      <c r="L1204" s="51"/>
      <c r="M1204" s="51"/>
      <c r="N1204" s="19" t="str">
        <f t="shared" si="346"/>
        <v/>
      </c>
      <c r="O1204" s="22" t="str">
        <f t="shared" ca="1" si="349"/>
        <v>ja</v>
      </c>
      <c r="P1204" s="22" t="str">
        <f t="shared" ca="1" si="350"/>
        <v>ja</v>
      </c>
      <c r="Q1204" s="20" t="str">
        <f t="shared" ca="1" si="347"/>
        <v>Ja</v>
      </c>
      <c r="R1204" s="53" t="s">
        <v>1724</v>
      </c>
      <c r="S1204" s="84"/>
      <c r="T1204" s="83"/>
      <c r="U1204" s="33" t="str">
        <f t="shared" si="337"/>
        <v/>
      </c>
      <c r="V1204" s="29"/>
      <c r="W1204" s="35"/>
      <c r="X1204" s="35"/>
      <c r="Y1204" s="35"/>
      <c r="Z1204" s="35"/>
      <c r="AA1204" s="24" t="str">
        <f>IF(W1204&lt;&gt;"",VLOOKUP(W1204,'Anlagentypen strukt inkl RD end'!$A$2:$H$40,8),"")</f>
        <v/>
      </c>
      <c r="AB1204" s="24" t="str">
        <f>IF(X1204&lt;&gt;"",VLOOKUP(X1204,'Anlagentypen strukt inkl RD end'!$A$2:$H$40,8),"")</f>
        <v/>
      </c>
      <c r="AC1204" s="24" t="str">
        <f>IF(Y1204&lt;&gt;"",VLOOKUP(Y1204,'Anlagentypen strukt inkl RD end'!$A$2:$H$40,8),"")</f>
        <v/>
      </c>
      <c r="AD1204" s="24" t="str">
        <f>IF(Z1204&lt;&gt;"",VLOOKUP(Z1204,'Anlagentypen strukt inkl RD end'!$A$2:$H$40,8),"")</f>
        <v/>
      </c>
      <c r="AE1204" s="33" t="str">
        <f t="shared" si="338"/>
        <v/>
      </c>
      <c r="AF1204" s="25"/>
      <c r="AG1204" s="25"/>
      <c r="AH1204" s="25"/>
      <c r="AI1204" s="25"/>
      <c r="AJ1204" s="47" t="str">
        <f t="shared" si="339"/>
        <v/>
      </c>
      <c r="AK1204" s="48" t="str">
        <f t="shared" si="333"/>
        <v/>
      </c>
      <c r="AL1204" s="47" t="str">
        <f t="shared" si="344"/>
        <v/>
      </c>
      <c r="AM1204" s="27"/>
      <c r="AN1204" s="36" t="str">
        <f t="shared" si="334"/>
        <v/>
      </c>
      <c r="AO1204" s="39" t="str">
        <f t="shared" si="348"/>
        <v/>
      </c>
      <c r="AP1204" s="39" t="str">
        <f t="shared" si="340"/>
        <v/>
      </c>
      <c r="AQ1204" s="97" t="str">
        <f t="shared" si="335"/>
        <v/>
      </c>
      <c r="AR1204" s="113" t="str">
        <f>_xlfn.IFNA(IF(AND(MATCH(B1204,SlNrfürStrecke!A:A,0)&gt;0,MATCH(C1204,SlNrfürStrecke!B:B,0)&gt;0)=TRUE,"ja","nein"),"nein")</f>
        <v>nein</v>
      </c>
      <c r="AS1204" s="140" t="str">
        <f t="shared" si="341"/>
        <v>nein</v>
      </c>
      <c r="AT1204" s="113" t="str">
        <f t="shared" si="342"/>
        <v>Ja</v>
      </c>
      <c r="AU1204" s="113"/>
      <c r="AV1204" s="141" t="s">
        <v>3607</v>
      </c>
    </row>
    <row r="1205" spans="1:48" s="39" customFormat="1" ht="26.4" hidden="1" x14ac:dyDescent="0.25">
      <c r="A1205" s="23"/>
      <c r="B1205" s="77">
        <v>55404</v>
      </c>
      <c r="C1205" s="80" t="s">
        <v>3</v>
      </c>
      <c r="D1205" s="81" t="s">
        <v>8</v>
      </c>
      <c r="E1205" s="37" t="b">
        <f t="shared" si="343"/>
        <v>0</v>
      </c>
      <c r="F1205" s="37" t="b">
        <f t="shared" si="336"/>
        <v>0</v>
      </c>
      <c r="G1205" s="38" t="str">
        <f t="shared" si="345"/>
        <v>55404  g</v>
      </c>
      <c r="H1205" s="18" t="s">
        <v>1726</v>
      </c>
      <c r="I1205" s="93" t="s">
        <v>2346</v>
      </c>
      <c r="J1205" s="19" t="s">
        <v>3</v>
      </c>
      <c r="K1205" s="19" t="s">
        <v>3</v>
      </c>
      <c r="L1205" s="51"/>
      <c r="M1205" s="51"/>
      <c r="N1205" s="19" t="str">
        <f t="shared" si="346"/>
        <v/>
      </c>
      <c r="O1205" s="22" t="str">
        <f t="shared" ca="1" si="349"/>
        <v>ja</v>
      </c>
      <c r="P1205" s="22" t="str">
        <f t="shared" ca="1" si="350"/>
        <v>ja</v>
      </c>
      <c r="Q1205" s="20" t="str">
        <f t="shared" ca="1" si="347"/>
        <v>Ja</v>
      </c>
      <c r="R1205" s="53" t="s">
        <v>1725</v>
      </c>
      <c r="S1205" s="84"/>
      <c r="T1205" s="83"/>
      <c r="U1205" s="33" t="str">
        <f t="shared" si="337"/>
        <v/>
      </c>
      <c r="V1205" s="29"/>
      <c r="W1205" s="35"/>
      <c r="X1205" s="35"/>
      <c r="Y1205" s="35"/>
      <c r="Z1205" s="35"/>
      <c r="AA1205" s="24" t="str">
        <f>IF(W1205&lt;&gt;"",VLOOKUP(W1205,'Anlagentypen strukt inkl RD end'!$A$2:$H$40,8),"")</f>
        <v/>
      </c>
      <c r="AB1205" s="24" t="str">
        <f>IF(X1205&lt;&gt;"",VLOOKUP(X1205,'Anlagentypen strukt inkl RD end'!$A$2:$H$40,8),"")</f>
        <v/>
      </c>
      <c r="AC1205" s="24" t="str">
        <f>IF(Y1205&lt;&gt;"",VLOOKUP(Y1205,'Anlagentypen strukt inkl RD end'!$A$2:$H$40,8),"")</f>
        <v/>
      </c>
      <c r="AD1205" s="24" t="str">
        <f>IF(Z1205&lt;&gt;"",VLOOKUP(Z1205,'Anlagentypen strukt inkl RD end'!$A$2:$H$40,8),"")</f>
        <v/>
      </c>
      <c r="AE1205" s="33" t="str">
        <f t="shared" si="338"/>
        <v/>
      </c>
      <c r="AF1205" s="25"/>
      <c r="AG1205" s="25"/>
      <c r="AH1205" s="25"/>
      <c r="AI1205" s="25"/>
      <c r="AJ1205" s="47" t="str">
        <f t="shared" si="339"/>
        <v/>
      </c>
      <c r="AK1205" s="48" t="str">
        <f t="shared" si="333"/>
        <v/>
      </c>
      <c r="AL1205" s="47" t="str">
        <f t="shared" si="344"/>
        <v/>
      </c>
      <c r="AM1205" s="27"/>
      <c r="AN1205" s="36" t="str">
        <f t="shared" si="334"/>
        <v/>
      </c>
      <c r="AO1205" s="39" t="str">
        <f t="shared" si="348"/>
        <v/>
      </c>
      <c r="AP1205" s="39" t="str">
        <f t="shared" si="340"/>
        <v/>
      </c>
      <c r="AQ1205" s="97" t="str">
        <f t="shared" si="335"/>
        <v/>
      </c>
      <c r="AR1205" s="140" t="str">
        <f>_xlfn.IFNA(IF(AND(MATCH(B1205,SlNrfürStrecke!A:A,0)&gt;0,MATCH(C1205,SlNrfürStrecke!B:B,0)&gt;0)=TRUE,"ja","nein"),"nein")</f>
        <v>nein</v>
      </c>
      <c r="AS1205" s="140" t="str">
        <f t="shared" si="341"/>
        <v>nein</v>
      </c>
      <c r="AT1205" s="113" t="str">
        <f t="shared" si="342"/>
        <v>Ja</v>
      </c>
      <c r="AU1205" s="113"/>
      <c r="AV1205" s="141" t="s">
        <v>3607</v>
      </c>
    </row>
    <row r="1206" spans="1:48" s="39" customFormat="1" ht="26.4" hidden="1" x14ac:dyDescent="0.25">
      <c r="A1206" s="23"/>
      <c r="B1206" s="77">
        <v>55404</v>
      </c>
      <c r="C1206" s="81" t="s">
        <v>112</v>
      </c>
      <c r="D1206" s="81" t="s">
        <v>3</v>
      </c>
      <c r="E1206" s="37" t="b">
        <f t="shared" si="343"/>
        <v>0</v>
      </c>
      <c r="F1206" s="37" t="b">
        <f t="shared" si="336"/>
        <v>0</v>
      </c>
      <c r="G1206" s="38" t="str">
        <f t="shared" si="345"/>
        <v xml:space="preserve">55404 88 </v>
      </c>
      <c r="H1206" s="18" t="s">
        <v>1726</v>
      </c>
      <c r="I1206" s="94" t="s">
        <v>113</v>
      </c>
      <c r="J1206" s="19" t="s">
        <v>3</v>
      </c>
      <c r="K1206" s="19" t="s">
        <v>3</v>
      </c>
      <c r="L1206" s="51"/>
      <c r="M1206" s="51"/>
      <c r="N1206" s="19" t="str">
        <f t="shared" si="346"/>
        <v/>
      </c>
      <c r="O1206" s="22" t="str">
        <f t="shared" ca="1" si="349"/>
        <v>ja</v>
      </c>
      <c r="P1206" s="22" t="str">
        <f t="shared" ca="1" si="350"/>
        <v>ja</v>
      </c>
      <c r="Q1206" s="20" t="str">
        <f t="shared" ca="1" si="347"/>
        <v>Ja</v>
      </c>
      <c r="R1206" s="53" t="s">
        <v>1727</v>
      </c>
      <c r="S1206" s="73"/>
      <c r="T1206" s="28"/>
      <c r="U1206" s="33" t="str">
        <f t="shared" si="337"/>
        <v/>
      </c>
      <c r="V1206" s="29"/>
      <c r="W1206" s="35"/>
      <c r="X1206" s="35"/>
      <c r="Y1206" s="35"/>
      <c r="Z1206" s="35"/>
      <c r="AA1206" s="24" t="str">
        <f>IF(W1206&lt;&gt;"",VLOOKUP(W1206,'Anlagentypen strukt inkl RD end'!$A$2:$H$40,8),"")</f>
        <v/>
      </c>
      <c r="AB1206" s="24" t="str">
        <f>IF(X1206&lt;&gt;"",VLOOKUP(X1206,'Anlagentypen strukt inkl RD end'!$A$2:$H$40,8),"")</f>
        <v/>
      </c>
      <c r="AC1206" s="24" t="str">
        <f>IF(Y1206&lt;&gt;"",VLOOKUP(Y1206,'Anlagentypen strukt inkl RD end'!$A$2:$H$40,8),"")</f>
        <v/>
      </c>
      <c r="AD1206" s="24" t="str">
        <f>IF(Z1206&lt;&gt;"",VLOOKUP(Z1206,'Anlagentypen strukt inkl RD end'!$A$2:$H$40,8),"")</f>
        <v/>
      </c>
      <c r="AE1206" s="33" t="str">
        <f t="shared" si="338"/>
        <v/>
      </c>
      <c r="AF1206" s="25"/>
      <c r="AG1206" s="25"/>
      <c r="AH1206" s="25"/>
      <c r="AI1206" s="25"/>
      <c r="AJ1206" s="47" t="str">
        <f t="shared" si="339"/>
        <v/>
      </c>
      <c r="AK1206" s="48" t="str">
        <f t="shared" si="333"/>
        <v/>
      </c>
      <c r="AL1206" s="47" t="str">
        <f t="shared" si="344"/>
        <v/>
      </c>
      <c r="AM1206" s="27"/>
      <c r="AN1206" s="36" t="str">
        <f t="shared" si="334"/>
        <v/>
      </c>
      <c r="AO1206" s="39" t="str">
        <f t="shared" si="348"/>
        <v/>
      </c>
      <c r="AP1206" s="39" t="str">
        <f t="shared" si="340"/>
        <v/>
      </c>
      <c r="AQ1206" s="97" t="str">
        <f t="shared" si="335"/>
        <v/>
      </c>
      <c r="AR1206" s="113" t="str">
        <f>_xlfn.IFNA(IF(AND(MATCH(B1206,SlNrfürStrecke!A:A,0)&gt;0,MATCH(C1206,SlNrfürStrecke!B:B,0)&gt;0)=TRUE,"ja","nein"),"nein")</f>
        <v>nein</v>
      </c>
      <c r="AS1206" s="140" t="str">
        <f t="shared" si="341"/>
        <v>nein</v>
      </c>
      <c r="AT1206" s="113" t="str">
        <f t="shared" si="342"/>
        <v>Ja</v>
      </c>
      <c r="AU1206" s="113"/>
      <c r="AV1206" s="141" t="s">
        <v>3607</v>
      </c>
    </row>
    <row r="1207" spans="1:48" s="39" customFormat="1" ht="26.4" hidden="1" x14ac:dyDescent="0.25">
      <c r="A1207" s="23"/>
      <c r="B1207" s="77">
        <v>55404</v>
      </c>
      <c r="C1207" s="81" t="s">
        <v>142</v>
      </c>
      <c r="D1207" s="81" t="s">
        <v>8</v>
      </c>
      <c r="E1207" s="37" t="b">
        <f t="shared" si="343"/>
        <v>0</v>
      </c>
      <c r="F1207" s="37" t="b">
        <f t="shared" si="336"/>
        <v>0</v>
      </c>
      <c r="G1207" s="38" t="str">
        <f t="shared" si="345"/>
        <v>55404 91 g</v>
      </c>
      <c r="H1207" s="18" t="s">
        <v>1726</v>
      </c>
      <c r="I1207" s="94" t="s">
        <v>3164</v>
      </c>
      <c r="J1207" s="19" t="s">
        <v>3</v>
      </c>
      <c r="K1207" s="19" t="s">
        <v>3182</v>
      </c>
      <c r="L1207" s="51"/>
      <c r="M1207" s="51"/>
      <c r="N1207" s="19" t="str">
        <f t="shared" si="346"/>
        <v/>
      </c>
      <c r="O1207" s="22" t="str">
        <f t="shared" ca="1" si="349"/>
        <v>ja</v>
      </c>
      <c r="P1207" s="22" t="str">
        <f t="shared" ca="1" si="350"/>
        <v>ja</v>
      </c>
      <c r="Q1207" s="20" t="str">
        <f t="shared" ca="1" si="347"/>
        <v>Ja</v>
      </c>
      <c r="R1207" s="53" t="s">
        <v>1728</v>
      </c>
      <c r="S1207" s="84"/>
      <c r="T1207" s="83"/>
      <c r="U1207" s="33" t="str">
        <f t="shared" si="337"/>
        <v/>
      </c>
      <c r="V1207" s="29"/>
      <c r="W1207" s="35"/>
      <c r="X1207" s="35"/>
      <c r="Y1207" s="35"/>
      <c r="Z1207" s="35"/>
      <c r="AA1207" s="24" t="str">
        <f>IF(W1207&lt;&gt;"",VLOOKUP(W1207,'Anlagentypen strukt inkl RD end'!$A$2:$H$40,8),"")</f>
        <v/>
      </c>
      <c r="AB1207" s="24" t="str">
        <f>IF(X1207&lt;&gt;"",VLOOKUP(X1207,'Anlagentypen strukt inkl RD end'!$A$2:$H$40,8),"")</f>
        <v/>
      </c>
      <c r="AC1207" s="24" t="str">
        <f>IF(Y1207&lt;&gt;"",VLOOKUP(Y1207,'Anlagentypen strukt inkl RD end'!$A$2:$H$40,8),"")</f>
        <v/>
      </c>
      <c r="AD1207" s="24" t="str">
        <f>IF(Z1207&lt;&gt;"",VLOOKUP(Z1207,'Anlagentypen strukt inkl RD end'!$A$2:$H$40,8),"")</f>
        <v/>
      </c>
      <c r="AE1207" s="33" t="str">
        <f t="shared" si="338"/>
        <v/>
      </c>
      <c r="AF1207" s="25"/>
      <c r="AG1207" s="25"/>
      <c r="AH1207" s="25"/>
      <c r="AI1207" s="25"/>
      <c r="AJ1207" s="47" t="str">
        <f t="shared" si="339"/>
        <v/>
      </c>
      <c r="AK1207" s="48" t="str">
        <f t="shared" si="333"/>
        <v/>
      </c>
      <c r="AL1207" s="47" t="str">
        <f t="shared" si="344"/>
        <v/>
      </c>
      <c r="AM1207" s="27"/>
      <c r="AN1207" s="36" t="str">
        <f t="shared" si="334"/>
        <v/>
      </c>
      <c r="AO1207" s="39" t="str">
        <f t="shared" si="348"/>
        <v/>
      </c>
      <c r="AP1207" s="39" t="str">
        <f t="shared" si="340"/>
        <v/>
      </c>
      <c r="AQ1207" s="97" t="str">
        <f t="shared" si="335"/>
        <v/>
      </c>
      <c r="AR1207" s="113" t="str">
        <f>_xlfn.IFNA(IF(AND(MATCH(B1207,SlNrfürStrecke!A:A,0)&gt;0,MATCH(C1207,SlNrfürStrecke!B:B,0)&gt;0)=TRUE,"ja","nein"),"nein")</f>
        <v>nein</v>
      </c>
      <c r="AS1207" s="140" t="str">
        <f t="shared" si="341"/>
        <v>nein</v>
      </c>
      <c r="AT1207" s="113" t="str">
        <f t="shared" si="342"/>
        <v>Ja</v>
      </c>
      <c r="AU1207" s="113"/>
      <c r="AV1207" s="141" t="s">
        <v>3607</v>
      </c>
    </row>
    <row r="1208" spans="1:48" s="39" customFormat="1" ht="52.8" hidden="1" x14ac:dyDescent="0.25">
      <c r="A1208" s="23"/>
      <c r="B1208" s="77">
        <v>55502</v>
      </c>
      <c r="C1208" s="80" t="s">
        <v>3</v>
      </c>
      <c r="D1208" s="81" t="s">
        <v>8</v>
      </c>
      <c r="E1208" s="37" t="b">
        <f t="shared" si="343"/>
        <v>0</v>
      </c>
      <c r="F1208" s="37" t="b">
        <f t="shared" si="336"/>
        <v>0</v>
      </c>
      <c r="G1208" s="38" t="str">
        <f t="shared" si="345"/>
        <v>55502  g</v>
      </c>
      <c r="H1208" s="18" t="s">
        <v>1730</v>
      </c>
      <c r="I1208" s="93" t="s">
        <v>2346</v>
      </c>
      <c r="J1208" s="19" t="s">
        <v>3</v>
      </c>
      <c r="K1208" s="19" t="s">
        <v>3</v>
      </c>
      <c r="L1208" s="51"/>
      <c r="M1208" s="51"/>
      <c r="N1208" s="19" t="str">
        <f t="shared" si="346"/>
        <v/>
      </c>
      <c r="O1208" s="22" t="str">
        <f t="shared" ca="1" si="349"/>
        <v>ja</v>
      </c>
      <c r="P1208" s="22" t="str">
        <f t="shared" ca="1" si="350"/>
        <v>ja</v>
      </c>
      <c r="Q1208" s="20" t="str">
        <f t="shared" ca="1" si="347"/>
        <v>Ja</v>
      </c>
      <c r="R1208" s="53" t="s">
        <v>1729</v>
      </c>
      <c r="S1208" s="84"/>
      <c r="T1208" s="83"/>
      <c r="U1208" s="33" t="str">
        <f t="shared" si="337"/>
        <v/>
      </c>
      <c r="V1208" s="29"/>
      <c r="W1208" s="35"/>
      <c r="X1208" s="35"/>
      <c r="Y1208" s="35"/>
      <c r="Z1208" s="35"/>
      <c r="AA1208" s="24" t="str">
        <f>IF(W1208&lt;&gt;"",VLOOKUP(W1208,'Anlagentypen strukt inkl RD end'!$A$2:$H$40,8),"")</f>
        <v/>
      </c>
      <c r="AB1208" s="24" t="str">
        <f>IF(X1208&lt;&gt;"",VLOOKUP(X1208,'Anlagentypen strukt inkl RD end'!$A$2:$H$40,8),"")</f>
        <v/>
      </c>
      <c r="AC1208" s="24" t="str">
        <f>IF(Y1208&lt;&gt;"",VLOOKUP(Y1208,'Anlagentypen strukt inkl RD end'!$A$2:$H$40,8),"")</f>
        <v/>
      </c>
      <c r="AD1208" s="24" t="str">
        <f>IF(Z1208&lt;&gt;"",VLOOKUP(Z1208,'Anlagentypen strukt inkl RD end'!$A$2:$H$40,8),"")</f>
        <v/>
      </c>
      <c r="AE1208" s="33" t="str">
        <f t="shared" si="338"/>
        <v/>
      </c>
      <c r="AF1208" s="25"/>
      <c r="AG1208" s="25"/>
      <c r="AH1208" s="25"/>
      <c r="AI1208" s="25"/>
      <c r="AJ1208" s="47" t="str">
        <f t="shared" si="339"/>
        <v/>
      </c>
      <c r="AK1208" s="48" t="str">
        <f t="shared" si="333"/>
        <v/>
      </c>
      <c r="AL1208" s="47" t="str">
        <f t="shared" si="344"/>
        <v/>
      </c>
      <c r="AM1208" s="27"/>
      <c r="AN1208" s="36" t="str">
        <f t="shared" si="334"/>
        <v/>
      </c>
      <c r="AO1208" s="39" t="str">
        <f t="shared" si="348"/>
        <v/>
      </c>
      <c r="AP1208" s="39" t="str">
        <f t="shared" si="340"/>
        <v/>
      </c>
      <c r="AQ1208" s="97" t="str">
        <f t="shared" si="335"/>
        <v/>
      </c>
      <c r="AR1208" s="140" t="str">
        <f>_xlfn.IFNA(IF(AND(MATCH(B1208,SlNrfürStrecke!A:A,0)&gt;0,MATCH(C1208,SlNrfürStrecke!B:B,0)&gt;0)=TRUE,"ja","nein"),"nein")</f>
        <v>nein</v>
      </c>
      <c r="AS1208" s="140" t="str">
        <f t="shared" si="341"/>
        <v>nein</v>
      </c>
      <c r="AT1208" s="113" t="str">
        <f t="shared" si="342"/>
        <v>Ja</v>
      </c>
      <c r="AU1208" s="113"/>
      <c r="AV1208" s="141" t="s">
        <v>3607</v>
      </c>
    </row>
    <row r="1209" spans="1:48" s="39" customFormat="1" ht="52.8" hidden="1" x14ac:dyDescent="0.25">
      <c r="A1209" s="23"/>
      <c r="B1209" s="77">
        <v>55502</v>
      </c>
      <c r="C1209" s="81" t="s">
        <v>112</v>
      </c>
      <c r="D1209" s="81" t="s">
        <v>3</v>
      </c>
      <c r="E1209" s="37" t="b">
        <f t="shared" si="343"/>
        <v>0</v>
      </c>
      <c r="F1209" s="37" t="b">
        <f t="shared" si="336"/>
        <v>0</v>
      </c>
      <c r="G1209" s="38" t="str">
        <f t="shared" si="345"/>
        <v xml:space="preserve">55502 88 </v>
      </c>
      <c r="H1209" s="18" t="s">
        <v>1730</v>
      </c>
      <c r="I1209" s="94" t="s">
        <v>113</v>
      </c>
      <c r="J1209" s="19" t="s">
        <v>3</v>
      </c>
      <c r="K1209" s="19" t="s">
        <v>3</v>
      </c>
      <c r="L1209" s="51"/>
      <c r="M1209" s="51"/>
      <c r="N1209" s="19" t="str">
        <f t="shared" si="346"/>
        <v/>
      </c>
      <c r="O1209" s="22" t="str">
        <f t="shared" ca="1" si="349"/>
        <v>ja</v>
      </c>
      <c r="P1209" s="22" t="str">
        <f t="shared" ca="1" si="350"/>
        <v>ja</v>
      </c>
      <c r="Q1209" s="20" t="str">
        <f t="shared" ca="1" si="347"/>
        <v>Ja</v>
      </c>
      <c r="R1209" s="53" t="s">
        <v>1731</v>
      </c>
      <c r="S1209" s="73"/>
      <c r="T1209" s="28"/>
      <c r="U1209" s="33" t="str">
        <f t="shared" si="337"/>
        <v/>
      </c>
      <c r="V1209" s="29"/>
      <c r="W1209" s="35"/>
      <c r="X1209" s="35"/>
      <c r="Y1209" s="35"/>
      <c r="Z1209" s="35"/>
      <c r="AA1209" s="24" t="str">
        <f>IF(W1209&lt;&gt;"",VLOOKUP(W1209,'Anlagentypen strukt inkl RD end'!$A$2:$H$40,8),"")</f>
        <v/>
      </c>
      <c r="AB1209" s="24" t="str">
        <f>IF(X1209&lt;&gt;"",VLOOKUP(X1209,'Anlagentypen strukt inkl RD end'!$A$2:$H$40,8),"")</f>
        <v/>
      </c>
      <c r="AC1209" s="24" t="str">
        <f>IF(Y1209&lt;&gt;"",VLOOKUP(Y1209,'Anlagentypen strukt inkl RD end'!$A$2:$H$40,8),"")</f>
        <v/>
      </c>
      <c r="AD1209" s="24" t="str">
        <f>IF(Z1209&lt;&gt;"",VLOOKUP(Z1209,'Anlagentypen strukt inkl RD end'!$A$2:$H$40,8),"")</f>
        <v/>
      </c>
      <c r="AE1209" s="33" t="str">
        <f t="shared" si="338"/>
        <v/>
      </c>
      <c r="AF1209" s="25"/>
      <c r="AG1209" s="25"/>
      <c r="AH1209" s="25"/>
      <c r="AI1209" s="25"/>
      <c r="AJ1209" s="47" t="str">
        <f t="shared" si="339"/>
        <v/>
      </c>
      <c r="AK1209" s="48" t="str">
        <f t="shared" si="333"/>
        <v/>
      </c>
      <c r="AL1209" s="47" t="str">
        <f t="shared" si="344"/>
        <v/>
      </c>
      <c r="AM1209" s="27"/>
      <c r="AN1209" s="36" t="str">
        <f t="shared" si="334"/>
        <v/>
      </c>
      <c r="AO1209" s="39" t="str">
        <f t="shared" si="348"/>
        <v/>
      </c>
      <c r="AP1209" s="39" t="str">
        <f t="shared" si="340"/>
        <v/>
      </c>
      <c r="AQ1209" s="97" t="str">
        <f t="shared" si="335"/>
        <v/>
      </c>
      <c r="AR1209" s="113" t="str">
        <f>_xlfn.IFNA(IF(AND(MATCH(B1209,SlNrfürStrecke!A:A,0)&gt;0,MATCH(C1209,SlNrfürStrecke!B:B,0)&gt;0)=TRUE,"ja","nein"),"nein")</f>
        <v>nein</v>
      </c>
      <c r="AS1209" s="140" t="str">
        <f t="shared" si="341"/>
        <v>nein</v>
      </c>
      <c r="AT1209" s="113" t="str">
        <f t="shared" si="342"/>
        <v>Ja</v>
      </c>
      <c r="AU1209" s="113"/>
      <c r="AV1209" s="141" t="s">
        <v>3607</v>
      </c>
    </row>
    <row r="1210" spans="1:48" s="39" customFormat="1" ht="52.8" hidden="1" x14ac:dyDescent="0.25">
      <c r="A1210" s="23"/>
      <c r="B1210" s="77">
        <v>55502</v>
      </c>
      <c r="C1210" s="81" t="s">
        <v>142</v>
      </c>
      <c r="D1210" s="81" t="s">
        <v>8</v>
      </c>
      <c r="E1210" s="37" t="b">
        <f t="shared" si="343"/>
        <v>0</v>
      </c>
      <c r="F1210" s="37" t="b">
        <f t="shared" si="336"/>
        <v>0</v>
      </c>
      <c r="G1210" s="38" t="str">
        <f t="shared" si="345"/>
        <v>55502 91 g</v>
      </c>
      <c r="H1210" s="18" t="s">
        <v>1730</v>
      </c>
      <c r="I1210" s="94" t="s">
        <v>3164</v>
      </c>
      <c r="J1210" s="19" t="s">
        <v>3</v>
      </c>
      <c r="K1210" s="19" t="s">
        <v>3182</v>
      </c>
      <c r="L1210" s="51"/>
      <c r="M1210" s="51"/>
      <c r="N1210" s="19" t="str">
        <f t="shared" si="346"/>
        <v/>
      </c>
      <c r="O1210" s="22" t="str">
        <f t="shared" ca="1" si="349"/>
        <v>ja</v>
      </c>
      <c r="P1210" s="22" t="str">
        <f t="shared" ca="1" si="350"/>
        <v>ja</v>
      </c>
      <c r="Q1210" s="20" t="str">
        <f t="shared" ca="1" si="347"/>
        <v>Ja</v>
      </c>
      <c r="R1210" s="53" t="s">
        <v>1732</v>
      </c>
      <c r="S1210" s="84"/>
      <c r="T1210" s="83"/>
      <c r="U1210" s="33" t="str">
        <f t="shared" si="337"/>
        <v/>
      </c>
      <c r="V1210" s="29"/>
      <c r="W1210" s="35"/>
      <c r="X1210" s="35"/>
      <c r="Y1210" s="35"/>
      <c r="Z1210" s="35"/>
      <c r="AA1210" s="24" t="str">
        <f>IF(W1210&lt;&gt;"",VLOOKUP(W1210,'Anlagentypen strukt inkl RD end'!$A$2:$H$40,8),"")</f>
        <v/>
      </c>
      <c r="AB1210" s="24" t="str">
        <f>IF(X1210&lt;&gt;"",VLOOKUP(X1210,'Anlagentypen strukt inkl RD end'!$A$2:$H$40,8),"")</f>
        <v/>
      </c>
      <c r="AC1210" s="24" t="str">
        <f>IF(Y1210&lt;&gt;"",VLOOKUP(Y1210,'Anlagentypen strukt inkl RD end'!$A$2:$H$40,8),"")</f>
        <v/>
      </c>
      <c r="AD1210" s="24" t="str">
        <f>IF(Z1210&lt;&gt;"",VLOOKUP(Z1210,'Anlagentypen strukt inkl RD end'!$A$2:$H$40,8),"")</f>
        <v/>
      </c>
      <c r="AE1210" s="33" t="str">
        <f t="shared" si="338"/>
        <v/>
      </c>
      <c r="AF1210" s="25"/>
      <c r="AG1210" s="25"/>
      <c r="AH1210" s="25"/>
      <c r="AI1210" s="25"/>
      <c r="AJ1210" s="47" t="str">
        <f t="shared" si="339"/>
        <v/>
      </c>
      <c r="AK1210" s="48" t="str">
        <f t="shared" si="333"/>
        <v/>
      </c>
      <c r="AL1210" s="47" t="str">
        <f t="shared" si="344"/>
        <v/>
      </c>
      <c r="AM1210" s="27"/>
      <c r="AN1210" s="36" t="str">
        <f t="shared" si="334"/>
        <v/>
      </c>
      <c r="AO1210" s="39" t="str">
        <f t="shared" si="348"/>
        <v/>
      </c>
      <c r="AP1210" s="39" t="str">
        <f t="shared" si="340"/>
        <v/>
      </c>
      <c r="AQ1210" s="97" t="str">
        <f t="shared" si="335"/>
        <v/>
      </c>
      <c r="AR1210" s="113" t="str">
        <f>_xlfn.IFNA(IF(AND(MATCH(B1210,SlNrfürStrecke!A:A,0)&gt;0,MATCH(C1210,SlNrfürStrecke!B:B,0)&gt;0)=TRUE,"ja","nein"),"nein")</f>
        <v>nein</v>
      </c>
      <c r="AS1210" s="140" t="str">
        <f t="shared" si="341"/>
        <v>nein</v>
      </c>
      <c r="AT1210" s="113" t="str">
        <f t="shared" si="342"/>
        <v>Ja</v>
      </c>
      <c r="AU1210" s="113"/>
      <c r="AV1210" s="141" t="s">
        <v>3607</v>
      </c>
    </row>
    <row r="1211" spans="1:48" s="39" customFormat="1" hidden="1" x14ac:dyDescent="0.25">
      <c r="A1211" s="23"/>
      <c r="B1211" s="77">
        <v>55503</v>
      </c>
      <c r="C1211" s="80" t="s">
        <v>3</v>
      </c>
      <c r="D1211" s="81" t="s">
        <v>8</v>
      </c>
      <c r="E1211" s="37" t="b">
        <f t="shared" si="343"/>
        <v>0</v>
      </c>
      <c r="F1211" s="37" t="b">
        <f t="shared" si="336"/>
        <v>0</v>
      </c>
      <c r="G1211" s="38" t="str">
        <f t="shared" si="345"/>
        <v>55503  g</v>
      </c>
      <c r="H1211" s="18" t="s">
        <v>1734</v>
      </c>
      <c r="I1211" s="93" t="s">
        <v>2346</v>
      </c>
      <c r="J1211" s="19" t="s">
        <v>3</v>
      </c>
      <c r="K1211" s="19" t="s">
        <v>3</v>
      </c>
      <c r="L1211" s="51"/>
      <c r="M1211" s="51"/>
      <c r="N1211" s="19" t="str">
        <f t="shared" si="346"/>
        <v/>
      </c>
      <c r="O1211" s="22" t="str">
        <f t="shared" ca="1" si="349"/>
        <v>ja</v>
      </c>
      <c r="P1211" s="22" t="str">
        <f t="shared" ca="1" si="350"/>
        <v>ja</v>
      </c>
      <c r="Q1211" s="20" t="str">
        <f t="shared" ca="1" si="347"/>
        <v>Ja</v>
      </c>
      <c r="R1211" s="53" t="s">
        <v>1733</v>
      </c>
      <c r="S1211" s="84"/>
      <c r="T1211" s="83"/>
      <c r="U1211" s="33" t="str">
        <f t="shared" si="337"/>
        <v/>
      </c>
      <c r="V1211" s="29"/>
      <c r="W1211" s="35"/>
      <c r="X1211" s="35"/>
      <c r="Y1211" s="35"/>
      <c r="Z1211" s="35"/>
      <c r="AA1211" s="24" t="str">
        <f>IF(W1211&lt;&gt;"",VLOOKUP(W1211,'Anlagentypen strukt inkl RD end'!$A$2:$H$40,8),"")</f>
        <v/>
      </c>
      <c r="AB1211" s="24" t="str">
        <f>IF(X1211&lt;&gt;"",VLOOKUP(X1211,'Anlagentypen strukt inkl RD end'!$A$2:$H$40,8),"")</f>
        <v/>
      </c>
      <c r="AC1211" s="24" t="str">
        <f>IF(Y1211&lt;&gt;"",VLOOKUP(Y1211,'Anlagentypen strukt inkl RD end'!$A$2:$H$40,8),"")</f>
        <v/>
      </c>
      <c r="AD1211" s="24" t="str">
        <f>IF(Z1211&lt;&gt;"",VLOOKUP(Z1211,'Anlagentypen strukt inkl RD end'!$A$2:$H$40,8),"")</f>
        <v/>
      </c>
      <c r="AE1211" s="33" t="str">
        <f t="shared" si="338"/>
        <v/>
      </c>
      <c r="AF1211" s="25"/>
      <c r="AG1211" s="25"/>
      <c r="AH1211" s="25"/>
      <c r="AI1211" s="25"/>
      <c r="AJ1211" s="47" t="str">
        <f t="shared" si="339"/>
        <v/>
      </c>
      <c r="AK1211" s="48" t="str">
        <f t="shared" si="333"/>
        <v/>
      </c>
      <c r="AL1211" s="47" t="str">
        <f t="shared" si="344"/>
        <v/>
      </c>
      <c r="AM1211" s="27"/>
      <c r="AN1211" s="36" t="str">
        <f t="shared" si="334"/>
        <v/>
      </c>
      <c r="AO1211" s="39" t="str">
        <f t="shared" si="348"/>
        <v/>
      </c>
      <c r="AP1211" s="39" t="str">
        <f t="shared" si="340"/>
        <v/>
      </c>
      <c r="AQ1211" s="97" t="str">
        <f t="shared" si="335"/>
        <v/>
      </c>
      <c r="AR1211" s="140" t="str">
        <f>_xlfn.IFNA(IF(AND(MATCH(B1211,SlNrfürStrecke!A:A,0)&gt;0,MATCH(C1211,SlNrfürStrecke!B:B,0)&gt;0)=TRUE,"ja","nein"),"nein")</f>
        <v>nein</v>
      </c>
      <c r="AS1211" s="140" t="str">
        <f t="shared" si="341"/>
        <v>nein</v>
      </c>
      <c r="AT1211" s="113" t="str">
        <f t="shared" si="342"/>
        <v>Ja</v>
      </c>
      <c r="AU1211" s="113"/>
      <c r="AV1211" s="141" t="s">
        <v>3607</v>
      </c>
    </row>
    <row r="1212" spans="1:48" s="39" customFormat="1" hidden="1" x14ac:dyDescent="0.25">
      <c r="A1212" s="23"/>
      <c r="B1212" s="77">
        <v>55503</v>
      </c>
      <c r="C1212" s="81" t="s">
        <v>112</v>
      </c>
      <c r="D1212" s="81" t="s">
        <v>3</v>
      </c>
      <c r="E1212" s="37" t="b">
        <f t="shared" si="343"/>
        <v>0</v>
      </c>
      <c r="F1212" s="37" t="b">
        <f t="shared" si="336"/>
        <v>0</v>
      </c>
      <c r="G1212" s="38" t="str">
        <f t="shared" si="345"/>
        <v xml:space="preserve">55503 88 </v>
      </c>
      <c r="H1212" s="18" t="s">
        <v>1734</v>
      </c>
      <c r="I1212" s="94" t="s">
        <v>113</v>
      </c>
      <c r="J1212" s="19" t="s">
        <v>3</v>
      </c>
      <c r="K1212" s="19" t="s">
        <v>3</v>
      </c>
      <c r="L1212" s="51"/>
      <c r="M1212" s="51"/>
      <c r="N1212" s="19" t="str">
        <f t="shared" si="346"/>
        <v/>
      </c>
      <c r="O1212" s="22" t="str">
        <f t="shared" ca="1" si="349"/>
        <v>ja</v>
      </c>
      <c r="P1212" s="22" t="str">
        <f t="shared" ca="1" si="350"/>
        <v>ja</v>
      </c>
      <c r="Q1212" s="20" t="str">
        <f t="shared" ca="1" si="347"/>
        <v>Ja</v>
      </c>
      <c r="R1212" s="53" t="s">
        <v>1735</v>
      </c>
      <c r="S1212" s="73"/>
      <c r="T1212" s="28"/>
      <c r="U1212" s="33" t="str">
        <f t="shared" si="337"/>
        <v/>
      </c>
      <c r="V1212" s="29"/>
      <c r="W1212" s="35"/>
      <c r="X1212" s="35"/>
      <c r="Y1212" s="35"/>
      <c r="Z1212" s="35"/>
      <c r="AA1212" s="24" t="str">
        <f>IF(W1212&lt;&gt;"",VLOOKUP(W1212,'Anlagentypen strukt inkl RD end'!$A$2:$H$40,8),"")</f>
        <v/>
      </c>
      <c r="AB1212" s="24" t="str">
        <f>IF(X1212&lt;&gt;"",VLOOKUP(X1212,'Anlagentypen strukt inkl RD end'!$A$2:$H$40,8),"")</f>
        <v/>
      </c>
      <c r="AC1212" s="24" t="str">
        <f>IF(Y1212&lt;&gt;"",VLOOKUP(Y1212,'Anlagentypen strukt inkl RD end'!$A$2:$H$40,8),"")</f>
        <v/>
      </c>
      <c r="AD1212" s="24" t="str">
        <f>IF(Z1212&lt;&gt;"",VLOOKUP(Z1212,'Anlagentypen strukt inkl RD end'!$A$2:$H$40,8),"")</f>
        <v/>
      </c>
      <c r="AE1212" s="33" t="str">
        <f t="shared" si="338"/>
        <v/>
      </c>
      <c r="AF1212" s="25"/>
      <c r="AG1212" s="25"/>
      <c r="AH1212" s="25"/>
      <c r="AI1212" s="25"/>
      <c r="AJ1212" s="47" t="str">
        <f t="shared" si="339"/>
        <v/>
      </c>
      <c r="AK1212" s="48" t="str">
        <f t="shared" si="333"/>
        <v/>
      </c>
      <c r="AL1212" s="47" t="str">
        <f t="shared" si="344"/>
        <v/>
      </c>
      <c r="AM1212" s="27"/>
      <c r="AN1212" s="36" t="str">
        <f t="shared" si="334"/>
        <v/>
      </c>
      <c r="AO1212" s="39" t="str">
        <f t="shared" si="348"/>
        <v/>
      </c>
      <c r="AP1212" s="39" t="str">
        <f t="shared" si="340"/>
        <v/>
      </c>
      <c r="AQ1212" s="97" t="str">
        <f t="shared" si="335"/>
        <v/>
      </c>
      <c r="AR1212" s="113" t="str">
        <f>_xlfn.IFNA(IF(AND(MATCH(B1212,SlNrfürStrecke!A:A,0)&gt;0,MATCH(C1212,SlNrfürStrecke!B:B,0)&gt;0)=TRUE,"ja","nein"),"nein")</f>
        <v>nein</v>
      </c>
      <c r="AS1212" s="140" t="str">
        <f t="shared" si="341"/>
        <v>nein</v>
      </c>
      <c r="AT1212" s="113" t="str">
        <f t="shared" si="342"/>
        <v>Ja</v>
      </c>
      <c r="AU1212" s="113"/>
      <c r="AV1212" s="141" t="s">
        <v>3607</v>
      </c>
    </row>
    <row r="1213" spans="1:48" s="39" customFormat="1" ht="26.4" hidden="1" x14ac:dyDescent="0.25">
      <c r="A1213" s="23"/>
      <c r="B1213" s="77">
        <v>55503</v>
      </c>
      <c r="C1213" s="81" t="s">
        <v>142</v>
      </c>
      <c r="D1213" s="81" t="s">
        <v>8</v>
      </c>
      <c r="E1213" s="37" t="b">
        <f t="shared" si="343"/>
        <v>0</v>
      </c>
      <c r="F1213" s="37" t="b">
        <f t="shared" si="336"/>
        <v>0</v>
      </c>
      <c r="G1213" s="38" t="str">
        <f t="shared" si="345"/>
        <v>55503 91 g</v>
      </c>
      <c r="H1213" s="18" t="s">
        <v>1734</v>
      </c>
      <c r="I1213" s="94" t="s">
        <v>3164</v>
      </c>
      <c r="J1213" s="19" t="s">
        <v>3</v>
      </c>
      <c r="K1213" s="19" t="s">
        <v>3182</v>
      </c>
      <c r="L1213" s="51"/>
      <c r="M1213" s="51"/>
      <c r="N1213" s="19" t="str">
        <f t="shared" si="346"/>
        <v/>
      </c>
      <c r="O1213" s="22" t="str">
        <f t="shared" ca="1" si="349"/>
        <v>ja</v>
      </c>
      <c r="P1213" s="22" t="str">
        <f t="shared" ca="1" si="350"/>
        <v>ja</v>
      </c>
      <c r="Q1213" s="20" t="str">
        <f t="shared" ca="1" si="347"/>
        <v>Ja</v>
      </c>
      <c r="R1213" s="53" t="s">
        <v>1736</v>
      </c>
      <c r="S1213" s="84"/>
      <c r="T1213" s="83"/>
      <c r="U1213" s="33" t="str">
        <f t="shared" si="337"/>
        <v/>
      </c>
      <c r="V1213" s="29"/>
      <c r="W1213" s="35"/>
      <c r="X1213" s="35"/>
      <c r="Y1213" s="35"/>
      <c r="Z1213" s="35"/>
      <c r="AA1213" s="24" t="str">
        <f>IF(W1213&lt;&gt;"",VLOOKUP(W1213,'Anlagentypen strukt inkl RD end'!$A$2:$H$40,8),"")</f>
        <v/>
      </c>
      <c r="AB1213" s="24" t="str">
        <f>IF(X1213&lt;&gt;"",VLOOKUP(X1213,'Anlagentypen strukt inkl RD end'!$A$2:$H$40,8),"")</f>
        <v/>
      </c>
      <c r="AC1213" s="24" t="str">
        <f>IF(Y1213&lt;&gt;"",VLOOKUP(Y1213,'Anlagentypen strukt inkl RD end'!$A$2:$H$40,8),"")</f>
        <v/>
      </c>
      <c r="AD1213" s="24" t="str">
        <f>IF(Z1213&lt;&gt;"",VLOOKUP(Z1213,'Anlagentypen strukt inkl RD end'!$A$2:$H$40,8),"")</f>
        <v/>
      </c>
      <c r="AE1213" s="33" t="str">
        <f t="shared" si="338"/>
        <v/>
      </c>
      <c r="AF1213" s="25"/>
      <c r="AG1213" s="25"/>
      <c r="AH1213" s="25"/>
      <c r="AI1213" s="25"/>
      <c r="AJ1213" s="47" t="str">
        <f t="shared" si="339"/>
        <v/>
      </c>
      <c r="AK1213" s="48" t="str">
        <f t="shared" si="333"/>
        <v/>
      </c>
      <c r="AL1213" s="47" t="str">
        <f t="shared" si="344"/>
        <v/>
      </c>
      <c r="AM1213" s="27"/>
      <c r="AN1213" s="36" t="str">
        <f t="shared" si="334"/>
        <v/>
      </c>
      <c r="AO1213" s="39" t="str">
        <f t="shared" si="348"/>
        <v/>
      </c>
      <c r="AP1213" s="39" t="str">
        <f t="shared" si="340"/>
        <v/>
      </c>
      <c r="AQ1213" s="97" t="str">
        <f t="shared" si="335"/>
        <v/>
      </c>
      <c r="AR1213" s="113" t="str">
        <f>_xlfn.IFNA(IF(AND(MATCH(B1213,SlNrfürStrecke!A:A,0)&gt;0,MATCH(C1213,SlNrfürStrecke!B:B,0)&gt;0)=TRUE,"ja","nein"),"nein")</f>
        <v>nein</v>
      </c>
      <c r="AS1213" s="140" t="str">
        <f t="shared" si="341"/>
        <v>nein</v>
      </c>
      <c r="AT1213" s="113" t="str">
        <f t="shared" si="342"/>
        <v>Ja</v>
      </c>
      <c r="AU1213" s="113"/>
      <c r="AV1213" s="141" t="s">
        <v>3607</v>
      </c>
    </row>
    <row r="1214" spans="1:48" s="39" customFormat="1" ht="52.8" hidden="1" x14ac:dyDescent="0.25">
      <c r="A1214" s="23"/>
      <c r="B1214" s="77">
        <v>55507</v>
      </c>
      <c r="C1214" s="80" t="s">
        <v>3</v>
      </c>
      <c r="D1214" s="81" t="s">
        <v>8</v>
      </c>
      <c r="E1214" s="37" t="b">
        <f t="shared" si="343"/>
        <v>0</v>
      </c>
      <c r="F1214" s="37" t="b">
        <f t="shared" si="336"/>
        <v>0</v>
      </c>
      <c r="G1214" s="38" t="str">
        <f t="shared" si="345"/>
        <v>55507  g</v>
      </c>
      <c r="H1214" s="18" t="s">
        <v>1738</v>
      </c>
      <c r="I1214" s="93" t="s">
        <v>2346</v>
      </c>
      <c r="J1214" s="19" t="s">
        <v>3</v>
      </c>
      <c r="K1214" s="19" t="s">
        <v>3</v>
      </c>
      <c r="L1214" s="51"/>
      <c r="M1214" s="51"/>
      <c r="N1214" s="19" t="str">
        <f t="shared" si="346"/>
        <v/>
      </c>
      <c r="O1214" s="22" t="str">
        <f t="shared" ca="1" si="349"/>
        <v>ja</v>
      </c>
      <c r="P1214" s="22" t="str">
        <f t="shared" ca="1" si="350"/>
        <v>ja</v>
      </c>
      <c r="Q1214" s="20" t="str">
        <f t="shared" ca="1" si="347"/>
        <v>Ja</v>
      </c>
      <c r="R1214" s="53" t="s">
        <v>1737</v>
      </c>
      <c r="S1214" s="84"/>
      <c r="T1214" s="83"/>
      <c r="U1214" s="33" t="str">
        <f t="shared" si="337"/>
        <v/>
      </c>
      <c r="V1214" s="29"/>
      <c r="W1214" s="35"/>
      <c r="X1214" s="35"/>
      <c r="Y1214" s="35"/>
      <c r="Z1214" s="35"/>
      <c r="AA1214" s="24" t="str">
        <f>IF(W1214&lt;&gt;"",VLOOKUP(W1214,'Anlagentypen strukt inkl RD end'!$A$2:$H$40,8),"")</f>
        <v/>
      </c>
      <c r="AB1214" s="24" t="str">
        <f>IF(X1214&lt;&gt;"",VLOOKUP(X1214,'Anlagentypen strukt inkl RD end'!$A$2:$H$40,8),"")</f>
        <v/>
      </c>
      <c r="AC1214" s="24" t="str">
        <f>IF(Y1214&lt;&gt;"",VLOOKUP(Y1214,'Anlagentypen strukt inkl RD end'!$A$2:$H$40,8),"")</f>
        <v/>
      </c>
      <c r="AD1214" s="24" t="str">
        <f>IF(Z1214&lt;&gt;"",VLOOKUP(Z1214,'Anlagentypen strukt inkl RD end'!$A$2:$H$40,8),"")</f>
        <v/>
      </c>
      <c r="AE1214" s="33" t="str">
        <f t="shared" si="338"/>
        <v/>
      </c>
      <c r="AF1214" s="25"/>
      <c r="AG1214" s="25"/>
      <c r="AH1214" s="25"/>
      <c r="AI1214" s="25"/>
      <c r="AJ1214" s="47" t="str">
        <f t="shared" si="339"/>
        <v/>
      </c>
      <c r="AK1214" s="48" t="str">
        <f t="shared" si="333"/>
        <v/>
      </c>
      <c r="AL1214" s="47" t="str">
        <f t="shared" si="344"/>
        <v/>
      </c>
      <c r="AM1214" s="27"/>
      <c r="AN1214" s="36" t="str">
        <f t="shared" si="334"/>
        <v/>
      </c>
      <c r="AO1214" s="39" t="str">
        <f t="shared" si="348"/>
        <v/>
      </c>
      <c r="AP1214" s="39" t="str">
        <f t="shared" si="340"/>
        <v/>
      </c>
      <c r="AQ1214" s="97" t="str">
        <f t="shared" si="335"/>
        <v/>
      </c>
      <c r="AR1214" s="140" t="str">
        <f>_xlfn.IFNA(IF(AND(MATCH(B1214,SlNrfürStrecke!A:A,0)&gt;0,MATCH(C1214,SlNrfürStrecke!B:B,0)&gt;0)=TRUE,"ja","nein"),"nein")</f>
        <v>nein</v>
      </c>
      <c r="AS1214" s="140" t="str">
        <f t="shared" si="341"/>
        <v>nein</v>
      </c>
      <c r="AT1214" s="113" t="str">
        <f t="shared" si="342"/>
        <v>Ja</v>
      </c>
      <c r="AU1214" s="113"/>
      <c r="AV1214" s="141" t="s">
        <v>3607</v>
      </c>
    </row>
    <row r="1215" spans="1:48" s="39" customFormat="1" ht="52.8" hidden="1" x14ac:dyDescent="0.25">
      <c r="A1215" s="23"/>
      <c r="B1215" s="77">
        <v>55507</v>
      </c>
      <c r="C1215" s="81" t="s">
        <v>112</v>
      </c>
      <c r="D1215" s="81" t="s">
        <v>3</v>
      </c>
      <c r="E1215" s="37" t="b">
        <f t="shared" si="343"/>
        <v>0</v>
      </c>
      <c r="F1215" s="37" t="b">
        <f t="shared" si="336"/>
        <v>0</v>
      </c>
      <c r="G1215" s="38" t="str">
        <f t="shared" si="345"/>
        <v xml:space="preserve">55507 88 </v>
      </c>
      <c r="H1215" s="18" t="s">
        <v>1738</v>
      </c>
      <c r="I1215" s="94" t="s">
        <v>113</v>
      </c>
      <c r="J1215" s="19" t="s">
        <v>3</v>
      </c>
      <c r="K1215" s="19" t="s">
        <v>3</v>
      </c>
      <c r="L1215" s="51"/>
      <c r="M1215" s="51"/>
      <c r="N1215" s="19" t="str">
        <f t="shared" si="346"/>
        <v/>
      </c>
      <c r="O1215" s="22" t="str">
        <f t="shared" ca="1" si="349"/>
        <v>ja</v>
      </c>
      <c r="P1215" s="22" t="str">
        <f t="shared" ca="1" si="350"/>
        <v>ja</v>
      </c>
      <c r="Q1215" s="20" t="str">
        <f t="shared" ca="1" si="347"/>
        <v>Ja</v>
      </c>
      <c r="R1215" s="53" t="s">
        <v>1739</v>
      </c>
      <c r="S1215" s="73"/>
      <c r="T1215" s="28"/>
      <c r="U1215" s="33" t="str">
        <f t="shared" si="337"/>
        <v/>
      </c>
      <c r="V1215" s="29"/>
      <c r="W1215" s="35"/>
      <c r="X1215" s="35"/>
      <c r="Y1215" s="35"/>
      <c r="Z1215" s="35"/>
      <c r="AA1215" s="24" t="str">
        <f>IF(W1215&lt;&gt;"",VLOOKUP(W1215,'Anlagentypen strukt inkl RD end'!$A$2:$H$40,8),"")</f>
        <v/>
      </c>
      <c r="AB1215" s="24" t="str">
        <f>IF(X1215&lt;&gt;"",VLOOKUP(X1215,'Anlagentypen strukt inkl RD end'!$A$2:$H$40,8),"")</f>
        <v/>
      </c>
      <c r="AC1215" s="24" t="str">
        <f>IF(Y1215&lt;&gt;"",VLOOKUP(Y1215,'Anlagentypen strukt inkl RD end'!$A$2:$H$40,8),"")</f>
        <v/>
      </c>
      <c r="AD1215" s="24" t="str">
        <f>IF(Z1215&lt;&gt;"",VLOOKUP(Z1215,'Anlagentypen strukt inkl RD end'!$A$2:$H$40,8),"")</f>
        <v/>
      </c>
      <c r="AE1215" s="33" t="str">
        <f t="shared" si="338"/>
        <v/>
      </c>
      <c r="AF1215" s="25"/>
      <c r="AG1215" s="25"/>
      <c r="AH1215" s="25"/>
      <c r="AI1215" s="25"/>
      <c r="AJ1215" s="47" t="str">
        <f t="shared" si="339"/>
        <v/>
      </c>
      <c r="AK1215" s="48" t="str">
        <f t="shared" si="333"/>
        <v/>
      </c>
      <c r="AL1215" s="47" t="str">
        <f t="shared" si="344"/>
        <v/>
      </c>
      <c r="AM1215" s="27"/>
      <c r="AN1215" s="36" t="str">
        <f t="shared" si="334"/>
        <v/>
      </c>
      <c r="AO1215" s="39" t="str">
        <f t="shared" si="348"/>
        <v/>
      </c>
      <c r="AP1215" s="39" t="str">
        <f t="shared" si="340"/>
        <v/>
      </c>
      <c r="AQ1215" s="97" t="str">
        <f t="shared" si="335"/>
        <v/>
      </c>
      <c r="AR1215" s="113" t="str">
        <f>_xlfn.IFNA(IF(AND(MATCH(B1215,SlNrfürStrecke!A:A,0)&gt;0,MATCH(C1215,SlNrfürStrecke!B:B,0)&gt;0)=TRUE,"ja","nein"),"nein")</f>
        <v>nein</v>
      </c>
      <c r="AS1215" s="140" t="str">
        <f t="shared" si="341"/>
        <v>nein</v>
      </c>
      <c r="AT1215" s="113" t="str">
        <f t="shared" si="342"/>
        <v>Ja</v>
      </c>
      <c r="AU1215" s="113"/>
      <c r="AV1215" s="141" t="s">
        <v>3607</v>
      </c>
    </row>
    <row r="1216" spans="1:48" s="39" customFormat="1" ht="52.8" hidden="1" x14ac:dyDescent="0.25">
      <c r="A1216" s="23"/>
      <c r="B1216" s="77">
        <v>55507</v>
      </c>
      <c r="C1216" s="81" t="s">
        <v>142</v>
      </c>
      <c r="D1216" s="81" t="s">
        <v>8</v>
      </c>
      <c r="E1216" s="37" t="b">
        <f t="shared" si="343"/>
        <v>0</v>
      </c>
      <c r="F1216" s="37" t="b">
        <f t="shared" si="336"/>
        <v>0</v>
      </c>
      <c r="G1216" s="38" t="str">
        <f t="shared" si="345"/>
        <v>55507 91 g</v>
      </c>
      <c r="H1216" s="18" t="s">
        <v>1738</v>
      </c>
      <c r="I1216" s="94" t="s">
        <v>3164</v>
      </c>
      <c r="J1216" s="19" t="s">
        <v>3</v>
      </c>
      <c r="K1216" s="19" t="s">
        <v>3182</v>
      </c>
      <c r="L1216" s="51"/>
      <c r="M1216" s="51"/>
      <c r="N1216" s="19" t="str">
        <f t="shared" si="346"/>
        <v/>
      </c>
      <c r="O1216" s="22" t="str">
        <f t="shared" ca="1" si="349"/>
        <v>ja</v>
      </c>
      <c r="P1216" s="22" t="str">
        <f t="shared" ca="1" si="350"/>
        <v>ja</v>
      </c>
      <c r="Q1216" s="20" t="str">
        <f t="shared" ca="1" si="347"/>
        <v>Ja</v>
      </c>
      <c r="R1216" s="53" t="s">
        <v>1740</v>
      </c>
      <c r="S1216" s="84"/>
      <c r="T1216" s="83"/>
      <c r="U1216" s="33" t="str">
        <f t="shared" si="337"/>
        <v/>
      </c>
      <c r="V1216" s="29"/>
      <c r="W1216" s="35"/>
      <c r="X1216" s="35"/>
      <c r="Y1216" s="35"/>
      <c r="Z1216" s="35"/>
      <c r="AA1216" s="24" t="str">
        <f>IF(W1216&lt;&gt;"",VLOOKUP(W1216,'Anlagentypen strukt inkl RD end'!$A$2:$H$40,8),"")</f>
        <v/>
      </c>
      <c r="AB1216" s="24" t="str">
        <f>IF(X1216&lt;&gt;"",VLOOKUP(X1216,'Anlagentypen strukt inkl RD end'!$A$2:$H$40,8),"")</f>
        <v/>
      </c>
      <c r="AC1216" s="24" t="str">
        <f>IF(Y1216&lt;&gt;"",VLOOKUP(Y1216,'Anlagentypen strukt inkl RD end'!$A$2:$H$40,8),"")</f>
        <v/>
      </c>
      <c r="AD1216" s="24" t="str">
        <f>IF(Z1216&lt;&gt;"",VLOOKUP(Z1216,'Anlagentypen strukt inkl RD end'!$A$2:$H$40,8),"")</f>
        <v/>
      </c>
      <c r="AE1216" s="33" t="str">
        <f t="shared" si="338"/>
        <v/>
      </c>
      <c r="AF1216" s="25"/>
      <c r="AG1216" s="25"/>
      <c r="AH1216" s="25"/>
      <c r="AI1216" s="25"/>
      <c r="AJ1216" s="47" t="str">
        <f t="shared" si="339"/>
        <v/>
      </c>
      <c r="AK1216" s="48" t="str">
        <f t="shared" si="333"/>
        <v/>
      </c>
      <c r="AL1216" s="47" t="str">
        <f t="shared" si="344"/>
        <v/>
      </c>
      <c r="AM1216" s="27"/>
      <c r="AN1216" s="36" t="str">
        <f t="shared" si="334"/>
        <v/>
      </c>
      <c r="AO1216" s="39" t="str">
        <f t="shared" si="348"/>
        <v/>
      </c>
      <c r="AP1216" s="39" t="str">
        <f t="shared" si="340"/>
        <v/>
      </c>
      <c r="AQ1216" s="97" t="str">
        <f t="shared" si="335"/>
        <v/>
      </c>
      <c r="AR1216" s="113" t="str">
        <f>_xlfn.IFNA(IF(AND(MATCH(B1216,SlNrfürStrecke!A:A,0)&gt;0,MATCH(C1216,SlNrfürStrecke!B:B,0)&gt;0)=TRUE,"ja","nein"),"nein")</f>
        <v>nein</v>
      </c>
      <c r="AS1216" s="140" t="str">
        <f t="shared" si="341"/>
        <v>nein</v>
      </c>
      <c r="AT1216" s="113" t="str">
        <f t="shared" si="342"/>
        <v>Ja</v>
      </c>
      <c r="AU1216" s="113"/>
      <c r="AV1216" s="141" t="s">
        <v>3607</v>
      </c>
    </row>
    <row r="1217" spans="1:48" s="39" customFormat="1" ht="52.8" hidden="1" x14ac:dyDescent="0.25">
      <c r="A1217" s="23"/>
      <c r="B1217" s="77">
        <v>55508</v>
      </c>
      <c r="C1217" s="80" t="s">
        <v>3</v>
      </c>
      <c r="D1217" s="81" t="s">
        <v>8</v>
      </c>
      <c r="E1217" s="37" t="b">
        <f t="shared" si="343"/>
        <v>0</v>
      </c>
      <c r="F1217" s="37" t="b">
        <f t="shared" si="336"/>
        <v>0</v>
      </c>
      <c r="G1217" s="38" t="str">
        <f t="shared" si="345"/>
        <v>55508  g</v>
      </c>
      <c r="H1217" s="18" t="s">
        <v>1742</v>
      </c>
      <c r="I1217" s="93" t="s">
        <v>2346</v>
      </c>
      <c r="J1217" s="19" t="s">
        <v>3</v>
      </c>
      <c r="K1217" s="19" t="s">
        <v>3</v>
      </c>
      <c r="L1217" s="51"/>
      <c r="M1217" s="51"/>
      <c r="N1217" s="19" t="str">
        <f t="shared" si="346"/>
        <v/>
      </c>
      <c r="O1217" s="22" t="str">
        <f t="shared" ca="1" si="349"/>
        <v>ja</v>
      </c>
      <c r="P1217" s="22" t="str">
        <f t="shared" ca="1" si="350"/>
        <v>ja</v>
      </c>
      <c r="Q1217" s="20" t="str">
        <f t="shared" ca="1" si="347"/>
        <v>Ja</v>
      </c>
      <c r="R1217" s="53" t="s">
        <v>1741</v>
      </c>
      <c r="S1217" s="84"/>
      <c r="T1217" s="83"/>
      <c r="U1217" s="33" t="str">
        <f t="shared" si="337"/>
        <v/>
      </c>
      <c r="V1217" s="29"/>
      <c r="W1217" s="35"/>
      <c r="X1217" s="35"/>
      <c r="Y1217" s="35"/>
      <c r="Z1217" s="35"/>
      <c r="AA1217" s="24" t="str">
        <f>IF(W1217&lt;&gt;"",VLOOKUP(W1217,'Anlagentypen strukt inkl RD end'!$A$2:$H$40,8),"")</f>
        <v/>
      </c>
      <c r="AB1217" s="24" t="str">
        <f>IF(X1217&lt;&gt;"",VLOOKUP(X1217,'Anlagentypen strukt inkl RD end'!$A$2:$H$40,8),"")</f>
        <v/>
      </c>
      <c r="AC1217" s="24" t="str">
        <f>IF(Y1217&lt;&gt;"",VLOOKUP(Y1217,'Anlagentypen strukt inkl RD end'!$A$2:$H$40,8),"")</f>
        <v/>
      </c>
      <c r="AD1217" s="24" t="str">
        <f>IF(Z1217&lt;&gt;"",VLOOKUP(Z1217,'Anlagentypen strukt inkl RD end'!$A$2:$H$40,8),"")</f>
        <v/>
      </c>
      <c r="AE1217" s="33" t="str">
        <f t="shared" si="338"/>
        <v/>
      </c>
      <c r="AF1217" s="25"/>
      <c r="AG1217" s="25"/>
      <c r="AH1217" s="25"/>
      <c r="AI1217" s="25"/>
      <c r="AJ1217" s="47" t="str">
        <f t="shared" si="339"/>
        <v/>
      </c>
      <c r="AK1217" s="48" t="str">
        <f t="shared" si="333"/>
        <v/>
      </c>
      <c r="AL1217" s="47" t="str">
        <f t="shared" si="344"/>
        <v/>
      </c>
      <c r="AM1217" s="27"/>
      <c r="AN1217" s="36" t="str">
        <f t="shared" si="334"/>
        <v/>
      </c>
      <c r="AO1217" s="39" t="str">
        <f t="shared" si="348"/>
        <v/>
      </c>
      <c r="AP1217" s="39" t="str">
        <f t="shared" si="340"/>
        <v/>
      </c>
      <c r="AQ1217" s="97" t="str">
        <f t="shared" si="335"/>
        <v/>
      </c>
      <c r="AR1217" s="140" t="str">
        <f>_xlfn.IFNA(IF(AND(MATCH(B1217,SlNrfürStrecke!A:A,0)&gt;0,MATCH(C1217,SlNrfürStrecke!B:B,0)&gt;0)=TRUE,"ja","nein"),"nein")</f>
        <v>nein</v>
      </c>
      <c r="AS1217" s="140" t="str">
        <f t="shared" si="341"/>
        <v>nein</v>
      </c>
      <c r="AT1217" s="113" t="str">
        <f t="shared" si="342"/>
        <v>Ja</v>
      </c>
      <c r="AU1217" s="113"/>
      <c r="AV1217" s="141" t="s">
        <v>3607</v>
      </c>
    </row>
    <row r="1218" spans="1:48" s="39" customFormat="1" ht="52.8" hidden="1" x14ac:dyDescent="0.25">
      <c r="A1218" s="23"/>
      <c r="B1218" s="77">
        <v>55508</v>
      </c>
      <c r="C1218" s="81" t="s">
        <v>112</v>
      </c>
      <c r="D1218" s="81" t="s">
        <v>3</v>
      </c>
      <c r="E1218" s="37" t="b">
        <f t="shared" si="343"/>
        <v>0</v>
      </c>
      <c r="F1218" s="37" t="b">
        <f t="shared" si="336"/>
        <v>0</v>
      </c>
      <c r="G1218" s="38" t="str">
        <f t="shared" si="345"/>
        <v xml:space="preserve">55508 88 </v>
      </c>
      <c r="H1218" s="18" t="s">
        <v>1742</v>
      </c>
      <c r="I1218" s="94" t="s">
        <v>113</v>
      </c>
      <c r="J1218" s="19" t="s">
        <v>3</v>
      </c>
      <c r="K1218" s="19" t="s">
        <v>3</v>
      </c>
      <c r="L1218" s="51"/>
      <c r="M1218" s="51"/>
      <c r="N1218" s="19" t="str">
        <f t="shared" si="346"/>
        <v/>
      </c>
      <c r="O1218" s="22" t="str">
        <f t="shared" ca="1" si="349"/>
        <v>ja</v>
      </c>
      <c r="P1218" s="22" t="str">
        <f t="shared" ca="1" si="350"/>
        <v>ja</v>
      </c>
      <c r="Q1218" s="20" t="str">
        <f t="shared" ca="1" si="347"/>
        <v>Ja</v>
      </c>
      <c r="R1218" s="53" t="s">
        <v>1743</v>
      </c>
      <c r="S1218" s="73"/>
      <c r="T1218" s="28"/>
      <c r="U1218" s="33" t="str">
        <f t="shared" si="337"/>
        <v/>
      </c>
      <c r="V1218" s="29"/>
      <c r="W1218" s="35"/>
      <c r="X1218" s="35"/>
      <c r="Y1218" s="35"/>
      <c r="Z1218" s="35"/>
      <c r="AA1218" s="24" t="str">
        <f>IF(W1218&lt;&gt;"",VLOOKUP(W1218,'Anlagentypen strukt inkl RD end'!$A$2:$H$40,8),"")</f>
        <v/>
      </c>
      <c r="AB1218" s="24" t="str">
        <f>IF(X1218&lt;&gt;"",VLOOKUP(X1218,'Anlagentypen strukt inkl RD end'!$A$2:$H$40,8),"")</f>
        <v/>
      </c>
      <c r="AC1218" s="24" t="str">
        <f>IF(Y1218&lt;&gt;"",VLOOKUP(Y1218,'Anlagentypen strukt inkl RD end'!$A$2:$H$40,8),"")</f>
        <v/>
      </c>
      <c r="AD1218" s="24" t="str">
        <f>IF(Z1218&lt;&gt;"",VLOOKUP(Z1218,'Anlagentypen strukt inkl RD end'!$A$2:$H$40,8),"")</f>
        <v/>
      </c>
      <c r="AE1218" s="33" t="str">
        <f t="shared" si="338"/>
        <v/>
      </c>
      <c r="AF1218" s="25"/>
      <c r="AG1218" s="25"/>
      <c r="AH1218" s="25"/>
      <c r="AI1218" s="25"/>
      <c r="AJ1218" s="47" t="str">
        <f t="shared" si="339"/>
        <v/>
      </c>
      <c r="AK1218" s="48" t="str">
        <f t="shared" ref="AK1218:AK1281" si="351">U1218&amp; AE1218 &amp; IF(AF1218 &lt;&gt;"",AF1218&amp;", ","") &amp;IF(AG1218 &lt;&gt;"",AG1218&amp;", ","") &amp;IF(AH1218 &lt;&gt;"",AH1218&amp;", ","")&amp; IF(AI1218 &lt;&gt;"",AI1218&amp;", ","")</f>
        <v/>
      </c>
      <c r="AL1218" s="47" t="str">
        <f t="shared" si="344"/>
        <v/>
      </c>
      <c r="AM1218" s="27"/>
      <c r="AN1218" s="36" t="str">
        <f t="shared" ref="AN1218:AN1281" si="352">IF(AND(V1218="X",AJ1218=""),"R/D-Verfahren für die Behandlung fehlen!","")</f>
        <v/>
      </c>
      <c r="AO1218" s="39" t="str">
        <f t="shared" si="348"/>
        <v/>
      </c>
      <c r="AP1218" s="39" t="str">
        <f t="shared" si="340"/>
        <v/>
      </c>
      <c r="AQ1218" s="97" t="str">
        <f t="shared" ref="AQ1218:AQ1281" si="353">IF(A1218="X",(IF(OR(S1218="X",T1218="X",V1218="X")=TRUE,"","Spalten S, T und V nicht befüllt!")),IF(OR(S1218="X",T1218="X",V1218="X"),"Spalte A nicht befüllt!",""))</f>
        <v/>
      </c>
      <c r="AR1218" s="113" t="str">
        <f>_xlfn.IFNA(IF(AND(MATCH(B1218,SlNrfürStrecke!A:A,0)&gt;0,MATCH(C1218,SlNrfürStrecke!B:B,0)&gt;0)=TRUE,"ja","nein"),"nein")</f>
        <v>nein</v>
      </c>
      <c r="AS1218" s="140" t="str">
        <f t="shared" si="341"/>
        <v>nein</v>
      </c>
      <c r="AT1218" s="113" t="str">
        <f t="shared" si="342"/>
        <v>Ja</v>
      </c>
      <c r="AU1218" s="113"/>
      <c r="AV1218" s="141" t="s">
        <v>3607</v>
      </c>
    </row>
    <row r="1219" spans="1:48" s="39" customFormat="1" ht="52.8" hidden="1" x14ac:dyDescent="0.25">
      <c r="A1219" s="23"/>
      <c r="B1219" s="77">
        <v>55508</v>
      </c>
      <c r="C1219" s="81" t="s">
        <v>142</v>
      </c>
      <c r="D1219" s="81" t="s">
        <v>8</v>
      </c>
      <c r="E1219" s="37" t="b">
        <f t="shared" si="343"/>
        <v>0</v>
      </c>
      <c r="F1219" s="37" t="b">
        <f t="shared" ref="F1219:F1262" si="354">AND(A1219="X",D1219="g")</f>
        <v>0</v>
      </c>
      <c r="G1219" s="38" t="str">
        <f t="shared" si="345"/>
        <v>55508 91 g</v>
      </c>
      <c r="H1219" s="18" t="s">
        <v>1742</v>
      </c>
      <c r="I1219" s="94" t="s">
        <v>3164</v>
      </c>
      <c r="J1219" s="19" t="s">
        <v>3</v>
      </c>
      <c r="K1219" s="19" t="s">
        <v>3182</v>
      </c>
      <c r="L1219" s="51"/>
      <c r="M1219" s="51"/>
      <c r="N1219" s="19" t="str">
        <f t="shared" si="346"/>
        <v/>
      </c>
      <c r="O1219" s="22" t="str">
        <f t="shared" ca="1" si="349"/>
        <v>ja</v>
      </c>
      <c r="P1219" s="22" t="str">
        <f t="shared" ca="1" si="350"/>
        <v>ja</v>
      </c>
      <c r="Q1219" s="20" t="str">
        <f t="shared" ca="1" si="347"/>
        <v>Ja</v>
      </c>
      <c r="R1219" s="53" t="s">
        <v>1744</v>
      </c>
      <c r="S1219" s="84"/>
      <c r="T1219" s="83"/>
      <c r="U1219" s="33" t="str">
        <f t="shared" ref="U1219:U1282" si="355">IF(T1219="X","R13, D15 ", "")</f>
        <v/>
      </c>
      <c r="V1219" s="29"/>
      <c r="W1219" s="35"/>
      <c r="X1219" s="35"/>
      <c r="Y1219" s="35"/>
      <c r="Z1219" s="35"/>
      <c r="AA1219" s="24" t="str">
        <f>IF(W1219&lt;&gt;"",VLOOKUP(W1219,'Anlagentypen strukt inkl RD end'!$A$2:$H$40,8),"")</f>
        <v/>
      </c>
      <c r="AB1219" s="24" t="str">
        <f>IF(X1219&lt;&gt;"",VLOOKUP(X1219,'Anlagentypen strukt inkl RD end'!$A$2:$H$40,8),"")</f>
        <v/>
      </c>
      <c r="AC1219" s="24" t="str">
        <f>IF(Y1219&lt;&gt;"",VLOOKUP(Y1219,'Anlagentypen strukt inkl RD end'!$A$2:$H$40,8),"")</f>
        <v/>
      </c>
      <c r="AD1219" s="24" t="str">
        <f>IF(Z1219&lt;&gt;"",VLOOKUP(Z1219,'Anlagentypen strukt inkl RD end'!$A$2:$H$40,8),"")</f>
        <v/>
      </c>
      <c r="AE1219" s="33" t="str">
        <f t="shared" ref="AE1219:AE1282" si="356">AA1219&amp;AB1219&amp;AD1219&amp;AC1219</f>
        <v/>
      </c>
      <c r="AF1219" s="25"/>
      <c r="AG1219" s="25"/>
      <c r="AH1219" s="25"/>
      <c r="AI1219" s="25"/>
      <c r="AJ1219" s="47" t="str">
        <f t="shared" ref="AJ1219:AJ1282" si="357">IF(AE1219 &lt;&gt;"",AE1219&amp;", ","") &amp;IF(AF1219 &lt;&gt;"",AF1219&amp;", ","") &amp;IF(AG1219 &lt;&gt;"",AG1219&amp;", ","") &amp;IF(AH1219 &lt;&gt;"",AH1219&amp;", ","")&amp; IF(AI1219 &lt;&gt;"",AI1219&amp;", ","")</f>
        <v/>
      </c>
      <c r="AK1219" s="48" t="str">
        <f t="shared" si="351"/>
        <v/>
      </c>
      <c r="AL1219" s="47" t="str">
        <f t="shared" si="344"/>
        <v/>
      </c>
      <c r="AM1219" s="27"/>
      <c r="AN1219" s="36" t="str">
        <f t="shared" si="352"/>
        <v/>
      </c>
      <c r="AO1219" s="39" t="str">
        <f t="shared" si="348"/>
        <v/>
      </c>
      <c r="AP1219" s="39" t="str">
        <f t="shared" ref="AP1219:AP1282" si="358">IF(OR(A1219="X",S1219="X",T1219="X",V1219="X"),"X","")</f>
        <v/>
      </c>
      <c r="AQ1219" s="97" t="str">
        <f t="shared" si="353"/>
        <v/>
      </c>
      <c r="AR1219" s="113" t="str">
        <f>_xlfn.IFNA(IF(AND(MATCH(B1219,SlNrfürStrecke!A:A,0)&gt;0,MATCH(C1219,SlNrfürStrecke!B:B,0)&gt;0)=TRUE,"ja","nein"),"nein")</f>
        <v>nein</v>
      </c>
      <c r="AS1219" s="140" t="str">
        <f t="shared" ref="AS1219:AS1282" si="359">AR1219</f>
        <v>nein</v>
      </c>
      <c r="AT1219" s="113" t="str">
        <f t="shared" ref="AT1219:AT1282" si="360">IF(AS1219="ja","Nein","Ja")</f>
        <v>Ja</v>
      </c>
      <c r="AU1219" s="113"/>
      <c r="AV1219" s="141" t="s">
        <v>3607</v>
      </c>
    </row>
    <row r="1220" spans="1:48" s="39" customFormat="1" x14ac:dyDescent="0.25">
      <c r="A1220" s="23" t="s">
        <v>2345</v>
      </c>
      <c r="B1220" s="77">
        <v>55509</v>
      </c>
      <c r="C1220" s="80" t="s">
        <v>3</v>
      </c>
      <c r="D1220" s="81" t="s">
        <v>3</v>
      </c>
      <c r="E1220" s="37" t="b">
        <f t="shared" ref="E1220:E1262" si="361">AND(A1220="X",D1220="")</f>
        <v>1</v>
      </c>
      <c r="F1220" s="37" t="b">
        <f t="shared" si="354"/>
        <v>0</v>
      </c>
      <c r="G1220" s="38" t="str">
        <f t="shared" si="345"/>
        <v xml:space="preserve">55509  </v>
      </c>
      <c r="H1220" s="18" t="s">
        <v>1747</v>
      </c>
      <c r="I1220" s="93" t="s">
        <v>2346</v>
      </c>
      <c r="J1220" s="19" t="s">
        <v>3417</v>
      </c>
      <c r="K1220" s="19" t="s">
        <v>3</v>
      </c>
      <c r="L1220" s="51"/>
      <c r="M1220" s="51"/>
      <c r="N1220" s="19" t="str">
        <f t="shared" si="346"/>
        <v/>
      </c>
      <c r="O1220" s="22" t="str">
        <f t="shared" ca="1" si="349"/>
        <v>ja</v>
      </c>
      <c r="P1220" s="22" t="str">
        <f t="shared" ca="1" si="350"/>
        <v>ja</v>
      </c>
      <c r="Q1220" s="20" t="str">
        <f t="shared" ca="1" si="347"/>
        <v>Ja</v>
      </c>
      <c r="R1220" s="53" t="s">
        <v>1745</v>
      </c>
      <c r="S1220" s="73" t="s">
        <v>2345</v>
      </c>
      <c r="T1220" s="28"/>
      <c r="U1220" s="33" t="str">
        <f t="shared" si="355"/>
        <v/>
      </c>
      <c r="V1220" s="29"/>
      <c r="W1220" s="35"/>
      <c r="X1220" s="35"/>
      <c r="Y1220" s="35"/>
      <c r="Z1220" s="35"/>
      <c r="AA1220" s="24" t="str">
        <f>IF(W1220&lt;&gt;"",VLOOKUP(W1220,'Anlagentypen strukt inkl RD end'!$A$2:$H$40,8),"")</f>
        <v/>
      </c>
      <c r="AB1220" s="24" t="str">
        <f>IF(X1220&lt;&gt;"",VLOOKUP(X1220,'Anlagentypen strukt inkl RD end'!$A$2:$H$40,8),"")</f>
        <v/>
      </c>
      <c r="AC1220" s="24" t="str">
        <f>IF(Y1220&lt;&gt;"",VLOOKUP(Y1220,'Anlagentypen strukt inkl RD end'!$A$2:$H$40,8),"")</f>
        <v/>
      </c>
      <c r="AD1220" s="24" t="str">
        <f>IF(Z1220&lt;&gt;"",VLOOKUP(Z1220,'Anlagentypen strukt inkl RD end'!$A$2:$H$40,8),"")</f>
        <v/>
      </c>
      <c r="AE1220" s="33" t="str">
        <f t="shared" si="356"/>
        <v/>
      </c>
      <c r="AF1220" s="25"/>
      <c r="AG1220" s="25"/>
      <c r="AH1220" s="25"/>
      <c r="AI1220" s="25"/>
      <c r="AJ1220" s="47" t="str">
        <f t="shared" si="357"/>
        <v/>
      </c>
      <c r="AK1220" s="48" t="str">
        <f t="shared" si="351"/>
        <v/>
      </c>
      <c r="AL1220" s="47" t="str">
        <f t="shared" ref="AL1220:AL1283" si="362">AE1220 &amp; IF(AF1220 &lt;&gt;"",AF1220&amp;", ","") &amp;IF(AG1220 &lt;&gt;"",AG1220&amp;", ","") &amp;IF(AH1220 &lt;&gt;"",AH1220&amp;", ","")&amp; IF(AI1220 &lt;&gt;"",AI1220&amp;", ","")</f>
        <v/>
      </c>
      <c r="AM1220" s="27"/>
      <c r="AN1220" s="36" t="str">
        <f t="shared" si="352"/>
        <v/>
      </c>
      <c r="AO1220" s="39" t="str">
        <f t="shared" si="348"/>
        <v/>
      </c>
      <c r="AP1220" s="39" t="str">
        <f t="shared" si="358"/>
        <v>X</v>
      </c>
      <c r="AQ1220" s="97" t="str">
        <f t="shared" si="353"/>
        <v/>
      </c>
      <c r="AR1220" s="140" t="str">
        <f>_xlfn.IFNA(IF(AND(MATCH(B1220,SlNrfürStrecke!A:A,0)&gt;0,MATCH(C1220,SlNrfürStrecke!B:B,0)&gt;0)=TRUE,"ja","nein"),"nein")</f>
        <v>ja</v>
      </c>
      <c r="AS1220" s="140" t="str">
        <f t="shared" si="359"/>
        <v>ja</v>
      </c>
      <c r="AT1220" s="113" t="str">
        <f t="shared" si="360"/>
        <v>Nein</v>
      </c>
      <c r="AU1220" s="113"/>
      <c r="AV1220" s="141" t="s">
        <v>3607</v>
      </c>
    </row>
    <row r="1221" spans="1:48" s="39" customFormat="1" ht="26.4" hidden="1" x14ac:dyDescent="0.25">
      <c r="A1221" s="23"/>
      <c r="B1221" s="77">
        <v>55509</v>
      </c>
      <c r="C1221" s="81" t="s">
        <v>142</v>
      </c>
      <c r="D1221" s="81" t="s">
        <v>3</v>
      </c>
      <c r="E1221" s="37" t="b">
        <f t="shared" si="361"/>
        <v>0</v>
      </c>
      <c r="F1221" s="37" t="b">
        <f t="shared" si="354"/>
        <v>0</v>
      </c>
      <c r="G1221" s="38" t="str">
        <f t="shared" si="345"/>
        <v xml:space="preserve">55509 91 </v>
      </c>
      <c r="H1221" s="18" t="s">
        <v>1747</v>
      </c>
      <c r="I1221" s="94" t="s">
        <v>3164</v>
      </c>
      <c r="J1221" s="19" t="s">
        <v>3418</v>
      </c>
      <c r="K1221" s="19" t="s">
        <v>3</v>
      </c>
      <c r="L1221" s="51"/>
      <c r="M1221" s="51"/>
      <c r="N1221" s="19" t="str">
        <f t="shared" si="346"/>
        <v/>
      </c>
      <c r="O1221" s="22" t="str">
        <f t="shared" ca="1" si="349"/>
        <v>ja</v>
      </c>
      <c r="P1221" s="22" t="str">
        <f t="shared" ca="1" si="350"/>
        <v>ja</v>
      </c>
      <c r="Q1221" s="20" t="str">
        <f t="shared" ca="1" si="347"/>
        <v>Ja</v>
      </c>
      <c r="R1221" s="53" t="s">
        <v>1748</v>
      </c>
      <c r="S1221" s="73"/>
      <c r="T1221" s="28"/>
      <c r="U1221" s="33" t="str">
        <f t="shared" si="355"/>
        <v/>
      </c>
      <c r="V1221" s="29"/>
      <c r="W1221" s="35"/>
      <c r="X1221" s="35"/>
      <c r="Y1221" s="35"/>
      <c r="Z1221" s="35"/>
      <c r="AA1221" s="24" t="str">
        <f>IF(W1221&lt;&gt;"",VLOOKUP(W1221,'Anlagentypen strukt inkl RD end'!$A$2:$H$40,8),"")</f>
        <v/>
      </c>
      <c r="AB1221" s="24" t="str">
        <f>IF(X1221&lt;&gt;"",VLOOKUP(X1221,'Anlagentypen strukt inkl RD end'!$A$2:$H$40,8),"")</f>
        <v/>
      </c>
      <c r="AC1221" s="24" t="str">
        <f>IF(Y1221&lt;&gt;"",VLOOKUP(Y1221,'Anlagentypen strukt inkl RD end'!$A$2:$H$40,8),"")</f>
        <v/>
      </c>
      <c r="AD1221" s="24" t="str">
        <f>IF(Z1221&lt;&gt;"",VLOOKUP(Z1221,'Anlagentypen strukt inkl RD end'!$A$2:$H$40,8),"")</f>
        <v/>
      </c>
      <c r="AE1221" s="33" t="str">
        <f t="shared" si="356"/>
        <v/>
      </c>
      <c r="AF1221" s="25"/>
      <c r="AG1221" s="25"/>
      <c r="AH1221" s="25"/>
      <c r="AI1221" s="25"/>
      <c r="AJ1221" s="47" t="str">
        <f t="shared" si="357"/>
        <v/>
      </c>
      <c r="AK1221" s="48" t="str">
        <f t="shared" si="351"/>
        <v/>
      </c>
      <c r="AL1221" s="47" t="str">
        <f t="shared" si="362"/>
        <v/>
      </c>
      <c r="AM1221" s="27"/>
      <c r="AN1221" s="36" t="str">
        <f t="shared" si="352"/>
        <v/>
      </c>
      <c r="AO1221" s="39" t="str">
        <f t="shared" si="348"/>
        <v/>
      </c>
      <c r="AP1221" s="39" t="str">
        <f t="shared" si="358"/>
        <v/>
      </c>
      <c r="AQ1221" s="97" t="str">
        <f t="shared" si="353"/>
        <v/>
      </c>
      <c r="AR1221" s="113" t="str">
        <f>_xlfn.IFNA(IF(AND(MATCH(B1221,SlNrfürStrecke!A:A,0)&gt;0,MATCH(C1221,SlNrfürStrecke!B:B,0)&gt;0)=TRUE,"ja","nein"),"nein")</f>
        <v>nein</v>
      </c>
      <c r="AS1221" s="140" t="str">
        <f t="shared" si="359"/>
        <v>nein</v>
      </c>
      <c r="AT1221" s="113" t="str">
        <f t="shared" si="360"/>
        <v>Ja</v>
      </c>
      <c r="AU1221" s="113"/>
      <c r="AV1221" s="141" t="s">
        <v>3607</v>
      </c>
    </row>
    <row r="1222" spans="1:48" s="39" customFormat="1" ht="26.4" x14ac:dyDescent="0.25">
      <c r="A1222" s="23" t="s">
        <v>2345</v>
      </c>
      <c r="B1222" s="77">
        <v>55510</v>
      </c>
      <c r="C1222" s="80" t="s">
        <v>3</v>
      </c>
      <c r="D1222" s="81" t="s">
        <v>3</v>
      </c>
      <c r="E1222" s="37" t="b">
        <f t="shared" si="361"/>
        <v>1</v>
      </c>
      <c r="F1222" s="37" t="b">
        <f t="shared" si="354"/>
        <v>0</v>
      </c>
      <c r="G1222" s="38" t="str">
        <f t="shared" si="345"/>
        <v xml:space="preserve">55510  </v>
      </c>
      <c r="H1222" s="18" t="s">
        <v>1750</v>
      </c>
      <c r="I1222" s="93" t="s">
        <v>2346</v>
      </c>
      <c r="J1222" s="19" t="s">
        <v>3419</v>
      </c>
      <c r="K1222" s="19" t="s">
        <v>3</v>
      </c>
      <c r="L1222" s="51"/>
      <c r="M1222" s="51"/>
      <c r="N1222" s="19" t="str">
        <f t="shared" si="346"/>
        <v/>
      </c>
      <c r="O1222" s="22" t="str">
        <f t="shared" ca="1" si="349"/>
        <v>ja</v>
      </c>
      <c r="P1222" s="22" t="str">
        <f t="shared" ca="1" si="350"/>
        <v>ja</v>
      </c>
      <c r="Q1222" s="20" t="str">
        <f t="shared" ca="1" si="347"/>
        <v>Ja</v>
      </c>
      <c r="R1222" s="53" t="s">
        <v>1749</v>
      </c>
      <c r="S1222" s="73" t="s">
        <v>2345</v>
      </c>
      <c r="T1222" s="28"/>
      <c r="U1222" s="33" t="str">
        <f t="shared" si="355"/>
        <v/>
      </c>
      <c r="V1222" s="29"/>
      <c r="W1222" s="35"/>
      <c r="X1222" s="35"/>
      <c r="Y1222" s="35"/>
      <c r="Z1222" s="35"/>
      <c r="AA1222" s="24" t="str">
        <f>IF(W1222&lt;&gt;"",VLOOKUP(W1222,'Anlagentypen strukt inkl RD end'!$A$2:$H$40,8),"")</f>
        <v/>
      </c>
      <c r="AB1222" s="24" t="str">
        <f>IF(X1222&lt;&gt;"",VLOOKUP(X1222,'Anlagentypen strukt inkl RD end'!$A$2:$H$40,8),"")</f>
        <v/>
      </c>
      <c r="AC1222" s="24" t="str">
        <f>IF(Y1222&lt;&gt;"",VLOOKUP(Y1222,'Anlagentypen strukt inkl RD end'!$A$2:$H$40,8),"")</f>
        <v/>
      </c>
      <c r="AD1222" s="24" t="str">
        <f>IF(Z1222&lt;&gt;"",VLOOKUP(Z1222,'Anlagentypen strukt inkl RD end'!$A$2:$H$40,8),"")</f>
        <v/>
      </c>
      <c r="AE1222" s="33" t="str">
        <f t="shared" si="356"/>
        <v/>
      </c>
      <c r="AF1222" s="25"/>
      <c r="AG1222" s="25"/>
      <c r="AH1222" s="25"/>
      <c r="AI1222" s="25"/>
      <c r="AJ1222" s="47" t="str">
        <f t="shared" si="357"/>
        <v/>
      </c>
      <c r="AK1222" s="48" t="str">
        <f t="shared" si="351"/>
        <v/>
      </c>
      <c r="AL1222" s="47" t="str">
        <f t="shared" si="362"/>
        <v/>
      </c>
      <c r="AM1222" s="27"/>
      <c r="AN1222" s="36" t="str">
        <f t="shared" si="352"/>
        <v/>
      </c>
      <c r="AO1222" s="39" t="str">
        <f t="shared" si="348"/>
        <v/>
      </c>
      <c r="AP1222" s="39" t="str">
        <f t="shared" si="358"/>
        <v>X</v>
      </c>
      <c r="AQ1222" s="97" t="str">
        <f t="shared" si="353"/>
        <v/>
      </c>
      <c r="AR1222" s="140" t="str">
        <f>_xlfn.IFNA(IF(AND(MATCH(B1222,SlNrfürStrecke!A:A,0)&gt;0,MATCH(C1222,SlNrfürStrecke!B:B,0)&gt;0)=TRUE,"ja","nein"),"nein")</f>
        <v>ja</v>
      </c>
      <c r="AS1222" s="140" t="str">
        <f t="shared" si="359"/>
        <v>ja</v>
      </c>
      <c r="AT1222" s="113" t="str">
        <f t="shared" si="360"/>
        <v>Nein</v>
      </c>
      <c r="AU1222" s="113"/>
      <c r="AV1222" s="141" t="s">
        <v>3607</v>
      </c>
    </row>
    <row r="1223" spans="1:48" s="39" customFormat="1" ht="26.4" hidden="1" x14ac:dyDescent="0.25">
      <c r="A1223" s="23"/>
      <c r="B1223" s="77">
        <v>55510</v>
      </c>
      <c r="C1223" s="81" t="s">
        <v>142</v>
      </c>
      <c r="D1223" s="81" t="s">
        <v>3</v>
      </c>
      <c r="E1223" s="37" t="b">
        <f t="shared" si="361"/>
        <v>0</v>
      </c>
      <c r="F1223" s="37" t="b">
        <f t="shared" si="354"/>
        <v>0</v>
      </c>
      <c r="G1223" s="38" t="str">
        <f t="shared" si="345"/>
        <v xml:space="preserve">55510 91 </v>
      </c>
      <c r="H1223" s="18" t="s">
        <v>1750</v>
      </c>
      <c r="I1223" s="94" t="s">
        <v>3164</v>
      </c>
      <c r="J1223" s="19" t="s">
        <v>3420</v>
      </c>
      <c r="K1223" s="19" t="s">
        <v>3</v>
      </c>
      <c r="L1223" s="51"/>
      <c r="M1223" s="51"/>
      <c r="N1223" s="19" t="str">
        <f t="shared" si="346"/>
        <v/>
      </c>
      <c r="O1223" s="22" t="str">
        <f t="shared" ca="1" si="349"/>
        <v>ja</v>
      </c>
      <c r="P1223" s="22" t="str">
        <f t="shared" ca="1" si="350"/>
        <v>ja</v>
      </c>
      <c r="Q1223" s="20" t="str">
        <f t="shared" ca="1" si="347"/>
        <v>Ja</v>
      </c>
      <c r="R1223" s="53" t="s">
        <v>1751</v>
      </c>
      <c r="S1223" s="73"/>
      <c r="T1223" s="28"/>
      <c r="U1223" s="33" t="str">
        <f t="shared" si="355"/>
        <v/>
      </c>
      <c r="V1223" s="29"/>
      <c r="W1223" s="35"/>
      <c r="X1223" s="35"/>
      <c r="Y1223" s="35"/>
      <c r="Z1223" s="35"/>
      <c r="AA1223" s="24" t="str">
        <f>IF(W1223&lt;&gt;"",VLOOKUP(W1223,'Anlagentypen strukt inkl RD end'!$A$2:$H$40,8),"")</f>
        <v/>
      </c>
      <c r="AB1223" s="24" t="str">
        <f>IF(X1223&lt;&gt;"",VLOOKUP(X1223,'Anlagentypen strukt inkl RD end'!$A$2:$H$40,8),"")</f>
        <v/>
      </c>
      <c r="AC1223" s="24" t="str">
        <f>IF(Y1223&lt;&gt;"",VLOOKUP(Y1223,'Anlagentypen strukt inkl RD end'!$A$2:$H$40,8),"")</f>
        <v/>
      </c>
      <c r="AD1223" s="24" t="str">
        <f>IF(Z1223&lt;&gt;"",VLOOKUP(Z1223,'Anlagentypen strukt inkl RD end'!$A$2:$H$40,8),"")</f>
        <v/>
      </c>
      <c r="AE1223" s="33" t="str">
        <f t="shared" si="356"/>
        <v/>
      </c>
      <c r="AF1223" s="25"/>
      <c r="AG1223" s="25"/>
      <c r="AH1223" s="25"/>
      <c r="AI1223" s="25"/>
      <c r="AJ1223" s="47" t="str">
        <f t="shared" si="357"/>
        <v/>
      </c>
      <c r="AK1223" s="48" t="str">
        <f t="shared" si="351"/>
        <v/>
      </c>
      <c r="AL1223" s="47" t="str">
        <f t="shared" si="362"/>
        <v/>
      </c>
      <c r="AM1223" s="27"/>
      <c r="AN1223" s="36" t="str">
        <f t="shared" si="352"/>
        <v/>
      </c>
      <c r="AO1223" s="39" t="str">
        <f t="shared" si="348"/>
        <v/>
      </c>
      <c r="AP1223" s="39" t="str">
        <f t="shared" si="358"/>
        <v/>
      </c>
      <c r="AQ1223" s="97" t="str">
        <f t="shared" si="353"/>
        <v/>
      </c>
      <c r="AR1223" s="113" t="str">
        <f>_xlfn.IFNA(IF(AND(MATCH(B1223,SlNrfürStrecke!A:A,0)&gt;0,MATCH(C1223,SlNrfürStrecke!B:B,0)&gt;0)=TRUE,"ja","nein"),"nein")</f>
        <v>nein</v>
      </c>
      <c r="AS1223" s="140" t="str">
        <f t="shared" si="359"/>
        <v>nein</v>
      </c>
      <c r="AT1223" s="113" t="str">
        <f t="shared" si="360"/>
        <v>Ja</v>
      </c>
      <c r="AU1223" s="113"/>
      <c r="AV1223" s="141" t="s">
        <v>3607</v>
      </c>
    </row>
    <row r="1224" spans="1:48" s="39" customFormat="1" ht="26.4" x14ac:dyDescent="0.25">
      <c r="A1224" s="23" t="s">
        <v>2345</v>
      </c>
      <c r="B1224" s="77">
        <v>55513</v>
      </c>
      <c r="C1224" s="80" t="s">
        <v>3</v>
      </c>
      <c r="D1224" s="81" t="s">
        <v>3</v>
      </c>
      <c r="E1224" s="37" t="b">
        <f t="shared" si="361"/>
        <v>1</v>
      </c>
      <c r="F1224" s="37" t="b">
        <f t="shared" si="354"/>
        <v>0</v>
      </c>
      <c r="G1224" s="38" t="str">
        <f t="shared" si="345"/>
        <v xml:space="preserve">55513  </v>
      </c>
      <c r="H1224" s="18" t="s">
        <v>1753</v>
      </c>
      <c r="I1224" s="93" t="s">
        <v>2346</v>
      </c>
      <c r="J1224" s="19" t="s">
        <v>3419</v>
      </c>
      <c r="K1224" s="19" t="s">
        <v>3</v>
      </c>
      <c r="L1224" s="51"/>
      <c r="M1224" s="51"/>
      <c r="N1224" s="19" t="str">
        <f t="shared" si="346"/>
        <v/>
      </c>
      <c r="O1224" s="22" t="str">
        <f t="shared" ca="1" si="349"/>
        <v>ja</v>
      </c>
      <c r="P1224" s="22" t="str">
        <f t="shared" ca="1" si="350"/>
        <v>ja</v>
      </c>
      <c r="Q1224" s="20" t="str">
        <f t="shared" ca="1" si="347"/>
        <v>Ja</v>
      </c>
      <c r="R1224" s="53" t="s">
        <v>1752</v>
      </c>
      <c r="S1224" s="73" t="s">
        <v>2345</v>
      </c>
      <c r="T1224" s="28"/>
      <c r="U1224" s="33" t="str">
        <f t="shared" si="355"/>
        <v/>
      </c>
      <c r="V1224" s="29"/>
      <c r="W1224" s="35"/>
      <c r="X1224" s="35"/>
      <c r="Y1224" s="35"/>
      <c r="Z1224" s="35"/>
      <c r="AA1224" s="24" t="str">
        <f>IF(W1224&lt;&gt;"",VLOOKUP(W1224,'Anlagentypen strukt inkl RD end'!$A$2:$H$40,8),"")</f>
        <v/>
      </c>
      <c r="AB1224" s="24" t="str">
        <f>IF(X1224&lt;&gt;"",VLOOKUP(X1224,'Anlagentypen strukt inkl RD end'!$A$2:$H$40,8),"")</f>
        <v/>
      </c>
      <c r="AC1224" s="24" t="str">
        <f>IF(Y1224&lt;&gt;"",VLOOKUP(Y1224,'Anlagentypen strukt inkl RD end'!$A$2:$H$40,8),"")</f>
        <v/>
      </c>
      <c r="AD1224" s="24" t="str">
        <f>IF(Z1224&lt;&gt;"",VLOOKUP(Z1224,'Anlagentypen strukt inkl RD end'!$A$2:$H$40,8),"")</f>
        <v/>
      </c>
      <c r="AE1224" s="33" t="str">
        <f t="shared" si="356"/>
        <v/>
      </c>
      <c r="AF1224" s="25"/>
      <c r="AG1224" s="25"/>
      <c r="AH1224" s="25"/>
      <c r="AI1224" s="25"/>
      <c r="AJ1224" s="47" t="str">
        <f t="shared" si="357"/>
        <v/>
      </c>
      <c r="AK1224" s="48" t="str">
        <f t="shared" si="351"/>
        <v/>
      </c>
      <c r="AL1224" s="47" t="str">
        <f t="shared" si="362"/>
        <v/>
      </c>
      <c r="AM1224" s="27"/>
      <c r="AN1224" s="36" t="str">
        <f t="shared" si="352"/>
        <v/>
      </c>
      <c r="AO1224" s="39" t="str">
        <f t="shared" si="348"/>
        <v/>
      </c>
      <c r="AP1224" s="39" t="str">
        <f t="shared" si="358"/>
        <v>X</v>
      </c>
      <c r="AQ1224" s="97" t="str">
        <f t="shared" si="353"/>
        <v/>
      </c>
      <c r="AR1224" s="140" t="str">
        <f>_xlfn.IFNA(IF(AND(MATCH(B1224,SlNrfürStrecke!A:A,0)&gt;0,MATCH(C1224,SlNrfürStrecke!B:B,0)&gt;0)=TRUE,"ja","nein"),"nein")</f>
        <v>ja</v>
      </c>
      <c r="AS1224" s="140" t="str">
        <f t="shared" si="359"/>
        <v>ja</v>
      </c>
      <c r="AT1224" s="113" t="str">
        <f t="shared" si="360"/>
        <v>Nein</v>
      </c>
      <c r="AU1224" s="113"/>
      <c r="AV1224" s="141" t="s">
        <v>3607</v>
      </c>
    </row>
    <row r="1225" spans="1:48" s="39" customFormat="1" ht="26.4" hidden="1" x14ac:dyDescent="0.25">
      <c r="A1225" s="23"/>
      <c r="B1225" s="77">
        <v>55513</v>
      </c>
      <c r="C1225" s="81" t="s">
        <v>142</v>
      </c>
      <c r="D1225" s="81" t="s">
        <v>3</v>
      </c>
      <c r="E1225" s="37" t="b">
        <f t="shared" si="361"/>
        <v>0</v>
      </c>
      <c r="F1225" s="37" t="b">
        <f t="shared" si="354"/>
        <v>0</v>
      </c>
      <c r="G1225" s="38" t="str">
        <f t="shared" si="345"/>
        <v xml:space="preserve">55513 91 </v>
      </c>
      <c r="H1225" s="18" t="s">
        <v>1753</v>
      </c>
      <c r="I1225" s="94" t="s">
        <v>3164</v>
      </c>
      <c r="J1225" s="19" t="s">
        <v>3420</v>
      </c>
      <c r="K1225" s="19" t="s">
        <v>3</v>
      </c>
      <c r="L1225" s="51"/>
      <c r="M1225" s="51"/>
      <c r="N1225" s="19" t="str">
        <f t="shared" si="346"/>
        <v/>
      </c>
      <c r="O1225" s="22" t="str">
        <f t="shared" ca="1" si="349"/>
        <v>ja</v>
      </c>
      <c r="P1225" s="22" t="str">
        <f t="shared" ca="1" si="350"/>
        <v>ja</v>
      </c>
      <c r="Q1225" s="20" t="str">
        <f t="shared" ca="1" si="347"/>
        <v>Ja</v>
      </c>
      <c r="R1225" s="53" t="s">
        <v>1754</v>
      </c>
      <c r="S1225" s="73"/>
      <c r="T1225" s="28"/>
      <c r="U1225" s="33" t="str">
        <f t="shared" si="355"/>
        <v/>
      </c>
      <c r="V1225" s="29"/>
      <c r="W1225" s="35"/>
      <c r="X1225" s="35"/>
      <c r="Y1225" s="35"/>
      <c r="Z1225" s="35"/>
      <c r="AA1225" s="24" t="str">
        <f>IF(W1225&lt;&gt;"",VLOOKUP(W1225,'Anlagentypen strukt inkl RD end'!$A$2:$H$40,8),"")</f>
        <v/>
      </c>
      <c r="AB1225" s="24" t="str">
        <f>IF(X1225&lt;&gt;"",VLOOKUP(X1225,'Anlagentypen strukt inkl RD end'!$A$2:$H$40,8),"")</f>
        <v/>
      </c>
      <c r="AC1225" s="24" t="str">
        <f>IF(Y1225&lt;&gt;"",VLOOKUP(Y1225,'Anlagentypen strukt inkl RD end'!$A$2:$H$40,8),"")</f>
        <v/>
      </c>
      <c r="AD1225" s="24" t="str">
        <f>IF(Z1225&lt;&gt;"",VLOOKUP(Z1225,'Anlagentypen strukt inkl RD end'!$A$2:$H$40,8),"")</f>
        <v/>
      </c>
      <c r="AE1225" s="33" t="str">
        <f t="shared" si="356"/>
        <v/>
      </c>
      <c r="AF1225" s="25"/>
      <c r="AG1225" s="25"/>
      <c r="AH1225" s="25"/>
      <c r="AI1225" s="25"/>
      <c r="AJ1225" s="47" t="str">
        <f t="shared" si="357"/>
        <v/>
      </c>
      <c r="AK1225" s="48" t="str">
        <f t="shared" si="351"/>
        <v/>
      </c>
      <c r="AL1225" s="47" t="str">
        <f t="shared" si="362"/>
        <v/>
      </c>
      <c r="AM1225" s="27"/>
      <c r="AN1225" s="36" t="str">
        <f t="shared" si="352"/>
        <v/>
      </c>
      <c r="AO1225" s="39" t="str">
        <f t="shared" si="348"/>
        <v/>
      </c>
      <c r="AP1225" s="39" t="str">
        <f t="shared" si="358"/>
        <v/>
      </c>
      <c r="AQ1225" s="97" t="str">
        <f t="shared" si="353"/>
        <v/>
      </c>
      <c r="AR1225" s="113" t="str">
        <f>_xlfn.IFNA(IF(AND(MATCH(B1225,SlNrfürStrecke!A:A,0)&gt;0,MATCH(C1225,SlNrfürStrecke!B:B,0)&gt;0)=TRUE,"ja","nein"),"nein")</f>
        <v>nein</v>
      </c>
      <c r="AS1225" s="140" t="str">
        <f t="shared" si="359"/>
        <v>nein</v>
      </c>
      <c r="AT1225" s="113" t="str">
        <f t="shared" si="360"/>
        <v>Ja</v>
      </c>
      <c r="AU1225" s="113"/>
      <c r="AV1225" s="141" t="s">
        <v>3607</v>
      </c>
    </row>
    <row r="1226" spans="1:48" s="39" customFormat="1" x14ac:dyDescent="0.25">
      <c r="A1226" s="23" t="s">
        <v>2345</v>
      </c>
      <c r="B1226" s="77">
        <v>55521</v>
      </c>
      <c r="C1226" s="80" t="s">
        <v>3</v>
      </c>
      <c r="D1226" s="81" t="s">
        <v>3</v>
      </c>
      <c r="E1226" s="37" t="b">
        <f t="shared" si="361"/>
        <v>1</v>
      </c>
      <c r="F1226" s="37" t="b">
        <f t="shared" si="354"/>
        <v>0</v>
      </c>
      <c r="G1226" s="38" t="str">
        <f t="shared" si="345"/>
        <v xml:space="preserve">55521  </v>
      </c>
      <c r="H1226" s="18" t="s">
        <v>1757</v>
      </c>
      <c r="I1226" s="93" t="s">
        <v>2346</v>
      </c>
      <c r="J1226" s="19" t="s">
        <v>3421</v>
      </c>
      <c r="K1226" s="19" t="s">
        <v>3</v>
      </c>
      <c r="L1226" s="51"/>
      <c r="M1226" s="51"/>
      <c r="N1226" s="19" t="str">
        <f t="shared" si="346"/>
        <v/>
      </c>
      <c r="O1226" s="22" t="str">
        <f t="shared" ca="1" si="349"/>
        <v>ja</v>
      </c>
      <c r="P1226" s="22" t="str">
        <f t="shared" ca="1" si="350"/>
        <v>ja</v>
      </c>
      <c r="Q1226" s="20" t="str">
        <f t="shared" ca="1" si="347"/>
        <v>Ja</v>
      </c>
      <c r="R1226" s="53" t="s">
        <v>1755</v>
      </c>
      <c r="S1226" s="73" t="s">
        <v>2345</v>
      </c>
      <c r="T1226" s="28"/>
      <c r="U1226" s="33" t="str">
        <f t="shared" si="355"/>
        <v/>
      </c>
      <c r="V1226" s="29"/>
      <c r="W1226" s="35"/>
      <c r="X1226" s="35"/>
      <c r="Y1226" s="35"/>
      <c r="Z1226" s="35"/>
      <c r="AA1226" s="24" t="str">
        <f>IF(W1226&lt;&gt;"",VLOOKUP(W1226,'Anlagentypen strukt inkl RD end'!$A$2:$H$40,8),"")</f>
        <v/>
      </c>
      <c r="AB1226" s="24" t="str">
        <f>IF(X1226&lt;&gt;"",VLOOKUP(X1226,'Anlagentypen strukt inkl RD end'!$A$2:$H$40,8),"")</f>
        <v/>
      </c>
      <c r="AC1226" s="24" t="str">
        <f>IF(Y1226&lt;&gt;"",VLOOKUP(Y1226,'Anlagentypen strukt inkl RD end'!$A$2:$H$40,8),"")</f>
        <v/>
      </c>
      <c r="AD1226" s="24" t="str">
        <f>IF(Z1226&lt;&gt;"",VLOOKUP(Z1226,'Anlagentypen strukt inkl RD end'!$A$2:$H$40,8),"")</f>
        <v/>
      </c>
      <c r="AE1226" s="33" t="str">
        <f t="shared" si="356"/>
        <v/>
      </c>
      <c r="AF1226" s="25"/>
      <c r="AG1226" s="25"/>
      <c r="AH1226" s="25"/>
      <c r="AI1226" s="25"/>
      <c r="AJ1226" s="47" t="str">
        <f t="shared" si="357"/>
        <v/>
      </c>
      <c r="AK1226" s="48" t="str">
        <f t="shared" si="351"/>
        <v/>
      </c>
      <c r="AL1226" s="47" t="str">
        <f t="shared" si="362"/>
        <v/>
      </c>
      <c r="AM1226" s="27"/>
      <c r="AN1226" s="36" t="str">
        <f t="shared" si="352"/>
        <v/>
      </c>
      <c r="AO1226" s="39" t="str">
        <f t="shared" si="348"/>
        <v/>
      </c>
      <c r="AP1226" s="39" t="str">
        <f t="shared" si="358"/>
        <v>X</v>
      </c>
      <c r="AQ1226" s="97" t="str">
        <f t="shared" si="353"/>
        <v/>
      </c>
      <c r="AR1226" s="140" t="str">
        <f>_xlfn.IFNA(IF(AND(MATCH(B1226,SlNrfürStrecke!A:A,0)&gt;0,MATCH(C1226,SlNrfürStrecke!B:B,0)&gt;0)=TRUE,"ja","nein"),"nein")</f>
        <v>ja</v>
      </c>
      <c r="AS1226" s="140" t="str">
        <f t="shared" si="359"/>
        <v>ja</v>
      </c>
      <c r="AT1226" s="113" t="str">
        <f t="shared" si="360"/>
        <v>Nein</v>
      </c>
      <c r="AU1226" s="113"/>
      <c r="AV1226" s="141" t="s">
        <v>3607</v>
      </c>
    </row>
    <row r="1227" spans="1:48" s="39" customFormat="1" ht="26.4" hidden="1" x14ac:dyDescent="0.25">
      <c r="A1227" s="23"/>
      <c r="B1227" s="77">
        <v>55521</v>
      </c>
      <c r="C1227" s="81" t="s">
        <v>142</v>
      </c>
      <c r="D1227" s="81" t="s">
        <v>3</v>
      </c>
      <c r="E1227" s="37" t="b">
        <f t="shared" si="361"/>
        <v>0</v>
      </c>
      <c r="F1227" s="37" t="b">
        <f t="shared" si="354"/>
        <v>0</v>
      </c>
      <c r="G1227" s="38" t="str">
        <f t="shared" si="345"/>
        <v xml:space="preserve">55521 91 </v>
      </c>
      <c r="H1227" s="18" t="s">
        <v>1757</v>
      </c>
      <c r="I1227" s="94" t="s">
        <v>3164</v>
      </c>
      <c r="J1227" s="19" t="s">
        <v>3422</v>
      </c>
      <c r="K1227" s="19" t="s">
        <v>3</v>
      </c>
      <c r="L1227" s="51"/>
      <c r="M1227" s="51"/>
      <c r="N1227" s="19" t="str">
        <f t="shared" si="346"/>
        <v/>
      </c>
      <c r="O1227" s="22" t="str">
        <f t="shared" ca="1" si="349"/>
        <v>ja</v>
      </c>
      <c r="P1227" s="22" t="str">
        <f t="shared" ca="1" si="350"/>
        <v>ja</v>
      </c>
      <c r="Q1227" s="20" t="str">
        <f t="shared" ca="1" si="347"/>
        <v>Ja</v>
      </c>
      <c r="R1227" s="53" t="s">
        <v>1758</v>
      </c>
      <c r="S1227" s="73"/>
      <c r="T1227" s="28"/>
      <c r="U1227" s="33" t="str">
        <f t="shared" si="355"/>
        <v/>
      </c>
      <c r="V1227" s="29"/>
      <c r="W1227" s="35"/>
      <c r="X1227" s="35"/>
      <c r="Y1227" s="35"/>
      <c r="Z1227" s="35"/>
      <c r="AA1227" s="24" t="str">
        <f>IF(W1227&lt;&gt;"",VLOOKUP(W1227,'Anlagentypen strukt inkl RD end'!$A$2:$H$40,8),"")</f>
        <v/>
      </c>
      <c r="AB1227" s="24" t="str">
        <f>IF(X1227&lt;&gt;"",VLOOKUP(X1227,'Anlagentypen strukt inkl RD end'!$A$2:$H$40,8),"")</f>
        <v/>
      </c>
      <c r="AC1227" s="24" t="str">
        <f>IF(Y1227&lt;&gt;"",VLOOKUP(Y1227,'Anlagentypen strukt inkl RD end'!$A$2:$H$40,8),"")</f>
        <v/>
      </c>
      <c r="AD1227" s="24" t="str">
        <f>IF(Z1227&lt;&gt;"",VLOOKUP(Z1227,'Anlagentypen strukt inkl RD end'!$A$2:$H$40,8),"")</f>
        <v/>
      </c>
      <c r="AE1227" s="33" t="str">
        <f t="shared" si="356"/>
        <v/>
      </c>
      <c r="AF1227" s="25"/>
      <c r="AG1227" s="25"/>
      <c r="AH1227" s="25"/>
      <c r="AI1227" s="25"/>
      <c r="AJ1227" s="47" t="str">
        <f t="shared" si="357"/>
        <v/>
      </c>
      <c r="AK1227" s="48" t="str">
        <f t="shared" si="351"/>
        <v/>
      </c>
      <c r="AL1227" s="47" t="str">
        <f t="shared" si="362"/>
        <v/>
      </c>
      <c r="AM1227" s="27"/>
      <c r="AN1227" s="36" t="str">
        <f t="shared" si="352"/>
        <v/>
      </c>
      <c r="AO1227" s="39" t="str">
        <f t="shared" si="348"/>
        <v/>
      </c>
      <c r="AP1227" s="39" t="str">
        <f t="shared" si="358"/>
        <v/>
      </c>
      <c r="AQ1227" s="97" t="str">
        <f t="shared" si="353"/>
        <v/>
      </c>
      <c r="AR1227" s="113" t="str">
        <f>_xlfn.IFNA(IF(AND(MATCH(B1227,SlNrfürStrecke!A:A,0)&gt;0,MATCH(C1227,SlNrfürStrecke!B:B,0)&gt;0)=TRUE,"ja","nein"),"nein")</f>
        <v>nein</v>
      </c>
      <c r="AS1227" s="140" t="str">
        <f t="shared" si="359"/>
        <v>nein</v>
      </c>
      <c r="AT1227" s="113" t="str">
        <f t="shared" si="360"/>
        <v>Ja</v>
      </c>
      <c r="AU1227" s="113"/>
      <c r="AV1227" s="141" t="s">
        <v>3607</v>
      </c>
    </row>
    <row r="1228" spans="1:48" s="39" customFormat="1" hidden="1" x14ac:dyDescent="0.25">
      <c r="A1228" s="23"/>
      <c r="B1228" s="77">
        <v>55522</v>
      </c>
      <c r="C1228" s="80" t="s">
        <v>3</v>
      </c>
      <c r="D1228" s="81" t="s">
        <v>8</v>
      </c>
      <c r="E1228" s="37" t="b">
        <f t="shared" si="361"/>
        <v>0</v>
      </c>
      <c r="F1228" s="37" t="b">
        <f t="shared" si="354"/>
        <v>0</v>
      </c>
      <c r="G1228" s="38" t="str">
        <f t="shared" si="345"/>
        <v>55522  g</v>
      </c>
      <c r="H1228" s="18" t="s">
        <v>1760</v>
      </c>
      <c r="I1228" s="93" t="s">
        <v>2346</v>
      </c>
      <c r="J1228" s="19" t="s">
        <v>3</v>
      </c>
      <c r="K1228" s="19" t="s">
        <v>1756</v>
      </c>
      <c r="L1228" s="51"/>
      <c r="M1228" s="51"/>
      <c r="N1228" s="19" t="str">
        <f t="shared" si="346"/>
        <v/>
      </c>
      <c r="O1228" s="22" t="str">
        <f t="shared" ca="1" si="349"/>
        <v>ja</v>
      </c>
      <c r="P1228" s="22" t="str">
        <f t="shared" ca="1" si="350"/>
        <v>ja</v>
      </c>
      <c r="Q1228" s="20" t="str">
        <f t="shared" ca="1" si="347"/>
        <v>Ja</v>
      </c>
      <c r="R1228" s="53" t="s">
        <v>1759</v>
      </c>
      <c r="S1228" s="84"/>
      <c r="T1228" s="83"/>
      <c r="U1228" s="33" t="str">
        <f t="shared" si="355"/>
        <v/>
      </c>
      <c r="V1228" s="29"/>
      <c r="W1228" s="35"/>
      <c r="X1228" s="35"/>
      <c r="Y1228" s="35"/>
      <c r="Z1228" s="35"/>
      <c r="AA1228" s="24" t="str">
        <f>IF(W1228&lt;&gt;"",VLOOKUP(W1228,'Anlagentypen strukt inkl RD end'!$A$2:$H$40,8),"")</f>
        <v/>
      </c>
      <c r="AB1228" s="24" t="str">
        <f>IF(X1228&lt;&gt;"",VLOOKUP(X1228,'Anlagentypen strukt inkl RD end'!$A$2:$H$40,8),"")</f>
        <v/>
      </c>
      <c r="AC1228" s="24" t="str">
        <f>IF(Y1228&lt;&gt;"",VLOOKUP(Y1228,'Anlagentypen strukt inkl RD end'!$A$2:$H$40,8),"")</f>
        <v/>
      </c>
      <c r="AD1228" s="24" t="str">
        <f>IF(Z1228&lt;&gt;"",VLOOKUP(Z1228,'Anlagentypen strukt inkl RD end'!$A$2:$H$40,8),"")</f>
        <v/>
      </c>
      <c r="AE1228" s="33" t="str">
        <f t="shared" si="356"/>
        <v/>
      </c>
      <c r="AF1228" s="25"/>
      <c r="AG1228" s="25"/>
      <c r="AH1228" s="25"/>
      <c r="AI1228" s="25"/>
      <c r="AJ1228" s="47" t="str">
        <f t="shared" si="357"/>
        <v/>
      </c>
      <c r="AK1228" s="48" t="str">
        <f t="shared" si="351"/>
        <v/>
      </c>
      <c r="AL1228" s="47" t="str">
        <f t="shared" si="362"/>
        <v/>
      </c>
      <c r="AM1228" s="27"/>
      <c r="AN1228" s="36" t="str">
        <f t="shared" si="352"/>
        <v/>
      </c>
      <c r="AO1228" s="39" t="str">
        <f t="shared" si="348"/>
        <v/>
      </c>
      <c r="AP1228" s="39" t="str">
        <f t="shared" si="358"/>
        <v/>
      </c>
      <c r="AQ1228" s="97" t="str">
        <f t="shared" si="353"/>
        <v/>
      </c>
      <c r="AR1228" s="140" t="str">
        <f>_xlfn.IFNA(IF(AND(MATCH(B1228,SlNrfürStrecke!A:A,0)&gt;0,MATCH(C1228,SlNrfürStrecke!B:B,0)&gt;0)=TRUE,"ja","nein"),"nein")</f>
        <v>nein</v>
      </c>
      <c r="AS1228" s="140" t="str">
        <f t="shared" si="359"/>
        <v>nein</v>
      </c>
      <c r="AT1228" s="113" t="str">
        <f t="shared" si="360"/>
        <v>Ja</v>
      </c>
      <c r="AU1228" s="113"/>
      <c r="AV1228" s="141" t="s">
        <v>3607</v>
      </c>
    </row>
    <row r="1229" spans="1:48" s="39" customFormat="1" ht="26.4" hidden="1" x14ac:dyDescent="0.25">
      <c r="A1229" s="23"/>
      <c r="B1229" s="77">
        <v>55522</v>
      </c>
      <c r="C1229" s="81" t="s">
        <v>142</v>
      </c>
      <c r="D1229" s="81" t="s">
        <v>8</v>
      </c>
      <c r="E1229" s="37" t="b">
        <f t="shared" si="361"/>
        <v>0</v>
      </c>
      <c r="F1229" s="37" t="b">
        <f t="shared" si="354"/>
        <v>0</v>
      </c>
      <c r="G1229" s="38" t="str">
        <f t="shared" si="345"/>
        <v>55522 91 g</v>
      </c>
      <c r="H1229" s="18" t="s">
        <v>1760</v>
      </c>
      <c r="I1229" s="94" t="s">
        <v>3164</v>
      </c>
      <c r="J1229" s="19" t="s">
        <v>3</v>
      </c>
      <c r="K1229" s="19" t="s">
        <v>3182</v>
      </c>
      <c r="L1229" s="51"/>
      <c r="M1229" s="51"/>
      <c r="N1229" s="19" t="str">
        <f t="shared" si="346"/>
        <v/>
      </c>
      <c r="O1229" s="22" t="str">
        <f t="shared" ca="1" si="349"/>
        <v>ja</v>
      </c>
      <c r="P1229" s="22" t="str">
        <f t="shared" ca="1" si="350"/>
        <v>ja</v>
      </c>
      <c r="Q1229" s="20" t="str">
        <f t="shared" ca="1" si="347"/>
        <v>Ja</v>
      </c>
      <c r="R1229" s="53" t="s">
        <v>1761</v>
      </c>
      <c r="S1229" s="84"/>
      <c r="T1229" s="83"/>
      <c r="U1229" s="33" t="str">
        <f t="shared" si="355"/>
        <v/>
      </c>
      <c r="V1229" s="29"/>
      <c r="W1229" s="35"/>
      <c r="X1229" s="35"/>
      <c r="Y1229" s="35"/>
      <c r="Z1229" s="35"/>
      <c r="AA1229" s="24" t="str">
        <f>IF(W1229&lt;&gt;"",VLOOKUP(W1229,'Anlagentypen strukt inkl RD end'!$A$2:$H$40,8),"")</f>
        <v/>
      </c>
      <c r="AB1229" s="24" t="str">
        <f>IF(X1229&lt;&gt;"",VLOOKUP(X1229,'Anlagentypen strukt inkl RD end'!$A$2:$H$40,8),"")</f>
        <v/>
      </c>
      <c r="AC1229" s="24" t="str">
        <f>IF(Y1229&lt;&gt;"",VLOOKUP(Y1229,'Anlagentypen strukt inkl RD end'!$A$2:$H$40,8),"")</f>
        <v/>
      </c>
      <c r="AD1229" s="24" t="str">
        <f>IF(Z1229&lt;&gt;"",VLOOKUP(Z1229,'Anlagentypen strukt inkl RD end'!$A$2:$H$40,8),"")</f>
        <v/>
      </c>
      <c r="AE1229" s="33" t="str">
        <f t="shared" si="356"/>
        <v/>
      </c>
      <c r="AF1229" s="25"/>
      <c r="AG1229" s="25"/>
      <c r="AH1229" s="25"/>
      <c r="AI1229" s="25"/>
      <c r="AJ1229" s="47" t="str">
        <f t="shared" si="357"/>
        <v/>
      </c>
      <c r="AK1229" s="48" t="str">
        <f t="shared" si="351"/>
        <v/>
      </c>
      <c r="AL1229" s="47" t="str">
        <f t="shared" si="362"/>
        <v/>
      </c>
      <c r="AM1229" s="27"/>
      <c r="AN1229" s="36" t="str">
        <f t="shared" si="352"/>
        <v/>
      </c>
      <c r="AO1229" s="39" t="str">
        <f t="shared" si="348"/>
        <v/>
      </c>
      <c r="AP1229" s="39" t="str">
        <f t="shared" si="358"/>
        <v/>
      </c>
      <c r="AQ1229" s="97" t="str">
        <f t="shared" si="353"/>
        <v/>
      </c>
      <c r="AR1229" s="113" t="str">
        <f>_xlfn.IFNA(IF(AND(MATCH(B1229,SlNrfürStrecke!A:A,0)&gt;0,MATCH(C1229,SlNrfürStrecke!B:B,0)&gt;0)=TRUE,"ja","nein"),"nein")</f>
        <v>nein</v>
      </c>
      <c r="AS1229" s="140" t="str">
        <f t="shared" si="359"/>
        <v>nein</v>
      </c>
      <c r="AT1229" s="113" t="str">
        <f t="shared" si="360"/>
        <v>Ja</v>
      </c>
      <c r="AU1229" s="113"/>
      <c r="AV1229" s="141" t="s">
        <v>3607</v>
      </c>
    </row>
    <row r="1230" spans="1:48" s="39" customFormat="1" ht="26.4" hidden="1" x14ac:dyDescent="0.25">
      <c r="A1230" s="23"/>
      <c r="B1230" s="77">
        <v>55523</v>
      </c>
      <c r="C1230" s="80" t="s">
        <v>3</v>
      </c>
      <c r="D1230" s="81" t="s">
        <v>8</v>
      </c>
      <c r="E1230" s="37" t="b">
        <f t="shared" si="361"/>
        <v>0</v>
      </c>
      <c r="F1230" s="37" t="b">
        <f t="shared" si="354"/>
        <v>0</v>
      </c>
      <c r="G1230" s="38" t="str">
        <f t="shared" si="345"/>
        <v>55523  g</v>
      </c>
      <c r="H1230" s="18" t="s">
        <v>1763</v>
      </c>
      <c r="I1230" s="93" t="s">
        <v>2346</v>
      </c>
      <c r="J1230" s="19" t="s">
        <v>3</v>
      </c>
      <c r="K1230" s="19" t="s">
        <v>1746</v>
      </c>
      <c r="L1230" s="51"/>
      <c r="M1230" s="51"/>
      <c r="N1230" s="19" t="str">
        <f t="shared" si="346"/>
        <v/>
      </c>
      <c r="O1230" s="22" t="str">
        <f t="shared" ca="1" si="349"/>
        <v>ja</v>
      </c>
      <c r="P1230" s="22" t="str">
        <f t="shared" ca="1" si="350"/>
        <v>ja</v>
      </c>
      <c r="Q1230" s="20" t="str">
        <f t="shared" ca="1" si="347"/>
        <v>Ja</v>
      </c>
      <c r="R1230" s="53" t="s">
        <v>1762</v>
      </c>
      <c r="S1230" s="84"/>
      <c r="T1230" s="83"/>
      <c r="U1230" s="33" t="str">
        <f t="shared" si="355"/>
        <v/>
      </c>
      <c r="V1230" s="29"/>
      <c r="W1230" s="35"/>
      <c r="X1230" s="35"/>
      <c r="Y1230" s="35"/>
      <c r="Z1230" s="35"/>
      <c r="AA1230" s="24" t="str">
        <f>IF(W1230&lt;&gt;"",VLOOKUP(W1230,'Anlagentypen strukt inkl RD end'!$A$2:$H$40,8),"")</f>
        <v/>
      </c>
      <c r="AB1230" s="24" t="str">
        <f>IF(X1230&lt;&gt;"",VLOOKUP(X1230,'Anlagentypen strukt inkl RD end'!$A$2:$H$40,8),"")</f>
        <v/>
      </c>
      <c r="AC1230" s="24" t="str">
        <f>IF(Y1230&lt;&gt;"",VLOOKUP(Y1230,'Anlagentypen strukt inkl RD end'!$A$2:$H$40,8),"")</f>
        <v/>
      </c>
      <c r="AD1230" s="24" t="str">
        <f>IF(Z1230&lt;&gt;"",VLOOKUP(Z1230,'Anlagentypen strukt inkl RD end'!$A$2:$H$40,8),"")</f>
        <v/>
      </c>
      <c r="AE1230" s="33" t="str">
        <f t="shared" si="356"/>
        <v/>
      </c>
      <c r="AF1230" s="25"/>
      <c r="AG1230" s="25"/>
      <c r="AH1230" s="25"/>
      <c r="AI1230" s="25"/>
      <c r="AJ1230" s="47" t="str">
        <f t="shared" si="357"/>
        <v/>
      </c>
      <c r="AK1230" s="48" t="str">
        <f t="shared" si="351"/>
        <v/>
      </c>
      <c r="AL1230" s="47" t="str">
        <f t="shared" si="362"/>
        <v/>
      </c>
      <c r="AM1230" s="27"/>
      <c r="AN1230" s="36" t="str">
        <f t="shared" si="352"/>
        <v/>
      </c>
      <c r="AO1230" s="39" t="str">
        <f t="shared" si="348"/>
        <v/>
      </c>
      <c r="AP1230" s="39" t="str">
        <f t="shared" si="358"/>
        <v/>
      </c>
      <c r="AQ1230" s="97" t="str">
        <f t="shared" si="353"/>
        <v/>
      </c>
      <c r="AR1230" s="140" t="str">
        <f>_xlfn.IFNA(IF(AND(MATCH(B1230,SlNrfürStrecke!A:A,0)&gt;0,MATCH(C1230,SlNrfürStrecke!B:B,0)&gt;0)=TRUE,"ja","nein"),"nein")</f>
        <v>nein</v>
      </c>
      <c r="AS1230" s="140" t="str">
        <f t="shared" si="359"/>
        <v>nein</v>
      </c>
      <c r="AT1230" s="113" t="str">
        <f t="shared" si="360"/>
        <v>Ja</v>
      </c>
      <c r="AU1230" s="113"/>
      <c r="AV1230" s="141" t="s">
        <v>3607</v>
      </c>
    </row>
    <row r="1231" spans="1:48" s="39" customFormat="1" ht="26.4" hidden="1" x14ac:dyDescent="0.25">
      <c r="A1231" s="23"/>
      <c r="B1231" s="77">
        <v>55523</v>
      </c>
      <c r="C1231" s="81" t="s">
        <v>142</v>
      </c>
      <c r="D1231" s="81" t="s">
        <v>8</v>
      </c>
      <c r="E1231" s="37" t="b">
        <f t="shared" si="361"/>
        <v>0</v>
      </c>
      <c r="F1231" s="37" t="b">
        <f t="shared" si="354"/>
        <v>0</v>
      </c>
      <c r="G1231" s="38" t="str">
        <f t="shared" si="345"/>
        <v>55523 91 g</v>
      </c>
      <c r="H1231" s="18" t="s">
        <v>1763</v>
      </c>
      <c r="I1231" s="94" t="s">
        <v>3164</v>
      </c>
      <c r="J1231" s="19" t="s">
        <v>3</v>
      </c>
      <c r="K1231" s="19" t="s">
        <v>3182</v>
      </c>
      <c r="L1231" s="51"/>
      <c r="M1231" s="51"/>
      <c r="N1231" s="19" t="str">
        <f t="shared" si="346"/>
        <v/>
      </c>
      <c r="O1231" s="22" t="str">
        <f t="shared" ca="1" si="349"/>
        <v>ja</v>
      </c>
      <c r="P1231" s="22" t="str">
        <f t="shared" ca="1" si="350"/>
        <v>ja</v>
      </c>
      <c r="Q1231" s="20" t="str">
        <f t="shared" ca="1" si="347"/>
        <v>Ja</v>
      </c>
      <c r="R1231" s="53" t="s">
        <v>1764</v>
      </c>
      <c r="S1231" s="84"/>
      <c r="T1231" s="83"/>
      <c r="U1231" s="33" t="str">
        <f t="shared" si="355"/>
        <v/>
      </c>
      <c r="V1231" s="29"/>
      <c r="W1231" s="35"/>
      <c r="X1231" s="35"/>
      <c r="Y1231" s="35"/>
      <c r="Z1231" s="35"/>
      <c r="AA1231" s="24" t="str">
        <f>IF(W1231&lt;&gt;"",VLOOKUP(W1231,'Anlagentypen strukt inkl RD end'!$A$2:$H$40,8),"")</f>
        <v/>
      </c>
      <c r="AB1231" s="24" t="str">
        <f>IF(X1231&lt;&gt;"",VLOOKUP(X1231,'Anlagentypen strukt inkl RD end'!$A$2:$H$40,8),"")</f>
        <v/>
      </c>
      <c r="AC1231" s="24" t="str">
        <f>IF(Y1231&lt;&gt;"",VLOOKUP(Y1231,'Anlagentypen strukt inkl RD end'!$A$2:$H$40,8),"")</f>
        <v/>
      </c>
      <c r="AD1231" s="24" t="str">
        <f>IF(Z1231&lt;&gt;"",VLOOKUP(Z1231,'Anlagentypen strukt inkl RD end'!$A$2:$H$40,8),"")</f>
        <v/>
      </c>
      <c r="AE1231" s="33" t="str">
        <f t="shared" si="356"/>
        <v/>
      </c>
      <c r="AF1231" s="25"/>
      <c r="AG1231" s="25"/>
      <c r="AH1231" s="25"/>
      <c r="AI1231" s="25"/>
      <c r="AJ1231" s="47" t="str">
        <f t="shared" si="357"/>
        <v/>
      </c>
      <c r="AK1231" s="48" t="str">
        <f t="shared" si="351"/>
        <v/>
      </c>
      <c r="AL1231" s="47" t="str">
        <f t="shared" si="362"/>
        <v/>
      </c>
      <c r="AM1231" s="27"/>
      <c r="AN1231" s="36" t="str">
        <f t="shared" si="352"/>
        <v/>
      </c>
      <c r="AO1231" s="39" t="str">
        <f t="shared" si="348"/>
        <v/>
      </c>
      <c r="AP1231" s="39" t="str">
        <f t="shared" si="358"/>
        <v/>
      </c>
      <c r="AQ1231" s="97" t="str">
        <f t="shared" si="353"/>
        <v/>
      </c>
      <c r="AR1231" s="113" t="str">
        <f>_xlfn.IFNA(IF(AND(MATCH(B1231,SlNrfürStrecke!A:A,0)&gt;0,MATCH(C1231,SlNrfürStrecke!B:B,0)&gt;0)=TRUE,"ja","nein"),"nein")</f>
        <v>nein</v>
      </c>
      <c r="AS1231" s="140" t="str">
        <f t="shared" si="359"/>
        <v>nein</v>
      </c>
      <c r="AT1231" s="113" t="str">
        <f t="shared" si="360"/>
        <v>Ja</v>
      </c>
      <c r="AU1231" s="113"/>
      <c r="AV1231" s="141" t="s">
        <v>3607</v>
      </c>
    </row>
    <row r="1232" spans="1:48" s="39" customFormat="1" hidden="1" x14ac:dyDescent="0.25">
      <c r="A1232" s="23"/>
      <c r="B1232" s="77">
        <v>55903</v>
      </c>
      <c r="C1232" s="80" t="s">
        <v>3</v>
      </c>
      <c r="D1232" s="81" t="s">
        <v>8</v>
      </c>
      <c r="E1232" s="37" t="b">
        <f t="shared" si="361"/>
        <v>0</v>
      </c>
      <c r="F1232" s="37" t="b">
        <f t="shared" si="354"/>
        <v>0</v>
      </c>
      <c r="G1232" s="38" t="str">
        <f t="shared" si="345"/>
        <v>55903  g</v>
      </c>
      <c r="H1232" s="18" t="s">
        <v>1766</v>
      </c>
      <c r="I1232" s="93" t="s">
        <v>2346</v>
      </c>
      <c r="J1232" s="19" t="s">
        <v>3</v>
      </c>
      <c r="K1232" s="19" t="s">
        <v>3</v>
      </c>
      <c r="L1232" s="51"/>
      <c r="M1232" s="51"/>
      <c r="N1232" s="19" t="str">
        <f t="shared" si="346"/>
        <v/>
      </c>
      <c r="O1232" s="22" t="str">
        <f t="shared" ca="1" si="349"/>
        <v>ja</v>
      </c>
      <c r="P1232" s="22" t="str">
        <f t="shared" ca="1" si="350"/>
        <v>ja</v>
      </c>
      <c r="Q1232" s="20" t="str">
        <f t="shared" ca="1" si="347"/>
        <v>Ja</v>
      </c>
      <c r="R1232" s="53" t="s">
        <v>1765</v>
      </c>
      <c r="S1232" s="84"/>
      <c r="T1232" s="83"/>
      <c r="U1232" s="33" t="str">
        <f t="shared" si="355"/>
        <v/>
      </c>
      <c r="V1232" s="29"/>
      <c r="W1232" s="35"/>
      <c r="X1232" s="35"/>
      <c r="Y1232" s="35"/>
      <c r="Z1232" s="35"/>
      <c r="AA1232" s="24" t="str">
        <f>IF(W1232&lt;&gt;"",VLOOKUP(W1232,'Anlagentypen strukt inkl RD end'!$A$2:$H$40,8),"")</f>
        <v/>
      </c>
      <c r="AB1232" s="24" t="str">
        <f>IF(X1232&lt;&gt;"",VLOOKUP(X1232,'Anlagentypen strukt inkl RD end'!$A$2:$H$40,8),"")</f>
        <v/>
      </c>
      <c r="AC1232" s="24" t="str">
        <f>IF(Y1232&lt;&gt;"",VLOOKUP(Y1232,'Anlagentypen strukt inkl RD end'!$A$2:$H$40,8),"")</f>
        <v/>
      </c>
      <c r="AD1232" s="24" t="str">
        <f>IF(Z1232&lt;&gt;"",VLOOKUP(Z1232,'Anlagentypen strukt inkl RD end'!$A$2:$H$40,8),"")</f>
        <v/>
      </c>
      <c r="AE1232" s="33" t="str">
        <f t="shared" si="356"/>
        <v/>
      </c>
      <c r="AF1232" s="25"/>
      <c r="AG1232" s="25"/>
      <c r="AH1232" s="25"/>
      <c r="AI1232" s="25"/>
      <c r="AJ1232" s="47" t="str">
        <f t="shared" si="357"/>
        <v/>
      </c>
      <c r="AK1232" s="48" t="str">
        <f t="shared" si="351"/>
        <v/>
      </c>
      <c r="AL1232" s="47" t="str">
        <f t="shared" si="362"/>
        <v/>
      </c>
      <c r="AM1232" s="27"/>
      <c r="AN1232" s="36" t="str">
        <f t="shared" si="352"/>
        <v/>
      </c>
      <c r="AO1232" s="39" t="str">
        <f t="shared" si="348"/>
        <v/>
      </c>
      <c r="AP1232" s="39" t="str">
        <f t="shared" si="358"/>
        <v/>
      </c>
      <c r="AQ1232" s="97" t="str">
        <f t="shared" si="353"/>
        <v/>
      </c>
      <c r="AR1232" s="140" t="str">
        <f>_xlfn.IFNA(IF(AND(MATCH(B1232,SlNrfürStrecke!A:A,0)&gt;0,MATCH(C1232,SlNrfürStrecke!B:B,0)&gt;0)=TRUE,"ja","nein"),"nein")</f>
        <v>nein</v>
      </c>
      <c r="AS1232" s="140" t="str">
        <f t="shared" si="359"/>
        <v>nein</v>
      </c>
      <c r="AT1232" s="113" t="str">
        <f t="shared" si="360"/>
        <v>Ja</v>
      </c>
      <c r="AU1232" s="113"/>
      <c r="AV1232" s="141" t="s">
        <v>3607</v>
      </c>
    </row>
    <row r="1233" spans="1:48" s="39" customFormat="1" hidden="1" x14ac:dyDescent="0.25">
      <c r="A1233" s="23"/>
      <c r="B1233" s="77">
        <v>55903</v>
      </c>
      <c r="C1233" s="81" t="s">
        <v>112</v>
      </c>
      <c r="D1233" s="81" t="s">
        <v>3</v>
      </c>
      <c r="E1233" s="37" t="b">
        <f t="shared" si="361"/>
        <v>0</v>
      </c>
      <c r="F1233" s="37" t="b">
        <f t="shared" si="354"/>
        <v>0</v>
      </c>
      <c r="G1233" s="38" t="str">
        <f t="shared" si="345"/>
        <v xml:space="preserve">55903 88 </v>
      </c>
      <c r="H1233" s="18" t="s">
        <v>1766</v>
      </c>
      <c r="I1233" s="94" t="s">
        <v>113</v>
      </c>
      <c r="J1233" s="19" t="s">
        <v>3</v>
      </c>
      <c r="K1233" s="19" t="s">
        <v>3</v>
      </c>
      <c r="L1233" s="51"/>
      <c r="M1233" s="51"/>
      <c r="N1233" s="19" t="str">
        <f t="shared" si="346"/>
        <v/>
      </c>
      <c r="O1233" s="22" t="str">
        <f t="shared" ca="1" si="349"/>
        <v>ja</v>
      </c>
      <c r="P1233" s="22" t="str">
        <f t="shared" ca="1" si="350"/>
        <v>ja</v>
      </c>
      <c r="Q1233" s="20" t="str">
        <f t="shared" ca="1" si="347"/>
        <v>Ja</v>
      </c>
      <c r="R1233" s="53" t="s">
        <v>1767</v>
      </c>
      <c r="S1233" s="73"/>
      <c r="T1233" s="28"/>
      <c r="U1233" s="33" t="str">
        <f t="shared" si="355"/>
        <v/>
      </c>
      <c r="V1233" s="29"/>
      <c r="W1233" s="35"/>
      <c r="X1233" s="35"/>
      <c r="Y1233" s="35"/>
      <c r="Z1233" s="35"/>
      <c r="AA1233" s="24" t="str">
        <f>IF(W1233&lt;&gt;"",VLOOKUP(W1233,'Anlagentypen strukt inkl RD end'!$A$2:$H$40,8),"")</f>
        <v/>
      </c>
      <c r="AB1233" s="24" t="str">
        <f>IF(X1233&lt;&gt;"",VLOOKUP(X1233,'Anlagentypen strukt inkl RD end'!$A$2:$H$40,8),"")</f>
        <v/>
      </c>
      <c r="AC1233" s="24" t="str">
        <f>IF(Y1233&lt;&gt;"",VLOOKUP(Y1233,'Anlagentypen strukt inkl RD end'!$A$2:$H$40,8),"")</f>
        <v/>
      </c>
      <c r="AD1233" s="24" t="str">
        <f>IF(Z1233&lt;&gt;"",VLOOKUP(Z1233,'Anlagentypen strukt inkl RD end'!$A$2:$H$40,8),"")</f>
        <v/>
      </c>
      <c r="AE1233" s="33" t="str">
        <f t="shared" si="356"/>
        <v/>
      </c>
      <c r="AF1233" s="25"/>
      <c r="AG1233" s="25"/>
      <c r="AH1233" s="25"/>
      <c r="AI1233" s="25"/>
      <c r="AJ1233" s="47" t="str">
        <f t="shared" si="357"/>
        <v/>
      </c>
      <c r="AK1233" s="48" t="str">
        <f t="shared" si="351"/>
        <v/>
      </c>
      <c r="AL1233" s="47" t="str">
        <f t="shared" si="362"/>
        <v/>
      </c>
      <c r="AM1233" s="27"/>
      <c r="AN1233" s="36" t="str">
        <f t="shared" si="352"/>
        <v/>
      </c>
      <c r="AO1233" s="39" t="str">
        <f t="shared" si="348"/>
        <v/>
      </c>
      <c r="AP1233" s="39" t="str">
        <f t="shared" si="358"/>
        <v/>
      </c>
      <c r="AQ1233" s="97" t="str">
        <f t="shared" si="353"/>
        <v/>
      </c>
      <c r="AR1233" s="113" t="str">
        <f>_xlfn.IFNA(IF(AND(MATCH(B1233,SlNrfürStrecke!A:A,0)&gt;0,MATCH(C1233,SlNrfürStrecke!B:B,0)&gt;0)=TRUE,"ja","nein"),"nein")</f>
        <v>nein</v>
      </c>
      <c r="AS1233" s="140" t="str">
        <f t="shared" si="359"/>
        <v>nein</v>
      </c>
      <c r="AT1233" s="113" t="str">
        <f t="shared" si="360"/>
        <v>Ja</v>
      </c>
      <c r="AU1233" s="113"/>
      <c r="AV1233" s="141" t="s">
        <v>3607</v>
      </c>
    </row>
    <row r="1234" spans="1:48" s="39" customFormat="1" ht="26.4" hidden="1" x14ac:dyDescent="0.25">
      <c r="A1234" s="23"/>
      <c r="B1234" s="77">
        <v>55903</v>
      </c>
      <c r="C1234" s="81" t="s">
        <v>142</v>
      </c>
      <c r="D1234" s="81" t="s">
        <v>8</v>
      </c>
      <c r="E1234" s="37" t="b">
        <f t="shared" si="361"/>
        <v>0</v>
      </c>
      <c r="F1234" s="37" t="b">
        <f t="shared" si="354"/>
        <v>0</v>
      </c>
      <c r="G1234" s="38" t="str">
        <f t="shared" si="345"/>
        <v>55903 91 g</v>
      </c>
      <c r="H1234" s="18" t="s">
        <v>1766</v>
      </c>
      <c r="I1234" s="94" t="s">
        <v>3164</v>
      </c>
      <c r="J1234" s="19" t="s">
        <v>3</v>
      </c>
      <c r="K1234" s="19" t="s">
        <v>3182</v>
      </c>
      <c r="L1234" s="51"/>
      <c r="M1234" s="51"/>
      <c r="N1234" s="19" t="str">
        <f t="shared" si="346"/>
        <v/>
      </c>
      <c r="O1234" s="22" t="str">
        <f t="shared" ca="1" si="349"/>
        <v>ja</v>
      </c>
      <c r="P1234" s="22" t="str">
        <f t="shared" ca="1" si="350"/>
        <v>ja</v>
      </c>
      <c r="Q1234" s="20" t="str">
        <f t="shared" ca="1" si="347"/>
        <v>Ja</v>
      </c>
      <c r="R1234" s="53" t="s">
        <v>1768</v>
      </c>
      <c r="S1234" s="84"/>
      <c r="T1234" s="83"/>
      <c r="U1234" s="33" t="str">
        <f t="shared" si="355"/>
        <v/>
      </c>
      <c r="V1234" s="29"/>
      <c r="W1234" s="35"/>
      <c r="X1234" s="35"/>
      <c r="Y1234" s="35"/>
      <c r="Z1234" s="35"/>
      <c r="AA1234" s="24" t="str">
        <f>IF(W1234&lt;&gt;"",VLOOKUP(W1234,'Anlagentypen strukt inkl RD end'!$A$2:$H$40,8),"")</f>
        <v/>
      </c>
      <c r="AB1234" s="24" t="str">
        <f>IF(X1234&lt;&gt;"",VLOOKUP(X1234,'Anlagentypen strukt inkl RD end'!$A$2:$H$40,8),"")</f>
        <v/>
      </c>
      <c r="AC1234" s="24" t="str">
        <f>IF(Y1234&lt;&gt;"",VLOOKUP(Y1234,'Anlagentypen strukt inkl RD end'!$A$2:$H$40,8),"")</f>
        <v/>
      </c>
      <c r="AD1234" s="24" t="str">
        <f>IF(Z1234&lt;&gt;"",VLOOKUP(Z1234,'Anlagentypen strukt inkl RD end'!$A$2:$H$40,8),"")</f>
        <v/>
      </c>
      <c r="AE1234" s="33" t="str">
        <f t="shared" si="356"/>
        <v/>
      </c>
      <c r="AF1234" s="25"/>
      <c r="AG1234" s="25"/>
      <c r="AH1234" s="25"/>
      <c r="AI1234" s="25"/>
      <c r="AJ1234" s="47" t="str">
        <f t="shared" si="357"/>
        <v/>
      </c>
      <c r="AK1234" s="48" t="str">
        <f t="shared" si="351"/>
        <v/>
      </c>
      <c r="AL1234" s="47" t="str">
        <f t="shared" si="362"/>
        <v/>
      </c>
      <c r="AM1234" s="27"/>
      <c r="AN1234" s="36" t="str">
        <f t="shared" si="352"/>
        <v/>
      </c>
      <c r="AO1234" s="39" t="str">
        <f t="shared" si="348"/>
        <v/>
      </c>
      <c r="AP1234" s="39" t="str">
        <f t="shared" si="358"/>
        <v/>
      </c>
      <c r="AQ1234" s="97" t="str">
        <f t="shared" si="353"/>
        <v/>
      </c>
      <c r="AR1234" s="113" t="str">
        <f>_xlfn.IFNA(IF(AND(MATCH(B1234,SlNrfürStrecke!A:A,0)&gt;0,MATCH(C1234,SlNrfürStrecke!B:B,0)&gt;0)=TRUE,"ja","nein"),"nein")</f>
        <v>nein</v>
      </c>
      <c r="AS1234" s="140" t="str">
        <f t="shared" si="359"/>
        <v>nein</v>
      </c>
      <c r="AT1234" s="113" t="str">
        <f t="shared" si="360"/>
        <v>Ja</v>
      </c>
      <c r="AU1234" s="113"/>
      <c r="AV1234" s="141" t="s">
        <v>3607</v>
      </c>
    </row>
    <row r="1235" spans="1:48" s="39" customFormat="1" hidden="1" x14ac:dyDescent="0.25">
      <c r="A1235" s="23"/>
      <c r="B1235" s="77">
        <v>55904</v>
      </c>
      <c r="C1235" s="80" t="s">
        <v>3</v>
      </c>
      <c r="D1235" s="81" t="s">
        <v>8</v>
      </c>
      <c r="E1235" s="37" t="b">
        <f t="shared" si="361"/>
        <v>0</v>
      </c>
      <c r="F1235" s="37" t="b">
        <f t="shared" si="354"/>
        <v>0</v>
      </c>
      <c r="G1235" s="38" t="str">
        <f t="shared" si="345"/>
        <v>55904  g</v>
      </c>
      <c r="H1235" s="18" t="s">
        <v>1770</v>
      </c>
      <c r="I1235" s="93" t="s">
        <v>2346</v>
      </c>
      <c r="J1235" s="19" t="s">
        <v>3</v>
      </c>
      <c r="K1235" s="19" t="s">
        <v>3</v>
      </c>
      <c r="L1235" s="51"/>
      <c r="M1235" s="51"/>
      <c r="N1235" s="19" t="str">
        <f t="shared" si="346"/>
        <v/>
      </c>
      <c r="O1235" s="22" t="str">
        <f t="shared" ca="1" si="349"/>
        <v>ja</v>
      </c>
      <c r="P1235" s="22" t="str">
        <f t="shared" ca="1" si="350"/>
        <v>ja</v>
      </c>
      <c r="Q1235" s="20" t="str">
        <f t="shared" ca="1" si="347"/>
        <v>Ja</v>
      </c>
      <c r="R1235" s="53" t="s">
        <v>1769</v>
      </c>
      <c r="S1235" s="84"/>
      <c r="T1235" s="83"/>
      <c r="U1235" s="33" t="str">
        <f t="shared" si="355"/>
        <v/>
      </c>
      <c r="V1235" s="29"/>
      <c r="W1235" s="35"/>
      <c r="X1235" s="35"/>
      <c r="Y1235" s="35"/>
      <c r="Z1235" s="35"/>
      <c r="AA1235" s="24" t="str">
        <f>IF(W1235&lt;&gt;"",VLOOKUP(W1235,'Anlagentypen strukt inkl RD end'!$A$2:$H$40,8),"")</f>
        <v/>
      </c>
      <c r="AB1235" s="24" t="str">
        <f>IF(X1235&lt;&gt;"",VLOOKUP(X1235,'Anlagentypen strukt inkl RD end'!$A$2:$H$40,8),"")</f>
        <v/>
      </c>
      <c r="AC1235" s="24" t="str">
        <f>IF(Y1235&lt;&gt;"",VLOOKUP(Y1235,'Anlagentypen strukt inkl RD end'!$A$2:$H$40,8),"")</f>
        <v/>
      </c>
      <c r="AD1235" s="24" t="str">
        <f>IF(Z1235&lt;&gt;"",VLOOKUP(Z1235,'Anlagentypen strukt inkl RD end'!$A$2:$H$40,8),"")</f>
        <v/>
      </c>
      <c r="AE1235" s="33" t="str">
        <f t="shared" si="356"/>
        <v/>
      </c>
      <c r="AF1235" s="25"/>
      <c r="AG1235" s="25"/>
      <c r="AH1235" s="25"/>
      <c r="AI1235" s="25"/>
      <c r="AJ1235" s="47" t="str">
        <f t="shared" si="357"/>
        <v/>
      </c>
      <c r="AK1235" s="48" t="str">
        <f t="shared" si="351"/>
        <v/>
      </c>
      <c r="AL1235" s="47" t="str">
        <f t="shared" si="362"/>
        <v/>
      </c>
      <c r="AM1235" s="27"/>
      <c r="AN1235" s="36" t="str">
        <f t="shared" si="352"/>
        <v/>
      </c>
      <c r="AO1235" s="39" t="str">
        <f t="shared" si="348"/>
        <v/>
      </c>
      <c r="AP1235" s="39" t="str">
        <f t="shared" si="358"/>
        <v/>
      </c>
      <c r="AQ1235" s="97" t="str">
        <f t="shared" si="353"/>
        <v/>
      </c>
      <c r="AR1235" s="140" t="str">
        <f>_xlfn.IFNA(IF(AND(MATCH(B1235,SlNrfürStrecke!A:A,0)&gt;0,MATCH(C1235,SlNrfürStrecke!B:B,0)&gt;0)=TRUE,"ja","nein"),"nein")</f>
        <v>nein</v>
      </c>
      <c r="AS1235" s="140" t="str">
        <f t="shared" si="359"/>
        <v>nein</v>
      </c>
      <c r="AT1235" s="113" t="str">
        <f t="shared" si="360"/>
        <v>Ja</v>
      </c>
      <c r="AU1235" s="113"/>
      <c r="AV1235" s="141" t="s">
        <v>3607</v>
      </c>
    </row>
    <row r="1236" spans="1:48" s="39" customFormat="1" hidden="1" x14ac:dyDescent="0.25">
      <c r="A1236" s="23"/>
      <c r="B1236" s="77">
        <v>55904</v>
      </c>
      <c r="C1236" s="81" t="s">
        <v>112</v>
      </c>
      <c r="D1236" s="81" t="s">
        <v>3</v>
      </c>
      <c r="E1236" s="37" t="b">
        <f t="shared" si="361"/>
        <v>0</v>
      </c>
      <c r="F1236" s="37" t="b">
        <f t="shared" si="354"/>
        <v>0</v>
      </c>
      <c r="G1236" s="38" t="str">
        <f t="shared" ref="G1236:G1299" si="363">B1236&amp; " " &amp;C1236&amp; " " &amp; D1236</f>
        <v xml:space="preserve">55904 88 </v>
      </c>
      <c r="H1236" s="18" t="s">
        <v>1770</v>
      </c>
      <c r="I1236" s="94" t="s">
        <v>113</v>
      </c>
      <c r="J1236" s="19" t="s">
        <v>3</v>
      </c>
      <c r="K1236" s="19" t="s">
        <v>3</v>
      </c>
      <c r="L1236" s="51"/>
      <c r="M1236" s="51"/>
      <c r="N1236" s="19" t="str">
        <f t="shared" ref="N1236:N1299" si="364">IF(L1236&amp;M1236 &lt;&gt;"","Ja","")</f>
        <v/>
      </c>
      <c r="O1236" s="22" t="str">
        <f t="shared" ca="1" si="349"/>
        <v>ja</v>
      </c>
      <c r="P1236" s="22" t="str">
        <f t="shared" ca="1" si="350"/>
        <v>ja</v>
      </c>
      <c r="Q1236" s="20" t="str">
        <f t="shared" ref="Q1236:Q1299" ca="1" si="365">IF(OR(O1236="Nein",P1236="Nein"),"Nein","Ja")</f>
        <v>Ja</v>
      </c>
      <c r="R1236" s="53" t="s">
        <v>1771</v>
      </c>
      <c r="S1236" s="73"/>
      <c r="T1236" s="28"/>
      <c r="U1236" s="33" t="str">
        <f t="shared" si="355"/>
        <v/>
      </c>
      <c r="V1236" s="29"/>
      <c r="W1236" s="35"/>
      <c r="X1236" s="35"/>
      <c r="Y1236" s="35"/>
      <c r="Z1236" s="35"/>
      <c r="AA1236" s="24" t="str">
        <f>IF(W1236&lt;&gt;"",VLOOKUP(W1236,'Anlagentypen strukt inkl RD end'!$A$2:$H$40,8),"")</f>
        <v/>
      </c>
      <c r="AB1236" s="24" t="str">
        <f>IF(X1236&lt;&gt;"",VLOOKUP(X1236,'Anlagentypen strukt inkl RD end'!$A$2:$H$40,8),"")</f>
        <v/>
      </c>
      <c r="AC1236" s="24" t="str">
        <f>IF(Y1236&lt;&gt;"",VLOOKUP(Y1236,'Anlagentypen strukt inkl RD end'!$A$2:$H$40,8),"")</f>
        <v/>
      </c>
      <c r="AD1236" s="24" t="str">
        <f>IF(Z1236&lt;&gt;"",VLOOKUP(Z1236,'Anlagentypen strukt inkl RD end'!$A$2:$H$40,8),"")</f>
        <v/>
      </c>
      <c r="AE1236" s="33" t="str">
        <f t="shared" si="356"/>
        <v/>
      </c>
      <c r="AF1236" s="25"/>
      <c r="AG1236" s="25"/>
      <c r="AH1236" s="25"/>
      <c r="AI1236" s="25"/>
      <c r="AJ1236" s="47" t="str">
        <f t="shared" si="357"/>
        <v/>
      </c>
      <c r="AK1236" s="48" t="str">
        <f t="shared" si="351"/>
        <v/>
      </c>
      <c r="AL1236" s="47" t="str">
        <f t="shared" si="362"/>
        <v/>
      </c>
      <c r="AM1236" s="27"/>
      <c r="AN1236" s="36" t="str">
        <f t="shared" si="352"/>
        <v/>
      </c>
      <c r="AO1236" s="39" t="str">
        <f t="shared" ref="AO1236:AO1299" si="366">IF(AN1236&lt;&gt;"",1,"")</f>
        <v/>
      </c>
      <c r="AP1236" s="39" t="str">
        <f t="shared" si="358"/>
        <v/>
      </c>
      <c r="AQ1236" s="97" t="str">
        <f t="shared" si="353"/>
        <v/>
      </c>
      <c r="AR1236" s="113" t="str">
        <f>_xlfn.IFNA(IF(AND(MATCH(B1236,SlNrfürStrecke!A:A,0)&gt;0,MATCH(C1236,SlNrfürStrecke!B:B,0)&gt;0)=TRUE,"ja","nein"),"nein")</f>
        <v>nein</v>
      </c>
      <c r="AS1236" s="140" t="str">
        <f t="shared" si="359"/>
        <v>nein</v>
      </c>
      <c r="AT1236" s="113" t="str">
        <f t="shared" si="360"/>
        <v>Ja</v>
      </c>
      <c r="AU1236" s="113"/>
      <c r="AV1236" s="141" t="s">
        <v>3607</v>
      </c>
    </row>
    <row r="1237" spans="1:48" s="39" customFormat="1" ht="26.4" hidden="1" x14ac:dyDescent="0.25">
      <c r="A1237" s="23"/>
      <c r="B1237" s="77">
        <v>55904</v>
      </c>
      <c r="C1237" s="81" t="s">
        <v>142</v>
      </c>
      <c r="D1237" s="81" t="s">
        <v>8</v>
      </c>
      <c r="E1237" s="37" t="b">
        <f t="shared" si="361"/>
        <v>0</v>
      </c>
      <c r="F1237" s="37" t="b">
        <f t="shared" si="354"/>
        <v>0</v>
      </c>
      <c r="G1237" s="38" t="str">
        <f t="shared" si="363"/>
        <v>55904 91 g</v>
      </c>
      <c r="H1237" s="18" t="s">
        <v>1770</v>
      </c>
      <c r="I1237" s="94" t="s">
        <v>3164</v>
      </c>
      <c r="J1237" s="19" t="s">
        <v>3</v>
      </c>
      <c r="K1237" s="19" t="s">
        <v>3182</v>
      </c>
      <c r="L1237" s="51"/>
      <c r="M1237" s="51"/>
      <c r="N1237" s="19" t="str">
        <f t="shared" si="364"/>
        <v/>
      </c>
      <c r="O1237" s="22" t="str">
        <f t="shared" ca="1" si="349"/>
        <v>ja</v>
      </c>
      <c r="P1237" s="22" t="str">
        <f t="shared" ca="1" si="350"/>
        <v>ja</v>
      </c>
      <c r="Q1237" s="20" t="str">
        <f t="shared" ca="1" si="365"/>
        <v>Ja</v>
      </c>
      <c r="R1237" s="53" t="s">
        <v>1772</v>
      </c>
      <c r="S1237" s="84"/>
      <c r="T1237" s="83"/>
      <c r="U1237" s="33" t="str">
        <f t="shared" si="355"/>
        <v/>
      </c>
      <c r="V1237" s="29"/>
      <c r="W1237" s="35"/>
      <c r="X1237" s="35"/>
      <c r="Y1237" s="35"/>
      <c r="Z1237" s="35"/>
      <c r="AA1237" s="24" t="str">
        <f>IF(W1237&lt;&gt;"",VLOOKUP(W1237,'Anlagentypen strukt inkl RD end'!$A$2:$H$40,8),"")</f>
        <v/>
      </c>
      <c r="AB1237" s="24" t="str">
        <f>IF(X1237&lt;&gt;"",VLOOKUP(X1237,'Anlagentypen strukt inkl RD end'!$A$2:$H$40,8),"")</f>
        <v/>
      </c>
      <c r="AC1237" s="24" t="str">
        <f>IF(Y1237&lt;&gt;"",VLOOKUP(Y1237,'Anlagentypen strukt inkl RD end'!$A$2:$H$40,8),"")</f>
        <v/>
      </c>
      <c r="AD1237" s="24" t="str">
        <f>IF(Z1237&lt;&gt;"",VLOOKUP(Z1237,'Anlagentypen strukt inkl RD end'!$A$2:$H$40,8),"")</f>
        <v/>
      </c>
      <c r="AE1237" s="33" t="str">
        <f t="shared" si="356"/>
        <v/>
      </c>
      <c r="AF1237" s="25"/>
      <c r="AG1237" s="25"/>
      <c r="AH1237" s="25"/>
      <c r="AI1237" s="25"/>
      <c r="AJ1237" s="47" t="str">
        <f t="shared" si="357"/>
        <v/>
      </c>
      <c r="AK1237" s="48" t="str">
        <f t="shared" si="351"/>
        <v/>
      </c>
      <c r="AL1237" s="47" t="str">
        <f t="shared" si="362"/>
        <v/>
      </c>
      <c r="AM1237" s="27"/>
      <c r="AN1237" s="36" t="str">
        <f t="shared" si="352"/>
        <v/>
      </c>
      <c r="AO1237" s="39" t="str">
        <f t="shared" si="366"/>
        <v/>
      </c>
      <c r="AP1237" s="39" t="str">
        <f t="shared" si="358"/>
        <v/>
      </c>
      <c r="AQ1237" s="97" t="str">
        <f t="shared" si="353"/>
        <v/>
      </c>
      <c r="AR1237" s="113" t="str">
        <f>_xlfn.IFNA(IF(AND(MATCH(B1237,SlNrfürStrecke!A:A,0)&gt;0,MATCH(C1237,SlNrfürStrecke!B:B,0)&gt;0)=TRUE,"ja","nein"),"nein")</f>
        <v>nein</v>
      </c>
      <c r="AS1237" s="140" t="str">
        <f t="shared" si="359"/>
        <v>nein</v>
      </c>
      <c r="AT1237" s="113" t="str">
        <f t="shared" si="360"/>
        <v>Ja</v>
      </c>
      <c r="AU1237" s="113"/>
      <c r="AV1237" s="141" t="s">
        <v>3607</v>
      </c>
    </row>
    <row r="1238" spans="1:48" s="39" customFormat="1" ht="26.4" hidden="1" x14ac:dyDescent="0.25">
      <c r="A1238" s="23"/>
      <c r="B1238" s="77">
        <v>55905</v>
      </c>
      <c r="C1238" s="80" t="s">
        <v>3</v>
      </c>
      <c r="D1238" s="81" t="s">
        <v>8</v>
      </c>
      <c r="E1238" s="37" t="b">
        <f t="shared" si="361"/>
        <v>0</v>
      </c>
      <c r="F1238" s="37" t="b">
        <f t="shared" si="354"/>
        <v>0</v>
      </c>
      <c r="G1238" s="38" t="str">
        <f t="shared" si="363"/>
        <v>55905  g</v>
      </c>
      <c r="H1238" s="18" t="s">
        <v>1774</v>
      </c>
      <c r="I1238" s="93" t="s">
        <v>2346</v>
      </c>
      <c r="J1238" s="19" t="s">
        <v>3</v>
      </c>
      <c r="K1238" s="19" t="s">
        <v>3</v>
      </c>
      <c r="L1238" s="51"/>
      <c r="M1238" s="51"/>
      <c r="N1238" s="19" t="str">
        <f t="shared" si="364"/>
        <v/>
      </c>
      <c r="O1238" s="22" t="str">
        <f t="shared" ca="1" si="349"/>
        <v>ja</v>
      </c>
      <c r="P1238" s="22" t="str">
        <f t="shared" ca="1" si="350"/>
        <v>ja</v>
      </c>
      <c r="Q1238" s="20" t="str">
        <f t="shared" ca="1" si="365"/>
        <v>Ja</v>
      </c>
      <c r="R1238" s="53" t="s">
        <v>1773</v>
      </c>
      <c r="S1238" s="84"/>
      <c r="T1238" s="83"/>
      <c r="U1238" s="33" t="str">
        <f t="shared" si="355"/>
        <v/>
      </c>
      <c r="V1238" s="29"/>
      <c r="W1238" s="35"/>
      <c r="X1238" s="35"/>
      <c r="Y1238" s="35"/>
      <c r="Z1238" s="35"/>
      <c r="AA1238" s="24" t="str">
        <f>IF(W1238&lt;&gt;"",VLOOKUP(W1238,'Anlagentypen strukt inkl RD end'!$A$2:$H$40,8),"")</f>
        <v/>
      </c>
      <c r="AB1238" s="24" t="str">
        <f>IF(X1238&lt;&gt;"",VLOOKUP(X1238,'Anlagentypen strukt inkl RD end'!$A$2:$H$40,8),"")</f>
        <v/>
      </c>
      <c r="AC1238" s="24" t="str">
        <f>IF(Y1238&lt;&gt;"",VLOOKUP(Y1238,'Anlagentypen strukt inkl RD end'!$A$2:$H$40,8),"")</f>
        <v/>
      </c>
      <c r="AD1238" s="24" t="str">
        <f>IF(Z1238&lt;&gt;"",VLOOKUP(Z1238,'Anlagentypen strukt inkl RD end'!$A$2:$H$40,8),"")</f>
        <v/>
      </c>
      <c r="AE1238" s="33" t="str">
        <f t="shared" si="356"/>
        <v/>
      </c>
      <c r="AF1238" s="25"/>
      <c r="AG1238" s="25"/>
      <c r="AH1238" s="25"/>
      <c r="AI1238" s="25"/>
      <c r="AJ1238" s="47" t="str">
        <f t="shared" si="357"/>
        <v/>
      </c>
      <c r="AK1238" s="48" t="str">
        <f t="shared" si="351"/>
        <v/>
      </c>
      <c r="AL1238" s="47" t="str">
        <f t="shared" si="362"/>
        <v/>
      </c>
      <c r="AM1238" s="27"/>
      <c r="AN1238" s="36" t="str">
        <f t="shared" si="352"/>
        <v/>
      </c>
      <c r="AO1238" s="39" t="str">
        <f t="shared" si="366"/>
        <v/>
      </c>
      <c r="AP1238" s="39" t="str">
        <f t="shared" si="358"/>
        <v/>
      </c>
      <c r="AQ1238" s="97" t="str">
        <f t="shared" si="353"/>
        <v/>
      </c>
      <c r="AR1238" s="140" t="str">
        <f>_xlfn.IFNA(IF(AND(MATCH(B1238,SlNrfürStrecke!A:A,0)&gt;0,MATCH(C1238,SlNrfürStrecke!B:B,0)&gt;0)=TRUE,"ja","nein"),"nein")</f>
        <v>nein</v>
      </c>
      <c r="AS1238" s="140" t="str">
        <f t="shared" si="359"/>
        <v>nein</v>
      </c>
      <c r="AT1238" s="113" t="str">
        <f t="shared" si="360"/>
        <v>Ja</v>
      </c>
      <c r="AU1238" s="113"/>
      <c r="AV1238" s="141" t="s">
        <v>3607</v>
      </c>
    </row>
    <row r="1239" spans="1:48" s="39" customFormat="1" ht="26.4" hidden="1" x14ac:dyDescent="0.25">
      <c r="A1239" s="23"/>
      <c r="B1239" s="77">
        <v>55905</v>
      </c>
      <c r="C1239" s="81" t="s">
        <v>112</v>
      </c>
      <c r="D1239" s="81" t="s">
        <v>3</v>
      </c>
      <c r="E1239" s="37" t="b">
        <f t="shared" si="361"/>
        <v>0</v>
      </c>
      <c r="F1239" s="37" t="b">
        <f t="shared" si="354"/>
        <v>0</v>
      </c>
      <c r="G1239" s="38" t="str">
        <f t="shared" si="363"/>
        <v xml:space="preserve">55905 88 </v>
      </c>
      <c r="H1239" s="18" t="s">
        <v>1774</v>
      </c>
      <c r="I1239" s="94" t="s">
        <v>113</v>
      </c>
      <c r="J1239" s="19" t="s">
        <v>3</v>
      </c>
      <c r="K1239" s="19" t="s">
        <v>3</v>
      </c>
      <c r="L1239" s="51"/>
      <c r="M1239" s="51"/>
      <c r="N1239" s="19" t="str">
        <f t="shared" si="364"/>
        <v/>
      </c>
      <c r="O1239" s="22" t="str">
        <f t="shared" ca="1" si="349"/>
        <v>ja</v>
      </c>
      <c r="P1239" s="22" t="str">
        <f t="shared" ca="1" si="350"/>
        <v>ja</v>
      </c>
      <c r="Q1239" s="20" t="str">
        <f t="shared" ca="1" si="365"/>
        <v>Ja</v>
      </c>
      <c r="R1239" s="53" t="s">
        <v>1775</v>
      </c>
      <c r="S1239" s="73"/>
      <c r="T1239" s="28"/>
      <c r="U1239" s="33" t="str">
        <f t="shared" si="355"/>
        <v/>
      </c>
      <c r="V1239" s="29"/>
      <c r="W1239" s="35"/>
      <c r="X1239" s="35"/>
      <c r="Y1239" s="35"/>
      <c r="Z1239" s="35"/>
      <c r="AA1239" s="24" t="str">
        <f>IF(W1239&lt;&gt;"",VLOOKUP(W1239,'Anlagentypen strukt inkl RD end'!$A$2:$H$40,8),"")</f>
        <v/>
      </c>
      <c r="AB1239" s="24" t="str">
        <f>IF(X1239&lt;&gt;"",VLOOKUP(X1239,'Anlagentypen strukt inkl RD end'!$A$2:$H$40,8),"")</f>
        <v/>
      </c>
      <c r="AC1239" s="24" t="str">
        <f>IF(Y1239&lt;&gt;"",VLOOKUP(Y1239,'Anlagentypen strukt inkl RD end'!$A$2:$H$40,8),"")</f>
        <v/>
      </c>
      <c r="AD1239" s="24" t="str">
        <f>IF(Z1239&lt;&gt;"",VLOOKUP(Z1239,'Anlagentypen strukt inkl RD end'!$A$2:$H$40,8),"")</f>
        <v/>
      </c>
      <c r="AE1239" s="33" t="str">
        <f t="shared" si="356"/>
        <v/>
      </c>
      <c r="AF1239" s="25"/>
      <c r="AG1239" s="25"/>
      <c r="AH1239" s="25"/>
      <c r="AI1239" s="25"/>
      <c r="AJ1239" s="47" t="str">
        <f t="shared" si="357"/>
        <v/>
      </c>
      <c r="AK1239" s="48" t="str">
        <f t="shared" si="351"/>
        <v/>
      </c>
      <c r="AL1239" s="47" t="str">
        <f t="shared" si="362"/>
        <v/>
      </c>
      <c r="AM1239" s="27"/>
      <c r="AN1239" s="36" t="str">
        <f t="shared" si="352"/>
        <v/>
      </c>
      <c r="AO1239" s="39" t="str">
        <f t="shared" si="366"/>
        <v/>
      </c>
      <c r="AP1239" s="39" t="str">
        <f t="shared" si="358"/>
        <v/>
      </c>
      <c r="AQ1239" s="97" t="str">
        <f t="shared" si="353"/>
        <v/>
      </c>
      <c r="AR1239" s="113" t="str">
        <f>_xlfn.IFNA(IF(AND(MATCH(B1239,SlNrfürStrecke!A:A,0)&gt;0,MATCH(C1239,SlNrfürStrecke!B:B,0)&gt;0)=TRUE,"ja","nein"),"nein")</f>
        <v>nein</v>
      </c>
      <c r="AS1239" s="140" t="str">
        <f t="shared" si="359"/>
        <v>nein</v>
      </c>
      <c r="AT1239" s="113" t="str">
        <f t="shared" si="360"/>
        <v>Ja</v>
      </c>
      <c r="AU1239" s="113"/>
      <c r="AV1239" s="141" t="s">
        <v>3607</v>
      </c>
    </row>
    <row r="1240" spans="1:48" s="39" customFormat="1" ht="26.4" hidden="1" x14ac:dyDescent="0.25">
      <c r="A1240" s="23"/>
      <c r="B1240" s="77">
        <v>55905</v>
      </c>
      <c r="C1240" s="81" t="s">
        <v>142</v>
      </c>
      <c r="D1240" s="81" t="s">
        <v>8</v>
      </c>
      <c r="E1240" s="37" t="b">
        <f t="shared" si="361"/>
        <v>0</v>
      </c>
      <c r="F1240" s="37" t="b">
        <f t="shared" si="354"/>
        <v>0</v>
      </c>
      <c r="G1240" s="38" t="str">
        <f t="shared" si="363"/>
        <v>55905 91 g</v>
      </c>
      <c r="H1240" s="18" t="s">
        <v>1774</v>
      </c>
      <c r="I1240" s="94" t="s">
        <v>3164</v>
      </c>
      <c r="J1240" s="19" t="s">
        <v>3</v>
      </c>
      <c r="K1240" s="19" t="s">
        <v>3182</v>
      </c>
      <c r="L1240" s="51"/>
      <c r="M1240" s="51"/>
      <c r="N1240" s="19" t="str">
        <f t="shared" si="364"/>
        <v/>
      </c>
      <c r="O1240" s="22" t="str">
        <f t="shared" ca="1" si="349"/>
        <v>ja</v>
      </c>
      <c r="P1240" s="22" t="str">
        <f t="shared" ca="1" si="350"/>
        <v>ja</v>
      </c>
      <c r="Q1240" s="20" t="str">
        <f t="shared" ca="1" si="365"/>
        <v>Ja</v>
      </c>
      <c r="R1240" s="53" t="s">
        <v>1776</v>
      </c>
      <c r="S1240" s="84"/>
      <c r="T1240" s="83"/>
      <c r="U1240" s="33" t="str">
        <f t="shared" si="355"/>
        <v/>
      </c>
      <c r="V1240" s="29"/>
      <c r="W1240" s="35"/>
      <c r="X1240" s="35"/>
      <c r="Y1240" s="35"/>
      <c r="Z1240" s="35"/>
      <c r="AA1240" s="24" t="str">
        <f>IF(W1240&lt;&gt;"",VLOOKUP(W1240,'Anlagentypen strukt inkl RD end'!$A$2:$H$40,8),"")</f>
        <v/>
      </c>
      <c r="AB1240" s="24" t="str">
        <f>IF(X1240&lt;&gt;"",VLOOKUP(X1240,'Anlagentypen strukt inkl RD end'!$A$2:$H$40,8),"")</f>
        <v/>
      </c>
      <c r="AC1240" s="24" t="str">
        <f>IF(Y1240&lt;&gt;"",VLOOKUP(Y1240,'Anlagentypen strukt inkl RD end'!$A$2:$H$40,8),"")</f>
        <v/>
      </c>
      <c r="AD1240" s="24" t="str">
        <f>IF(Z1240&lt;&gt;"",VLOOKUP(Z1240,'Anlagentypen strukt inkl RD end'!$A$2:$H$40,8),"")</f>
        <v/>
      </c>
      <c r="AE1240" s="33" t="str">
        <f t="shared" si="356"/>
        <v/>
      </c>
      <c r="AF1240" s="25"/>
      <c r="AG1240" s="25"/>
      <c r="AH1240" s="25"/>
      <c r="AI1240" s="25"/>
      <c r="AJ1240" s="47" t="str">
        <f t="shared" si="357"/>
        <v/>
      </c>
      <c r="AK1240" s="48" t="str">
        <f t="shared" si="351"/>
        <v/>
      </c>
      <c r="AL1240" s="47" t="str">
        <f t="shared" si="362"/>
        <v/>
      </c>
      <c r="AM1240" s="27"/>
      <c r="AN1240" s="36" t="str">
        <f t="shared" si="352"/>
        <v/>
      </c>
      <c r="AO1240" s="39" t="str">
        <f t="shared" si="366"/>
        <v/>
      </c>
      <c r="AP1240" s="39" t="str">
        <f t="shared" si="358"/>
        <v/>
      </c>
      <c r="AQ1240" s="97" t="str">
        <f t="shared" si="353"/>
        <v/>
      </c>
      <c r="AR1240" s="113" t="str">
        <f>_xlfn.IFNA(IF(AND(MATCH(B1240,SlNrfürStrecke!A:A,0)&gt;0,MATCH(C1240,SlNrfürStrecke!B:B,0)&gt;0)=TRUE,"ja","nein"),"nein")</f>
        <v>nein</v>
      </c>
      <c r="AS1240" s="140" t="str">
        <f t="shared" si="359"/>
        <v>nein</v>
      </c>
      <c r="AT1240" s="113" t="str">
        <f t="shared" si="360"/>
        <v>Ja</v>
      </c>
      <c r="AU1240" s="113"/>
      <c r="AV1240" s="141" t="s">
        <v>3607</v>
      </c>
    </row>
    <row r="1241" spans="1:48" s="39" customFormat="1" ht="26.4" x14ac:dyDescent="0.25">
      <c r="A1241" s="23" t="s">
        <v>2345</v>
      </c>
      <c r="B1241" s="77">
        <v>55906</v>
      </c>
      <c r="C1241" s="80" t="s">
        <v>3</v>
      </c>
      <c r="D1241" s="81" t="s">
        <v>3</v>
      </c>
      <c r="E1241" s="37" t="b">
        <f t="shared" si="361"/>
        <v>1</v>
      </c>
      <c r="F1241" s="37" t="b">
        <f t="shared" si="354"/>
        <v>0</v>
      </c>
      <c r="G1241" s="38" t="str">
        <f t="shared" si="363"/>
        <v xml:space="preserve">55906  </v>
      </c>
      <c r="H1241" s="18" t="s">
        <v>1778</v>
      </c>
      <c r="I1241" s="93" t="s">
        <v>2346</v>
      </c>
      <c r="J1241" s="19" t="s">
        <v>3</v>
      </c>
      <c r="K1241" s="19" t="s">
        <v>3</v>
      </c>
      <c r="L1241" s="51"/>
      <c r="M1241" s="51"/>
      <c r="N1241" s="19" t="str">
        <f t="shared" si="364"/>
        <v/>
      </c>
      <c r="O1241" s="22" t="str">
        <f t="shared" ca="1" si="349"/>
        <v>ja</v>
      </c>
      <c r="P1241" s="22" t="str">
        <f t="shared" ca="1" si="350"/>
        <v>ja</v>
      </c>
      <c r="Q1241" s="20" t="str">
        <f t="shared" ca="1" si="365"/>
        <v>Ja</v>
      </c>
      <c r="R1241" s="53" t="s">
        <v>1777</v>
      </c>
      <c r="S1241" s="73" t="s">
        <v>2345</v>
      </c>
      <c r="T1241" s="28"/>
      <c r="U1241" s="33" t="str">
        <f t="shared" si="355"/>
        <v/>
      </c>
      <c r="V1241" s="29"/>
      <c r="W1241" s="35"/>
      <c r="X1241" s="35"/>
      <c r="Y1241" s="35"/>
      <c r="Z1241" s="35"/>
      <c r="AA1241" s="24" t="str">
        <f>IF(W1241&lt;&gt;"",VLOOKUP(W1241,'Anlagentypen strukt inkl RD end'!$A$2:$H$40,8),"")</f>
        <v/>
      </c>
      <c r="AB1241" s="24" t="str">
        <f>IF(X1241&lt;&gt;"",VLOOKUP(X1241,'Anlagentypen strukt inkl RD end'!$A$2:$H$40,8),"")</f>
        <v/>
      </c>
      <c r="AC1241" s="24" t="str">
        <f>IF(Y1241&lt;&gt;"",VLOOKUP(Y1241,'Anlagentypen strukt inkl RD end'!$A$2:$H$40,8),"")</f>
        <v/>
      </c>
      <c r="AD1241" s="24" t="str">
        <f>IF(Z1241&lt;&gt;"",VLOOKUP(Z1241,'Anlagentypen strukt inkl RD end'!$A$2:$H$40,8),"")</f>
        <v/>
      </c>
      <c r="AE1241" s="33" t="str">
        <f t="shared" si="356"/>
        <v/>
      </c>
      <c r="AF1241" s="25"/>
      <c r="AG1241" s="25"/>
      <c r="AH1241" s="25"/>
      <c r="AI1241" s="25"/>
      <c r="AJ1241" s="47" t="str">
        <f t="shared" si="357"/>
        <v/>
      </c>
      <c r="AK1241" s="48" t="str">
        <f t="shared" si="351"/>
        <v/>
      </c>
      <c r="AL1241" s="47" t="str">
        <f t="shared" si="362"/>
        <v/>
      </c>
      <c r="AM1241" s="27"/>
      <c r="AN1241" s="36" t="str">
        <f t="shared" si="352"/>
        <v/>
      </c>
      <c r="AO1241" s="39" t="str">
        <f t="shared" si="366"/>
        <v/>
      </c>
      <c r="AP1241" s="39" t="str">
        <f t="shared" si="358"/>
        <v>X</v>
      </c>
      <c r="AQ1241" s="97" t="str">
        <f t="shared" si="353"/>
        <v/>
      </c>
      <c r="AR1241" s="140" t="str">
        <f>_xlfn.IFNA(IF(AND(MATCH(B1241,SlNrfürStrecke!A:A,0)&gt;0,MATCH(C1241,SlNrfürStrecke!B:B,0)&gt;0)=TRUE,"ja","nein"),"nein")</f>
        <v>ja</v>
      </c>
      <c r="AS1241" s="140" t="str">
        <f t="shared" si="359"/>
        <v>ja</v>
      </c>
      <c r="AT1241" s="113" t="str">
        <f t="shared" si="360"/>
        <v>Nein</v>
      </c>
      <c r="AU1241" s="113"/>
      <c r="AV1241" s="141" t="s">
        <v>3607</v>
      </c>
    </row>
    <row r="1242" spans="1:48" s="39" customFormat="1" ht="26.4" hidden="1" x14ac:dyDescent="0.25">
      <c r="A1242" s="23"/>
      <c r="B1242" s="77">
        <v>55906</v>
      </c>
      <c r="C1242" s="81" t="s">
        <v>7</v>
      </c>
      <c r="D1242" s="81" t="s">
        <v>8</v>
      </c>
      <c r="E1242" s="37" t="b">
        <f t="shared" si="361"/>
        <v>0</v>
      </c>
      <c r="F1242" s="37" t="b">
        <f t="shared" si="354"/>
        <v>0</v>
      </c>
      <c r="G1242" s="38" t="str">
        <f t="shared" si="363"/>
        <v>55906 77 g</v>
      </c>
      <c r="H1242" s="18" t="s">
        <v>1778</v>
      </c>
      <c r="I1242" s="94" t="s">
        <v>9</v>
      </c>
      <c r="J1242" s="19" t="s">
        <v>3</v>
      </c>
      <c r="K1242" s="19" t="s">
        <v>3</v>
      </c>
      <c r="L1242" s="51"/>
      <c r="M1242" s="51"/>
      <c r="N1242" s="19" t="str">
        <f t="shared" si="364"/>
        <v/>
      </c>
      <c r="O1242" s="22" t="str">
        <f t="shared" ca="1" si="349"/>
        <v>ja</v>
      </c>
      <c r="P1242" s="22" t="str">
        <f t="shared" ca="1" si="350"/>
        <v>ja</v>
      </c>
      <c r="Q1242" s="20" t="str">
        <f t="shared" ca="1" si="365"/>
        <v>Ja</v>
      </c>
      <c r="R1242" s="53" t="s">
        <v>1779</v>
      </c>
      <c r="S1242" s="84"/>
      <c r="T1242" s="83"/>
      <c r="U1242" s="33" t="str">
        <f t="shared" si="355"/>
        <v/>
      </c>
      <c r="V1242" s="29"/>
      <c r="W1242" s="35"/>
      <c r="X1242" s="35"/>
      <c r="Y1242" s="35"/>
      <c r="Z1242" s="35"/>
      <c r="AA1242" s="24" t="str">
        <f>IF(W1242&lt;&gt;"",VLOOKUP(W1242,'Anlagentypen strukt inkl RD end'!$A$2:$H$40,8),"")</f>
        <v/>
      </c>
      <c r="AB1242" s="24" t="str">
        <f>IF(X1242&lt;&gt;"",VLOOKUP(X1242,'Anlagentypen strukt inkl RD end'!$A$2:$H$40,8),"")</f>
        <v/>
      </c>
      <c r="AC1242" s="24" t="str">
        <f>IF(Y1242&lt;&gt;"",VLOOKUP(Y1242,'Anlagentypen strukt inkl RD end'!$A$2:$H$40,8),"")</f>
        <v/>
      </c>
      <c r="AD1242" s="24" t="str">
        <f>IF(Z1242&lt;&gt;"",VLOOKUP(Z1242,'Anlagentypen strukt inkl RD end'!$A$2:$H$40,8),"")</f>
        <v/>
      </c>
      <c r="AE1242" s="33" t="str">
        <f t="shared" si="356"/>
        <v/>
      </c>
      <c r="AF1242" s="25"/>
      <c r="AG1242" s="25"/>
      <c r="AH1242" s="25"/>
      <c r="AI1242" s="25"/>
      <c r="AJ1242" s="47" t="str">
        <f t="shared" si="357"/>
        <v/>
      </c>
      <c r="AK1242" s="48" t="str">
        <f t="shared" si="351"/>
        <v/>
      </c>
      <c r="AL1242" s="47" t="str">
        <f t="shared" si="362"/>
        <v/>
      </c>
      <c r="AM1242" s="27"/>
      <c r="AN1242" s="36" t="str">
        <f t="shared" si="352"/>
        <v/>
      </c>
      <c r="AO1242" s="39" t="str">
        <f t="shared" si="366"/>
        <v/>
      </c>
      <c r="AP1242" s="39" t="str">
        <f t="shared" si="358"/>
        <v/>
      </c>
      <c r="AQ1242" s="97" t="str">
        <f t="shared" si="353"/>
        <v/>
      </c>
      <c r="AR1242" s="113" t="str">
        <f>_xlfn.IFNA(IF(AND(MATCH(B1242,SlNrfürStrecke!A:A,0)&gt;0,MATCH(C1242,SlNrfürStrecke!B:B,0)&gt;0)=TRUE,"ja","nein"),"nein")</f>
        <v>nein</v>
      </c>
      <c r="AS1242" s="140" t="str">
        <f t="shared" si="359"/>
        <v>nein</v>
      </c>
      <c r="AT1242" s="113" t="str">
        <f t="shared" si="360"/>
        <v>Ja</v>
      </c>
      <c r="AU1242" s="113"/>
      <c r="AV1242" s="141" t="s">
        <v>3607</v>
      </c>
    </row>
    <row r="1243" spans="1:48" s="39" customFormat="1" ht="26.4" hidden="1" x14ac:dyDescent="0.25">
      <c r="A1243" s="23"/>
      <c r="B1243" s="77">
        <v>55906</v>
      </c>
      <c r="C1243" s="81" t="s">
        <v>142</v>
      </c>
      <c r="D1243" s="81" t="s">
        <v>3</v>
      </c>
      <c r="E1243" s="37" t="b">
        <f t="shared" si="361"/>
        <v>0</v>
      </c>
      <c r="F1243" s="37" t="b">
        <f t="shared" si="354"/>
        <v>0</v>
      </c>
      <c r="G1243" s="38" t="str">
        <f t="shared" si="363"/>
        <v xml:space="preserve">55906 91 </v>
      </c>
      <c r="H1243" s="18" t="s">
        <v>1778</v>
      </c>
      <c r="I1243" s="94" t="s">
        <v>3164</v>
      </c>
      <c r="J1243" s="19" t="s">
        <v>3</v>
      </c>
      <c r="K1243" s="19" t="s">
        <v>3</v>
      </c>
      <c r="L1243" s="51"/>
      <c r="M1243" s="51"/>
      <c r="N1243" s="19" t="str">
        <f t="shared" si="364"/>
        <v/>
      </c>
      <c r="O1243" s="22" t="str">
        <f t="shared" ref="O1243:O1306" ca="1" si="367">IF(OR(L1243&lt;TODAY(),L1243=""),"ja","nein")</f>
        <v>ja</v>
      </c>
      <c r="P1243" s="22" t="str">
        <f t="shared" ref="P1243:P1306" ca="1" si="368">IF(OR(M1243&gt;TODAY(),M1243=""),"ja","nein")</f>
        <v>ja</v>
      </c>
      <c r="Q1243" s="20" t="str">
        <f t="shared" ca="1" si="365"/>
        <v>Ja</v>
      </c>
      <c r="R1243" s="53" t="s">
        <v>1780</v>
      </c>
      <c r="S1243" s="73"/>
      <c r="T1243" s="28"/>
      <c r="U1243" s="33" t="str">
        <f t="shared" si="355"/>
        <v/>
      </c>
      <c r="V1243" s="29"/>
      <c r="W1243" s="35"/>
      <c r="X1243" s="35"/>
      <c r="Y1243" s="35"/>
      <c r="Z1243" s="35"/>
      <c r="AA1243" s="24" t="str">
        <f>IF(W1243&lt;&gt;"",VLOOKUP(W1243,'Anlagentypen strukt inkl RD end'!$A$2:$H$40,8),"")</f>
        <v/>
      </c>
      <c r="AB1243" s="24" t="str">
        <f>IF(X1243&lt;&gt;"",VLOOKUP(X1243,'Anlagentypen strukt inkl RD end'!$A$2:$H$40,8),"")</f>
        <v/>
      </c>
      <c r="AC1243" s="24" t="str">
        <f>IF(Y1243&lt;&gt;"",VLOOKUP(Y1243,'Anlagentypen strukt inkl RD end'!$A$2:$H$40,8),"")</f>
        <v/>
      </c>
      <c r="AD1243" s="24" t="str">
        <f>IF(Z1243&lt;&gt;"",VLOOKUP(Z1243,'Anlagentypen strukt inkl RD end'!$A$2:$H$40,8),"")</f>
        <v/>
      </c>
      <c r="AE1243" s="33" t="str">
        <f t="shared" si="356"/>
        <v/>
      </c>
      <c r="AF1243" s="25"/>
      <c r="AG1243" s="25"/>
      <c r="AH1243" s="25"/>
      <c r="AI1243" s="25"/>
      <c r="AJ1243" s="47" t="str">
        <f t="shared" si="357"/>
        <v/>
      </c>
      <c r="AK1243" s="48" t="str">
        <f t="shared" si="351"/>
        <v/>
      </c>
      <c r="AL1243" s="47" t="str">
        <f t="shared" si="362"/>
        <v/>
      </c>
      <c r="AM1243" s="27"/>
      <c r="AN1243" s="36" t="str">
        <f t="shared" si="352"/>
        <v/>
      </c>
      <c r="AO1243" s="39" t="str">
        <f t="shared" si="366"/>
        <v/>
      </c>
      <c r="AP1243" s="39" t="str">
        <f t="shared" si="358"/>
        <v/>
      </c>
      <c r="AQ1243" s="97" t="str">
        <f t="shared" si="353"/>
        <v/>
      </c>
      <c r="AR1243" s="113" t="str">
        <f>_xlfn.IFNA(IF(AND(MATCH(B1243,SlNrfürStrecke!A:A,0)&gt;0,MATCH(C1243,SlNrfürStrecke!B:B,0)&gt;0)=TRUE,"ja","nein"),"nein")</f>
        <v>nein</v>
      </c>
      <c r="AS1243" s="140" t="str">
        <f t="shared" si="359"/>
        <v>nein</v>
      </c>
      <c r="AT1243" s="113" t="str">
        <f t="shared" si="360"/>
        <v>Ja</v>
      </c>
      <c r="AU1243" s="113"/>
      <c r="AV1243" s="141" t="s">
        <v>3607</v>
      </c>
    </row>
    <row r="1244" spans="1:48" s="39" customFormat="1" ht="26.4" hidden="1" x14ac:dyDescent="0.25">
      <c r="A1244" s="23"/>
      <c r="B1244" s="77">
        <v>55907</v>
      </c>
      <c r="C1244" s="80" t="s">
        <v>3</v>
      </c>
      <c r="D1244" s="81" t="s">
        <v>8</v>
      </c>
      <c r="E1244" s="37" t="b">
        <f t="shared" si="361"/>
        <v>0</v>
      </c>
      <c r="F1244" s="37" t="b">
        <f t="shared" si="354"/>
        <v>0</v>
      </c>
      <c r="G1244" s="38" t="str">
        <f t="shared" si="363"/>
        <v>55907  g</v>
      </c>
      <c r="H1244" s="18" t="s">
        <v>1782</v>
      </c>
      <c r="I1244" s="93" t="s">
        <v>2346</v>
      </c>
      <c r="J1244" s="19" t="s">
        <v>3</v>
      </c>
      <c r="K1244" s="19" t="s">
        <v>3</v>
      </c>
      <c r="L1244" s="51"/>
      <c r="M1244" s="51"/>
      <c r="N1244" s="19" t="str">
        <f t="shared" si="364"/>
        <v/>
      </c>
      <c r="O1244" s="22" t="str">
        <f t="shared" ca="1" si="367"/>
        <v>ja</v>
      </c>
      <c r="P1244" s="22" t="str">
        <f t="shared" ca="1" si="368"/>
        <v>ja</v>
      </c>
      <c r="Q1244" s="20" t="str">
        <f t="shared" ca="1" si="365"/>
        <v>Ja</v>
      </c>
      <c r="R1244" s="53" t="s">
        <v>1781</v>
      </c>
      <c r="S1244" s="84"/>
      <c r="T1244" s="83"/>
      <c r="U1244" s="33" t="str">
        <f t="shared" si="355"/>
        <v/>
      </c>
      <c r="V1244" s="29"/>
      <c r="W1244" s="35"/>
      <c r="X1244" s="35"/>
      <c r="Y1244" s="35"/>
      <c r="Z1244" s="35"/>
      <c r="AA1244" s="24" t="str">
        <f>IF(W1244&lt;&gt;"",VLOOKUP(W1244,'Anlagentypen strukt inkl RD end'!$A$2:$H$40,8),"")</f>
        <v/>
      </c>
      <c r="AB1244" s="24" t="str">
        <f>IF(X1244&lt;&gt;"",VLOOKUP(X1244,'Anlagentypen strukt inkl RD end'!$A$2:$H$40,8),"")</f>
        <v/>
      </c>
      <c r="AC1244" s="24" t="str">
        <f>IF(Y1244&lt;&gt;"",VLOOKUP(Y1244,'Anlagentypen strukt inkl RD end'!$A$2:$H$40,8),"")</f>
        <v/>
      </c>
      <c r="AD1244" s="24" t="str">
        <f>IF(Z1244&lt;&gt;"",VLOOKUP(Z1244,'Anlagentypen strukt inkl RD end'!$A$2:$H$40,8),"")</f>
        <v/>
      </c>
      <c r="AE1244" s="33" t="str">
        <f t="shared" si="356"/>
        <v/>
      </c>
      <c r="AF1244" s="25"/>
      <c r="AG1244" s="25"/>
      <c r="AH1244" s="25"/>
      <c r="AI1244" s="25"/>
      <c r="AJ1244" s="47" t="str">
        <f t="shared" si="357"/>
        <v/>
      </c>
      <c r="AK1244" s="48" t="str">
        <f t="shared" si="351"/>
        <v/>
      </c>
      <c r="AL1244" s="47" t="str">
        <f t="shared" si="362"/>
        <v/>
      </c>
      <c r="AM1244" s="27"/>
      <c r="AN1244" s="36" t="str">
        <f t="shared" si="352"/>
        <v/>
      </c>
      <c r="AO1244" s="39" t="str">
        <f t="shared" si="366"/>
        <v/>
      </c>
      <c r="AP1244" s="39" t="str">
        <f t="shared" si="358"/>
        <v/>
      </c>
      <c r="AQ1244" s="97" t="str">
        <f t="shared" si="353"/>
        <v/>
      </c>
      <c r="AR1244" s="140" t="str">
        <f>_xlfn.IFNA(IF(AND(MATCH(B1244,SlNrfürStrecke!A:A,0)&gt;0,MATCH(C1244,SlNrfürStrecke!B:B,0)&gt;0)=TRUE,"ja","nein"),"nein")</f>
        <v>nein</v>
      </c>
      <c r="AS1244" s="140" t="str">
        <f t="shared" si="359"/>
        <v>nein</v>
      </c>
      <c r="AT1244" s="113" t="str">
        <f t="shared" si="360"/>
        <v>Ja</v>
      </c>
      <c r="AU1244" s="113"/>
      <c r="AV1244" s="141" t="s">
        <v>3607</v>
      </c>
    </row>
    <row r="1245" spans="1:48" s="39" customFormat="1" ht="26.4" hidden="1" x14ac:dyDescent="0.25">
      <c r="A1245" s="23"/>
      <c r="B1245" s="77">
        <v>55907</v>
      </c>
      <c r="C1245" s="81" t="s">
        <v>112</v>
      </c>
      <c r="D1245" s="81" t="s">
        <v>3</v>
      </c>
      <c r="E1245" s="37" t="b">
        <f t="shared" si="361"/>
        <v>0</v>
      </c>
      <c r="F1245" s="37" t="b">
        <f t="shared" si="354"/>
        <v>0</v>
      </c>
      <c r="G1245" s="38" t="str">
        <f t="shared" si="363"/>
        <v xml:space="preserve">55907 88 </v>
      </c>
      <c r="H1245" s="18" t="s">
        <v>1782</v>
      </c>
      <c r="I1245" s="94" t="s">
        <v>113</v>
      </c>
      <c r="J1245" s="19" t="s">
        <v>3</v>
      </c>
      <c r="K1245" s="19" t="s">
        <v>3</v>
      </c>
      <c r="L1245" s="51"/>
      <c r="M1245" s="51"/>
      <c r="N1245" s="19" t="str">
        <f t="shared" si="364"/>
        <v/>
      </c>
      <c r="O1245" s="22" t="str">
        <f t="shared" ca="1" si="367"/>
        <v>ja</v>
      </c>
      <c r="P1245" s="22" t="str">
        <f t="shared" ca="1" si="368"/>
        <v>ja</v>
      </c>
      <c r="Q1245" s="20" t="str">
        <f t="shared" ca="1" si="365"/>
        <v>Ja</v>
      </c>
      <c r="R1245" s="53" t="s">
        <v>1783</v>
      </c>
      <c r="S1245" s="73"/>
      <c r="T1245" s="28"/>
      <c r="U1245" s="33" t="str">
        <f t="shared" si="355"/>
        <v/>
      </c>
      <c r="V1245" s="29"/>
      <c r="W1245" s="35"/>
      <c r="X1245" s="35"/>
      <c r="Y1245" s="35"/>
      <c r="Z1245" s="35"/>
      <c r="AA1245" s="24" t="str">
        <f>IF(W1245&lt;&gt;"",VLOOKUP(W1245,'Anlagentypen strukt inkl RD end'!$A$2:$H$40,8),"")</f>
        <v/>
      </c>
      <c r="AB1245" s="24" t="str">
        <f>IF(X1245&lt;&gt;"",VLOOKUP(X1245,'Anlagentypen strukt inkl RD end'!$A$2:$H$40,8),"")</f>
        <v/>
      </c>
      <c r="AC1245" s="24" t="str">
        <f>IF(Y1245&lt;&gt;"",VLOOKUP(Y1245,'Anlagentypen strukt inkl RD end'!$A$2:$H$40,8),"")</f>
        <v/>
      </c>
      <c r="AD1245" s="24" t="str">
        <f>IF(Z1245&lt;&gt;"",VLOOKUP(Z1245,'Anlagentypen strukt inkl RD end'!$A$2:$H$40,8),"")</f>
        <v/>
      </c>
      <c r="AE1245" s="33" t="str">
        <f t="shared" si="356"/>
        <v/>
      </c>
      <c r="AF1245" s="25"/>
      <c r="AG1245" s="25"/>
      <c r="AH1245" s="25"/>
      <c r="AI1245" s="25"/>
      <c r="AJ1245" s="47" t="str">
        <f t="shared" si="357"/>
        <v/>
      </c>
      <c r="AK1245" s="48" t="str">
        <f t="shared" si="351"/>
        <v/>
      </c>
      <c r="AL1245" s="47" t="str">
        <f t="shared" si="362"/>
        <v/>
      </c>
      <c r="AM1245" s="27"/>
      <c r="AN1245" s="36" t="str">
        <f t="shared" si="352"/>
        <v/>
      </c>
      <c r="AO1245" s="39" t="str">
        <f t="shared" si="366"/>
        <v/>
      </c>
      <c r="AP1245" s="39" t="str">
        <f t="shared" si="358"/>
        <v/>
      </c>
      <c r="AQ1245" s="97" t="str">
        <f t="shared" si="353"/>
        <v/>
      </c>
      <c r="AR1245" s="113" t="str">
        <f>_xlfn.IFNA(IF(AND(MATCH(B1245,SlNrfürStrecke!A:A,0)&gt;0,MATCH(C1245,SlNrfürStrecke!B:B,0)&gt;0)=TRUE,"ja","nein"),"nein")</f>
        <v>nein</v>
      </c>
      <c r="AS1245" s="140" t="str">
        <f t="shared" si="359"/>
        <v>nein</v>
      </c>
      <c r="AT1245" s="113" t="str">
        <f t="shared" si="360"/>
        <v>Ja</v>
      </c>
      <c r="AU1245" s="113"/>
      <c r="AV1245" s="141" t="s">
        <v>3607</v>
      </c>
    </row>
    <row r="1246" spans="1:48" s="39" customFormat="1" ht="26.4" hidden="1" x14ac:dyDescent="0.25">
      <c r="A1246" s="23"/>
      <c r="B1246" s="77">
        <v>55907</v>
      </c>
      <c r="C1246" s="81" t="s">
        <v>142</v>
      </c>
      <c r="D1246" s="81" t="s">
        <v>8</v>
      </c>
      <c r="E1246" s="37" t="b">
        <f t="shared" si="361"/>
        <v>0</v>
      </c>
      <c r="F1246" s="37" t="b">
        <f t="shared" si="354"/>
        <v>0</v>
      </c>
      <c r="G1246" s="38" t="str">
        <f t="shared" si="363"/>
        <v>55907 91 g</v>
      </c>
      <c r="H1246" s="18" t="s">
        <v>1782</v>
      </c>
      <c r="I1246" s="94" t="s">
        <v>3164</v>
      </c>
      <c r="J1246" s="19" t="s">
        <v>3</v>
      </c>
      <c r="K1246" s="19" t="s">
        <v>3182</v>
      </c>
      <c r="L1246" s="51"/>
      <c r="M1246" s="51"/>
      <c r="N1246" s="19" t="str">
        <f t="shared" si="364"/>
        <v/>
      </c>
      <c r="O1246" s="22" t="str">
        <f t="shared" ca="1" si="367"/>
        <v>ja</v>
      </c>
      <c r="P1246" s="22" t="str">
        <f t="shared" ca="1" si="368"/>
        <v>ja</v>
      </c>
      <c r="Q1246" s="20" t="str">
        <f t="shared" ca="1" si="365"/>
        <v>Ja</v>
      </c>
      <c r="R1246" s="53" t="s">
        <v>1784</v>
      </c>
      <c r="S1246" s="84"/>
      <c r="T1246" s="83"/>
      <c r="U1246" s="33" t="str">
        <f t="shared" si="355"/>
        <v/>
      </c>
      <c r="V1246" s="29"/>
      <c r="W1246" s="35"/>
      <c r="X1246" s="35"/>
      <c r="Y1246" s="35"/>
      <c r="Z1246" s="35"/>
      <c r="AA1246" s="24" t="str">
        <f>IF(W1246&lt;&gt;"",VLOOKUP(W1246,'Anlagentypen strukt inkl RD end'!$A$2:$H$40,8),"")</f>
        <v/>
      </c>
      <c r="AB1246" s="24" t="str">
        <f>IF(X1246&lt;&gt;"",VLOOKUP(X1246,'Anlagentypen strukt inkl RD end'!$A$2:$H$40,8),"")</f>
        <v/>
      </c>
      <c r="AC1246" s="24" t="str">
        <f>IF(Y1246&lt;&gt;"",VLOOKUP(Y1246,'Anlagentypen strukt inkl RD end'!$A$2:$H$40,8),"")</f>
        <v/>
      </c>
      <c r="AD1246" s="24" t="str">
        <f>IF(Z1246&lt;&gt;"",VLOOKUP(Z1246,'Anlagentypen strukt inkl RD end'!$A$2:$H$40,8),"")</f>
        <v/>
      </c>
      <c r="AE1246" s="33" t="str">
        <f t="shared" si="356"/>
        <v/>
      </c>
      <c r="AF1246" s="25"/>
      <c r="AG1246" s="25"/>
      <c r="AH1246" s="25"/>
      <c r="AI1246" s="25"/>
      <c r="AJ1246" s="47" t="str">
        <f t="shared" si="357"/>
        <v/>
      </c>
      <c r="AK1246" s="48" t="str">
        <f t="shared" si="351"/>
        <v/>
      </c>
      <c r="AL1246" s="47" t="str">
        <f t="shared" si="362"/>
        <v/>
      </c>
      <c r="AM1246" s="27"/>
      <c r="AN1246" s="36" t="str">
        <f t="shared" si="352"/>
        <v/>
      </c>
      <c r="AO1246" s="39" t="str">
        <f t="shared" si="366"/>
        <v/>
      </c>
      <c r="AP1246" s="39" t="str">
        <f t="shared" si="358"/>
        <v/>
      </c>
      <c r="AQ1246" s="97" t="str">
        <f t="shared" si="353"/>
        <v/>
      </c>
      <c r="AR1246" s="113" t="str">
        <f>_xlfn.IFNA(IF(AND(MATCH(B1246,SlNrfürStrecke!A:A,0)&gt;0,MATCH(C1246,SlNrfürStrecke!B:B,0)&gt;0)=TRUE,"ja","nein"),"nein")</f>
        <v>nein</v>
      </c>
      <c r="AS1246" s="140" t="str">
        <f t="shared" si="359"/>
        <v>nein</v>
      </c>
      <c r="AT1246" s="113" t="str">
        <f t="shared" si="360"/>
        <v>Ja</v>
      </c>
      <c r="AU1246" s="113"/>
      <c r="AV1246" s="141" t="s">
        <v>3607</v>
      </c>
    </row>
    <row r="1247" spans="1:48" s="39" customFormat="1" x14ac:dyDescent="0.25">
      <c r="A1247" s="23" t="s">
        <v>2345</v>
      </c>
      <c r="B1247" s="77">
        <v>55908</v>
      </c>
      <c r="C1247" s="80" t="s">
        <v>3</v>
      </c>
      <c r="D1247" s="81" t="s">
        <v>3</v>
      </c>
      <c r="E1247" s="37" t="b">
        <f t="shared" si="361"/>
        <v>1</v>
      </c>
      <c r="F1247" s="37" t="b">
        <f t="shared" si="354"/>
        <v>0</v>
      </c>
      <c r="G1247" s="38" t="str">
        <f t="shared" si="363"/>
        <v xml:space="preserve">55908  </v>
      </c>
      <c r="H1247" s="18" t="s">
        <v>1786</v>
      </c>
      <c r="I1247" s="93" t="s">
        <v>2346</v>
      </c>
      <c r="J1247" s="19" t="s">
        <v>3</v>
      </c>
      <c r="K1247" s="19" t="s">
        <v>3</v>
      </c>
      <c r="L1247" s="51"/>
      <c r="M1247" s="51"/>
      <c r="N1247" s="19" t="str">
        <f t="shared" si="364"/>
        <v/>
      </c>
      <c r="O1247" s="22" t="str">
        <f t="shared" ca="1" si="367"/>
        <v>ja</v>
      </c>
      <c r="P1247" s="22" t="str">
        <f t="shared" ca="1" si="368"/>
        <v>ja</v>
      </c>
      <c r="Q1247" s="20" t="str">
        <f t="shared" ca="1" si="365"/>
        <v>Ja</v>
      </c>
      <c r="R1247" s="53" t="s">
        <v>1785</v>
      </c>
      <c r="S1247" s="73" t="s">
        <v>2345</v>
      </c>
      <c r="T1247" s="28"/>
      <c r="U1247" s="33" t="str">
        <f t="shared" si="355"/>
        <v/>
      </c>
      <c r="V1247" s="29"/>
      <c r="W1247" s="35"/>
      <c r="X1247" s="35"/>
      <c r="Y1247" s="35"/>
      <c r="Z1247" s="35"/>
      <c r="AA1247" s="24" t="str">
        <f>IF(W1247&lt;&gt;"",VLOOKUP(W1247,'Anlagentypen strukt inkl RD end'!$A$2:$H$40,8),"")</f>
        <v/>
      </c>
      <c r="AB1247" s="24" t="str">
        <f>IF(X1247&lt;&gt;"",VLOOKUP(X1247,'Anlagentypen strukt inkl RD end'!$A$2:$H$40,8),"")</f>
        <v/>
      </c>
      <c r="AC1247" s="24" t="str">
        <f>IF(Y1247&lt;&gt;"",VLOOKUP(Y1247,'Anlagentypen strukt inkl RD end'!$A$2:$H$40,8),"")</f>
        <v/>
      </c>
      <c r="AD1247" s="24" t="str">
        <f>IF(Z1247&lt;&gt;"",VLOOKUP(Z1247,'Anlagentypen strukt inkl RD end'!$A$2:$H$40,8),"")</f>
        <v/>
      </c>
      <c r="AE1247" s="33" t="str">
        <f t="shared" si="356"/>
        <v/>
      </c>
      <c r="AF1247" s="25"/>
      <c r="AG1247" s="25"/>
      <c r="AH1247" s="25"/>
      <c r="AI1247" s="25"/>
      <c r="AJ1247" s="47" t="str">
        <f t="shared" si="357"/>
        <v/>
      </c>
      <c r="AK1247" s="48" t="str">
        <f t="shared" si="351"/>
        <v/>
      </c>
      <c r="AL1247" s="47" t="str">
        <f t="shared" si="362"/>
        <v/>
      </c>
      <c r="AM1247" s="27"/>
      <c r="AN1247" s="36" t="str">
        <f t="shared" si="352"/>
        <v/>
      </c>
      <c r="AO1247" s="39" t="str">
        <f t="shared" si="366"/>
        <v/>
      </c>
      <c r="AP1247" s="39" t="str">
        <f t="shared" si="358"/>
        <v>X</v>
      </c>
      <c r="AQ1247" s="97" t="str">
        <f t="shared" si="353"/>
        <v/>
      </c>
      <c r="AR1247" s="140" t="str">
        <f>_xlfn.IFNA(IF(AND(MATCH(B1247,SlNrfürStrecke!A:A,0)&gt;0,MATCH(C1247,SlNrfürStrecke!B:B,0)&gt;0)=TRUE,"ja","nein"),"nein")</f>
        <v>ja</v>
      </c>
      <c r="AS1247" s="140" t="str">
        <f t="shared" si="359"/>
        <v>ja</v>
      </c>
      <c r="AT1247" s="113" t="str">
        <f t="shared" si="360"/>
        <v>Nein</v>
      </c>
      <c r="AU1247" s="113"/>
      <c r="AV1247" s="141" t="s">
        <v>3607</v>
      </c>
    </row>
    <row r="1248" spans="1:48" s="39" customFormat="1" hidden="1" x14ac:dyDescent="0.25">
      <c r="A1248" s="23"/>
      <c r="B1248" s="77">
        <v>55908</v>
      </c>
      <c r="C1248" s="81" t="s">
        <v>7</v>
      </c>
      <c r="D1248" s="81" t="s">
        <v>8</v>
      </c>
      <c r="E1248" s="37" t="b">
        <f t="shared" si="361"/>
        <v>0</v>
      </c>
      <c r="F1248" s="37" t="b">
        <f t="shared" si="354"/>
        <v>0</v>
      </c>
      <c r="G1248" s="38" t="str">
        <f t="shared" si="363"/>
        <v>55908 77 g</v>
      </c>
      <c r="H1248" s="18" t="s">
        <v>1786</v>
      </c>
      <c r="I1248" s="94" t="s">
        <v>9</v>
      </c>
      <c r="J1248" s="19" t="s">
        <v>3</v>
      </c>
      <c r="K1248" s="19" t="s">
        <v>3</v>
      </c>
      <c r="L1248" s="51"/>
      <c r="M1248" s="51"/>
      <c r="N1248" s="19" t="str">
        <f t="shared" si="364"/>
        <v/>
      </c>
      <c r="O1248" s="22" t="str">
        <f t="shared" ca="1" si="367"/>
        <v>ja</v>
      </c>
      <c r="P1248" s="22" t="str">
        <f t="shared" ca="1" si="368"/>
        <v>ja</v>
      </c>
      <c r="Q1248" s="20" t="str">
        <f t="shared" ca="1" si="365"/>
        <v>Ja</v>
      </c>
      <c r="R1248" s="53" t="s">
        <v>1787</v>
      </c>
      <c r="S1248" s="84"/>
      <c r="T1248" s="83"/>
      <c r="U1248" s="33" t="str">
        <f t="shared" si="355"/>
        <v/>
      </c>
      <c r="V1248" s="29"/>
      <c r="W1248" s="35"/>
      <c r="X1248" s="35"/>
      <c r="Y1248" s="35"/>
      <c r="Z1248" s="35"/>
      <c r="AA1248" s="24" t="str">
        <f>IF(W1248&lt;&gt;"",VLOOKUP(W1248,'Anlagentypen strukt inkl RD end'!$A$2:$H$40,8),"")</f>
        <v/>
      </c>
      <c r="AB1248" s="24" t="str">
        <f>IF(X1248&lt;&gt;"",VLOOKUP(X1248,'Anlagentypen strukt inkl RD end'!$A$2:$H$40,8),"")</f>
        <v/>
      </c>
      <c r="AC1248" s="24" t="str">
        <f>IF(Y1248&lt;&gt;"",VLOOKUP(Y1248,'Anlagentypen strukt inkl RD end'!$A$2:$H$40,8),"")</f>
        <v/>
      </c>
      <c r="AD1248" s="24" t="str">
        <f>IF(Z1248&lt;&gt;"",VLOOKUP(Z1248,'Anlagentypen strukt inkl RD end'!$A$2:$H$40,8),"")</f>
        <v/>
      </c>
      <c r="AE1248" s="33" t="str">
        <f t="shared" si="356"/>
        <v/>
      </c>
      <c r="AF1248" s="25"/>
      <c r="AG1248" s="25"/>
      <c r="AH1248" s="25"/>
      <c r="AI1248" s="25"/>
      <c r="AJ1248" s="47" t="str">
        <f t="shared" si="357"/>
        <v/>
      </c>
      <c r="AK1248" s="48" t="str">
        <f t="shared" si="351"/>
        <v/>
      </c>
      <c r="AL1248" s="47" t="str">
        <f t="shared" si="362"/>
        <v/>
      </c>
      <c r="AM1248" s="27"/>
      <c r="AN1248" s="36" t="str">
        <f t="shared" si="352"/>
        <v/>
      </c>
      <c r="AO1248" s="39" t="str">
        <f t="shared" si="366"/>
        <v/>
      </c>
      <c r="AP1248" s="39" t="str">
        <f t="shared" si="358"/>
        <v/>
      </c>
      <c r="AQ1248" s="97" t="str">
        <f t="shared" si="353"/>
        <v/>
      </c>
      <c r="AR1248" s="113" t="str">
        <f>_xlfn.IFNA(IF(AND(MATCH(B1248,SlNrfürStrecke!A:A,0)&gt;0,MATCH(C1248,SlNrfürStrecke!B:B,0)&gt;0)=TRUE,"ja","nein"),"nein")</f>
        <v>nein</v>
      </c>
      <c r="AS1248" s="140" t="str">
        <f t="shared" si="359"/>
        <v>nein</v>
      </c>
      <c r="AT1248" s="113" t="str">
        <f t="shared" si="360"/>
        <v>Ja</v>
      </c>
      <c r="AU1248" s="113"/>
      <c r="AV1248" s="141" t="s">
        <v>3607</v>
      </c>
    </row>
    <row r="1249" spans="1:48" s="39" customFormat="1" ht="26.4" hidden="1" x14ac:dyDescent="0.25">
      <c r="A1249" s="23"/>
      <c r="B1249" s="77">
        <v>55908</v>
      </c>
      <c r="C1249" s="81" t="s">
        <v>142</v>
      </c>
      <c r="D1249" s="81" t="s">
        <v>3</v>
      </c>
      <c r="E1249" s="37" t="b">
        <f t="shared" si="361"/>
        <v>0</v>
      </c>
      <c r="F1249" s="37" t="b">
        <f t="shared" si="354"/>
        <v>0</v>
      </c>
      <c r="G1249" s="38" t="str">
        <f t="shared" si="363"/>
        <v xml:space="preserve">55908 91 </v>
      </c>
      <c r="H1249" s="18" t="s">
        <v>1786</v>
      </c>
      <c r="I1249" s="94" t="s">
        <v>3164</v>
      </c>
      <c r="J1249" s="19" t="s">
        <v>3</v>
      </c>
      <c r="K1249" s="19" t="s">
        <v>3</v>
      </c>
      <c r="L1249" s="51"/>
      <c r="M1249" s="51"/>
      <c r="N1249" s="19" t="str">
        <f t="shared" si="364"/>
        <v/>
      </c>
      <c r="O1249" s="22" t="str">
        <f t="shared" ca="1" si="367"/>
        <v>ja</v>
      </c>
      <c r="P1249" s="22" t="str">
        <f t="shared" ca="1" si="368"/>
        <v>ja</v>
      </c>
      <c r="Q1249" s="20" t="str">
        <f t="shared" ca="1" si="365"/>
        <v>Ja</v>
      </c>
      <c r="R1249" s="53" t="s">
        <v>1788</v>
      </c>
      <c r="S1249" s="73"/>
      <c r="T1249" s="28"/>
      <c r="U1249" s="33" t="str">
        <f t="shared" si="355"/>
        <v/>
      </c>
      <c r="V1249" s="29"/>
      <c r="W1249" s="35"/>
      <c r="X1249" s="35"/>
      <c r="Y1249" s="35"/>
      <c r="Z1249" s="35"/>
      <c r="AA1249" s="24" t="str">
        <f>IF(W1249&lt;&gt;"",VLOOKUP(W1249,'Anlagentypen strukt inkl RD end'!$A$2:$H$40,8),"")</f>
        <v/>
      </c>
      <c r="AB1249" s="24" t="str">
        <f>IF(X1249&lt;&gt;"",VLOOKUP(X1249,'Anlagentypen strukt inkl RD end'!$A$2:$H$40,8),"")</f>
        <v/>
      </c>
      <c r="AC1249" s="24" t="str">
        <f>IF(Y1249&lt;&gt;"",VLOOKUP(Y1249,'Anlagentypen strukt inkl RD end'!$A$2:$H$40,8),"")</f>
        <v/>
      </c>
      <c r="AD1249" s="24" t="str">
        <f>IF(Z1249&lt;&gt;"",VLOOKUP(Z1249,'Anlagentypen strukt inkl RD end'!$A$2:$H$40,8),"")</f>
        <v/>
      </c>
      <c r="AE1249" s="33" t="str">
        <f t="shared" si="356"/>
        <v/>
      </c>
      <c r="AF1249" s="25"/>
      <c r="AG1249" s="25"/>
      <c r="AH1249" s="25"/>
      <c r="AI1249" s="25"/>
      <c r="AJ1249" s="47" t="str">
        <f t="shared" si="357"/>
        <v/>
      </c>
      <c r="AK1249" s="48" t="str">
        <f t="shared" si="351"/>
        <v/>
      </c>
      <c r="AL1249" s="47" t="str">
        <f t="shared" si="362"/>
        <v/>
      </c>
      <c r="AM1249" s="27"/>
      <c r="AN1249" s="36" t="str">
        <f t="shared" si="352"/>
        <v/>
      </c>
      <c r="AO1249" s="39" t="str">
        <f t="shared" si="366"/>
        <v/>
      </c>
      <c r="AP1249" s="39" t="str">
        <f t="shared" si="358"/>
        <v/>
      </c>
      <c r="AQ1249" s="97" t="str">
        <f t="shared" si="353"/>
        <v/>
      </c>
      <c r="AR1249" s="113" t="str">
        <f>_xlfn.IFNA(IF(AND(MATCH(B1249,SlNrfürStrecke!A:A,0)&gt;0,MATCH(C1249,SlNrfürStrecke!B:B,0)&gt;0)=TRUE,"ja","nein"),"nein")</f>
        <v>nein</v>
      </c>
      <c r="AS1249" s="140" t="str">
        <f t="shared" si="359"/>
        <v>nein</v>
      </c>
      <c r="AT1249" s="113" t="str">
        <f t="shared" si="360"/>
        <v>Ja</v>
      </c>
      <c r="AU1249" s="113"/>
      <c r="AV1249" s="141" t="s">
        <v>3607</v>
      </c>
    </row>
    <row r="1250" spans="1:48" s="39" customFormat="1" x14ac:dyDescent="0.25">
      <c r="A1250" s="23" t="s">
        <v>2345</v>
      </c>
      <c r="B1250" s="77">
        <v>55909</v>
      </c>
      <c r="C1250" s="80" t="s">
        <v>3</v>
      </c>
      <c r="D1250" s="81" t="s">
        <v>3</v>
      </c>
      <c r="E1250" s="37" t="b">
        <f t="shared" si="361"/>
        <v>1</v>
      </c>
      <c r="F1250" s="37" t="b">
        <f t="shared" si="354"/>
        <v>0</v>
      </c>
      <c r="G1250" s="38" t="str">
        <f t="shared" si="363"/>
        <v xml:space="preserve">55909  </v>
      </c>
      <c r="H1250" s="18" t="s">
        <v>1790</v>
      </c>
      <c r="I1250" s="93" t="s">
        <v>2346</v>
      </c>
      <c r="J1250" s="19" t="s">
        <v>3</v>
      </c>
      <c r="K1250" s="19" t="s">
        <v>3</v>
      </c>
      <c r="L1250" s="51"/>
      <c r="M1250" s="51"/>
      <c r="N1250" s="19" t="str">
        <f t="shared" si="364"/>
        <v/>
      </c>
      <c r="O1250" s="22" t="str">
        <f t="shared" ca="1" si="367"/>
        <v>ja</v>
      </c>
      <c r="P1250" s="22" t="str">
        <f t="shared" ca="1" si="368"/>
        <v>ja</v>
      </c>
      <c r="Q1250" s="20" t="str">
        <f t="shared" ca="1" si="365"/>
        <v>Ja</v>
      </c>
      <c r="R1250" s="53" t="s">
        <v>1789</v>
      </c>
      <c r="S1250" s="73" t="s">
        <v>2345</v>
      </c>
      <c r="T1250" s="28"/>
      <c r="U1250" s="33" t="str">
        <f t="shared" si="355"/>
        <v/>
      </c>
      <c r="V1250" s="29"/>
      <c r="W1250" s="35"/>
      <c r="X1250" s="35"/>
      <c r="Y1250" s="35"/>
      <c r="Z1250" s="35"/>
      <c r="AA1250" s="24" t="str">
        <f>IF(W1250&lt;&gt;"",VLOOKUP(W1250,'Anlagentypen strukt inkl RD end'!$A$2:$H$40,8),"")</f>
        <v/>
      </c>
      <c r="AB1250" s="24" t="str">
        <f>IF(X1250&lt;&gt;"",VLOOKUP(X1250,'Anlagentypen strukt inkl RD end'!$A$2:$H$40,8),"")</f>
        <v/>
      </c>
      <c r="AC1250" s="24" t="str">
        <f>IF(Y1250&lt;&gt;"",VLOOKUP(Y1250,'Anlagentypen strukt inkl RD end'!$A$2:$H$40,8),"")</f>
        <v/>
      </c>
      <c r="AD1250" s="24" t="str">
        <f>IF(Z1250&lt;&gt;"",VLOOKUP(Z1250,'Anlagentypen strukt inkl RD end'!$A$2:$H$40,8),"")</f>
        <v/>
      </c>
      <c r="AE1250" s="33" t="str">
        <f t="shared" si="356"/>
        <v/>
      </c>
      <c r="AF1250" s="25"/>
      <c r="AG1250" s="25"/>
      <c r="AH1250" s="25"/>
      <c r="AI1250" s="25"/>
      <c r="AJ1250" s="47" t="str">
        <f t="shared" si="357"/>
        <v/>
      </c>
      <c r="AK1250" s="48" t="str">
        <f t="shared" si="351"/>
        <v/>
      </c>
      <c r="AL1250" s="47" t="str">
        <f t="shared" si="362"/>
        <v/>
      </c>
      <c r="AM1250" s="27"/>
      <c r="AN1250" s="36" t="str">
        <f t="shared" si="352"/>
        <v/>
      </c>
      <c r="AO1250" s="39" t="str">
        <f t="shared" si="366"/>
        <v/>
      </c>
      <c r="AP1250" s="39" t="str">
        <f t="shared" si="358"/>
        <v>X</v>
      </c>
      <c r="AQ1250" s="97" t="str">
        <f t="shared" si="353"/>
        <v/>
      </c>
      <c r="AR1250" s="140" t="str">
        <f>_xlfn.IFNA(IF(AND(MATCH(B1250,SlNrfürStrecke!A:A,0)&gt;0,MATCH(C1250,SlNrfürStrecke!B:B,0)&gt;0)=TRUE,"ja","nein"),"nein")</f>
        <v>ja</v>
      </c>
      <c r="AS1250" s="140" t="str">
        <f t="shared" si="359"/>
        <v>ja</v>
      </c>
      <c r="AT1250" s="113" t="str">
        <f t="shared" si="360"/>
        <v>Nein</v>
      </c>
      <c r="AU1250" s="113"/>
      <c r="AV1250" s="141" t="s">
        <v>3607</v>
      </c>
    </row>
    <row r="1251" spans="1:48" s="39" customFormat="1" hidden="1" x14ac:dyDescent="0.25">
      <c r="A1251" s="23"/>
      <c r="B1251" s="77">
        <v>55909</v>
      </c>
      <c r="C1251" s="81" t="s">
        <v>7</v>
      </c>
      <c r="D1251" s="81" t="s">
        <v>8</v>
      </c>
      <c r="E1251" s="37" t="b">
        <f t="shared" si="361"/>
        <v>0</v>
      </c>
      <c r="F1251" s="37" t="b">
        <f t="shared" si="354"/>
        <v>0</v>
      </c>
      <c r="G1251" s="38" t="str">
        <f t="shared" si="363"/>
        <v>55909 77 g</v>
      </c>
      <c r="H1251" s="18" t="s">
        <v>1790</v>
      </c>
      <c r="I1251" s="94" t="s">
        <v>9</v>
      </c>
      <c r="J1251" s="19" t="s">
        <v>3</v>
      </c>
      <c r="K1251" s="19" t="s">
        <v>3</v>
      </c>
      <c r="L1251" s="51"/>
      <c r="M1251" s="51"/>
      <c r="N1251" s="19" t="str">
        <f t="shared" si="364"/>
        <v/>
      </c>
      <c r="O1251" s="22" t="str">
        <f t="shared" ca="1" si="367"/>
        <v>ja</v>
      </c>
      <c r="P1251" s="22" t="str">
        <f t="shared" ca="1" si="368"/>
        <v>ja</v>
      </c>
      <c r="Q1251" s="20" t="str">
        <f t="shared" ca="1" si="365"/>
        <v>Ja</v>
      </c>
      <c r="R1251" s="53" t="s">
        <v>1791</v>
      </c>
      <c r="S1251" s="84"/>
      <c r="T1251" s="83"/>
      <c r="U1251" s="33" t="str">
        <f t="shared" si="355"/>
        <v/>
      </c>
      <c r="V1251" s="29"/>
      <c r="W1251" s="35"/>
      <c r="X1251" s="35"/>
      <c r="Y1251" s="35"/>
      <c r="Z1251" s="35"/>
      <c r="AA1251" s="24" t="str">
        <f>IF(W1251&lt;&gt;"",VLOOKUP(W1251,'Anlagentypen strukt inkl RD end'!$A$2:$H$40,8),"")</f>
        <v/>
      </c>
      <c r="AB1251" s="24" t="str">
        <f>IF(X1251&lt;&gt;"",VLOOKUP(X1251,'Anlagentypen strukt inkl RD end'!$A$2:$H$40,8),"")</f>
        <v/>
      </c>
      <c r="AC1251" s="24" t="str">
        <f>IF(Y1251&lt;&gt;"",VLOOKUP(Y1251,'Anlagentypen strukt inkl RD end'!$A$2:$H$40,8),"")</f>
        <v/>
      </c>
      <c r="AD1251" s="24" t="str">
        <f>IF(Z1251&lt;&gt;"",VLOOKUP(Z1251,'Anlagentypen strukt inkl RD end'!$A$2:$H$40,8),"")</f>
        <v/>
      </c>
      <c r="AE1251" s="33" t="str">
        <f t="shared" si="356"/>
        <v/>
      </c>
      <c r="AF1251" s="25"/>
      <c r="AG1251" s="25"/>
      <c r="AH1251" s="25"/>
      <c r="AI1251" s="25"/>
      <c r="AJ1251" s="47" t="str">
        <f t="shared" si="357"/>
        <v/>
      </c>
      <c r="AK1251" s="48" t="str">
        <f t="shared" si="351"/>
        <v/>
      </c>
      <c r="AL1251" s="47" t="str">
        <f t="shared" si="362"/>
        <v/>
      </c>
      <c r="AM1251" s="27"/>
      <c r="AN1251" s="36" t="str">
        <f t="shared" si="352"/>
        <v/>
      </c>
      <c r="AO1251" s="39" t="str">
        <f t="shared" si="366"/>
        <v/>
      </c>
      <c r="AP1251" s="39" t="str">
        <f t="shared" si="358"/>
        <v/>
      </c>
      <c r="AQ1251" s="97" t="str">
        <f t="shared" si="353"/>
        <v/>
      </c>
      <c r="AR1251" s="113" t="str">
        <f>_xlfn.IFNA(IF(AND(MATCH(B1251,SlNrfürStrecke!A:A,0)&gt;0,MATCH(C1251,SlNrfürStrecke!B:B,0)&gt;0)=TRUE,"ja","nein"),"nein")</f>
        <v>nein</v>
      </c>
      <c r="AS1251" s="140" t="str">
        <f t="shared" si="359"/>
        <v>nein</v>
      </c>
      <c r="AT1251" s="113" t="str">
        <f t="shared" si="360"/>
        <v>Ja</v>
      </c>
      <c r="AU1251" s="113"/>
      <c r="AV1251" s="141" t="s">
        <v>3607</v>
      </c>
    </row>
    <row r="1252" spans="1:48" s="39" customFormat="1" ht="26.4" hidden="1" x14ac:dyDescent="0.25">
      <c r="A1252" s="23"/>
      <c r="B1252" s="77">
        <v>55909</v>
      </c>
      <c r="C1252" s="81" t="s">
        <v>142</v>
      </c>
      <c r="D1252" s="81" t="s">
        <v>3</v>
      </c>
      <c r="E1252" s="37" t="b">
        <f t="shared" si="361"/>
        <v>0</v>
      </c>
      <c r="F1252" s="37" t="b">
        <f t="shared" si="354"/>
        <v>0</v>
      </c>
      <c r="G1252" s="38" t="str">
        <f t="shared" si="363"/>
        <v xml:space="preserve">55909 91 </v>
      </c>
      <c r="H1252" s="18" t="s">
        <v>1790</v>
      </c>
      <c r="I1252" s="94" t="s">
        <v>3164</v>
      </c>
      <c r="J1252" s="19" t="s">
        <v>3</v>
      </c>
      <c r="K1252" s="19" t="s">
        <v>3</v>
      </c>
      <c r="L1252" s="51"/>
      <c r="M1252" s="51"/>
      <c r="N1252" s="19" t="str">
        <f t="shared" si="364"/>
        <v/>
      </c>
      <c r="O1252" s="22" t="str">
        <f t="shared" ca="1" si="367"/>
        <v>ja</v>
      </c>
      <c r="P1252" s="22" t="str">
        <f t="shared" ca="1" si="368"/>
        <v>ja</v>
      </c>
      <c r="Q1252" s="20" t="str">
        <f t="shared" ca="1" si="365"/>
        <v>Ja</v>
      </c>
      <c r="R1252" s="53" t="s">
        <v>1792</v>
      </c>
      <c r="S1252" s="73"/>
      <c r="T1252" s="28"/>
      <c r="U1252" s="33" t="str">
        <f t="shared" si="355"/>
        <v/>
      </c>
      <c r="V1252" s="29"/>
      <c r="W1252" s="35"/>
      <c r="X1252" s="35"/>
      <c r="Y1252" s="35"/>
      <c r="Z1252" s="35"/>
      <c r="AA1252" s="24" t="str">
        <f>IF(W1252&lt;&gt;"",VLOOKUP(W1252,'Anlagentypen strukt inkl RD end'!$A$2:$H$40,8),"")</f>
        <v/>
      </c>
      <c r="AB1252" s="24" t="str">
        <f>IF(X1252&lt;&gt;"",VLOOKUP(X1252,'Anlagentypen strukt inkl RD end'!$A$2:$H$40,8),"")</f>
        <v/>
      </c>
      <c r="AC1252" s="24" t="str">
        <f>IF(Y1252&lt;&gt;"",VLOOKUP(Y1252,'Anlagentypen strukt inkl RD end'!$A$2:$H$40,8),"")</f>
        <v/>
      </c>
      <c r="AD1252" s="24" t="str">
        <f>IF(Z1252&lt;&gt;"",VLOOKUP(Z1252,'Anlagentypen strukt inkl RD end'!$A$2:$H$40,8),"")</f>
        <v/>
      </c>
      <c r="AE1252" s="33" t="str">
        <f t="shared" si="356"/>
        <v/>
      </c>
      <c r="AF1252" s="25"/>
      <c r="AG1252" s="25"/>
      <c r="AH1252" s="25"/>
      <c r="AI1252" s="25"/>
      <c r="AJ1252" s="47" t="str">
        <f t="shared" si="357"/>
        <v/>
      </c>
      <c r="AK1252" s="48" t="str">
        <f t="shared" si="351"/>
        <v/>
      </c>
      <c r="AL1252" s="47" t="str">
        <f t="shared" si="362"/>
        <v/>
      </c>
      <c r="AM1252" s="27"/>
      <c r="AN1252" s="36" t="str">
        <f t="shared" si="352"/>
        <v/>
      </c>
      <c r="AO1252" s="39" t="str">
        <f t="shared" si="366"/>
        <v/>
      </c>
      <c r="AP1252" s="39" t="str">
        <f t="shared" si="358"/>
        <v/>
      </c>
      <c r="AQ1252" s="97" t="str">
        <f t="shared" si="353"/>
        <v/>
      </c>
      <c r="AR1252" s="113" t="str">
        <f>_xlfn.IFNA(IF(AND(MATCH(B1252,SlNrfürStrecke!A:A,0)&gt;0,MATCH(C1252,SlNrfürStrecke!B:B,0)&gt;0)=TRUE,"ja","nein"),"nein")</f>
        <v>nein</v>
      </c>
      <c r="AS1252" s="140" t="str">
        <f t="shared" si="359"/>
        <v>nein</v>
      </c>
      <c r="AT1252" s="113" t="str">
        <f t="shared" si="360"/>
        <v>Ja</v>
      </c>
      <c r="AU1252" s="113"/>
      <c r="AV1252" s="141" t="s">
        <v>3607</v>
      </c>
    </row>
    <row r="1253" spans="1:48" s="39" customFormat="1" x14ac:dyDescent="0.25">
      <c r="A1253" s="23" t="s">
        <v>2345</v>
      </c>
      <c r="B1253" s="77">
        <v>57101</v>
      </c>
      <c r="C1253" s="80" t="s">
        <v>3</v>
      </c>
      <c r="D1253" s="81" t="s">
        <v>3</v>
      </c>
      <c r="E1253" s="37" t="b">
        <f t="shared" si="361"/>
        <v>1</v>
      </c>
      <c r="F1253" s="37" t="b">
        <f t="shared" si="354"/>
        <v>0</v>
      </c>
      <c r="G1253" s="38" t="str">
        <f t="shared" si="363"/>
        <v xml:space="preserve">57101  </v>
      </c>
      <c r="H1253" s="18" t="s">
        <v>3423</v>
      </c>
      <c r="I1253" s="93" t="s">
        <v>2346</v>
      </c>
      <c r="J1253" s="19" t="s">
        <v>3</v>
      </c>
      <c r="K1253" s="19" t="s">
        <v>3</v>
      </c>
      <c r="L1253" s="51"/>
      <c r="M1253" s="51"/>
      <c r="N1253" s="19" t="str">
        <f t="shared" si="364"/>
        <v/>
      </c>
      <c r="O1253" s="22" t="str">
        <f t="shared" ca="1" si="367"/>
        <v>ja</v>
      </c>
      <c r="P1253" s="22" t="str">
        <f t="shared" ca="1" si="368"/>
        <v>ja</v>
      </c>
      <c r="Q1253" s="20" t="str">
        <f t="shared" ca="1" si="365"/>
        <v>Ja</v>
      </c>
      <c r="R1253" s="53" t="s">
        <v>1793</v>
      </c>
      <c r="S1253" s="73" t="s">
        <v>2345</v>
      </c>
      <c r="T1253" s="28"/>
      <c r="U1253" s="33" t="str">
        <f t="shared" si="355"/>
        <v/>
      </c>
      <c r="V1253" s="29"/>
      <c r="W1253" s="35"/>
      <c r="X1253" s="35"/>
      <c r="Y1253" s="35"/>
      <c r="Z1253" s="35"/>
      <c r="AA1253" s="24" t="str">
        <f>IF(W1253&lt;&gt;"",VLOOKUP(W1253,'Anlagentypen strukt inkl RD end'!$A$2:$H$40,8),"")</f>
        <v/>
      </c>
      <c r="AB1253" s="24" t="str">
        <f>IF(X1253&lt;&gt;"",VLOOKUP(X1253,'Anlagentypen strukt inkl RD end'!$A$2:$H$40,8),"")</f>
        <v/>
      </c>
      <c r="AC1253" s="24" t="str">
        <f>IF(Y1253&lt;&gt;"",VLOOKUP(Y1253,'Anlagentypen strukt inkl RD end'!$A$2:$H$40,8),"")</f>
        <v/>
      </c>
      <c r="AD1253" s="24" t="str">
        <f>IF(Z1253&lt;&gt;"",VLOOKUP(Z1253,'Anlagentypen strukt inkl RD end'!$A$2:$H$40,8),"")</f>
        <v/>
      </c>
      <c r="AE1253" s="33" t="str">
        <f t="shared" si="356"/>
        <v/>
      </c>
      <c r="AF1253" s="25"/>
      <c r="AG1253" s="25"/>
      <c r="AH1253" s="25"/>
      <c r="AI1253" s="25"/>
      <c r="AJ1253" s="47" t="str">
        <f t="shared" si="357"/>
        <v/>
      </c>
      <c r="AK1253" s="48" t="str">
        <f t="shared" si="351"/>
        <v/>
      </c>
      <c r="AL1253" s="47" t="str">
        <f t="shared" si="362"/>
        <v/>
      </c>
      <c r="AM1253" s="27"/>
      <c r="AN1253" s="36" t="str">
        <f t="shared" si="352"/>
        <v/>
      </c>
      <c r="AO1253" s="39" t="str">
        <f t="shared" si="366"/>
        <v/>
      </c>
      <c r="AP1253" s="39" t="str">
        <f t="shared" si="358"/>
        <v>X</v>
      </c>
      <c r="AQ1253" s="97" t="str">
        <f t="shared" si="353"/>
        <v/>
      </c>
      <c r="AR1253" s="140" t="str">
        <f>_xlfn.IFNA(IF(AND(MATCH(B1253,SlNrfürStrecke!A:A,0)&gt;0,MATCH(C1253,SlNrfürStrecke!B:B,0)&gt;0)=TRUE,"ja","nein"),"nein")</f>
        <v>ja</v>
      </c>
      <c r="AS1253" s="140" t="str">
        <f t="shared" si="359"/>
        <v>ja</v>
      </c>
      <c r="AT1253" s="113" t="str">
        <f t="shared" si="360"/>
        <v>Nein</v>
      </c>
      <c r="AU1253" s="113"/>
      <c r="AV1253" s="141" t="s">
        <v>3607</v>
      </c>
    </row>
    <row r="1254" spans="1:48" s="39" customFormat="1" hidden="1" x14ac:dyDescent="0.25">
      <c r="A1254" s="23"/>
      <c r="B1254" s="77">
        <v>57101</v>
      </c>
      <c r="C1254" s="81" t="s">
        <v>7</v>
      </c>
      <c r="D1254" s="81" t="s">
        <v>8</v>
      </c>
      <c r="E1254" s="37" t="b">
        <f t="shared" si="361"/>
        <v>0</v>
      </c>
      <c r="F1254" s="37" t="b">
        <f t="shared" si="354"/>
        <v>0</v>
      </c>
      <c r="G1254" s="38" t="str">
        <f t="shared" si="363"/>
        <v>57101 77 g</v>
      </c>
      <c r="H1254" s="18" t="s">
        <v>3423</v>
      </c>
      <c r="I1254" s="94" t="s">
        <v>9</v>
      </c>
      <c r="J1254" s="19" t="s">
        <v>3</v>
      </c>
      <c r="K1254" s="19" t="s">
        <v>3</v>
      </c>
      <c r="L1254" s="51"/>
      <c r="M1254" s="51"/>
      <c r="N1254" s="19" t="str">
        <f t="shared" si="364"/>
        <v/>
      </c>
      <c r="O1254" s="22" t="str">
        <f t="shared" ca="1" si="367"/>
        <v>ja</v>
      </c>
      <c r="P1254" s="22" t="str">
        <f t="shared" ca="1" si="368"/>
        <v>ja</v>
      </c>
      <c r="Q1254" s="20" t="str">
        <f t="shared" ca="1" si="365"/>
        <v>Ja</v>
      </c>
      <c r="R1254" s="53" t="s">
        <v>1794</v>
      </c>
      <c r="S1254" s="84"/>
      <c r="T1254" s="83"/>
      <c r="U1254" s="33" t="str">
        <f t="shared" si="355"/>
        <v/>
      </c>
      <c r="V1254" s="29"/>
      <c r="W1254" s="35"/>
      <c r="X1254" s="35"/>
      <c r="Y1254" s="35"/>
      <c r="Z1254" s="35"/>
      <c r="AA1254" s="24" t="str">
        <f>IF(W1254&lt;&gt;"",VLOOKUP(W1254,'Anlagentypen strukt inkl RD end'!$A$2:$H$40,8),"")</f>
        <v/>
      </c>
      <c r="AB1254" s="24" t="str">
        <f>IF(X1254&lt;&gt;"",VLOOKUP(X1254,'Anlagentypen strukt inkl RD end'!$A$2:$H$40,8),"")</f>
        <v/>
      </c>
      <c r="AC1254" s="24" t="str">
        <f>IF(Y1254&lt;&gt;"",VLOOKUP(Y1254,'Anlagentypen strukt inkl RD end'!$A$2:$H$40,8),"")</f>
        <v/>
      </c>
      <c r="AD1254" s="24" t="str">
        <f>IF(Z1254&lt;&gt;"",VLOOKUP(Z1254,'Anlagentypen strukt inkl RD end'!$A$2:$H$40,8),"")</f>
        <v/>
      </c>
      <c r="AE1254" s="33" t="str">
        <f t="shared" si="356"/>
        <v/>
      </c>
      <c r="AF1254" s="25"/>
      <c r="AG1254" s="25"/>
      <c r="AH1254" s="25"/>
      <c r="AI1254" s="25"/>
      <c r="AJ1254" s="47" t="str">
        <f t="shared" si="357"/>
        <v/>
      </c>
      <c r="AK1254" s="48" t="str">
        <f t="shared" si="351"/>
        <v/>
      </c>
      <c r="AL1254" s="47" t="str">
        <f t="shared" si="362"/>
        <v/>
      </c>
      <c r="AM1254" s="27"/>
      <c r="AN1254" s="36" t="str">
        <f t="shared" si="352"/>
        <v/>
      </c>
      <c r="AO1254" s="39" t="str">
        <f t="shared" si="366"/>
        <v/>
      </c>
      <c r="AP1254" s="39" t="str">
        <f t="shared" si="358"/>
        <v/>
      </c>
      <c r="AQ1254" s="97" t="str">
        <f t="shared" si="353"/>
        <v/>
      </c>
      <c r="AR1254" s="113" t="str">
        <f>_xlfn.IFNA(IF(AND(MATCH(B1254,SlNrfürStrecke!A:A,0)&gt;0,MATCH(C1254,SlNrfürStrecke!B:B,0)&gt;0)=TRUE,"ja","nein"),"nein")</f>
        <v>nein</v>
      </c>
      <c r="AS1254" s="140" t="str">
        <f t="shared" si="359"/>
        <v>nein</v>
      </c>
      <c r="AT1254" s="113" t="str">
        <f t="shared" si="360"/>
        <v>Ja</v>
      </c>
      <c r="AU1254" s="113"/>
      <c r="AV1254" s="141" t="s">
        <v>3607</v>
      </c>
    </row>
    <row r="1255" spans="1:48" s="39" customFormat="1" x14ac:dyDescent="0.25">
      <c r="A1255" s="23" t="s">
        <v>2345</v>
      </c>
      <c r="B1255" s="77">
        <v>57102</v>
      </c>
      <c r="C1255" s="80" t="s">
        <v>3</v>
      </c>
      <c r="D1255" s="81" t="s">
        <v>3</v>
      </c>
      <c r="E1255" s="37" t="b">
        <f t="shared" si="361"/>
        <v>1</v>
      </c>
      <c r="F1255" s="37" t="b">
        <f t="shared" si="354"/>
        <v>0</v>
      </c>
      <c r="G1255" s="38" t="str">
        <f t="shared" si="363"/>
        <v xml:space="preserve">57102  </v>
      </c>
      <c r="H1255" s="18" t="s">
        <v>1796</v>
      </c>
      <c r="I1255" s="93" t="s">
        <v>2346</v>
      </c>
      <c r="J1255" s="19" t="s">
        <v>3</v>
      </c>
      <c r="K1255" s="19" t="s">
        <v>3</v>
      </c>
      <c r="L1255" s="51"/>
      <c r="M1255" s="51"/>
      <c r="N1255" s="19" t="str">
        <f t="shared" si="364"/>
        <v/>
      </c>
      <c r="O1255" s="22" t="str">
        <f t="shared" ca="1" si="367"/>
        <v>ja</v>
      </c>
      <c r="P1255" s="22" t="str">
        <f t="shared" ca="1" si="368"/>
        <v>ja</v>
      </c>
      <c r="Q1255" s="20" t="str">
        <f t="shared" ca="1" si="365"/>
        <v>Ja</v>
      </c>
      <c r="R1255" s="53" t="s">
        <v>1795</v>
      </c>
      <c r="S1255" s="73" t="s">
        <v>2345</v>
      </c>
      <c r="T1255" s="28"/>
      <c r="U1255" s="33" t="str">
        <f t="shared" si="355"/>
        <v/>
      </c>
      <c r="V1255" s="29"/>
      <c r="W1255" s="35"/>
      <c r="X1255" s="35"/>
      <c r="Y1255" s="35"/>
      <c r="Z1255" s="35"/>
      <c r="AA1255" s="24" t="str">
        <f>IF(W1255&lt;&gt;"",VLOOKUP(W1255,'Anlagentypen strukt inkl RD end'!$A$2:$H$40,8),"")</f>
        <v/>
      </c>
      <c r="AB1255" s="24" t="str">
        <f>IF(X1255&lt;&gt;"",VLOOKUP(X1255,'Anlagentypen strukt inkl RD end'!$A$2:$H$40,8),"")</f>
        <v/>
      </c>
      <c r="AC1255" s="24" t="str">
        <f>IF(Y1255&lt;&gt;"",VLOOKUP(Y1255,'Anlagentypen strukt inkl RD end'!$A$2:$H$40,8),"")</f>
        <v/>
      </c>
      <c r="AD1255" s="24" t="str">
        <f>IF(Z1255&lt;&gt;"",VLOOKUP(Z1255,'Anlagentypen strukt inkl RD end'!$A$2:$H$40,8),"")</f>
        <v/>
      </c>
      <c r="AE1255" s="33" t="str">
        <f t="shared" si="356"/>
        <v/>
      </c>
      <c r="AF1255" s="25"/>
      <c r="AG1255" s="25"/>
      <c r="AH1255" s="25"/>
      <c r="AI1255" s="25"/>
      <c r="AJ1255" s="47" t="str">
        <f t="shared" si="357"/>
        <v/>
      </c>
      <c r="AK1255" s="48" t="str">
        <f t="shared" si="351"/>
        <v/>
      </c>
      <c r="AL1255" s="47" t="str">
        <f t="shared" si="362"/>
        <v/>
      </c>
      <c r="AM1255" s="27"/>
      <c r="AN1255" s="36" t="str">
        <f t="shared" si="352"/>
        <v/>
      </c>
      <c r="AO1255" s="39" t="str">
        <f t="shared" si="366"/>
        <v/>
      </c>
      <c r="AP1255" s="39" t="str">
        <f t="shared" si="358"/>
        <v>X</v>
      </c>
      <c r="AQ1255" s="97" t="str">
        <f t="shared" si="353"/>
        <v/>
      </c>
      <c r="AR1255" s="140" t="str">
        <f>_xlfn.IFNA(IF(AND(MATCH(B1255,SlNrfürStrecke!A:A,0)&gt;0,MATCH(C1255,SlNrfürStrecke!B:B,0)&gt;0)=TRUE,"ja","nein"),"nein")</f>
        <v>ja</v>
      </c>
      <c r="AS1255" s="140" t="str">
        <f t="shared" si="359"/>
        <v>ja</v>
      </c>
      <c r="AT1255" s="113" t="str">
        <f t="shared" si="360"/>
        <v>Nein</v>
      </c>
      <c r="AU1255" s="113"/>
      <c r="AV1255" s="141" t="s">
        <v>3607</v>
      </c>
    </row>
    <row r="1256" spans="1:48" s="39" customFormat="1" hidden="1" x14ac:dyDescent="0.25">
      <c r="A1256" s="23"/>
      <c r="B1256" s="77">
        <v>57102</v>
      </c>
      <c r="C1256" s="81" t="s">
        <v>7</v>
      </c>
      <c r="D1256" s="81" t="s">
        <v>8</v>
      </c>
      <c r="E1256" s="37" t="b">
        <f t="shared" si="361"/>
        <v>0</v>
      </c>
      <c r="F1256" s="37" t="b">
        <f t="shared" si="354"/>
        <v>0</v>
      </c>
      <c r="G1256" s="38" t="str">
        <f t="shared" si="363"/>
        <v>57102 77 g</v>
      </c>
      <c r="H1256" s="18" t="s">
        <v>1796</v>
      </c>
      <c r="I1256" s="94" t="s">
        <v>9</v>
      </c>
      <c r="J1256" s="19" t="s">
        <v>3</v>
      </c>
      <c r="K1256" s="19" t="s">
        <v>3</v>
      </c>
      <c r="L1256" s="51"/>
      <c r="M1256" s="51"/>
      <c r="N1256" s="19" t="str">
        <f t="shared" si="364"/>
        <v/>
      </c>
      <c r="O1256" s="22" t="str">
        <f t="shared" ca="1" si="367"/>
        <v>ja</v>
      </c>
      <c r="P1256" s="22" t="str">
        <f t="shared" ca="1" si="368"/>
        <v>ja</v>
      </c>
      <c r="Q1256" s="20" t="str">
        <f t="shared" ca="1" si="365"/>
        <v>Ja</v>
      </c>
      <c r="R1256" s="53" t="s">
        <v>1797</v>
      </c>
      <c r="S1256" s="84"/>
      <c r="T1256" s="83"/>
      <c r="U1256" s="33" t="str">
        <f t="shared" si="355"/>
        <v/>
      </c>
      <c r="V1256" s="29"/>
      <c r="W1256" s="35"/>
      <c r="X1256" s="35"/>
      <c r="Y1256" s="35"/>
      <c r="Z1256" s="35"/>
      <c r="AA1256" s="24" t="str">
        <f>IF(W1256&lt;&gt;"",VLOOKUP(W1256,'Anlagentypen strukt inkl RD end'!$A$2:$H$40,8),"")</f>
        <v/>
      </c>
      <c r="AB1256" s="24" t="str">
        <f>IF(X1256&lt;&gt;"",VLOOKUP(X1256,'Anlagentypen strukt inkl RD end'!$A$2:$H$40,8),"")</f>
        <v/>
      </c>
      <c r="AC1256" s="24" t="str">
        <f>IF(Y1256&lt;&gt;"",VLOOKUP(Y1256,'Anlagentypen strukt inkl RD end'!$A$2:$H$40,8),"")</f>
        <v/>
      </c>
      <c r="AD1256" s="24" t="str">
        <f>IF(Z1256&lt;&gt;"",VLOOKUP(Z1256,'Anlagentypen strukt inkl RD end'!$A$2:$H$40,8),"")</f>
        <v/>
      </c>
      <c r="AE1256" s="33" t="str">
        <f t="shared" si="356"/>
        <v/>
      </c>
      <c r="AF1256" s="25"/>
      <c r="AG1256" s="25"/>
      <c r="AH1256" s="25"/>
      <c r="AI1256" s="25"/>
      <c r="AJ1256" s="47" t="str">
        <f t="shared" si="357"/>
        <v/>
      </c>
      <c r="AK1256" s="48" t="str">
        <f t="shared" si="351"/>
        <v/>
      </c>
      <c r="AL1256" s="47" t="str">
        <f t="shared" si="362"/>
        <v/>
      </c>
      <c r="AM1256" s="27"/>
      <c r="AN1256" s="36" t="str">
        <f t="shared" si="352"/>
        <v/>
      </c>
      <c r="AO1256" s="39" t="str">
        <f t="shared" si="366"/>
        <v/>
      </c>
      <c r="AP1256" s="39" t="str">
        <f t="shared" si="358"/>
        <v/>
      </c>
      <c r="AQ1256" s="97" t="str">
        <f t="shared" si="353"/>
        <v/>
      </c>
      <c r="AR1256" s="113" t="str">
        <f>_xlfn.IFNA(IF(AND(MATCH(B1256,SlNrfürStrecke!A:A,0)&gt;0,MATCH(C1256,SlNrfürStrecke!B:B,0)&gt;0)=TRUE,"ja","nein"),"nein")</f>
        <v>nein</v>
      </c>
      <c r="AS1256" s="140" t="str">
        <f t="shared" si="359"/>
        <v>nein</v>
      </c>
      <c r="AT1256" s="113" t="str">
        <f t="shared" si="360"/>
        <v>Ja</v>
      </c>
      <c r="AU1256" s="113"/>
      <c r="AV1256" s="141" t="s">
        <v>3607</v>
      </c>
    </row>
    <row r="1257" spans="1:48" s="39" customFormat="1" x14ac:dyDescent="0.25">
      <c r="A1257" s="23" t="s">
        <v>2345</v>
      </c>
      <c r="B1257" s="77">
        <v>57103</v>
      </c>
      <c r="C1257" s="80" t="s">
        <v>3</v>
      </c>
      <c r="D1257" s="81" t="s">
        <v>3</v>
      </c>
      <c r="E1257" s="37" t="b">
        <f t="shared" si="361"/>
        <v>1</v>
      </c>
      <c r="F1257" s="37" t="b">
        <f t="shared" si="354"/>
        <v>0</v>
      </c>
      <c r="G1257" s="38" t="str">
        <f t="shared" si="363"/>
        <v xml:space="preserve">57103  </v>
      </c>
      <c r="H1257" s="18" t="s">
        <v>1799</v>
      </c>
      <c r="I1257" s="93" t="s">
        <v>2346</v>
      </c>
      <c r="J1257" s="19" t="s">
        <v>3</v>
      </c>
      <c r="K1257" s="19" t="s">
        <v>3</v>
      </c>
      <c r="L1257" s="51"/>
      <c r="M1257" s="51"/>
      <c r="N1257" s="19" t="str">
        <f t="shared" si="364"/>
        <v/>
      </c>
      <c r="O1257" s="22" t="str">
        <f t="shared" ca="1" si="367"/>
        <v>ja</v>
      </c>
      <c r="P1257" s="22" t="str">
        <f t="shared" ca="1" si="368"/>
        <v>ja</v>
      </c>
      <c r="Q1257" s="20" t="str">
        <f t="shared" ca="1" si="365"/>
        <v>Ja</v>
      </c>
      <c r="R1257" s="53" t="s">
        <v>1798</v>
      </c>
      <c r="S1257" s="73" t="s">
        <v>2345</v>
      </c>
      <c r="T1257" s="28"/>
      <c r="U1257" s="33" t="str">
        <f t="shared" si="355"/>
        <v/>
      </c>
      <c r="V1257" s="29"/>
      <c r="W1257" s="35"/>
      <c r="X1257" s="35"/>
      <c r="Y1257" s="35"/>
      <c r="Z1257" s="35"/>
      <c r="AA1257" s="24" t="str">
        <f>IF(W1257&lt;&gt;"",VLOOKUP(W1257,'Anlagentypen strukt inkl RD end'!$A$2:$H$40,8),"")</f>
        <v/>
      </c>
      <c r="AB1257" s="24" t="str">
        <f>IF(X1257&lt;&gt;"",VLOOKUP(X1257,'Anlagentypen strukt inkl RD end'!$A$2:$H$40,8),"")</f>
        <v/>
      </c>
      <c r="AC1257" s="24" t="str">
        <f>IF(Y1257&lt;&gt;"",VLOOKUP(Y1257,'Anlagentypen strukt inkl RD end'!$A$2:$H$40,8),"")</f>
        <v/>
      </c>
      <c r="AD1257" s="24" t="str">
        <f>IF(Z1257&lt;&gt;"",VLOOKUP(Z1257,'Anlagentypen strukt inkl RD end'!$A$2:$H$40,8),"")</f>
        <v/>
      </c>
      <c r="AE1257" s="33" t="str">
        <f t="shared" si="356"/>
        <v/>
      </c>
      <c r="AF1257" s="25"/>
      <c r="AG1257" s="25"/>
      <c r="AH1257" s="25"/>
      <c r="AI1257" s="25"/>
      <c r="AJ1257" s="47" t="str">
        <f t="shared" si="357"/>
        <v/>
      </c>
      <c r="AK1257" s="48" t="str">
        <f t="shared" si="351"/>
        <v/>
      </c>
      <c r="AL1257" s="47" t="str">
        <f t="shared" si="362"/>
        <v/>
      </c>
      <c r="AM1257" s="27"/>
      <c r="AN1257" s="36" t="str">
        <f t="shared" si="352"/>
        <v/>
      </c>
      <c r="AO1257" s="39" t="str">
        <f t="shared" si="366"/>
        <v/>
      </c>
      <c r="AP1257" s="39" t="str">
        <f t="shared" si="358"/>
        <v>X</v>
      </c>
      <c r="AQ1257" s="97" t="str">
        <f t="shared" si="353"/>
        <v/>
      </c>
      <c r="AR1257" s="140" t="str">
        <f>_xlfn.IFNA(IF(AND(MATCH(B1257,SlNrfürStrecke!A:A,0)&gt;0,MATCH(C1257,SlNrfürStrecke!B:B,0)&gt;0)=TRUE,"ja","nein"),"nein")</f>
        <v>ja</v>
      </c>
      <c r="AS1257" s="140" t="str">
        <f t="shared" si="359"/>
        <v>ja</v>
      </c>
      <c r="AT1257" s="113" t="str">
        <f t="shared" si="360"/>
        <v>Nein</v>
      </c>
      <c r="AU1257" s="113"/>
      <c r="AV1257" s="141" t="s">
        <v>3607</v>
      </c>
    </row>
    <row r="1258" spans="1:48" s="39" customFormat="1" hidden="1" x14ac:dyDescent="0.25">
      <c r="A1258" s="23"/>
      <c r="B1258" s="77">
        <v>57103</v>
      </c>
      <c r="C1258" s="81" t="s">
        <v>7</v>
      </c>
      <c r="D1258" s="81" t="s">
        <v>8</v>
      </c>
      <c r="E1258" s="37" t="b">
        <f t="shared" si="361"/>
        <v>0</v>
      </c>
      <c r="F1258" s="37" t="b">
        <f t="shared" si="354"/>
        <v>0</v>
      </c>
      <c r="G1258" s="38" t="str">
        <f t="shared" si="363"/>
        <v>57103 77 g</v>
      </c>
      <c r="H1258" s="18" t="s">
        <v>1799</v>
      </c>
      <c r="I1258" s="94" t="s">
        <v>9</v>
      </c>
      <c r="J1258" s="19" t="s">
        <v>3</v>
      </c>
      <c r="K1258" s="19" t="s">
        <v>3</v>
      </c>
      <c r="L1258" s="51"/>
      <c r="M1258" s="51"/>
      <c r="N1258" s="19" t="str">
        <f t="shared" si="364"/>
        <v/>
      </c>
      <c r="O1258" s="22" t="str">
        <f t="shared" ca="1" si="367"/>
        <v>ja</v>
      </c>
      <c r="P1258" s="22" t="str">
        <f t="shared" ca="1" si="368"/>
        <v>ja</v>
      </c>
      <c r="Q1258" s="20" t="str">
        <f t="shared" ca="1" si="365"/>
        <v>Ja</v>
      </c>
      <c r="R1258" s="53" t="s">
        <v>1800</v>
      </c>
      <c r="S1258" s="84"/>
      <c r="T1258" s="83"/>
      <c r="U1258" s="33" t="str">
        <f t="shared" si="355"/>
        <v/>
      </c>
      <c r="V1258" s="29"/>
      <c r="W1258" s="35"/>
      <c r="X1258" s="35"/>
      <c r="Y1258" s="35"/>
      <c r="Z1258" s="35"/>
      <c r="AA1258" s="24" t="str">
        <f>IF(W1258&lt;&gt;"",VLOOKUP(W1258,'Anlagentypen strukt inkl RD end'!$A$2:$H$40,8),"")</f>
        <v/>
      </c>
      <c r="AB1258" s="24" t="str">
        <f>IF(X1258&lt;&gt;"",VLOOKUP(X1258,'Anlagentypen strukt inkl RD end'!$A$2:$H$40,8),"")</f>
        <v/>
      </c>
      <c r="AC1258" s="24" t="str">
        <f>IF(Y1258&lt;&gt;"",VLOOKUP(Y1258,'Anlagentypen strukt inkl RD end'!$A$2:$H$40,8),"")</f>
        <v/>
      </c>
      <c r="AD1258" s="24" t="str">
        <f>IF(Z1258&lt;&gt;"",VLOOKUP(Z1258,'Anlagentypen strukt inkl RD end'!$A$2:$H$40,8),"")</f>
        <v/>
      </c>
      <c r="AE1258" s="33" t="str">
        <f t="shared" si="356"/>
        <v/>
      </c>
      <c r="AF1258" s="25"/>
      <c r="AG1258" s="25"/>
      <c r="AH1258" s="25"/>
      <c r="AI1258" s="25"/>
      <c r="AJ1258" s="47" t="str">
        <f t="shared" si="357"/>
        <v/>
      </c>
      <c r="AK1258" s="48" t="str">
        <f t="shared" si="351"/>
        <v/>
      </c>
      <c r="AL1258" s="47" t="str">
        <f t="shared" si="362"/>
        <v/>
      </c>
      <c r="AM1258" s="27"/>
      <c r="AN1258" s="36" t="str">
        <f t="shared" si="352"/>
        <v/>
      </c>
      <c r="AO1258" s="39" t="str">
        <f t="shared" si="366"/>
        <v/>
      </c>
      <c r="AP1258" s="39" t="str">
        <f t="shared" si="358"/>
        <v/>
      </c>
      <c r="AQ1258" s="97" t="str">
        <f t="shared" si="353"/>
        <v/>
      </c>
      <c r="AR1258" s="113" t="str">
        <f>_xlfn.IFNA(IF(AND(MATCH(B1258,SlNrfürStrecke!A:A,0)&gt;0,MATCH(C1258,SlNrfürStrecke!B:B,0)&gt;0)=TRUE,"ja","nein"),"nein")</f>
        <v>nein</v>
      </c>
      <c r="AS1258" s="140" t="str">
        <f t="shared" si="359"/>
        <v>nein</v>
      </c>
      <c r="AT1258" s="113" t="str">
        <f t="shared" si="360"/>
        <v>Ja</v>
      </c>
      <c r="AU1258" s="113"/>
      <c r="AV1258" s="141" t="s">
        <v>3607</v>
      </c>
    </row>
    <row r="1259" spans="1:48" s="39" customFormat="1" x14ac:dyDescent="0.25">
      <c r="A1259" s="23" t="s">
        <v>2345</v>
      </c>
      <c r="B1259" s="77">
        <v>57104</v>
      </c>
      <c r="C1259" s="80" t="s">
        <v>3</v>
      </c>
      <c r="D1259" s="81" t="s">
        <v>3</v>
      </c>
      <c r="E1259" s="37" t="b">
        <f t="shared" si="361"/>
        <v>1</v>
      </c>
      <c r="F1259" s="37" t="b">
        <f t="shared" si="354"/>
        <v>0</v>
      </c>
      <c r="G1259" s="38" t="str">
        <f t="shared" si="363"/>
        <v xml:space="preserve">57104  </v>
      </c>
      <c r="H1259" s="18" t="s">
        <v>1802</v>
      </c>
      <c r="I1259" s="93" t="s">
        <v>2346</v>
      </c>
      <c r="J1259" s="19" t="s">
        <v>3</v>
      </c>
      <c r="K1259" s="19" t="s">
        <v>3</v>
      </c>
      <c r="L1259" s="51"/>
      <c r="M1259" s="51"/>
      <c r="N1259" s="19" t="str">
        <f t="shared" si="364"/>
        <v/>
      </c>
      <c r="O1259" s="22" t="str">
        <f t="shared" ca="1" si="367"/>
        <v>ja</v>
      </c>
      <c r="P1259" s="22" t="str">
        <f t="shared" ca="1" si="368"/>
        <v>ja</v>
      </c>
      <c r="Q1259" s="20" t="str">
        <f t="shared" ca="1" si="365"/>
        <v>Ja</v>
      </c>
      <c r="R1259" s="53" t="s">
        <v>1801</v>
      </c>
      <c r="S1259" s="73" t="s">
        <v>2345</v>
      </c>
      <c r="T1259" s="28"/>
      <c r="U1259" s="33" t="str">
        <f t="shared" si="355"/>
        <v/>
      </c>
      <c r="V1259" s="29"/>
      <c r="W1259" s="35"/>
      <c r="X1259" s="35"/>
      <c r="Y1259" s="35"/>
      <c r="Z1259" s="35"/>
      <c r="AA1259" s="24" t="str">
        <f>IF(W1259&lt;&gt;"",VLOOKUP(W1259,'Anlagentypen strukt inkl RD end'!$A$2:$H$40,8),"")</f>
        <v/>
      </c>
      <c r="AB1259" s="24" t="str">
        <f>IF(X1259&lt;&gt;"",VLOOKUP(X1259,'Anlagentypen strukt inkl RD end'!$A$2:$H$40,8),"")</f>
        <v/>
      </c>
      <c r="AC1259" s="24" t="str">
        <f>IF(Y1259&lt;&gt;"",VLOOKUP(Y1259,'Anlagentypen strukt inkl RD end'!$A$2:$H$40,8),"")</f>
        <v/>
      </c>
      <c r="AD1259" s="24" t="str">
        <f>IF(Z1259&lt;&gt;"",VLOOKUP(Z1259,'Anlagentypen strukt inkl RD end'!$A$2:$H$40,8),"")</f>
        <v/>
      </c>
      <c r="AE1259" s="33" t="str">
        <f t="shared" si="356"/>
        <v/>
      </c>
      <c r="AF1259" s="25"/>
      <c r="AG1259" s="25"/>
      <c r="AH1259" s="25"/>
      <c r="AI1259" s="25"/>
      <c r="AJ1259" s="47" t="str">
        <f t="shared" si="357"/>
        <v/>
      </c>
      <c r="AK1259" s="48" t="str">
        <f t="shared" si="351"/>
        <v/>
      </c>
      <c r="AL1259" s="47" t="str">
        <f t="shared" si="362"/>
        <v/>
      </c>
      <c r="AM1259" s="27"/>
      <c r="AN1259" s="36" t="str">
        <f t="shared" si="352"/>
        <v/>
      </c>
      <c r="AO1259" s="39" t="str">
        <f t="shared" si="366"/>
        <v/>
      </c>
      <c r="AP1259" s="39" t="str">
        <f t="shared" si="358"/>
        <v>X</v>
      </c>
      <c r="AQ1259" s="97" t="str">
        <f t="shared" si="353"/>
        <v/>
      </c>
      <c r="AR1259" s="140" t="str">
        <f>_xlfn.IFNA(IF(AND(MATCH(B1259,SlNrfürStrecke!A:A,0)&gt;0,MATCH(C1259,SlNrfürStrecke!B:B,0)&gt;0)=TRUE,"ja","nein"),"nein")</f>
        <v>ja</v>
      </c>
      <c r="AS1259" s="140" t="str">
        <f t="shared" si="359"/>
        <v>ja</v>
      </c>
      <c r="AT1259" s="113" t="str">
        <f t="shared" si="360"/>
        <v>Nein</v>
      </c>
      <c r="AU1259" s="113"/>
      <c r="AV1259" s="141" t="s">
        <v>3607</v>
      </c>
    </row>
    <row r="1260" spans="1:48" s="39" customFormat="1" hidden="1" x14ac:dyDescent="0.25">
      <c r="A1260" s="23"/>
      <c r="B1260" s="77">
        <v>57104</v>
      </c>
      <c r="C1260" s="81" t="s">
        <v>7</v>
      </c>
      <c r="D1260" s="81" t="s">
        <v>8</v>
      </c>
      <c r="E1260" s="37" t="b">
        <f t="shared" si="361"/>
        <v>0</v>
      </c>
      <c r="F1260" s="37" t="b">
        <f t="shared" si="354"/>
        <v>0</v>
      </c>
      <c r="G1260" s="38" t="str">
        <f t="shared" si="363"/>
        <v>57104 77 g</v>
      </c>
      <c r="H1260" s="18" t="s">
        <v>1802</v>
      </c>
      <c r="I1260" s="94" t="s">
        <v>9</v>
      </c>
      <c r="J1260" s="19" t="s">
        <v>3</v>
      </c>
      <c r="K1260" s="19" t="s">
        <v>3</v>
      </c>
      <c r="L1260" s="51"/>
      <c r="M1260" s="51"/>
      <c r="N1260" s="19" t="str">
        <f t="shared" si="364"/>
        <v/>
      </c>
      <c r="O1260" s="22" t="str">
        <f t="shared" ca="1" si="367"/>
        <v>ja</v>
      </c>
      <c r="P1260" s="22" t="str">
        <f t="shared" ca="1" si="368"/>
        <v>ja</v>
      </c>
      <c r="Q1260" s="20" t="str">
        <f t="shared" ca="1" si="365"/>
        <v>Ja</v>
      </c>
      <c r="R1260" s="53" t="s">
        <v>1803</v>
      </c>
      <c r="S1260" s="84"/>
      <c r="T1260" s="83"/>
      <c r="U1260" s="33" t="str">
        <f t="shared" si="355"/>
        <v/>
      </c>
      <c r="V1260" s="29"/>
      <c r="W1260" s="35"/>
      <c r="X1260" s="35"/>
      <c r="Y1260" s="35"/>
      <c r="Z1260" s="35"/>
      <c r="AA1260" s="24" t="str">
        <f>IF(W1260&lt;&gt;"",VLOOKUP(W1260,'Anlagentypen strukt inkl RD end'!$A$2:$H$40,8),"")</f>
        <v/>
      </c>
      <c r="AB1260" s="24" t="str">
        <f>IF(X1260&lt;&gt;"",VLOOKUP(X1260,'Anlagentypen strukt inkl RD end'!$A$2:$H$40,8),"")</f>
        <v/>
      </c>
      <c r="AC1260" s="24" t="str">
        <f>IF(Y1260&lt;&gt;"",VLOOKUP(Y1260,'Anlagentypen strukt inkl RD end'!$A$2:$H$40,8),"")</f>
        <v/>
      </c>
      <c r="AD1260" s="24" t="str">
        <f>IF(Z1260&lt;&gt;"",VLOOKUP(Z1260,'Anlagentypen strukt inkl RD end'!$A$2:$H$40,8),"")</f>
        <v/>
      </c>
      <c r="AE1260" s="33" t="str">
        <f t="shared" si="356"/>
        <v/>
      </c>
      <c r="AF1260" s="25"/>
      <c r="AG1260" s="25"/>
      <c r="AH1260" s="25"/>
      <c r="AI1260" s="25"/>
      <c r="AJ1260" s="47" t="str">
        <f t="shared" si="357"/>
        <v/>
      </c>
      <c r="AK1260" s="48" t="str">
        <f t="shared" si="351"/>
        <v/>
      </c>
      <c r="AL1260" s="47" t="str">
        <f t="shared" si="362"/>
        <v/>
      </c>
      <c r="AM1260" s="27"/>
      <c r="AN1260" s="36" t="str">
        <f t="shared" si="352"/>
        <v/>
      </c>
      <c r="AO1260" s="39" t="str">
        <f t="shared" si="366"/>
        <v/>
      </c>
      <c r="AP1260" s="39" t="str">
        <f t="shared" si="358"/>
        <v/>
      </c>
      <c r="AQ1260" s="97" t="str">
        <f t="shared" si="353"/>
        <v/>
      </c>
      <c r="AR1260" s="113" t="str">
        <f>_xlfn.IFNA(IF(AND(MATCH(B1260,SlNrfürStrecke!A:A,0)&gt;0,MATCH(C1260,SlNrfürStrecke!B:B,0)&gt;0)=TRUE,"ja","nein"),"nein")</f>
        <v>nein</v>
      </c>
      <c r="AS1260" s="140" t="str">
        <f t="shared" si="359"/>
        <v>nein</v>
      </c>
      <c r="AT1260" s="113" t="str">
        <f t="shared" si="360"/>
        <v>Ja</v>
      </c>
      <c r="AU1260" s="113"/>
      <c r="AV1260" s="141" t="s">
        <v>3607</v>
      </c>
    </row>
    <row r="1261" spans="1:48" s="39" customFormat="1" x14ac:dyDescent="0.25">
      <c r="A1261" s="23" t="s">
        <v>2345</v>
      </c>
      <c r="B1261" s="77">
        <v>57107</v>
      </c>
      <c r="C1261" s="80" t="s">
        <v>3</v>
      </c>
      <c r="D1261" s="81" t="s">
        <v>3</v>
      </c>
      <c r="E1261" s="37" t="b">
        <f t="shared" si="361"/>
        <v>1</v>
      </c>
      <c r="F1261" s="37" t="b">
        <f t="shared" si="354"/>
        <v>0</v>
      </c>
      <c r="G1261" s="38" t="str">
        <f t="shared" si="363"/>
        <v xml:space="preserve">57107  </v>
      </c>
      <c r="H1261" s="18" t="s">
        <v>1805</v>
      </c>
      <c r="I1261" s="93" t="s">
        <v>2346</v>
      </c>
      <c r="J1261" s="19" t="s">
        <v>3</v>
      </c>
      <c r="K1261" s="19" t="s">
        <v>3</v>
      </c>
      <c r="L1261" s="51"/>
      <c r="M1261" s="51"/>
      <c r="N1261" s="19" t="str">
        <f t="shared" si="364"/>
        <v/>
      </c>
      <c r="O1261" s="22" t="str">
        <f t="shared" ca="1" si="367"/>
        <v>ja</v>
      </c>
      <c r="P1261" s="22" t="str">
        <f t="shared" ca="1" si="368"/>
        <v>ja</v>
      </c>
      <c r="Q1261" s="20" t="str">
        <f t="shared" ca="1" si="365"/>
        <v>Ja</v>
      </c>
      <c r="R1261" s="53" t="s">
        <v>1804</v>
      </c>
      <c r="S1261" s="73" t="s">
        <v>2345</v>
      </c>
      <c r="T1261" s="28"/>
      <c r="U1261" s="33" t="str">
        <f t="shared" si="355"/>
        <v/>
      </c>
      <c r="V1261" s="29"/>
      <c r="W1261" s="35"/>
      <c r="X1261" s="35"/>
      <c r="Y1261" s="35"/>
      <c r="Z1261" s="35"/>
      <c r="AA1261" s="24" t="str">
        <f>IF(W1261&lt;&gt;"",VLOOKUP(W1261,'Anlagentypen strukt inkl RD end'!$A$2:$H$40,8),"")</f>
        <v/>
      </c>
      <c r="AB1261" s="24" t="str">
        <f>IF(X1261&lt;&gt;"",VLOOKUP(X1261,'Anlagentypen strukt inkl RD end'!$A$2:$H$40,8),"")</f>
        <v/>
      </c>
      <c r="AC1261" s="24" t="str">
        <f>IF(Y1261&lt;&gt;"",VLOOKUP(Y1261,'Anlagentypen strukt inkl RD end'!$A$2:$H$40,8),"")</f>
        <v/>
      </c>
      <c r="AD1261" s="24" t="str">
        <f>IF(Z1261&lt;&gt;"",VLOOKUP(Z1261,'Anlagentypen strukt inkl RD end'!$A$2:$H$40,8),"")</f>
        <v/>
      </c>
      <c r="AE1261" s="33" t="str">
        <f t="shared" si="356"/>
        <v/>
      </c>
      <c r="AF1261" s="25"/>
      <c r="AG1261" s="25"/>
      <c r="AH1261" s="25"/>
      <c r="AI1261" s="25"/>
      <c r="AJ1261" s="47" t="str">
        <f t="shared" si="357"/>
        <v/>
      </c>
      <c r="AK1261" s="48" t="str">
        <f t="shared" si="351"/>
        <v/>
      </c>
      <c r="AL1261" s="47" t="str">
        <f t="shared" si="362"/>
        <v/>
      </c>
      <c r="AM1261" s="27"/>
      <c r="AN1261" s="36" t="str">
        <f t="shared" si="352"/>
        <v/>
      </c>
      <c r="AO1261" s="39" t="str">
        <f t="shared" si="366"/>
        <v/>
      </c>
      <c r="AP1261" s="39" t="str">
        <f t="shared" si="358"/>
        <v>X</v>
      </c>
      <c r="AQ1261" s="97" t="str">
        <f t="shared" si="353"/>
        <v/>
      </c>
      <c r="AR1261" s="140" t="str">
        <f>_xlfn.IFNA(IF(AND(MATCH(B1261,SlNrfürStrecke!A:A,0)&gt;0,MATCH(C1261,SlNrfürStrecke!B:B,0)&gt;0)=TRUE,"ja","nein"),"nein")</f>
        <v>ja</v>
      </c>
      <c r="AS1261" s="140" t="str">
        <f t="shared" si="359"/>
        <v>ja</v>
      </c>
      <c r="AT1261" s="113" t="str">
        <f t="shared" si="360"/>
        <v>Nein</v>
      </c>
      <c r="AU1261" s="113"/>
      <c r="AV1261" s="141" t="s">
        <v>3607</v>
      </c>
    </row>
    <row r="1262" spans="1:48" s="39" customFormat="1" hidden="1" x14ac:dyDescent="0.25">
      <c r="A1262" s="23"/>
      <c r="B1262" s="77">
        <v>57107</v>
      </c>
      <c r="C1262" s="81" t="s">
        <v>7</v>
      </c>
      <c r="D1262" s="81" t="s">
        <v>8</v>
      </c>
      <c r="E1262" s="37" t="b">
        <f t="shared" si="361"/>
        <v>0</v>
      </c>
      <c r="F1262" s="37" t="b">
        <f t="shared" si="354"/>
        <v>0</v>
      </c>
      <c r="G1262" s="38" t="str">
        <f t="shared" si="363"/>
        <v>57107 77 g</v>
      </c>
      <c r="H1262" s="18" t="s">
        <v>1805</v>
      </c>
      <c r="I1262" s="94" t="s">
        <v>9</v>
      </c>
      <c r="J1262" s="19" t="s">
        <v>3</v>
      </c>
      <c r="K1262" s="19" t="s">
        <v>3</v>
      </c>
      <c r="L1262" s="51"/>
      <c r="M1262" s="51"/>
      <c r="N1262" s="19" t="str">
        <f t="shared" si="364"/>
        <v/>
      </c>
      <c r="O1262" s="22" t="str">
        <f t="shared" ca="1" si="367"/>
        <v>ja</v>
      </c>
      <c r="P1262" s="22" t="str">
        <f t="shared" ca="1" si="368"/>
        <v>ja</v>
      </c>
      <c r="Q1262" s="20" t="str">
        <f t="shared" ca="1" si="365"/>
        <v>Ja</v>
      </c>
      <c r="R1262" s="53" t="s">
        <v>1806</v>
      </c>
      <c r="S1262" s="84"/>
      <c r="T1262" s="83"/>
      <c r="U1262" s="33" t="str">
        <f t="shared" si="355"/>
        <v/>
      </c>
      <c r="V1262" s="29"/>
      <c r="W1262" s="35"/>
      <c r="X1262" s="35"/>
      <c r="Y1262" s="35"/>
      <c r="Z1262" s="35"/>
      <c r="AA1262" s="24" t="str">
        <f>IF(W1262&lt;&gt;"",VLOOKUP(W1262,'Anlagentypen strukt inkl RD end'!$A$2:$H$40,8),"")</f>
        <v/>
      </c>
      <c r="AB1262" s="24" t="str">
        <f>IF(X1262&lt;&gt;"",VLOOKUP(X1262,'Anlagentypen strukt inkl RD end'!$A$2:$H$40,8),"")</f>
        <v/>
      </c>
      <c r="AC1262" s="24" t="str">
        <f>IF(Y1262&lt;&gt;"",VLOOKUP(Y1262,'Anlagentypen strukt inkl RD end'!$A$2:$H$40,8),"")</f>
        <v/>
      </c>
      <c r="AD1262" s="24" t="str">
        <f>IF(Z1262&lt;&gt;"",VLOOKUP(Z1262,'Anlagentypen strukt inkl RD end'!$A$2:$H$40,8),"")</f>
        <v/>
      </c>
      <c r="AE1262" s="33" t="str">
        <f t="shared" si="356"/>
        <v/>
      </c>
      <c r="AF1262" s="25"/>
      <c r="AG1262" s="25"/>
      <c r="AH1262" s="25"/>
      <c r="AI1262" s="25"/>
      <c r="AJ1262" s="47" t="str">
        <f t="shared" si="357"/>
        <v/>
      </c>
      <c r="AK1262" s="48" t="str">
        <f t="shared" si="351"/>
        <v/>
      </c>
      <c r="AL1262" s="47" t="str">
        <f t="shared" si="362"/>
        <v/>
      </c>
      <c r="AM1262" s="27"/>
      <c r="AN1262" s="36" t="str">
        <f t="shared" si="352"/>
        <v/>
      </c>
      <c r="AO1262" s="39" t="str">
        <f t="shared" si="366"/>
        <v/>
      </c>
      <c r="AP1262" s="39" t="str">
        <f t="shared" si="358"/>
        <v/>
      </c>
      <c r="AQ1262" s="97" t="str">
        <f t="shared" si="353"/>
        <v/>
      </c>
      <c r="AR1262" s="113" t="str">
        <f>_xlfn.IFNA(IF(AND(MATCH(B1262,SlNrfürStrecke!A:A,0)&gt;0,MATCH(C1262,SlNrfürStrecke!B:B,0)&gt;0)=TRUE,"ja","nein"),"nein")</f>
        <v>nein</v>
      </c>
      <c r="AS1262" s="140" t="str">
        <f t="shared" si="359"/>
        <v>nein</v>
      </c>
      <c r="AT1262" s="113" t="str">
        <f t="shared" si="360"/>
        <v>Ja</v>
      </c>
      <c r="AU1262" s="113"/>
      <c r="AV1262" s="141" t="s">
        <v>3607</v>
      </c>
    </row>
    <row r="1263" spans="1:48" s="39" customFormat="1" x14ac:dyDescent="0.25">
      <c r="A1263" s="23" t="s">
        <v>2345</v>
      </c>
      <c r="B1263" s="77">
        <v>57108</v>
      </c>
      <c r="C1263" s="80" t="s">
        <v>3</v>
      </c>
      <c r="D1263" s="81" t="s">
        <v>3</v>
      </c>
      <c r="E1263" s="37" t="b">
        <f t="shared" ref="E1263:E1283" si="369">AND(A1263="X",D1263="")</f>
        <v>1</v>
      </c>
      <c r="F1263" s="37" t="b">
        <f t="shared" ref="F1263:F1282" si="370">AND(A1263="X",D1263="g")</f>
        <v>0</v>
      </c>
      <c r="G1263" s="38" t="str">
        <f t="shared" si="363"/>
        <v xml:space="preserve">57108  </v>
      </c>
      <c r="H1263" s="18" t="s">
        <v>1809</v>
      </c>
      <c r="I1263" s="93" t="s">
        <v>2346</v>
      </c>
      <c r="J1263" s="19" t="s">
        <v>3424</v>
      </c>
      <c r="K1263" s="19" t="s">
        <v>3</v>
      </c>
      <c r="L1263" s="51"/>
      <c r="M1263" s="51"/>
      <c r="N1263" s="19" t="str">
        <f t="shared" si="364"/>
        <v/>
      </c>
      <c r="O1263" s="22" t="str">
        <f t="shared" ca="1" si="367"/>
        <v>ja</v>
      </c>
      <c r="P1263" s="22" t="str">
        <f t="shared" ca="1" si="368"/>
        <v>ja</v>
      </c>
      <c r="Q1263" s="20" t="str">
        <f t="shared" ca="1" si="365"/>
        <v>Ja</v>
      </c>
      <c r="R1263" s="53" t="s">
        <v>1807</v>
      </c>
      <c r="S1263" s="73" t="s">
        <v>2345</v>
      </c>
      <c r="T1263" s="28"/>
      <c r="U1263" s="33" t="str">
        <f t="shared" si="355"/>
        <v/>
      </c>
      <c r="V1263" s="29"/>
      <c r="W1263" s="35"/>
      <c r="X1263" s="35"/>
      <c r="Y1263" s="35"/>
      <c r="Z1263" s="35"/>
      <c r="AA1263" s="24" t="str">
        <f>IF(W1263&lt;&gt;"",VLOOKUP(W1263,'Anlagentypen strukt inkl RD end'!$A$2:$H$40,8),"")</f>
        <v/>
      </c>
      <c r="AB1263" s="24" t="str">
        <f>IF(X1263&lt;&gt;"",VLOOKUP(X1263,'Anlagentypen strukt inkl RD end'!$A$2:$H$40,8),"")</f>
        <v/>
      </c>
      <c r="AC1263" s="24" t="str">
        <f>IF(Y1263&lt;&gt;"",VLOOKUP(Y1263,'Anlagentypen strukt inkl RD end'!$A$2:$H$40,8),"")</f>
        <v/>
      </c>
      <c r="AD1263" s="24" t="str">
        <f>IF(Z1263&lt;&gt;"",VLOOKUP(Z1263,'Anlagentypen strukt inkl RD end'!$A$2:$H$40,8),"")</f>
        <v/>
      </c>
      <c r="AE1263" s="33" t="str">
        <f t="shared" si="356"/>
        <v/>
      </c>
      <c r="AF1263" s="25"/>
      <c r="AG1263" s="25"/>
      <c r="AH1263" s="25"/>
      <c r="AI1263" s="25"/>
      <c r="AJ1263" s="47" t="str">
        <f t="shared" si="357"/>
        <v/>
      </c>
      <c r="AK1263" s="48" t="str">
        <f t="shared" si="351"/>
        <v/>
      </c>
      <c r="AL1263" s="47" t="str">
        <f t="shared" si="362"/>
        <v/>
      </c>
      <c r="AM1263" s="27"/>
      <c r="AN1263" s="36" t="str">
        <f t="shared" si="352"/>
        <v/>
      </c>
      <c r="AO1263" s="39" t="str">
        <f t="shared" si="366"/>
        <v/>
      </c>
      <c r="AP1263" s="39" t="str">
        <f t="shared" si="358"/>
        <v>X</v>
      </c>
      <c r="AQ1263" s="97" t="str">
        <f t="shared" si="353"/>
        <v/>
      </c>
      <c r="AR1263" s="140" t="str">
        <f>_xlfn.IFNA(IF(AND(MATCH(B1263,SlNrfürStrecke!A:A,0)&gt;0,MATCH(C1263,SlNrfürStrecke!B:B,0)&gt;0)=TRUE,"ja","nein"),"nein")</f>
        <v>ja</v>
      </c>
      <c r="AS1263" s="140" t="str">
        <f t="shared" si="359"/>
        <v>ja</v>
      </c>
      <c r="AT1263" s="113" t="str">
        <f t="shared" si="360"/>
        <v>Nein</v>
      </c>
      <c r="AU1263" s="113"/>
      <c r="AV1263" s="129" t="str">
        <f>SlNrfürStrecke!F294</f>
        <v>Hinweis zu SN 57108: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v>
      </c>
    </row>
    <row r="1264" spans="1:48" s="39" customFormat="1" hidden="1" x14ac:dyDescent="0.25">
      <c r="A1264" s="23"/>
      <c r="B1264" s="77">
        <v>57108</v>
      </c>
      <c r="C1264" s="81" t="s">
        <v>7</v>
      </c>
      <c r="D1264" s="81" t="s">
        <v>8</v>
      </c>
      <c r="E1264" s="37" t="b">
        <f t="shared" si="369"/>
        <v>0</v>
      </c>
      <c r="F1264" s="37" t="b">
        <f t="shared" si="370"/>
        <v>0</v>
      </c>
      <c r="G1264" s="38" t="str">
        <f t="shared" si="363"/>
        <v>57108 77 g</v>
      </c>
      <c r="H1264" s="18" t="s">
        <v>1809</v>
      </c>
      <c r="I1264" s="94" t="s">
        <v>9</v>
      </c>
      <c r="J1264" s="19" t="s">
        <v>3</v>
      </c>
      <c r="K1264" s="19" t="s">
        <v>1808</v>
      </c>
      <c r="L1264" s="51"/>
      <c r="M1264" s="51"/>
      <c r="N1264" s="19" t="str">
        <f t="shared" si="364"/>
        <v/>
      </c>
      <c r="O1264" s="22" t="str">
        <f t="shared" ca="1" si="367"/>
        <v>ja</v>
      </c>
      <c r="P1264" s="22" t="str">
        <f t="shared" ca="1" si="368"/>
        <v>ja</v>
      </c>
      <c r="Q1264" s="20" t="str">
        <f t="shared" ca="1" si="365"/>
        <v>Ja</v>
      </c>
      <c r="R1264" s="53" t="s">
        <v>1810</v>
      </c>
      <c r="S1264" s="84"/>
      <c r="T1264" s="83"/>
      <c r="U1264" s="33" t="str">
        <f t="shared" si="355"/>
        <v/>
      </c>
      <c r="V1264" s="29"/>
      <c r="W1264" s="35"/>
      <c r="X1264" s="35"/>
      <c r="Y1264" s="35"/>
      <c r="Z1264" s="35"/>
      <c r="AA1264" s="24" t="str">
        <f>IF(W1264&lt;&gt;"",VLOOKUP(W1264,'Anlagentypen strukt inkl RD end'!$A$2:$H$40,8),"")</f>
        <v/>
      </c>
      <c r="AB1264" s="24" t="str">
        <f>IF(X1264&lt;&gt;"",VLOOKUP(X1264,'Anlagentypen strukt inkl RD end'!$A$2:$H$40,8),"")</f>
        <v/>
      </c>
      <c r="AC1264" s="24" t="str">
        <f>IF(Y1264&lt;&gt;"",VLOOKUP(Y1264,'Anlagentypen strukt inkl RD end'!$A$2:$H$40,8),"")</f>
        <v/>
      </c>
      <c r="AD1264" s="24" t="str">
        <f>IF(Z1264&lt;&gt;"",VLOOKUP(Z1264,'Anlagentypen strukt inkl RD end'!$A$2:$H$40,8),"")</f>
        <v/>
      </c>
      <c r="AE1264" s="33" t="str">
        <f t="shared" si="356"/>
        <v/>
      </c>
      <c r="AF1264" s="25"/>
      <c r="AG1264" s="25"/>
      <c r="AH1264" s="25"/>
      <c r="AI1264" s="25"/>
      <c r="AJ1264" s="47" t="str">
        <f t="shared" si="357"/>
        <v/>
      </c>
      <c r="AK1264" s="48" t="str">
        <f t="shared" si="351"/>
        <v/>
      </c>
      <c r="AL1264" s="47" t="str">
        <f t="shared" si="362"/>
        <v/>
      </c>
      <c r="AM1264" s="27"/>
      <c r="AN1264" s="36" t="str">
        <f t="shared" si="352"/>
        <v/>
      </c>
      <c r="AO1264" s="39" t="str">
        <f t="shared" si="366"/>
        <v/>
      </c>
      <c r="AP1264" s="39" t="str">
        <f t="shared" si="358"/>
        <v/>
      </c>
      <c r="AQ1264" s="97" t="str">
        <f t="shared" si="353"/>
        <v/>
      </c>
      <c r="AR1264" s="113" t="str">
        <f>_xlfn.IFNA(IF(AND(MATCH(B1264,SlNrfürStrecke!A:A,0)&gt;0,MATCH(C1264,SlNrfürStrecke!B:B,0)&gt;0)=TRUE,"ja","nein"),"nein")</f>
        <v>nein</v>
      </c>
      <c r="AS1264" s="140" t="str">
        <f t="shared" si="359"/>
        <v>nein</v>
      </c>
      <c r="AT1264" s="113" t="str">
        <f t="shared" si="360"/>
        <v>Ja</v>
      </c>
      <c r="AU1264" s="113"/>
      <c r="AV1264" s="141" t="s">
        <v>3607</v>
      </c>
    </row>
    <row r="1265" spans="1:48" s="39" customFormat="1" x14ac:dyDescent="0.25">
      <c r="A1265" s="23" t="s">
        <v>2345</v>
      </c>
      <c r="B1265" s="77">
        <v>57109</v>
      </c>
      <c r="C1265" s="80" t="s">
        <v>3</v>
      </c>
      <c r="D1265" s="81" t="s">
        <v>3</v>
      </c>
      <c r="E1265" s="37" t="b">
        <f t="shared" si="369"/>
        <v>1</v>
      </c>
      <c r="F1265" s="37" t="b">
        <f t="shared" si="370"/>
        <v>0</v>
      </c>
      <c r="G1265" s="38" t="str">
        <f t="shared" si="363"/>
        <v xml:space="preserve">57109  </v>
      </c>
      <c r="H1265" s="18" t="s">
        <v>1812</v>
      </c>
      <c r="I1265" s="93" t="s">
        <v>2346</v>
      </c>
      <c r="J1265" s="19" t="s">
        <v>3</v>
      </c>
      <c r="K1265" s="19" t="s">
        <v>3</v>
      </c>
      <c r="L1265" s="51"/>
      <c r="M1265" s="51"/>
      <c r="N1265" s="19" t="str">
        <f t="shared" si="364"/>
        <v/>
      </c>
      <c r="O1265" s="22" t="str">
        <f t="shared" ca="1" si="367"/>
        <v>ja</v>
      </c>
      <c r="P1265" s="22" t="str">
        <f t="shared" ca="1" si="368"/>
        <v>ja</v>
      </c>
      <c r="Q1265" s="20" t="str">
        <f t="shared" ca="1" si="365"/>
        <v>Ja</v>
      </c>
      <c r="R1265" s="53" t="s">
        <v>1811</v>
      </c>
      <c r="S1265" s="73" t="s">
        <v>2345</v>
      </c>
      <c r="T1265" s="28"/>
      <c r="U1265" s="33" t="str">
        <f t="shared" si="355"/>
        <v/>
      </c>
      <c r="V1265" s="29"/>
      <c r="W1265" s="35"/>
      <c r="X1265" s="35"/>
      <c r="Y1265" s="35"/>
      <c r="Z1265" s="35"/>
      <c r="AA1265" s="24" t="str">
        <f>IF(W1265&lt;&gt;"",VLOOKUP(W1265,'Anlagentypen strukt inkl RD end'!$A$2:$H$40,8),"")</f>
        <v/>
      </c>
      <c r="AB1265" s="24" t="str">
        <f>IF(X1265&lt;&gt;"",VLOOKUP(X1265,'Anlagentypen strukt inkl RD end'!$A$2:$H$40,8),"")</f>
        <v/>
      </c>
      <c r="AC1265" s="24" t="str">
        <f>IF(Y1265&lt;&gt;"",VLOOKUP(Y1265,'Anlagentypen strukt inkl RD end'!$A$2:$H$40,8),"")</f>
        <v/>
      </c>
      <c r="AD1265" s="24" t="str">
        <f>IF(Z1265&lt;&gt;"",VLOOKUP(Z1265,'Anlagentypen strukt inkl RD end'!$A$2:$H$40,8),"")</f>
        <v/>
      </c>
      <c r="AE1265" s="33" t="str">
        <f t="shared" si="356"/>
        <v/>
      </c>
      <c r="AF1265" s="25"/>
      <c r="AG1265" s="25"/>
      <c r="AH1265" s="25"/>
      <c r="AI1265" s="25"/>
      <c r="AJ1265" s="47" t="str">
        <f t="shared" si="357"/>
        <v/>
      </c>
      <c r="AK1265" s="48" t="str">
        <f t="shared" si="351"/>
        <v/>
      </c>
      <c r="AL1265" s="47" t="str">
        <f t="shared" si="362"/>
        <v/>
      </c>
      <c r="AM1265" s="27"/>
      <c r="AN1265" s="36" t="str">
        <f t="shared" si="352"/>
        <v/>
      </c>
      <c r="AO1265" s="39" t="str">
        <f t="shared" si="366"/>
        <v/>
      </c>
      <c r="AP1265" s="39" t="str">
        <f t="shared" si="358"/>
        <v>X</v>
      </c>
      <c r="AQ1265" s="97" t="str">
        <f t="shared" si="353"/>
        <v/>
      </c>
      <c r="AR1265" s="140" t="str">
        <f>_xlfn.IFNA(IF(AND(MATCH(B1265,SlNrfürStrecke!A:A,0)&gt;0,MATCH(C1265,SlNrfürStrecke!B:B,0)&gt;0)=TRUE,"ja","nein"),"nein")</f>
        <v>ja</v>
      </c>
      <c r="AS1265" s="140" t="str">
        <f t="shared" si="359"/>
        <v>ja</v>
      </c>
      <c r="AT1265" s="113" t="str">
        <f t="shared" si="360"/>
        <v>Nein</v>
      </c>
      <c r="AU1265" s="113"/>
      <c r="AV1265" s="141" t="s">
        <v>3607</v>
      </c>
    </row>
    <row r="1266" spans="1:48" s="39" customFormat="1" hidden="1" x14ac:dyDescent="0.25">
      <c r="A1266" s="23"/>
      <c r="B1266" s="77">
        <v>57109</v>
      </c>
      <c r="C1266" s="81" t="s">
        <v>7</v>
      </c>
      <c r="D1266" s="81" t="s">
        <v>8</v>
      </c>
      <c r="E1266" s="37" t="b">
        <f t="shared" si="369"/>
        <v>0</v>
      </c>
      <c r="F1266" s="37" t="b">
        <f t="shared" si="370"/>
        <v>0</v>
      </c>
      <c r="G1266" s="38" t="str">
        <f t="shared" si="363"/>
        <v>57109 77 g</v>
      </c>
      <c r="H1266" s="18" t="s">
        <v>1812</v>
      </c>
      <c r="I1266" s="94" t="s">
        <v>9</v>
      </c>
      <c r="J1266" s="19" t="s">
        <v>3</v>
      </c>
      <c r="K1266" s="19" t="s">
        <v>3</v>
      </c>
      <c r="L1266" s="51"/>
      <c r="M1266" s="51"/>
      <c r="N1266" s="19" t="str">
        <f t="shared" si="364"/>
        <v/>
      </c>
      <c r="O1266" s="22" t="str">
        <f t="shared" ca="1" si="367"/>
        <v>ja</v>
      </c>
      <c r="P1266" s="22" t="str">
        <f t="shared" ca="1" si="368"/>
        <v>ja</v>
      </c>
      <c r="Q1266" s="20" t="str">
        <f t="shared" ca="1" si="365"/>
        <v>Ja</v>
      </c>
      <c r="R1266" s="53" t="s">
        <v>1813</v>
      </c>
      <c r="S1266" s="84"/>
      <c r="T1266" s="83"/>
      <c r="U1266" s="33" t="str">
        <f t="shared" si="355"/>
        <v/>
      </c>
      <c r="V1266" s="29"/>
      <c r="W1266" s="35"/>
      <c r="X1266" s="35"/>
      <c r="Y1266" s="35"/>
      <c r="Z1266" s="35"/>
      <c r="AA1266" s="24" t="str">
        <f>IF(W1266&lt;&gt;"",VLOOKUP(W1266,'Anlagentypen strukt inkl RD end'!$A$2:$H$40,8),"")</f>
        <v/>
      </c>
      <c r="AB1266" s="24" t="str">
        <f>IF(X1266&lt;&gt;"",VLOOKUP(X1266,'Anlagentypen strukt inkl RD end'!$A$2:$H$40,8),"")</f>
        <v/>
      </c>
      <c r="AC1266" s="24" t="str">
        <f>IF(Y1266&lt;&gt;"",VLOOKUP(Y1266,'Anlagentypen strukt inkl RD end'!$A$2:$H$40,8),"")</f>
        <v/>
      </c>
      <c r="AD1266" s="24" t="str">
        <f>IF(Z1266&lt;&gt;"",VLOOKUP(Z1266,'Anlagentypen strukt inkl RD end'!$A$2:$H$40,8),"")</f>
        <v/>
      </c>
      <c r="AE1266" s="33" t="str">
        <f t="shared" si="356"/>
        <v/>
      </c>
      <c r="AF1266" s="25"/>
      <c r="AG1266" s="25"/>
      <c r="AH1266" s="25"/>
      <c r="AI1266" s="25"/>
      <c r="AJ1266" s="47" t="str">
        <f t="shared" si="357"/>
        <v/>
      </c>
      <c r="AK1266" s="48" t="str">
        <f t="shared" si="351"/>
        <v/>
      </c>
      <c r="AL1266" s="47" t="str">
        <f t="shared" si="362"/>
        <v/>
      </c>
      <c r="AM1266" s="27"/>
      <c r="AN1266" s="36" t="str">
        <f t="shared" si="352"/>
        <v/>
      </c>
      <c r="AO1266" s="39" t="str">
        <f t="shared" si="366"/>
        <v/>
      </c>
      <c r="AP1266" s="39" t="str">
        <f t="shared" si="358"/>
        <v/>
      </c>
      <c r="AQ1266" s="97" t="str">
        <f t="shared" si="353"/>
        <v/>
      </c>
      <c r="AR1266" s="113" t="str">
        <f>_xlfn.IFNA(IF(AND(MATCH(B1266,SlNrfürStrecke!A:A,0)&gt;0,MATCH(C1266,SlNrfürStrecke!B:B,0)&gt;0)=TRUE,"ja","nein"),"nein")</f>
        <v>nein</v>
      </c>
      <c r="AS1266" s="140" t="str">
        <f t="shared" si="359"/>
        <v>nein</v>
      </c>
      <c r="AT1266" s="113" t="str">
        <f t="shared" si="360"/>
        <v>Ja</v>
      </c>
      <c r="AU1266" s="113"/>
      <c r="AV1266" s="141" t="s">
        <v>3607</v>
      </c>
    </row>
    <row r="1267" spans="1:48" s="39" customFormat="1" x14ac:dyDescent="0.25">
      <c r="A1267" s="23" t="s">
        <v>2345</v>
      </c>
      <c r="B1267" s="77">
        <v>57110</v>
      </c>
      <c r="C1267" s="80" t="s">
        <v>3</v>
      </c>
      <c r="D1267" s="81" t="s">
        <v>3</v>
      </c>
      <c r="E1267" s="37" t="b">
        <f t="shared" si="369"/>
        <v>1</v>
      </c>
      <c r="F1267" s="37" t="b">
        <f t="shared" si="370"/>
        <v>0</v>
      </c>
      <c r="G1267" s="38" t="str">
        <f t="shared" si="363"/>
        <v xml:space="preserve">57110  </v>
      </c>
      <c r="H1267" s="18" t="s">
        <v>1816</v>
      </c>
      <c r="I1267" s="93" t="s">
        <v>2346</v>
      </c>
      <c r="J1267" s="19" t="s">
        <v>3425</v>
      </c>
      <c r="K1267" s="19" t="s">
        <v>3</v>
      </c>
      <c r="L1267" s="51"/>
      <c r="M1267" s="51"/>
      <c r="N1267" s="19" t="str">
        <f t="shared" si="364"/>
        <v/>
      </c>
      <c r="O1267" s="22" t="str">
        <f t="shared" ca="1" si="367"/>
        <v>ja</v>
      </c>
      <c r="P1267" s="22" t="str">
        <f t="shared" ca="1" si="368"/>
        <v>ja</v>
      </c>
      <c r="Q1267" s="20" t="str">
        <f t="shared" ca="1" si="365"/>
        <v>Ja</v>
      </c>
      <c r="R1267" s="53" t="s">
        <v>1814</v>
      </c>
      <c r="S1267" s="73" t="s">
        <v>2345</v>
      </c>
      <c r="T1267" s="28"/>
      <c r="U1267" s="33" t="str">
        <f t="shared" si="355"/>
        <v/>
      </c>
      <c r="V1267" s="29"/>
      <c r="W1267" s="35"/>
      <c r="X1267" s="35"/>
      <c r="Y1267" s="35"/>
      <c r="Z1267" s="35"/>
      <c r="AA1267" s="24" t="str">
        <f>IF(W1267&lt;&gt;"",VLOOKUP(W1267,'Anlagentypen strukt inkl RD end'!$A$2:$H$40,8),"")</f>
        <v/>
      </c>
      <c r="AB1267" s="24" t="str">
        <f>IF(X1267&lt;&gt;"",VLOOKUP(X1267,'Anlagentypen strukt inkl RD end'!$A$2:$H$40,8),"")</f>
        <v/>
      </c>
      <c r="AC1267" s="24" t="str">
        <f>IF(Y1267&lt;&gt;"",VLOOKUP(Y1267,'Anlagentypen strukt inkl RD end'!$A$2:$H$40,8),"")</f>
        <v/>
      </c>
      <c r="AD1267" s="24" t="str">
        <f>IF(Z1267&lt;&gt;"",VLOOKUP(Z1267,'Anlagentypen strukt inkl RD end'!$A$2:$H$40,8),"")</f>
        <v/>
      </c>
      <c r="AE1267" s="33" t="str">
        <f t="shared" si="356"/>
        <v/>
      </c>
      <c r="AF1267" s="25"/>
      <c r="AG1267" s="25"/>
      <c r="AH1267" s="25"/>
      <c r="AI1267" s="25"/>
      <c r="AJ1267" s="47" t="str">
        <f t="shared" si="357"/>
        <v/>
      </c>
      <c r="AK1267" s="48" t="str">
        <f t="shared" si="351"/>
        <v/>
      </c>
      <c r="AL1267" s="47" t="str">
        <f t="shared" si="362"/>
        <v/>
      </c>
      <c r="AM1267" s="27"/>
      <c r="AN1267" s="36" t="str">
        <f t="shared" si="352"/>
        <v/>
      </c>
      <c r="AO1267" s="39" t="str">
        <f t="shared" si="366"/>
        <v/>
      </c>
      <c r="AP1267" s="39" t="str">
        <f t="shared" si="358"/>
        <v>X</v>
      </c>
      <c r="AQ1267" s="97" t="str">
        <f t="shared" si="353"/>
        <v/>
      </c>
      <c r="AR1267" s="140" t="str">
        <f>_xlfn.IFNA(IF(AND(MATCH(B1267,SlNrfürStrecke!A:A,0)&gt;0,MATCH(C1267,SlNrfürStrecke!B:B,0)&gt;0)=TRUE,"ja","nein"),"nein")</f>
        <v>ja</v>
      </c>
      <c r="AS1267" s="140" t="str">
        <f t="shared" si="359"/>
        <v>ja</v>
      </c>
      <c r="AT1267" s="113" t="str">
        <f t="shared" si="360"/>
        <v>Nein</v>
      </c>
      <c r="AU1267" s="113"/>
      <c r="AV1267" s="129" t="str">
        <f>SlNrfürStrecke!F296</f>
        <v xml:space="preserve">Hinweis zu SN 57110: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
</v>
      </c>
    </row>
    <row r="1268" spans="1:48" s="39" customFormat="1" hidden="1" x14ac:dyDescent="0.25">
      <c r="A1268" s="23"/>
      <c r="B1268" s="77">
        <v>57110</v>
      </c>
      <c r="C1268" s="81" t="s">
        <v>7</v>
      </c>
      <c r="D1268" s="81" t="s">
        <v>8</v>
      </c>
      <c r="E1268" s="37" t="b">
        <f t="shared" si="369"/>
        <v>0</v>
      </c>
      <c r="F1268" s="37" t="b">
        <f t="shared" si="370"/>
        <v>0</v>
      </c>
      <c r="G1268" s="38" t="str">
        <f t="shared" si="363"/>
        <v>57110 77 g</v>
      </c>
      <c r="H1268" s="18" t="s">
        <v>1816</v>
      </c>
      <c r="I1268" s="94" t="s">
        <v>9</v>
      </c>
      <c r="J1268" s="19" t="s">
        <v>3</v>
      </c>
      <c r="K1268" s="19" t="s">
        <v>1815</v>
      </c>
      <c r="L1268" s="51"/>
      <c r="M1268" s="51"/>
      <c r="N1268" s="19" t="str">
        <f t="shared" si="364"/>
        <v/>
      </c>
      <c r="O1268" s="22" t="str">
        <f t="shared" ca="1" si="367"/>
        <v>ja</v>
      </c>
      <c r="P1268" s="22" t="str">
        <f t="shared" ca="1" si="368"/>
        <v>ja</v>
      </c>
      <c r="Q1268" s="20" t="str">
        <f t="shared" ca="1" si="365"/>
        <v>Ja</v>
      </c>
      <c r="R1268" s="53" t="s">
        <v>1817</v>
      </c>
      <c r="S1268" s="84"/>
      <c r="T1268" s="83"/>
      <c r="U1268" s="33" t="str">
        <f t="shared" si="355"/>
        <v/>
      </c>
      <c r="V1268" s="29"/>
      <c r="W1268" s="35"/>
      <c r="X1268" s="35"/>
      <c r="Y1268" s="35"/>
      <c r="Z1268" s="35"/>
      <c r="AA1268" s="24" t="str">
        <f>IF(W1268&lt;&gt;"",VLOOKUP(W1268,'Anlagentypen strukt inkl RD end'!$A$2:$H$40,8),"")</f>
        <v/>
      </c>
      <c r="AB1268" s="24" t="str">
        <f>IF(X1268&lt;&gt;"",VLOOKUP(X1268,'Anlagentypen strukt inkl RD end'!$A$2:$H$40,8),"")</f>
        <v/>
      </c>
      <c r="AC1268" s="24" t="str">
        <f>IF(Y1268&lt;&gt;"",VLOOKUP(Y1268,'Anlagentypen strukt inkl RD end'!$A$2:$H$40,8),"")</f>
        <v/>
      </c>
      <c r="AD1268" s="24" t="str">
        <f>IF(Z1268&lt;&gt;"",VLOOKUP(Z1268,'Anlagentypen strukt inkl RD end'!$A$2:$H$40,8),"")</f>
        <v/>
      </c>
      <c r="AE1268" s="33" t="str">
        <f t="shared" si="356"/>
        <v/>
      </c>
      <c r="AF1268" s="25"/>
      <c r="AG1268" s="25"/>
      <c r="AH1268" s="25"/>
      <c r="AI1268" s="25"/>
      <c r="AJ1268" s="47" t="str">
        <f t="shared" si="357"/>
        <v/>
      </c>
      <c r="AK1268" s="48" t="str">
        <f t="shared" si="351"/>
        <v/>
      </c>
      <c r="AL1268" s="47" t="str">
        <f t="shared" si="362"/>
        <v/>
      </c>
      <c r="AM1268" s="27"/>
      <c r="AN1268" s="36" t="str">
        <f t="shared" si="352"/>
        <v/>
      </c>
      <c r="AO1268" s="39" t="str">
        <f t="shared" si="366"/>
        <v/>
      </c>
      <c r="AP1268" s="39" t="str">
        <f t="shared" si="358"/>
        <v/>
      </c>
      <c r="AQ1268" s="97" t="str">
        <f t="shared" si="353"/>
        <v/>
      </c>
      <c r="AR1268" s="113" t="str">
        <f>_xlfn.IFNA(IF(AND(MATCH(B1268,SlNrfürStrecke!A:A,0)&gt;0,MATCH(C1268,SlNrfürStrecke!B:B,0)&gt;0)=TRUE,"ja","nein"),"nein")</f>
        <v>nein</v>
      </c>
      <c r="AS1268" s="140" t="str">
        <f t="shared" si="359"/>
        <v>nein</v>
      </c>
      <c r="AT1268" s="113" t="str">
        <f t="shared" si="360"/>
        <v>Ja</v>
      </c>
      <c r="AU1268" s="113"/>
      <c r="AV1268" s="141" t="s">
        <v>3607</v>
      </c>
    </row>
    <row r="1269" spans="1:48" s="39" customFormat="1" x14ac:dyDescent="0.25">
      <c r="A1269" s="23" t="s">
        <v>2345</v>
      </c>
      <c r="B1269" s="77">
        <v>57111</v>
      </c>
      <c r="C1269" s="80" t="s">
        <v>3</v>
      </c>
      <c r="D1269" s="81" t="s">
        <v>3</v>
      </c>
      <c r="E1269" s="37" t="b">
        <f t="shared" si="369"/>
        <v>1</v>
      </c>
      <c r="F1269" s="37" t="b">
        <f t="shared" si="370"/>
        <v>0</v>
      </c>
      <c r="G1269" s="38" t="str">
        <f t="shared" si="363"/>
        <v xml:space="preserve">57111  </v>
      </c>
      <c r="H1269" s="18" t="s">
        <v>1819</v>
      </c>
      <c r="I1269" s="93" t="s">
        <v>2346</v>
      </c>
      <c r="J1269" s="19" t="s">
        <v>3</v>
      </c>
      <c r="K1269" s="19" t="s">
        <v>3</v>
      </c>
      <c r="L1269" s="51"/>
      <c r="M1269" s="51"/>
      <c r="N1269" s="19" t="str">
        <f t="shared" si="364"/>
        <v/>
      </c>
      <c r="O1269" s="22" t="str">
        <f t="shared" ca="1" si="367"/>
        <v>ja</v>
      </c>
      <c r="P1269" s="22" t="str">
        <f t="shared" ca="1" si="368"/>
        <v>ja</v>
      </c>
      <c r="Q1269" s="20" t="str">
        <f t="shared" ca="1" si="365"/>
        <v>Ja</v>
      </c>
      <c r="R1269" s="53" t="s">
        <v>1818</v>
      </c>
      <c r="S1269" s="73" t="s">
        <v>2345</v>
      </c>
      <c r="T1269" s="28"/>
      <c r="U1269" s="33" t="str">
        <f t="shared" si="355"/>
        <v/>
      </c>
      <c r="V1269" s="29"/>
      <c r="W1269" s="35"/>
      <c r="X1269" s="35"/>
      <c r="Y1269" s="35"/>
      <c r="Z1269" s="35"/>
      <c r="AA1269" s="24" t="str">
        <f>IF(W1269&lt;&gt;"",VLOOKUP(W1269,'Anlagentypen strukt inkl RD end'!$A$2:$H$40,8),"")</f>
        <v/>
      </c>
      <c r="AB1269" s="24" t="str">
        <f>IF(X1269&lt;&gt;"",VLOOKUP(X1269,'Anlagentypen strukt inkl RD end'!$A$2:$H$40,8),"")</f>
        <v/>
      </c>
      <c r="AC1269" s="24" t="str">
        <f>IF(Y1269&lt;&gt;"",VLOOKUP(Y1269,'Anlagentypen strukt inkl RD end'!$A$2:$H$40,8),"")</f>
        <v/>
      </c>
      <c r="AD1269" s="24" t="str">
        <f>IF(Z1269&lt;&gt;"",VLOOKUP(Z1269,'Anlagentypen strukt inkl RD end'!$A$2:$H$40,8),"")</f>
        <v/>
      </c>
      <c r="AE1269" s="33" t="str">
        <f t="shared" si="356"/>
        <v/>
      </c>
      <c r="AF1269" s="25"/>
      <c r="AG1269" s="25"/>
      <c r="AH1269" s="25"/>
      <c r="AI1269" s="25"/>
      <c r="AJ1269" s="47" t="str">
        <f t="shared" si="357"/>
        <v/>
      </c>
      <c r="AK1269" s="48" t="str">
        <f t="shared" si="351"/>
        <v/>
      </c>
      <c r="AL1269" s="47" t="str">
        <f t="shared" si="362"/>
        <v/>
      </c>
      <c r="AM1269" s="27"/>
      <c r="AN1269" s="36" t="str">
        <f t="shared" si="352"/>
        <v/>
      </c>
      <c r="AO1269" s="39" t="str">
        <f t="shared" si="366"/>
        <v/>
      </c>
      <c r="AP1269" s="39" t="str">
        <f t="shared" si="358"/>
        <v>X</v>
      </c>
      <c r="AQ1269" s="97" t="str">
        <f t="shared" si="353"/>
        <v/>
      </c>
      <c r="AR1269" s="140" t="str">
        <f>_xlfn.IFNA(IF(AND(MATCH(B1269,SlNrfürStrecke!A:A,0)&gt;0,MATCH(C1269,SlNrfürStrecke!B:B,0)&gt;0)=TRUE,"ja","nein"),"nein")</f>
        <v>ja</v>
      </c>
      <c r="AS1269" s="140" t="str">
        <f t="shared" si="359"/>
        <v>ja</v>
      </c>
      <c r="AT1269" s="113" t="str">
        <f t="shared" si="360"/>
        <v>Nein</v>
      </c>
      <c r="AU1269" s="113"/>
      <c r="AV1269" s="141" t="s">
        <v>3607</v>
      </c>
    </row>
    <row r="1270" spans="1:48" s="39" customFormat="1" hidden="1" x14ac:dyDescent="0.25">
      <c r="A1270" s="23"/>
      <c r="B1270" s="77">
        <v>57111</v>
      </c>
      <c r="C1270" s="81" t="s">
        <v>7</v>
      </c>
      <c r="D1270" s="81" t="s">
        <v>8</v>
      </c>
      <c r="E1270" s="37" t="b">
        <f t="shared" si="369"/>
        <v>0</v>
      </c>
      <c r="F1270" s="37" t="b">
        <f t="shared" si="370"/>
        <v>0</v>
      </c>
      <c r="G1270" s="38" t="str">
        <f t="shared" si="363"/>
        <v>57111 77 g</v>
      </c>
      <c r="H1270" s="18" t="s">
        <v>1819</v>
      </c>
      <c r="I1270" s="94" t="s">
        <v>9</v>
      </c>
      <c r="J1270" s="19" t="s">
        <v>3</v>
      </c>
      <c r="K1270" s="19" t="s">
        <v>3</v>
      </c>
      <c r="L1270" s="51"/>
      <c r="M1270" s="51"/>
      <c r="N1270" s="19" t="str">
        <f t="shared" si="364"/>
        <v/>
      </c>
      <c r="O1270" s="22" t="str">
        <f t="shared" ca="1" si="367"/>
        <v>ja</v>
      </c>
      <c r="P1270" s="22" t="str">
        <f t="shared" ca="1" si="368"/>
        <v>ja</v>
      </c>
      <c r="Q1270" s="20" t="str">
        <f t="shared" ca="1" si="365"/>
        <v>Ja</v>
      </c>
      <c r="R1270" s="53" t="s">
        <v>1820</v>
      </c>
      <c r="S1270" s="84"/>
      <c r="T1270" s="83"/>
      <c r="U1270" s="33" t="str">
        <f t="shared" si="355"/>
        <v/>
      </c>
      <c r="V1270" s="29"/>
      <c r="W1270" s="35"/>
      <c r="X1270" s="35"/>
      <c r="Y1270" s="35"/>
      <c r="Z1270" s="35"/>
      <c r="AA1270" s="24" t="str">
        <f>IF(W1270&lt;&gt;"",VLOOKUP(W1270,'Anlagentypen strukt inkl RD end'!$A$2:$H$40,8),"")</f>
        <v/>
      </c>
      <c r="AB1270" s="24" t="str">
        <f>IF(X1270&lt;&gt;"",VLOOKUP(X1270,'Anlagentypen strukt inkl RD end'!$A$2:$H$40,8),"")</f>
        <v/>
      </c>
      <c r="AC1270" s="24" t="str">
        <f>IF(Y1270&lt;&gt;"",VLOOKUP(Y1270,'Anlagentypen strukt inkl RD end'!$A$2:$H$40,8),"")</f>
        <v/>
      </c>
      <c r="AD1270" s="24" t="str">
        <f>IF(Z1270&lt;&gt;"",VLOOKUP(Z1270,'Anlagentypen strukt inkl RD end'!$A$2:$H$40,8),"")</f>
        <v/>
      </c>
      <c r="AE1270" s="33" t="str">
        <f t="shared" si="356"/>
        <v/>
      </c>
      <c r="AF1270" s="25"/>
      <c r="AG1270" s="25"/>
      <c r="AH1270" s="25"/>
      <c r="AI1270" s="25"/>
      <c r="AJ1270" s="47" t="str">
        <f t="shared" si="357"/>
        <v/>
      </c>
      <c r="AK1270" s="48" t="str">
        <f t="shared" si="351"/>
        <v/>
      </c>
      <c r="AL1270" s="47" t="str">
        <f t="shared" si="362"/>
        <v/>
      </c>
      <c r="AM1270" s="27"/>
      <c r="AN1270" s="36" t="str">
        <f t="shared" si="352"/>
        <v/>
      </c>
      <c r="AO1270" s="39" t="str">
        <f t="shared" si="366"/>
        <v/>
      </c>
      <c r="AP1270" s="39" t="str">
        <f t="shared" si="358"/>
        <v/>
      </c>
      <c r="AQ1270" s="97" t="str">
        <f t="shared" si="353"/>
        <v/>
      </c>
      <c r="AR1270" s="113" t="str">
        <f>_xlfn.IFNA(IF(AND(MATCH(B1270,SlNrfürStrecke!A:A,0)&gt;0,MATCH(C1270,SlNrfürStrecke!B:B,0)&gt;0)=TRUE,"ja","nein"),"nein")</f>
        <v>nein</v>
      </c>
      <c r="AS1270" s="140" t="str">
        <f t="shared" si="359"/>
        <v>nein</v>
      </c>
      <c r="AT1270" s="113" t="str">
        <f t="shared" si="360"/>
        <v>Ja</v>
      </c>
      <c r="AU1270" s="113"/>
      <c r="AV1270" s="141" t="s">
        <v>3607</v>
      </c>
    </row>
    <row r="1271" spans="1:48" s="39" customFormat="1" ht="26.4" x14ac:dyDescent="0.25">
      <c r="A1271" s="23" t="s">
        <v>2345</v>
      </c>
      <c r="B1271" s="77">
        <v>57112</v>
      </c>
      <c r="C1271" s="80" t="s">
        <v>3</v>
      </c>
      <c r="D1271" s="81" t="s">
        <v>3</v>
      </c>
      <c r="E1271" s="37" t="b">
        <f t="shared" si="369"/>
        <v>1</v>
      </c>
      <c r="F1271" s="37" t="b">
        <f t="shared" si="370"/>
        <v>0</v>
      </c>
      <c r="G1271" s="38" t="str">
        <f t="shared" si="363"/>
        <v xml:space="preserve">57112  </v>
      </c>
      <c r="H1271" s="18" t="s">
        <v>1823</v>
      </c>
      <c r="I1271" s="93" t="s">
        <v>2346</v>
      </c>
      <c r="J1271" s="19" t="s">
        <v>3426</v>
      </c>
      <c r="K1271" s="19" t="s">
        <v>3</v>
      </c>
      <c r="L1271" s="51"/>
      <c r="M1271" s="51"/>
      <c r="N1271" s="19" t="str">
        <f t="shared" si="364"/>
        <v/>
      </c>
      <c r="O1271" s="22" t="str">
        <f t="shared" ca="1" si="367"/>
        <v>ja</v>
      </c>
      <c r="P1271" s="22" t="str">
        <f t="shared" ca="1" si="368"/>
        <v>ja</v>
      </c>
      <c r="Q1271" s="20" t="str">
        <f t="shared" ca="1" si="365"/>
        <v>Ja</v>
      </c>
      <c r="R1271" s="53" t="s">
        <v>1821</v>
      </c>
      <c r="S1271" s="73" t="s">
        <v>2345</v>
      </c>
      <c r="T1271" s="28"/>
      <c r="U1271" s="33" t="str">
        <f t="shared" si="355"/>
        <v/>
      </c>
      <c r="V1271" s="29"/>
      <c r="W1271" s="35"/>
      <c r="X1271" s="35"/>
      <c r="Y1271" s="35"/>
      <c r="Z1271" s="35"/>
      <c r="AA1271" s="24" t="str">
        <f>IF(W1271&lt;&gt;"",VLOOKUP(W1271,'Anlagentypen strukt inkl RD end'!$A$2:$H$40,8),"")</f>
        <v/>
      </c>
      <c r="AB1271" s="24" t="str">
        <f>IF(X1271&lt;&gt;"",VLOOKUP(X1271,'Anlagentypen strukt inkl RD end'!$A$2:$H$40,8),"")</f>
        <v/>
      </c>
      <c r="AC1271" s="24" t="str">
        <f>IF(Y1271&lt;&gt;"",VLOOKUP(Y1271,'Anlagentypen strukt inkl RD end'!$A$2:$H$40,8),"")</f>
        <v/>
      </c>
      <c r="AD1271" s="24" t="str">
        <f>IF(Z1271&lt;&gt;"",VLOOKUP(Z1271,'Anlagentypen strukt inkl RD end'!$A$2:$H$40,8),"")</f>
        <v/>
      </c>
      <c r="AE1271" s="33" t="str">
        <f t="shared" si="356"/>
        <v/>
      </c>
      <c r="AF1271" s="25"/>
      <c r="AG1271" s="25"/>
      <c r="AH1271" s="25"/>
      <c r="AI1271" s="25"/>
      <c r="AJ1271" s="47" t="str">
        <f t="shared" si="357"/>
        <v/>
      </c>
      <c r="AK1271" s="48" t="str">
        <f t="shared" si="351"/>
        <v/>
      </c>
      <c r="AL1271" s="47" t="str">
        <f t="shared" si="362"/>
        <v/>
      </c>
      <c r="AM1271" s="27"/>
      <c r="AN1271" s="36" t="str">
        <f t="shared" si="352"/>
        <v/>
      </c>
      <c r="AO1271" s="39" t="str">
        <f t="shared" si="366"/>
        <v/>
      </c>
      <c r="AP1271" s="39" t="str">
        <f t="shared" si="358"/>
        <v>X</v>
      </c>
      <c r="AQ1271" s="97" t="str">
        <f t="shared" si="353"/>
        <v/>
      </c>
      <c r="AR1271" s="140" t="str">
        <f>_xlfn.IFNA(IF(AND(MATCH(B1271,SlNrfürStrecke!A:A,0)&gt;0,MATCH(C1271,SlNrfürStrecke!B:B,0)&gt;0)=TRUE,"ja","nein"),"nein")</f>
        <v>ja</v>
      </c>
      <c r="AS1271" s="140" t="str">
        <f t="shared" si="359"/>
        <v>ja</v>
      </c>
      <c r="AT1271" s="113" t="str">
        <f t="shared" si="360"/>
        <v>Nein</v>
      </c>
      <c r="AU1271" s="113"/>
      <c r="AV1271" s="129" t="str">
        <f>SlNrfürStrecke!F298</f>
        <v>Hinweis zu SN 57112: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v>
      </c>
    </row>
    <row r="1272" spans="1:48" s="39" customFormat="1" ht="26.4" hidden="1" x14ac:dyDescent="0.25">
      <c r="A1272" s="23"/>
      <c r="B1272" s="77">
        <v>57112</v>
      </c>
      <c r="C1272" s="81" t="s">
        <v>7</v>
      </c>
      <c r="D1272" s="81" t="s">
        <v>8</v>
      </c>
      <c r="E1272" s="37" t="b">
        <f t="shared" si="369"/>
        <v>0</v>
      </c>
      <c r="F1272" s="37" t="b">
        <f t="shared" si="370"/>
        <v>0</v>
      </c>
      <c r="G1272" s="38" t="str">
        <f t="shared" si="363"/>
        <v>57112 77 g</v>
      </c>
      <c r="H1272" s="18" t="s">
        <v>1823</v>
      </c>
      <c r="I1272" s="94" t="s">
        <v>9</v>
      </c>
      <c r="J1272" s="19" t="s">
        <v>3</v>
      </c>
      <c r="K1272" s="19" t="s">
        <v>1822</v>
      </c>
      <c r="L1272" s="51"/>
      <c r="M1272" s="51"/>
      <c r="N1272" s="19" t="str">
        <f t="shared" si="364"/>
        <v/>
      </c>
      <c r="O1272" s="22" t="str">
        <f t="shared" ca="1" si="367"/>
        <v>ja</v>
      </c>
      <c r="P1272" s="22" t="str">
        <f t="shared" ca="1" si="368"/>
        <v>ja</v>
      </c>
      <c r="Q1272" s="20" t="str">
        <f t="shared" ca="1" si="365"/>
        <v>Ja</v>
      </c>
      <c r="R1272" s="53" t="s">
        <v>1824</v>
      </c>
      <c r="S1272" s="84"/>
      <c r="T1272" s="83"/>
      <c r="U1272" s="33" t="str">
        <f t="shared" si="355"/>
        <v/>
      </c>
      <c r="V1272" s="29"/>
      <c r="W1272" s="35"/>
      <c r="X1272" s="35"/>
      <c r="Y1272" s="35"/>
      <c r="Z1272" s="35"/>
      <c r="AA1272" s="24" t="str">
        <f>IF(W1272&lt;&gt;"",VLOOKUP(W1272,'Anlagentypen strukt inkl RD end'!$A$2:$H$40,8),"")</f>
        <v/>
      </c>
      <c r="AB1272" s="24" t="str">
        <f>IF(X1272&lt;&gt;"",VLOOKUP(X1272,'Anlagentypen strukt inkl RD end'!$A$2:$H$40,8),"")</f>
        <v/>
      </c>
      <c r="AC1272" s="24" t="str">
        <f>IF(Y1272&lt;&gt;"",VLOOKUP(Y1272,'Anlagentypen strukt inkl RD end'!$A$2:$H$40,8),"")</f>
        <v/>
      </c>
      <c r="AD1272" s="24" t="str">
        <f>IF(Z1272&lt;&gt;"",VLOOKUP(Z1272,'Anlagentypen strukt inkl RD end'!$A$2:$H$40,8),"")</f>
        <v/>
      </c>
      <c r="AE1272" s="33" t="str">
        <f t="shared" si="356"/>
        <v/>
      </c>
      <c r="AF1272" s="25"/>
      <c r="AG1272" s="25"/>
      <c r="AH1272" s="25"/>
      <c r="AI1272" s="25"/>
      <c r="AJ1272" s="47" t="str">
        <f t="shared" si="357"/>
        <v/>
      </c>
      <c r="AK1272" s="48" t="str">
        <f t="shared" si="351"/>
        <v/>
      </c>
      <c r="AL1272" s="47" t="str">
        <f t="shared" si="362"/>
        <v/>
      </c>
      <c r="AM1272" s="27"/>
      <c r="AN1272" s="36" t="str">
        <f t="shared" si="352"/>
        <v/>
      </c>
      <c r="AO1272" s="39" t="str">
        <f t="shared" si="366"/>
        <v/>
      </c>
      <c r="AP1272" s="39" t="str">
        <f t="shared" si="358"/>
        <v/>
      </c>
      <c r="AQ1272" s="97" t="str">
        <f t="shared" si="353"/>
        <v/>
      </c>
      <c r="AR1272" s="113" t="str">
        <f>_xlfn.IFNA(IF(AND(MATCH(B1272,SlNrfürStrecke!A:A,0)&gt;0,MATCH(C1272,SlNrfürStrecke!B:B,0)&gt;0)=TRUE,"ja","nein"),"nein")</f>
        <v>nein</v>
      </c>
      <c r="AS1272" s="140" t="str">
        <f t="shared" si="359"/>
        <v>nein</v>
      </c>
      <c r="AT1272" s="113" t="str">
        <f t="shared" si="360"/>
        <v>Ja</v>
      </c>
      <c r="AU1272" s="113"/>
      <c r="AV1272" s="141" t="s">
        <v>3607</v>
      </c>
    </row>
    <row r="1273" spans="1:48" s="39" customFormat="1" x14ac:dyDescent="0.25">
      <c r="A1273" s="23" t="s">
        <v>2345</v>
      </c>
      <c r="B1273" s="77">
        <v>57113</v>
      </c>
      <c r="C1273" s="80" t="s">
        <v>3</v>
      </c>
      <c r="D1273" s="81" t="s">
        <v>3</v>
      </c>
      <c r="E1273" s="37" t="b">
        <f t="shared" si="369"/>
        <v>1</v>
      </c>
      <c r="F1273" s="37" t="b">
        <f t="shared" si="370"/>
        <v>0</v>
      </c>
      <c r="G1273" s="38" t="str">
        <f t="shared" si="363"/>
        <v xml:space="preserve">57113  </v>
      </c>
      <c r="H1273" s="18" t="s">
        <v>1826</v>
      </c>
      <c r="I1273" s="93" t="s">
        <v>2346</v>
      </c>
      <c r="J1273" s="19" t="s">
        <v>3</v>
      </c>
      <c r="K1273" s="19" t="s">
        <v>3</v>
      </c>
      <c r="L1273" s="51"/>
      <c r="M1273" s="51"/>
      <c r="N1273" s="19" t="str">
        <f t="shared" si="364"/>
        <v/>
      </c>
      <c r="O1273" s="22" t="str">
        <f t="shared" ca="1" si="367"/>
        <v>ja</v>
      </c>
      <c r="P1273" s="22" t="str">
        <f t="shared" ca="1" si="368"/>
        <v>ja</v>
      </c>
      <c r="Q1273" s="20" t="str">
        <f t="shared" ca="1" si="365"/>
        <v>Ja</v>
      </c>
      <c r="R1273" s="53" t="s">
        <v>1825</v>
      </c>
      <c r="S1273" s="73" t="s">
        <v>2345</v>
      </c>
      <c r="T1273" s="28"/>
      <c r="U1273" s="33" t="str">
        <f t="shared" si="355"/>
        <v/>
      </c>
      <c r="V1273" s="29"/>
      <c r="W1273" s="35"/>
      <c r="X1273" s="35"/>
      <c r="Y1273" s="35"/>
      <c r="Z1273" s="35"/>
      <c r="AA1273" s="24" t="str">
        <f>IF(W1273&lt;&gt;"",VLOOKUP(W1273,'Anlagentypen strukt inkl RD end'!$A$2:$H$40,8),"")</f>
        <v/>
      </c>
      <c r="AB1273" s="24" t="str">
        <f>IF(X1273&lt;&gt;"",VLOOKUP(X1273,'Anlagentypen strukt inkl RD end'!$A$2:$H$40,8),"")</f>
        <v/>
      </c>
      <c r="AC1273" s="24" t="str">
        <f>IF(Y1273&lt;&gt;"",VLOOKUP(Y1273,'Anlagentypen strukt inkl RD end'!$A$2:$H$40,8),"")</f>
        <v/>
      </c>
      <c r="AD1273" s="24" t="str">
        <f>IF(Z1273&lt;&gt;"",VLOOKUP(Z1273,'Anlagentypen strukt inkl RD end'!$A$2:$H$40,8),"")</f>
        <v/>
      </c>
      <c r="AE1273" s="33" t="str">
        <f t="shared" si="356"/>
        <v/>
      </c>
      <c r="AF1273" s="25"/>
      <c r="AG1273" s="25"/>
      <c r="AH1273" s="25"/>
      <c r="AI1273" s="25"/>
      <c r="AJ1273" s="47" t="str">
        <f t="shared" si="357"/>
        <v/>
      </c>
      <c r="AK1273" s="48" t="str">
        <f t="shared" si="351"/>
        <v/>
      </c>
      <c r="AL1273" s="47" t="str">
        <f t="shared" si="362"/>
        <v/>
      </c>
      <c r="AM1273" s="27"/>
      <c r="AN1273" s="36" t="str">
        <f t="shared" si="352"/>
        <v/>
      </c>
      <c r="AO1273" s="39" t="str">
        <f t="shared" si="366"/>
        <v/>
      </c>
      <c r="AP1273" s="39" t="str">
        <f t="shared" si="358"/>
        <v>X</v>
      </c>
      <c r="AQ1273" s="97" t="str">
        <f t="shared" si="353"/>
        <v/>
      </c>
      <c r="AR1273" s="140" t="str">
        <f>_xlfn.IFNA(IF(AND(MATCH(B1273,SlNrfürStrecke!A:A,0)&gt;0,MATCH(C1273,SlNrfürStrecke!B:B,0)&gt;0)=TRUE,"ja","nein"),"nein")</f>
        <v>ja</v>
      </c>
      <c r="AS1273" s="140" t="str">
        <f t="shared" si="359"/>
        <v>ja</v>
      </c>
      <c r="AT1273" s="113" t="str">
        <f t="shared" si="360"/>
        <v>Nein</v>
      </c>
      <c r="AU1273" s="113"/>
      <c r="AV1273" s="141" t="s">
        <v>3607</v>
      </c>
    </row>
    <row r="1274" spans="1:48" s="39" customFormat="1" hidden="1" x14ac:dyDescent="0.25">
      <c r="A1274" s="23"/>
      <c r="B1274" s="77">
        <v>57113</v>
      </c>
      <c r="C1274" s="81" t="s">
        <v>7</v>
      </c>
      <c r="D1274" s="81" t="s">
        <v>8</v>
      </c>
      <c r="E1274" s="37" t="b">
        <f t="shared" si="369"/>
        <v>0</v>
      </c>
      <c r="F1274" s="37" t="b">
        <f t="shared" si="370"/>
        <v>0</v>
      </c>
      <c r="G1274" s="38" t="str">
        <f t="shared" si="363"/>
        <v>57113 77 g</v>
      </c>
      <c r="H1274" s="18" t="s">
        <v>1826</v>
      </c>
      <c r="I1274" s="94" t="s">
        <v>9</v>
      </c>
      <c r="J1274" s="19" t="s">
        <v>3</v>
      </c>
      <c r="K1274" s="19" t="s">
        <v>3</v>
      </c>
      <c r="L1274" s="51"/>
      <c r="M1274" s="51"/>
      <c r="N1274" s="19" t="str">
        <f t="shared" si="364"/>
        <v/>
      </c>
      <c r="O1274" s="22" t="str">
        <f t="shared" ca="1" si="367"/>
        <v>ja</v>
      </c>
      <c r="P1274" s="22" t="str">
        <f t="shared" ca="1" si="368"/>
        <v>ja</v>
      </c>
      <c r="Q1274" s="20" t="str">
        <f t="shared" ca="1" si="365"/>
        <v>Ja</v>
      </c>
      <c r="R1274" s="53" t="s">
        <v>1827</v>
      </c>
      <c r="S1274" s="84"/>
      <c r="T1274" s="83"/>
      <c r="U1274" s="33" t="str">
        <f t="shared" si="355"/>
        <v/>
      </c>
      <c r="V1274" s="29"/>
      <c r="W1274" s="35"/>
      <c r="X1274" s="35"/>
      <c r="Y1274" s="35"/>
      <c r="Z1274" s="35"/>
      <c r="AA1274" s="24" t="str">
        <f>IF(W1274&lt;&gt;"",VLOOKUP(W1274,'Anlagentypen strukt inkl RD end'!$A$2:$H$40,8),"")</f>
        <v/>
      </c>
      <c r="AB1274" s="24" t="str">
        <f>IF(X1274&lt;&gt;"",VLOOKUP(X1274,'Anlagentypen strukt inkl RD end'!$A$2:$H$40,8),"")</f>
        <v/>
      </c>
      <c r="AC1274" s="24" t="str">
        <f>IF(Y1274&lt;&gt;"",VLOOKUP(Y1274,'Anlagentypen strukt inkl RD end'!$A$2:$H$40,8),"")</f>
        <v/>
      </c>
      <c r="AD1274" s="24" t="str">
        <f>IF(Z1274&lt;&gt;"",VLOOKUP(Z1274,'Anlagentypen strukt inkl RD end'!$A$2:$H$40,8),"")</f>
        <v/>
      </c>
      <c r="AE1274" s="33" t="str">
        <f t="shared" si="356"/>
        <v/>
      </c>
      <c r="AF1274" s="25"/>
      <c r="AG1274" s="25"/>
      <c r="AH1274" s="25"/>
      <c r="AI1274" s="25"/>
      <c r="AJ1274" s="47" t="str">
        <f t="shared" si="357"/>
        <v/>
      </c>
      <c r="AK1274" s="48" t="str">
        <f t="shared" si="351"/>
        <v/>
      </c>
      <c r="AL1274" s="47" t="str">
        <f t="shared" si="362"/>
        <v/>
      </c>
      <c r="AM1274" s="27"/>
      <c r="AN1274" s="36" t="str">
        <f t="shared" si="352"/>
        <v/>
      </c>
      <c r="AO1274" s="39" t="str">
        <f t="shared" si="366"/>
        <v/>
      </c>
      <c r="AP1274" s="39" t="str">
        <f t="shared" si="358"/>
        <v/>
      </c>
      <c r="AQ1274" s="97" t="str">
        <f t="shared" si="353"/>
        <v/>
      </c>
      <c r="AR1274" s="113" t="str">
        <f>_xlfn.IFNA(IF(AND(MATCH(B1274,SlNrfürStrecke!A:A,0)&gt;0,MATCH(C1274,SlNrfürStrecke!B:B,0)&gt;0)=TRUE,"ja","nein"),"nein")</f>
        <v>nein</v>
      </c>
      <c r="AS1274" s="140" t="str">
        <f t="shared" si="359"/>
        <v>nein</v>
      </c>
      <c r="AT1274" s="113" t="str">
        <f t="shared" si="360"/>
        <v>Ja</v>
      </c>
      <c r="AU1274" s="113"/>
      <c r="AV1274" s="141" t="s">
        <v>3607</v>
      </c>
    </row>
    <row r="1275" spans="1:48" s="39" customFormat="1" ht="26.4" x14ac:dyDescent="0.25">
      <c r="A1275" s="23" t="s">
        <v>2345</v>
      </c>
      <c r="B1275" s="77">
        <v>57115</v>
      </c>
      <c r="C1275" s="80" t="s">
        <v>3</v>
      </c>
      <c r="D1275" s="81" t="s">
        <v>3</v>
      </c>
      <c r="E1275" s="37" t="b">
        <f t="shared" si="369"/>
        <v>1</v>
      </c>
      <c r="F1275" s="37" t="b">
        <f t="shared" si="370"/>
        <v>0</v>
      </c>
      <c r="G1275" s="38" t="str">
        <f t="shared" si="363"/>
        <v xml:space="preserve">57115  </v>
      </c>
      <c r="H1275" s="18" t="s">
        <v>1829</v>
      </c>
      <c r="I1275" s="93" t="s">
        <v>2346</v>
      </c>
      <c r="J1275" s="19" t="s">
        <v>3</v>
      </c>
      <c r="K1275" s="19" t="s">
        <v>3</v>
      </c>
      <c r="L1275" s="51"/>
      <c r="M1275" s="51"/>
      <c r="N1275" s="19" t="str">
        <f t="shared" si="364"/>
        <v/>
      </c>
      <c r="O1275" s="22" t="str">
        <f t="shared" ca="1" si="367"/>
        <v>ja</v>
      </c>
      <c r="P1275" s="22" t="str">
        <f t="shared" ca="1" si="368"/>
        <v>ja</v>
      </c>
      <c r="Q1275" s="20" t="str">
        <f t="shared" ca="1" si="365"/>
        <v>Ja</v>
      </c>
      <c r="R1275" s="53" t="s">
        <v>1828</v>
      </c>
      <c r="S1275" s="73" t="s">
        <v>2345</v>
      </c>
      <c r="T1275" s="28"/>
      <c r="U1275" s="33" t="str">
        <f t="shared" si="355"/>
        <v/>
      </c>
      <c r="V1275" s="29"/>
      <c r="W1275" s="35"/>
      <c r="X1275" s="35"/>
      <c r="Y1275" s="35"/>
      <c r="Z1275" s="35"/>
      <c r="AA1275" s="24" t="str">
        <f>IF(W1275&lt;&gt;"",VLOOKUP(W1275,'Anlagentypen strukt inkl RD end'!$A$2:$H$40,8),"")</f>
        <v/>
      </c>
      <c r="AB1275" s="24" t="str">
        <f>IF(X1275&lt;&gt;"",VLOOKUP(X1275,'Anlagentypen strukt inkl RD end'!$A$2:$H$40,8),"")</f>
        <v/>
      </c>
      <c r="AC1275" s="24" t="str">
        <f>IF(Y1275&lt;&gt;"",VLOOKUP(Y1275,'Anlagentypen strukt inkl RD end'!$A$2:$H$40,8),"")</f>
        <v/>
      </c>
      <c r="AD1275" s="24" t="str">
        <f>IF(Z1275&lt;&gt;"",VLOOKUP(Z1275,'Anlagentypen strukt inkl RD end'!$A$2:$H$40,8),"")</f>
        <v/>
      </c>
      <c r="AE1275" s="33" t="str">
        <f t="shared" si="356"/>
        <v/>
      </c>
      <c r="AF1275" s="25"/>
      <c r="AG1275" s="25"/>
      <c r="AH1275" s="25"/>
      <c r="AI1275" s="25"/>
      <c r="AJ1275" s="47" t="str">
        <f t="shared" si="357"/>
        <v/>
      </c>
      <c r="AK1275" s="48" t="str">
        <f t="shared" si="351"/>
        <v/>
      </c>
      <c r="AL1275" s="47" t="str">
        <f t="shared" si="362"/>
        <v/>
      </c>
      <c r="AM1275" s="27"/>
      <c r="AN1275" s="36" t="str">
        <f t="shared" si="352"/>
        <v/>
      </c>
      <c r="AO1275" s="39" t="str">
        <f t="shared" si="366"/>
        <v/>
      </c>
      <c r="AP1275" s="39" t="str">
        <f t="shared" si="358"/>
        <v>X</v>
      </c>
      <c r="AQ1275" s="97" t="str">
        <f t="shared" si="353"/>
        <v/>
      </c>
      <c r="AR1275" s="140" t="str">
        <f>_xlfn.IFNA(IF(AND(MATCH(B1275,SlNrfürStrecke!A:A,0)&gt;0,MATCH(C1275,SlNrfürStrecke!B:B,0)&gt;0)=TRUE,"ja","nein"),"nein")</f>
        <v>ja</v>
      </c>
      <c r="AS1275" s="140" t="str">
        <f t="shared" si="359"/>
        <v>ja</v>
      </c>
      <c r="AT1275" s="113" t="str">
        <f t="shared" si="360"/>
        <v>Nein</v>
      </c>
      <c r="AU1275" s="113"/>
      <c r="AV1275" s="141" t="s">
        <v>3607</v>
      </c>
    </row>
    <row r="1276" spans="1:48" s="39" customFormat="1" ht="26.4" hidden="1" x14ac:dyDescent="0.25">
      <c r="A1276" s="23"/>
      <c r="B1276" s="77">
        <v>57115</v>
      </c>
      <c r="C1276" s="81" t="s">
        <v>7</v>
      </c>
      <c r="D1276" s="81" t="s">
        <v>8</v>
      </c>
      <c r="E1276" s="37" t="b">
        <f t="shared" si="369"/>
        <v>0</v>
      </c>
      <c r="F1276" s="37" t="b">
        <f t="shared" si="370"/>
        <v>0</v>
      </c>
      <c r="G1276" s="38" t="str">
        <f t="shared" si="363"/>
        <v>57115 77 g</v>
      </c>
      <c r="H1276" s="18" t="s">
        <v>1829</v>
      </c>
      <c r="I1276" s="94" t="s">
        <v>9</v>
      </c>
      <c r="J1276" s="19" t="s">
        <v>3</v>
      </c>
      <c r="K1276" s="19" t="s">
        <v>3</v>
      </c>
      <c r="L1276" s="51"/>
      <c r="M1276" s="51"/>
      <c r="N1276" s="19" t="str">
        <f t="shared" si="364"/>
        <v/>
      </c>
      <c r="O1276" s="22" t="str">
        <f t="shared" ca="1" si="367"/>
        <v>ja</v>
      </c>
      <c r="P1276" s="22" t="str">
        <f t="shared" ca="1" si="368"/>
        <v>ja</v>
      </c>
      <c r="Q1276" s="20" t="str">
        <f t="shared" ca="1" si="365"/>
        <v>Ja</v>
      </c>
      <c r="R1276" s="53" t="s">
        <v>1830</v>
      </c>
      <c r="S1276" s="84"/>
      <c r="T1276" s="83"/>
      <c r="U1276" s="33" t="str">
        <f t="shared" si="355"/>
        <v/>
      </c>
      <c r="V1276" s="29"/>
      <c r="W1276" s="35"/>
      <c r="X1276" s="35"/>
      <c r="Y1276" s="35"/>
      <c r="Z1276" s="35"/>
      <c r="AA1276" s="24" t="str">
        <f>IF(W1276&lt;&gt;"",VLOOKUP(W1276,'Anlagentypen strukt inkl RD end'!$A$2:$H$40,8),"")</f>
        <v/>
      </c>
      <c r="AB1276" s="24" t="str">
        <f>IF(X1276&lt;&gt;"",VLOOKUP(X1276,'Anlagentypen strukt inkl RD end'!$A$2:$H$40,8),"")</f>
        <v/>
      </c>
      <c r="AC1276" s="24" t="str">
        <f>IF(Y1276&lt;&gt;"",VLOOKUP(Y1276,'Anlagentypen strukt inkl RD end'!$A$2:$H$40,8),"")</f>
        <v/>
      </c>
      <c r="AD1276" s="24" t="str">
        <f>IF(Z1276&lt;&gt;"",VLOOKUP(Z1276,'Anlagentypen strukt inkl RD end'!$A$2:$H$40,8),"")</f>
        <v/>
      </c>
      <c r="AE1276" s="33" t="str">
        <f t="shared" si="356"/>
        <v/>
      </c>
      <c r="AF1276" s="25"/>
      <c r="AG1276" s="25"/>
      <c r="AH1276" s="25"/>
      <c r="AI1276" s="25"/>
      <c r="AJ1276" s="47" t="str">
        <f t="shared" si="357"/>
        <v/>
      </c>
      <c r="AK1276" s="48" t="str">
        <f t="shared" si="351"/>
        <v/>
      </c>
      <c r="AL1276" s="47" t="str">
        <f t="shared" si="362"/>
        <v/>
      </c>
      <c r="AM1276" s="27"/>
      <c r="AN1276" s="36" t="str">
        <f t="shared" si="352"/>
        <v/>
      </c>
      <c r="AO1276" s="39" t="str">
        <f t="shared" si="366"/>
        <v/>
      </c>
      <c r="AP1276" s="39" t="str">
        <f t="shared" si="358"/>
        <v/>
      </c>
      <c r="AQ1276" s="97" t="str">
        <f t="shared" si="353"/>
        <v/>
      </c>
      <c r="AR1276" s="113" t="str">
        <f>_xlfn.IFNA(IF(AND(MATCH(B1276,SlNrfürStrecke!A:A,0)&gt;0,MATCH(C1276,SlNrfürStrecke!B:B,0)&gt;0)=TRUE,"ja","nein"),"nein")</f>
        <v>nein</v>
      </c>
      <c r="AS1276" s="140" t="str">
        <f t="shared" si="359"/>
        <v>nein</v>
      </c>
      <c r="AT1276" s="113" t="str">
        <f t="shared" si="360"/>
        <v>Ja</v>
      </c>
      <c r="AU1276" s="113"/>
      <c r="AV1276" s="141" t="s">
        <v>3607</v>
      </c>
    </row>
    <row r="1277" spans="1:48" s="39" customFormat="1" ht="26.4" x14ac:dyDescent="0.25">
      <c r="A1277" s="23" t="s">
        <v>2345</v>
      </c>
      <c r="B1277" s="77">
        <v>57116</v>
      </c>
      <c r="C1277" s="80" t="s">
        <v>3</v>
      </c>
      <c r="D1277" s="81" t="s">
        <v>3</v>
      </c>
      <c r="E1277" s="37" t="b">
        <f t="shared" si="369"/>
        <v>1</v>
      </c>
      <c r="F1277" s="37" t="b">
        <f t="shared" si="370"/>
        <v>0</v>
      </c>
      <c r="G1277" s="38" t="str">
        <f t="shared" si="363"/>
        <v xml:space="preserve">57116  </v>
      </c>
      <c r="H1277" s="18" t="s">
        <v>1833</v>
      </c>
      <c r="I1277" s="93" t="s">
        <v>2346</v>
      </c>
      <c r="J1277" s="19" t="s">
        <v>3427</v>
      </c>
      <c r="K1277" s="19" t="s">
        <v>3</v>
      </c>
      <c r="L1277" s="51"/>
      <c r="M1277" s="51"/>
      <c r="N1277" s="19" t="str">
        <f t="shared" si="364"/>
        <v/>
      </c>
      <c r="O1277" s="22" t="str">
        <f t="shared" ca="1" si="367"/>
        <v>ja</v>
      </c>
      <c r="P1277" s="22" t="str">
        <f t="shared" ca="1" si="368"/>
        <v>ja</v>
      </c>
      <c r="Q1277" s="20" t="str">
        <f t="shared" ca="1" si="365"/>
        <v>Ja</v>
      </c>
      <c r="R1277" s="53" t="s">
        <v>1831</v>
      </c>
      <c r="S1277" s="73" t="s">
        <v>2345</v>
      </c>
      <c r="T1277" s="28"/>
      <c r="U1277" s="33" t="str">
        <f t="shared" si="355"/>
        <v/>
      </c>
      <c r="V1277" s="29"/>
      <c r="W1277" s="35"/>
      <c r="X1277" s="35"/>
      <c r="Y1277" s="35"/>
      <c r="Z1277" s="35"/>
      <c r="AA1277" s="24" t="str">
        <f>IF(W1277&lt;&gt;"",VLOOKUP(W1277,'Anlagentypen strukt inkl RD end'!$A$2:$H$40,8),"")</f>
        <v/>
      </c>
      <c r="AB1277" s="24" t="str">
        <f>IF(X1277&lt;&gt;"",VLOOKUP(X1277,'Anlagentypen strukt inkl RD end'!$A$2:$H$40,8),"")</f>
        <v/>
      </c>
      <c r="AC1277" s="24" t="str">
        <f>IF(Y1277&lt;&gt;"",VLOOKUP(Y1277,'Anlagentypen strukt inkl RD end'!$A$2:$H$40,8),"")</f>
        <v/>
      </c>
      <c r="AD1277" s="24" t="str">
        <f>IF(Z1277&lt;&gt;"",VLOOKUP(Z1277,'Anlagentypen strukt inkl RD end'!$A$2:$H$40,8),"")</f>
        <v/>
      </c>
      <c r="AE1277" s="33" t="str">
        <f t="shared" si="356"/>
        <v/>
      </c>
      <c r="AF1277" s="25"/>
      <c r="AG1277" s="25"/>
      <c r="AH1277" s="25"/>
      <c r="AI1277" s="25"/>
      <c r="AJ1277" s="47" t="str">
        <f t="shared" si="357"/>
        <v/>
      </c>
      <c r="AK1277" s="48" t="str">
        <f t="shared" si="351"/>
        <v/>
      </c>
      <c r="AL1277" s="47" t="str">
        <f t="shared" si="362"/>
        <v/>
      </c>
      <c r="AM1277" s="27"/>
      <c r="AN1277" s="36" t="str">
        <f t="shared" si="352"/>
        <v/>
      </c>
      <c r="AO1277" s="39" t="str">
        <f t="shared" si="366"/>
        <v/>
      </c>
      <c r="AP1277" s="39" t="str">
        <f t="shared" si="358"/>
        <v>X</v>
      </c>
      <c r="AQ1277" s="97" t="str">
        <f t="shared" si="353"/>
        <v/>
      </c>
      <c r="AR1277" s="140" t="str">
        <f>_xlfn.IFNA(IF(AND(MATCH(B1277,SlNrfürStrecke!A:A,0)&gt;0,MATCH(C1277,SlNrfürStrecke!B:B,0)&gt;0)=TRUE,"ja","nein"),"nein")</f>
        <v>ja</v>
      </c>
      <c r="AS1277" s="140" t="str">
        <f t="shared" si="359"/>
        <v>ja</v>
      </c>
      <c r="AT1277" s="113" t="str">
        <f t="shared" si="360"/>
        <v>Nein</v>
      </c>
      <c r="AU1277" s="113"/>
      <c r="AV1277" s="129" t="str">
        <f>SlNrfürStrecke!F301</f>
        <v>Hinweis zu SN 57116:
Kabelmäntel und Isoliermaterialien aus der Aufbereitung von Altkabeln können  reproduktionstoxische Phthalate (z.B. DEHP) als Weichmacher enthalten und sind in der Regelvermutung aufgrund des Massenanteiles der Phthalate als gefährlicher Abfall einzustufen. Solche Abfälle sind der SN 57116-77 g zuzuordnen.</v>
      </c>
    </row>
    <row r="1278" spans="1:48" s="39" customFormat="1" ht="26.4" hidden="1" x14ac:dyDescent="0.25">
      <c r="A1278" s="23"/>
      <c r="B1278" s="77">
        <v>57116</v>
      </c>
      <c r="C1278" s="81" t="s">
        <v>7</v>
      </c>
      <c r="D1278" s="81" t="s">
        <v>8</v>
      </c>
      <c r="E1278" s="37" t="b">
        <f t="shared" si="369"/>
        <v>0</v>
      </c>
      <c r="F1278" s="37" t="b">
        <f t="shared" si="370"/>
        <v>0</v>
      </c>
      <c r="G1278" s="38" t="str">
        <f t="shared" si="363"/>
        <v>57116 77 g</v>
      </c>
      <c r="H1278" s="18" t="s">
        <v>1833</v>
      </c>
      <c r="I1278" s="94" t="s">
        <v>9</v>
      </c>
      <c r="J1278" s="19" t="s">
        <v>3</v>
      </c>
      <c r="K1278" s="19" t="s">
        <v>1832</v>
      </c>
      <c r="L1278" s="51"/>
      <c r="M1278" s="51"/>
      <c r="N1278" s="19" t="str">
        <f t="shared" si="364"/>
        <v/>
      </c>
      <c r="O1278" s="22" t="str">
        <f t="shared" ca="1" si="367"/>
        <v>ja</v>
      </c>
      <c r="P1278" s="22" t="str">
        <f t="shared" ca="1" si="368"/>
        <v>ja</v>
      </c>
      <c r="Q1278" s="20" t="str">
        <f t="shared" ca="1" si="365"/>
        <v>Ja</v>
      </c>
      <c r="R1278" s="53" t="s">
        <v>1834</v>
      </c>
      <c r="S1278" s="84"/>
      <c r="T1278" s="83"/>
      <c r="U1278" s="33" t="str">
        <f t="shared" si="355"/>
        <v/>
      </c>
      <c r="V1278" s="29"/>
      <c r="W1278" s="35"/>
      <c r="X1278" s="35"/>
      <c r="Y1278" s="35"/>
      <c r="Z1278" s="35"/>
      <c r="AA1278" s="24" t="str">
        <f>IF(W1278&lt;&gt;"",VLOOKUP(W1278,'Anlagentypen strukt inkl RD end'!$A$2:$H$40,8),"")</f>
        <v/>
      </c>
      <c r="AB1278" s="24" t="str">
        <f>IF(X1278&lt;&gt;"",VLOOKUP(X1278,'Anlagentypen strukt inkl RD end'!$A$2:$H$40,8),"")</f>
        <v/>
      </c>
      <c r="AC1278" s="24" t="str">
        <f>IF(Y1278&lt;&gt;"",VLOOKUP(Y1278,'Anlagentypen strukt inkl RD end'!$A$2:$H$40,8),"")</f>
        <v/>
      </c>
      <c r="AD1278" s="24" t="str">
        <f>IF(Z1278&lt;&gt;"",VLOOKUP(Z1278,'Anlagentypen strukt inkl RD end'!$A$2:$H$40,8),"")</f>
        <v/>
      </c>
      <c r="AE1278" s="33" t="str">
        <f t="shared" si="356"/>
        <v/>
      </c>
      <c r="AF1278" s="25"/>
      <c r="AG1278" s="25"/>
      <c r="AH1278" s="25"/>
      <c r="AI1278" s="25"/>
      <c r="AJ1278" s="47" t="str">
        <f t="shared" si="357"/>
        <v/>
      </c>
      <c r="AK1278" s="48" t="str">
        <f t="shared" si="351"/>
        <v/>
      </c>
      <c r="AL1278" s="47" t="str">
        <f t="shared" si="362"/>
        <v/>
      </c>
      <c r="AM1278" s="27"/>
      <c r="AN1278" s="36" t="str">
        <f t="shared" si="352"/>
        <v/>
      </c>
      <c r="AO1278" s="39" t="str">
        <f t="shared" si="366"/>
        <v/>
      </c>
      <c r="AP1278" s="39" t="str">
        <f t="shared" si="358"/>
        <v/>
      </c>
      <c r="AQ1278" s="97" t="str">
        <f t="shared" si="353"/>
        <v/>
      </c>
      <c r="AR1278" s="113" t="str">
        <f>_xlfn.IFNA(IF(AND(MATCH(B1278,SlNrfürStrecke!A:A,0)&gt;0,MATCH(C1278,SlNrfürStrecke!B:B,0)&gt;0)=TRUE,"ja","nein"),"nein")</f>
        <v>nein</v>
      </c>
      <c r="AS1278" s="140" t="str">
        <f t="shared" si="359"/>
        <v>nein</v>
      </c>
      <c r="AT1278" s="113" t="str">
        <f t="shared" si="360"/>
        <v>Ja</v>
      </c>
      <c r="AU1278" s="113"/>
      <c r="AV1278" s="141" t="s">
        <v>3607</v>
      </c>
    </row>
    <row r="1279" spans="1:48" s="39" customFormat="1" ht="26.4" x14ac:dyDescent="0.25">
      <c r="A1279" s="23" t="s">
        <v>2345</v>
      </c>
      <c r="B1279" s="77">
        <v>57117</v>
      </c>
      <c r="C1279" s="80" t="s">
        <v>3</v>
      </c>
      <c r="D1279" s="81" t="s">
        <v>3</v>
      </c>
      <c r="E1279" s="37" t="b">
        <f t="shared" si="369"/>
        <v>1</v>
      </c>
      <c r="F1279" s="37" t="b">
        <f t="shared" si="370"/>
        <v>0</v>
      </c>
      <c r="G1279" s="38" t="str">
        <f t="shared" si="363"/>
        <v xml:space="preserve">57117  </v>
      </c>
      <c r="H1279" s="18" t="s">
        <v>1836</v>
      </c>
      <c r="I1279" s="93" t="s">
        <v>2346</v>
      </c>
      <c r="J1279" s="19" t="s">
        <v>3</v>
      </c>
      <c r="K1279" s="19" t="s">
        <v>3</v>
      </c>
      <c r="L1279" s="51"/>
      <c r="M1279" s="51"/>
      <c r="N1279" s="19" t="str">
        <f t="shared" si="364"/>
        <v/>
      </c>
      <c r="O1279" s="22" t="str">
        <f t="shared" ca="1" si="367"/>
        <v>ja</v>
      </c>
      <c r="P1279" s="22" t="str">
        <f t="shared" ca="1" si="368"/>
        <v>ja</v>
      </c>
      <c r="Q1279" s="20" t="str">
        <f t="shared" ca="1" si="365"/>
        <v>Ja</v>
      </c>
      <c r="R1279" s="53" t="s">
        <v>1835</v>
      </c>
      <c r="S1279" s="73" t="s">
        <v>2345</v>
      </c>
      <c r="T1279" s="28"/>
      <c r="U1279" s="33" t="str">
        <f t="shared" si="355"/>
        <v/>
      </c>
      <c r="V1279" s="29"/>
      <c r="W1279" s="35"/>
      <c r="X1279" s="35"/>
      <c r="Y1279" s="35"/>
      <c r="Z1279" s="35"/>
      <c r="AA1279" s="24" t="str">
        <f>IF(W1279&lt;&gt;"",VLOOKUP(W1279,'Anlagentypen strukt inkl RD end'!$A$2:$H$40,8),"")</f>
        <v/>
      </c>
      <c r="AB1279" s="24" t="str">
        <f>IF(X1279&lt;&gt;"",VLOOKUP(X1279,'Anlagentypen strukt inkl RD end'!$A$2:$H$40,8),"")</f>
        <v/>
      </c>
      <c r="AC1279" s="24" t="str">
        <f>IF(Y1279&lt;&gt;"",VLOOKUP(Y1279,'Anlagentypen strukt inkl RD end'!$A$2:$H$40,8),"")</f>
        <v/>
      </c>
      <c r="AD1279" s="24" t="str">
        <f>IF(Z1279&lt;&gt;"",VLOOKUP(Z1279,'Anlagentypen strukt inkl RD end'!$A$2:$H$40,8),"")</f>
        <v/>
      </c>
      <c r="AE1279" s="33" t="str">
        <f t="shared" si="356"/>
        <v/>
      </c>
      <c r="AF1279" s="25"/>
      <c r="AG1279" s="25"/>
      <c r="AH1279" s="25"/>
      <c r="AI1279" s="25"/>
      <c r="AJ1279" s="47" t="str">
        <f t="shared" si="357"/>
        <v/>
      </c>
      <c r="AK1279" s="48" t="str">
        <f t="shared" si="351"/>
        <v/>
      </c>
      <c r="AL1279" s="47" t="str">
        <f t="shared" si="362"/>
        <v/>
      </c>
      <c r="AM1279" s="27"/>
      <c r="AN1279" s="36" t="str">
        <f t="shared" si="352"/>
        <v/>
      </c>
      <c r="AO1279" s="39" t="str">
        <f t="shared" si="366"/>
        <v/>
      </c>
      <c r="AP1279" s="39" t="str">
        <f t="shared" si="358"/>
        <v>X</v>
      </c>
      <c r="AQ1279" s="97" t="str">
        <f t="shared" si="353"/>
        <v/>
      </c>
      <c r="AR1279" s="140" t="str">
        <f>_xlfn.IFNA(IF(AND(MATCH(B1279,SlNrfürStrecke!A:A,0)&gt;0,MATCH(C1279,SlNrfürStrecke!B:B,0)&gt;0)=TRUE,"ja","nein"),"nein")</f>
        <v>ja</v>
      </c>
      <c r="AS1279" s="140" t="str">
        <f t="shared" si="359"/>
        <v>ja</v>
      </c>
      <c r="AT1279" s="113" t="str">
        <f t="shared" si="360"/>
        <v>Nein</v>
      </c>
      <c r="AU1279" s="113"/>
      <c r="AV1279" s="141" t="s">
        <v>3607</v>
      </c>
    </row>
    <row r="1280" spans="1:48" s="39" customFormat="1" ht="26.4" hidden="1" x14ac:dyDescent="0.25">
      <c r="A1280" s="23"/>
      <c r="B1280" s="77">
        <v>57117</v>
      </c>
      <c r="C1280" s="81" t="s">
        <v>7</v>
      </c>
      <c r="D1280" s="81" t="s">
        <v>8</v>
      </c>
      <c r="E1280" s="37" t="b">
        <f t="shared" si="369"/>
        <v>0</v>
      </c>
      <c r="F1280" s="37" t="b">
        <f t="shared" si="370"/>
        <v>0</v>
      </c>
      <c r="G1280" s="38" t="str">
        <f t="shared" si="363"/>
        <v>57117 77 g</v>
      </c>
      <c r="H1280" s="18" t="s">
        <v>1836</v>
      </c>
      <c r="I1280" s="94" t="s">
        <v>9</v>
      </c>
      <c r="J1280" s="19" t="s">
        <v>3</v>
      </c>
      <c r="K1280" s="19" t="s">
        <v>3</v>
      </c>
      <c r="L1280" s="51"/>
      <c r="M1280" s="51"/>
      <c r="N1280" s="19" t="str">
        <f t="shared" si="364"/>
        <v/>
      </c>
      <c r="O1280" s="22" t="str">
        <f t="shared" ca="1" si="367"/>
        <v>ja</v>
      </c>
      <c r="P1280" s="22" t="str">
        <f t="shared" ca="1" si="368"/>
        <v>ja</v>
      </c>
      <c r="Q1280" s="20" t="str">
        <f t="shared" ca="1" si="365"/>
        <v>Ja</v>
      </c>
      <c r="R1280" s="53" t="s">
        <v>1837</v>
      </c>
      <c r="S1280" s="84"/>
      <c r="T1280" s="83"/>
      <c r="U1280" s="33" t="str">
        <f t="shared" si="355"/>
        <v/>
      </c>
      <c r="V1280" s="29"/>
      <c r="W1280" s="35"/>
      <c r="X1280" s="35"/>
      <c r="Y1280" s="35"/>
      <c r="Z1280" s="35"/>
      <c r="AA1280" s="24" t="str">
        <f>IF(W1280&lt;&gt;"",VLOOKUP(W1280,'Anlagentypen strukt inkl RD end'!$A$2:$H$40,8),"")</f>
        <v/>
      </c>
      <c r="AB1280" s="24" t="str">
        <f>IF(X1280&lt;&gt;"",VLOOKUP(X1280,'Anlagentypen strukt inkl RD end'!$A$2:$H$40,8),"")</f>
        <v/>
      </c>
      <c r="AC1280" s="24" t="str">
        <f>IF(Y1280&lt;&gt;"",VLOOKUP(Y1280,'Anlagentypen strukt inkl RD end'!$A$2:$H$40,8),"")</f>
        <v/>
      </c>
      <c r="AD1280" s="24" t="str">
        <f>IF(Z1280&lt;&gt;"",VLOOKUP(Z1280,'Anlagentypen strukt inkl RD end'!$A$2:$H$40,8),"")</f>
        <v/>
      </c>
      <c r="AE1280" s="33" t="str">
        <f t="shared" si="356"/>
        <v/>
      </c>
      <c r="AF1280" s="25"/>
      <c r="AG1280" s="25"/>
      <c r="AH1280" s="25"/>
      <c r="AI1280" s="25"/>
      <c r="AJ1280" s="47" t="str">
        <f t="shared" si="357"/>
        <v/>
      </c>
      <c r="AK1280" s="48" t="str">
        <f t="shared" si="351"/>
        <v/>
      </c>
      <c r="AL1280" s="47" t="str">
        <f t="shared" si="362"/>
        <v/>
      </c>
      <c r="AM1280" s="27"/>
      <c r="AN1280" s="36" t="str">
        <f t="shared" si="352"/>
        <v/>
      </c>
      <c r="AO1280" s="39" t="str">
        <f t="shared" si="366"/>
        <v/>
      </c>
      <c r="AP1280" s="39" t="str">
        <f t="shared" si="358"/>
        <v/>
      </c>
      <c r="AQ1280" s="97" t="str">
        <f t="shared" si="353"/>
        <v/>
      </c>
      <c r="AR1280" s="113" t="str">
        <f>_xlfn.IFNA(IF(AND(MATCH(B1280,SlNrfürStrecke!A:A,0)&gt;0,MATCH(C1280,SlNrfürStrecke!B:B,0)&gt;0)=TRUE,"ja","nein"),"nein")</f>
        <v>nein</v>
      </c>
      <c r="AS1280" s="140" t="str">
        <f t="shared" si="359"/>
        <v>nein</v>
      </c>
      <c r="AT1280" s="113" t="str">
        <f t="shared" si="360"/>
        <v>Ja</v>
      </c>
      <c r="AU1280" s="113"/>
      <c r="AV1280" s="141" t="s">
        <v>3607</v>
      </c>
    </row>
    <row r="1281" spans="1:48" s="39" customFormat="1" x14ac:dyDescent="0.25">
      <c r="A1281" s="23" t="s">
        <v>2345</v>
      </c>
      <c r="B1281" s="77">
        <v>57118</v>
      </c>
      <c r="C1281" s="80" t="s">
        <v>3</v>
      </c>
      <c r="D1281" s="81" t="s">
        <v>3</v>
      </c>
      <c r="E1281" s="37" t="b">
        <f t="shared" si="369"/>
        <v>1</v>
      </c>
      <c r="F1281" s="37" t="b">
        <f t="shared" si="370"/>
        <v>0</v>
      </c>
      <c r="G1281" s="38" t="str">
        <f t="shared" si="363"/>
        <v xml:space="preserve">57118  </v>
      </c>
      <c r="H1281" s="18" t="s">
        <v>1840</v>
      </c>
      <c r="I1281" s="93" t="s">
        <v>2346</v>
      </c>
      <c r="J1281" s="19" t="s">
        <v>3428</v>
      </c>
      <c r="K1281" s="19" t="s">
        <v>3</v>
      </c>
      <c r="L1281" s="51"/>
      <c r="M1281" s="51"/>
      <c r="N1281" s="19" t="str">
        <f t="shared" si="364"/>
        <v/>
      </c>
      <c r="O1281" s="22" t="str">
        <f t="shared" ca="1" si="367"/>
        <v>ja</v>
      </c>
      <c r="P1281" s="22" t="str">
        <f t="shared" ca="1" si="368"/>
        <v>ja</v>
      </c>
      <c r="Q1281" s="20" t="str">
        <f t="shared" ca="1" si="365"/>
        <v>Ja</v>
      </c>
      <c r="R1281" s="53" t="s">
        <v>1838</v>
      </c>
      <c r="S1281" s="73" t="s">
        <v>2345</v>
      </c>
      <c r="T1281" s="28"/>
      <c r="U1281" s="33" t="str">
        <f t="shared" si="355"/>
        <v/>
      </c>
      <c r="V1281" s="29"/>
      <c r="W1281" s="35"/>
      <c r="X1281" s="35"/>
      <c r="Y1281" s="35"/>
      <c r="Z1281" s="35"/>
      <c r="AA1281" s="24" t="str">
        <f>IF(W1281&lt;&gt;"",VLOOKUP(W1281,'Anlagentypen strukt inkl RD end'!$A$2:$H$40,8),"")</f>
        <v/>
      </c>
      <c r="AB1281" s="24" t="str">
        <f>IF(X1281&lt;&gt;"",VLOOKUP(X1281,'Anlagentypen strukt inkl RD end'!$A$2:$H$40,8),"")</f>
        <v/>
      </c>
      <c r="AC1281" s="24" t="str">
        <f>IF(Y1281&lt;&gt;"",VLOOKUP(Y1281,'Anlagentypen strukt inkl RD end'!$A$2:$H$40,8),"")</f>
        <v/>
      </c>
      <c r="AD1281" s="24" t="str">
        <f>IF(Z1281&lt;&gt;"",VLOOKUP(Z1281,'Anlagentypen strukt inkl RD end'!$A$2:$H$40,8),"")</f>
        <v/>
      </c>
      <c r="AE1281" s="33" t="str">
        <f t="shared" si="356"/>
        <v/>
      </c>
      <c r="AF1281" s="25"/>
      <c r="AG1281" s="25"/>
      <c r="AH1281" s="25"/>
      <c r="AI1281" s="25"/>
      <c r="AJ1281" s="47" t="str">
        <f t="shared" si="357"/>
        <v/>
      </c>
      <c r="AK1281" s="48" t="str">
        <f t="shared" si="351"/>
        <v/>
      </c>
      <c r="AL1281" s="47" t="str">
        <f t="shared" si="362"/>
        <v/>
      </c>
      <c r="AM1281" s="27"/>
      <c r="AN1281" s="36" t="str">
        <f t="shared" si="352"/>
        <v/>
      </c>
      <c r="AO1281" s="39" t="str">
        <f t="shared" si="366"/>
        <v/>
      </c>
      <c r="AP1281" s="39" t="str">
        <f t="shared" si="358"/>
        <v>X</v>
      </c>
      <c r="AQ1281" s="97" t="str">
        <f t="shared" si="353"/>
        <v/>
      </c>
      <c r="AR1281" s="140" t="str">
        <f>_xlfn.IFNA(IF(AND(MATCH(B1281,SlNrfürStrecke!A:A,0)&gt;0,MATCH(C1281,SlNrfürStrecke!B:B,0)&gt;0)=TRUE,"ja","nein"),"nein")</f>
        <v>ja</v>
      </c>
      <c r="AS1281" s="140" t="str">
        <f t="shared" si="359"/>
        <v>ja</v>
      </c>
      <c r="AT1281" s="113" t="str">
        <f t="shared" si="360"/>
        <v>Nein</v>
      </c>
      <c r="AU1281" s="113"/>
      <c r="AV1281" s="141" t="s">
        <v>3607</v>
      </c>
    </row>
    <row r="1282" spans="1:48" s="39" customFormat="1" x14ac:dyDescent="0.25">
      <c r="A1282" s="23" t="s">
        <v>2345</v>
      </c>
      <c r="B1282" s="77">
        <v>57119</v>
      </c>
      <c r="C1282" s="80" t="s">
        <v>3</v>
      </c>
      <c r="D1282" s="81" t="s">
        <v>3</v>
      </c>
      <c r="E1282" s="37" t="b">
        <f t="shared" si="369"/>
        <v>1</v>
      </c>
      <c r="F1282" s="37" t="b">
        <f t="shared" si="370"/>
        <v>0</v>
      </c>
      <c r="G1282" s="38" t="str">
        <f t="shared" si="363"/>
        <v xml:space="preserve">57119  </v>
      </c>
      <c r="H1282" s="18" t="s">
        <v>1842</v>
      </c>
      <c r="I1282" s="93" t="s">
        <v>2346</v>
      </c>
      <c r="J1282" s="19" t="s">
        <v>3</v>
      </c>
      <c r="K1282" s="19" t="s">
        <v>3</v>
      </c>
      <c r="L1282" s="51"/>
      <c r="M1282" s="51"/>
      <c r="N1282" s="19" t="str">
        <f t="shared" si="364"/>
        <v/>
      </c>
      <c r="O1282" s="22" t="str">
        <f t="shared" ca="1" si="367"/>
        <v>ja</v>
      </c>
      <c r="P1282" s="22" t="str">
        <f t="shared" ca="1" si="368"/>
        <v>ja</v>
      </c>
      <c r="Q1282" s="20" t="str">
        <f t="shared" ca="1" si="365"/>
        <v>Ja</v>
      </c>
      <c r="R1282" s="53" t="s">
        <v>1841</v>
      </c>
      <c r="S1282" s="73" t="s">
        <v>2345</v>
      </c>
      <c r="T1282" s="28"/>
      <c r="U1282" s="33" t="str">
        <f t="shared" si="355"/>
        <v/>
      </c>
      <c r="V1282" s="29"/>
      <c r="W1282" s="35"/>
      <c r="X1282" s="35"/>
      <c r="Y1282" s="35"/>
      <c r="Z1282" s="35"/>
      <c r="AA1282" s="24" t="str">
        <f>IF(W1282&lt;&gt;"",VLOOKUP(W1282,'Anlagentypen strukt inkl RD end'!$A$2:$H$40,8),"")</f>
        <v/>
      </c>
      <c r="AB1282" s="24" t="str">
        <f>IF(X1282&lt;&gt;"",VLOOKUP(X1282,'Anlagentypen strukt inkl RD end'!$A$2:$H$40,8),"")</f>
        <v/>
      </c>
      <c r="AC1282" s="24" t="str">
        <f>IF(Y1282&lt;&gt;"",VLOOKUP(Y1282,'Anlagentypen strukt inkl RD end'!$A$2:$H$40,8),"")</f>
        <v/>
      </c>
      <c r="AD1282" s="24" t="str">
        <f>IF(Z1282&lt;&gt;"",VLOOKUP(Z1282,'Anlagentypen strukt inkl RD end'!$A$2:$H$40,8),"")</f>
        <v/>
      </c>
      <c r="AE1282" s="33" t="str">
        <f t="shared" si="356"/>
        <v/>
      </c>
      <c r="AF1282" s="25"/>
      <c r="AG1282" s="25"/>
      <c r="AH1282" s="25"/>
      <c r="AI1282" s="25"/>
      <c r="AJ1282" s="47" t="str">
        <f t="shared" si="357"/>
        <v/>
      </c>
      <c r="AK1282" s="48" t="str">
        <f t="shared" ref="AK1282:AK1345" si="371">U1282&amp; AE1282 &amp; IF(AF1282 &lt;&gt;"",AF1282&amp;", ","") &amp;IF(AG1282 &lt;&gt;"",AG1282&amp;", ","") &amp;IF(AH1282 &lt;&gt;"",AH1282&amp;", ","")&amp; IF(AI1282 &lt;&gt;"",AI1282&amp;", ","")</f>
        <v/>
      </c>
      <c r="AL1282" s="47" t="str">
        <f t="shared" si="362"/>
        <v/>
      </c>
      <c r="AM1282" s="27"/>
      <c r="AN1282" s="36" t="str">
        <f t="shared" ref="AN1282:AN1345" si="372">IF(AND(V1282="X",AJ1282=""),"R/D-Verfahren für die Behandlung fehlen!","")</f>
        <v/>
      </c>
      <c r="AO1282" s="39" t="str">
        <f t="shared" si="366"/>
        <v/>
      </c>
      <c r="AP1282" s="39" t="str">
        <f t="shared" si="358"/>
        <v>X</v>
      </c>
      <c r="AQ1282" s="97" t="str">
        <f t="shared" ref="AQ1282:AQ1345" si="373">IF(A1282="X",(IF(OR(S1282="X",T1282="X",V1282="X")=TRUE,"","Spalten S, T und V nicht befüllt!")),IF(OR(S1282="X",T1282="X",V1282="X"),"Spalte A nicht befüllt!",""))</f>
        <v/>
      </c>
      <c r="AR1282" s="140" t="str">
        <f>_xlfn.IFNA(IF(AND(MATCH(B1282,SlNrfürStrecke!A:A,0)&gt;0,MATCH(C1282,SlNrfürStrecke!B:B,0)&gt;0)=TRUE,"ja","nein"),"nein")</f>
        <v>ja</v>
      </c>
      <c r="AS1282" s="140" t="str">
        <f t="shared" si="359"/>
        <v>ja</v>
      </c>
      <c r="AT1282" s="113" t="str">
        <f t="shared" si="360"/>
        <v>Nein</v>
      </c>
      <c r="AU1282" s="113"/>
      <c r="AV1282" s="141" t="s">
        <v>3607</v>
      </c>
    </row>
    <row r="1283" spans="1:48" s="39" customFormat="1" hidden="1" x14ac:dyDescent="0.25">
      <c r="A1283" s="23"/>
      <c r="B1283" s="77">
        <v>57119</v>
      </c>
      <c r="C1283" s="81" t="s">
        <v>7</v>
      </c>
      <c r="D1283" s="81" t="s">
        <v>8</v>
      </c>
      <c r="E1283" s="37" t="b">
        <f t="shared" si="369"/>
        <v>0</v>
      </c>
      <c r="F1283" s="37" t="b">
        <f t="shared" ref="F1283:F1346" si="374">AND(A1283="X",D1283="g")</f>
        <v>0</v>
      </c>
      <c r="G1283" s="38" t="str">
        <f t="shared" si="363"/>
        <v>57119 77 g</v>
      </c>
      <c r="H1283" s="18" t="s">
        <v>1842</v>
      </c>
      <c r="I1283" s="94" t="s">
        <v>9</v>
      </c>
      <c r="J1283" s="19" t="s">
        <v>3</v>
      </c>
      <c r="K1283" s="19" t="s">
        <v>3</v>
      </c>
      <c r="L1283" s="51"/>
      <c r="M1283" s="51"/>
      <c r="N1283" s="19" t="str">
        <f t="shared" si="364"/>
        <v/>
      </c>
      <c r="O1283" s="22" t="str">
        <f t="shared" ca="1" si="367"/>
        <v>ja</v>
      </c>
      <c r="P1283" s="22" t="str">
        <f t="shared" ca="1" si="368"/>
        <v>ja</v>
      </c>
      <c r="Q1283" s="20" t="str">
        <f t="shared" ca="1" si="365"/>
        <v>Ja</v>
      </c>
      <c r="R1283" s="53" t="s">
        <v>1843</v>
      </c>
      <c r="S1283" s="84"/>
      <c r="T1283" s="83"/>
      <c r="U1283" s="33" t="str">
        <f t="shared" ref="U1283:U1346" si="375">IF(T1283="X","R13, D15 ", "")</f>
        <v/>
      </c>
      <c r="V1283" s="29"/>
      <c r="W1283" s="35"/>
      <c r="X1283" s="35"/>
      <c r="Y1283" s="35"/>
      <c r="Z1283" s="35"/>
      <c r="AA1283" s="24" t="str">
        <f>IF(W1283&lt;&gt;"",VLOOKUP(W1283,'Anlagentypen strukt inkl RD end'!$A$2:$H$40,8),"")</f>
        <v/>
      </c>
      <c r="AB1283" s="24" t="str">
        <f>IF(X1283&lt;&gt;"",VLOOKUP(X1283,'Anlagentypen strukt inkl RD end'!$A$2:$H$40,8),"")</f>
        <v/>
      </c>
      <c r="AC1283" s="24" t="str">
        <f>IF(Y1283&lt;&gt;"",VLOOKUP(Y1283,'Anlagentypen strukt inkl RD end'!$A$2:$H$40,8),"")</f>
        <v/>
      </c>
      <c r="AD1283" s="24" t="str">
        <f>IF(Z1283&lt;&gt;"",VLOOKUP(Z1283,'Anlagentypen strukt inkl RD end'!$A$2:$H$40,8),"")</f>
        <v/>
      </c>
      <c r="AE1283" s="33" t="str">
        <f t="shared" ref="AE1283:AE1346" si="376">AA1283&amp;AB1283&amp;AD1283&amp;AC1283</f>
        <v/>
      </c>
      <c r="AF1283" s="25"/>
      <c r="AG1283" s="25"/>
      <c r="AH1283" s="25"/>
      <c r="AI1283" s="25"/>
      <c r="AJ1283" s="47" t="str">
        <f t="shared" ref="AJ1283:AJ1346" si="377">IF(AE1283 &lt;&gt;"",AE1283&amp;", ","") &amp;IF(AF1283 &lt;&gt;"",AF1283&amp;", ","") &amp;IF(AG1283 &lt;&gt;"",AG1283&amp;", ","") &amp;IF(AH1283 &lt;&gt;"",AH1283&amp;", ","")&amp; IF(AI1283 &lt;&gt;"",AI1283&amp;", ","")</f>
        <v/>
      </c>
      <c r="AK1283" s="48" t="str">
        <f t="shared" si="371"/>
        <v/>
      </c>
      <c r="AL1283" s="47" t="str">
        <f t="shared" si="362"/>
        <v/>
      </c>
      <c r="AM1283" s="27"/>
      <c r="AN1283" s="36" t="str">
        <f t="shared" si="372"/>
        <v/>
      </c>
      <c r="AO1283" s="39" t="str">
        <f t="shared" si="366"/>
        <v/>
      </c>
      <c r="AP1283" s="39" t="str">
        <f t="shared" ref="AP1283:AP1346" si="378">IF(OR(A1283="X",S1283="X",T1283="X",V1283="X"),"X","")</f>
        <v/>
      </c>
      <c r="AQ1283" s="97" t="str">
        <f t="shared" si="373"/>
        <v/>
      </c>
      <c r="AR1283" s="113" t="str">
        <f>_xlfn.IFNA(IF(AND(MATCH(B1283,SlNrfürStrecke!A:A,0)&gt;0,MATCH(C1283,SlNrfürStrecke!B:B,0)&gt;0)=TRUE,"ja","nein"),"nein")</f>
        <v>nein</v>
      </c>
      <c r="AS1283" s="140" t="str">
        <f t="shared" ref="AS1283:AS1346" si="379">AR1283</f>
        <v>nein</v>
      </c>
      <c r="AT1283" s="113" t="str">
        <f t="shared" ref="AT1283:AT1346" si="380">IF(AS1283="ja","Nein","Ja")</f>
        <v>Ja</v>
      </c>
      <c r="AU1283" s="113"/>
      <c r="AV1283" s="141" t="s">
        <v>3607</v>
      </c>
    </row>
    <row r="1284" spans="1:48" s="39" customFormat="1" x14ac:dyDescent="0.25">
      <c r="A1284" s="23" t="s">
        <v>2345</v>
      </c>
      <c r="B1284" s="77">
        <v>57120</v>
      </c>
      <c r="C1284" s="80" t="s">
        <v>3</v>
      </c>
      <c r="D1284" s="81" t="s">
        <v>3</v>
      </c>
      <c r="E1284" s="37" t="b">
        <f t="shared" ref="E1284:E1347" si="381">AND(A1284="X",D1284="")</f>
        <v>1</v>
      </c>
      <c r="F1284" s="37" t="b">
        <f t="shared" si="374"/>
        <v>0</v>
      </c>
      <c r="G1284" s="38" t="str">
        <f t="shared" si="363"/>
        <v xml:space="preserve">57120  </v>
      </c>
      <c r="H1284" s="18" t="s">
        <v>1845</v>
      </c>
      <c r="I1284" s="93" t="s">
        <v>2346</v>
      </c>
      <c r="J1284" s="19" t="s">
        <v>3</v>
      </c>
      <c r="K1284" s="19" t="s">
        <v>3</v>
      </c>
      <c r="L1284" s="51"/>
      <c r="M1284" s="51"/>
      <c r="N1284" s="19" t="str">
        <f t="shared" si="364"/>
        <v/>
      </c>
      <c r="O1284" s="22" t="str">
        <f t="shared" ca="1" si="367"/>
        <v>ja</v>
      </c>
      <c r="P1284" s="22" t="str">
        <f t="shared" ca="1" si="368"/>
        <v>ja</v>
      </c>
      <c r="Q1284" s="20" t="str">
        <f t="shared" ca="1" si="365"/>
        <v>Ja</v>
      </c>
      <c r="R1284" s="53" t="s">
        <v>1844</v>
      </c>
      <c r="S1284" s="73" t="s">
        <v>2345</v>
      </c>
      <c r="T1284" s="28"/>
      <c r="U1284" s="33" t="str">
        <f t="shared" si="375"/>
        <v/>
      </c>
      <c r="V1284" s="29"/>
      <c r="W1284" s="35"/>
      <c r="X1284" s="35"/>
      <c r="Y1284" s="35"/>
      <c r="Z1284" s="35"/>
      <c r="AA1284" s="24" t="str">
        <f>IF(W1284&lt;&gt;"",VLOOKUP(W1284,'Anlagentypen strukt inkl RD end'!$A$2:$H$40,8),"")</f>
        <v/>
      </c>
      <c r="AB1284" s="24" t="str">
        <f>IF(X1284&lt;&gt;"",VLOOKUP(X1284,'Anlagentypen strukt inkl RD end'!$A$2:$H$40,8),"")</f>
        <v/>
      </c>
      <c r="AC1284" s="24" t="str">
        <f>IF(Y1284&lt;&gt;"",VLOOKUP(Y1284,'Anlagentypen strukt inkl RD end'!$A$2:$H$40,8),"")</f>
        <v/>
      </c>
      <c r="AD1284" s="24" t="str">
        <f>IF(Z1284&lt;&gt;"",VLOOKUP(Z1284,'Anlagentypen strukt inkl RD end'!$A$2:$H$40,8),"")</f>
        <v/>
      </c>
      <c r="AE1284" s="33" t="str">
        <f t="shared" si="376"/>
        <v/>
      </c>
      <c r="AF1284" s="25"/>
      <c r="AG1284" s="25"/>
      <c r="AH1284" s="25"/>
      <c r="AI1284" s="25"/>
      <c r="AJ1284" s="47" t="str">
        <f t="shared" si="377"/>
        <v/>
      </c>
      <c r="AK1284" s="48" t="str">
        <f t="shared" si="371"/>
        <v/>
      </c>
      <c r="AL1284" s="47" t="str">
        <f t="shared" ref="AL1284:AL1347" si="382">AE1284 &amp; IF(AF1284 &lt;&gt;"",AF1284&amp;", ","") &amp;IF(AG1284 &lt;&gt;"",AG1284&amp;", ","") &amp;IF(AH1284 &lt;&gt;"",AH1284&amp;", ","")&amp; IF(AI1284 &lt;&gt;"",AI1284&amp;", ","")</f>
        <v/>
      </c>
      <c r="AM1284" s="27"/>
      <c r="AN1284" s="36" t="str">
        <f t="shared" si="372"/>
        <v/>
      </c>
      <c r="AO1284" s="39" t="str">
        <f t="shared" si="366"/>
        <v/>
      </c>
      <c r="AP1284" s="39" t="str">
        <f t="shared" si="378"/>
        <v>X</v>
      </c>
      <c r="AQ1284" s="97" t="str">
        <f t="shared" si="373"/>
        <v/>
      </c>
      <c r="AR1284" s="140" t="str">
        <f>_xlfn.IFNA(IF(AND(MATCH(B1284,SlNrfürStrecke!A:A,0)&gt;0,MATCH(C1284,SlNrfürStrecke!B:B,0)&gt;0)=TRUE,"ja","nein"),"nein")</f>
        <v>ja</v>
      </c>
      <c r="AS1284" s="140" t="str">
        <f t="shared" si="379"/>
        <v>ja</v>
      </c>
      <c r="AT1284" s="113" t="str">
        <f t="shared" si="380"/>
        <v>Nein</v>
      </c>
      <c r="AU1284" s="113"/>
      <c r="AV1284" s="141" t="s">
        <v>3607</v>
      </c>
    </row>
    <row r="1285" spans="1:48" s="39" customFormat="1" hidden="1" x14ac:dyDescent="0.25">
      <c r="A1285" s="23"/>
      <c r="B1285" s="77">
        <v>57120</v>
      </c>
      <c r="C1285" s="81" t="s">
        <v>7</v>
      </c>
      <c r="D1285" s="81" t="s">
        <v>8</v>
      </c>
      <c r="E1285" s="37" t="b">
        <f t="shared" si="381"/>
        <v>0</v>
      </c>
      <c r="F1285" s="37" t="b">
        <f t="shared" si="374"/>
        <v>0</v>
      </c>
      <c r="G1285" s="38" t="str">
        <f t="shared" si="363"/>
        <v>57120 77 g</v>
      </c>
      <c r="H1285" s="18" t="s">
        <v>1845</v>
      </c>
      <c r="I1285" s="94" t="s">
        <v>9</v>
      </c>
      <c r="J1285" s="19" t="s">
        <v>3</v>
      </c>
      <c r="K1285" s="19" t="s">
        <v>3</v>
      </c>
      <c r="L1285" s="51"/>
      <c r="M1285" s="51"/>
      <c r="N1285" s="19" t="str">
        <f t="shared" si="364"/>
        <v/>
      </c>
      <c r="O1285" s="22" t="str">
        <f t="shared" ca="1" si="367"/>
        <v>ja</v>
      </c>
      <c r="P1285" s="22" t="str">
        <f t="shared" ca="1" si="368"/>
        <v>ja</v>
      </c>
      <c r="Q1285" s="20" t="str">
        <f t="shared" ca="1" si="365"/>
        <v>Ja</v>
      </c>
      <c r="R1285" s="53" t="s">
        <v>1846</v>
      </c>
      <c r="S1285" s="84"/>
      <c r="T1285" s="83"/>
      <c r="U1285" s="33" t="str">
        <f t="shared" si="375"/>
        <v/>
      </c>
      <c r="V1285" s="29"/>
      <c r="W1285" s="35"/>
      <c r="X1285" s="35"/>
      <c r="Y1285" s="35"/>
      <c r="Z1285" s="35"/>
      <c r="AA1285" s="24" t="str">
        <f>IF(W1285&lt;&gt;"",VLOOKUP(W1285,'Anlagentypen strukt inkl RD end'!$A$2:$H$40,8),"")</f>
        <v/>
      </c>
      <c r="AB1285" s="24" t="str">
        <f>IF(X1285&lt;&gt;"",VLOOKUP(X1285,'Anlagentypen strukt inkl RD end'!$A$2:$H$40,8),"")</f>
        <v/>
      </c>
      <c r="AC1285" s="24" t="str">
        <f>IF(Y1285&lt;&gt;"",VLOOKUP(Y1285,'Anlagentypen strukt inkl RD end'!$A$2:$H$40,8),"")</f>
        <v/>
      </c>
      <c r="AD1285" s="24" t="str">
        <f>IF(Z1285&lt;&gt;"",VLOOKUP(Z1285,'Anlagentypen strukt inkl RD end'!$A$2:$H$40,8),"")</f>
        <v/>
      </c>
      <c r="AE1285" s="33" t="str">
        <f t="shared" si="376"/>
        <v/>
      </c>
      <c r="AF1285" s="25"/>
      <c r="AG1285" s="25"/>
      <c r="AH1285" s="25"/>
      <c r="AI1285" s="25"/>
      <c r="AJ1285" s="47" t="str">
        <f t="shared" si="377"/>
        <v/>
      </c>
      <c r="AK1285" s="48" t="str">
        <f t="shared" si="371"/>
        <v/>
      </c>
      <c r="AL1285" s="47" t="str">
        <f t="shared" si="382"/>
        <v/>
      </c>
      <c r="AM1285" s="27"/>
      <c r="AN1285" s="36" t="str">
        <f t="shared" si="372"/>
        <v/>
      </c>
      <c r="AO1285" s="39" t="str">
        <f t="shared" si="366"/>
        <v/>
      </c>
      <c r="AP1285" s="39" t="str">
        <f t="shared" si="378"/>
        <v/>
      </c>
      <c r="AQ1285" s="97" t="str">
        <f t="shared" si="373"/>
        <v/>
      </c>
      <c r="AR1285" s="113" t="str">
        <f>_xlfn.IFNA(IF(AND(MATCH(B1285,SlNrfürStrecke!A:A,0)&gt;0,MATCH(C1285,SlNrfürStrecke!B:B,0)&gt;0)=TRUE,"ja","nein"),"nein")</f>
        <v>nein</v>
      </c>
      <c r="AS1285" s="140" t="str">
        <f t="shared" si="379"/>
        <v>nein</v>
      </c>
      <c r="AT1285" s="113" t="str">
        <f t="shared" si="380"/>
        <v>Ja</v>
      </c>
      <c r="AU1285" s="113"/>
      <c r="AV1285" s="141" t="s">
        <v>3607</v>
      </c>
    </row>
    <row r="1286" spans="1:48" s="39" customFormat="1" x14ac:dyDescent="0.25">
      <c r="A1286" s="23" t="s">
        <v>2345</v>
      </c>
      <c r="B1286" s="77">
        <v>57121</v>
      </c>
      <c r="C1286" s="80" t="s">
        <v>3</v>
      </c>
      <c r="D1286" s="81" t="s">
        <v>3</v>
      </c>
      <c r="E1286" s="37" t="b">
        <f t="shared" si="381"/>
        <v>1</v>
      </c>
      <c r="F1286" s="37" t="b">
        <f t="shared" si="374"/>
        <v>0</v>
      </c>
      <c r="G1286" s="38" t="str">
        <f t="shared" si="363"/>
        <v xml:space="preserve">57121  </v>
      </c>
      <c r="H1286" s="18" t="s">
        <v>1848</v>
      </c>
      <c r="I1286" s="93" t="s">
        <v>2346</v>
      </c>
      <c r="J1286" s="19" t="s">
        <v>3</v>
      </c>
      <c r="K1286" s="19" t="s">
        <v>3</v>
      </c>
      <c r="L1286" s="51"/>
      <c r="M1286" s="51"/>
      <c r="N1286" s="19" t="str">
        <f t="shared" si="364"/>
        <v/>
      </c>
      <c r="O1286" s="22" t="str">
        <f t="shared" ca="1" si="367"/>
        <v>ja</v>
      </c>
      <c r="P1286" s="22" t="str">
        <f t="shared" ca="1" si="368"/>
        <v>ja</v>
      </c>
      <c r="Q1286" s="20" t="str">
        <f t="shared" ca="1" si="365"/>
        <v>Ja</v>
      </c>
      <c r="R1286" s="53" t="s">
        <v>1847</v>
      </c>
      <c r="S1286" s="73" t="s">
        <v>2345</v>
      </c>
      <c r="T1286" s="28"/>
      <c r="U1286" s="33" t="str">
        <f t="shared" si="375"/>
        <v/>
      </c>
      <c r="V1286" s="29"/>
      <c r="W1286" s="35"/>
      <c r="X1286" s="35"/>
      <c r="Y1286" s="35"/>
      <c r="Z1286" s="35"/>
      <c r="AA1286" s="24" t="str">
        <f>IF(W1286&lt;&gt;"",VLOOKUP(W1286,'Anlagentypen strukt inkl RD end'!$A$2:$H$40,8),"")</f>
        <v/>
      </c>
      <c r="AB1286" s="24" t="str">
        <f>IF(X1286&lt;&gt;"",VLOOKUP(X1286,'Anlagentypen strukt inkl RD end'!$A$2:$H$40,8),"")</f>
        <v/>
      </c>
      <c r="AC1286" s="24" t="str">
        <f>IF(Y1286&lt;&gt;"",VLOOKUP(Y1286,'Anlagentypen strukt inkl RD end'!$A$2:$H$40,8),"")</f>
        <v/>
      </c>
      <c r="AD1286" s="24" t="str">
        <f>IF(Z1286&lt;&gt;"",VLOOKUP(Z1286,'Anlagentypen strukt inkl RD end'!$A$2:$H$40,8),"")</f>
        <v/>
      </c>
      <c r="AE1286" s="33" t="str">
        <f t="shared" si="376"/>
        <v/>
      </c>
      <c r="AF1286" s="25"/>
      <c r="AG1286" s="25"/>
      <c r="AH1286" s="25"/>
      <c r="AI1286" s="25"/>
      <c r="AJ1286" s="47" t="str">
        <f t="shared" si="377"/>
        <v/>
      </c>
      <c r="AK1286" s="48" t="str">
        <f t="shared" si="371"/>
        <v/>
      </c>
      <c r="AL1286" s="47" t="str">
        <f t="shared" si="382"/>
        <v/>
      </c>
      <c r="AM1286" s="27"/>
      <c r="AN1286" s="36" t="str">
        <f t="shared" si="372"/>
        <v/>
      </c>
      <c r="AO1286" s="39" t="str">
        <f t="shared" si="366"/>
        <v/>
      </c>
      <c r="AP1286" s="39" t="str">
        <f t="shared" si="378"/>
        <v>X</v>
      </c>
      <c r="AQ1286" s="97" t="str">
        <f t="shared" si="373"/>
        <v/>
      </c>
      <c r="AR1286" s="140" t="str">
        <f>_xlfn.IFNA(IF(AND(MATCH(B1286,SlNrfürStrecke!A:A,0)&gt;0,MATCH(C1286,SlNrfürStrecke!B:B,0)&gt;0)=TRUE,"ja","nein"),"nein")</f>
        <v>ja</v>
      </c>
      <c r="AS1286" s="140" t="str">
        <f t="shared" si="379"/>
        <v>ja</v>
      </c>
      <c r="AT1286" s="113" t="str">
        <f t="shared" si="380"/>
        <v>Nein</v>
      </c>
      <c r="AU1286" s="113"/>
      <c r="AV1286" s="141" t="s">
        <v>3607</v>
      </c>
    </row>
    <row r="1287" spans="1:48" s="39" customFormat="1" hidden="1" x14ac:dyDescent="0.25">
      <c r="A1287" s="23"/>
      <c r="B1287" s="77">
        <v>57121</v>
      </c>
      <c r="C1287" s="81" t="s">
        <v>7</v>
      </c>
      <c r="D1287" s="81" t="s">
        <v>8</v>
      </c>
      <c r="E1287" s="37" t="b">
        <f t="shared" si="381"/>
        <v>0</v>
      </c>
      <c r="F1287" s="37" t="b">
        <f t="shared" si="374"/>
        <v>0</v>
      </c>
      <c r="G1287" s="38" t="str">
        <f t="shared" si="363"/>
        <v>57121 77 g</v>
      </c>
      <c r="H1287" s="18" t="s">
        <v>1848</v>
      </c>
      <c r="I1287" s="94" t="s">
        <v>9</v>
      </c>
      <c r="J1287" s="19" t="s">
        <v>3</v>
      </c>
      <c r="K1287" s="19" t="s">
        <v>3</v>
      </c>
      <c r="L1287" s="51"/>
      <c r="M1287" s="51"/>
      <c r="N1287" s="19" t="str">
        <f t="shared" si="364"/>
        <v/>
      </c>
      <c r="O1287" s="22" t="str">
        <f t="shared" ca="1" si="367"/>
        <v>ja</v>
      </c>
      <c r="P1287" s="22" t="str">
        <f t="shared" ca="1" si="368"/>
        <v>ja</v>
      </c>
      <c r="Q1287" s="20" t="str">
        <f t="shared" ca="1" si="365"/>
        <v>Ja</v>
      </c>
      <c r="R1287" s="53" t="s">
        <v>1849</v>
      </c>
      <c r="S1287" s="84"/>
      <c r="T1287" s="83"/>
      <c r="U1287" s="33" t="str">
        <f t="shared" si="375"/>
        <v/>
      </c>
      <c r="V1287" s="29"/>
      <c r="W1287" s="35"/>
      <c r="X1287" s="35"/>
      <c r="Y1287" s="35"/>
      <c r="Z1287" s="35"/>
      <c r="AA1287" s="24" t="str">
        <f>IF(W1287&lt;&gt;"",VLOOKUP(W1287,'Anlagentypen strukt inkl RD end'!$A$2:$H$40,8),"")</f>
        <v/>
      </c>
      <c r="AB1287" s="24" t="str">
        <f>IF(X1287&lt;&gt;"",VLOOKUP(X1287,'Anlagentypen strukt inkl RD end'!$A$2:$H$40,8),"")</f>
        <v/>
      </c>
      <c r="AC1287" s="24" t="str">
        <f>IF(Y1287&lt;&gt;"",VLOOKUP(Y1287,'Anlagentypen strukt inkl RD end'!$A$2:$H$40,8),"")</f>
        <v/>
      </c>
      <c r="AD1287" s="24" t="str">
        <f>IF(Z1287&lt;&gt;"",VLOOKUP(Z1287,'Anlagentypen strukt inkl RD end'!$A$2:$H$40,8),"")</f>
        <v/>
      </c>
      <c r="AE1287" s="33" t="str">
        <f t="shared" si="376"/>
        <v/>
      </c>
      <c r="AF1287" s="25"/>
      <c r="AG1287" s="25"/>
      <c r="AH1287" s="25"/>
      <c r="AI1287" s="25"/>
      <c r="AJ1287" s="47" t="str">
        <f t="shared" si="377"/>
        <v/>
      </c>
      <c r="AK1287" s="48" t="str">
        <f t="shared" si="371"/>
        <v/>
      </c>
      <c r="AL1287" s="47" t="str">
        <f t="shared" si="382"/>
        <v/>
      </c>
      <c r="AM1287" s="27"/>
      <c r="AN1287" s="36" t="str">
        <f t="shared" si="372"/>
        <v/>
      </c>
      <c r="AO1287" s="39" t="str">
        <f t="shared" si="366"/>
        <v/>
      </c>
      <c r="AP1287" s="39" t="str">
        <f t="shared" si="378"/>
        <v/>
      </c>
      <c r="AQ1287" s="97" t="str">
        <f t="shared" si="373"/>
        <v/>
      </c>
      <c r="AR1287" s="113" t="str">
        <f>_xlfn.IFNA(IF(AND(MATCH(B1287,SlNrfürStrecke!A:A,0)&gt;0,MATCH(C1287,SlNrfürStrecke!B:B,0)&gt;0)=TRUE,"ja","nein"),"nein")</f>
        <v>nein</v>
      </c>
      <c r="AS1287" s="140" t="str">
        <f t="shared" si="379"/>
        <v>nein</v>
      </c>
      <c r="AT1287" s="113" t="str">
        <f t="shared" si="380"/>
        <v>Ja</v>
      </c>
      <c r="AU1287" s="113"/>
      <c r="AV1287" s="141" t="s">
        <v>3607</v>
      </c>
    </row>
    <row r="1288" spans="1:48" s="39" customFormat="1" x14ac:dyDescent="0.25">
      <c r="A1288" s="23" t="s">
        <v>2345</v>
      </c>
      <c r="B1288" s="77">
        <v>57122</v>
      </c>
      <c r="C1288" s="80" t="s">
        <v>3</v>
      </c>
      <c r="D1288" s="81" t="s">
        <v>3</v>
      </c>
      <c r="E1288" s="37" t="b">
        <f t="shared" si="381"/>
        <v>1</v>
      </c>
      <c r="F1288" s="37" t="b">
        <f t="shared" si="374"/>
        <v>0</v>
      </c>
      <c r="G1288" s="38" t="str">
        <f t="shared" si="363"/>
        <v xml:space="preserve">57122  </v>
      </c>
      <c r="H1288" s="18" t="s">
        <v>1851</v>
      </c>
      <c r="I1288" s="93" t="s">
        <v>2346</v>
      </c>
      <c r="J1288" s="19" t="s">
        <v>3</v>
      </c>
      <c r="K1288" s="19" t="s">
        <v>3</v>
      </c>
      <c r="L1288" s="51"/>
      <c r="M1288" s="51"/>
      <c r="N1288" s="19" t="str">
        <f t="shared" si="364"/>
        <v/>
      </c>
      <c r="O1288" s="22" t="str">
        <f t="shared" ca="1" si="367"/>
        <v>ja</v>
      </c>
      <c r="P1288" s="22" t="str">
        <f t="shared" ca="1" si="368"/>
        <v>ja</v>
      </c>
      <c r="Q1288" s="20" t="str">
        <f t="shared" ca="1" si="365"/>
        <v>Ja</v>
      </c>
      <c r="R1288" s="53" t="s">
        <v>1850</v>
      </c>
      <c r="S1288" s="73" t="s">
        <v>2345</v>
      </c>
      <c r="T1288" s="28"/>
      <c r="U1288" s="33" t="str">
        <f t="shared" si="375"/>
        <v/>
      </c>
      <c r="V1288" s="29"/>
      <c r="W1288" s="35"/>
      <c r="X1288" s="35"/>
      <c r="Y1288" s="35"/>
      <c r="Z1288" s="35"/>
      <c r="AA1288" s="24" t="str">
        <f>IF(W1288&lt;&gt;"",VLOOKUP(W1288,'Anlagentypen strukt inkl RD end'!$A$2:$H$40,8),"")</f>
        <v/>
      </c>
      <c r="AB1288" s="24" t="str">
        <f>IF(X1288&lt;&gt;"",VLOOKUP(X1288,'Anlagentypen strukt inkl RD end'!$A$2:$H$40,8),"")</f>
        <v/>
      </c>
      <c r="AC1288" s="24" t="str">
        <f>IF(Y1288&lt;&gt;"",VLOOKUP(Y1288,'Anlagentypen strukt inkl RD end'!$A$2:$H$40,8),"")</f>
        <v/>
      </c>
      <c r="AD1288" s="24" t="str">
        <f>IF(Z1288&lt;&gt;"",VLOOKUP(Z1288,'Anlagentypen strukt inkl RD end'!$A$2:$H$40,8),"")</f>
        <v/>
      </c>
      <c r="AE1288" s="33" t="str">
        <f t="shared" si="376"/>
        <v/>
      </c>
      <c r="AF1288" s="25"/>
      <c r="AG1288" s="25"/>
      <c r="AH1288" s="25"/>
      <c r="AI1288" s="25"/>
      <c r="AJ1288" s="47" t="str">
        <f t="shared" si="377"/>
        <v/>
      </c>
      <c r="AK1288" s="48" t="str">
        <f t="shared" si="371"/>
        <v/>
      </c>
      <c r="AL1288" s="47" t="str">
        <f t="shared" si="382"/>
        <v/>
      </c>
      <c r="AM1288" s="27"/>
      <c r="AN1288" s="36" t="str">
        <f t="shared" si="372"/>
        <v/>
      </c>
      <c r="AO1288" s="39" t="str">
        <f t="shared" si="366"/>
        <v/>
      </c>
      <c r="AP1288" s="39" t="str">
        <f t="shared" si="378"/>
        <v>X</v>
      </c>
      <c r="AQ1288" s="97" t="str">
        <f t="shared" si="373"/>
        <v/>
      </c>
      <c r="AR1288" s="140" t="str">
        <f>_xlfn.IFNA(IF(AND(MATCH(B1288,SlNrfürStrecke!A:A,0)&gt;0,MATCH(C1288,SlNrfürStrecke!B:B,0)&gt;0)=TRUE,"ja","nein"),"nein")</f>
        <v>ja</v>
      </c>
      <c r="AS1288" s="140" t="str">
        <f t="shared" si="379"/>
        <v>ja</v>
      </c>
      <c r="AT1288" s="113" t="str">
        <f t="shared" si="380"/>
        <v>Nein</v>
      </c>
      <c r="AU1288" s="113"/>
      <c r="AV1288" s="141" t="s">
        <v>3607</v>
      </c>
    </row>
    <row r="1289" spans="1:48" s="39" customFormat="1" hidden="1" x14ac:dyDescent="0.25">
      <c r="A1289" s="23"/>
      <c r="B1289" s="77">
        <v>57122</v>
      </c>
      <c r="C1289" s="81" t="s">
        <v>7</v>
      </c>
      <c r="D1289" s="81" t="s">
        <v>8</v>
      </c>
      <c r="E1289" s="37" t="b">
        <f t="shared" si="381"/>
        <v>0</v>
      </c>
      <c r="F1289" s="37" t="b">
        <f t="shared" si="374"/>
        <v>0</v>
      </c>
      <c r="G1289" s="38" t="str">
        <f t="shared" si="363"/>
        <v>57122 77 g</v>
      </c>
      <c r="H1289" s="18" t="s">
        <v>1851</v>
      </c>
      <c r="I1289" s="94" t="s">
        <v>9</v>
      </c>
      <c r="J1289" s="19" t="s">
        <v>3</v>
      </c>
      <c r="K1289" s="19" t="s">
        <v>3</v>
      </c>
      <c r="L1289" s="51"/>
      <c r="M1289" s="51"/>
      <c r="N1289" s="19" t="str">
        <f t="shared" si="364"/>
        <v/>
      </c>
      <c r="O1289" s="22" t="str">
        <f t="shared" ca="1" si="367"/>
        <v>ja</v>
      </c>
      <c r="P1289" s="22" t="str">
        <f t="shared" ca="1" si="368"/>
        <v>ja</v>
      </c>
      <c r="Q1289" s="20" t="str">
        <f t="shared" ca="1" si="365"/>
        <v>Ja</v>
      </c>
      <c r="R1289" s="53" t="s">
        <v>1852</v>
      </c>
      <c r="S1289" s="84"/>
      <c r="T1289" s="83"/>
      <c r="U1289" s="33" t="str">
        <f t="shared" si="375"/>
        <v/>
      </c>
      <c r="V1289" s="29"/>
      <c r="W1289" s="35"/>
      <c r="X1289" s="35"/>
      <c r="Y1289" s="35"/>
      <c r="Z1289" s="35"/>
      <c r="AA1289" s="24" t="str">
        <f>IF(W1289&lt;&gt;"",VLOOKUP(W1289,'Anlagentypen strukt inkl RD end'!$A$2:$H$40,8),"")</f>
        <v/>
      </c>
      <c r="AB1289" s="24" t="str">
        <f>IF(X1289&lt;&gt;"",VLOOKUP(X1289,'Anlagentypen strukt inkl RD end'!$A$2:$H$40,8),"")</f>
        <v/>
      </c>
      <c r="AC1289" s="24" t="str">
        <f>IF(Y1289&lt;&gt;"",VLOOKUP(Y1289,'Anlagentypen strukt inkl RD end'!$A$2:$H$40,8),"")</f>
        <v/>
      </c>
      <c r="AD1289" s="24" t="str">
        <f>IF(Z1289&lt;&gt;"",VLOOKUP(Z1289,'Anlagentypen strukt inkl RD end'!$A$2:$H$40,8),"")</f>
        <v/>
      </c>
      <c r="AE1289" s="33" t="str">
        <f t="shared" si="376"/>
        <v/>
      </c>
      <c r="AF1289" s="25"/>
      <c r="AG1289" s="25"/>
      <c r="AH1289" s="25"/>
      <c r="AI1289" s="25"/>
      <c r="AJ1289" s="47" t="str">
        <f t="shared" si="377"/>
        <v/>
      </c>
      <c r="AK1289" s="48" t="str">
        <f t="shared" si="371"/>
        <v/>
      </c>
      <c r="AL1289" s="47" t="str">
        <f t="shared" si="382"/>
        <v/>
      </c>
      <c r="AM1289" s="27"/>
      <c r="AN1289" s="36" t="str">
        <f t="shared" si="372"/>
        <v/>
      </c>
      <c r="AO1289" s="39" t="str">
        <f t="shared" si="366"/>
        <v/>
      </c>
      <c r="AP1289" s="39" t="str">
        <f t="shared" si="378"/>
        <v/>
      </c>
      <c r="AQ1289" s="97" t="str">
        <f t="shared" si="373"/>
        <v/>
      </c>
      <c r="AR1289" s="113" t="str">
        <f>_xlfn.IFNA(IF(AND(MATCH(B1289,SlNrfürStrecke!A:A,0)&gt;0,MATCH(C1289,SlNrfürStrecke!B:B,0)&gt;0)=TRUE,"ja","nein"),"nein")</f>
        <v>nein</v>
      </c>
      <c r="AS1289" s="140" t="str">
        <f t="shared" si="379"/>
        <v>nein</v>
      </c>
      <c r="AT1289" s="113" t="str">
        <f t="shared" si="380"/>
        <v>Ja</v>
      </c>
      <c r="AU1289" s="113"/>
      <c r="AV1289" s="141" t="s">
        <v>3607</v>
      </c>
    </row>
    <row r="1290" spans="1:48" s="39" customFormat="1" x14ac:dyDescent="0.25">
      <c r="A1290" s="23" t="s">
        <v>2345</v>
      </c>
      <c r="B1290" s="77">
        <v>57123</v>
      </c>
      <c r="C1290" s="80" t="s">
        <v>3</v>
      </c>
      <c r="D1290" s="81" t="s">
        <v>3</v>
      </c>
      <c r="E1290" s="37" t="b">
        <f t="shared" si="381"/>
        <v>1</v>
      </c>
      <c r="F1290" s="37" t="b">
        <f t="shared" si="374"/>
        <v>0</v>
      </c>
      <c r="G1290" s="38" t="str">
        <f t="shared" si="363"/>
        <v xml:space="preserve">57123  </v>
      </c>
      <c r="H1290" s="18" t="s">
        <v>1854</v>
      </c>
      <c r="I1290" s="93" t="s">
        <v>2346</v>
      </c>
      <c r="J1290" s="19" t="s">
        <v>3</v>
      </c>
      <c r="K1290" s="19" t="s">
        <v>3</v>
      </c>
      <c r="L1290" s="51"/>
      <c r="M1290" s="51"/>
      <c r="N1290" s="19" t="str">
        <f t="shared" si="364"/>
        <v/>
      </c>
      <c r="O1290" s="22" t="str">
        <f t="shared" ca="1" si="367"/>
        <v>ja</v>
      </c>
      <c r="P1290" s="22" t="str">
        <f t="shared" ca="1" si="368"/>
        <v>ja</v>
      </c>
      <c r="Q1290" s="20" t="str">
        <f t="shared" ca="1" si="365"/>
        <v>Ja</v>
      </c>
      <c r="R1290" s="53" t="s">
        <v>1853</v>
      </c>
      <c r="S1290" s="73" t="s">
        <v>2345</v>
      </c>
      <c r="T1290" s="28"/>
      <c r="U1290" s="33" t="str">
        <f t="shared" si="375"/>
        <v/>
      </c>
      <c r="V1290" s="29"/>
      <c r="W1290" s="35"/>
      <c r="X1290" s="35"/>
      <c r="Y1290" s="35"/>
      <c r="Z1290" s="35"/>
      <c r="AA1290" s="24" t="str">
        <f>IF(W1290&lt;&gt;"",VLOOKUP(W1290,'Anlagentypen strukt inkl RD end'!$A$2:$H$40,8),"")</f>
        <v/>
      </c>
      <c r="AB1290" s="24" t="str">
        <f>IF(X1290&lt;&gt;"",VLOOKUP(X1290,'Anlagentypen strukt inkl RD end'!$A$2:$H$40,8),"")</f>
        <v/>
      </c>
      <c r="AC1290" s="24" t="str">
        <f>IF(Y1290&lt;&gt;"",VLOOKUP(Y1290,'Anlagentypen strukt inkl RD end'!$A$2:$H$40,8),"")</f>
        <v/>
      </c>
      <c r="AD1290" s="24" t="str">
        <f>IF(Z1290&lt;&gt;"",VLOOKUP(Z1290,'Anlagentypen strukt inkl RD end'!$A$2:$H$40,8),"")</f>
        <v/>
      </c>
      <c r="AE1290" s="33" t="str">
        <f t="shared" si="376"/>
        <v/>
      </c>
      <c r="AF1290" s="25"/>
      <c r="AG1290" s="25"/>
      <c r="AH1290" s="25"/>
      <c r="AI1290" s="25"/>
      <c r="AJ1290" s="47" t="str">
        <f t="shared" si="377"/>
        <v/>
      </c>
      <c r="AK1290" s="48" t="str">
        <f t="shared" si="371"/>
        <v/>
      </c>
      <c r="AL1290" s="47" t="str">
        <f t="shared" si="382"/>
        <v/>
      </c>
      <c r="AM1290" s="27"/>
      <c r="AN1290" s="36" t="str">
        <f t="shared" si="372"/>
        <v/>
      </c>
      <c r="AO1290" s="39" t="str">
        <f t="shared" si="366"/>
        <v/>
      </c>
      <c r="AP1290" s="39" t="str">
        <f t="shared" si="378"/>
        <v>X</v>
      </c>
      <c r="AQ1290" s="97" t="str">
        <f t="shared" si="373"/>
        <v/>
      </c>
      <c r="AR1290" s="140" t="str">
        <f>_xlfn.IFNA(IF(AND(MATCH(B1290,SlNrfürStrecke!A:A,0)&gt;0,MATCH(C1290,SlNrfürStrecke!B:B,0)&gt;0)=TRUE,"ja","nein"),"nein")</f>
        <v>ja</v>
      </c>
      <c r="AS1290" s="140" t="str">
        <f t="shared" si="379"/>
        <v>ja</v>
      </c>
      <c r="AT1290" s="113" t="str">
        <f t="shared" si="380"/>
        <v>Nein</v>
      </c>
      <c r="AU1290" s="113"/>
      <c r="AV1290" s="141" t="s">
        <v>3607</v>
      </c>
    </row>
    <row r="1291" spans="1:48" s="39" customFormat="1" hidden="1" x14ac:dyDescent="0.25">
      <c r="A1291" s="23"/>
      <c r="B1291" s="77">
        <v>57123</v>
      </c>
      <c r="C1291" s="81" t="s">
        <v>7</v>
      </c>
      <c r="D1291" s="81" t="s">
        <v>8</v>
      </c>
      <c r="E1291" s="37" t="b">
        <f t="shared" si="381"/>
        <v>0</v>
      </c>
      <c r="F1291" s="37" t="b">
        <f t="shared" si="374"/>
        <v>0</v>
      </c>
      <c r="G1291" s="38" t="str">
        <f t="shared" si="363"/>
        <v>57123 77 g</v>
      </c>
      <c r="H1291" s="18" t="s">
        <v>1854</v>
      </c>
      <c r="I1291" s="94" t="s">
        <v>9</v>
      </c>
      <c r="J1291" s="19" t="s">
        <v>3</v>
      </c>
      <c r="K1291" s="19" t="s">
        <v>3</v>
      </c>
      <c r="L1291" s="51"/>
      <c r="M1291" s="51"/>
      <c r="N1291" s="19" t="str">
        <f t="shared" si="364"/>
        <v/>
      </c>
      <c r="O1291" s="22" t="str">
        <f t="shared" ca="1" si="367"/>
        <v>ja</v>
      </c>
      <c r="P1291" s="22" t="str">
        <f t="shared" ca="1" si="368"/>
        <v>ja</v>
      </c>
      <c r="Q1291" s="20" t="str">
        <f t="shared" ca="1" si="365"/>
        <v>Ja</v>
      </c>
      <c r="R1291" s="53" t="s">
        <v>1855</v>
      </c>
      <c r="S1291" s="84"/>
      <c r="T1291" s="83"/>
      <c r="U1291" s="33" t="str">
        <f t="shared" si="375"/>
        <v/>
      </c>
      <c r="V1291" s="29"/>
      <c r="W1291" s="35"/>
      <c r="X1291" s="35"/>
      <c r="Y1291" s="35"/>
      <c r="Z1291" s="35"/>
      <c r="AA1291" s="24" t="str">
        <f>IF(W1291&lt;&gt;"",VLOOKUP(W1291,'Anlagentypen strukt inkl RD end'!$A$2:$H$40,8),"")</f>
        <v/>
      </c>
      <c r="AB1291" s="24" t="str">
        <f>IF(X1291&lt;&gt;"",VLOOKUP(X1291,'Anlagentypen strukt inkl RD end'!$A$2:$H$40,8),"")</f>
        <v/>
      </c>
      <c r="AC1291" s="24" t="str">
        <f>IF(Y1291&lt;&gt;"",VLOOKUP(Y1291,'Anlagentypen strukt inkl RD end'!$A$2:$H$40,8),"")</f>
        <v/>
      </c>
      <c r="AD1291" s="24" t="str">
        <f>IF(Z1291&lt;&gt;"",VLOOKUP(Z1291,'Anlagentypen strukt inkl RD end'!$A$2:$H$40,8),"")</f>
        <v/>
      </c>
      <c r="AE1291" s="33" t="str">
        <f t="shared" si="376"/>
        <v/>
      </c>
      <c r="AF1291" s="25"/>
      <c r="AG1291" s="25"/>
      <c r="AH1291" s="25"/>
      <c r="AI1291" s="25"/>
      <c r="AJ1291" s="47" t="str">
        <f t="shared" si="377"/>
        <v/>
      </c>
      <c r="AK1291" s="48" t="str">
        <f t="shared" si="371"/>
        <v/>
      </c>
      <c r="AL1291" s="47" t="str">
        <f t="shared" si="382"/>
        <v/>
      </c>
      <c r="AM1291" s="27"/>
      <c r="AN1291" s="36" t="str">
        <f t="shared" si="372"/>
        <v/>
      </c>
      <c r="AO1291" s="39" t="str">
        <f t="shared" si="366"/>
        <v/>
      </c>
      <c r="AP1291" s="39" t="str">
        <f t="shared" si="378"/>
        <v/>
      </c>
      <c r="AQ1291" s="97" t="str">
        <f t="shared" si="373"/>
        <v/>
      </c>
      <c r="AR1291" s="113" t="str">
        <f>_xlfn.IFNA(IF(AND(MATCH(B1291,SlNrfürStrecke!A:A,0)&gt;0,MATCH(C1291,SlNrfürStrecke!B:B,0)&gt;0)=TRUE,"ja","nein"),"nein")</f>
        <v>nein</v>
      </c>
      <c r="AS1291" s="140" t="str">
        <f t="shared" si="379"/>
        <v>nein</v>
      </c>
      <c r="AT1291" s="113" t="str">
        <f t="shared" si="380"/>
        <v>Ja</v>
      </c>
      <c r="AU1291" s="113"/>
      <c r="AV1291" s="141" t="s">
        <v>3607</v>
      </c>
    </row>
    <row r="1292" spans="1:48" s="39" customFormat="1" ht="26.4" x14ac:dyDescent="0.25">
      <c r="A1292" s="23" t="s">
        <v>2345</v>
      </c>
      <c r="B1292" s="77">
        <v>57124</v>
      </c>
      <c r="C1292" s="80" t="s">
        <v>3</v>
      </c>
      <c r="D1292" s="81" t="s">
        <v>3</v>
      </c>
      <c r="E1292" s="37" t="b">
        <f t="shared" si="381"/>
        <v>1</v>
      </c>
      <c r="F1292" s="37" t="b">
        <f t="shared" si="374"/>
        <v>0</v>
      </c>
      <c r="G1292" s="38" t="str">
        <f t="shared" si="363"/>
        <v xml:space="preserve">57124  </v>
      </c>
      <c r="H1292" s="18" t="s">
        <v>3429</v>
      </c>
      <c r="I1292" s="93" t="s">
        <v>2346</v>
      </c>
      <c r="J1292" s="19" t="s">
        <v>3430</v>
      </c>
      <c r="K1292" s="19" t="s">
        <v>3</v>
      </c>
      <c r="L1292" s="51"/>
      <c r="M1292" s="51"/>
      <c r="N1292" s="19" t="str">
        <f t="shared" si="364"/>
        <v/>
      </c>
      <c r="O1292" s="22" t="str">
        <f t="shared" ca="1" si="367"/>
        <v>ja</v>
      </c>
      <c r="P1292" s="22" t="str">
        <f t="shared" ca="1" si="368"/>
        <v>ja</v>
      </c>
      <c r="Q1292" s="20" t="str">
        <f t="shared" ca="1" si="365"/>
        <v>Ja</v>
      </c>
      <c r="R1292" s="53" t="s">
        <v>1856</v>
      </c>
      <c r="S1292" s="73" t="s">
        <v>2345</v>
      </c>
      <c r="T1292" s="28"/>
      <c r="U1292" s="33" t="str">
        <f t="shared" si="375"/>
        <v/>
      </c>
      <c r="V1292" s="29"/>
      <c r="W1292" s="35"/>
      <c r="X1292" s="35"/>
      <c r="Y1292" s="35"/>
      <c r="Z1292" s="35"/>
      <c r="AA1292" s="24" t="str">
        <f>IF(W1292&lt;&gt;"",VLOOKUP(W1292,'Anlagentypen strukt inkl RD end'!$A$2:$H$40,8),"")</f>
        <v/>
      </c>
      <c r="AB1292" s="24" t="str">
        <f>IF(X1292&lt;&gt;"",VLOOKUP(X1292,'Anlagentypen strukt inkl RD end'!$A$2:$H$40,8),"")</f>
        <v/>
      </c>
      <c r="AC1292" s="24" t="str">
        <f>IF(Y1292&lt;&gt;"",VLOOKUP(Y1292,'Anlagentypen strukt inkl RD end'!$A$2:$H$40,8),"")</f>
        <v/>
      </c>
      <c r="AD1292" s="24" t="str">
        <f>IF(Z1292&lt;&gt;"",VLOOKUP(Z1292,'Anlagentypen strukt inkl RD end'!$A$2:$H$40,8),"")</f>
        <v/>
      </c>
      <c r="AE1292" s="33" t="str">
        <f t="shared" si="376"/>
        <v/>
      </c>
      <c r="AF1292" s="25"/>
      <c r="AG1292" s="25"/>
      <c r="AH1292" s="25"/>
      <c r="AI1292" s="25"/>
      <c r="AJ1292" s="47" t="str">
        <f t="shared" si="377"/>
        <v/>
      </c>
      <c r="AK1292" s="48" t="str">
        <f t="shared" si="371"/>
        <v/>
      </c>
      <c r="AL1292" s="47" t="str">
        <f t="shared" si="382"/>
        <v/>
      </c>
      <c r="AM1292" s="27"/>
      <c r="AN1292" s="36" t="str">
        <f t="shared" si="372"/>
        <v/>
      </c>
      <c r="AO1292" s="39" t="str">
        <f t="shared" si="366"/>
        <v/>
      </c>
      <c r="AP1292" s="39" t="str">
        <f t="shared" si="378"/>
        <v>X</v>
      </c>
      <c r="AQ1292" s="97" t="str">
        <f t="shared" si="373"/>
        <v/>
      </c>
      <c r="AR1292" s="140" t="str">
        <f>_xlfn.IFNA(IF(AND(MATCH(B1292,SlNrfürStrecke!A:A,0)&gt;0,MATCH(C1292,SlNrfürStrecke!B:B,0)&gt;0)=TRUE,"ja","nein"),"nein")</f>
        <v>ja</v>
      </c>
      <c r="AS1292" s="140" t="str">
        <f t="shared" si="379"/>
        <v>ja</v>
      </c>
      <c r="AT1292" s="113" t="str">
        <f t="shared" si="380"/>
        <v>Nein</v>
      </c>
      <c r="AU1292" s="113"/>
      <c r="AV1292" s="141" t="s">
        <v>3607</v>
      </c>
    </row>
    <row r="1293" spans="1:48" s="39" customFormat="1" ht="39.6" hidden="1" x14ac:dyDescent="0.25">
      <c r="A1293" s="23"/>
      <c r="B1293" s="77">
        <v>57125</v>
      </c>
      <c r="C1293" s="80" t="s">
        <v>3</v>
      </c>
      <c r="D1293" s="81" t="s">
        <v>8</v>
      </c>
      <c r="E1293" s="37" t="b">
        <f t="shared" si="381"/>
        <v>0</v>
      </c>
      <c r="F1293" s="37" t="b">
        <f t="shared" si="374"/>
        <v>0</v>
      </c>
      <c r="G1293" s="38" t="str">
        <f t="shared" si="363"/>
        <v>57125  g</v>
      </c>
      <c r="H1293" s="18" t="s">
        <v>3431</v>
      </c>
      <c r="I1293" s="93" t="s">
        <v>2346</v>
      </c>
      <c r="J1293" s="19" t="s">
        <v>3</v>
      </c>
      <c r="K1293" s="19" t="s">
        <v>1857</v>
      </c>
      <c r="L1293" s="51"/>
      <c r="M1293" s="51"/>
      <c r="N1293" s="19" t="str">
        <f t="shared" si="364"/>
        <v/>
      </c>
      <c r="O1293" s="22" t="str">
        <f t="shared" ca="1" si="367"/>
        <v>ja</v>
      </c>
      <c r="P1293" s="22" t="str">
        <f t="shared" ca="1" si="368"/>
        <v>ja</v>
      </c>
      <c r="Q1293" s="20" t="str">
        <f t="shared" ca="1" si="365"/>
        <v>Ja</v>
      </c>
      <c r="R1293" s="53" t="s">
        <v>1858</v>
      </c>
      <c r="S1293" s="84"/>
      <c r="T1293" s="83"/>
      <c r="U1293" s="33" t="str">
        <f t="shared" si="375"/>
        <v/>
      </c>
      <c r="V1293" s="29"/>
      <c r="W1293" s="35"/>
      <c r="X1293" s="35"/>
      <c r="Y1293" s="35"/>
      <c r="Z1293" s="35"/>
      <c r="AA1293" s="24" t="str">
        <f>IF(W1293&lt;&gt;"",VLOOKUP(W1293,'Anlagentypen strukt inkl RD end'!$A$2:$H$40,8),"")</f>
        <v/>
      </c>
      <c r="AB1293" s="24" t="str">
        <f>IF(X1293&lt;&gt;"",VLOOKUP(X1293,'Anlagentypen strukt inkl RD end'!$A$2:$H$40,8),"")</f>
        <v/>
      </c>
      <c r="AC1293" s="24" t="str">
        <f>IF(Y1293&lt;&gt;"",VLOOKUP(Y1293,'Anlagentypen strukt inkl RD end'!$A$2:$H$40,8),"")</f>
        <v/>
      </c>
      <c r="AD1293" s="24" t="str">
        <f>IF(Z1293&lt;&gt;"",VLOOKUP(Z1293,'Anlagentypen strukt inkl RD end'!$A$2:$H$40,8),"")</f>
        <v/>
      </c>
      <c r="AE1293" s="33" t="str">
        <f t="shared" si="376"/>
        <v/>
      </c>
      <c r="AF1293" s="25"/>
      <c r="AG1293" s="25"/>
      <c r="AH1293" s="25"/>
      <c r="AI1293" s="25"/>
      <c r="AJ1293" s="47" t="str">
        <f t="shared" si="377"/>
        <v/>
      </c>
      <c r="AK1293" s="48" t="str">
        <f t="shared" si="371"/>
        <v/>
      </c>
      <c r="AL1293" s="47" t="str">
        <f t="shared" si="382"/>
        <v/>
      </c>
      <c r="AM1293" s="27"/>
      <c r="AN1293" s="36" t="str">
        <f t="shared" si="372"/>
        <v/>
      </c>
      <c r="AO1293" s="39" t="str">
        <f t="shared" si="366"/>
        <v/>
      </c>
      <c r="AP1293" s="39" t="str">
        <f t="shared" si="378"/>
        <v/>
      </c>
      <c r="AQ1293" s="97" t="str">
        <f t="shared" si="373"/>
        <v/>
      </c>
      <c r="AR1293" s="140" t="str">
        <f>_xlfn.IFNA(IF(AND(MATCH(B1293,SlNrfürStrecke!A:A,0)&gt;0,MATCH(C1293,SlNrfürStrecke!B:B,0)&gt;0)=TRUE,"ja","nein"),"nein")</f>
        <v>nein</v>
      </c>
      <c r="AS1293" s="140" t="str">
        <f t="shared" si="379"/>
        <v>nein</v>
      </c>
      <c r="AT1293" s="113" t="str">
        <f t="shared" si="380"/>
        <v>Ja</v>
      </c>
      <c r="AU1293" s="113"/>
      <c r="AV1293" s="141" t="s">
        <v>3607</v>
      </c>
    </row>
    <row r="1294" spans="1:48" s="39" customFormat="1" x14ac:dyDescent="0.25">
      <c r="A1294" s="23" t="s">
        <v>2345</v>
      </c>
      <c r="B1294" s="77">
        <v>57126</v>
      </c>
      <c r="C1294" s="80" t="s">
        <v>3</v>
      </c>
      <c r="D1294" s="81" t="s">
        <v>3</v>
      </c>
      <c r="E1294" s="37" t="b">
        <f t="shared" si="381"/>
        <v>1</v>
      </c>
      <c r="F1294" s="37" t="b">
        <f t="shared" si="374"/>
        <v>0</v>
      </c>
      <c r="G1294" s="38" t="str">
        <f t="shared" si="363"/>
        <v xml:space="preserve">57126  </v>
      </c>
      <c r="H1294" s="18" t="s">
        <v>1860</v>
      </c>
      <c r="I1294" s="93" t="s">
        <v>2346</v>
      </c>
      <c r="J1294" s="19" t="s">
        <v>3</v>
      </c>
      <c r="K1294" s="19" t="s">
        <v>3</v>
      </c>
      <c r="L1294" s="51"/>
      <c r="M1294" s="51"/>
      <c r="N1294" s="19" t="str">
        <f t="shared" si="364"/>
        <v/>
      </c>
      <c r="O1294" s="22" t="str">
        <f t="shared" ca="1" si="367"/>
        <v>ja</v>
      </c>
      <c r="P1294" s="22" t="str">
        <f t="shared" ca="1" si="368"/>
        <v>ja</v>
      </c>
      <c r="Q1294" s="20" t="str">
        <f t="shared" ca="1" si="365"/>
        <v>Ja</v>
      </c>
      <c r="R1294" s="53" t="s">
        <v>1859</v>
      </c>
      <c r="S1294" s="73" t="s">
        <v>2345</v>
      </c>
      <c r="T1294" s="28"/>
      <c r="U1294" s="33" t="str">
        <f t="shared" si="375"/>
        <v/>
      </c>
      <c r="V1294" s="29"/>
      <c r="W1294" s="35"/>
      <c r="X1294" s="35"/>
      <c r="Y1294" s="35"/>
      <c r="Z1294" s="35"/>
      <c r="AA1294" s="24" t="str">
        <f>IF(W1294&lt;&gt;"",VLOOKUP(W1294,'Anlagentypen strukt inkl RD end'!$A$2:$H$40,8),"")</f>
        <v/>
      </c>
      <c r="AB1294" s="24" t="str">
        <f>IF(X1294&lt;&gt;"",VLOOKUP(X1294,'Anlagentypen strukt inkl RD end'!$A$2:$H$40,8),"")</f>
        <v/>
      </c>
      <c r="AC1294" s="24" t="str">
        <f>IF(Y1294&lt;&gt;"",VLOOKUP(Y1294,'Anlagentypen strukt inkl RD end'!$A$2:$H$40,8),"")</f>
        <v/>
      </c>
      <c r="AD1294" s="24" t="str">
        <f>IF(Z1294&lt;&gt;"",VLOOKUP(Z1294,'Anlagentypen strukt inkl RD end'!$A$2:$H$40,8),"")</f>
        <v/>
      </c>
      <c r="AE1294" s="33" t="str">
        <f t="shared" si="376"/>
        <v/>
      </c>
      <c r="AF1294" s="25"/>
      <c r="AG1294" s="25"/>
      <c r="AH1294" s="25"/>
      <c r="AI1294" s="25"/>
      <c r="AJ1294" s="47" t="str">
        <f t="shared" si="377"/>
        <v/>
      </c>
      <c r="AK1294" s="48" t="str">
        <f t="shared" si="371"/>
        <v/>
      </c>
      <c r="AL1294" s="47" t="str">
        <f t="shared" si="382"/>
        <v/>
      </c>
      <c r="AM1294" s="27"/>
      <c r="AN1294" s="36" t="str">
        <f t="shared" si="372"/>
        <v/>
      </c>
      <c r="AO1294" s="39" t="str">
        <f t="shared" si="366"/>
        <v/>
      </c>
      <c r="AP1294" s="39" t="str">
        <f t="shared" si="378"/>
        <v>X</v>
      </c>
      <c r="AQ1294" s="97" t="str">
        <f t="shared" si="373"/>
        <v/>
      </c>
      <c r="AR1294" s="140" t="str">
        <f>_xlfn.IFNA(IF(AND(MATCH(B1294,SlNrfürStrecke!A:A,0)&gt;0,MATCH(C1294,SlNrfürStrecke!B:B,0)&gt;0)=TRUE,"ja","nein"),"nein")</f>
        <v>ja</v>
      </c>
      <c r="AS1294" s="140" t="str">
        <f t="shared" si="379"/>
        <v>ja</v>
      </c>
      <c r="AT1294" s="113" t="str">
        <f t="shared" si="380"/>
        <v>Nein</v>
      </c>
      <c r="AU1294" s="113"/>
      <c r="AV1294" s="141" t="s">
        <v>3607</v>
      </c>
    </row>
    <row r="1295" spans="1:48" s="39" customFormat="1" hidden="1" x14ac:dyDescent="0.25">
      <c r="A1295" s="23"/>
      <c r="B1295" s="77">
        <v>57126</v>
      </c>
      <c r="C1295" s="81" t="s">
        <v>7</v>
      </c>
      <c r="D1295" s="81" t="s">
        <v>8</v>
      </c>
      <c r="E1295" s="37" t="b">
        <f t="shared" si="381"/>
        <v>0</v>
      </c>
      <c r="F1295" s="37" t="b">
        <f t="shared" si="374"/>
        <v>0</v>
      </c>
      <c r="G1295" s="38" t="str">
        <f t="shared" si="363"/>
        <v>57126 77 g</v>
      </c>
      <c r="H1295" s="18" t="s">
        <v>1860</v>
      </c>
      <c r="I1295" s="94" t="s">
        <v>9</v>
      </c>
      <c r="J1295" s="19" t="s">
        <v>3</v>
      </c>
      <c r="K1295" s="19" t="s">
        <v>3</v>
      </c>
      <c r="L1295" s="51"/>
      <c r="M1295" s="51"/>
      <c r="N1295" s="19" t="str">
        <f t="shared" si="364"/>
        <v/>
      </c>
      <c r="O1295" s="22" t="str">
        <f t="shared" ca="1" si="367"/>
        <v>ja</v>
      </c>
      <c r="P1295" s="22" t="str">
        <f t="shared" ca="1" si="368"/>
        <v>ja</v>
      </c>
      <c r="Q1295" s="20" t="str">
        <f t="shared" ca="1" si="365"/>
        <v>Ja</v>
      </c>
      <c r="R1295" s="53" t="s">
        <v>1861</v>
      </c>
      <c r="S1295" s="84"/>
      <c r="T1295" s="83"/>
      <c r="U1295" s="33" t="str">
        <f t="shared" si="375"/>
        <v/>
      </c>
      <c r="V1295" s="29"/>
      <c r="W1295" s="35"/>
      <c r="X1295" s="35"/>
      <c r="Y1295" s="35"/>
      <c r="Z1295" s="35"/>
      <c r="AA1295" s="24" t="str">
        <f>IF(W1295&lt;&gt;"",VLOOKUP(W1295,'Anlagentypen strukt inkl RD end'!$A$2:$H$40,8),"")</f>
        <v/>
      </c>
      <c r="AB1295" s="24" t="str">
        <f>IF(X1295&lt;&gt;"",VLOOKUP(X1295,'Anlagentypen strukt inkl RD end'!$A$2:$H$40,8),"")</f>
        <v/>
      </c>
      <c r="AC1295" s="24" t="str">
        <f>IF(Y1295&lt;&gt;"",VLOOKUP(Y1295,'Anlagentypen strukt inkl RD end'!$A$2:$H$40,8),"")</f>
        <v/>
      </c>
      <c r="AD1295" s="24" t="str">
        <f>IF(Z1295&lt;&gt;"",VLOOKUP(Z1295,'Anlagentypen strukt inkl RD end'!$A$2:$H$40,8),"")</f>
        <v/>
      </c>
      <c r="AE1295" s="33" t="str">
        <f t="shared" si="376"/>
        <v/>
      </c>
      <c r="AF1295" s="25"/>
      <c r="AG1295" s="25"/>
      <c r="AH1295" s="25"/>
      <c r="AI1295" s="25"/>
      <c r="AJ1295" s="47" t="str">
        <f t="shared" si="377"/>
        <v/>
      </c>
      <c r="AK1295" s="48" t="str">
        <f t="shared" si="371"/>
        <v/>
      </c>
      <c r="AL1295" s="47" t="str">
        <f t="shared" si="382"/>
        <v/>
      </c>
      <c r="AM1295" s="27"/>
      <c r="AN1295" s="36" t="str">
        <f t="shared" si="372"/>
        <v/>
      </c>
      <c r="AO1295" s="39" t="str">
        <f t="shared" si="366"/>
        <v/>
      </c>
      <c r="AP1295" s="39" t="str">
        <f t="shared" si="378"/>
        <v/>
      </c>
      <c r="AQ1295" s="97" t="str">
        <f t="shared" si="373"/>
        <v/>
      </c>
      <c r="AR1295" s="113" t="str">
        <f>_xlfn.IFNA(IF(AND(MATCH(B1295,SlNrfürStrecke!A:A,0)&gt;0,MATCH(C1295,SlNrfürStrecke!B:B,0)&gt;0)=TRUE,"ja","nein"),"nein")</f>
        <v>nein</v>
      </c>
      <c r="AS1295" s="140" t="str">
        <f t="shared" si="379"/>
        <v>nein</v>
      </c>
      <c r="AT1295" s="113" t="str">
        <f t="shared" si="380"/>
        <v>Ja</v>
      </c>
      <c r="AU1295" s="113"/>
      <c r="AV1295" s="141" t="s">
        <v>3607</v>
      </c>
    </row>
    <row r="1296" spans="1:48" s="39" customFormat="1" ht="52.8" hidden="1" x14ac:dyDescent="0.25">
      <c r="A1296" s="23"/>
      <c r="B1296" s="77">
        <v>57127</v>
      </c>
      <c r="C1296" s="80" t="s">
        <v>3</v>
      </c>
      <c r="D1296" s="81" t="s">
        <v>8</v>
      </c>
      <c r="E1296" s="37" t="b">
        <f t="shared" si="381"/>
        <v>0</v>
      </c>
      <c r="F1296" s="37" t="b">
        <f t="shared" si="374"/>
        <v>0</v>
      </c>
      <c r="G1296" s="38" t="str">
        <f t="shared" si="363"/>
        <v>57127  g</v>
      </c>
      <c r="H1296" s="18" t="s">
        <v>1863</v>
      </c>
      <c r="I1296" s="93" t="s">
        <v>2346</v>
      </c>
      <c r="J1296" s="19" t="s">
        <v>3</v>
      </c>
      <c r="K1296" s="19" t="s">
        <v>1839</v>
      </c>
      <c r="L1296" s="51"/>
      <c r="M1296" s="51"/>
      <c r="N1296" s="19" t="str">
        <f t="shared" si="364"/>
        <v/>
      </c>
      <c r="O1296" s="22" t="str">
        <f t="shared" ca="1" si="367"/>
        <v>ja</v>
      </c>
      <c r="P1296" s="22" t="str">
        <f t="shared" ca="1" si="368"/>
        <v>ja</v>
      </c>
      <c r="Q1296" s="20" t="str">
        <f t="shared" ca="1" si="365"/>
        <v>Ja</v>
      </c>
      <c r="R1296" s="53" t="s">
        <v>1862</v>
      </c>
      <c r="S1296" s="84"/>
      <c r="T1296" s="83"/>
      <c r="U1296" s="33" t="str">
        <f t="shared" si="375"/>
        <v/>
      </c>
      <c r="V1296" s="29"/>
      <c r="W1296" s="35"/>
      <c r="X1296" s="35"/>
      <c r="Y1296" s="35"/>
      <c r="Z1296" s="35"/>
      <c r="AA1296" s="24" t="str">
        <f>IF(W1296&lt;&gt;"",VLOOKUP(W1296,'Anlagentypen strukt inkl RD end'!$A$2:$H$40,8),"")</f>
        <v/>
      </c>
      <c r="AB1296" s="24" t="str">
        <f>IF(X1296&lt;&gt;"",VLOOKUP(X1296,'Anlagentypen strukt inkl RD end'!$A$2:$H$40,8),"")</f>
        <v/>
      </c>
      <c r="AC1296" s="24" t="str">
        <f>IF(Y1296&lt;&gt;"",VLOOKUP(Y1296,'Anlagentypen strukt inkl RD end'!$A$2:$H$40,8),"")</f>
        <v/>
      </c>
      <c r="AD1296" s="24" t="str">
        <f>IF(Z1296&lt;&gt;"",VLOOKUP(Z1296,'Anlagentypen strukt inkl RD end'!$A$2:$H$40,8),"")</f>
        <v/>
      </c>
      <c r="AE1296" s="33" t="str">
        <f t="shared" si="376"/>
        <v/>
      </c>
      <c r="AF1296" s="25"/>
      <c r="AG1296" s="25"/>
      <c r="AH1296" s="25"/>
      <c r="AI1296" s="25"/>
      <c r="AJ1296" s="47" t="str">
        <f t="shared" si="377"/>
        <v/>
      </c>
      <c r="AK1296" s="48" t="str">
        <f t="shared" si="371"/>
        <v/>
      </c>
      <c r="AL1296" s="47" t="str">
        <f t="shared" si="382"/>
        <v/>
      </c>
      <c r="AM1296" s="27"/>
      <c r="AN1296" s="36" t="str">
        <f t="shared" si="372"/>
        <v/>
      </c>
      <c r="AO1296" s="39" t="str">
        <f t="shared" si="366"/>
        <v/>
      </c>
      <c r="AP1296" s="39" t="str">
        <f t="shared" si="378"/>
        <v/>
      </c>
      <c r="AQ1296" s="97" t="str">
        <f t="shared" si="373"/>
        <v/>
      </c>
      <c r="AR1296" s="140" t="str">
        <f>_xlfn.IFNA(IF(AND(MATCH(B1296,SlNrfürStrecke!A:A,0)&gt;0,MATCH(C1296,SlNrfürStrecke!B:B,0)&gt;0)=TRUE,"ja","nein"),"nein")</f>
        <v>nein</v>
      </c>
      <c r="AS1296" s="140" t="str">
        <f t="shared" si="379"/>
        <v>nein</v>
      </c>
      <c r="AT1296" s="113" t="str">
        <f t="shared" si="380"/>
        <v>Ja</v>
      </c>
      <c r="AU1296" s="113"/>
      <c r="AV1296" s="141" t="s">
        <v>3607</v>
      </c>
    </row>
    <row r="1297" spans="1:48" s="39" customFormat="1" x14ac:dyDescent="0.25">
      <c r="A1297" s="23" t="s">
        <v>2345</v>
      </c>
      <c r="B1297" s="77">
        <v>57128</v>
      </c>
      <c r="C1297" s="80" t="s">
        <v>3</v>
      </c>
      <c r="D1297" s="81" t="s">
        <v>3</v>
      </c>
      <c r="E1297" s="37" t="b">
        <f t="shared" si="381"/>
        <v>1</v>
      </c>
      <c r="F1297" s="37" t="b">
        <f t="shared" si="374"/>
        <v>0</v>
      </c>
      <c r="G1297" s="38" t="str">
        <f t="shared" si="363"/>
        <v xml:space="preserve">57128  </v>
      </c>
      <c r="H1297" s="18" t="s">
        <v>1865</v>
      </c>
      <c r="I1297" s="93" t="s">
        <v>2346</v>
      </c>
      <c r="J1297" s="19" t="s">
        <v>3</v>
      </c>
      <c r="K1297" s="19" t="s">
        <v>3</v>
      </c>
      <c r="L1297" s="51"/>
      <c r="M1297" s="51"/>
      <c r="N1297" s="19" t="str">
        <f t="shared" si="364"/>
        <v/>
      </c>
      <c r="O1297" s="22" t="str">
        <f t="shared" ca="1" si="367"/>
        <v>ja</v>
      </c>
      <c r="P1297" s="22" t="str">
        <f t="shared" ca="1" si="368"/>
        <v>ja</v>
      </c>
      <c r="Q1297" s="20" t="str">
        <f t="shared" ca="1" si="365"/>
        <v>Ja</v>
      </c>
      <c r="R1297" s="53" t="s">
        <v>1864</v>
      </c>
      <c r="S1297" s="73" t="s">
        <v>2345</v>
      </c>
      <c r="T1297" s="28"/>
      <c r="U1297" s="33" t="str">
        <f t="shared" si="375"/>
        <v/>
      </c>
      <c r="V1297" s="29"/>
      <c r="W1297" s="35"/>
      <c r="X1297" s="35"/>
      <c r="Y1297" s="35"/>
      <c r="Z1297" s="35"/>
      <c r="AA1297" s="24" t="str">
        <f>IF(W1297&lt;&gt;"",VLOOKUP(W1297,'Anlagentypen strukt inkl RD end'!$A$2:$H$40,8),"")</f>
        <v/>
      </c>
      <c r="AB1297" s="24" t="str">
        <f>IF(X1297&lt;&gt;"",VLOOKUP(X1297,'Anlagentypen strukt inkl RD end'!$A$2:$H$40,8),"")</f>
        <v/>
      </c>
      <c r="AC1297" s="24" t="str">
        <f>IF(Y1297&lt;&gt;"",VLOOKUP(Y1297,'Anlagentypen strukt inkl RD end'!$A$2:$H$40,8),"")</f>
        <v/>
      </c>
      <c r="AD1297" s="24" t="str">
        <f>IF(Z1297&lt;&gt;"",VLOOKUP(Z1297,'Anlagentypen strukt inkl RD end'!$A$2:$H$40,8),"")</f>
        <v/>
      </c>
      <c r="AE1297" s="33" t="str">
        <f t="shared" si="376"/>
        <v/>
      </c>
      <c r="AF1297" s="25"/>
      <c r="AG1297" s="25"/>
      <c r="AH1297" s="25"/>
      <c r="AI1297" s="25"/>
      <c r="AJ1297" s="47" t="str">
        <f t="shared" si="377"/>
        <v/>
      </c>
      <c r="AK1297" s="48" t="str">
        <f t="shared" si="371"/>
        <v/>
      </c>
      <c r="AL1297" s="47" t="str">
        <f t="shared" si="382"/>
        <v/>
      </c>
      <c r="AM1297" s="27"/>
      <c r="AN1297" s="36" t="str">
        <f t="shared" si="372"/>
        <v/>
      </c>
      <c r="AO1297" s="39" t="str">
        <f t="shared" si="366"/>
        <v/>
      </c>
      <c r="AP1297" s="39" t="str">
        <f t="shared" si="378"/>
        <v>X</v>
      </c>
      <c r="AQ1297" s="97" t="str">
        <f t="shared" si="373"/>
        <v/>
      </c>
      <c r="AR1297" s="140" t="str">
        <f>_xlfn.IFNA(IF(AND(MATCH(B1297,SlNrfürStrecke!A:A,0)&gt;0,MATCH(C1297,SlNrfürStrecke!B:B,0)&gt;0)=TRUE,"ja","nein"),"nein")</f>
        <v>ja</v>
      </c>
      <c r="AS1297" s="140" t="str">
        <f t="shared" si="379"/>
        <v>ja</v>
      </c>
      <c r="AT1297" s="113" t="str">
        <f t="shared" si="380"/>
        <v>Nein</v>
      </c>
      <c r="AU1297" s="113"/>
      <c r="AV1297" s="141" t="s">
        <v>3607</v>
      </c>
    </row>
    <row r="1298" spans="1:48" s="39" customFormat="1" hidden="1" x14ac:dyDescent="0.25">
      <c r="A1298" s="23"/>
      <c r="B1298" s="77">
        <v>57128</v>
      </c>
      <c r="C1298" s="81" t="s">
        <v>7</v>
      </c>
      <c r="D1298" s="81" t="s">
        <v>8</v>
      </c>
      <c r="E1298" s="37" t="b">
        <f t="shared" si="381"/>
        <v>0</v>
      </c>
      <c r="F1298" s="37" t="b">
        <f t="shared" si="374"/>
        <v>0</v>
      </c>
      <c r="G1298" s="38" t="str">
        <f t="shared" si="363"/>
        <v>57128 77 g</v>
      </c>
      <c r="H1298" s="18" t="s">
        <v>1865</v>
      </c>
      <c r="I1298" s="94" t="s">
        <v>9</v>
      </c>
      <c r="J1298" s="19" t="s">
        <v>3</v>
      </c>
      <c r="K1298" s="19" t="s">
        <v>3</v>
      </c>
      <c r="L1298" s="51"/>
      <c r="M1298" s="51"/>
      <c r="N1298" s="19" t="str">
        <f t="shared" si="364"/>
        <v/>
      </c>
      <c r="O1298" s="22" t="str">
        <f t="shared" ca="1" si="367"/>
        <v>ja</v>
      </c>
      <c r="P1298" s="22" t="str">
        <f t="shared" ca="1" si="368"/>
        <v>ja</v>
      </c>
      <c r="Q1298" s="20" t="str">
        <f t="shared" ca="1" si="365"/>
        <v>Ja</v>
      </c>
      <c r="R1298" s="53" t="s">
        <v>1866</v>
      </c>
      <c r="S1298" s="84"/>
      <c r="T1298" s="83"/>
      <c r="U1298" s="33" t="str">
        <f t="shared" si="375"/>
        <v/>
      </c>
      <c r="V1298" s="29"/>
      <c r="W1298" s="35"/>
      <c r="X1298" s="35"/>
      <c r="Y1298" s="35"/>
      <c r="Z1298" s="35"/>
      <c r="AA1298" s="24" t="str">
        <f>IF(W1298&lt;&gt;"",VLOOKUP(W1298,'Anlagentypen strukt inkl RD end'!$A$2:$H$40,8),"")</f>
        <v/>
      </c>
      <c r="AB1298" s="24" t="str">
        <f>IF(X1298&lt;&gt;"",VLOOKUP(X1298,'Anlagentypen strukt inkl RD end'!$A$2:$H$40,8),"")</f>
        <v/>
      </c>
      <c r="AC1298" s="24" t="str">
        <f>IF(Y1298&lt;&gt;"",VLOOKUP(Y1298,'Anlagentypen strukt inkl RD end'!$A$2:$H$40,8),"")</f>
        <v/>
      </c>
      <c r="AD1298" s="24" t="str">
        <f>IF(Z1298&lt;&gt;"",VLOOKUP(Z1298,'Anlagentypen strukt inkl RD end'!$A$2:$H$40,8),"")</f>
        <v/>
      </c>
      <c r="AE1298" s="33" t="str">
        <f t="shared" si="376"/>
        <v/>
      </c>
      <c r="AF1298" s="25"/>
      <c r="AG1298" s="25"/>
      <c r="AH1298" s="25"/>
      <c r="AI1298" s="25"/>
      <c r="AJ1298" s="47" t="str">
        <f t="shared" si="377"/>
        <v/>
      </c>
      <c r="AK1298" s="48" t="str">
        <f t="shared" si="371"/>
        <v/>
      </c>
      <c r="AL1298" s="47" t="str">
        <f t="shared" si="382"/>
        <v/>
      </c>
      <c r="AM1298" s="27"/>
      <c r="AN1298" s="36" t="str">
        <f t="shared" si="372"/>
        <v/>
      </c>
      <c r="AO1298" s="39" t="str">
        <f t="shared" si="366"/>
        <v/>
      </c>
      <c r="AP1298" s="39" t="str">
        <f t="shared" si="378"/>
        <v/>
      </c>
      <c r="AQ1298" s="97" t="str">
        <f t="shared" si="373"/>
        <v/>
      </c>
      <c r="AR1298" s="113" t="str">
        <f>_xlfn.IFNA(IF(AND(MATCH(B1298,SlNrfürStrecke!A:A,0)&gt;0,MATCH(C1298,SlNrfürStrecke!B:B,0)&gt;0)=TRUE,"ja","nein"),"nein")</f>
        <v>nein</v>
      </c>
      <c r="AS1298" s="140" t="str">
        <f t="shared" si="379"/>
        <v>nein</v>
      </c>
      <c r="AT1298" s="113" t="str">
        <f t="shared" si="380"/>
        <v>Ja</v>
      </c>
      <c r="AU1298" s="113"/>
      <c r="AV1298" s="141" t="s">
        <v>3607</v>
      </c>
    </row>
    <row r="1299" spans="1:48" s="39" customFormat="1" ht="79.2" x14ac:dyDescent="0.25">
      <c r="A1299" s="23" t="s">
        <v>2345</v>
      </c>
      <c r="B1299" s="77">
        <v>57129</v>
      </c>
      <c r="C1299" s="80" t="s">
        <v>3</v>
      </c>
      <c r="D1299" s="81" t="s">
        <v>3</v>
      </c>
      <c r="E1299" s="37" t="b">
        <f t="shared" si="381"/>
        <v>1</v>
      </c>
      <c r="F1299" s="37" t="b">
        <f t="shared" si="374"/>
        <v>0</v>
      </c>
      <c r="G1299" s="38" t="str">
        <f t="shared" si="363"/>
        <v xml:space="preserve">57129  </v>
      </c>
      <c r="H1299" s="18" t="s">
        <v>1868</v>
      </c>
      <c r="I1299" s="93" t="s">
        <v>2346</v>
      </c>
      <c r="J1299" s="19" t="s">
        <v>3428</v>
      </c>
      <c r="K1299" s="19" t="s">
        <v>3</v>
      </c>
      <c r="L1299" s="51"/>
      <c r="M1299" s="51"/>
      <c r="N1299" s="19" t="str">
        <f t="shared" si="364"/>
        <v/>
      </c>
      <c r="O1299" s="22" t="str">
        <f t="shared" ca="1" si="367"/>
        <v>ja</v>
      </c>
      <c r="P1299" s="22" t="str">
        <f t="shared" ca="1" si="368"/>
        <v>ja</v>
      </c>
      <c r="Q1299" s="20" t="str">
        <f t="shared" ca="1" si="365"/>
        <v>Ja</v>
      </c>
      <c r="R1299" s="53" t="s">
        <v>1867</v>
      </c>
      <c r="S1299" s="73" t="s">
        <v>2345</v>
      </c>
      <c r="T1299" s="28"/>
      <c r="U1299" s="33" t="str">
        <f t="shared" si="375"/>
        <v/>
      </c>
      <c r="V1299" s="29"/>
      <c r="W1299" s="35"/>
      <c r="X1299" s="35"/>
      <c r="Y1299" s="35"/>
      <c r="Z1299" s="35"/>
      <c r="AA1299" s="24" t="str">
        <f>IF(W1299&lt;&gt;"",VLOOKUP(W1299,'Anlagentypen strukt inkl RD end'!$A$2:$H$40,8),"")</f>
        <v/>
      </c>
      <c r="AB1299" s="24" t="str">
        <f>IF(X1299&lt;&gt;"",VLOOKUP(X1299,'Anlagentypen strukt inkl RD end'!$A$2:$H$40,8),"")</f>
        <v/>
      </c>
      <c r="AC1299" s="24" t="str">
        <f>IF(Y1299&lt;&gt;"",VLOOKUP(Y1299,'Anlagentypen strukt inkl RD end'!$A$2:$H$40,8),"")</f>
        <v/>
      </c>
      <c r="AD1299" s="24" t="str">
        <f>IF(Z1299&lt;&gt;"",VLOOKUP(Z1299,'Anlagentypen strukt inkl RD end'!$A$2:$H$40,8),"")</f>
        <v/>
      </c>
      <c r="AE1299" s="33" t="str">
        <f t="shared" si="376"/>
        <v/>
      </c>
      <c r="AF1299" s="25"/>
      <c r="AG1299" s="25"/>
      <c r="AH1299" s="25"/>
      <c r="AI1299" s="25"/>
      <c r="AJ1299" s="47" t="str">
        <f t="shared" si="377"/>
        <v/>
      </c>
      <c r="AK1299" s="48" t="str">
        <f t="shared" si="371"/>
        <v/>
      </c>
      <c r="AL1299" s="47" t="str">
        <f t="shared" si="382"/>
        <v/>
      </c>
      <c r="AM1299" s="27"/>
      <c r="AN1299" s="36" t="str">
        <f t="shared" si="372"/>
        <v/>
      </c>
      <c r="AO1299" s="39" t="str">
        <f t="shared" si="366"/>
        <v/>
      </c>
      <c r="AP1299" s="39" t="str">
        <f t="shared" si="378"/>
        <v>X</v>
      </c>
      <c r="AQ1299" s="97" t="str">
        <f t="shared" si="373"/>
        <v/>
      </c>
      <c r="AR1299" s="140" t="str">
        <f>_xlfn.IFNA(IF(AND(MATCH(B1299,SlNrfürStrecke!A:A,0)&gt;0,MATCH(C1299,SlNrfürStrecke!B:B,0)&gt;0)=TRUE,"ja","nein"),"nein")</f>
        <v>ja</v>
      </c>
      <c r="AS1299" s="140" t="str">
        <f t="shared" si="379"/>
        <v>ja</v>
      </c>
      <c r="AT1299" s="113" t="str">
        <f t="shared" si="380"/>
        <v>Nein</v>
      </c>
      <c r="AU1299" s="113"/>
      <c r="AV1299" s="141" t="s">
        <v>3607</v>
      </c>
    </row>
    <row r="1300" spans="1:48" s="39" customFormat="1" x14ac:dyDescent="0.25">
      <c r="A1300" s="23" t="s">
        <v>2345</v>
      </c>
      <c r="B1300" s="77">
        <v>57130</v>
      </c>
      <c r="C1300" s="80" t="s">
        <v>3</v>
      </c>
      <c r="D1300" s="81" t="s">
        <v>3</v>
      </c>
      <c r="E1300" s="37" t="b">
        <f t="shared" si="381"/>
        <v>1</v>
      </c>
      <c r="F1300" s="37" t="b">
        <f t="shared" si="374"/>
        <v>0</v>
      </c>
      <c r="G1300" s="38" t="str">
        <f t="shared" ref="G1300:G1358" si="383">B1300&amp; " " &amp;C1300&amp; " " &amp; D1300</f>
        <v xml:space="preserve">57130  </v>
      </c>
      <c r="H1300" s="18" t="s">
        <v>1870</v>
      </c>
      <c r="I1300" s="93" t="s">
        <v>2346</v>
      </c>
      <c r="J1300" s="19" t="s">
        <v>3</v>
      </c>
      <c r="K1300" s="19" t="s">
        <v>3</v>
      </c>
      <c r="L1300" s="51"/>
      <c r="M1300" s="51"/>
      <c r="N1300" s="19" t="str">
        <f t="shared" ref="N1300:N1358" si="384">IF(L1300&amp;M1300 &lt;&gt;"","Ja","")</f>
        <v/>
      </c>
      <c r="O1300" s="22" t="str">
        <f t="shared" ca="1" si="367"/>
        <v>ja</v>
      </c>
      <c r="P1300" s="22" t="str">
        <f t="shared" ca="1" si="368"/>
        <v>ja</v>
      </c>
      <c r="Q1300" s="20" t="str">
        <f t="shared" ref="Q1300:Q1358" ca="1" si="385">IF(OR(O1300="Nein",P1300="Nein"),"Nein","Ja")</f>
        <v>Ja</v>
      </c>
      <c r="R1300" s="53" t="s">
        <v>1869</v>
      </c>
      <c r="S1300" s="73" t="s">
        <v>2345</v>
      </c>
      <c r="T1300" s="28"/>
      <c r="U1300" s="33" t="str">
        <f t="shared" si="375"/>
        <v/>
      </c>
      <c r="V1300" s="29"/>
      <c r="W1300" s="35"/>
      <c r="X1300" s="35"/>
      <c r="Y1300" s="35"/>
      <c r="Z1300" s="35"/>
      <c r="AA1300" s="24" t="str">
        <f>IF(W1300&lt;&gt;"",VLOOKUP(W1300,'Anlagentypen strukt inkl RD end'!$A$2:$H$40,8),"")</f>
        <v/>
      </c>
      <c r="AB1300" s="24" t="str">
        <f>IF(X1300&lt;&gt;"",VLOOKUP(X1300,'Anlagentypen strukt inkl RD end'!$A$2:$H$40,8),"")</f>
        <v/>
      </c>
      <c r="AC1300" s="24" t="str">
        <f>IF(Y1300&lt;&gt;"",VLOOKUP(Y1300,'Anlagentypen strukt inkl RD end'!$A$2:$H$40,8),"")</f>
        <v/>
      </c>
      <c r="AD1300" s="24" t="str">
        <f>IF(Z1300&lt;&gt;"",VLOOKUP(Z1300,'Anlagentypen strukt inkl RD end'!$A$2:$H$40,8),"")</f>
        <v/>
      </c>
      <c r="AE1300" s="33" t="str">
        <f t="shared" si="376"/>
        <v/>
      </c>
      <c r="AF1300" s="25"/>
      <c r="AG1300" s="25"/>
      <c r="AH1300" s="25"/>
      <c r="AI1300" s="25"/>
      <c r="AJ1300" s="47" t="str">
        <f t="shared" si="377"/>
        <v/>
      </c>
      <c r="AK1300" s="48" t="str">
        <f t="shared" si="371"/>
        <v/>
      </c>
      <c r="AL1300" s="47" t="str">
        <f t="shared" si="382"/>
        <v/>
      </c>
      <c r="AM1300" s="27"/>
      <c r="AN1300" s="36" t="str">
        <f t="shared" si="372"/>
        <v/>
      </c>
      <c r="AO1300" s="39" t="str">
        <f t="shared" ref="AO1300:AO1358" si="386">IF(AN1300&lt;&gt;"",1,"")</f>
        <v/>
      </c>
      <c r="AP1300" s="39" t="str">
        <f t="shared" si="378"/>
        <v>X</v>
      </c>
      <c r="AQ1300" s="97" t="str">
        <f t="shared" si="373"/>
        <v/>
      </c>
      <c r="AR1300" s="140" t="str">
        <f>_xlfn.IFNA(IF(AND(MATCH(B1300,SlNrfürStrecke!A:A,0)&gt;0,MATCH(C1300,SlNrfürStrecke!B:B,0)&gt;0)=TRUE,"ja","nein"),"nein")</f>
        <v>ja</v>
      </c>
      <c r="AS1300" s="140" t="str">
        <f t="shared" si="379"/>
        <v>ja</v>
      </c>
      <c r="AT1300" s="113" t="str">
        <f t="shared" si="380"/>
        <v>Nein</v>
      </c>
      <c r="AU1300" s="113"/>
      <c r="AV1300" s="141" t="s">
        <v>3607</v>
      </c>
    </row>
    <row r="1301" spans="1:48" s="39" customFormat="1" hidden="1" x14ac:dyDescent="0.25">
      <c r="A1301" s="23"/>
      <c r="B1301" s="77">
        <v>57130</v>
      </c>
      <c r="C1301" s="81" t="s">
        <v>7</v>
      </c>
      <c r="D1301" s="81" t="s">
        <v>8</v>
      </c>
      <c r="E1301" s="37" t="b">
        <f t="shared" si="381"/>
        <v>0</v>
      </c>
      <c r="F1301" s="37" t="b">
        <f t="shared" si="374"/>
        <v>0</v>
      </c>
      <c r="G1301" s="38" t="str">
        <f t="shared" si="383"/>
        <v>57130 77 g</v>
      </c>
      <c r="H1301" s="18" t="s">
        <v>1870</v>
      </c>
      <c r="I1301" s="94" t="s">
        <v>9</v>
      </c>
      <c r="J1301" s="19" t="s">
        <v>3</v>
      </c>
      <c r="K1301" s="19" t="s">
        <v>3</v>
      </c>
      <c r="L1301" s="51"/>
      <c r="M1301" s="51"/>
      <c r="N1301" s="19" t="str">
        <f t="shared" si="384"/>
        <v/>
      </c>
      <c r="O1301" s="22" t="str">
        <f t="shared" ca="1" si="367"/>
        <v>ja</v>
      </c>
      <c r="P1301" s="22" t="str">
        <f t="shared" ca="1" si="368"/>
        <v>ja</v>
      </c>
      <c r="Q1301" s="20" t="str">
        <f t="shared" ca="1" si="385"/>
        <v>Ja</v>
      </c>
      <c r="R1301" s="53" t="s">
        <v>1871</v>
      </c>
      <c r="S1301" s="84"/>
      <c r="T1301" s="83"/>
      <c r="U1301" s="33" t="str">
        <f t="shared" si="375"/>
        <v/>
      </c>
      <c r="V1301" s="29"/>
      <c r="W1301" s="35"/>
      <c r="X1301" s="35"/>
      <c r="Y1301" s="35"/>
      <c r="Z1301" s="35"/>
      <c r="AA1301" s="24" t="str">
        <f>IF(W1301&lt;&gt;"",VLOOKUP(W1301,'Anlagentypen strukt inkl RD end'!$A$2:$H$40,8),"")</f>
        <v/>
      </c>
      <c r="AB1301" s="24" t="str">
        <f>IF(X1301&lt;&gt;"",VLOOKUP(X1301,'Anlagentypen strukt inkl RD end'!$A$2:$H$40,8),"")</f>
        <v/>
      </c>
      <c r="AC1301" s="24" t="str">
        <f>IF(Y1301&lt;&gt;"",VLOOKUP(Y1301,'Anlagentypen strukt inkl RD end'!$A$2:$H$40,8),"")</f>
        <v/>
      </c>
      <c r="AD1301" s="24" t="str">
        <f>IF(Z1301&lt;&gt;"",VLOOKUP(Z1301,'Anlagentypen strukt inkl RD end'!$A$2:$H$40,8),"")</f>
        <v/>
      </c>
      <c r="AE1301" s="33" t="str">
        <f t="shared" si="376"/>
        <v/>
      </c>
      <c r="AF1301" s="25"/>
      <c r="AG1301" s="25"/>
      <c r="AH1301" s="25"/>
      <c r="AI1301" s="25"/>
      <c r="AJ1301" s="47" t="str">
        <f t="shared" si="377"/>
        <v/>
      </c>
      <c r="AK1301" s="48" t="str">
        <f t="shared" si="371"/>
        <v/>
      </c>
      <c r="AL1301" s="47" t="str">
        <f t="shared" si="382"/>
        <v/>
      </c>
      <c r="AM1301" s="27"/>
      <c r="AN1301" s="36" t="str">
        <f t="shared" si="372"/>
        <v/>
      </c>
      <c r="AO1301" s="39" t="str">
        <f t="shared" si="386"/>
        <v/>
      </c>
      <c r="AP1301" s="39" t="str">
        <f t="shared" si="378"/>
        <v/>
      </c>
      <c r="AQ1301" s="97" t="str">
        <f t="shared" si="373"/>
        <v/>
      </c>
      <c r="AR1301" s="113" t="str">
        <f>_xlfn.IFNA(IF(AND(MATCH(B1301,SlNrfürStrecke!A:A,0)&gt;0,MATCH(C1301,SlNrfürStrecke!B:B,0)&gt;0)=TRUE,"ja","nein"),"nein")</f>
        <v>nein</v>
      </c>
      <c r="AS1301" s="140" t="str">
        <f t="shared" si="379"/>
        <v>nein</v>
      </c>
      <c r="AT1301" s="113" t="str">
        <f t="shared" si="380"/>
        <v>Ja</v>
      </c>
      <c r="AU1301" s="113"/>
      <c r="AV1301" s="141" t="s">
        <v>3607</v>
      </c>
    </row>
    <row r="1302" spans="1:48" s="39" customFormat="1" ht="26.4" x14ac:dyDescent="0.25">
      <c r="A1302" s="23" t="s">
        <v>2345</v>
      </c>
      <c r="B1302" s="77">
        <v>57131</v>
      </c>
      <c r="C1302" s="80" t="s">
        <v>3</v>
      </c>
      <c r="D1302" s="81" t="s">
        <v>3</v>
      </c>
      <c r="E1302" s="37" t="b">
        <f t="shared" si="381"/>
        <v>1</v>
      </c>
      <c r="F1302" s="37" t="b">
        <f t="shared" si="374"/>
        <v>0</v>
      </c>
      <c r="G1302" s="38" t="str">
        <f t="shared" si="383"/>
        <v xml:space="preserve">57131  </v>
      </c>
      <c r="H1302" s="18" t="s">
        <v>1873</v>
      </c>
      <c r="I1302" s="93" t="s">
        <v>2346</v>
      </c>
      <c r="J1302" s="19" t="s">
        <v>3428</v>
      </c>
      <c r="K1302" s="19" t="s">
        <v>3</v>
      </c>
      <c r="L1302" s="51"/>
      <c r="M1302" s="51"/>
      <c r="N1302" s="19" t="str">
        <f t="shared" si="384"/>
        <v/>
      </c>
      <c r="O1302" s="22" t="str">
        <f t="shared" ca="1" si="367"/>
        <v>ja</v>
      </c>
      <c r="P1302" s="22" t="str">
        <f t="shared" ca="1" si="368"/>
        <v>ja</v>
      </c>
      <c r="Q1302" s="20" t="str">
        <f t="shared" ca="1" si="385"/>
        <v>Ja</v>
      </c>
      <c r="R1302" s="53" t="s">
        <v>1872</v>
      </c>
      <c r="S1302" s="73" t="s">
        <v>2345</v>
      </c>
      <c r="T1302" s="28"/>
      <c r="U1302" s="33" t="str">
        <f t="shared" si="375"/>
        <v/>
      </c>
      <c r="V1302" s="29"/>
      <c r="W1302" s="35"/>
      <c r="X1302" s="35"/>
      <c r="Y1302" s="35"/>
      <c r="Z1302" s="35"/>
      <c r="AA1302" s="24" t="str">
        <f>IF(W1302&lt;&gt;"",VLOOKUP(W1302,'Anlagentypen strukt inkl RD end'!$A$2:$H$40,8),"")</f>
        <v/>
      </c>
      <c r="AB1302" s="24" t="str">
        <f>IF(X1302&lt;&gt;"",VLOOKUP(X1302,'Anlagentypen strukt inkl RD end'!$A$2:$H$40,8),"")</f>
        <v/>
      </c>
      <c r="AC1302" s="24" t="str">
        <f>IF(Y1302&lt;&gt;"",VLOOKUP(Y1302,'Anlagentypen strukt inkl RD end'!$A$2:$H$40,8),"")</f>
        <v/>
      </c>
      <c r="AD1302" s="24" t="str">
        <f>IF(Z1302&lt;&gt;"",VLOOKUP(Z1302,'Anlagentypen strukt inkl RD end'!$A$2:$H$40,8),"")</f>
        <v/>
      </c>
      <c r="AE1302" s="33" t="str">
        <f t="shared" si="376"/>
        <v/>
      </c>
      <c r="AF1302" s="25"/>
      <c r="AG1302" s="25"/>
      <c r="AH1302" s="25"/>
      <c r="AI1302" s="25"/>
      <c r="AJ1302" s="47" t="str">
        <f t="shared" si="377"/>
        <v/>
      </c>
      <c r="AK1302" s="48" t="str">
        <f t="shared" si="371"/>
        <v/>
      </c>
      <c r="AL1302" s="47" t="str">
        <f t="shared" si="382"/>
        <v/>
      </c>
      <c r="AM1302" s="27"/>
      <c r="AN1302" s="36" t="str">
        <f t="shared" si="372"/>
        <v/>
      </c>
      <c r="AO1302" s="39" t="str">
        <f t="shared" si="386"/>
        <v/>
      </c>
      <c r="AP1302" s="39" t="str">
        <f t="shared" si="378"/>
        <v>X</v>
      </c>
      <c r="AQ1302" s="97" t="str">
        <f t="shared" si="373"/>
        <v/>
      </c>
      <c r="AR1302" s="140" t="str">
        <f>_xlfn.IFNA(IF(AND(MATCH(B1302,SlNrfürStrecke!A:A,0)&gt;0,MATCH(C1302,SlNrfürStrecke!B:B,0)&gt;0)=TRUE,"ja","nein"),"nein")</f>
        <v>ja</v>
      </c>
      <c r="AS1302" s="140" t="str">
        <f t="shared" si="379"/>
        <v>ja</v>
      </c>
      <c r="AT1302" s="113" t="str">
        <f t="shared" si="380"/>
        <v>Nein</v>
      </c>
      <c r="AU1302" s="113"/>
      <c r="AV1302" s="141" t="s">
        <v>3607</v>
      </c>
    </row>
    <row r="1303" spans="1:48" s="39" customFormat="1" ht="26.4" x14ac:dyDescent="0.25">
      <c r="A1303" s="23" t="s">
        <v>2345</v>
      </c>
      <c r="B1303" s="77">
        <v>57132</v>
      </c>
      <c r="C1303" s="80" t="s">
        <v>3</v>
      </c>
      <c r="D1303" s="81" t="s">
        <v>3</v>
      </c>
      <c r="E1303" s="37" t="b">
        <f t="shared" si="381"/>
        <v>1</v>
      </c>
      <c r="F1303" s="37" t="b">
        <f t="shared" si="374"/>
        <v>0</v>
      </c>
      <c r="G1303" s="38" t="str">
        <f t="shared" si="383"/>
        <v xml:space="preserve">57132  </v>
      </c>
      <c r="H1303" s="18" t="s">
        <v>1875</v>
      </c>
      <c r="I1303" s="93" t="s">
        <v>2346</v>
      </c>
      <c r="J1303" s="19" t="s">
        <v>3428</v>
      </c>
      <c r="K1303" s="19" t="s">
        <v>3</v>
      </c>
      <c r="L1303" s="51"/>
      <c r="M1303" s="51"/>
      <c r="N1303" s="19" t="str">
        <f t="shared" si="384"/>
        <v/>
      </c>
      <c r="O1303" s="22" t="str">
        <f t="shared" ca="1" si="367"/>
        <v>ja</v>
      </c>
      <c r="P1303" s="22" t="str">
        <f t="shared" ca="1" si="368"/>
        <v>ja</v>
      </c>
      <c r="Q1303" s="20" t="str">
        <f t="shared" ca="1" si="385"/>
        <v>Ja</v>
      </c>
      <c r="R1303" s="53" t="s">
        <v>1874</v>
      </c>
      <c r="S1303" s="73" t="s">
        <v>2345</v>
      </c>
      <c r="T1303" s="28"/>
      <c r="U1303" s="33" t="str">
        <f t="shared" si="375"/>
        <v/>
      </c>
      <c r="V1303" s="29"/>
      <c r="W1303" s="35"/>
      <c r="X1303" s="35"/>
      <c r="Y1303" s="35"/>
      <c r="Z1303" s="35"/>
      <c r="AA1303" s="24" t="str">
        <f>IF(W1303&lt;&gt;"",VLOOKUP(W1303,'Anlagentypen strukt inkl RD end'!$A$2:$H$40,8),"")</f>
        <v/>
      </c>
      <c r="AB1303" s="24" t="str">
        <f>IF(X1303&lt;&gt;"",VLOOKUP(X1303,'Anlagentypen strukt inkl RD end'!$A$2:$H$40,8),"")</f>
        <v/>
      </c>
      <c r="AC1303" s="24" t="str">
        <f>IF(Y1303&lt;&gt;"",VLOOKUP(Y1303,'Anlagentypen strukt inkl RD end'!$A$2:$H$40,8),"")</f>
        <v/>
      </c>
      <c r="AD1303" s="24" t="str">
        <f>IF(Z1303&lt;&gt;"",VLOOKUP(Z1303,'Anlagentypen strukt inkl RD end'!$A$2:$H$40,8),"")</f>
        <v/>
      </c>
      <c r="AE1303" s="33" t="str">
        <f t="shared" si="376"/>
        <v/>
      </c>
      <c r="AF1303" s="25"/>
      <c r="AG1303" s="25"/>
      <c r="AH1303" s="25"/>
      <c r="AI1303" s="25"/>
      <c r="AJ1303" s="47" t="str">
        <f t="shared" si="377"/>
        <v/>
      </c>
      <c r="AK1303" s="48" t="str">
        <f t="shared" si="371"/>
        <v/>
      </c>
      <c r="AL1303" s="47" t="str">
        <f t="shared" si="382"/>
        <v/>
      </c>
      <c r="AM1303" s="27"/>
      <c r="AN1303" s="36" t="str">
        <f t="shared" si="372"/>
        <v/>
      </c>
      <c r="AO1303" s="39" t="str">
        <f t="shared" si="386"/>
        <v/>
      </c>
      <c r="AP1303" s="39" t="str">
        <f t="shared" si="378"/>
        <v>X</v>
      </c>
      <c r="AQ1303" s="97" t="str">
        <f t="shared" si="373"/>
        <v/>
      </c>
      <c r="AR1303" s="140" t="str">
        <f>_xlfn.IFNA(IF(AND(MATCH(B1303,SlNrfürStrecke!A:A,0)&gt;0,MATCH(C1303,SlNrfürStrecke!B:B,0)&gt;0)=TRUE,"ja","nein"),"nein")</f>
        <v>ja</v>
      </c>
      <c r="AS1303" s="140" t="str">
        <f t="shared" si="379"/>
        <v>ja</v>
      </c>
      <c r="AT1303" s="113" t="str">
        <f t="shared" si="380"/>
        <v>Nein</v>
      </c>
      <c r="AU1303" s="113"/>
      <c r="AV1303" s="141" t="s">
        <v>3607</v>
      </c>
    </row>
    <row r="1304" spans="1:48" s="39" customFormat="1" ht="26.4" x14ac:dyDescent="0.25">
      <c r="A1304" s="23" t="s">
        <v>2345</v>
      </c>
      <c r="B1304" s="77">
        <v>57133</v>
      </c>
      <c r="C1304" s="80" t="s">
        <v>3</v>
      </c>
      <c r="D1304" s="81" t="s">
        <v>3</v>
      </c>
      <c r="E1304" s="37" t="b">
        <f t="shared" si="381"/>
        <v>1</v>
      </c>
      <c r="F1304" s="37" t="b">
        <f t="shared" si="374"/>
        <v>0</v>
      </c>
      <c r="G1304" s="38" t="str">
        <f t="shared" si="383"/>
        <v xml:space="preserve">57133  </v>
      </c>
      <c r="H1304" s="18" t="s">
        <v>3432</v>
      </c>
      <c r="I1304" s="93" t="s">
        <v>2346</v>
      </c>
      <c r="J1304" s="19" t="s">
        <v>3</v>
      </c>
      <c r="K1304" s="19" t="s">
        <v>3</v>
      </c>
      <c r="L1304" s="55">
        <v>44562</v>
      </c>
      <c r="M1304" s="51"/>
      <c r="N1304" s="19" t="str">
        <f t="shared" si="384"/>
        <v>Ja</v>
      </c>
      <c r="O1304" s="22" t="str">
        <f t="shared" ca="1" si="367"/>
        <v>ja</v>
      </c>
      <c r="P1304" s="22" t="str">
        <f t="shared" ca="1" si="368"/>
        <v>ja</v>
      </c>
      <c r="Q1304" s="21" t="str">
        <f t="shared" ca="1" si="385"/>
        <v>Ja</v>
      </c>
      <c r="R1304" s="53" t="s">
        <v>3433</v>
      </c>
      <c r="S1304" s="73" t="s">
        <v>2345</v>
      </c>
      <c r="T1304" s="28"/>
      <c r="U1304" s="33" t="str">
        <f t="shared" si="375"/>
        <v/>
      </c>
      <c r="V1304" s="29"/>
      <c r="W1304" s="35"/>
      <c r="X1304" s="35"/>
      <c r="Y1304" s="35"/>
      <c r="Z1304" s="35"/>
      <c r="AA1304" s="24" t="str">
        <f>IF(W1304&lt;&gt;"",VLOOKUP(W1304,'Anlagentypen strukt inkl RD end'!$A$2:$H$40,8),"")</f>
        <v/>
      </c>
      <c r="AB1304" s="24" t="str">
        <f>IF(X1304&lt;&gt;"",VLOOKUP(X1304,'Anlagentypen strukt inkl RD end'!$A$2:$H$40,8),"")</f>
        <v/>
      </c>
      <c r="AC1304" s="24" t="str">
        <f>IF(Y1304&lt;&gt;"",VLOOKUP(Y1304,'Anlagentypen strukt inkl RD end'!$A$2:$H$40,8),"")</f>
        <v/>
      </c>
      <c r="AD1304" s="24" t="str">
        <f>IF(Z1304&lt;&gt;"",VLOOKUP(Z1304,'Anlagentypen strukt inkl RD end'!$A$2:$H$40,8),"")</f>
        <v/>
      </c>
      <c r="AE1304" s="33" t="str">
        <f t="shared" si="376"/>
        <v/>
      </c>
      <c r="AF1304" s="25"/>
      <c r="AG1304" s="25"/>
      <c r="AH1304" s="25"/>
      <c r="AI1304" s="25"/>
      <c r="AJ1304" s="47" t="str">
        <f t="shared" si="377"/>
        <v/>
      </c>
      <c r="AK1304" s="48" t="str">
        <f t="shared" si="371"/>
        <v/>
      </c>
      <c r="AL1304" s="47" t="str">
        <f t="shared" si="382"/>
        <v/>
      </c>
      <c r="AM1304" s="27"/>
      <c r="AN1304" s="36" t="str">
        <f t="shared" si="372"/>
        <v/>
      </c>
      <c r="AO1304" s="39" t="str">
        <f t="shared" si="386"/>
        <v/>
      </c>
      <c r="AP1304" s="39" t="str">
        <f t="shared" si="378"/>
        <v>X</v>
      </c>
      <c r="AQ1304" s="97" t="str">
        <f t="shared" si="373"/>
        <v/>
      </c>
      <c r="AR1304" s="140" t="str">
        <f>_xlfn.IFNA(IF(AND(MATCH(B1304,SlNrfürStrecke!A:A,0)&gt;0,MATCH(C1304,SlNrfürStrecke!B:B,0)&gt;0)=TRUE,"ja","nein"),"nein")</f>
        <v>ja</v>
      </c>
      <c r="AS1304" s="140" t="str">
        <f t="shared" si="379"/>
        <v>ja</v>
      </c>
      <c r="AT1304" s="113" t="str">
        <f t="shared" si="380"/>
        <v>Nein</v>
      </c>
      <c r="AU1304" s="113"/>
      <c r="AV1304" s="141" t="s">
        <v>3607</v>
      </c>
    </row>
    <row r="1305" spans="1:48" s="39" customFormat="1" ht="26.4" hidden="1" x14ac:dyDescent="0.25">
      <c r="A1305" s="23"/>
      <c r="B1305" s="77">
        <v>57133</v>
      </c>
      <c r="C1305" s="81" t="s">
        <v>7</v>
      </c>
      <c r="D1305" s="81" t="s">
        <v>8</v>
      </c>
      <c r="E1305" s="37" t="b">
        <f t="shared" si="381"/>
        <v>0</v>
      </c>
      <c r="F1305" s="37" t="b">
        <f t="shared" si="374"/>
        <v>0</v>
      </c>
      <c r="G1305" s="38" t="str">
        <f t="shared" si="383"/>
        <v>57133 77 g</v>
      </c>
      <c r="H1305" s="18" t="s">
        <v>3432</v>
      </c>
      <c r="I1305" s="94" t="s">
        <v>9</v>
      </c>
      <c r="J1305" s="19" t="s">
        <v>3</v>
      </c>
      <c r="K1305" s="19" t="s">
        <v>3</v>
      </c>
      <c r="L1305" s="55">
        <v>44562</v>
      </c>
      <c r="M1305" s="51"/>
      <c r="N1305" s="19" t="str">
        <f t="shared" si="384"/>
        <v>Ja</v>
      </c>
      <c r="O1305" s="22" t="str">
        <f t="shared" ca="1" si="367"/>
        <v>ja</v>
      </c>
      <c r="P1305" s="22" t="str">
        <f t="shared" ca="1" si="368"/>
        <v>ja</v>
      </c>
      <c r="Q1305" s="21" t="str">
        <f t="shared" ca="1" si="385"/>
        <v>Ja</v>
      </c>
      <c r="R1305" s="53" t="s">
        <v>3434</v>
      </c>
      <c r="S1305" s="84"/>
      <c r="T1305" s="83"/>
      <c r="U1305" s="33" t="str">
        <f t="shared" si="375"/>
        <v/>
      </c>
      <c r="V1305" s="29"/>
      <c r="W1305" s="35"/>
      <c r="X1305" s="35"/>
      <c r="Y1305" s="35"/>
      <c r="Z1305" s="35"/>
      <c r="AA1305" s="24" t="str">
        <f>IF(W1305&lt;&gt;"",VLOOKUP(W1305,'Anlagentypen strukt inkl RD end'!$A$2:$H$40,8),"")</f>
        <v/>
      </c>
      <c r="AB1305" s="24" t="str">
        <f>IF(X1305&lt;&gt;"",VLOOKUP(X1305,'Anlagentypen strukt inkl RD end'!$A$2:$H$40,8),"")</f>
        <v/>
      </c>
      <c r="AC1305" s="24" t="str">
        <f>IF(Y1305&lt;&gt;"",VLOOKUP(Y1305,'Anlagentypen strukt inkl RD end'!$A$2:$H$40,8),"")</f>
        <v/>
      </c>
      <c r="AD1305" s="24" t="str">
        <f>IF(Z1305&lt;&gt;"",VLOOKUP(Z1305,'Anlagentypen strukt inkl RD end'!$A$2:$H$40,8),"")</f>
        <v/>
      </c>
      <c r="AE1305" s="33" t="str">
        <f t="shared" si="376"/>
        <v/>
      </c>
      <c r="AF1305" s="25"/>
      <c r="AG1305" s="25"/>
      <c r="AH1305" s="25"/>
      <c r="AI1305" s="25"/>
      <c r="AJ1305" s="47" t="str">
        <f t="shared" si="377"/>
        <v/>
      </c>
      <c r="AK1305" s="48" t="str">
        <f t="shared" si="371"/>
        <v/>
      </c>
      <c r="AL1305" s="47" t="str">
        <f t="shared" si="382"/>
        <v/>
      </c>
      <c r="AM1305" s="27"/>
      <c r="AN1305" s="36" t="str">
        <f t="shared" si="372"/>
        <v/>
      </c>
      <c r="AO1305" s="39" t="str">
        <f t="shared" si="386"/>
        <v/>
      </c>
      <c r="AP1305" s="39" t="str">
        <f t="shared" si="378"/>
        <v/>
      </c>
      <c r="AQ1305" s="97" t="str">
        <f t="shared" si="373"/>
        <v/>
      </c>
      <c r="AR1305" s="113" t="str">
        <f>_xlfn.IFNA(IF(AND(MATCH(B1305,SlNrfürStrecke!A:A,0)&gt;0,MATCH(C1305,SlNrfürStrecke!B:B,0)&gt;0)=TRUE,"ja","nein"),"nein")</f>
        <v>nein</v>
      </c>
      <c r="AS1305" s="140" t="str">
        <f t="shared" si="379"/>
        <v>nein</v>
      </c>
      <c r="AT1305" s="113" t="str">
        <f t="shared" si="380"/>
        <v>Ja</v>
      </c>
      <c r="AU1305" s="113"/>
      <c r="AV1305" s="141" t="s">
        <v>3607</v>
      </c>
    </row>
    <row r="1306" spans="1:48" s="39" customFormat="1" ht="26.4" hidden="1" x14ac:dyDescent="0.25">
      <c r="A1306" s="23"/>
      <c r="B1306" s="77">
        <v>57133</v>
      </c>
      <c r="C1306" s="81" t="s">
        <v>142</v>
      </c>
      <c r="D1306" s="81" t="s">
        <v>3</v>
      </c>
      <c r="E1306" s="37" t="b">
        <f t="shared" si="381"/>
        <v>0</v>
      </c>
      <c r="F1306" s="37" t="b">
        <f t="shared" si="374"/>
        <v>0</v>
      </c>
      <c r="G1306" s="38" t="str">
        <f t="shared" si="383"/>
        <v xml:space="preserve">57133 91 </v>
      </c>
      <c r="H1306" s="18" t="s">
        <v>3432</v>
      </c>
      <c r="I1306" s="94" t="s">
        <v>3164</v>
      </c>
      <c r="J1306" s="19" t="s">
        <v>3</v>
      </c>
      <c r="K1306" s="19" t="s">
        <v>3</v>
      </c>
      <c r="L1306" s="55">
        <v>44562</v>
      </c>
      <c r="M1306" s="51"/>
      <c r="N1306" s="19" t="str">
        <f t="shared" si="384"/>
        <v>Ja</v>
      </c>
      <c r="O1306" s="22" t="str">
        <f t="shared" ca="1" si="367"/>
        <v>ja</v>
      </c>
      <c r="P1306" s="22" t="str">
        <f t="shared" ca="1" si="368"/>
        <v>ja</v>
      </c>
      <c r="Q1306" s="21" t="str">
        <f t="shared" ca="1" si="385"/>
        <v>Ja</v>
      </c>
      <c r="R1306" s="53" t="s">
        <v>3435</v>
      </c>
      <c r="S1306" s="73"/>
      <c r="T1306" s="28"/>
      <c r="U1306" s="33" t="str">
        <f t="shared" si="375"/>
        <v/>
      </c>
      <c r="V1306" s="29"/>
      <c r="W1306" s="35"/>
      <c r="X1306" s="35"/>
      <c r="Y1306" s="35"/>
      <c r="Z1306" s="35"/>
      <c r="AA1306" s="24" t="str">
        <f>IF(W1306&lt;&gt;"",VLOOKUP(W1306,'Anlagentypen strukt inkl RD end'!$A$2:$H$40,8),"")</f>
        <v/>
      </c>
      <c r="AB1306" s="24" t="str">
        <f>IF(X1306&lt;&gt;"",VLOOKUP(X1306,'Anlagentypen strukt inkl RD end'!$A$2:$H$40,8),"")</f>
        <v/>
      </c>
      <c r="AC1306" s="24" t="str">
        <f>IF(Y1306&lt;&gt;"",VLOOKUP(Y1306,'Anlagentypen strukt inkl RD end'!$A$2:$H$40,8),"")</f>
        <v/>
      </c>
      <c r="AD1306" s="24" t="str">
        <f>IF(Z1306&lt;&gt;"",VLOOKUP(Z1306,'Anlagentypen strukt inkl RD end'!$A$2:$H$40,8),"")</f>
        <v/>
      </c>
      <c r="AE1306" s="33" t="str">
        <f t="shared" si="376"/>
        <v/>
      </c>
      <c r="AF1306" s="25"/>
      <c r="AG1306" s="25"/>
      <c r="AH1306" s="25"/>
      <c r="AI1306" s="25"/>
      <c r="AJ1306" s="47" t="str">
        <f t="shared" si="377"/>
        <v/>
      </c>
      <c r="AK1306" s="48" t="str">
        <f t="shared" si="371"/>
        <v/>
      </c>
      <c r="AL1306" s="47" t="str">
        <f t="shared" si="382"/>
        <v/>
      </c>
      <c r="AM1306" s="27"/>
      <c r="AN1306" s="36" t="str">
        <f t="shared" si="372"/>
        <v/>
      </c>
      <c r="AO1306" s="39" t="str">
        <f t="shared" si="386"/>
        <v/>
      </c>
      <c r="AP1306" s="39" t="str">
        <f t="shared" si="378"/>
        <v/>
      </c>
      <c r="AQ1306" s="97" t="str">
        <f t="shared" si="373"/>
        <v/>
      </c>
      <c r="AR1306" s="113" t="str">
        <f>_xlfn.IFNA(IF(AND(MATCH(B1306,SlNrfürStrecke!A:A,0)&gt;0,MATCH(C1306,SlNrfürStrecke!B:B,0)&gt;0)=TRUE,"ja","nein"),"nein")</f>
        <v>nein</v>
      </c>
      <c r="AS1306" s="140" t="str">
        <f t="shared" si="379"/>
        <v>nein</v>
      </c>
      <c r="AT1306" s="113" t="str">
        <f t="shared" si="380"/>
        <v>Ja</v>
      </c>
      <c r="AU1306" s="113"/>
      <c r="AV1306" s="141" t="s">
        <v>3607</v>
      </c>
    </row>
    <row r="1307" spans="1:48" s="39" customFormat="1" ht="26.4" hidden="1" x14ac:dyDescent="0.25">
      <c r="A1307" s="23"/>
      <c r="B1307" s="77">
        <v>57201</v>
      </c>
      <c r="C1307" s="80" t="s">
        <v>3</v>
      </c>
      <c r="D1307" s="81" t="s">
        <v>8</v>
      </c>
      <c r="E1307" s="37" t="b">
        <f t="shared" si="381"/>
        <v>0</v>
      </c>
      <c r="F1307" s="37" t="b">
        <f t="shared" si="374"/>
        <v>0</v>
      </c>
      <c r="G1307" s="38" t="str">
        <f t="shared" si="383"/>
        <v>57201  g</v>
      </c>
      <c r="H1307" s="18" t="s">
        <v>1877</v>
      </c>
      <c r="I1307" s="93" t="s">
        <v>2346</v>
      </c>
      <c r="J1307" s="19" t="s">
        <v>3</v>
      </c>
      <c r="K1307" s="19" t="s">
        <v>3</v>
      </c>
      <c r="L1307" s="51"/>
      <c r="M1307" s="51"/>
      <c r="N1307" s="19" t="str">
        <f t="shared" si="384"/>
        <v/>
      </c>
      <c r="O1307" s="22" t="str">
        <f t="shared" ref="O1307:O1367" ca="1" si="387">IF(OR(L1307&lt;TODAY(),L1307=""),"ja","nein")</f>
        <v>ja</v>
      </c>
      <c r="P1307" s="22" t="str">
        <f t="shared" ref="P1307:P1367" ca="1" si="388">IF(OR(M1307&gt;TODAY(),M1307=""),"ja","nein")</f>
        <v>ja</v>
      </c>
      <c r="Q1307" s="20" t="str">
        <f t="shared" ca="1" si="385"/>
        <v>Ja</v>
      </c>
      <c r="R1307" s="53" t="s">
        <v>1876</v>
      </c>
      <c r="S1307" s="84"/>
      <c r="T1307" s="83"/>
      <c r="U1307" s="33" t="str">
        <f t="shared" si="375"/>
        <v/>
      </c>
      <c r="V1307" s="29"/>
      <c r="W1307" s="35"/>
      <c r="X1307" s="35"/>
      <c r="Y1307" s="35"/>
      <c r="Z1307" s="35"/>
      <c r="AA1307" s="24" t="str">
        <f>IF(W1307&lt;&gt;"",VLOOKUP(W1307,'Anlagentypen strukt inkl RD end'!$A$2:$H$40,8),"")</f>
        <v/>
      </c>
      <c r="AB1307" s="24" t="str">
        <f>IF(X1307&lt;&gt;"",VLOOKUP(X1307,'Anlagentypen strukt inkl RD end'!$A$2:$H$40,8),"")</f>
        <v/>
      </c>
      <c r="AC1307" s="24" t="str">
        <f>IF(Y1307&lt;&gt;"",VLOOKUP(Y1307,'Anlagentypen strukt inkl RD end'!$A$2:$H$40,8),"")</f>
        <v/>
      </c>
      <c r="AD1307" s="24" t="str">
        <f>IF(Z1307&lt;&gt;"",VLOOKUP(Z1307,'Anlagentypen strukt inkl RD end'!$A$2:$H$40,8),"")</f>
        <v/>
      </c>
      <c r="AE1307" s="33" t="str">
        <f t="shared" si="376"/>
        <v/>
      </c>
      <c r="AF1307" s="25"/>
      <c r="AG1307" s="25"/>
      <c r="AH1307" s="25"/>
      <c r="AI1307" s="25"/>
      <c r="AJ1307" s="47" t="str">
        <f t="shared" si="377"/>
        <v/>
      </c>
      <c r="AK1307" s="48" t="str">
        <f t="shared" si="371"/>
        <v/>
      </c>
      <c r="AL1307" s="47" t="str">
        <f t="shared" si="382"/>
        <v/>
      </c>
      <c r="AM1307" s="27"/>
      <c r="AN1307" s="36" t="str">
        <f t="shared" si="372"/>
        <v/>
      </c>
      <c r="AO1307" s="39" t="str">
        <f t="shared" si="386"/>
        <v/>
      </c>
      <c r="AP1307" s="39" t="str">
        <f t="shared" si="378"/>
        <v/>
      </c>
      <c r="AQ1307" s="97" t="str">
        <f t="shared" si="373"/>
        <v/>
      </c>
      <c r="AR1307" s="140" t="str">
        <f>_xlfn.IFNA(IF(AND(MATCH(B1307,SlNrfürStrecke!A:A,0)&gt;0,MATCH(C1307,SlNrfürStrecke!B:B,0)&gt;0)=TRUE,"ja","nein"),"nein")</f>
        <v>nein</v>
      </c>
      <c r="AS1307" s="140" t="str">
        <f t="shared" si="379"/>
        <v>nein</v>
      </c>
      <c r="AT1307" s="113" t="str">
        <f t="shared" si="380"/>
        <v>Ja</v>
      </c>
      <c r="AU1307" s="113"/>
      <c r="AV1307" s="141" t="s">
        <v>3607</v>
      </c>
    </row>
    <row r="1308" spans="1:48" s="39" customFormat="1" ht="26.4" hidden="1" x14ac:dyDescent="0.25">
      <c r="A1308" s="23"/>
      <c r="B1308" s="77">
        <v>57201</v>
      </c>
      <c r="C1308" s="81" t="s">
        <v>112</v>
      </c>
      <c r="D1308" s="81" t="s">
        <v>3</v>
      </c>
      <c r="E1308" s="37" t="b">
        <f t="shared" si="381"/>
        <v>0</v>
      </c>
      <c r="F1308" s="37" t="b">
        <f t="shared" si="374"/>
        <v>0</v>
      </c>
      <c r="G1308" s="38" t="str">
        <f t="shared" si="383"/>
        <v xml:space="preserve">57201 88 </v>
      </c>
      <c r="H1308" s="18" t="s">
        <v>1877</v>
      </c>
      <c r="I1308" s="94" t="s">
        <v>113</v>
      </c>
      <c r="J1308" s="19" t="s">
        <v>3</v>
      </c>
      <c r="K1308" s="19" t="s">
        <v>3</v>
      </c>
      <c r="L1308" s="51"/>
      <c r="M1308" s="51"/>
      <c r="N1308" s="19" t="str">
        <f t="shared" si="384"/>
        <v/>
      </c>
      <c r="O1308" s="22" t="str">
        <f t="shared" ca="1" si="387"/>
        <v>ja</v>
      </c>
      <c r="P1308" s="22" t="str">
        <f t="shared" ca="1" si="388"/>
        <v>ja</v>
      </c>
      <c r="Q1308" s="20" t="str">
        <f t="shared" ca="1" si="385"/>
        <v>Ja</v>
      </c>
      <c r="R1308" s="53" t="s">
        <v>1878</v>
      </c>
      <c r="S1308" s="73"/>
      <c r="T1308" s="28"/>
      <c r="U1308" s="33" t="str">
        <f t="shared" si="375"/>
        <v/>
      </c>
      <c r="V1308" s="29"/>
      <c r="W1308" s="35"/>
      <c r="X1308" s="35"/>
      <c r="Y1308" s="35"/>
      <c r="Z1308" s="35"/>
      <c r="AA1308" s="24" t="str">
        <f>IF(W1308&lt;&gt;"",VLOOKUP(W1308,'Anlagentypen strukt inkl RD end'!$A$2:$H$40,8),"")</f>
        <v/>
      </c>
      <c r="AB1308" s="24" t="str">
        <f>IF(X1308&lt;&gt;"",VLOOKUP(X1308,'Anlagentypen strukt inkl RD end'!$A$2:$H$40,8),"")</f>
        <v/>
      </c>
      <c r="AC1308" s="24" t="str">
        <f>IF(Y1308&lt;&gt;"",VLOOKUP(Y1308,'Anlagentypen strukt inkl RD end'!$A$2:$H$40,8),"")</f>
        <v/>
      </c>
      <c r="AD1308" s="24" t="str">
        <f>IF(Z1308&lt;&gt;"",VLOOKUP(Z1308,'Anlagentypen strukt inkl RD end'!$A$2:$H$40,8),"")</f>
        <v/>
      </c>
      <c r="AE1308" s="33" t="str">
        <f t="shared" si="376"/>
        <v/>
      </c>
      <c r="AF1308" s="25"/>
      <c r="AG1308" s="25"/>
      <c r="AH1308" s="25"/>
      <c r="AI1308" s="25"/>
      <c r="AJ1308" s="47" t="str">
        <f t="shared" si="377"/>
        <v/>
      </c>
      <c r="AK1308" s="48" t="str">
        <f t="shared" si="371"/>
        <v/>
      </c>
      <c r="AL1308" s="47" t="str">
        <f t="shared" si="382"/>
        <v/>
      </c>
      <c r="AM1308" s="27"/>
      <c r="AN1308" s="36" t="str">
        <f t="shared" si="372"/>
        <v/>
      </c>
      <c r="AO1308" s="39" t="str">
        <f t="shared" si="386"/>
        <v/>
      </c>
      <c r="AP1308" s="39" t="str">
        <f t="shared" si="378"/>
        <v/>
      </c>
      <c r="AQ1308" s="97" t="str">
        <f t="shared" si="373"/>
        <v/>
      </c>
      <c r="AR1308" s="113" t="str">
        <f>_xlfn.IFNA(IF(AND(MATCH(B1308,SlNrfürStrecke!A:A,0)&gt;0,MATCH(C1308,SlNrfürStrecke!B:B,0)&gt;0)=TRUE,"ja","nein"),"nein")</f>
        <v>nein</v>
      </c>
      <c r="AS1308" s="140" t="str">
        <f t="shared" si="379"/>
        <v>nein</v>
      </c>
      <c r="AT1308" s="113" t="str">
        <f t="shared" si="380"/>
        <v>Ja</v>
      </c>
      <c r="AU1308" s="113"/>
      <c r="AV1308" s="141" t="s">
        <v>3607</v>
      </c>
    </row>
    <row r="1309" spans="1:48" s="39" customFormat="1" ht="39.6" hidden="1" x14ac:dyDescent="0.25">
      <c r="A1309" s="23"/>
      <c r="B1309" s="77">
        <v>57202</v>
      </c>
      <c r="C1309" s="80" t="s">
        <v>3</v>
      </c>
      <c r="D1309" s="81" t="s">
        <v>8</v>
      </c>
      <c r="E1309" s="37" t="b">
        <f t="shared" si="381"/>
        <v>0</v>
      </c>
      <c r="F1309" s="37" t="b">
        <f t="shared" si="374"/>
        <v>0</v>
      </c>
      <c r="G1309" s="38" t="str">
        <f t="shared" si="383"/>
        <v>57202  g</v>
      </c>
      <c r="H1309" s="18" t="s">
        <v>1880</v>
      </c>
      <c r="I1309" s="93" t="s">
        <v>2346</v>
      </c>
      <c r="J1309" s="19" t="s">
        <v>3</v>
      </c>
      <c r="K1309" s="19" t="s">
        <v>3</v>
      </c>
      <c r="L1309" s="51"/>
      <c r="M1309" s="51"/>
      <c r="N1309" s="19" t="str">
        <f t="shared" si="384"/>
        <v/>
      </c>
      <c r="O1309" s="22" t="str">
        <f t="shared" ca="1" si="387"/>
        <v>ja</v>
      </c>
      <c r="P1309" s="22" t="str">
        <f t="shared" ca="1" si="388"/>
        <v>ja</v>
      </c>
      <c r="Q1309" s="20" t="str">
        <f t="shared" ca="1" si="385"/>
        <v>Ja</v>
      </c>
      <c r="R1309" s="53" t="s">
        <v>1879</v>
      </c>
      <c r="S1309" s="84"/>
      <c r="T1309" s="83"/>
      <c r="U1309" s="33" t="str">
        <f t="shared" si="375"/>
        <v/>
      </c>
      <c r="V1309" s="29"/>
      <c r="W1309" s="35"/>
      <c r="X1309" s="35"/>
      <c r="Y1309" s="35"/>
      <c r="Z1309" s="35"/>
      <c r="AA1309" s="24" t="str">
        <f>IF(W1309&lt;&gt;"",VLOOKUP(W1309,'Anlagentypen strukt inkl RD end'!$A$2:$H$40,8),"")</f>
        <v/>
      </c>
      <c r="AB1309" s="24" t="str">
        <f>IF(X1309&lt;&gt;"",VLOOKUP(X1309,'Anlagentypen strukt inkl RD end'!$A$2:$H$40,8),"")</f>
        <v/>
      </c>
      <c r="AC1309" s="24" t="str">
        <f>IF(Y1309&lt;&gt;"",VLOOKUP(Y1309,'Anlagentypen strukt inkl RD end'!$A$2:$H$40,8),"")</f>
        <v/>
      </c>
      <c r="AD1309" s="24" t="str">
        <f>IF(Z1309&lt;&gt;"",VLOOKUP(Z1309,'Anlagentypen strukt inkl RD end'!$A$2:$H$40,8),"")</f>
        <v/>
      </c>
      <c r="AE1309" s="33" t="str">
        <f t="shared" si="376"/>
        <v/>
      </c>
      <c r="AF1309" s="25"/>
      <c r="AG1309" s="25"/>
      <c r="AH1309" s="25"/>
      <c r="AI1309" s="25"/>
      <c r="AJ1309" s="47" t="str">
        <f t="shared" si="377"/>
        <v/>
      </c>
      <c r="AK1309" s="48" t="str">
        <f t="shared" si="371"/>
        <v/>
      </c>
      <c r="AL1309" s="47" t="str">
        <f t="shared" si="382"/>
        <v/>
      </c>
      <c r="AM1309" s="27"/>
      <c r="AN1309" s="36" t="str">
        <f t="shared" si="372"/>
        <v/>
      </c>
      <c r="AO1309" s="39" t="str">
        <f t="shared" si="386"/>
        <v/>
      </c>
      <c r="AP1309" s="39" t="str">
        <f t="shared" si="378"/>
        <v/>
      </c>
      <c r="AQ1309" s="97" t="str">
        <f t="shared" si="373"/>
        <v/>
      </c>
      <c r="AR1309" s="140" t="str">
        <f>_xlfn.IFNA(IF(AND(MATCH(B1309,SlNrfürStrecke!A:A,0)&gt;0,MATCH(C1309,SlNrfürStrecke!B:B,0)&gt;0)=TRUE,"ja","nein"),"nein")</f>
        <v>nein</v>
      </c>
      <c r="AS1309" s="140" t="str">
        <f t="shared" si="379"/>
        <v>nein</v>
      </c>
      <c r="AT1309" s="113" t="str">
        <f t="shared" si="380"/>
        <v>Ja</v>
      </c>
      <c r="AU1309" s="113"/>
      <c r="AV1309" s="141" t="s">
        <v>3607</v>
      </c>
    </row>
    <row r="1310" spans="1:48" s="39" customFormat="1" ht="39.6" hidden="1" x14ac:dyDescent="0.25">
      <c r="A1310" s="23"/>
      <c r="B1310" s="77">
        <v>57202</v>
      </c>
      <c r="C1310" s="81" t="s">
        <v>112</v>
      </c>
      <c r="D1310" s="81" t="s">
        <v>3</v>
      </c>
      <c r="E1310" s="37" t="b">
        <f t="shared" si="381"/>
        <v>0</v>
      </c>
      <c r="F1310" s="37" t="b">
        <f t="shared" si="374"/>
        <v>0</v>
      </c>
      <c r="G1310" s="38" t="str">
        <f t="shared" si="383"/>
        <v xml:space="preserve">57202 88 </v>
      </c>
      <c r="H1310" s="18" t="s">
        <v>1880</v>
      </c>
      <c r="I1310" s="94" t="s">
        <v>113</v>
      </c>
      <c r="J1310" s="19" t="s">
        <v>3</v>
      </c>
      <c r="K1310" s="19" t="s">
        <v>3</v>
      </c>
      <c r="L1310" s="51"/>
      <c r="M1310" s="51"/>
      <c r="N1310" s="19" t="str">
        <f t="shared" si="384"/>
        <v/>
      </c>
      <c r="O1310" s="22" t="str">
        <f t="shared" ca="1" si="387"/>
        <v>ja</v>
      </c>
      <c r="P1310" s="22" t="str">
        <f t="shared" ca="1" si="388"/>
        <v>ja</v>
      </c>
      <c r="Q1310" s="20" t="str">
        <f t="shared" ca="1" si="385"/>
        <v>Ja</v>
      </c>
      <c r="R1310" s="53" t="s">
        <v>1881</v>
      </c>
      <c r="S1310" s="73"/>
      <c r="T1310" s="28"/>
      <c r="U1310" s="33" t="str">
        <f t="shared" si="375"/>
        <v/>
      </c>
      <c r="V1310" s="29"/>
      <c r="W1310" s="35"/>
      <c r="X1310" s="35"/>
      <c r="Y1310" s="35"/>
      <c r="Z1310" s="35"/>
      <c r="AA1310" s="24" t="str">
        <f>IF(W1310&lt;&gt;"",VLOOKUP(W1310,'Anlagentypen strukt inkl RD end'!$A$2:$H$40,8),"")</f>
        <v/>
      </c>
      <c r="AB1310" s="24" t="str">
        <f>IF(X1310&lt;&gt;"",VLOOKUP(X1310,'Anlagentypen strukt inkl RD end'!$A$2:$H$40,8),"")</f>
        <v/>
      </c>
      <c r="AC1310" s="24" t="str">
        <f>IF(Y1310&lt;&gt;"",VLOOKUP(Y1310,'Anlagentypen strukt inkl RD end'!$A$2:$H$40,8),"")</f>
        <v/>
      </c>
      <c r="AD1310" s="24" t="str">
        <f>IF(Z1310&lt;&gt;"",VLOOKUP(Z1310,'Anlagentypen strukt inkl RD end'!$A$2:$H$40,8),"")</f>
        <v/>
      </c>
      <c r="AE1310" s="33" t="str">
        <f t="shared" si="376"/>
        <v/>
      </c>
      <c r="AF1310" s="25"/>
      <c r="AG1310" s="25"/>
      <c r="AH1310" s="25"/>
      <c r="AI1310" s="25"/>
      <c r="AJ1310" s="47" t="str">
        <f t="shared" si="377"/>
        <v/>
      </c>
      <c r="AK1310" s="48" t="str">
        <f t="shared" si="371"/>
        <v/>
      </c>
      <c r="AL1310" s="47" t="str">
        <f t="shared" si="382"/>
        <v/>
      </c>
      <c r="AM1310" s="27"/>
      <c r="AN1310" s="36" t="str">
        <f t="shared" si="372"/>
        <v/>
      </c>
      <c r="AO1310" s="39" t="str">
        <f t="shared" si="386"/>
        <v/>
      </c>
      <c r="AP1310" s="39" t="str">
        <f t="shared" si="378"/>
        <v/>
      </c>
      <c r="AQ1310" s="97" t="str">
        <f t="shared" si="373"/>
        <v/>
      </c>
      <c r="AR1310" s="113" t="str">
        <f>_xlfn.IFNA(IF(AND(MATCH(B1310,SlNrfürStrecke!A:A,0)&gt;0,MATCH(C1310,SlNrfürStrecke!B:B,0)&gt;0)=TRUE,"ja","nein"),"nein")</f>
        <v>nein</v>
      </c>
      <c r="AS1310" s="140" t="str">
        <f t="shared" si="379"/>
        <v>nein</v>
      </c>
      <c r="AT1310" s="113" t="str">
        <f t="shared" si="380"/>
        <v>Ja</v>
      </c>
      <c r="AU1310" s="113"/>
      <c r="AV1310" s="141" t="s">
        <v>3607</v>
      </c>
    </row>
    <row r="1311" spans="1:48" s="39" customFormat="1" ht="26.4" hidden="1" x14ac:dyDescent="0.25">
      <c r="A1311" s="23"/>
      <c r="B1311" s="77">
        <v>57203</v>
      </c>
      <c r="C1311" s="80" t="s">
        <v>3</v>
      </c>
      <c r="D1311" s="81" t="s">
        <v>8</v>
      </c>
      <c r="E1311" s="37" t="b">
        <f t="shared" si="381"/>
        <v>0</v>
      </c>
      <c r="F1311" s="37" t="b">
        <f t="shared" si="374"/>
        <v>0</v>
      </c>
      <c r="G1311" s="38" t="str">
        <f t="shared" si="383"/>
        <v>57203  g</v>
      </c>
      <c r="H1311" s="18" t="s">
        <v>1883</v>
      </c>
      <c r="I1311" s="93" t="s">
        <v>2346</v>
      </c>
      <c r="J1311" s="19" t="s">
        <v>3</v>
      </c>
      <c r="K1311" s="19" t="s">
        <v>3</v>
      </c>
      <c r="L1311" s="51"/>
      <c r="M1311" s="51"/>
      <c r="N1311" s="19" t="str">
        <f t="shared" si="384"/>
        <v/>
      </c>
      <c r="O1311" s="22" t="str">
        <f t="shared" ca="1" si="387"/>
        <v>ja</v>
      </c>
      <c r="P1311" s="22" t="str">
        <f t="shared" ca="1" si="388"/>
        <v>ja</v>
      </c>
      <c r="Q1311" s="20" t="str">
        <f t="shared" ca="1" si="385"/>
        <v>Ja</v>
      </c>
      <c r="R1311" s="53" t="s">
        <v>1882</v>
      </c>
      <c r="S1311" s="84"/>
      <c r="T1311" s="83"/>
      <c r="U1311" s="33" t="str">
        <f t="shared" si="375"/>
        <v/>
      </c>
      <c r="V1311" s="29"/>
      <c r="W1311" s="35"/>
      <c r="X1311" s="35"/>
      <c r="Y1311" s="35"/>
      <c r="Z1311" s="35"/>
      <c r="AA1311" s="24" t="str">
        <f>IF(W1311&lt;&gt;"",VLOOKUP(W1311,'Anlagentypen strukt inkl RD end'!$A$2:$H$40,8),"")</f>
        <v/>
      </c>
      <c r="AB1311" s="24" t="str">
        <f>IF(X1311&lt;&gt;"",VLOOKUP(X1311,'Anlagentypen strukt inkl RD end'!$A$2:$H$40,8),"")</f>
        <v/>
      </c>
      <c r="AC1311" s="24" t="str">
        <f>IF(Y1311&lt;&gt;"",VLOOKUP(Y1311,'Anlagentypen strukt inkl RD end'!$A$2:$H$40,8),"")</f>
        <v/>
      </c>
      <c r="AD1311" s="24" t="str">
        <f>IF(Z1311&lt;&gt;"",VLOOKUP(Z1311,'Anlagentypen strukt inkl RD end'!$A$2:$H$40,8),"")</f>
        <v/>
      </c>
      <c r="AE1311" s="33" t="str">
        <f t="shared" si="376"/>
        <v/>
      </c>
      <c r="AF1311" s="25"/>
      <c r="AG1311" s="25"/>
      <c r="AH1311" s="25"/>
      <c r="AI1311" s="25"/>
      <c r="AJ1311" s="47" t="str">
        <f t="shared" si="377"/>
        <v/>
      </c>
      <c r="AK1311" s="48" t="str">
        <f t="shared" si="371"/>
        <v/>
      </c>
      <c r="AL1311" s="47" t="str">
        <f t="shared" si="382"/>
        <v/>
      </c>
      <c r="AM1311" s="27"/>
      <c r="AN1311" s="36" t="str">
        <f t="shared" si="372"/>
        <v/>
      </c>
      <c r="AO1311" s="39" t="str">
        <f t="shared" si="386"/>
        <v/>
      </c>
      <c r="AP1311" s="39" t="str">
        <f t="shared" si="378"/>
        <v/>
      </c>
      <c r="AQ1311" s="97" t="str">
        <f t="shared" si="373"/>
        <v/>
      </c>
      <c r="AR1311" s="140" t="str">
        <f>_xlfn.IFNA(IF(AND(MATCH(B1311,SlNrfürStrecke!A:A,0)&gt;0,MATCH(C1311,SlNrfürStrecke!B:B,0)&gt;0)=TRUE,"ja","nein"),"nein")</f>
        <v>nein</v>
      </c>
      <c r="AS1311" s="140" t="str">
        <f t="shared" si="379"/>
        <v>nein</v>
      </c>
      <c r="AT1311" s="113" t="str">
        <f t="shared" si="380"/>
        <v>Ja</v>
      </c>
      <c r="AU1311" s="113"/>
      <c r="AV1311" s="141" t="s">
        <v>3607</v>
      </c>
    </row>
    <row r="1312" spans="1:48" s="39" customFormat="1" ht="26.4" hidden="1" x14ac:dyDescent="0.25">
      <c r="A1312" s="23"/>
      <c r="B1312" s="77">
        <v>57203</v>
      </c>
      <c r="C1312" s="81" t="s">
        <v>112</v>
      </c>
      <c r="D1312" s="81" t="s">
        <v>3</v>
      </c>
      <c r="E1312" s="37" t="b">
        <f t="shared" si="381"/>
        <v>0</v>
      </c>
      <c r="F1312" s="37" t="b">
        <f t="shared" si="374"/>
        <v>0</v>
      </c>
      <c r="G1312" s="38" t="str">
        <f t="shared" si="383"/>
        <v xml:space="preserve">57203 88 </v>
      </c>
      <c r="H1312" s="18" t="s">
        <v>1883</v>
      </c>
      <c r="I1312" s="94" t="s">
        <v>113</v>
      </c>
      <c r="J1312" s="19" t="s">
        <v>3</v>
      </c>
      <c r="K1312" s="19" t="s">
        <v>3</v>
      </c>
      <c r="L1312" s="51"/>
      <c r="M1312" s="51"/>
      <c r="N1312" s="19" t="str">
        <f t="shared" si="384"/>
        <v/>
      </c>
      <c r="O1312" s="22" t="str">
        <f t="shared" ca="1" si="387"/>
        <v>ja</v>
      </c>
      <c r="P1312" s="22" t="str">
        <f t="shared" ca="1" si="388"/>
        <v>ja</v>
      </c>
      <c r="Q1312" s="20" t="str">
        <f t="shared" ca="1" si="385"/>
        <v>Ja</v>
      </c>
      <c r="R1312" s="53" t="s">
        <v>1884</v>
      </c>
      <c r="S1312" s="73"/>
      <c r="T1312" s="28"/>
      <c r="U1312" s="33" t="str">
        <f t="shared" si="375"/>
        <v/>
      </c>
      <c r="V1312" s="29"/>
      <c r="W1312" s="35"/>
      <c r="X1312" s="35"/>
      <c r="Y1312" s="35"/>
      <c r="Z1312" s="35"/>
      <c r="AA1312" s="24" t="str">
        <f>IF(W1312&lt;&gt;"",VLOOKUP(W1312,'Anlagentypen strukt inkl RD end'!$A$2:$H$40,8),"")</f>
        <v/>
      </c>
      <c r="AB1312" s="24" t="str">
        <f>IF(X1312&lt;&gt;"",VLOOKUP(X1312,'Anlagentypen strukt inkl RD end'!$A$2:$H$40,8),"")</f>
        <v/>
      </c>
      <c r="AC1312" s="24" t="str">
        <f>IF(Y1312&lt;&gt;"",VLOOKUP(Y1312,'Anlagentypen strukt inkl RD end'!$A$2:$H$40,8),"")</f>
        <v/>
      </c>
      <c r="AD1312" s="24" t="str">
        <f>IF(Z1312&lt;&gt;"",VLOOKUP(Z1312,'Anlagentypen strukt inkl RD end'!$A$2:$H$40,8),"")</f>
        <v/>
      </c>
      <c r="AE1312" s="33" t="str">
        <f t="shared" si="376"/>
        <v/>
      </c>
      <c r="AF1312" s="25"/>
      <c r="AG1312" s="25"/>
      <c r="AH1312" s="25"/>
      <c r="AI1312" s="25"/>
      <c r="AJ1312" s="47" t="str">
        <f t="shared" si="377"/>
        <v/>
      </c>
      <c r="AK1312" s="48" t="str">
        <f t="shared" si="371"/>
        <v/>
      </c>
      <c r="AL1312" s="47" t="str">
        <f t="shared" si="382"/>
        <v/>
      </c>
      <c r="AM1312" s="27"/>
      <c r="AN1312" s="36" t="str">
        <f t="shared" si="372"/>
        <v/>
      </c>
      <c r="AO1312" s="39" t="str">
        <f t="shared" si="386"/>
        <v/>
      </c>
      <c r="AP1312" s="39" t="str">
        <f t="shared" si="378"/>
        <v/>
      </c>
      <c r="AQ1312" s="97" t="str">
        <f t="shared" si="373"/>
        <v/>
      </c>
      <c r="AR1312" s="113" t="str">
        <f>_xlfn.IFNA(IF(AND(MATCH(B1312,SlNrfürStrecke!A:A,0)&gt;0,MATCH(C1312,SlNrfürStrecke!B:B,0)&gt;0)=TRUE,"ja","nein"),"nein")</f>
        <v>nein</v>
      </c>
      <c r="AS1312" s="140" t="str">
        <f t="shared" si="379"/>
        <v>nein</v>
      </c>
      <c r="AT1312" s="113" t="str">
        <f t="shared" si="380"/>
        <v>Ja</v>
      </c>
      <c r="AU1312" s="113"/>
      <c r="AV1312" s="141" t="s">
        <v>3607</v>
      </c>
    </row>
    <row r="1313" spans="1:48" s="39" customFormat="1" ht="26.4" hidden="1" x14ac:dyDescent="0.25">
      <c r="A1313" s="23"/>
      <c r="B1313" s="77">
        <v>57204</v>
      </c>
      <c r="C1313" s="80" t="s">
        <v>3</v>
      </c>
      <c r="D1313" s="81" t="s">
        <v>8</v>
      </c>
      <c r="E1313" s="37" t="b">
        <f t="shared" si="381"/>
        <v>0</v>
      </c>
      <c r="F1313" s="37" t="b">
        <f t="shared" si="374"/>
        <v>0</v>
      </c>
      <c r="G1313" s="38" t="str">
        <f t="shared" si="383"/>
        <v>57204  g</v>
      </c>
      <c r="H1313" s="18" t="s">
        <v>3436</v>
      </c>
      <c r="I1313" s="93" t="s">
        <v>2346</v>
      </c>
      <c r="J1313" s="19" t="s">
        <v>3</v>
      </c>
      <c r="K1313" s="19" t="s">
        <v>3</v>
      </c>
      <c r="L1313" s="55">
        <v>44562</v>
      </c>
      <c r="M1313" s="51"/>
      <c r="N1313" s="19" t="str">
        <f t="shared" si="384"/>
        <v>Ja</v>
      </c>
      <c r="O1313" s="22" t="str">
        <f t="shared" ca="1" si="387"/>
        <v>ja</v>
      </c>
      <c r="P1313" s="22" t="str">
        <f t="shared" ca="1" si="388"/>
        <v>ja</v>
      </c>
      <c r="Q1313" s="21" t="str">
        <f t="shared" ca="1" si="385"/>
        <v>Ja</v>
      </c>
      <c r="R1313" s="53" t="s">
        <v>3437</v>
      </c>
      <c r="S1313" s="84"/>
      <c r="T1313" s="83"/>
      <c r="U1313" s="33" t="str">
        <f t="shared" si="375"/>
        <v/>
      </c>
      <c r="V1313" s="29"/>
      <c r="W1313" s="35"/>
      <c r="X1313" s="35"/>
      <c r="Y1313" s="35"/>
      <c r="Z1313" s="35"/>
      <c r="AA1313" s="24" t="str">
        <f>IF(W1313&lt;&gt;"",VLOOKUP(W1313,'Anlagentypen strukt inkl RD end'!$A$2:$H$40,8),"")</f>
        <v/>
      </c>
      <c r="AB1313" s="24" t="str">
        <f>IF(X1313&lt;&gt;"",VLOOKUP(X1313,'Anlagentypen strukt inkl RD end'!$A$2:$H$40,8),"")</f>
        <v/>
      </c>
      <c r="AC1313" s="24" t="str">
        <f>IF(Y1313&lt;&gt;"",VLOOKUP(Y1313,'Anlagentypen strukt inkl RD end'!$A$2:$H$40,8),"")</f>
        <v/>
      </c>
      <c r="AD1313" s="24" t="str">
        <f>IF(Z1313&lt;&gt;"",VLOOKUP(Z1313,'Anlagentypen strukt inkl RD end'!$A$2:$H$40,8),"")</f>
        <v/>
      </c>
      <c r="AE1313" s="33" t="str">
        <f t="shared" si="376"/>
        <v/>
      </c>
      <c r="AF1313" s="25"/>
      <c r="AG1313" s="25"/>
      <c r="AH1313" s="25"/>
      <c r="AI1313" s="25"/>
      <c r="AJ1313" s="47" t="str">
        <f t="shared" si="377"/>
        <v/>
      </c>
      <c r="AK1313" s="48" t="str">
        <f t="shared" si="371"/>
        <v/>
      </c>
      <c r="AL1313" s="47" t="str">
        <f t="shared" si="382"/>
        <v/>
      </c>
      <c r="AM1313" s="27"/>
      <c r="AN1313" s="36" t="str">
        <f t="shared" si="372"/>
        <v/>
      </c>
      <c r="AO1313" s="39" t="str">
        <f t="shared" si="386"/>
        <v/>
      </c>
      <c r="AP1313" s="39" t="str">
        <f t="shared" si="378"/>
        <v/>
      </c>
      <c r="AQ1313" s="97" t="str">
        <f t="shared" si="373"/>
        <v/>
      </c>
      <c r="AR1313" s="140" t="str">
        <f>_xlfn.IFNA(IF(AND(MATCH(B1313,SlNrfürStrecke!A:A,0)&gt;0,MATCH(C1313,SlNrfürStrecke!B:B,0)&gt;0)=TRUE,"ja","nein"),"nein")</f>
        <v>nein</v>
      </c>
      <c r="AS1313" s="140" t="str">
        <f t="shared" si="379"/>
        <v>nein</v>
      </c>
      <c r="AT1313" s="113" t="str">
        <f t="shared" si="380"/>
        <v>Ja</v>
      </c>
      <c r="AU1313" s="113"/>
      <c r="AV1313" s="141" t="s">
        <v>3607</v>
      </c>
    </row>
    <row r="1314" spans="1:48" s="39" customFormat="1" ht="26.4" hidden="1" x14ac:dyDescent="0.25">
      <c r="A1314" s="23"/>
      <c r="B1314" s="77">
        <v>57204</v>
      </c>
      <c r="C1314" s="81" t="s">
        <v>112</v>
      </c>
      <c r="D1314" s="81" t="s">
        <v>3</v>
      </c>
      <c r="E1314" s="37" t="b">
        <f t="shared" si="381"/>
        <v>0</v>
      </c>
      <c r="F1314" s="37" t="b">
        <f t="shared" si="374"/>
        <v>0</v>
      </c>
      <c r="G1314" s="38" t="str">
        <f t="shared" si="383"/>
        <v xml:space="preserve">57204 88 </v>
      </c>
      <c r="H1314" s="18" t="s">
        <v>3436</v>
      </c>
      <c r="I1314" s="94" t="s">
        <v>113</v>
      </c>
      <c r="J1314" s="19" t="s">
        <v>3</v>
      </c>
      <c r="K1314" s="19" t="s">
        <v>3</v>
      </c>
      <c r="L1314" s="55">
        <v>44562</v>
      </c>
      <c r="M1314" s="51"/>
      <c r="N1314" s="19" t="str">
        <f t="shared" si="384"/>
        <v>Ja</v>
      </c>
      <c r="O1314" s="22" t="str">
        <f t="shared" ca="1" si="387"/>
        <v>ja</v>
      </c>
      <c r="P1314" s="22" t="str">
        <f t="shared" ca="1" si="388"/>
        <v>ja</v>
      </c>
      <c r="Q1314" s="21" t="str">
        <f t="shared" ca="1" si="385"/>
        <v>Ja</v>
      </c>
      <c r="R1314" s="53" t="s">
        <v>3438</v>
      </c>
      <c r="S1314" s="73"/>
      <c r="T1314" s="28"/>
      <c r="U1314" s="33" t="str">
        <f t="shared" si="375"/>
        <v/>
      </c>
      <c r="V1314" s="29"/>
      <c r="W1314" s="35"/>
      <c r="X1314" s="35"/>
      <c r="Y1314" s="35"/>
      <c r="Z1314" s="35"/>
      <c r="AA1314" s="24" t="str">
        <f>IF(W1314&lt;&gt;"",VLOOKUP(W1314,'Anlagentypen strukt inkl RD end'!$A$2:$H$40,8),"")</f>
        <v/>
      </c>
      <c r="AB1314" s="24" t="str">
        <f>IF(X1314&lt;&gt;"",VLOOKUP(X1314,'Anlagentypen strukt inkl RD end'!$A$2:$H$40,8),"")</f>
        <v/>
      </c>
      <c r="AC1314" s="24" t="str">
        <f>IF(Y1314&lt;&gt;"",VLOOKUP(Y1314,'Anlagentypen strukt inkl RD end'!$A$2:$H$40,8),"")</f>
        <v/>
      </c>
      <c r="AD1314" s="24" t="str">
        <f>IF(Z1314&lt;&gt;"",VLOOKUP(Z1314,'Anlagentypen strukt inkl RD end'!$A$2:$H$40,8),"")</f>
        <v/>
      </c>
      <c r="AE1314" s="33" t="str">
        <f t="shared" si="376"/>
        <v/>
      </c>
      <c r="AF1314" s="25"/>
      <c r="AG1314" s="25"/>
      <c r="AH1314" s="25"/>
      <c r="AI1314" s="25"/>
      <c r="AJ1314" s="47" t="str">
        <f t="shared" si="377"/>
        <v/>
      </c>
      <c r="AK1314" s="48" t="str">
        <f t="shared" si="371"/>
        <v/>
      </c>
      <c r="AL1314" s="47" t="str">
        <f t="shared" si="382"/>
        <v/>
      </c>
      <c r="AM1314" s="27"/>
      <c r="AN1314" s="36" t="str">
        <f t="shared" si="372"/>
        <v/>
      </c>
      <c r="AO1314" s="39" t="str">
        <f t="shared" si="386"/>
        <v/>
      </c>
      <c r="AP1314" s="39" t="str">
        <f t="shared" si="378"/>
        <v/>
      </c>
      <c r="AQ1314" s="97" t="str">
        <f t="shared" si="373"/>
        <v/>
      </c>
      <c r="AR1314" s="113" t="str">
        <f>_xlfn.IFNA(IF(AND(MATCH(B1314,SlNrfürStrecke!A:A,0)&gt;0,MATCH(C1314,SlNrfürStrecke!B:B,0)&gt;0)=TRUE,"ja","nein"),"nein")</f>
        <v>nein</v>
      </c>
      <c r="AS1314" s="140" t="str">
        <f t="shared" si="379"/>
        <v>nein</v>
      </c>
      <c r="AT1314" s="113" t="str">
        <f t="shared" si="380"/>
        <v>Ja</v>
      </c>
      <c r="AU1314" s="113"/>
      <c r="AV1314" s="141" t="s">
        <v>3607</v>
      </c>
    </row>
    <row r="1315" spans="1:48" s="39" customFormat="1" x14ac:dyDescent="0.25">
      <c r="A1315" s="23" t="s">
        <v>2345</v>
      </c>
      <c r="B1315" s="77">
        <v>57301</v>
      </c>
      <c r="C1315" s="80" t="s">
        <v>3</v>
      </c>
      <c r="D1315" s="81" t="s">
        <v>3</v>
      </c>
      <c r="E1315" s="37" t="b">
        <f t="shared" si="381"/>
        <v>1</v>
      </c>
      <c r="F1315" s="37" t="b">
        <f t="shared" si="374"/>
        <v>0</v>
      </c>
      <c r="G1315" s="38" t="str">
        <f t="shared" si="383"/>
        <v xml:space="preserve">57301  </v>
      </c>
      <c r="H1315" s="18" t="s">
        <v>1886</v>
      </c>
      <c r="I1315" s="93" t="s">
        <v>2346</v>
      </c>
      <c r="J1315" s="19" t="s">
        <v>3</v>
      </c>
      <c r="K1315" s="19" t="s">
        <v>3</v>
      </c>
      <c r="L1315" s="51"/>
      <c r="M1315" s="51"/>
      <c r="N1315" s="19" t="str">
        <f t="shared" si="384"/>
        <v/>
      </c>
      <c r="O1315" s="22" t="str">
        <f t="shared" ca="1" si="387"/>
        <v>ja</v>
      </c>
      <c r="P1315" s="22" t="str">
        <f t="shared" ca="1" si="388"/>
        <v>ja</v>
      </c>
      <c r="Q1315" s="20" t="str">
        <f t="shared" ca="1" si="385"/>
        <v>Ja</v>
      </c>
      <c r="R1315" s="53" t="s">
        <v>1885</v>
      </c>
      <c r="S1315" s="73" t="s">
        <v>2345</v>
      </c>
      <c r="T1315" s="28"/>
      <c r="U1315" s="33" t="str">
        <f t="shared" si="375"/>
        <v/>
      </c>
      <c r="V1315" s="29"/>
      <c r="W1315" s="35"/>
      <c r="X1315" s="35"/>
      <c r="Y1315" s="35"/>
      <c r="Z1315" s="35"/>
      <c r="AA1315" s="24" t="str">
        <f>IF(W1315&lt;&gt;"",VLOOKUP(W1315,'Anlagentypen strukt inkl RD end'!$A$2:$H$40,8),"")</f>
        <v/>
      </c>
      <c r="AB1315" s="24" t="str">
        <f>IF(X1315&lt;&gt;"",VLOOKUP(X1315,'Anlagentypen strukt inkl RD end'!$A$2:$H$40,8),"")</f>
        <v/>
      </c>
      <c r="AC1315" s="24" t="str">
        <f>IF(Y1315&lt;&gt;"",VLOOKUP(Y1315,'Anlagentypen strukt inkl RD end'!$A$2:$H$40,8),"")</f>
        <v/>
      </c>
      <c r="AD1315" s="24" t="str">
        <f>IF(Z1315&lt;&gt;"",VLOOKUP(Z1315,'Anlagentypen strukt inkl RD end'!$A$2:$H$40,8),"")</f>
        <v/>
      </c>
      <c r="AE1315" s="33" t="str">
        <f t="shared" si="376"/>
        <v/>
      </c>
      <c r="AF1315" s="25"/>
      <c r="AG1315" s="25"/>
      <c r="AH1315" s="25"/>
      <c r="AI1315" s="25"/>
      <c r="AJ1315" s="47" t="str">
        <f t="shared" si="377"/>
        <v/>
      </c>
      <c r="AK1315" s="48" t="str">
        <f t="shared" si="371"/>
        <v/>
      </c>
      <c r="AL1315" s="47" t="str">
        <f t="shared" si="382"/>
        <v/>
      </c>
      <c r="AM1315" s="27"/>
      <c r="AN1315" s="36" t="str">
        <f t="shared" si="372"/>
        <v/>
      </c>
      <c r="AO1315" s="39" t="str">
        <f t="shared" si="386"/>
        <v/>
      </c>
      <c r="AP1315" s="39" t="str">
        <f t="shared" si="378"/>
        <v>X</v>
      </c>
      <c r="AQ1315" s="97" t="str">
        <f t="shared" si="373"/>
        <v/>
      </c>
      <c r="AR1315" s="140" t="str">
        <f>_xlfn.IFNA(IF(AND(MATCH(B1315,SlNrfürStrecke!A:A,0)&gt;0,MATCH(C1315,SlNrfürStrecke!B:B,0)&gt;0)=TRUE,"ja","nein"),"nein")</f>
        <v>ja</v>
      </c>
      <c r="AS1315" s="140" t="str">
        <f t="shared" si="379"/>
        <v>ja</v>
      </c>
      <c r="AT1315" s="113" t="str">
        <f t="shared" si="380"/>
        <v>Nein</v>
      </c>
      <c r="AU1315" s="113"/>
      <c r="AV1315" s="141" t="s">
        <v>3607</v>
      </c>
    </row>
    <row r="1316" spans="1:48" s="39" customFormat="1" hidden="1" x14ac:dyDescent="0.25">
      <c r="A1316" s="23"/>
      <c r="B1316" s="77">
        <v>57301</v>
      </c>
      <c r="C1316" s="81" t="s">
        <v>7</v>
      </c>
      <c r="D1316" s="81" t="s">
        <v>8</v>
      </c>
      <c r="E1316" s="37" t="b">
        <f t="shared" si="381"/>
        <v>0</v>
      </c>
      <c r="F1316" s="37" t="b">
        <f t="shared" si="374"/>
        <v>0</v>
      </c>
      <c r="G1316" s="38" t="str">
        <f t="shared" si="383"/>
        <v>57301 77 g</v>
      </c>
      <c r="H1316" s="18" t="s">
        <v>1886</v>
      </c>
      <c r="I1316" s="94" t="s">
        <v>9</v>
      </c>
      <c r="J1316" s="19" t="s">
        <v>3</v>
      </c>
      <c r="K1316" s="19" t="s">
        <v>3</v>
      </c>
      <c r="L1316" s="51"/>
      <c r="M1316" s="51"/>
      <c r="N1316" s="19" t="str">
        <f t="shared" si="384"/>
        <v/>
      </c>
      <c r="O1316" s="22" t="str">
        <f t="shared" ca="1" si="387"/>
        <v>ja</v>
      </c>
      <c r="P1316" s="22" t="str">
        <f t="shared" ca="1" si="388"/>
        <v>ja</v>
      </c>
      <c r="Q1316" s="20" t="str">
        <f t="shared" ca="1" si="385"/>
        <v>Ja</v>
      </c>
      <c r="R1316" s="53" t="s">
        <v>1887</v>
      </c>
      <c r="S1316" s="84"/>
      <c r="T1316" s="83"/>
      <c r="U1316" s="33" t="str">
        <f t="shared" si="375"/>
        <v/>
      </c>
      <c r="V1316" s="29"/>
      <c r="W1316" s="35"/>
      <c r="X1316" s="35"/>
      <c r="Y1316" s="35"/>
      <c r="Z1316" s="35"/>
      <c r="AA1316" s="24" t="str">
        <f>IF(W1316&lt;&gt;"",VLOOKUP(W1316,'Anlagentypen strukt inkl RD end'!$A$2:$H$40,8),"")</f>
        <v/>
      </c>
      <c r="AB1316" s="24" t="str">
        <f>IF(X1316&lt;&gt;"",VLOOKUP(X1316,'Anlagentypen strukt inkl RD end'!$A$2:$H$40,8),"")</f>
        <v/>
      </c>
      <c r="AC1316" s="24" t="str">
        <f>IF(Y1316&lt;&gt;"",VLOOKUP(Y1316,'Anlagentypen strukt inkl RD end'!$A$2:$H$40,8),"")</f>
        <v/>
      </c>
      <c r="AD1316" s="24" t="str">
        <f>IF(Z1316&lt;&gt;"",VLOOKUP(Z1316,'Anlagentypen strukt inkl RD end'!$A$2:$H$40,8),"")</f>
        <v/>
      </c>
      <c r="AE1316" s="33" t="str">
        <f t="shared" si="376"/>
        <v/>
      </c>
      <c r="AF1316" s="25"/>
      <c r="AG1316" s="25"/>
      <c r="AH1316" s="25"/>
      <c r="AI1316" s="25"/>
      <c r="AJ1316" s="47" t="str">
        <f t="shared" si="377"/>
        <v/>
      </c>
      <c r="AK1316" s="48" t="str">
        <f t="shared" si="371"/>
        <v/>
      </c>
      <c r="AL1316" s="47" t="str">
        <f t="shared" si="382"/>
        <v/>
      </c>
      <c r="AM1316" s="27"/>
      <c r="AN1316" s="36" t="str">
        <f t="shared" si="372"/>
        <v/>
      </c>
      <c r="AO1316" s="39" t="str">
        <f t="shared" si="386"/>
        <v/>
      </c>
      <c r="AP1316" s="39" t="str">
        <f t="shared" si="378"/>
        <v/>
      </c>
      <c r="AQ1316" s="97" t="str">
        <f t="shared" si="373"/>
        <v/>
      </c>
      <c r="AR1316" s="113" t="str">
        <f>_xlfn.IFNA(IF(AND(MATCH(B1316,SlNrfürStrecke!A:A,0)&gt;0,MATCH(C1316,SlNrfürStrecke!B:B,0)&gt;0)=TRUE,"ja","nein"),"nein")</f>
        <v>nein</v>
      </c>
      <c r="AS1316" s="140" t="str">
        <f t="shared" si="379"/>
        <v>nein</v>
      </c>
      <c r="AT1316" s="113" t="str">
        <f t="shared" si="380"/>
        <v>Ja</v>
      </c>
      <c r="AU1316" s="113"/>
      <c r="AV1316" s="141" t="s">
        <v>3607</v>
      </c>
    </row>
    <row r="1317" spans="1:48" s="39" customFormat="1" ht="26.4" x14ac:dyDescent="0.25">
      <c r="A1317" s="23" t="s">
        <v>2345</v>
      </c>
      <c r="B1317" s="77">
        <v>57303</v>
      </c>
      <c r="C1317" s="80" t="s">
        <v>3</v>
      </c>
      <c r="D1317" s="81" t="s">
        <v>3</v>
      </c>
      <c r="E1317" s="37" t="b">
        <f t="shared" si="381"/>
        <v>1</v>
      </c>
      <c r="F1317" s="37" t="b">
        <f t="shared" si="374"/>
        <v>0</v>
      </c>
      <c r="G1317" s="38" t="str">
        <f t="shared" si="383"/>
        <v xml:space="preserve">57303  </v>
      </c>
      <c r="H1317" s="18" t="s">
        <v>1889</v>
      </c>
      <c r="I1317" s="93" t="s">
        <v>2346</v>
      </c>
      <c r="J1317" s="19" t="s">
        <v>3</v>
      </c>
      <c r="K1317" s="19" t="s">
        <v>3</v>
      </c>
      <c r="L1317" s="51"/>
      <c r="M1317" s="51"/>
      <c r="N1317" s="19" t="str">
        <f t="shared" si="384"/>
        <v/>
      </c>
      <c r="O1317" s="22" t="str">
        <f t="shared" ca="1" si="387"/>
        <v>ja</v>
      </c>
      <c r="P1317" s="22" t="str">
        <f t="shared" ca="1" si="388"/>
        <v>ja</v>
      </c>
      <c r="Q1317" s="20" t="str">
        <f t="shared" ca="1" si="385"/>
        <v>Ja</v>
      </c>
      <c r="R1317" s="53" t="s">
        <v>1888</v>
      </c>
      <c r="S1317" s="73" t="s">
        <v>2345</v>
      </c>
      <c r="T1317" s="28"/>
      <c r="U1317" s="33" t="str">
        <f t="shared" si="375"/>
        <v/>
      </c>
      <c r="V1317" s="29"/>
      <c r="W1317" s="35"/>
      <c r="X1317" s="35"/>
      <c r="Y1317" s="35"/>
      <c r="Z1317" s="35"/>
      <c r="AA1317" s="24" t="str">
        <f>IF(W1317&lt;&gt;"",VLOOKUP(W1317,'Anlagentypen strukt inkl RD end'!$A$2:$H$40,8),"")</f>
        <v/>
      </c>
      <c r="AB1317" s="24" t="str">
        <f>IF(X1317&lt;&gt;"",VLOOKUP(X1317,'Anlagentypen strukt inkl RD end'!$A$2:$H$40,8),"")</f>
        <v/>
      </c>
      <c r="AC1317" s="24" t="str">
        <f>IF(Y1317&lt;&gt;"",VLOOKUP(Y1317,'Anlagentypen strukt inkl RD end'!$A$2:$H$40,8),"")</f>
        <v/>
      </c>
      <c r="AD1317" s="24" t="str">
        <f>IF(Z1317&lt;&gt;"",VLOOKUP(Z1317,'Anlagentypen strukt inkl RD end'!$A$2:$H$40,8),"")</f>
        <v/>
      </c>
      <c r="AE1317" s="33" t="str">
        <f t="shared" si="376"/>
        <v/>
      </c>
      <c r="AF1317" s="25"/>
      <c r="AG1317" s="25"/>
      <c r="AH1317" s="25"/>
      <c r="AI1317" s="25"/>
      <c r="AJ1317" s="47" t="str">
        <f t="shared" si="377"/>
        <v/>
      </c>
      <c r="AK1317" s="48" t="str">
        <f t="shared" si="371"/>
        <v/>
      </c>
      <c r="AL1317" s="47" t="str">
        <f t="shared" si="382"/>
        <v/>
      </c>
      <c r="AM1317" s="27"/>
      <c r="AN1317" s="36" t="str">
        <f t="shared" si="372"/>
        <v/>
      </c>
      <c r="AO1317" s="39" t="str">
        <f t="shared" si="386"/>
        <v/>
      </c>
      <c r="AP1317" s="39" t="str">
        <f t="shared" si="378"/>
        <v>X</v>
      </c>
      <c r="AQ1317" s="97" t="str">
        <f t="shared" si="373"/>
        <v/>
      </c>
      <c r="AR1317" s="140" t="str">
        <f>_xlfn.IFNA(IF(AND(MATCH(B1317,SlNrfürStrecke!A:A,0)&gt;0,MATCH(C1317,SlNrfürStrecke!B:B,0)&gt;0)=TRUE,"ja","nein"),"nein")</f>
        <v>ja</v>
      </c>
      <c r="AS1317" s="140" t="str">
        <f t="shared" si="379"/>
        <v>ja</v>
      </c>
      <c r="AT1317" s="113" t="str">
        <f t="shared" si="380"/>
        <v>Nein</v>
      </c>
      <c r="AU1317" s="113"/>
      <c r="AV1317" s="141" t="s">
        <v>3607</v>
      </c>
    </row>
    <row r="1318" spans="1:48" s="39" customFormat="1" ht="26.4" hidden="1" x14ac:dyDescent="0.25">
      <c r="A1318" s="23"/>
      <c r="B1318" s="77">
        <v>57303</v>
      </c>
      <c r="C1318" s="81" t="s">
        <v>7</v>
      </c>
      <c r="D1318" s="81" t="s">
        <v>8</v>
      </c>
      <c r="E1318" s="37" t="b">
        <f t="shared" si="381"/>
        <v>0</v>
      </c>
      <c r="F1318" s="37" t="b">
        <f t="shared" si="374"/>
        <v>0</v>
      </c>
      <c r="G1318" s="38" t="str">
        <f t="shared" si="383"/>
        <v>57303 77 g</v>
      </c>
      <c r="H1318" s="18" t="s">
        <v>1889</v>
      </c>
      <c r="I1318" s="94" t="s">
        <v>9</v>
      </c>
      <c r="J1318" s="19" t="s">
        <v>3</v>
      </c>
      <c r="K1318" s="19" t="s">
        <v>3</v>
      </c>
      <c r="L1318" s="51"/>
      <c r="M1318" s="51"/>
      <c r="N1318" s="19" t="str">
        <f t="shared" si="384"/>
        <v/>
      </c>
      <c r="O1318" s="22" t="str">
        <f t="shared" ca="1" si="387"/>
        <v>ja</v>
      </c>
      <c r="P1318" s="22" t="str">
        <f t="shared" ca="1" si="388"/>
        <v>ja</v>
      </c>
      <c r="Q1318" s="20" t="str">
        <f t="shared" ca="1" si="385"/>
        <v>Ja</v>
      </c>
      <c r="R1318" s="53" t="s">
        <v>1890</v>
      </c>
      <c r="S1318" s="84"/>
      <c r="T1318" s="83"/>
      <c r="U1318" s="33" t="str">
        <f t="shared" si="375"/>
        <v/>
      </c>
      <c r="V1318" s="29"/>
      <c r="W1318" s="35"/>
      <c r="X1318" s="35"/>
      <c r="Y1318" s="35"/>
      <c r="Z1318" s="35"/>
      <c r="AA1318" s="24" t="str">
        <f>IF(W1318&lt;&gt;"",VLOOKUP(W1318,'Anlagentypen strukt inkl RD end'!$A$2:$H$40,8),"")</f>
        <v/>
      </c>
      <c r="AB1318" s="24" t="str">
        <f>IF(X1318&lt;&gt;"",VLOOKUP(X1318,'Anlagentypen strukt inkl RD end'!$A$2:$H$40,8),"")</f>
        <v/>
      </c>
      <c r="AC1318" s="24" t="str">
        <f>IF(Y1318&lt;&gt;"",VLOOKUP(Y1318,'Anlagentypen strukt inkl RD end'!$A$2:$H$40,8),"")</f>
        <v/>
      </c>
      <c r="AD1318" s="24" t="str">
        <f>IF(Z1318&lt;&gt;"",VLOOKUP(Z1318,'Anlagentypen strukt inkl RD end'!$A$2:$H$40,8),"")</f>
        <v/>
      </c>
      <c r="AE1318" s="33" t="str">
        <f t="shared" si="376"/>
        <v/>
      </c>
      <c r="AF1318" s="25"/>
      <c r="AG1318" s="25"/>
      <c r="AH1318" s="25"/>
      <c r="AI1318" s="25"/>
      <c r="AJ1318" s="47" t="str">
        <f t="shared" si="377"/>
        <v/>
      </c>
      <c r="AK1318" s="48" t="str">
        <f t="shared" si="371"/>
        <v/>
      </c>
      <c r="AL1318" s="47" t="str">
        <f t="shared" si="382"/>
        <v/>
      </c>
      <c r="AM1318" s="27"/>
      <c r="AN1318" s="36" t="str">
        <f t="shared" si="372"/>
        <v/>
      </c>
      <c r="AO1318" s="39" t="str">
        <f t="shared" si="386"/>
        <v/>
      </c>
      <c r="AP1318" s="39" t="str">
        <f t="shared" si="378"/>
        <v/>
      </c>
      <c r="AQ1318" s="97" t="str">
        <f t="shared" si="373"/>
        <v/>
      </c>
      <c r="AR1318" s="113" t="str">
        <f>_xlfn.IFNA(IF(AND(MATCH(B1318,SlNrfürStrecke!A:A,0)&gt;0,MATCH(C1318,SlNrfürStrecke!B:B,0)&gt;0)=TRUE,"ja","nein"),"nein")</f>
        <v>nein</v>
      </c>
      <c r="AS1318" s="140" t="str">
        <f t="shared" si="379"/>
        <v>nein</v>
      </c>
      <c r="AT1318" s="113" t="str">
        <f t="shared" si="380"/>
        <v>Ja</v>
      </c>
      <c r="AU1318" s="113"/>
      <c r="AV1318" s="141" t="s">
        <v>3607</v>
      </c>
    </row>
    <row r="1319" spans="1:48" s="39" customFormat="1" x14ac:dyDescent="0.25">
      <c r="A1319" s="23" t="s">
        <v>2345</v>
      </c>
      <c r="B1319" s="77">
        <v>57304</v>
      </c>
      <c r="C1319" s="80" t="s">
        <v>3</v>
      </c>
      <c r="D1319" s="81" t="s">
        <v>3</v>
      </c>
      <c r="E1319" s="37" t="b">
        <f t="shared" si="381"/>
        <v>1</v>
      </c>
      <c r="F1319" s="37" t="b">
        <f t="shared" si="374"/>
        <v>0</v>
      </c>
      <c r="G1319" s="38" t="str">
        <f t="shared" si="383"/>
        <v xml:space="preserve">57304  </v>
      </c>
      <c r="H1319" s="18" t="s">
        <v>1892</v>
      </c>
      <c r="I1319" s="93" t="s">
        <v>2346</v>
      </c>
      <c r="J1319" s="19" t="s">
        <v>3</v>
      </c>
      <c r="K1319" s="19" t="s">
        <v>3</v>
      </c>
      <c r="L1319" s="51"/>
      <c r="M1319" s="51"/>
      <c r="N1319" s="19" t="str">
        <f t="shared" si="384"/>
        <v/>
      </c>
      <c r="O1319" s="22" t="str">
        <f t="shared" ca="1" si="387"/>
        <v>ja</v>
      </c>
      <c r="P1319" s="22" t="str">
        <f t="shared" ca="1" si="388"/>
        <v>ja</v>
      </c>
      <c r="Q1319" s="20" t="str">
        <f t="shared" ca="1" si="385"/>
        <v>Ja</v>
      </c>
      <c r="R1319" s="53" t="s">
        <v>1891</v>
      </c>
      <c r="S1319" s="73" t="s">
        <v>2345</v>
      </c>
      <c r="T1319" s="28"/>
      <c r="U1319" s="33" t="str">
        <f t="shared" si="375"/>
        <v/>
      </c>
      <c r="V1319" s="29"/>
      <c r="W1319" s="35"/>
      <c r="X1319" s="35"/>
      <c r="Y1319" s="35"/>
      <c r="Z1319" s="35"/>
      <c r="AA1319" s="24" t="str">
        <f>IF(W1319&lt;&gt;"",VLOOKUP(W1319,'Anlagentypen strukt inkl RD end'!$A$2:$H$40,8),"")</f>
        <v/>
      </c>
      <c r="AB1319" s="24" t="str">
        <f>IF(X1319&lt;&gt;"",VLOOKUP(X1319,'Anlagentypen strukt inkl RD end'!$A$2:$H$40,8),"")</f>
        <v/>
      </c>
      <c r="AC1319" s="24" t="str">
        <f>IF(Y1319&lt;&gt;"",VLOOKUP(Y1319,'Anlagentypen strukt inkl RD end'!$A$2:$H$40,8),"")</f>
        <v/>
      </c>
      <c r="AD1319" s="24" t="str">
        <f>IF(Z1319&lt;&gt;"",VLOOKUP(Z1319,'Anlagentypen strukt inkl RD end'!$A$2:$H$40,8),"")</f>
        <v/>
      </c>
      <c r="AE1319" s="33" t="str">
        <f t="shared" si="376"/>
        <v/>
      </c>
      <c r="AF1319" s="25"/>
      <c r="AG1319" s="25"/>
      <c r="AH1319" s="25"/>
      <c r="AI1319" s="25"/>
      <c r="AJ1319" s="47" t="str">
        <f t="shared" si="377"/>
        <v/>
      </c>
      <c r="AK1319" s="48" t="str">
        <f t="shared" si="371"/>
        <v/>
      </c>
      <c r="AL1319" s="47" t="str">
        <f t="shared" si="382"/>
        <v/>
      </c>
      <c r="AM1319" s="27"/>
      <c r="AN1319" s="36" t="str">
        <f t="shared" si="372"/>
        <v/>
      </c>
      <c r="AO1319" s="39" t="str">
        <f t="shared" si="386"/>
        <v/>
      </c>
      <c r="AP1319" s="39" t="str">
        <f t="shared" si="378"/>
        <v>X</v>
      </c>
      <c r="AQ1319" s="97" t="str">
        <f t="shared" si="373"/>
        <v/>
      </c>
      <c r="AR1319" s="140" t="str">
        <f>_xlfn.IFNA(IF(AND(MATCH(B1319,SlNrfürStrecke!A:A,0)&gt;0,MATCH(C1319,SlNrfürStrecke!B:B,0)&gt;0)=TRUE,"ja","nein"),"nein")</f>
        <v>ja</v>
      </c>
      <c r="AS1319" s="140" t="str">
        <f t="shared" si="379"/>
        <v>ja</v>
      </c>
      <c r="AT1319" s="113" t="str">
        <f t="shared" si="380"/>
        <v>Nein</v>
      </c>
      <c r="AU1319" s="113"/>
      <c r="AV1319" s="141" t="s">
        <v>3607</v>
      </c>
    </row>
    <row r="1320" spans="1:48" s="39" customFormat="1" hidden="1" x14ac:dyDescent="0.25">
      <c r="A1320" s="23"/>
      <c r="B1320" s="77">
        <v>57304</v>
      </c>
      <c r="C1320" s="81" t="s">
        <v>7</v>
      </c>
      <c r="D1320" s="81" t="s">
        <v>8</v>
      </c>
      <c r="E1320" s="37" t="b">
        <f t="shared" si="381"/>
        <v>0</v>
      </c>
      <c r="F1320" s="37" t="b">
        <f t="shared" si="374"/>
        <v>0</v>
      </c>
      <c r="G1320" s="38" t="str">
        <f t="shared" si="383"/>
        <v>57304 77 g</v>
      </c>
      <c r="H1320" s="18" t="s">
        <v>1892</v>
      </c>
      <c r="I1320" s="94" t="s">
        <v>9</v>
      </c>
      <c r="J1320" s="19" t="s">
        <v>3</v>
      </c>
      <c r="K1320" s="19" t="s">
        <v>3</v>
      </c>
      <c r="L1320" s="51"/>
      <c r="M1320" s="51"/>
      <c r="N1320" s="19" t="str">
        <f t="shared" si="384"/>
        <v/>
      </c>
      <c r="O1320" s="22" t="str">
        <f t="shared" ca="1" si="387"/>
        <v>ja</v>
      </c>
      <c r="P1320" s="22" t="str">
        <f t="shared" ca="1" si="388"/>
        <v>ja</v>
      </c>
      <c r="Q1320" s="20" t="str">
        <f t="shared" ca="1" si="385"/>
        <v>Ja</v>
      </c>
      <c r="R1320" s="53" t="s">
        <v>1893</v>
      </c>
      <c r="S1320" s="84"/>
      <c r="T1320" s="83"/>
      <c r="U1320" s="33" t="str">
        <f t="shared" si="375"/>
        <v/>
      </c>
      <c r="V1320" s="29"/>
      <c r="W1320" s="35"/>
      <c r="X1320" s="35"/>
      <c r="Y1320" s="35"/>
      <c r="Z1320" s="35"/>
      <c r="AA1320" s="24" t="str">
        <f>IF(W1320&lt;&gt;"",VLOOKUP(W1320,'Anlagentypen strukt inkl RD end'!$A$2:$H$40,8),"")</f>
        <v/>
      </c>
      <c r="AB1320" s="24" t="str">
        <f>IF(X1320&lt;&gt;"",VLOOKUP(X1320,'Anlagentypen strukt inkl RD end'!$A$2:$H$40,8),"")</f>
        <v/>
      </c>
      <c r="AC1320" s="24" t="str">
        <f>IF(Y1320&lt;&gt;"",VLOOKUP(Y1320,'Anlagentypen strukt inkl RD end'!$A$2:$H$40,8),"")</f>
        <v/>
      </c>
      <c r="AD1320" s="24" t="str">
        <f>IF(Z1320&lt;&gt;"",VLOOKUP(Z1320,'Anlagentypen strukt inkl RD end'!$A$2:$H$40,8),"")</f>
        <v/>
      </c>
      <c r="AE1320" s="33" t="str">
        <f t="shared" si="376"/>
        <v/>
      </c>
      <c r="AF1320" s="25"/>
      <c r="AG1320" s="25"/>
      <c r="AH1320" s="25"/>
      <c r="AI1320" s="25"/>
      <c r="AJ1320" s="47" t="str">
        <f t="shared" si="377"/>
        <v/>
      </c>
      <c r="AK1320" s="48" t="str">
        <f t="shared" si="371"/>
        <v/>
      </c>
      <c r="AL1320" s="47" t="str">
        <f t="shared" si="382"/>
        <v/>
      </c>
      <c r="AM1320" s="27"/>
      <c r="AN1320" s="36" t="str">
        <f t="shared" si="372"/>
        <v/>
      </c>
      <c r="AO1320" s="39" t="str">
        <f t="shared" si="386"/>
        <v/>
      </c>
      <c r="AP1320" s="39" t="str">
        <f t="shared" si="378"/>
        <v/>
      </c>
      <c r="AQ1320" s="97" t="str">
        <f t="shared" si="373"/>
        <v/>
      </c>
      <c r="AR1320" s="113" t="str">
        <f>_xlfn.IFNA(IF(AND(MATCH(B1320,SlNrfürStrecke!A:A,0)&gt;0,MATCH(C1320,SlNrfürStrecke!B:B,0)&gt;0)=TRUE,"ja","nein"),"nein")</f>
        <v>nein</v>
      </c>
      <c r="AS1320" s="140" t="str">
        <f t="shared" si="379"/>
        <v>nein</v>
      </c>
      <c r="AT1320" s="113" t="str">
        <f t="shared" si="380"/>
        <v>Ja</v>
      </c>
      <c r="AU1320" s="113"/>
      <c r="AV1320" s="141" t="s">
        <v>3607</v>
      </c>
    </row>
    <row r="1321" spans="1:48" s="39" customFormat="1" ht="39.6" hidden="1" x14ac:dyDescent="0.25">
      <c r="A1321" s="23"/>
      <c r="B1321" s="77">
        <v>57305</v>
      </c>
      <c r="C1321" s="80" t="s">
        <v>3</v>
      </c>
      <c r="D1321" s="81" t="s">
        <v>8</v>
      </c>
      <c r="E1321" s="37" t="b">
        <f t="shared" si="381"/>
        <v>0</v>
      </c>
      <c r="F1321" s="37" t="b">
        <f t="shared" si="374"/>
        <v>0</v>
      </c>
      <c r="G1321" s="38" t="str">
        <f t="shared" si="383"/>
        <v>57305  g</v>
      </c>
      <c r="H1321" s="18" t="s">
        <v>1895</v>
      </c>
      <c r="I1321" s="93" t="s">
        <v>2346</v>
      </c>
      <c r="J1321" s="19" t="s">
        <v>3</v>
      </c>
      <c r="K1321" s="19" t="s">
        <v>3</v>
      </c>
      <c r="L1321" s="51"/>
      <c r="M1321" s="51"/>
      <c r="N1321" s="19" t="str">
        <f t="shared" si="384"/>
        <v/>
      </c>
      <c r="O1321" s="22" t="str">
        <f t="shared" ca="1" si="387"/>
        <v>ja</v>
      </c>
      <c r="P1321" s="22" t="str">
        <f t="shared" ca="1" si="388"/>
        <v>ja</v>
      </c>
      <c r="Q1321" s="20" t="str">
        <f t="shared" ca="1" si="385"/>
        <v>Ja</v>
      </c>
      <c r="R1321" s="53" t="s">
        <v>1894</v>
      </c>
      <c r="S1321" s="84"/>
      <c r="T1321" s="83"/>
      <c r="U1321" s="33" t="str">
        <f t="shared" si="375"/>
        <v/>
      </c>
      <c r="V1321" s="29"/>
      <c r="W1321" s="35"/>
      <c r="X1321" s="35"/>
      <c r="Y1321" s="35"/>
      <c r="Z1321" s="35"/>
      <c r="AA1321" s="24" t="str">
        <f>IF(W1321&lt;&gt;"",VLOOKUP(W1321,'Anlagentypen strukt inkl RD end'!$A$2:$H$40,8),"")</f>
        <v/>
      </c>
      <c r="AB1321" s="24" t="str">
        <f>IF(X1321&lt;&gt;"",VLOOKUP(X1321,'Anlagentypen strukt inkl RD end'!$A$2:$H$40,8),"")</f>
        <v/>
      </c>
      <c r="AC1321" s="24" t="str">
        <f>IF(Y1321&lt;&gt;"",VLOOKUP(Y1321,'Anlagentypen strukt inkl RD end'!$A$2:$H$40,8),"")</f>
        <v/>
      </c>
      <c r="AD1321" s="24" t="str">
        <f>IF(Z1321&lt;&gt;"",VLOOKUP(Z1321,'Anlagentypen strukt inkl RD end'!$A$2:$H$40,8),"")</f>
        <v/>
      </c>
      <c r="AE1321" s="33" t="str">
        <f t="shared" si="376"/>
        <v/>
      </c>
      <c r="AF1321" s="25"/>
      <c r="AG1321" s="25"/>
      <c r="AH1321" s="25"/>
      <c r="AI1321" s="25"/>
      <c r="AJ1321" s="47" t="str">
        <f t="shared" si="377"/>
        <v/>
      </c>
      <c r="AK1321" s="48" t="str">
        <f t="shared" si="371"/>
        <v/>
      </c>
      <c r="AL1321" s="47" t="str">
        <f t="shared" si="382"/>
        <v/>
      </c>
      <c r="AM1321" s="27"/>
      <c r="AN1321" s="36" t="str">
        <f t="shared" si="372"/>
        <v/>
      </c>
      <c r="AO1321" s="39" t="str">
        <f t="shared" si="386"/>
        <v/>
      </c>
      <c r="AP1321" s="39" t="str">
        <f t="shared" si="378"/>
        <v/>
      </c>
      <c r="AQ1321" s="97" t="str">
        <f t="shared" si="373"/>
        <v/>
      </c>
      <c r="AR1321" s="140" t="str">
        <f>_xlfn.IFNA(IF(AND(MATCH(B1321,SlNrfürStrecke!A:A,0)&gt;0,MATCH(C1321,SlNrfürStrecke!B:B,0)&gt;0)=TRUE,"ja","nein"),"nein")</f>
        <v>nein</v>
      </c>
      <c r="AS1321" s="140" t="str">
        <f t="shared" si="379"/>
        <v>nein</v>
      </c>
      <c r="AT1321" s="113" t="str">
        <f t="shared" si="380"/>
        <v>Ja</v>
      </c>
      <c r="AU1321" s="113"/>
      <c r="AV1321" s="141" t="s">
        <v>3607</v>
      </c>
    </row>
    <row r="1322" spans="1:48" s="39" customFormat="1" ht="39.6" hidden="1" x14ac:dyDescent="0.25">
      <c r="A1322" s="23"/>
      <c r="B1322" s="77">
        <v>57305</v>
      </c>
      <c r="C1322" s="81" t="s">
        <v>112</v>
      </c>
      <c r="D1322" s="81" t="s">
        <v>3</v>
      </c>
      <c r="E1322" s="37" t="b">
        <f t="shared" si="381"/>
        <v>0</v>
      </c>
      <c r="F1322" s="37" t="b">
        <f t="shared" si="374"/>
        <v>0</v>
      </c>
      <c r="G1322" s="38" t="str">
        <f t="shared" si="383"/>
        <v xml:space="preserve">57305 88 </v>
      </c>
      <c r="H1322" s="18" t="s">
        <v>1895</v>
      </c>
      <c r="I1322" s="94" t="s">
        <v>113</v>
      </c>
      <c r="J1322" s="19" t="s">
        <v>3</v>
      </c>
      <c r="K1322" s="19" t="s">
        <v>3</v>
      </c>
      <c r="L1322" s="51"/>
      <c r="M1322" s="51"/>
      <c r="N1322" s="19" t="str">
        <f t="shared" si="384"/>
        <v/>
      </c>
      <c r="O1322" s="22" t="str">
        <f t="shared" ca="1" si="387"/>
        <v>ja</v>
      </c>
      <c r="P1322" s="22" t="str">
        <f t="shared" ca="1" si="388"/>
        <v>ja</v>
      </c>
      <c r="Q1322" s="20" t="str">
        <f t="shared" ca="1" si="385"/>
        <v>Ja</v>
      </c>
      <c r="R1322" s="53" t="s">
        <v>1896</v>
      </c>
      <c r="S1322" s="73"/>
      <c r="T1322" s="28"/>
      <c r="U1322" s="33" t="str">
        <f t="shared" si="375"/>
        <v/>
      </c>
      <c r="V1322" s="29"/>
      <c r="W1322" s="35"/>
      <c r="X1322" s="35"/>
      <c r="Y1322" s="35"/>
      <c r="Z1322" s="35"/>
      <c r="AA1322" s="24" t="str">
        <f>IF(W1322&lt;&gt;"",VLOOKUP(W1322,'Anlagentypen strukt inkl RD end'!$A$2:$H$40,8),"")</f>
        <v/>
      </c>
      <c r="AB1322" s="24" t="str">
        <f>IF(X1322&lt;&gt;"",VLOOKUP(X1322,'Anlagentypen strukt inkl RD end'!$A$2:$H$40,8),"")</f>
        <v/>
      </c>
      <c r="AC1322" s="24" t="str">
        <f>IF(Y1322&lt;&gt;"",VLOOKUP(Y1322,'Anlagentypen strukt inkl RD end'!$A$2:$H$40,8),"")</f>
        <v/>
      </c>
      <c r="AD1322" s="24" t="str">
        <f>IF(Z1322&lt;&gt;"",VLOOKUP(Z1322,'Anlagentypen strukt inkl RD end'!$A$2:$H$40,8),"")</f>
        <v/>
      </c>
      <c r="AE1322" s="33" t="str">
        <f t="shared" si="376"/>
        <v/>
      </c>
      <c r="AF1322" s="25"/>
      <c r="AG1322" s="25"/>
      <c r="AH1322" s="25"/>
      <c r="AI1322" s="25"/>
      <c r="AJ1322" s="47" t="str">
        <f t="shared" si="377"/>
        <v/>
      </c>
      <c r="AK1322" s="48" t="str">
        <f t="shared" si="371"/>
        <v/>
      </c>
      <c r="AL1322" s="47" t="str">
        <f t="shared" si="382"/>
        <v/>
      </c>
      <c r="AM1322" s="27"/>
      <c r="AN1322" s="36" t="str">
        <f t="shared" si="372"/>
        <v/>
      </c>
      <c r="AO1322" s="39" t="str">
        <f t="shared" si="386"/>
        <v/>
      </c>
      <c r="AP1322" s="39" t="str">
        <f t="shared" si="378"/>
        <v/>
      </c>
      <c r="AQ1322" s="97" t="str">
        <f t="shared" si="373"/>
        <v/>
      </c>
      <c r="AR1322" s="113" t="str">
        <f>_xlfn.IFNA(IF(AND(MATCH(B1322,SlNrfürStrecke!A:A,0)&gt;0,MATCH(C1322,SlNrfürStrecke!B:B,0)&gt;0)=TRUE,"ja","nein"),"nein")</f>
        <v>nein</v>
      </c>
      <c r="AS1322" s="140" t="str">
        <f t="shared" si="379"/>
        <v>nein</v>
      </c>
      <c r="AT1322" s="113" t="str">
        <f t="shared" si="380"/>
        <v>Ja</v>
      </c>
      <c r="AU1322" s="113"/>
      <c r="AV1322" s="141" t="s">
        <v>3607</v>
      </c>
    </row>
    <row r="1323" spans="1:48" s="39" customFormat="1" ht="39.6" hidden="1" x14ac:dyDescent="0.25">
      <c r="A1323" s="23"/>
      <c r="B1323" s="77">
        <v>57306</v>
      </c>
      <c r="C1323" s="80" t="s">
        <v>3</v>
      </c>
      <c r="D1323" s="81" t="s">
        <v>8</v>
      </c>
      <c r="E1323" s="37" t="b">
        <f t="shared" si="381"/>
        <v>0</v>
      </c>
      <c r="F1323" s="37" t="b">
        <f t="shared" si="374"/>
        <v>0</v>
      </c>
      <c r="G1323" s="38" t="str">
        <f t="shared" si="383"/>
        <v>57306  g</v>
      </c>
      <c r="H1323" s="18" t="s">
        <v>1898</v>
      </c>
      <c r="I1323" s="93" t="s">
        <v>2346</v>
      </c>
      <c r="J1323" s="19" t="s">
        <v>3</v>
      </c>
      <c r="K1323" s="19" t="s">
        <v>3</v>
      </c>
      <c r="L1323" s="51"/>
      <c r="M1323" s="51"/>
      <c r="N1323" s="19" t="str">
        <f t="shared" si="384"/>
        <v/>
      </c>
      <c r="O1323" s="22" t="str">
        <f t="shared" ca="1" si="387"/>
        <v>ja</v>
      </c>
      <c r="P1323" s="22" t="str">
        <f t="shared" ca="1" si="388"/>
        <v>ja</v>
      </c>
      <c r="Q1323" s="20" t="str">
        <f t="shared" ca="1" si="385"/>
        <v>Ja</v>
      </c>
      <c r="R1323" s="53" t="s">
        <v>1897</v>
      </c>
      <c r="S1323" s="84"/>
      <c r="T1323" s="83"/>
      <c r="U1323" s="33" t="str">
        <f t="shared" si="375"/>
        <v/>
      </c>
      <c r="V1323" s="29"/>
      <c r="W1323" s="35"/>
      <c r="X1323" s="35"/>
      <c r="Y1323" s="35"/>
      <c r="Z1323" s="35"/>
      <c r="AA1323" s="24" t="str">
        <f>IF(W1323&lt;&gt;"",VLOOKUP(W1323,'Anlagentypen strukt inkl RD end'!$A$2:$H$40,8),"")</f>
        <v/>
      </c>
      <c r="AB1323" s="24" t="str">
        <f>IF(X1323&lt;&gt;"",VLOOKUP(X1323,'Anlagentypen strukt inkl RD end'!$A$2:$H$40,8),"")</f>
        <v/>
      </c>
      <c r="AC1323" s="24" t="str">
        <f>IF(Y1323&lt;&gt;"",VLOOKUP(Y1323,'Anlagentypen strukt inkl RD end'!$A$2:$H$40,8),"")</f>
        <v/>
      </c>
      <c r="AD1323" s="24" t="str">
        <f>IF(Z1323&lt;&gt;"",VLOOKUP(Z1323,'Anlagentypen strukt inkl RD end'!$A$2:$H$40,8),"")</f>
        <v/>
      </c>
      <c r="AE1323" s="33" t="str">
        <f t="shared" si="376"/>
        <v/>
      </c>
      <c r="AF1323" s="25"/>
      <c r="AG1323" s="25"/>
      <c r="AH1323" s="25"/>
      <c r="AI1323" s="25"/>
      <c r="AJ1323" s="47" t="str">
        <f t="shared" si="377"/>
        <v/>
      </c>
      <c r="AK1323" s="48" t="str">
        <f t="shared" si="371"/>
        <v/>
      </c>
      <c r="AL1323" s="47" t="str">
        <f t="shared" si="382"/>
        <v/>
      </c>
      <c r="AM1323" s="27"/>
      <c r="AN1323" s="36" t="str">
        <f t="shared" si="372"/>
        <v/>
      </c>
      <c r="AO1323" s="39" t="str">
        <f t="shared" si="386"/>
        <v/>
      </c>
      <c r="AP1323" s="39" t="str">
        <f t="shared" si="378"/>
        <v/>
      </c>
      <c r="AQ1323" s="97" t="str">
        <f t="shared" si="373"/>
        <v/>
      </c>
      <c r="AR1323" s="140" t="str">
        <f>_xlfn.IFNA(IF(AND(MATCH(B1323,SlNrfürStrecke!A:A,0)&gt;0,MATCH(C1323,SlNrfürStrecke!B:B,0)&gt;0)=TRUE,"ja","nein"),"nein")</f>
        <v>nein</v>
      </c>
      <c r="AS1323" s="140" t="str">
        <f t="shared" si="379"/>
        <v>nein</v>
      </c>
      <c r="AT1323" s="113" t="str">
        <f t="shared" si="380"/>
        <v>Ja</v>
      </c>
      <c r="AU1323" s="113"/>
      <c r="AV1323" s="141" t="s">
        <v>3607</v>
      </c>
    </row>
    <row r="1324" spans="1:48" s="39" customFormat="1" ht="39.6" hidden="1" x14ac:dyDescent="0.25">
      <c r="A1324" s="23"/>
      <c r="B1324" s="77">
        <v>57306</v>
      </c>
      <c r="C1324" s="81" t="s">
        <v>112</v>
      </c>
      <c r="D1324" s="81" t="s">
        <v>3</v>
      </c>
      <c r="E1324" s="37" t="b">
        <f t="shared" si="381"/>
        <v>0</v>
      </c>
      <c r="F1324" s="37" t="b">
        <f t="shared" si="374"/>
        <v>0</v>
      </c>
      <c r="G1324" s="38" t="str">
        <f t="shared" si="383"/>
        <v xml:space="preserve">57306 88 </v>
      </c>
      <c r="H1324" s="18" t="s">
        <v>1898</v>
      </c>
      <c r="I1324" s="94" t="s">
        <v>113</v>
      </c>
      <c r="J1324" s="19" t="s">
        <v>3</v>
      </c>
      <c r="K1324" s="19" t="s">
        <v>3</v>
      </c>
      <c r="L1324" s="51"/>
      <c r="M1324" s="51"/>
      <c r="N1324" s="19" t="str">
        <f t="shared" si="384"/>
        <v/>
      </c>
      <c r="O1324" s="22" t="str">
        <f t="shared" ca="1" si="387"/>
        <v>ja</v>
      </c>
      <c r="P1324" s="22" t="str">
        <f t="shared" ca="1" si="388"/>
        <v>ja</v>
      </c>
      <c r="Q1324" s="20" t="str">
        <f t="shared" ca="1" si="385"/>
        <v>Ja</v>
      </c>
      <c r="R1324" s="53" t="s">
        <v>1899</v>
      </c>
      <c r="S1324" s="73"/>
      <c r="T1324" s="28"/>
      <c r="U1324" s="33" t="str">
        <f t="shared" si="375"/>
        <v/>
      </c>
      <c r="V1324" s="29"/>
      <c r="W1324" s="35"/>
      <c r="X1324" s="35"/>
      <c r="Y1324" s="35"/>
      <c r="Z1324" s="35"/>
      <c r="AA1324" s="24" t="str">
        <f>IF(W1324&lt;&gt;"",VLOOKUP(W1324,'Anlagentypen strukt inkl RD end'!$A$2:$H$40,8),"")</f>
        <v/>
      </c>
      <c r="AB1324" s="24" t="str">
        <f>IF(X1324&lt;&gt;"",VLOOKUP(X1324,'Anlagentypen strukt inkl RD end'!$A$2:$H$40,8),"")</f>
        <v/>
      </c>
      <c r="AC1324" s="24" t="str">
        <f>IF(Y1324&lt;&gt;"",VLOOKUP(Y1324,'Anlagentypen strukt inkl RD end'!$A$2:$H$40,8),"")</f>
        <v/>
      </c>
      <c r="AD1324" s="24" t="str">
        <f>IF(Z1324&lt;&gt;"",VLOOKUP(Z1324,'Anlagentypen strukt inkl RD end'!$A$2:$H$40,8),"")</f>
        <v/>
      </c>
      <c r="AE1324" s="33" t="str">
        <f t="shared" si="376"/>
        <v/>
      </c>
      <c r="AF1324" s="25"/>
      <c r="AG1324" s="25"/>
      <c r="AH1324" s="25"/>
      <c r="AI1324" s="25"/>
      <c r="AJ1324" s="47" t="str">
        <f t="shared" si="377"/>
        <v/>
      </c>
      <c r="AK1324" s="48" t="str">
        <f t="shared" si="371"/>
        <v/>
      </c>
      <c r="AL1324" s="47" t="str">
        <f t="shared" si="382"/>
        <v/>
      </c>
      <c r="AM1324" s="27"/>
      <c r="AN1324" s="36" t="str">
        <f t="shared" si="372"/>
        <v/>
      </c>
      <c r="AO1324" s="39" t="str">
        <f t="shared" si="386"/>
        <v/>
      </c>
      <c r="AP1324" s="39" t="str">
        <f t="shared" si="378"/>
        <v/>
      </c>
      <c r="AQ1324" s="97" t="str">
        <f t="shared" si="373"/>
        <v/>
      </c>
      <c r="AR1324" s="113" t="str">
        <f>_xlfn.IFNA(IF(AND(MATCH(B1324,SlNrfürStrecke!A:A,0)&gt;0,MATCH(C1324,SlNrfürStrecke!B:B,0)&gt;0)=TRUE,"ja","nein"),"nein")</f>
        <v>nein</v>
      </c>
      <c r="AS1324" s="140" t="str">
        <f t="shared" si="379"/>
        <v>nein</v>
      </c>
      <c r="AT1324" s="113" t="str">
        <f t="shared" si="380"/>
        <v>Ja</v>
      </c>
      <c r="AU1324" s="113"/>
      <c r="AV1324" s="141" t="s">
        <v>3607</v>
      </c>
    </row>
    <row r="1325" spans="1:48" s="39" customFormat="1" x14ac:dyDescent="0.25">
      <c r="A1325" s="23" t="s">
        <v>2345</v>
      </c>
      <c r="B1325" s="77">
        <v>57501</v>
      </c>
      <c r="C1325" s="80" t="s">
        <v>3</v>
      </c>
      <c r="D1325" s="81" t="s">
        <v>3</v>
      </c>
      <c r="E1325" s="37" t="b">
        <f t="shared" si="381"/>
        <v>1</v>
      </c>
      <c r="F1325" s="37" t="b">
        <f t="shared" si="374"/>
        <v>0</v>
      </c>
      <c r="G1325" s="38" t="str">
        <f t="shared" si="383"/>
        <v xml:space="preserve">57501  </v>
      </c>
      <c r="H1325" s="18" t="s">
        <v>1901</v>
      </c>
      <c r="I1325" s="93" t="s">
        <v>2346</v>
      </c>
      <c r="J1325" s="19" t="s">
        <v>3</v>
      </c>
      <c r="K1325" s="19" t="s">
        <v>3</v>
      </c>
      <c r="L1325" s="51"/>
      <c r="M1325" s="51"/>
      <c r="N1325" s="19" t="str">
        <f t="shared" si="384"/>
        <v/>
      </c>
      <c r="O1325" s="22" t="str">
        <f t="shared" ca="1" si="387"/>
        <v>ja</v>
      </c>
      <c r="P1325" s="22" t="str">
        <f t="shared" ca="1" si="388"/>
        <v>ja</v>
      </c>
      <c r="Q1325" s="20" t="str">
        <f t="shared" ca="1" si="385"/>
        <v>Ja</v>
      </c>
      <c r="R1325" s="53" t="s">
        <v>1900</v>
      </c>
      <c r="S1325" s="73" t="s">
        <v>2345</v>
      </c>
      <c r="T1325" s="28"/>
      <c r="U1325" s="33" t="str">
        <f t="shared" si="375"/>
        <v/>
      </c>
      <c r="V1325" s="29"/>
      <c r="W1325" s="35"/>
      <c r="X1325" s="35"/>
      <c r="Y1325" s="35"/>
      <c r="Z1325" s="35"/>
      <c r="AA1325" s="24" t="str">
        <f>IF(W1325&lt;&gt;"",VLOOKUP(W1325,'Anlagentypen strukt inkl RD end'!$A$2:$H$40,8),"")</f>
        <v/>
      </c>
      <c r="AB1325" s="24" t="str">
        <f>IF(X1325&lt;&gt;"",VLOOKUP(X1325,'Anlagentypen strukt inkl RD end'!$A$2:$H$40,8),"")</f>
        <v/>
      </c>
      <c r="AC1325" s="24" t="str">
        <f>IF(Y1325&lt;&gt;"",VLOOKUP(Y1325,'Anlagentypen strukt inkl RD end'!$A$2:$H$40,8),"")</f>
        <v/>
      </c>
      <c r="AD1325" s="24" t="str">
        <f>IF(Z1325&lt;&gt;"",VLOOKUP(Z1325,'Anlagentypen strukt inkl RD end'!$A$2:$H$40,8),"")</f>
        <v/>
      </c>
      <c r="AE1325" s="33" t="str">
        <f t="shared" si="376"/>
        <v/>
      </c>
      <c r="AF1325" s="25"/>
      <c r="AG1325" s="25"/>
      <c r="AH1325" s="25"/>
      <c r="AI1325" s="25"/>
      <c r="AJ1325" s="47" t="str">
        <f t="shared" si="377"/>
        <v/>
      </c>
      <c r="AK1325" s="48" t="str">
        <f t="shared" si="371"/>
        <v/>
      </c>
      <c r="AL1325" s="47" t="str">
        <f t="shared" si="382"/>
        <v/>
      </c>
      <c r="AM1325" s="27"/>
      <c r="AN1325" s="36" t="str">
        <f t="shared" si="372"/>
        <v/>
      </c>
      <c r="AO1325" s="39" t="str">
        <f t="shared" si="386"/>
        <v/>
      </c>
      <c r="AP1325" s="39" t="str">
        <f t="shared" si="378"/>
        <v>X</v>
      </c>
      <c r="AQ1325" s="97" t="str">
        <f t="shared" si="373"/>
        <v/>
      </c>
      <c r="AR1325" s="140" t="str">
        <f>_xlfn.IFNA(IF(AND(MATCH(B1325,SlNrfürStrecke!A:A,0)&gt;0,MATCH(C1325,SlNrfürStrecke!B:B,0)&gt;0)=TRUE,"ja","nein"),"nein")</f>
        <v>ja</v>
      </c>
      <c r="AS1325" s="140" t="str">
        <f t="shared" si="379"/>
        <v>ja</v>
      </c>
      <c r="AT1325" s="113" t="str">
        <f t="shared" si="380"/>
        <v>Nein</v>
      </c>
      <c r="AU1325" s="113"/>
      <c r="AV1325" s="141" t="s">
        <v>3607</v>
      </c>
    </row>
    <row r="1326" spans="1:48" s="39" customFormat="1" hidden="1" x14ac:dyDescent="0.25">
      <c r="A1326" s="23"/>
      <c r="B1326" s="77">
        <v>57501</v>
      </c>
      <c r="C1326" s="81" t="s">
        <v>7</v>
      </c>
      <c r="D1326" s="81" t="s">
        <v>8</v>
      </c>
      <c r="E1326" s="37" t="b">
        <f t="shared" si="381"/>
        <v>0</v>
      </c>
      <c r="F1326" s="37" t="b">
        <f t="shared" si="374"/>
        <v>0</v>
      </c>
      <c r="G1326" s="38" t="str">
        <f t="shared" si="383"/>
        <v>57501 77 g</v>
      </c>
      <c r="H1326" s="18" t="s">
        <v>1901</v>
      </c>
      <c r="I1326" s="94" t="s">
        <v>9</v>
      </c>
      <c r="J1326" s="19" t="s">
        <v>3</v>
      </c>
      <c r="K1326" s="19" t="s">
        <v>3</v>
      </c>
      <c r="L1326" s="51"/>
      <c r="M1326" s="51"/>
      <c r="N1326" s="19" t="str">
        <f t="shared" si="384"/>
        <v/>
      </c>
      <c r="O1326" s="22" t="str">
        <f t="shared" ca="1" si="387"/>
        <v>ja</v>
      </c>
      <c r="P1326" s="22" t="str">
        <f t="shared" ca="1" si="388"/>
        <v>ja</v>
      </c>
      <c r="Q1326" s="20" t="str">
        <f t="shared" ca="1" si="385"/>
        <v>Ja</v>
      </c>
      <c r="R1326" s="53" t="s">
        <v>1902</v>
      </c>
      <c r="S1326" s="84"/>
      <c r="T1326" s="83"/>
      <c r="U1326" s="33" t="str">
        <f t="shared" si="375"/>
        <v/>
      </c>
      <c r="V1326" s="29"/>
      <c r="W1326" s="35"/>
      <c r="X1326" s="35"/>
      <c r="Y1326" s="35"/>
      <c r="Z1326" s="35"/>
      <c r="AA1326" s="24" t="str">
        <f>IF(W1326&lt;&gt;"",VLOOKUP(W1326,'Anlagentypen strukt inkl RD end'!$A$2:$H$40,8),"")</f>
        <v/>
      </c>
      <c r="AB1326" s="24" t="str">
        <f>IF(X1326&lt;&gt;"",VLOOKUP(X1326,'Anlagentypen strukt inkl RD end'!$A$2:$H$40,8),"")</f>
        <v/>
      </c>
      <c r="AC1326" s="24" t="str">
        <f>IF(Y1326&lt;&gt;"",VLOOKUP(Y1326,'Anlagentypen strukt inkl RD end'!$A$2:$H$40,8),"")</f>
        <v/>
      </c>
      <c r="AD1326" s="24" t="str">
        <f>IF(Z1326&lt;&gt;"",VLOOKUP(Z1326,'Anlagentypen strukt inkl RD end'!$A$2:$H$40,8),"")</f>
        <v/>
      </c>
      <c r="AE1326" s="33" t="str">
        <f t="shared" si="376"/>
        <v/>
      </c>
      <c r="AF1326" s="25"/>
      <c r="AG1326" s="25"/>
      <c r="AH1326" s="25"/>
      <c r="AI1326" s="25"/>
      <c r="AJ1326" s="47" t="str">
        <f t="shared" si="377"/>
        <v/>
      </c>
      <c r="AK1326" s="48" t="str">
        <f t="shared" si="371"/>
        <v/>
      </c>
      <c r="AL1326" s="47" t="str">
        <f t="shared" si="382"/>
        <v/>
      </c>
      <c r="AM1326" s="27"/>
      <c r="AN1326" s="36" t="str">
        <f t="shared" si="372"/>
        <v/>
      </c>
      <c r="AO1326" s="39" t="str">
        <f t="shared" si="386"/>
        <v/>
      </c>
      <c r="AP1326" s="39" t="str">
        <f t="shared" si="378"/>
        <v/>
      </c>
      <c r="AQ1326" s="97" t="str">
        <f t="shared" si="373"/>
        <v/>
      </c>
      <c r="AR1326" s="113" t="str">
        <f>_xlfn.IFNA(IF(AND(MATCH(B1326,SlNrfürStrecke!A:A,0)&gt;0,MATCH(C1326,SlNrfürStrecke!B:B,0)&gt;0)=TRUE,"ja","nein"),"nein")</f>
        <v>nein</v>
      </c>
      <c r="AS1326" s="140" t="str">
        <f t="shared" si="379"/>
        <v>nein</v>
      </c>
      <c r="AT1326" s="113" t="str">
        <f t="shared" si="380"/>
        <v>Ja</v>
      </c>
      <c r="AU1326" s="113"/>
      <c r="AV1326" s="141" t="s">
        <v>3607</v>
      </c>
    </row>
    <row r="1327" spans="1:48" s="39" customFormat="1" x14ac:dyDescent="0.25">
      <c r="A1327" s="23" t="s">
        <v>2345</v>
      </c>
      <c r="B1327" s="77">
        <v>57502</v>
      </c>
      <c r="C1327" s="80" t="s">
        <v>3</v>
      </c>
      <c r="D1327" s="81" t="s">
        <v>3</v>
      </c>
      <c r="E1327" s="37" t="b">
        <f t="shared" si="381"/>
        <v>1</v>
      </c>
      <c r="F1327" s="37" t="b">
        <f t="shared" si="374"/>
        <v>0</v>
      </c>
      <c r="G1327" s="38" t="str">
        <f t="shared" si="383"/>
        <v xml:space="preserve">57502  </v>
      </c>
      <c r="H1327" s="18" t="s">
        <v>1904</v>
      </c>
      <c r="I1327" s="93" t="s">
        <v>2346</v>
      </c>
      <c r="J1327" s="19" t="s">
        <v>3</v>
      </c>
      <c r="K1327" s="19" t="s">
        <v>3</v>
      </c>
      <c r="L1327" s="51"/>
      <c r="M1327" s="51"/>
      <c r="N1327" s="19" t="str">
        <f t="shared" si="384"/>
        <v/>
      </c>
      <c r="O1327" s="22" t="str">
        <f t="shared" ca="1" si="387"/>
        <v>ja</v>
      </c>
      <c r="P1327" s="22" t="str">
        <f t="shared" ca="1" si="388"/>
        <v>ja</v>
      </c>
      <c r="Q1327" s="20" t="str">
        <f t="shared" ca="1" si="385"/>
        <v>Ja</v>
      </c>
      <c r="R1327" s="53" t="s">
        <v>1903</v>
      </c>
      <c r="S1327" s="73" t="s">
        <v>2345</v>
      </c>
      <c r="T1327" s="28"/>
      <c r="U1327" s="33" t="str">
        <f t="shared" si="375"/>
        <v/>
      </c>
      <c r="V1327" s="29"/>
      <c r="W1327" s="35"/>
      <c r="X1327" s="35"/>
      <c r="Y1327" s="35"/>
      <c r="Z1327" s="35"/>
      <c r="AA1327" s="24" t="str">
        <f>IF(W1327&lt;&gt;"",VLOOKUP(W1327,'Anlagentypen strukt inkl RD end'!$A$2:$H$40,8),"")</f>
        <v/>
      </c>
      <c r="AB1327" s="24" t="str">
        <f>IF(X1327&lt;&gt;"",VLOOKUP(X1327,'Anlagentypen strukt inkl RD end'!$A$2:$H$40,8),"")</f>
        <v/>
      </c>
      <c r="AC1327" s="24" t="str">
        <f>IF(Y1327&lt;&gt;"",VLOOKUP(Y1327,'Anlagentypen strukt inkl RD end'!$A$2:$H$40,8),"")</f>
        <v/>
      </c>
      <c r="AD1327" s="24" t="str">
        <f>IF(Z1327&lt;&gt;"",VLOOKUP(Z1327,'Anlagentypen strukt inkl RD end'!$A$2:$H$40,8),"")</f>
        <v/>
      </c>
      <c r="AE1327" s="33" t="str">
        <f t="shared" si="376"/>
        <v/>
      </c>
      <c r="AF1327" s="25"/>
      <c r="AG1327" s="25"/>
      <c r="AH1327" s="25"/>
      <c r="AI1327" s="25"/>
      <c r="AJ1327" s="47" t="str">
        <f t="shared" si="377"/>
        <v/>
      </c>
      <c r="AK1327" s="48" t="str">
        <f t="shared" si="371"/>
        <v/>
      </c>
      <c r="AL1327" s="47" t="str">
        <f t="shared" si="382"/>
        <v/>
      </c>
      <c r="AM1327" s="27"/>
      <c r="AN1327" s="36" t="str">
        <f t="shared" si="372"/>
        <v/>
      </c>
      <c r="AO1327" s="39" t="str">
        <f t="shared" si="386"/>
        <v/>
      </c>
      <c r="AP1327" s="39" t="str">
        <f t="shared" si="378"/>
        <v>X</v>
      </c>
      <c r="AQ1327" s="97" t="str">
        <f t="shared" si="373"/>
        <v/>
      </c>
      <c r="AR1327" s="140" t="str">
        <f>_xlfn.IFNA(IF(AND(MATCH(B1327,SlNrfürStrecke!A:A,0)&gt;0,MATCH(C1327,SlNrfürStrecke!B:B,0)&gt;0)=TRUE,"ja","nein"),"nein")</f>
        <v>ja</v>
      </c>
      <c r="AS1327" s="140" t="str">
        <f t="shared" si="379"/>
        <v>ja</v>
      </c>
      <c r="AT1327" s="113" t="str">
        <f t="shared" si="380"/>
        <v>Nein</v>
      </c>
      <c r="AU1327" s="113"/>
      <c r="AV1327" s="141" t="s">
        <v>3607</v>
      </c>
    </row>
    <row r="1328" spans="1:48" s="39" customFormat="1" hidden="1" x14ac:dyDescent="0.25">
      <c r="A1328" s="23"/>
      <c r="B1328" s="77">
        <v>57502</v>
      </c>
      <c r="C1328" s="81" t="s">
        <v>7</v>
      </c>
      <c r="D1328" s="81" t="s">
        <v>8</v>
      </c>
      <c r="E1328" s="37" t="b">
        <f t="shared" si="381"/>
        <v>0</v>
      </c>
      <c r="F1328" s="37" t="b">
        <f t="shared" si="374"/>
        <v>0</v>
      </c>
      <c r="G1328" s="38" t="str">
        <f t="shared" si="383"/>
        <v>57502 77 g</v>
      </c>
      <c r="H1328" s="18" t="s">
        <v>1904</v>
      </c>
      <c r="I1328" s="94" t="s">
        <v>9</v>
      </c>
      <c r="J1328" s="19" t="s">
        <v>3</v>
      </c>
      <c r="K1328" s="19" t="s">
        <v>3</v>
      </c>
      <c r="L1328" s="51"/>
      <c r="M1328" s="51"/>
      <c r="N1328" s="19" t="str">
        <f t="shared" si="384"/>
        <v/>
      </c>
      <c r="O1328" s="22" t="str">
        <f t="shared" ca="1" si="387"/>
        <v>ja</v>
      </c>
      <c r="P1328" s="22" t="str">
        <f t="shared" ca="1" si="388"/>
        <v>ja</v>
      </c>
      <c r="Q1328" s="20" t="str">
        <f t="shared" ca="1" si="385"/>
        <v>Ja</v>
      </c>
      <c r="R1328" s="53" t="s">
        <v>1905</v>
      </c>
      <c r="S1328" s="84"/>
      <c r="T1328" s="83"/>
      <c r="U1328" s="33" t="str">
        <f t="shared" si="375"/>
        <v/>
      </c>
      <c r="V1328" s="29"/>
      <c r="W1328" s="35"/>
      <c r="X1328" s="35"/>
      <c r="Y1328" s="35"/>
      <c r="Z1328" s="35"/>
      <c r="AA1328" s="24" t="str">
        <f>IF(W1328&lt;&gt;"",VLOOKUP(W1328,'Anlagentypen strukt inkl RD end'!$A$2:$H$40,8),"")</f>
        <v/>
      </c>
      <c r="AB1328" s="24" t="str">
        <f>IF(X1328&lt;&gt;"",VLOOKUP(X1328,'Anlagentypen strukt inkl RD end'!$A$2:$H$40,8),"")</f>
        <v/>
      </c>
      <c r="AC1328" s="24" t="str">
        <f>IF(Y1328&lt;&gt;"",VLOOKUP(Y1328,'Anlagentypen strukt inkl RD end'!$A$2:$H$40,8),"")</f>
        <v/>
      </c>
      <c r="AD1328" s="24" t="str">
        <f>IF(Z1328&lt;&gt;"",VLOOKUP(Z1328,'Anlagentypen strukt inkl RD end'!$A$2:$H$40,8),"")</f>
        <v/>
      </c>
      <c r="AE1328" s="33" t="str">
        <f t="shared" si="376"/>
        <v/>
      </c>
      <c r="AF1328" s="25"/>
      <c r="AG1328" s="25"/>
      <c r="AH1328" s="25"/>
      <c r="AI1328" s="25"/>
      <c r="AJ1328" s="47" t="str">
        <f t="shared" si="377"/>
        <v/>
      </c>
      <c r="AK1328" s="48" t="str">
        <f t="shared" si="371"/>
        <v/>
      </c>
      <c r="AL1328" s="47" t="str">
        <f t="shared" si="382"/>
        <v/>
      </c>
      <c r="AM1328" s="27"/>
      <c r="AN1328" s="36" t="str">
        <f t="shared" si="372"/>
        <v/>
      </c>
      <c r="AO1328" s="39" t="str">
        <f t="shared" si="386"/>
        <v/>
      </c>
      <c r="AP1328" s="39" t="str">
        <f t="shared" si="378"/>
        <v/>
      </c>
      <c r="AQ1328" s="97" t="str">
        <f t="shared" si="373"/>
        <v/>
      </c>
      <c r="AR1328" s="113" t="str">
        <f>_xlfn.IFNA(IF(AND(MATCH(B1328,SlNrfürStrecke!A:A,0)&gt;0,MATCH(C1328,SlNrfürStrecke!B:B,0)&gt;0)=TRUE,"ja","nein"),"nein")</f>
        <v>nein</v>
      </c>
      <c r="AS1328" s="140" t="str">
        <f t="shared" si="379"/>
        <v>nein</v>
      </c>
      <c r="AT1328" s="113" t="str">
        <f t="shared" si="380"/>
        <v>Ja</v>
      </c>
      <c r="AU1328" s="113"/>
      <c r="AV1328" s="141" t="s">
        <v>3607</v>
      </c>
    </row>
    <row r="1329" spans="1:48" s="39" customFormat="1" x14ac:dyDescent="0.25">
      <c r="A1329" s="23" t="s">
        <v>2345</v>
      </c>
      <c r="B1329" s="77">
        <v>57505</v>
      </c>
      <c r="C1329" s="80" t="s">
        <v>3</v>
      </c>
      <c r="D1329" s="81" t="s">
        <v>3</v>
      </c>
      <c r="E1329" s="37" t="b">
        <f t="shared" si="381"/>
        <v>1</v>
      </c>
      <c r="F1329" s="37" t="b">
        <f t="shared" si="374"/>
        <v>0</v>
      </c>
      <c r="G1329" s="38" t="str">
        <f t="shared" si="383"/>
        <v xml:space="preserve">57505  </v>
      </c>
      <c r="H1329" s="18" t="s">
        <v>1907</v>
      </c>
      <c r="I1329" s="93" t="s">
        <v>2346</v>
      </c>
      <c r="J1329" s="19" t="s">
        <v>3</v>
      </c>
      <c r="K1329" s="19" t="s">
        <v>3</v>
      </c>
      <c r="L1329" s="51"/>
      <c r="M1329" s="51"/>
      <c r="N1329" s="19" t="str">
        <f t="shared" si="384"/>
        <v/>
      </c>
      <c r="O1329" s="22" t="str">
        <f t="shared" ca="1" si="387"/>
        <v>ja</v>
      </c>
      <c r="P1329" s="22" t="str">
        <f t="shared" ca="1" si="388"/>
        <v>ja</v>
      </c>
      <c r="Q1329" s="20" t="str">
        <f t="shared" ca="1" si="385"/>
        <v>Ja</v>
      </c>
      <c r="R1329" s="53" t="s">
        <v>1906</v>
      </c>
      <c r="S1329" s="73" t="s">
        <v>2345</v>
      </c>
      <c r="T1329" s="28"/>
      <c r="U1329" s="33" t="str">
        <f t="shared" si="375"/>
        <v/>
      </c>
      <c r="V1329" s="29"/>
      <c r="W1329" s="35"/>
      <c r="X1329" s="35"/>
      <c r="Y1329" s="35"/>
      <c r="Z1329" s="35"/>
      <c r="AA1329" s="24" t="str">
        <f>IF(W1329&lt;&gt;"",VLOOKUP(W1329,'Anlagentypen strukt inkl RD end'!$A$2:$H$40,8),"")</f>
        <v/>
      </c>
      <c r="AB1329" s="24" t="str">
        <f>IF(X1329&lt;&gt;"",VLOOKUP(X1329,'Anlagentypen strukt inkl RD end'!$A$2:$H$40,8),"")</f>
        <v/>
      </c>
      <c r="AC1329" s="24" t="str">
        <f>IF(Y1329&lt;&gt;"",VLOOKUP(Y1329,'Anlagentypen strukt inkl RD end'!$A$2:$H$40,8),"")</f>
        <v/>
      </c>
      <c r="AD1329" s="24" t="str">
        <f>IF(Z1329&lt;&gt;"",VLOOKUP(Z1329,'Anlagentypen strukt inkl RD end'!$A$2:$H$40,8),"")</f>
        <v/>
      </c>
      <c r="AE1329" s="33" t="str">
        <f t="shared" si="376"/>
        <v/>
      </c>
      <c r="AF1329" s="25"/>
      <c r="AG1329" s="25"/>
      <c r="AH1329" s="25"/>
      <c r="AI1329" s="25"/>
      <c r="AJ1329" s="47" t="str">
        <f t="shared" si="377"/>
        <v/>
      </c>
      <c r="AK1329" s="48" t="str">
        <f t="shared" si="371"/>
        <v/>
      </c>
      <c r="AL1329" s="47" t="str">
        <f t="shared" si="382"/>
        <v/>
      </c>
      <c r="AM1329" s="27"/>
      <c r="AN1329" s="36" t="str">
        <f t="shared" si="372"/>
        <v/>
      </c>
      <c r="AO1329" s="39" t="str">
        <f t="shared" si="386"/>
        <v/>
      </c>
      <c r="AP1329" s="39" t="str">
        <f t="shared" si="378"/>
        <v>X</v>
      </c>
      <c r="AQ1329" s="97" t="str">
        <f t="shared" si="373"/>
        <v/>
      </c>
      <c r="AR1329" s="140" t="str">
        <f>_xlfn.IFNA(IF(AND(MATCH(B1329,SlNrfürStrecke!A:A,0)&gt;0,MATCH(C1329,SlNrfürStrecke!B:B,0)&gt;0)=TRUE,"ja","nein"),"nein")</f>
        <v>ja</v>
      </c>
      <c r="AS1329" s="140" t="str">
        <f t="shared" si="379"/>
        <v>ja</v>
      </c>
      <c r="AT1329" s="113" t="str">
        <f t="shared" si="380"/>
        <v>Nein</v>
      </c>
      <c r="AU1329" s="113"/>
      <c r="AV1329" s="141" t="s">
        <v>3607</v>
      </c>
    </row>
    <row r="1330" spans="1:48" s="39" customFormat="1" hidden="1" x14ac:dyDescent="0.25">
      <c r="A1330" s="23"/>
      <c r="B1330" s="77">
        <v>57505</v>
      </c>
      <c r="C1330" s="81" t="s">
        <v>7</v>
      </c>
      <c r="D1330" s="81" t="s">
        <v>8</v>
      </c>
      <c r="E1330" s="37" t="b">
        <f t="shared" si="381"/>
        <v>0</v>
      </c>
      <c r="F1330" s="37" t="b">
        <f t="shared" si="374"/>
        <v>0</v>
      </c>
      <c r="G1330" s="38" t="str">
        <f t="shared" si="383"/>
        <v>57505 77 g</v>
      </c>
      <c r="H1330" s="18" t="s">
        <v>1907</v>
      </c>
      <c r="I1330" s="94" t="s">
        <v>9</v>
      </c>
      <c r="J1330" s="19" t="s">
        <v>3</v>
      </c>
      <c r="K1330" s="19" t="s">
        <v>3</v>
      </c>
      <c r="L1330" s="51"/>
      <c r="M1330" s="51"/>
      <c r="N1330" s="19" t="str">
        <f t="shared" si="384"/>
        <v/>
      </c>
      <c r="O1330" s="22" t="str">
        <f t="shared" ca="1" si="387"/>
        <v>ja</v>
      </c>
      <c r="P1330" s="22" t="str">
        <f t="shared" ca="1" si="388"/>
        <v>ja</v>
      </c>
      <c r="Q1330" s="20" t="str">
        <f t="shared" ca="1" si="385"/>
        <v>Ja</v>
      </c>
      <c r="R1330" s="53" t="s">
        <v>1908</v>
      </c>
      <c r="S1330" s="84"/>
      <c r="T1330" s="83"/>
      <c r="U1330" s="33" t="str">
        <f t="shared" si="375"/>
        <v/>
      </c>
      <c r="V1330" s="29"/>
      <c r="W1330" s="35"/>
      <c r="X1330" s="35"/>
      <c r="Y1330" s="35"/>
      <c r="Z1330" s="35"/>
      <c r="AA1330" s="24" t="str">
        <f>IF(W1330&lt;&gt;"",VLOOKUP(W1330,'Anlagentypen strukt inkl RD end'!$A$2:$H$40,8),"")</f>
        <v/>
      </c>
      <c r="AB1330" s="24" t="str">
        <f>IF(X1330&lt;&gt;"",VLOOKUP(X1330,'Anlagentypen strukt inkl RD end'!$A$2:$H$40,8),"")</f>
        <v/>
      </c>
      <c r="AC1330" s="24" t="str">
        <f>IF(Y1330&lt;&gt;"",VLOOKUP(Y1330,'Anlagentypen strukt inkl RD end'!$A$2:$H$40,8),"")</f>
        <v/>
      </c>
      <c r="AD1330" s="24" t="str">
        <f>IF(Z1330&lt;&gt;"",VLOOKUP(Z1330,'Anlagentypen strukt inkl RD end'!$A$2:$H$40,8),"")</f>
        <v/>
      </c>
      <c r="AE1330" s="33" t="str">
        <f t="shared" si="376"/>
        <v/>
      </c>
      <c r="AF1330" s="25"/>
      <c r="AG1330" s="25"/>
      <c r="AH1330" s="25"/>
      <c r="AI1330" s="25"/>
      <c r="AJ1330" s="47" t="str">
        <f t="shared" si="377"/>
        <v/>
      </c>
      <c r="AK1330" s="48" t="str">
        <f t="shared" si="371"/>
        <v/>
      </c>
      <c r="AL1330" s="47" t="str">
        <f t="shared" si="382"/>
        <v/>
      </c>
      <c r="AM1330" s="27"/>
      <c r="AN1330" s="36" t="str">
        <f t="shared" si="372"/>
        <v/>
      </c>
      <c r="AO1330" s="39" t="str">
        <f t="shared" si="386"/>
        <v/>
      </c>
      <c r="AP1330" s="39" t="str">
        <f t="shared" si="378"/>
        <v/>
      </c>
      <c r="AQ1330" s="97" t="str">
        <f t="shared" si="373"/>
        <v/>
      </c>
      <c r="AR1330" s="113" t="str">
        <f>_xlfn.IFNA(IF(AND(MATCH(B1330,SlNrfürStrecke!A:A,0)&gt;0,MATCH(C1330,SlNrfürStrecke!B:B,0)&gt;0)=TRUE,"ja","nein"),"nein")</f>
        <v>nein</v>
      </c>
      <c r="AS1330" s="140" t="str">
        <f t="shared" si="379"/>
        <v>nein</v>
      </c>
      <c r="AT1330" s="113" t="str">
        <f t="shared" si="380"/>
        <v>Ja</v>
      </c>
      <c r="AU1330" s="113"/>
      <c r="AV1330" s="141" t="s">
        <v>3607</v>
      </c>
    </row>
    <row r="1331" spans="1:48" s="39" customFormat="1" x14ac:dyDescent="0.25">
      <c r="A1331" s="23" t="s">
        <v>2345</v>
      </c>
      <c r="B1331" s="77">
        <v>57506</v>
      </c>
      <c r="C1331" s="80" t="s">
        <v>3</v>
      </c>
      <c r="D1331" s="81" t="s">
        <v>3</v>
      </c>
      <c r="E1331" s="37" t="b">
        <f t="shared" si="381"/>
        <v>1</v>
      </c>
      <c r="F1331" s="37" t="b">
        <f t="shared" si="374"/>
        <v>0</v>
      </c>
      <c r="G1331" s="38" t="str">
        <f t="shared" si="383"/>
        <v xml:space="preserve">57506  </v>
      </c>
      <c r="H1331" s="18" t="s">
        <v>1910</v>
      </c>
      <c r="I1331" s="93" t="s">
        <v>2346</v>
      </c>
      <c r="J1331" s="19" t="s">
        <v>3</v>
      </c>
      <c r="K1331" s="19" t="s">
        <v>3</v>
      </c>
      <c r="L1331" s="51"/>
      <c r="M1331" s="51"/>
      <c r="N1331" s="19" t="str">
        <f t="shared" si="384"/>
        <v/>
      </c>
      <c r="O1331" s="22" t="str">
        <f t="shared" ca="1" si="387"/>
        <v>ja</v>
      </c>
      <c r="P1331" s="22" t="str">
        <f t="shared" ca="1" si="388"/>
        <v>ja</v>
      </c>
      <c r="Q1331" s="20" t="str">
        <f t="shared" ca="1" si="385"/>
        <v>Ja</v>
      </c>
      <c r="R1331" s="53" t="s">
        <v>1909</v>
      </c>
      <c r="S1331" s="73" t="s">
        <v>2345</v>
      </c>
      <c r="T1331" s="28"/>
      <c r="U1331" s="33" t="str">
        <f t="shared" si="375"/>
        <v/>
      </c>
      <c r="V1331" s="29"/>
      <c r="W1331" s="35"/>
      <c r="X1331" s="35"/>
      <c r="Y1331" s="35"/>
      <c r="Z1331" s="35"/>
      <c r="AA1331" s="24" t="str">
        <f>IF(W1331&lt;&gt;"",VLOOKUP(W1331,'Anlagentypen strukt inkl RD end'!$A$2:$H$40,8),"")</f>
        <v/>
      </c>
      <c r="AB1331" s="24" t="str">
        <f>IF(X1331&lt;&gt;"",VLOOKUP(X1331,'Anlagentypen strukt inkl RD end'!$A$2:$H$40,8),"")</f>
        <v/>
      </c>
      <c r="AC1331" s="24" t="str">
        <f>IF(Y1331&lt;&gt;"",VLOOKUP(Y1331,'Anlagentypen strukt inkl RD end'!$A$2:$H$40,8),"")</f>
        <v/>
      </c>
      <c r="AD1331" s="24" t="str">
        <f>IF(Z1331&lt;&gt;"",VLOOKUP(Z1331,'Anlagentypen strukt inkl RD end'!$A$2:$H$40,8),"")</f>
        <v/>
      </c>
      <c r="AE1331" s="33" t="str">
        <f t="shared" si="376"/>
        <v/>
      </c>
      <c r="AF1331" s="25"/>
      <c r="AG1331" s="25"/>
      <c r="AH1331" s="25"/>
      <c r="AI1331" s="25"/>
      <c r="AJ1331" s="47" t="str">
        <f t="shared" si="377"/>
        <v/>
      </c>
      <c r="AK1331" s="48" t="str">
        <f t="shared" si="371"/>
        <v/>
      </c>
      <c r="AL1331" s="47" t="str">
        <f t="shared" si="382"/>
        <v/>
      </c>
      <c r="AM1331" s="27"/>
      <c r="AN1331" s="36" t="str">
        <f t="shared" si="372"/>
        <v/>
      </c>
      <c r="AO1331" s="39" t="str">
        <f t="shared" si="386"/>
        <v/>
      </c>
      <c r="AP1331" s="39" t="str">
        <f t="shared" si="378"/>
        <v>X</v>
      </c>
      <c r="AQ1331" s="97" t="str">
        <f t="shared" si="373"/>
        <v/>
      </c>
      <c r="AR1331" s="140" t="str">
        <f>_xlfn.IFNA(IF(AND(MATCH(B1331,SlNrfürStrecke!A:A,0)&gt;0,MATCH(C1331,SlNrfürStrecke!B:B,0)&gt;0)=TRUE,"ja","nein"),"nein")</f>
        <v>ja</v>
      </c>
      <c r="AS1331" s="140" t="str">
        <f t="shared" si="379"/>
        <v>ja</v>
      </c>
      <c r="AT1331" s="113" t="str">
        <f t="shared" si="380"/>
        <v>Nein</v>
      </c>
      <c r="AU1331" s="113"/>
      <c r="AV1331" s="141" t="s">
        <v>3607</v>
      </c>
    </row>
    <row r="1332" spans="1:48" s="39" customFormat="1" hidden="1" x14ac:dyDescent="0.25">
      <c r="A1332" s="23"/>
      <c r="B1332" s="77">
        <v>57506</v>
      </c>
      <c r="C1332" s="81" t="s">
        <v>7</v>
      </c>
      <c r="D1332" s="81" t="s">
        <v>8</v>
      </c>
      <c r="E1332" s="37" t="b">
        <f t="shared" si="381"/>
        <v>0</v>
      </c>
      <c r="F1332" s="37" t="b">
        <f t="shared" si="374"/>
        <v>0</v>
      </c>
      <c r="G1332" s="38" t="str">
        <f t="shared" si="383"/>
        <v>57506 77 g</v>
      </c>
      <c r="H1332" s="18" t="s">
        <v>1910</v>
      </c>
      <c r="I1332" s="94" t="s">
        <v>9</v>
      </c>
      <c r="J1332" s="19" t="s">
        <v>3</v>
      </c>
      <c r="K1332" s="19" t="s">
        <v>3</v>
      </c>
      <c r="L1332" s="51"/>
      <c r="M1332" s="51"/>
      <c r="N1332" s="19" t="str">
        <f t="shared" si="384"/>
        <v/>
      </c>
      <c r="O1332" s="22" t="str">
        <f t="shared" ca="1" si="387"/>
        <v>ja</v>
      </c>
      <c r="P1332" s="22" t="str">
        <f t="shared" ca="1" si="388"/>
        <v>ja</v>
      </c>
      <c r="Q1332" s="20" t="str">
        <f t="shared" ca="1" si="385"/>
        <v>Ja</v>
      </c>
      <c r="R1332" s="53" t="s">
        <v>1911</v>
      </c>
      <c r="S1332" s="84"/>
      <c r="T1332" s="83"/>
      <c r="U1332" s="33" t="str">
        <f t="shared" si="375"/>
        <v/>
      </c>
      <c r="V1332" s="29"/>
      <c r="W1332" s="35"/>
      <c r="X1332" s="35"/>
      <c r="Y1332" s="35"/>
      <c r="Z1332" s="35"/>
      <c r="AA1332" s="24" t="str">
        <f>IF(W1332&lt;&gt;"",VLOOKUP(W1332,'Anlagentypen strukt inkl RD end'!$A$2:$H$40,8),"")</f>
        <v/>
      </c>
      <c r="AB1332" s="24" t="str">
        <f>IF(X1332&lt;&gt;"",VLOOKUP(X1332,'Anlagentypen strukt inkl RD end'!$A$2:$H$40,8),"")</f>
        <v/>
      </c>
      <c r="AC1332" s="24" t="str">
        <f>IF(Y1332&lt;&gt;"",VLOOKUP(Y1332,'Anlagentypen strukt inkl RD end'!$A$2:$H$40,8),"")</f>
        <v/>
      </c>
      <c r="AD1332" s="24" t="str">
        <f>IF(Z1332&lt;&gt;"",VLOOKUP(Z1332,'Anlagentypen strukt inkl RD end'!$A$2:$H$40,8),"")</f>
        <v/>
      </c>
      <c r="AE1332" s="33" t="str">
        <f t="shared" si="376"/>
        <v/>
      </c>
      <c r="AF1332" s="25"/>
      <c r="AG1332" s="25"/>
      <c r="AH1332" s="25"/>
      <c r="AI1332" s="25"/>
      <c r="AJ1332" s="47" t="str">
        <f t="shared" si="377"/>
        <v/>
      </c>
      <c r="AK1332" s="48" t="str">
        <f t="shared" si="371"/>
        <v/>
      </c>
      <c r="AL1332" s="47" t="str">
        <f t="shared" si="382"/>
        <v/>
      </c>
      <c r="AM1332" s="27"/>
      <c r="AN1332" s="36" t="str">
        <f t="shared" si="372"/>
        <v/>
      </c>
      <c r="AO1332" s="39" t="str">
        <f t="shared" si="386"/>
        <v/>
      </c>
      <c r="AP1332" s="39" t="str">
        <f t="shared" si="378"/>
        <v/>
      </c>
      <c r="AQ1332" s="97" t="str">
        <f t="shared" si="373"/>
        <v/>
      </c>
      <c r="AR1332" s="113" t="str">
        <f>_xlfn.IFNA(IF(AND(MATCH(B1332,SlNrfürStrecke!A:A,0)&gt;0,MATCH(C1332,SlNrfürStrecke!B:B,0)&gt;0)=TRUE,"ja","nein"),"nein")</f>
        <v>nein</v>
      </c>
      <c r="AS1332" s="140" t="str">
        <f t="shared" si="379"/>
        <v>nein</v>
      </c>
      <c r="AT1332" s="113" t="str">
        <f t="shared" si="380"/>
        <v>Ja</v>
      </c>
      <c r="AU1332" s="113"/>
      <c r="AV1332" s="141" t="s">
        <v>3607</v>
      </c>
    </row>
    <row r="1333" spans="1:48" s="39" customFormat="1" x14ac:dyDescent="0.25">
      <c r="A1333" s="23" t="s">
        <v>2345</v>
      </c>
      <c r="B1333" s="77">
        <v>57507</v>
      </c>
      <c r="C1333" s="80" t="s">
        <v>3</v>
      </c>
      <c r="D1333" s="81" t="s">
        <v>3</v>
      </c>
      <c r="E1333" s="37" t="b">
        <f t="shared" si="381"/>
        <v>1</v>
      </c>
      <c r="F1333" s="37" t="b">
        <f t="shared" si="374"/>
        <v>0</v>
      </c>
      <c r="G1333" s="38" t="str">
        <f t="shared" si="383"/>
        <v xml:space="preserve">57507  </v>
      </c>
      <c r="H1333" s="18" t="s">
        <v>1913</v>
      </c>
      <c r="I1333" s="93" t="s">
        <v>2346</v>
      </c>
      <c r="J1333" s="19" t="s">
        <v>3</v>
      </c>
      <c r="K1333" s="19" t="s">
        <v>3</v>
      </c>
      <c r="L1333" s="51"/>
      <c r="M1333" s="51"/>
      <c r="N1333" s="19" t="str">
        <f t="shared" si="384"/>
        <v/>
      </c>
      <c r="O1333" s="22" t="str">
        <f t="shared" ca="1" si="387"/>
        <v>ja</v>
      </c>
      <c r="P1333" s="22" t="str">
        <f t="shared" ca="1" si="388"/>
        <v>ja</v>
      </c>
      <c r="Q1333" s="20" t="str">
        <f t="shared" ca="1" si="385"/>
        <v>Ja</v>
      </c>
      <c r="R1333" s="53" t="s">
        <v>1912</v>
      </c>
      <c r="S1333" s="73" t="s">
        <v>2345</v>
      </c>
      <c r="T1333" s="28"/>
      <c r="U1333" s="33" t="str">
        <f t="shared" si="375"/>
        <v/>
      </c>
      <c r="V1333" s="29"/>
      <c r="W1333" s="35"/>
      <c r="X1333" s="35"/>
      <c r="Y1333" s="35"/>
      <c r="Z1333" s="35"/>
      <c r="AA1333" s="24" t="str">
        <f>IF(W1333&lt;&gt;"",VLOOKUP(W1333,'Anlagentypen strukt inkl RD end'!$A$2:$H$40,8),"")</f>
        <v/>
      </c>
      <c r="AB1333" s="24" t="str">
        <f>IF(X1333&lt;&gt;"",VLOOKUP(X1333,'Anlagentypen strukt inkl RD end'!$A$2:$H$40,8),"")</f>
        <v/>
      </c>
      <c r="AC1333" s="24" t="str">
        <f>IF(Y1333&lt;&gt;"",VLOOKUP(Y1333,'Anlagentypen strukt inkl RD end'!$A$2:$H$40,8),"")</f>
        <v/>
      </c>
      <c r="AD1333" s="24" t="str">
        <f>IF(Z1333&lt;&gt;"",VLOOKUP(Z1333,'Anlagentypen strukt inkl RD end'!$A$2:$H$40,8),"")</f>
        <v/>
      </c>
      <c r="AE1333" s="33" t="str">
        <f t="shared" si="376"/>
        <v/>
      </c>
      <c r="AF1333" s="25"/>
      <c r="AG1333" s="25"/>
      <c r="AH1333" s="25"/>
      <c r="AI1333" s="25"/>
      <c r="AJ1333" s="47" t="str">
        <f t="shared" si="377"/>
        <v/>
      </c>
      <c r="AK1333" s="48" t="str">
        <f t="shared" si="371"/>
        <v/>
      </c>
      <c r="AL1333" s="47" t="str">
        <f t="shared" si="382"/>
        <v/>
      </c>
      <c r="AM1333" s="27"/>
      <c r="AN1333" s="36" t="str">
        <f t="shared" si="372"/>
        <v/>
      </c>
      <c r="AO1333" s="39" t="str">
        <f t="shared" si="386"/>
        <v/>
      </c>
      <c r="AP1333" s="39" t="str">
        <f t="shared" si="378"/>
        <v>X</v>
      </c>
      <c r="AQ1333" s="97" t="str">
        <f t="shared" si="373"/>
        <v/>
      </c>
      <c r="AR1333" s="140" t="str">
        <f>_xlfn.IFNA(IF(AND(MATCH(B1333,SlNrfürStrecke!A:A,0)&gt;0,MATCH(C1333,SlNrfürStrecke!B:B,0)&gt;0)=TRUE,"ja","nein"),"nein")</f>
        <v>ja</v>
      </c>
      <c r="AS1333" s="140" t="str">
        <f t="shared" si="379"/>
        <v>ja</v>
      </c>
      <c r="AT1333" s="113" t="str">
        <f t="shared" si="380"/>
        <v>Nein</v>
      </c>
      <c r="AU1333" s="113"/>
      <c r="AV1333" s="141" t="s">
        <v>3607</v>
      </c>
    </row>
    <row r="1334" spans="1:48" s="39" customFormat="1" hidden="1" x14ac:dyDescent="0.25">
      <c r="A1334" s="23"/>
      <c r="B1334" s="77">
        <v>57507</v>
      </c>
      <c r="C1334" s="81" t="s">
        <v>7</v>
      </c>
      <c r="D1334" s="81" t="s">
        <v>8</v>
      </c>
      <c r="E1334" s="37" t="b">
        <f t="shared" si="381"/>
        <v>0</v>
      </c>
      <c r="F1334" s="37" t="b">
        <f t="shared" si="374"/>
        <v>0</v>
      </c>
      <c r="G1334" s="38" t="str">
        <f t="shared" si="383"/>
        <v>57507 77 g</v>
      </c>
      <c r="H1334" s="18" t="s">
        <v>1913</v>
      </c>
      <c r="I1334" s="94" t="s">
        <v>9</v>
      </c>
      <c r="J1334" s="19" t="s">
        <v>3</v>
      </c>
      <c r="K1334" s="19" t="s">
        <v>3</v>
      </c>
      <c r="L1334" s="51"/>
      <c r="M1334" s="51"/>
      <c r="N1334" s="19" t="str">
        <f t="shared" si="384"/>
        <v/>
      </c>
      <c r="O1334" s="22" t="str">
        <f t="shared" ca="1" si="387"/>
        <v>ja</v>
      </c>
      <c r="P1334" s="22" t="str">
        <f t="shared" ca="1" si="388"/>
        <v>ja</v>
      </c>
      <c r="Q1334" s="20" t="str">
        <f t="shared" ca="1" si="385"/>
        <v>Ja</v>
      </c>
      <c r="R1334" s="53" t="s">
        <v>1914</v>
      </c>
      <c r="S1334" s="84"/>
      <c r="T1334" s="83"/>
      <c r="U1334" s="33" t="str">
        <f t="shared" si="375"/>
        <v/>
      </c>
      <c r="V1334" s="29"/>
      <c r="W1334" s="35"/>
      <c r="X1334" s="35"/>
      <c r="Y1334" s="35"/>
      <c r="Z1334" s="35"/>
      <c r="AA1334" s="24" t="str">
        <f>IF(W1334&lt;&gt;"",VLOOKUP(W1334,'Anlagentypen strukt inkl RD end'!$A$2:$H$40,8),"")</f>
        <v/>
      </c>
      <c r="AB1334" s="24" t="str">
        <f>IF(X1334&lt;&gt;"",VLOOKUP(X1334,'Anlagentypen strukt inkl RD end'!$A$2:$H$40,8),"")</f>
        <v/>
      </c>
      <c r="AC1334" s="24" t="str">
        <f>IF(Y1334&lt;&gt;"",VLOOKUP(Y1334,'Anlagentypen strukt inkl RD end'!$A$2:$H$40,8),"")</f>
        <v/>
      </c>
      <c r="AD1334" s="24" t="str">
        <f>IF(Z1334&lt;&gt;"",VLOOKUP(Z1334,'Anlagentypen strukt inkl RD end'!$A$2:$H$40,8),"")</f>
        <v/>
      </c>
      <c r="AE1334" s="33" t="str">
        <f t="shared" si="376"/>
        <v/>
      </c>
      <c r="AF1334" s="25"/>
      <c r="AG1334" s="25"/>
      <c r="AH1334" s="25"/>
      <c r="AI1334" s="25"/>
      <c r="AJ1334" s="47" t="str">
        <f t="shared" si="377"/>
        <v/>
      </c>
      <c r="AK1334" s="48" t="str">
        <f t="shared" si="371"/>
        <v/>
      </c>
      <c r="AL1334" s="47" t="str">
        <f t="shared" si="382"/>
        <v/>
      </c>
      <c r="AM1334" s="27"/>
      <c r="AN1334" s="36" t="str">
        <f t="shared" si="372"/>
        <v/>
      </c>
      <c r="AO1334" s="39" t="str">
        <f t="shared" si="386"/>
        <v/>
      </c>
      <c r="AP1334" s="39" t="str">
        <f t="shared" si="378"/>
        <v/>
      </c>
      <c r="AQ1334" s="97" t="str">
        <f t="shared" si="373"/>
        <v/>
      </c>
      <c r="AR1334" s="113" t="str">
        <f>_xlfn.IFNA(IF(AND(MATCH(B1334,SlNrfürStrecke!A:A,0)&gt;0,MATCH(C1334,SlNrfürStrecke!B:B,0)&gt;0)=TRUE,"ja","nein"),"nein")</f>
        <v>nein</v>
      </c>
      <c r="AS1334" s="140" t="str">
        <f t="shared" si="379"/>
        <v>nein</v>
      </c>
      <c r="AT1334" s="113" t="str">
        <f t="shared" si="380"/>
        <v>Ja</v>
      </c>
      <c r="AU1334" s="113"/>
      <c r="AV1334" s="141" t="s">
        <v>3607</v>
      </c>
    </row>
    <row r="1335" spans="1:48" s="39" customFormat="1" x14ac:dyDescent="0.25">
      <c r="A1335" s="23" t="s">
        <v>2345</v>
      </c>
      <c r="B1335" s="77">
        <v>57702</v>
      </c>
      <c r="C1335" s="80" t="s">
        <v>3</v>
      </c>
      <c r="D1335" s="81" t="s">
        <v>3</v>
      </c>
      <c r="E1335" s="37" t="b">
        <f t="shared" si="381"/>
        <v>1</v>
      </c>
      <c r="F1335" s="37" t="b">
        <f t="shared" si="374"/>
        <v>0</v>
      </c>
      <c r="G1335" s="38" t="str">
        <f t="shared" si="383"/>
        <v xml:space="preserve">57702  </v>
      </c>
      <c r="H1335" s="18" t="s">
        <v>3439</v>
      </c>
      <c r="I1335" s="93" t="s">
        <v>2346</v>
      </c>
      <c r="J1335" s="19" t="s">
        <v>3</v>
      </c>
      <c r="K1335" s="19" t="s">
        <v>3</v>
      </c>
      <c r="L1335" s="51"/>
      <c r="M1335" s="51"/>
      <c r="N1335" s="19" t="str">
        <f t="shared" si="384"/>
        <v/>
      </c>
      <c r="O1335" s="22" t="str">
        <f t="shared" ca="1" si="387"/>
        <v>ja</v>
      </c>
      <c r="P1335" s="22" t="str">
        <f t="shared" ca="1" si="388"/>
        <v>ja</v>
      </c>
      <c r="Q1335" s="20" t="str">
        <f t="shared" ca="1" si="385"/>
        <v>Ja</v>
      </c>
      <c r="R1335" s="53" t="s">
        <v>1915</v>
      </c>
      <c r="S1335" s="73" t="s">
        <v>2345</v>
      </c>
      <c r="T1335" s="28"/>
      <c r="U1335" s="33" t="str">
        <f t="shared" si="375"/>
        <v/>
      </c>
      <c r="V1335" s="29"/>
      <c r="W1335" s="35"/>
      <c r="X1335" s="35"/>
      <c r="Y1335" s="35"/>
      <c r="Z1335" s="35"/>
      <c r="AA1335" s="24" t="str">
        <f>IF(W1335&lt;&gt;"",VLOOKUP(W1335,'Anlagentypen strukt inkl RD end'!$A$2:$H$40,8),"")</f>
        <v/>
      </c>
      <c r="AB1335" s="24" t="str">
        <f>IF(X1335&lt;&gt;"",VLOOKUP(X1335,'Anlagentypen strukt inkl RD end'!$A$2:$H$40,8),"")</f>
        <v/>
      </c>
      <c r="AC1335" s="24" t="str">
        <f>IF(Y1335&lt;&gt;"",VLOOKUP(Y1335,'Anlagentypen strukt inkl RD end'!$A$2:$H$40,8),"")</f>
        <v/>
      </c>
      <c r="AD1335" s="24" t="str">
        <f>IF(Z1335&lt;&gt;"",VLOOKUP(Z1335,'Anlagentypen strukt inkl RD end'!$A$2:$H$40,8),"")</f>
        <v/>
      </c>
      <c r="AE1335" s="33" t="str">
        <f t="shared" si="376"/>
        <v/>
      </c>
      <c r="AF1335" s="25"/>
      <c r="AG1335" s="25"/>
      <c r="AH1335" s="25"/>
      <c r="AI1335" s="25"/>
      <c r="AJ1335" s="47" t="str">
        <f t="shared" si="377"/>
        <v/>
      </c>
      <c r="AK1335" s="48" t="str">
        <f t="shared" si="371"/>
        <v/>
      </c>
      <c r="AL1335" s="47" t="str">
        <f t="shared" si="382"/>
        <v/>
      </c>
      <c r="AM1335" s="27"/>
      <c r="AN1335" s="36" t="str">
        <f t="shared" si="372"/>
        <v/>
      </c>
      <c r="AO1335" s="39" t="str">
        <f t="shared" si="386"/>
        <v/>
      </c>
      <c r="AP1335" s="39" t="str">
        <f t="shared" si="378"/>
        <v>X</v>
      </c>
      <c r="AQ1335" s="97" t="str">
        <f t="shared" si="373"/>
        <v/>
      </c>
      <c r="AR1335" s="140" t="str">
        <f>_xlfn.IFNA(IF(AND(MATCH(B1335,SlNrfürStrecke!A:A,0)&gt;0,MATCH(C1335,SlNrfürStrecke!B:B,0)&gt;0)=TRUE,"ja","nein"),"nein")</f>
        <v>ja</v>
      </c>
      <c r="AS1335" s="140" t="str">
        <f t="shared" si="379"/>
        <v>ja</v>
      </c>
      <c r="AT1335" s="113" t="str">
        <f t="shared" si="380"/>
        <v>Nein</v>
      </c>
      <c r="AU1335" s="113"/>
      <c r="AV1335" s="141" t="s">
        <v>3607</v>
      </c>
    </row>
    <row r="1336" spans="1:48" s="39" customFormat="1" hidden="1" x14ac:dyDescent="0.25">
      <c r="A1336" s="23"/>
      <c r="B1336" s="77">
        <v>57702</v>
      </c>
      <c r="C1336" s="81" t="s">
        <v>7</v>
      </c>
      <c r="D1336" s="81" t="s">
        <v>8</v>
      </c>
      <c r="E1336" s="37" t="b">
        <f t="shared" si="381"/>
        <v>0</v>
      </c>
      <c r="F1336" s="37" t="b">
        <f t="shared" si="374"/>
        <v>0</v>
      </c>
      <c r="G1336" s="38" t="str">
        <f t="shared" si="383"/>
        <v>57702 77 g</v>
      </c>
      <c r="H1336" s="18" t="s">
        <v>3439</v>
      </c>
      <c r="I1336" s="94" t="s">
        <v>9</v>
      </c>
      <c r="J1336" s="19" t="s">
        <v>3</v>
      </c>
      <c r="K1336" s="19" t="s">
        <v>3</v>
      </c>
      <c r="L1336" s="51"/>
      <c r="M1336" s="51"/>
      <c r="N1336" s="19" t="str">
        <f t="shared" si="384"/>
        <v/>
      </c>
      <c r="O1336" s="22" t="str">
        <f t="shared" ca="1" si="387"/>
        <v>ja</v>
      </c>
      <c r="P1336" s="22" t="str">
        <f t="shared" ca="1" si="388"/>
        <v>ja</v>
      </c>
      <c r="Q1336" s="20" t="str">
        <f t="shared" ca="1" si="385"/>
        <v>Ja</v>
      </c>
      <c r="R1336" s="53" t="s">
        <v>1916</v>
      </c>
      <c r="S1336" s="84"/>
      <c r="T1336" s="83"/>
      <c r="U1336" s="33" t="str">
        <f t="shared" si="375"/>
        <v/>
      </c>
      <c r="V1336" s="29"/>
      <c r="W1336" s="35"/>
      <c r="X1336" s="35"/>
      <c r="Y1336" s="35"/>
      <c r="Z1336" s="35"/>
      <c r="AA1336" s="24" t="str">
        <f>IF(W1336&lt;&gt;"",VLOOKUP(W1336,'Anlagentypen strukt inkl RD end'!$A$2:$H$40,8),"")</f>
        <v/>
      </c>
      <c r="AB1336" s="24" t="str">
        <f>IF(X1336&lt;&gt;"",VLOOKUP(X1336,'Anlagentypen strukt inkl RD end'!$A$2:$H$40,8),"")</f>
        <v/>
      </c>
      <c r="AC1336" s="24" t="str">
        <f>IF(Y1336&lt;&gt;"",VLOOKUP(Y1336,'Anlagentypen strukt inkl RD end'!$A$2:$H$40,8),"")</f>
        <v/>
      </c>
      <c r="AD1336" s="24" t="str">
        <f>IF(Z1336&lt;&gt;"",VLOOKUP(Z1336,'Anlagentypen strukt inkl RD end'!$A$2:$H$40,8),"")</f>
        <v/>
      </c>
      <c r="AE1336" s="33" t="str">
        <f t="shared" si="376"/>
        <v/>
      </c>
      <c r="AF1336" s="25"/>
      <c r="AG1336" s="25"/>
      <c r="AH1336" s="25"/>
      <c r="AI1336" s="25"/>
      <c r="AJ1336" s="47" t="str">
        <f t="shared" si="377"/>
        <v/>
      </c>
      <c r="AK1336" s="48" t="str">
        <f t="shared" si="371"/>
        <v/>
      </c>
      <c r="AL1336" s="47" t="str">
        <f t="shared" si="382"/>
        <v/>
      </c>
      <c r="AM1336" s="27"/>
      <c r="AN1336" s="36" t="str">
        <f t="shared" si="372"/>
        <v/>
      </c>
      <c r="AO1336" s="39" t="str">
        <f t="shared" si="386"/>
        <v/>
      </c>
      <c r="AP1336" s="39" t="str">
        <f t="shared" si="378"/>
        <v/>
      </c>
      <c r="AQ1336" s="97" t="str">
        <f t="shared" si="373"/>
        <v/>
      </c>
      <c r="AR1336" s="113" t="str">
        <f>_xlfn.IFNA(IF(AND(MATCH(B1336,SlNrfürStrecke!A:A,0)&gt;0,MATCH(C1336,SlNrfürStrecke!B:B,0)&gt;0)=TRUE,"ja","nein"),"nein")</f>
        <v>nein</v>
      </c>
      <c r="AS1336" s="140" t="str">
        <f t="shared" si="379"/>
        <v>nein</v>
      </c>
      <c r="AT1336" s="113" t="str">
        <f t="shared" si="380"/>
        <v>Ja</v>
      </c>
      <c r="AU1336" s="113"/>
      <c r="AV1336" s="141" t="s">
        <v>3607</v>
      </c>
    </row>
    <row r="1337" spans="1:48" s="39" customFormat="1" x14ac:dyDescent="0.25">
      <c r="A1337" s="23" t="s">
        <v>2345</v>
      </c>
      <c r="B1337" s="77">
        <v>57703</v>
      </c>
      <c r="C1337" s="80" t="s">
        <v>3</v>
      </c>
      <c r="D1337" s="81" t="s">
        <v>3</v>
      </c>
      <c r="E1337" s="37" t="b">
        <f t="shared" si="381"/>
        <v>1</v>
      </c>
      <c r="F1337" s="37" t="b">
        <f t="shared" si="374"/>
        <v>0</v>
      </c>
      <c r="G1337" s="38" t="str">
        <f t="shared" si="383"/>
        <v xml:space="preserve">57703  </v>
      </c>
      <c r="H1337" s="18" t="s">
        <v>1918</v>
      </c>
      <c r="I1337" s="93" t="s">
        <v>2346</v>
      </c>
      <c r="J1337" s="19" t="s">
        <v>3</v>
      </c>
      <c r="K1337" s="19" t="s">
        <v>3</v>
      </c>
      <c r="L1337" s="51"/>
      <c r="M1337" s="51"/>
      <c r="N1337" s="19" t="str">
        <f t="shared" si="384"/>
        <v/>
      </c>
      <c r="O1337" s="22" t="str">
        <f t="shared" ca="1" si="387"/>
        <v>ja</v>
      </c>
      <c r="P1337" s="22" t="str">
        <f t="shared" ca="1" si="388"/>
        <v>ja</v>
      </c>
      <c r="Q1337" s="20" t="str">
        <f t="shared" ca="1" si="385"/>
        <v>Ja</v>
      </c>
      <c r="R1337" s="53" t="s">
        <v>1917</v>
      </c>
      <c r="S1337" s="73" t="s">
        <v>2345</v>
      </c>
      <c r="T1337" s="28"/>
      <c r="U1337" s="33" t="str">
        <f t="shared" si="375"/>
        <v/>
      </c>
      <c r="V1337" s="29"/>
      <c r="W1337" s="35"/>
      <c r="X1337" s="35"/>
      <c r="Y1337" s="35"/>
      <c r="Z1337" s="35"/>
      <c r="AA1337" s="24" t="str">
        <f>IF(W1337&lt;&gt;"",VLOOKUP(W1337,'Anlagentypen strukt inkl RD end'!$A$2:$H$40,8),"")</f>
        <v/>
      </c>
      <c r="AB1337" s="24" t="str">
        <f>IF(X1337&lt;&gt;"",VLOOKUP(X1337,'Anlagentypen strukt inkl RD end'!$A$2:$H$40,8),"")</f>
        <v/>
      </c>
      <c r="AC1337" s="24" t="str">
        <f>IF(Y1337&lt;&gt;"",VLOOKUP(Y1337,'Anlagentypen strukt inkl RD end'!$A$2:$H$40,8),"")</f>
        <v/>
      </c>
      <c r="AD1337" s="24" t="str">
        <f>IF(Z1337&lt;&gt;"",VLOOKUP(Z1337,'Anlagentypen strukt inkl RD end'!$A$2:$H$40,8),"")</f>
        <v/>
      </c>
      <c r="AE1337" s="33" t="str">
        <f t="shared" si="376"/>
        <v/>
      </c>
      <c r="AF1337" s="25"/>
      <c r="AG1337" s="25"/>
      <c r="AH1337" s="25"/>
      <c r="AI1337" s="25"/>
      <c r="AJ1337" s="47" t="str">
        <f t="shared" si="377"/>
        <v/>
      </c>
      <c r="AK1337" s="48" t="str">
        <f t="shared" si="371"/>
        <v/>
      </c>
      <c r="AL1337" s="47" t="str">
        <f t="shared" si="382"/>
        <v/>
      </c>
      <c r="AM1337" s="27"/>
      <c r="AN1337" s="36" t="str">
        <f t="shared" si="372"/>
        <v/>
      </c>
      <c r="AO1337" s="39" t="str">
        <f t="shared" si="386"/>
        <v/>
      </c>
      <c r="AP1337" s="39" t="str">
        <f t="shared" si="378"/>
        <v>X</v>
      </c>
      <c r="AQ1337" s="97" t="str">
        <f t="shared" si="373"/>
        <v/>
      </c>
      <c r="AR1337" s="140" t="str">
        <f>_xlfn.IFNA(IF(AND(MATCH(B1337,SlNrfürStrecke!A:A,0)&gt;0,MATCH(C1337,SlNrfürStrecke!B:B,0)&gt;0)=TRUE,"ja","nein"),"nein")</f>
        <v>ja</v>
      </c>
      <c r="AS1337" s="140" t="str">
        <f t="shared" si="379"/>
        <v>ja</v>
      </c>
      <c r="AT1337" s="113" t="str">
        <f t="shared" si="380"/>
        <v>Nein</v>
      </c>
      <c r="AU1337" s="113"/>
      <c r="AV1337" s="141" t="s">
        <v>3607</v>
      </c>
    </row>
    <row r="1338" spans="1:48" s="39" customFormat="1" hidden="1" x14ac:dyDescent="0.25">
      <c r="A1338" s="23"/>
      <c r="B1338" s="77">
        <v>57703</v>
      </c>
      <c r="C1338" s="81" t="s">
        <v>7</v>
      </c>
      <c r="D1338" s="81" t="s">
        <v>8</v>
      </c>
      <c r="E1338" s="37" t="b">
        <f t="shared" si="381"/>
        <v>0</v>
      </c>
      <c r="F1338" s="37" t="b">
        <f t="shared" si="374"/>
        <v>0</v>
      </c>
      <c r="G1338" s="38" t="str">
        <f t="shared" si="383"/>
        <v>57703 77 g</v>
      </c>
      <c r="H1338" s="18" t="s">
        <v>1918</v>
      </c>
      <c r="I1338" s="94" t="s">
        <v>9</v>
      </c>
      <c r="J1338" s="19" t="s">
        <v>3</v>
      </c>
      <c r="K1338" s="19" t="s">
        <v>3</v>
      </c>
      <c r="L1338" s="51"/>
      <c r="M1338" s="51"/>
      <c r="N1338" s="19" t="str">
        <f t="shared" si="384"/>
        <v/>
      </c>
      <c r="O1338" s="22" t="str">
        <f t="shared" ca="1" si="387"/>
        <v>ja</v>
      </c>
      <c r="P1338" s="22" t="str">
        <f t="shared" ca="1" si="388"/>
        <v>ja</v>
      </c>
      <c r="Q1338" s="20" t="str">
        <f t="shared" ca="1" si="385"/>
        <v>Ja</v>
      </c>
      <c r="R1338" s="53" t="s">
        <v>1919</v>
      </c>
      <c r="S1338" s="84"/>
      <c r="T1338" s="83"/>
      <c r="U1338" s="33" t="str">
        <f t="shared" si="375"/>
        <v/>
      </c>
      <c r="V1338" s="29"/>
      <c r="W1338" s="35"/>
      <c r="X1338" s="35"/>
      <c r="Y1338" s="35"/>
      <c r="Z1338" s="35"/>
      <c r="AA1338" s="24" t="str">
        <f>IF(W1338&lt;&gt;"",VLOOKUP(W1338,'Anlagentypen strukt inkl RD end'!$A$2:$H$40,8),"")</f>
        <v/>
      </c>
      <c r="AB1338" s="24" t="str">
        <f>IF(X1338&lt;&gt;"",VLOOKUP(X1338,'Anlagentypen strukt inkl RD end'!$A$2:$H$40,8),"")</f>
        <v/>
      </c>
      <c r="AC1338" s="24" t="str">
        <f>IF(Y1338&lt;&gt;"",VLOOKUP(Y1338,'Anlagentypen strukt inkl RD end'!$A$2:$H$40,8),"")</f>
        <v/>
      </c>
      <c r="AD1338" s="24" t="str">
        <f>IF(Z1338&lt;&gt;"",VLOOKUP(Z1338,'Anlagentypen strukt inkl RD end'!$A$2:$H$40,8),"")</f>
        <v/>
      </c>
      <c r="AE1338" s="33" t="str">
        <f t="shared" si="376"/>
        <v/>
      </c>
      <c r="AF1338" s="25"/>
      <c r="AG1338" s="25"/>
      <c r="AH1338" s="25"/>
      <c r="AI1338" s="25"/>
      <c r="AJ1338" s="47" t="str">
        <f t="shared" si="377"/>
        <v/>
      </c>
      <c r="AK1338" s="48" t="str">
        <f t="shared" si="371"/>
        <v/>
      </c>
      <c r="AL1338" s="47" t="str">
        <f t="shared" si="382"/>
        <v/>
      </c>
      <c r="AM1338" s="27"/>
      <c r="AN1338" s="36" t="str">
        <f t="shared" si="372"/>
        <v/>
      </c>
      <c r="AO1338" s="39" t="str">
        <f t="shared" si="386"/>
        <v/>
      </c>
      <c r="AP1338" s="39" t="str">
        <f t="shared" si="378"/>
        <v/>
      </c>
      <c r="AQ1338" s="97" t="str">
        <f t="shared" si="373"/>
        <v/>
      </c>
      <c r="AR1338" s="113" t="str">
        <f>_xlfn.IFNA(IF(AND(MATCH(B1338,SlNrfürStrecke!A:A,0)&gt;0,MATCH(C1338,SlNrfürStrecke!B:B,0)&gt;0)=TRUE,"ja","nein"),"nein")</f>
        <v>nein</v>
      </c>
      <c r="AS1338" s="140" t="str">
        <f t="shared" si="379"/>
        <v>nein</v>
      </c>
      <c r="AT1338" s="113" t="str">
        <f t="shared" si="380"/>
        <v>Ja</v>
      </c>
      <c r="AU1338" s="113"/>
      <c r="AV1338" s="141" t="s">
        <v>3607</v>
      </c>
    </row>
    <row r="1339" spans="1:48" s="39" customFormat="1" x14ac:dyDescent="0.25">
      <c r="A1339" s="23" t="s">
        <v>2345</v>
      </c>
      <c r="B1339" s="77">
        <v>57704</v>
      </c>
      <c r="C1339" s="80" t="s">
        <v>3</v>
      </c>
      <c r="D1339" s="81" t="s">
        <v>3</v>
      </c>
      <c r="E1339" s="37" t="b">
        <f t="shared" si="381"/>
        <v>1</v>
      </c>
      <c r="F1339" s="37" t="b">
        <f t="shared" si="374"/>
        <v>0</v>
      </c>
      <c r="G1339" s="38" t="str">
        <f t="shared" si="383"/>
        <v xml:space="preserve">57704  </v>
      </c>
      <c r="H1339" s="18" t="s">
        <v>1921</v>
      </c>
      <c r="I1339" s="93" t="s">
        <v>2346</v>
      </c>
      <c r="J1339" s="19" t="s">
        <v>3</v>
      </c>
      <c r="K1339" s="19" t="s">
        <v>3</v>
      </c>
      <c r="L1339" s="51"/>
      <c r="M1339" s="51"/>
      <c r="N1339" s="19" t="str">
        <f t="shared" si="384"/>
        <v/>
      </c>
      <c r="O1339" s="22" t="str">
        <f t="shared" ca="1" si="387"/>
        <v>ja</v>
      </c>
      <c r="P1339" s="22" t="str">
        <f t="shared" ca="1" si="388"/>
        <v>ja</v>
      </c>
      <c r="Q1339" s="20" t="str">
        <f t="shared" ca="1" si="385"/>
        <v>Ja</v>
      </c>
      <c r="R1339" s="53" t="s">
        <v>1920</v>
      </c>
      <c r="S1339" s="73" t="s">
        <v>2345</v>
      </c>
      <c r="T1339" s="28"/>
      <c r="U1339" s="33" t="str">
        <f t="shared" si="375"/>
        <v/>
      </c>
      <c r="V1339" s="29"/>
      <c r="W1339" s="35"/>
      <c r="X1339" s="35"/>
      <c r="Y1339" s="35"/>
      <c r="Z1339" s="35"/>
      <c r="AA1339" s="24" t="str">
        <f>IF(W1339&lt;&gt;"",VLOOKUP(W1339,'Anlagentypen strukt inkl RD end'!$A$2:$H$40,8),"")</f>
        <v/>
      </c>
      <c r="AB1339" s="24" t="str">
        <f>IF(X1339&lt;&gt;"",VLOOKUP(X1339,'Anlagentypen strukt inkl RD end'!$A$2:$H$40,8),"")</f>
        <v/>
      </c>
      <c r="AC1339" s="24" t="str">
        <f>IF(Y1339&lt;&gt;"",VLOOKUP(Y1339,'Anlagentypen strukt inkl RD end'!$A$2:$H$40,8),"")</f>
        <v/>
      </c>
      <c r="AD1339" s="24" t="str">
        <f>IF(Z1339&lt;&gt;"",VLOOKUP(Z1339,'Anlagentypen strukt inkl RD end'!$A$2:$H$40,8),"")</f>
        <v/>
      </c>
      <c r="AE1339" s="33" t="str">
        <f t="shared" si="376"/>
        <v/>
      </c>
      <c r="AF1339" s="25"/>
      <c r="AG1339" s="25"/>
      <c r="AH1339" s="25"/>
      <c r="AI1339" s="25"/>
      <c r="AJ1339" s="47" t="str">
        <f t="shared" si="377"/>
        <v/>
      </c>
      <c r="AK1339" s="48" t="str">
        <f t="shared" si="371"/>
        <v/>
      </c>
      <c r="AL1339" s="47" t="str">
        <f t="shared" si="382"/>
        <v/>
      </c>
      <c r="AM1339" s="27"/>
      <c r="AN1339" s="36" t="str">
        <f t="shared" si="372"/>
        <v/>
      </c>
      <c r="AO1339" s="39" t="str">
        <f t="shared" si="386"/>
        <v/>
      </c>
      <c r="AP1339" s="39" t="str">
        <f t="shared" si="378"/>
        <v>X</v>
      </c>
      <c r="AQ1339" s="97" t="str">
        <f t="shared" si="373"/>
        <v/>
      </c>
      <c r="AR1339" s="140" t="str">
        <f>_xlfn.IFNA(IF(AND(MATCH(B1339,SlNrfürStrecke!A:A,0)&gt;0,MATCH(C1339,SlNrfürStrecke!B:B,0)&gt;0)=TRUE,"ja","nein"),"nein")</f>
        <v>ja</v>
      </c>
      <c r="AS1339" s="140" t="str">
        <f t="shared" si="379"/>
        <v>ja</v>
      </c>
      <c r="AT1339" s="113" t="str">
        <f t="shared" si="380"/>
        <v>Nein</v>
      </c>
      <c r="AU1339" s="113"/>
      <c r="AV1339" s="141" t="s">
        <v>3607</v>
      </c>
    </row>
    <row r="1340" spans="1:48" s="39" customFormat="1" hidden="1" x14ac:dyDescent="0.25">
      <c r="A1340" s="23"/>
      <c r="B1340" s="77">
        <v>57704</v>
      </c>
      <c r="C1340" s="81" t="s">
        <v>7</v>
      </c>
      <c r="D1340" s="81" t="s">
        <v>8</v>
      </c>
      <c r="E1340" s="37" t="b">
        <f t="shared" si="381"/>
        <v>0</v>
      </c>
      <c r="F1340" s="37" t="b">
        <f t="shared" si="374"/>
        <v>0</v>
      </c>
      <c r="G1340" s="38" t="str">
        <f t="shared" si="383"/>
        <v>57704 77 g</v>
      </c>
      <c r="H1340" s="18" t="s">
        <v>1921</v>
      </c>
      <c r="I1340" s="94" t="s">
        <v>9</v>
      </c>
      <c r="J1340" s="19" t="s">
        <v>3</v>
      </c>
      <c r="K1340" s="19" t="s">
        <v>3</v>
      </c>
      <c r="L1340" s="51"/>
      <c r="M1340" s="51"/>
      <c r="N1340" s="19" t="str">
        <f t="shared" si="384"/>
        <v/>
      </c>
      <c r="O1340" s="22" t="str">
        <f t="shared" ca="1" si="387"/>
        <v>ja</v>
      </c>
      <c r="P1340" s="22" t="str">
        <f t="shared" ca="1" si="388"/>
        <v>ja</v>
      </c>
      <c r="Q1340" s="20" t="str">
        <f t="shared" ca="1" si="385"/>
        <v>Ja</v>
      </c>
      <c r="R1340" s="53" t="s">
        <v>1922</v>
      </c>
      <c r="S1340" s="84"/>
      <c r="T1340" s="83"/>
      <c r="U1340" s="33" t="str">
        <f t="shared" si="375"/>
        <v/>
      </c>
      <c r="V1340" s="29"/>
      <c r="W1340" s="35"/>
      <c r="X1340" s="35"/>
      <c r="Y1340" s="35"/>
      <c r="Z1340" s="35"/>
      <c r="AA1340" s="24" t="str">
        <f>IF(W1340&lt;&gt;"",VLOOKUP(W1340,'Anlagentypen strukt inkl RD end'!$A$2:$H$40,8),"")</f>
        <v/>
      </c>
      <c r="AB1340" s="24" t="str">
        <f>IF(X1340&lt;&gt;"",VLOOKUP(X1340,'Anlagentypen strukt inkl RD end'!$A$2:$H$40,8),"")</f>
        <v/>
      </c>
      <c r="AC1340" s="24" t="str">
        <f>IF(Y1340&lt;&gt;"",VLOOKUP(Y1340,'Anlagentypen strukt inkl RD end'!$A$2:$H$40,8),"")</f>
        <v/>
      </c>
      <c r="AD1340" s="24" t="str">
        <f>IF(Z1340&lt;&gt;"",VLOOKUP(Z1340,'Anlagentypen strukt inkl RD end'!$A$2:$H$40,8),"")</f>
        <v/>
      </c>
      <c r="AE1340" s="33" t="str">
        <f t="shared" si="376"/>
        <v/>
      </c>
      <c r="AF1340" s="25"/>
      <c r="AG1340" s="25"/>
      <c r="AH1340" s="25"/>
      <c r="AI1340" s="25"/>
      <c r="AJ1340" s="47" t="str">
        <f t="shared" si="377"/>
        <v/>
      </c>
      <c r="AK1340" s="48" t="str">
        <f t="shared" si="371"/>
        <v/>
      </c>
      <c r="AL1340" s="47" t="str">
        <f t="shared" si="382"/>
        <v/>
      </c>
      <c r="AM1340" s="27"/>
      <c r="AN1340" s="36" t="str">
        <f t="shared" si="372"/>
        <v/>
      </c>
      <c r="AO1340" s="39" t="str">
        <f t="shared" si="386"/>
        <v/>
      </c>
      <c r="AP1340" s="39" t="str">
        <f t="shared" si="378"/>
        <v/>
      </c>
      <c r="AQ1340" s="97" t="str">
        <f t="shared" si="373"/>
        <v/>
      </c>
      <c r="AR1340" s="113" t="str">
        <f>_xlfn.IFNA(IF(AND(MATCH(B1340,SlNrfürStrecke!A:A,0)&gt;0,MATCH(C1340,SlNrfürStrecke!B:B,0)&gt;0)=TRUE,"ja","nein"),"nein")</f>
        <v>nein</v>
      </c>
      <c r="AS1340" s="140" t="str">
        <f t="shared" si="379"/>
        <v>nein</v>
      </c>
      <c r="AT1340" s="113" t="str">
        <f t="shared" si="380"/>
        <v>Ja</v>
      </c>
      <c r="AU1340" s="113"/>
      <c r="AV1340" s="141" t="s">
        <v>3607</v>
      </c>
    </row>
    <row r="1341" spans="1:48" s="39" customFormat="1" x14ac:dyDescent="0.25">
      <c r="A1341" s="23" t="s">
        <v>2345</v>
      </c>
      <c r="B1341" s="77">
        <v>57705</v>
      </c>
      <c r="C1341" s="80" t="s">
        <v>3</v>
      </c>
      <c r="D1341" s="81" t="s">
        <v>3</v>
      </c>
      <c r="E1341" s="37" t="b">
        <f t="shared" si="381"/>
        <v>1</v>
      </c>
      <c r="F1341" s="37" t="b">
        <f t="shared" si="374"/>
        <v>0</v>
      </c>
      <c r="G1341" s="38" t="str">
        <f t="shared" si="383"/>
        <v xml:space="preserve">57705  </v>
      </c>
      <c r="H1341" s="18" t="s">
        <v>1924</v>
      </c>
      <c r="I1341" s="93" t="s">
        <v>2346</v>
      </c>
      <c r="J1341" s="19" t="s">
        <v>3</v>
      </c>
      <c r="K1341" s="19" t="s">
        <v>3</v>
      </c>
      <c r="L1341" s="51"/>
      <c r="M1341" s="51"/>
      <c r="N1341" s="19" t="str">
        <f t="shared" si="384"/>
        <v/>
      </c>
      <c r="O1341" s="22" t="str">
        <f t="shared" ca="1" si="387"/>
        <v>ja</v>
      </c>
      <c r="P1341" s="22" t="str">
        <f t="shared" ca="1" si="388"/>
        <v>ja</v>
      </c>
      <c r="Q1341" s="20" t="str">
        <f t="shared" ca="1" si="385"/>
        <v>Ja</v>
      </c>
      <c r="R1341" s="53" t="s">
        <v>1923</v>
      </c>
      <c r="S1341" s="73" t="s">
        <v>2345</v>
      </c>
      <c r="T1341" s="28"/>
      <c r="U1341" s="33" t="str">
        <f t="shared" si="375"/>
        <v/>
      </c>
      <c r="V1341" s="29"/>
      <c r="W1341" s="35"/>
      <c r="X1341" s="35"/>
      <c r="Y1341" s="35"/>
      <c r="Z1341" s="35"/>
      <c r="AA1341" s="24" t="str">
        <f>IF(W1341&lt;&gt;"",VLOOKUP(W1341,'Anlagentypen strukt inkl RD end'!$A$2:$H$40,8),"")</f>
        <v/>
      </c>
      <c r="AB1341" s="24" t="str">
        <f>IF(X1341&lt;&gt;"",VLOOKUP(X1341,'Anlagentypen strukt inkl RD end'!$A$2:$H$40,8),"")</f>
        <v/>
      </c>
      <c r="AC1341" s="24" t="str">
        <f>IF(Y1341&lt;&gt;"",VLOOKUP(Y1341,'Anlagentypen strukt inkl RD end'!$A$2:$H$40,8),"")</f>
        <v/>
      </c>
      <c r="AD1341" s="24" t="str">
        <f>IF(Z1341&lt;&gt;"",VLOOKUP(Z1341,'Anlagentypen strukt inkl RD end'!$A$2:$H$40,8),"")</f>
        <v/>
      </c>
      <c r="AE1341" s="33" t="str">
        <f t="shared" si="376"/>
        <v/>
      </c>
      <c r="AF1341" s="25"/>
      <c r="AG1341" s="25"/>
      <c r="AH1341" s="25"/>
      <c r="AI1341" s="25"/>
      <c r="AJ1341" s="47" t="str">
        <f t="shared" si="377"/>
        <v/>
      </c>
      <c r="AK1341" s="48" t="str">
        <f t="shared" si="371"/>
        <v/>
      </c>
      <c r="AL1341" s="47" t="str">
        <f t="shared" si="382"/>
        <v/>
      </c>
      <c r="AM1341" s="27"/>
      <c r="AN1341" s="36" t="str">
        <f t="shared" si="372"/>
        <v/>
      </c>
      <c r="AO1341" s="39" t="str">
        <f t="shared" si="386"/>
        <v/>
      </c>
      <c r="AP1341" s="39" t="str">
        <f t="shared" si="378"/>
        <v>X</v>
      </c>
      <c r="AQ1341" s="97" t="str">
        <f t="shared" si="373"/>
        <v/>
      </c>
      <c r="AR1341" s="140" t="str">
        <f>_xlfn.IFNA(IF(AND(MATCH(B1341,SlNrfürStrecke!A:A,0)&gt;0,MATCH(C1341,SlNrfürStrecke!B:B,0)&gt;0)=TRUE,"ja","nein"),"nein")</f>
        <v>ja</v>
      </c>
      <c r="AS1341" s="140" t="str">
        <f t="shared" si="379"/>
        <v>ja</v>
      </c>
      <c r="AT1341" s="113" t="str">
        <f t="shared" si="380"/>
        <v>Nein</v>
      </c>
      <c r="AU1341" s="113"/>
      <c r="AV1341" s="141" t="s">
        <v>3607</v>
      </c>
    </row>
    <row r="1342" spans="1:48" s="39" customFormat="1" hidden="1" x14ac:dyDescent="0.25">
      <c r="A1342" s="23"/>
      <c r="B1342" s="77">
        <v>57705</v>
      </c>
      <c r="C1342" s="81" t="s">
        <v>7</v>
      </c>
      <c r="D1342" s="81" t="s">
        <v>8</v>
      </c>
      <c r="E1342" s="37" t="b">
        <f t="shared" si="381"/>
        <v>0</v>
      </c>
      <c r="F1342" s="37" t="b">
        <f t="shared" si="374"/>
        <v>0</v>
      </c>
      <c r="G1342" s="38" t="str">
        <f t="shared" si="383"/>
        <v>57705 77 g</v>
      </c>
      <c r="H1342" s="18" t="s">
        <v>1924</v>
      </c>
      <c r="I1342" s="94" t="s">
        <v>9</v>
      </c>
      <c r="J1342" s="19" t="s">
        <v>3</v>
      </c>
      <c r="K1342" s="19" t="s">
        <v>3</v>
      </c>
      <c r="L1342" s="51"/>
      <c r="M1342" s="51"/>
      <c r="N1342" s="19" t="str">
        <f t="shared" si="384"/>
        <v/>
      </c>
      <c r="O1342" s="22" t="str">
        <f t="shared" ca="1" si="387"/>
        <v>ja</v>
      </c>
      <c r="P1342" s="22" t="str">
        <f t="shared" ca="1" si="388"/>
        <v>ja</v>
      </c>
      <c r="Q1342" s="20" t="str">
        <f t="shared" ca="1" si="385"/>
        <v>Ja</v>
      </c>
      <c r="R1342" s="53" t="s">
        <v>1925</v>
      </c>
      <c r="S1342" s="84"/>
      <c r="T1342" s="83"/>
      <c r="U1342" s="33" t="str">
        <f t="shared" si="375"/>
        <v/>
      </c>
      <c r="V1342" s="29"/>
      <c r="W1342" s="35"/>
      <c r="X1342" s="35"/>
      <c r="Y1342" s="35"/>
      <c r="Z1342" s="35"/>
      <c r="AA1342" s="24" t="str">
        <f>IF(W1342&lt;&gt;"",VLOOKUP(W1342,'Anlagentypen strukt inkl RD end'!$A$2:$H$40,8),"")</f>
        <v/>
      </c>
      <c r="AB1342" s="24" t="str">
        <f>IF(X1342&lt;&gt;"",VLOOKUP(X1342,'Anlagentypen strukt inkl RD end'!$A$2:$H$40,8),"")</f>
        <v/>
      </c>
      <c r="AC1342" s="24" t="str">
        <f>IF(Y1342&lt;&gt;"",VLOOKUP(Y1342,'Anlagentypen strukt inkl RD end'!$A$2:$H$40,8),"")</f>
        <v/>
      </c>
      <c r="AD1342" s="24" t="str">
        <f>IF(Z1342&lt;&gt;"",VLOOKUP(Z1342,'Anlagentypen strukt inkl RD end'!$A$2:$H$40,8),"")</f>
        <v/>
      </c>
      <c r="AE1342" s="33" t="str">
        <f t="shared" si="376"/>
        <v/>
      </c>
      <c r="AF1342" s="25"/>
      <c r="AG1342" s="25"/>
      <c r="AH1342" s="25"/>
      <c r="AI1342" s="25"/>
      <c r="AJ1342" s="47" t="str">
        <f t="shared" si="377"/>
        <v/>
      </c>
      <c r="AK1342" s="48" t="str">
        <f t="shared" si="371"/>
        <v/>
      </c>
      <c r="AL1342" s="47" t="str">
        <f t="shared" si="382"/>
        <v/>
      </c>
      <c r="AM1342" s="27"/>
      <c r="AN1342" s="36" t="str">
        <f t="shared" si="372"/>
        <v/>
      </c>
      <c r="AO1342" s="39" t="str">
        <f t="shared" si="386"/>
        <v/>
      </c>
      <c r="AP1342" s="39" t="str">
        <f t="shared" si="378"/>
        <v/>
      </c>
      <c r="AQ1342" s="97" t="str">
        <f t="shared" si="373"/>
        <v/>
      </c>
      <c r="AR1342" s="113" t="str">
        <f>_xlfn.IFNA(IF(AND(MATCH(B1342,SlNrfürStrecke!A:A,0)&gt;0,MATCH(C1342,SlNrfürStrecke!B:B,0)&gt;0)=TRUE,"ja","nein"),"nein")</f>
        <v>nein</v>
      </c>
      <c r="AS1342" s="140" t="str">
        <f t="shared" si="379"/>
        <v>nein</v>
      </c>
      <c r="AT1342" s="113" t="str">
        <f t="shared" si="380"/>
        <v>Ja</v>
      </c>
      <c r="AU1342" s="113"/>
      <c r="AV1342" s="141" t="s">
        <v>3607</v>
      </c>
    </row>
    <row r="1343" spans="1:48" s="39" customFormat="1" hidden="1" x14ac:dyDescent="0.25">
      <c r="A1343" s="23"/>
      <c r="B1343" s="77">
        <v>57706</v>
      </c>
      <c r="C1343" s="80" t="s">
        <v>3</v>
      </c>
      <c r="D1343" s="81" t="s">
        <v>8</v>
      </c>
      <c r="E1343" s="37" t="b">
        <f t="shared" si="381"/>
        <v>0</v>
      </c>
      <c r="F1343" s="37" t="b">
        <f t="shared" si="374"/>
        <v>0</v>
      </c>
      <c r="G1343" s="38" t="str">
        <f t="shared" si="383"/>
        <v>57706  g</v>
      </c>
      <c r="H1343" s="18" t="s">
        <v>1927</v>
      </c>
      <c r="I1343" s="93" t="s">
        <v>2346</v>
      </c>
      <c r="J1343" s="19" t="s">
        <v>3</v>
      </c>
      <c r="K1343" s="19" t="s">
        <v>3</v>
      </c>
      <c r="L1343" s="51"/>
      <c r="M1343" s="51"/>
      <c r="N1343" s="19" t="str">
        <f t="shared" si="384"/>
        <v/>
      </c>
      <c r="O1343" s="22" t="str">
        <f t="shared" ca="1" si="387"/>
        <v>ja</v>
      </c>
      <c r="P1343" s="22" t="str">
        <f t="shared" ca="1" si="388"/>
        <v>ja</v>
      </c>
      <c r="Q1343" s="20" t="str">
        <f t="shared" ca="1" si="385"/>
        <v>Ja</v>
      </c>
      <c r="R1343" s="53" t="s">
        <v>1926</v>
      </c>
      <c r="S1343" s="84"/>
      <c r="T1343" s="83"/>
      <c r="U1343" s="33" t="str">
        <f t="shared" si="375"/>
        <v/>
      </c>
      <c r="V1343" s="29"/>
      <c r="W1343" s="35"/>
      <c r="X1343" s="35"/>
      <c r="Y1343" s="35"/>
      <c r="Z1343" s="35"/>
      <c r="AA1343" s="24" t="str">
        <f>IF(W1343&lt;&gt;"",VLOOKUP(W1343,'Anlagentypen strukt inkl RD end'!$A$2:$H$40,8),"")</f>
        <v/>
      </c>
      <c r="AB1343" s="24" t="str">
        <f>IF(X1343&lt;&gt;"",VLOOKUP(X1343,'Anlagentypen strukt inkl RD end'!$A$2:$H$40,8),"")</f>
        <v/>
      </c>
      <c r="AC1343" s="24" t="str">
        <f>IF(Y1343&lt;&gt;"",VLOOKUP(Y1343,'Anlagentypen strukt inkl RD end'!$A$2:$H$40,8),"")</f>
        <v/>
      </c>
      <c r="AD1343" s="24" t="str">
        <f>IF(Z1343&lt;&gt;"",VLOOKUP(Z1343,'Anlagentypen strukt inkl RD end'!$A$2:$H$40,8),"")</f>
        <v/>
      </c>
      <c r="AE1343" s="33" t="str">
        <f t="shared" si="376"/>
        <v/>
      </c>
      <c r="AF1343" s="25"/>
      <c r="AG1343" s="25"/>
      <c r="AH1343" s="25"/>
      <c r="AI1343" s="25"/>
      <c r="AJ1343" s="47" t="str">
        <f t="shared" si="377"/>
        <v/>
      </c>
      <c r="AK1343" s="48" t="str">
        <f t="shared" si="371"/>
        <v/>
      </c>
      <c r="AL1343" s="47" t="str">
        <f t="shared" si="382"/>
        <v/>
      </c>
      <c r="AM1343" s="27"/>
      <c r="AN1343" s="36" t="str">
        <f t="shared" si="372"/>
        <v/>
      </c>
      <c r="AO1343" s="39" t="str">
        <f t="shared" si="386"/>
        <v/>
      </c>
      <c r="AP1343" s="39" t="str">
        <f t="shared" si="378"/>
        <v/>
      </c>
      <c r="AQ1343" s="97" t="str">
        <f t="shared" si="373"/>
        <v/>
      </c>
      <c r="AR1343" s="140" t="str">
        <f>_xlfn.IFNA(IF(AND(MATCH(B1343,SlNrfürStrecke!A:A,0)&gt;0,MATCH(C1343,SlNrfürStrecke!B:B,0)&gt;0)=TRUE,"ja","nein"),"nein")</f>
        <v>nein</v>
      </c>
      <c r="AS1343" s="140" t="str">
        <f t="shared" si="379"/>
        <v>nein</v>
      </c>
      <c r="AT1343" s="113" t="str">
        <f t="shared" si="380"/>
        <v>Ja</v>
      </c>
      <c r="AU1343" s="113"/>
      <c r="AV1343" s="141" t="s">
        <v>3607</v>
      </c>
    </row>
    <row r="1344" spans="1:48" s="39" customFormat="1" hidden="1" x14ac:dyDescent="0.25">
      <c r="A1344" s="23"/>
      <c r="B1344" s="77">
        <v>57706</v>
      </c>
      <c r="C1344" s="81" t="s">
        <v>112</v>
      </c>
      <c r="D1344" s="81" t="s">
        <v>3</v>
      </c>
      <c r="E1344" s="37" t="b">
        <f t="shared" si="381"/>
        <v>0</v>
      </c>
      <c r="F1344" s="37" t="b">
        <f t="shared" si="374"/>
        <v>0</v>
      </c>
      <c r="G1344" s="38" t="str">
        <f t="shared" si="383"/>
        <v xml:space="preserve">57706 88 </v>
      </c>
      <c r="H1344" s="18" t="s">
        <v>1927</v>
      </c>
      <c r="I1344" s="94" t="s">
        <v>113</v>
      </c>
      <c r="J1344" s="19" t="s">
        <v>3</v>
      </c>
      <c r="K1344" s="19" t="s">
        <v>3</v>
      </c>
      <c r="L1344" s="51"/>
      <c r="M1344" s="51"/>
      <c r="N1344" s="19" t="str">
        <f t="shared" si="384"/>
        <v/>
      </c>
      <c r="O1344" s="22" t="str">
        <f t="shared" ca="1" si="387"/>
        <v>ja</v>
      </c>
      <c r="P1344" s="22" t="str">
        <f t="shared" ca="1" si="388"/>
        <v>ja</v>
      </c>
      <c r="Q1344" s="20" t="str">
        <f t="shared" ca="1" si="385"/>
        <v>Ja</v>
      </c>
      <c r="R1344" s="53" t="s">
        <v>1928</v>
      </c>
      <c r="S1344" s="73"/>
      <c r="T1344" s="28"/>
      <c r="U1344" s="33" t="str">
        <f t="shared" si="375"/>
        <v/>
      </c>
      <c r="V1344" s="29"/>
      <c r="W1344" s="35"/>
      <c r="X1344" s="35"/>
      <c r="Y1344" s="35"/>
      <c r="Z1344" s="35"/>
      <c r="AA1344" s="24" t="str">
        <f>IF(W1344&lt;&gt;"",VLOOKUP(W1344,'Anlagentypen strukt inkl RD end'!$A$2:$H$40,8),"")</f>
        <v/>
      </c>
      <c r="AB1344" s="24" t="str">
        <f>IF(X1344&lt;&gt;"",VLOOKUP(X1344,'Anlagentypen strukt inkl RD end'!$A$2:$H$40,8),"")</f>
        <v/>
      </c>
      <c r="AC1344" s="24" t="str">
        <f>IF(Y1344&lt;&gt;"",VLOOKUP(Y1344,'Anlagentypen strukt inkl RD end'!$A$2:$H$40,8),"")</f>
        <v/>
      </c>
      <c r="AD1344" s="24" t="str">
        <f>IF(Z1344&lt;&gt;"",VLOOKUP(Z1344,'Anlagentypen strukt inkl RD end'!$A$2:$H$40,8),"")</f>
        <v/>
      </c>
      <c r="AE1344" s="33" t="str">
        <f t="shared" si="376"/>
        <v/>
      </c>
      <c r="AF1344" s="25"/>
      <c r="AG1344" s="25"/>
      <c r="AH1344" s="25"/>
      <c r="AI1344" s="25"/>
      <c r="AJ1344" s="47" t="str">
        <f t="shared" si="377"/>
        <v/>
      </c>
      <c r="AK1344" s="48" t="str">
        <f t="shared" si="371"/>
        <v/>
      </c>
      <c r="AL1344" s="47" t="str">
        <f t="shared" si="382"/>
        <v/>
      </c>
      <c r="AM1344" s="27"/>
      <c r="AN1344" s="36" t="str">
        <f t="shared" si="372"/>
        <v/>
      </c>
      <c r="AO1344" s="39" t="str">
        <f t="shared" si="386"/>
        <v/>
      </c>
      <c r="AP1344" s="39" t="str">
        <f t="shared" si="378"/>
        <v/>
      </c>
      <c r="AQ1344" s="97" t="str">
        <f t="shared" si="373"/>
        <v/>
      </c>
      <c r="AR1344" s="113" t="str">
        <f>_xlfn.IFNA(IF(AND(MATCH(B1344,SlNrfürStrecke!A:A,0)&gt;0,MATCH(C1344,SlNrfürStrecke!B:B,0)&gt;0)=TRUE,"ja","nein"),"nein")</f>
        <v>nein</v>
      </c>
      <c r="AS1344" s="140" t="str">
        <f t="shared" si="379"/>
        <v>nein</v>
      </c>
      <c r="AT1344" s="113" t="str">
        <f t="shared" si="380"/>
        <v>Ja</v>
      </c>
      <c r="AU1344" s="113"/>
      <c r="AV1344" s="141" t="s">
        <v>3607</v>
      </c>
    </row>
    <row r="1345" spans="1:48" s="39" customFormat="1" hidden="1" x14ac:dyDescent="0.25">
      <c r="A1345" s="23"/>
      <c r="B1345" s="77">
        <v>57801</v>
      </c>
      <c r="C1345" s="80" t="s">
        <v>3</v>
      </c>
      <c r="D1345" s="81" t="s">
        <v>3</v>
      </c>
      <c r="E1345" s="37" t="b">
        <f t="shared" si="381"/>
        <v>0</v>
      </c>
      <c r="F1345" s="37" t="b">
        <f t="shared" si="374"/>
        <v>0</v>
      </c>
      <c r="G1345" s="38" t="str">
        <f t="shared" si="383"/>
        <v xml:space="preserve">57801  </v>
      </c>
      <c r="H1345" s="18" t="s">
        <v>1930</v>
      </c>
      <c r="I1345" s="93" t="s">
        <v>2346</v>
      </c>
      <c r="J1345" s="19" t="s">
        <v>3440</v>
      </c>
      <c r="K1345" s="19" t="s">
        <v>3</v>
      </c>
      <c r="L1345" s="51"/>
      <c r="M1345" s="51"/>
      <c r="N1345" s="19" t="str">
        <f t="shared" si="384"/>
        <v/>
      </c>
      <c r="O1345" s="22" t="str">
        <f t="shared" ca="1" si="387"/>
        <v>ja</v>
      </c>
      <c r="P1345" s="22" t="str">
        <f t="shared" ca="1" si="388"/>
        <v>ja</v>
      </c>
      <c r="Q1345" s="20" t="str">
        <f t="shared" ca="1" si="385"/>
        <v>Ja</v>
      </c>
      <c r="R1345" s="53" t="s">
        <v>1929</v>
      </c>
      <c r="S1345" s="73"/>
      <c r="T1345" s="28"/>
      <c r="U1345" s="33" t="str">
        <f t="shared" si="375"/>
        <v/>
      </c>
      <c r="V1345" s="29"/>
      <c r="W1345" s="35"/>
      <c r="X1345" s="35"/>
      <c r="Y1345" s="35"/>
      <c r="Z1345" s="35"/>
      <c r="AA1345" s="24" t="str">
        <f>IF(W1345&lt;&gt;"",VLOOKUP(W1345,'Anlagentypen strukt inkl RD end'!$A$2:$H$40,8),"")</f>
        <v/>
      </c>
      <c r="AB1345" s="24" t="str">
        <f>IF(X1345&lt;&gt;"",VLOOKUP(X1345,'Anlagentypen strukt inkl RD end'!$A$2:$H$40,8),"")</f>
        <v/>
      </c>
      <c r="AC1345" s="24" t="str">
        <f>IF(Y1345&lt;&gt;"",VLOOKUP(Y1345,'Anlagentypen strukt inkl RD end'!$A$2:$H$40,8),"")</f>
        <v/>
      </c>
      <c r="AD1345" s="24" t="str">
        <f>IF(Z1345&lt;&gt;"",VLOOKUP(Z1345,'Anlagentypen strukt inkl RD end'!$A$2:$H$40,8),"")</f>
        <v/>
      </c>
      <c r="AE1345" s="33" t="str">
        <f t="shared" si="376"/>
        <v/>
      </c>
      <c r="AF1345" s="25"/>
      <c r="AG1345" s="25"/>
      <c r="AH1345" s="25"/>
      <c r="AI1345" s="25"/>
      <c r="AJ1345" s="47" t="str">
        <f t="shared" si="377"/>
        <v/>
      </c>
      <c r="AK1345" s="48" t="str">
        <f t="shared" si="371"/>
        <v/>
      </c>
      <c r="AL1345" s="47" t="str">
        <f t="shared" si="382"/>
        <v/>
      </c>
      <c r="AM1345" s="27"/>
      <c r="AN1345" s="36" t="str">
        <f t="shared" si="372"/>
        <v/>
      </c>
      <c r="AO1345" s="39" t="str">
        <f t="shared" si="386"/>
        <v/>
      </c>
      <c r="AP1345" s="39" t="str">
        <f t="shared" si="378"/>
        <v/>
      </c>
      <c r="AQ1345" s="97" t="str">
        <f t="shared" si="373"/>
        <v/>
      </c>
      <c r="AR1345" s="140" t="str">
        <f>_xlfn.IFNA(IF(AND(MATCH(B1345,SlNrfürStrecke!A:A,0)&gt;0,MATCH(C1345,SlNrfürStrecke!B:B,0)&gt;0)=TRUE,"ja","nein"),"nein")</f>
        <v>nein</v>
      </c>
      <c r="AS1345" s="140" t="str">
        <f t="shared" si="379"/>
        <v>nein</v>
      </c>
      <c r="AT1345" s="113" t="str">
        <f t="shared" si="380"/>
        <v>Ja</v>
      </c>
      <c r="AU1345" s="113"/>
      <c r="AV1345" s="141" t="s">
        <v>3607</v>
      </c>
    </row>
    <row r="1346" spans="1:48" s="39" customFormat="1" x14ac:dyDescent="0.25">
      <c r="A1346" s="23" t="s">
        <v>2345</v>
      </c>
      <c r="B1346" s="77">
        <v>57802</v>
      </c>
      <c r="C1346" s="80" t="s">
        <v>3</v>
      </c>
      <c r="D1346" s="81" t="s">
        <v>3</v>
      </c>
      <c r="E1346" s="37" t="b">
        <f t="shared" si="381"/>
        <v>1</v>
      </c>
      <c r="F1346" s="37" t="b">
        <f t="shared" si="374"/>
        <v>0</v>
      </c>
      <c r="G1346" s="38" t="str">
        <f t="shared" si="383"/>
        <v xml:space="preserve">57802  </v>
      </c>
      <c r="H1346" s="18" t="s">
        <v>1932</v>
      </c>
      <c r="I1346" s="93" t="s">
        <v>2346</v>
      </c>
      <c r="J1346" s="19" t="s">
        <v>3440</v>
      </c>
      <c r="K1346" s="19" t="s">
        <v>3</v>
      </c>
      <c r="L1346" s="51"/>
      <c r="M1346" s="51"/>
      <c r="N1346" s="19" t="str">
        <f t="shared" si="384"/>
        <v/>
      </c>
      <c r="O1346" s="22" t="str">
        <f t="shared" ca="1" si="387"/>
        <v>ja</v>
      </c>
      <c r="P1346" s="22" t="str">
        <f t="shared" ca="1" si="388"/>
        <v>ja</v>
      </c>
      <c r="Q1346" s="20" t="str">
        <f t="shared" ca="1" si="385"/>
        <v>Ja</v>
      </c>
      <c r="R1346" s="53" t="s">
        <v>1931</v>
      </c>
      <c r="S1346" s="73" t="s">
        <v>2345</v>
      </c>
      <c r="T1346" s="28"/>
      <c r="U1346" s="33" t="str">
        <f t="shared" si="375"/>
        <v/>
      </c>
      <c r="V1346" s="29"/>
      <c r="W1346" s="35"/>
      <c r="X1346" s="35"/>
      <c r="Y1346" s="35"/>
      <c r="Z1346" s="35"/>
      <c r="AA1346" s="24" t="str">
        <f>IF(W1346&lt;&gt;"",VLOOKUP(W1346,'Anlagentypen strukt inkl RD end'!$A$2:$H$40,8),"")</f>
        <v/>
      </c>
      <c r="AB1346" s="24" t="str">
        <f>IF(X1346&lt;&gt;"",VLOOKUP(X1346,'Anlagentypen strukt inkl RD end'!$A$2:$H$40,8),"")</f>
        <v/>
      </c>
      <c r="AC1346" s="24" t="str">
        <f>IF(Y1346&lt;&gt;"",VLOOKUP(Y1346,'Anlagentypen strukt inkl RD end'!$A$2:$H$40,8),"")</f>
        <v/>
      </c>
      <c r="AD1346" s="24" t="str">
        <f>IF(Z1346&lt;&gt;"",VLOOKUP(Z1346,'Anlagentypen strukt inkl RD end'!$A$2:$H$40,8),"")</f>
        <v/>
      </c>
      <c r="AE1346" s="33" t="str">
        <f t="shared" si="376"/>
        <v/>
      </c>
      <c r="AF1346" s="25"/>
      <c r="AG1346" s="25"/>
      <c r="AH1346" s="25"/>
      <c r="AI1346" s="25"/>
      <c r="AJ1346" s="47" t="str">
        <f t="shared" si="377"/>
        <v/>
      </c>
      <c r="AK1346" s="48" t="str">
        <f t="shared" ref="AK1346:AK1409" si="389">U1346&amp; AE1346 &amp; IF(AF1346 &lt;&gt;"",AF1346&amp;", ","") &amp;IF(AG1346 &lt;&gt;"",AG1346&amp;", ","") &amp;IF(AH1346 &lt;&gt;"",AH1346&amp;", ","")&amp; IF(AI1346 &lt;&gt;"",AI1346&amp;", ","")</f>
        <v/>
      </c>
      <c r="AL1346" s="47" t="str">
        <f t="shared" si="382"/>
        <v/>
      </c>
      <c r="AM1346" s="27"/>
      <c r="AN1346" s="36" t="str">
        <f t="shared" ref="AN1346:AN1409" si="390">IF(AND(V1346="X",AJ1346=""),"R/D-Verfahren für die Behandlung fehlen!","")</f>
        <v/>
      </c>
      <c r="AO1346" s="39" t="str">
        <f t="shared" si="386"/>
        <v/>
      </c>
      <c r="AP1346" s="39" t="str">
        <f t="shared" si="378"/>
        <v>X</v>
      </c>
      <c r="AQ1346" s="97" t="str">
        <f t="shared" ref="AQ1346:AQ1409" si="391">IF(A1346="X",(IF(OR(S1346="X",T1346="X",V1346="X")=TRUE,"","Spalten S, T und V nicht befüllt!")),IF(OR(S1346="X",T1346="X",V1346="X"),"Spalte A nicht befüllt!",""))</f>
        <v/>
      </c>
      <c r="AR1346" s="140" t="str">
        <f>_xlfn.IFNA(IF(AND(MATCH(B1346,SlNrfürStrecke!A:A,0)&gt;0,MATCH(C1346,SlNrfürStrecke!B:B,0)&gt;0)=TRUE,"ja","nein"),"nein")</f>
        <v>ja</v>
      </c>
      <c r="AS1346" s="140" t="str">
        <f t="shared" si="379"/>
        <v>ja</v>
      </c>
      <c r="AT1346" s="113" t="str">
        <f t="shared" si="380"/>
        <v>Nein</v>
      </c>
      <c r="AU1346" s="113"/>
      <c r="AV1346" s="141" t="s">
        <v>3607</v>
      </c>
    </row>
    <row r="1347" spans="1:48" s="39" customFormat="1" ht="26.4" hidden="1" x14ac:dyDescent="0.25">
      <c r="A1347" s="23"/>
      <c r="B1347" s="77">
        <v>57802</v>
      </c>
      <c r="C1347" s="81" t="s">
        <v>142</v>
      </c>
      <c r="D1347" s="81" t="s">
        <v>3</v>
      </c>
      <c r="E1347" s="37" t="b">
        <f t="shared" si="381"/>
        <v>0</v>
      </c>
      <c r="F1347" s="37" t="b">
        <f t="shared" ref="F1347:F1410" si="392">AND(A1347="X",D1347="g")</f>
        <v>0</v>
      </c>
      <c r="G1347" s="38" t="str">
        <f t="shared" si="383"/>
        <v xml:space="preserve">57802 91 </v>
      </c>
      <c r="H1347" s="18" t="s">
        <v>1932</v>
      </c>
      <c r="I1347" s="94" t="s">
        <v>3164</v>
      </c>
      <c r="J1347" s="19" t="s">
        <v>3441</v>
      </c>
      <c r="K1347" s="19" t="s">
        <v>3</v>
      </c>
      <c r="L1347" s="51"/>
      <c r="M1347" s="51"/>
      <c r="N1347" s="19" t="str">
        <f t="shared" si="384"/>
        <v/>
      </c>
      <c r="O1347" s="22" t="str">
        <f t="shared" ca="1" si="387"/>
        <v>ja</v>
      </c>
      <c r="P1347" s="22" t="str">
        <f t="shared" ca="1" si="388"/>
        <v>ja</v>
      </c>
      <c r="Q1347" s="20" t="str">
        <f t="shared" ca="1" si="385"/>
        <v>Ja</v>
      </c>
      <c r="R1347" s="53" t="s">
        <v>1933</v>
      </c>
      <c r="S1347" s="73"/>
      <c r="T1347" s="28"/>
      <c r="U1347" s="33" t="str">
        <f t="shared" ref="U1347:U1410" si="393">IF(T1347="X","R13, D15 ", "")</f>
        <v/>
      </c>
      <c r="V1347" s="29"/>
      <c r="W1347" s="35"/>
      <c r="X1347" s="35"/>
      <c r="Y1347" s="35"/>
      <c r="Z1347" s="35"/>
      <c r="AA1347" s="24" t="str">
        <f>IF(W1347&lt;&gt;"",VLOOKUP(W1347,'Anlagentypen strukt inkl RD end'!$A$2:$H$40,8),"")</f>
        <v/>
      </c>
      <c r="AB1347" s="24" t="str">
        <f>IF(X1347&lt;&gt;"",VLOOKUP(X1347,'Anlagentypen strukt inkl RD end'!$A$2:$H$40,8),"")</f>
        <v/>
      </c>
      <c r="AC1347" s="24" t="str">
        <f>IF(Y1347&lt;&gt;"",VLOOKUP(Y1347,'Anlagentypen strukt inkl RD end'!$A$2:$H$40,8),"")</f>
        <v/>
      </c>
      <c r="AD1347" s="24" t="str">
        <f>IF(Z1347&lt;&gt;"",VLOOKUP(Z1347,'Anlagentypen strukt inkl RD end'!$A$2:$H$40,8),"")</f>
        <v/>
      </c>
      <c r="AE1347" s="33" t="str">
        <f t="shared" ref="AE1347:AE1410" si="394">AA1347&amp;AB1347&amp;AD1347&amp;AC1347</f>
        <v/>
      </c>
      <c r="AF1347" s="25"/>
      <c r="AG1347" s="25"/>
      <c r="AH1347" s="25"/>
      <c r="AI1347" s="25"/>
      <c r="AJ1347" s="47" t="str">
        <f t="shared" ref="AJ1347:AJ1410" si="395">IF(AE1347 &lt;&gt;"",AE1347&amp;", ","") &amp;IF(AF1347 &lt;&gt;"",AF1347&amp;", ","") &amp;IF(AG1347 &lt;&gt;"",AG1347&amp;", ","") &amp;IF(AH1347 &lt;&gt;"",AH1347&amp;", ","")&amp; IF(AI1347 &lt;&gt;"",AI1347&amp;", ","")</f>
        <v/>
      </c>
      <c r="AK1347" s="48" t="str">
        <f t="shared" si="389"/>
        <v/>
      </c>
      <c r="AL1347" s="47" t="str">
        <f t="shared" si="382"/>
        <v/>
      </c>
      <c r="AM1347" s="27"/>
      <c r="AN1347" s="36" t="str">
        <f t="shared" si="390"/>
        <v/>
      </c>
      <c r="AO1347" s="39" t="str">
        <f t="shared" si="386"/>
        <v/>
      </c>
      <c r="AP1347" s="39" t="str">
        <f t="shared" ref="AP1347:AP1410" si="396">IF(OR(A1347="X",S1347="X",T1347="X",V1347="X"),"X","")</f>
        <v/>
      </c>
      <c r="AQ1347" s="97" t="str">
        <f t="shared" si="391"/>
        <v/>
      </c>
      <c r="AR1347" s="113" t="str">
        <f>_xlfn.IFNA(IF(AND(MATCH(B1347,SlNrfürStrecke!A:A,0)&gt;0,MATCH(C1347,SlNrfürStrecke!B:B,0)&gt;0)=TRUE,"ja","nein"),"nein")</f>
        <v>nein</v>
      </c>
      <c r="AS1347" s="140" t="str">
        <f t="shared" ref="AS1347:AS1410" si="397">AR1347</f>
        <v>nein</v>
      </c>
      <c r="AT1347" s="113" t="str">
        <f t="shared" ref="AT1347:AT1410" si="398">IF(AS1347="ja","Nein","Ja")</f>
        <v>Ja</v>
      </c>
      <c r="AU1347" s="113"/>
      <c r="AV1347" s="141" t="s">
        <v>3607</v>
      </c>
    </row>
    <row r="1348" spans="1:48" s="39" customFormat="1" x14ac:dyDescent="0.25">
      <c r="A1348" s="23" t="s">
        <v>2345</v>
      </c>
      <c r="B1348" s="77">
        <v>57803</v>
      </c>
      <c r="C1348" s="80" t="s">
        <v>3</v>
      </c>
      <c r="D1348" s="81" t="s">
        <v>3</v>
      </c>
      <c r="E1348" s="37" t="b">
        <f t="shared" ref="E1348:E1411" si="399">AND(A1348="X",D1348="")</f>
        <v>1</v>
      </c>
      <c r="F1348" s="37" t="b">
        <f t="shared" si="392"/>
        <v>0</v>
      </c>
      <c r="G1348" s="38" t="str">
        <f t="shared" si="383"/>
        <v xml:space="preserve">57803  </v>
      </c>
      <c r="H1348" s="18" t="s">
        <v>1935</v>
      </c>
      <c r="I1348" s="93" t="s">
        <v>2346</v>
      </c>
      <c r="J1348" s="19" t="s">
        <v>3440</v>
      </c>
      <c r="K1348" s="19" t="s">
        <v>3</v>
      </c>
      <c r="L1348" s="51"/>
      <c r="M1348" s="51"/>
      <c r="N1348" s="19" t="str">
        <f t="shared" si="384"/>
        <v/>
      </c>
      <c r="O1348" s="22" t="str">
        <f t="shared" ca="1" si="387"/>
        <v>ja</v>
      </c>
      <c r="P1348" s="22" t="str">
        <f t="shared" ca="1" si="388"/>
        <v>ja</v>
      </c>
      <c r="Q1348" s="20" t="str">
        <f t="shared" ca="1" si="385"/>
        <v>Ja</v>
      </c>
      <c r="R1348" s="53" t="s">
        <v>1934</v>
      </c>
      <c r="S1348" s="73" t="s">
        <v>2345</v>
      </c>
      <c r="T1348" s="28"/>
      <c r="U1348" s="33" t="str">
        <f t="shared" si="393"/>
        <v/>
      </c>
      <c r="V1348" s="29"/>
      <c r="W1348" s="35"/>
      <c r="X1348" s="35"/>
      <c r="Y1348" s="35"/>
      <c r="Z1348" s="35"/>
      <c r="AA1348" s="24" t="str">
        <f>IF(W1348&lt;&gt;"",VLOOKUP(W1348,'Anlagentypen strukt inkl RD end'!$A$2:$H$40,8),"")</f>
        <v/>
      </c>
      <c r="AB1348" s="24" t="str">
        <f>IF(X1348&lt;&gt;"",VLOOKUP(X1348,'Anlagentypen strukt inkl RD end'!$A$2:$H$40,8),"")</f>
        <v/>
      </c>
      <c r="AC1348" s="24" t="str">
        <f>IF(Y1348&lt;&gt;"",VLOOKUP(Y1348,'Anlagentypen strukt inkl RD end'!$A$2:$H$40,8),"")</f>
        <v/>
      </c>
      <c r="AD1348" s="24" t="str">
        <f>IF(Z1348&lt;&gt;"",VLOOKUP(Z1348,'Anlagentypen strukt inkl RD end'!$A$2:$H$40,8),"")</f>
        <v/>
      </c>
      <c r="AE1348" s="33" t="str">
        <f t="shared" si="394"/>
        <v/>
      </c>
      <c r="AF1348" s="25"/>
      <c r="AG1348" s="25"/>
      <c r="AH1348" s="25"/>
      <c r="AI1348" s="25"/>
      <c r="AJ1348" s="47" t="str">
        <f t="shared" si="395"/>
        <v/>
      </c>
      <c r="AK1348" s="48" t="str">
        <f t="shared" si="389"/>
        <v/>
      </c>
      <c r="AL1348" s="47" t="str">
        <f t="shared" ref="AL1348:AL1411" si="400">AE1348 &amp; IF(AF1348 &lt;&gt;"",AF1348&amp;", ","") &amp;IF(AG1348 &lt;&gt;"",AG1348&amp;", ","") &amp;IF(AH1348 &lt;&gt;"",AH1348&amp;", ","")&amp; IF(AI1348 &lt;&gt;"",AI1348&amp;", ","")</f>
        <v/>
      </c>
      <c r="AM1348" s="27"/>
      <c r="AN1348" s="36" t="str">
        <f t="shared" si="390"/>
        <v/>
      </c>
      <c r="AO1348" s="39" t="str">
        <f t="shared" si="386"/>
        <v/>
      </c>
      <c r="AP1348" s="39" t="str">
        <f t="shared" si="396"/>
        <v>X</v>
      </c>
      <c r="AQ1348" s="97" t="str">
        <f t="shared" si="391"/>
        <v/>
      </c>
      <c r="AR1348" s="140" t="str">
        <f>_xlfn.IFNA(IF(AND(MATCH(B1348,SlNrfürStrecke!A:A,0)&gt;0,MATCH(C1348,SlNrfürStrecke!B:B,0)&gt;0)=TRUE,"ja","nein"),"nein")</f>
        <v>ja</v>
      </c>
      <c r="AS1348" s="140" t="str">
        <f t="shared" si="397"/>
        <v>ja</v>
      </c>
      <c r="AT1348" s="113" t="str">
        <f t="shared" si="398"/>
        <v>Nein</v>
      </c>
      <c r="AU1348" s="113"/>
      <c r="AV1348" s="141" t="s">
        <v>3607</v>
      </c>
    </row>
    <row r="1349" spans="1:48" s="39" customFormat="1" x14ac:dyDescent="0.25">
      <c r="A1349" s="23" t="s">
        <v>2345</v>
      </c>
      <c r="B1349" s="77">
        <v>57804</v>
      </c>
      <c r="C1349" s="80" t="s">
        <v>3</v>
      </c>
      <c r="D1349" s="81" t="s">
        <v>3</v>
      </c>
      <c r="E1349" s="37" t="b">
        <f t="shared" si="399"/>
        <v>1</v>
      </c>
      <c r="F1349" s="37" t="b">
        <f t="shared" si="392"/>
        <v>0</v>
      </c>
      <c r="G1349" s="38" t="str">
        <f t="shared" si="383"/>
        <v xml:space="preserve">57804  </v>
      </c>
      <c r="H1349" s="18" t="s">
        <v>1937</v>
      </c>
      <c r="I1349" s="93" t="s">
        <v>2346</v>
      </c>
      <c r="J1349" s="19" t="s">
        <v>3440</v>
      </c>
      <c r="K1349" s="19" t="s">
        <v>3</v>
      </c>
      <c r="L1349" s="51"/>
      <c r="M1349" s="51"/>
      <c r="N1349" s="19" t="str">
        <f t="shared" si="384"/>
        <v/>
      </c>
      <c r="O1349" s="22" t="str">
        <f t="shared" ca="1" si="387"/>
        <v>ja</v>
      </c>
      <c r="P1349" s="22" t="str">
        <f t="shared" ca="1" si="388"/>
        <v>ja</v>
      </c>
      <c r="Q1349" s="20" t="str">
        <f t="shared" ca="1" si="385"/>
        <v>Ja</v>
      </c>
      <c r="R1349" s="53" t="s">
        <v>1936</v>
      </c>
      <c r="S1349" s="73" t="s">
        <v>2345</v>
      </c>
      <c r="T1349" s="28"/>
      <c r="U1349" s="33" t="str">
        <f t="shared" si="393"/>
        <v/>
      </c>
      <c r="V1349" s="29"/>
      <c r="W1349" s="35"/>
      <c r="X1349" s="35"/>
      <c r="Y1349" s="35"/>
      <c r="Z1349" s="35"/>
      <c r="AA1349" s="24" t="str">
        <f>IF(W1349&lt;&gt;"",VLOOKUP(W1349,'Anlagentypen strukt inkl RD end'!$A$2:$H$40,8),"")</f>
        <v/>
      </c>
      <c r="AB1349" s="24" t="str">
        <f>IF(X1349&lt;&gt;"",VLOOKUP(X1349,'Anlagentypen strukt inkl RD end'!$A$2:$H$40,8),"")</f>
        <v/>
      </c>
      <c r="AC1349" s="24" t="str">
        <f>IF(Y1349&lt;&gt;"",VLOOKUP(Y1349,'Anlagentypen strukt inkl RD end'!$A$2:$H$40,8),"")</f>
        <v/>
      </c>
      <c r="AD1349" s="24" t="str">
        <f>IF(Z1349&lt;&gt;"",VLOOKUP(Z1349,'Anlagentypen strukt inkl RD end'!$A$2:$H$40,8),"")</f>
        <v/>
      </c>
      <c r="AE1349" s="33" t="str">
        <f t="shared" si="394"/>
        <v/>
      </c>
      <c r="AF1349" s="25"/>
      <c r="AG1349" s="25"/>
      <c r="AH1349" s="25"/>
      <c r="AI1349" s="25"/>
      <c r="AJ1349" s="47" t="str">
        <f t="shared" si="395"/>
        <v/>
      </c>
      <c r="AK1349" s="48" t="str">
        <f t="shared" si="389"/>
        <v/>
      </c>
      <c r="AL1349" s="47" t="str">
        <f t="shared" si="400"/>
        <v/>
      </c>
      <c r="AM1349" s="27"/>
      <c r="AN1349" s="36" t="str">
        <f t="shared" si="390"/>
        <v/>
      </c>
      <c r="AO1349" s="39" t="str">
        <f t="shared" si="386"/>
        <v/>
      </c>
      <c r="AP1349" s="39" t="str">
        <f t="shared" si="396"/>
        <v>X</v>
      </c>
      <c r="AQ1349" s="97" t="str">
        <f t="shared" si="391"/>
        <v/>
      </c>
      <c r="AR1349" s="140" t="str">
        <f>_xlfn.IFNA(IF(AND(MATCH(B1349,SlNrfürStrecke!A:A,0)&gt;0,MATCH(C1349,SlNrfürStrecke!B:B,0)&gt;0)=TRUE,"ja","nein"),"nein")</f>
        <v>ja</v>
      </c>
      <c r="AS1349" s="140" t="str">
        <f t="shared" si="397"/>
        <v>ja</v>
      </c>
      <c r="AT1349" s="113" t="str">
        <f t="shared" si="398"/>
        <v>Nein</v>
      </c>
      <c r="AU1349" s="113"/>
      <c r="AV1349" s="141" t="s">
        <v>3607</v>
      </c>
    </row>
    <row r="1350" spans="1:48" s="39" customFormat="1" ht="26.4" hidden="1" x14ac:dyDescent="0.25">
      <c r="A1350" s="23"/>
      <c r="B1350" s="77">
        <v>57805</v>
      </c>
      <c r="C1350" s="80" t="s">
        <v>3</v>
      </c>
      <c r="D1350" s="81" t="s">
        <v>8</v>
      </c>
      <c r="E1350" s="37" t="b">
        <f t="shared" si="399"/>
        <v>0</v>
      </c>
      <c r="F1350" s="37" t="b">
        <f t="shared" si="392"/>
        <v>0</v>
      </c>
      <c r="G1350" s="38" t="str">
        <f t="shared" si="383"/>
        <v>57805  g</v>
      </c>
      <c r="H1350" s="18" t="s">
        <v>1939</v>
      </c>
      <c r="I1350" s="93" t="s">
        <v>2346</v>
      </c>
      <c r="J1350" s="19" t="s">
        <v>3</v>
      </c>
      <c r="K1350" s="19" t="s">
        <v>1940</v>
      </c>
      <c r="L1350" s="51"/>
      <c r="M1350" s="51"/>
      <c r="N1350" s="19" t="str">
        <f t="shared" si="384"/>
        <v/>
      </c>
      <c r="O1350" s="22" t="str">
        <f t="shared" ca="1" si="387"/>
        <v>ja</v>
      </c>
      <c r="P1350" s="22" t="str">
        <f t="shared" ca="1" si="388"/>
        <v>ja</v>
      </c>
      <c r="Q1350" s="20" t="str">
        <f t="shared" ca="1" si="385"/>
        <v>Ja</v>
      </c>
      <c r="R1350" s="53" t="s">
        <v>1938</v>
      </c>
      <c r="S1350" s="84"/>
      <c r="T1350" s="83"/>
      <c r="U1350" s="33" t="str">
        <f t="shared" si="393"/>
        <v/>
      </c>
      <c r="V1350" s="29"/>
      <c r="W1350" s="35"/>
      <c r="X1350" s="35"/>
      <c r="Y1350" s="35"/>
      <c r="Z1350" s="35"/>
      <c r="AA1350" s="24" t="str">
        <f>IF(W1350&lt;&gt;"",VLOOKUP(W1350,'Anlagentypen strukt inkl RD end'!$A$2:$H$40,8),"")</f>
        <v/>
      </c>
      <c r="AB1350" s="24" t="str">
        <f>IF(X1350&lt;&gt;"",VLOOKUP(X1350,'Anlagentypen strukt inkl RD end'!$A$2:$H$40,8),"")</f>
        <v/>
      </c>
      <c r="AC1350" s="24" t="str">
        <f>IF(Y1350&lt;&gt;"",VLOOKUP(Y1350,'Anlagentypen strukt inkl RD end'!$A$2:$H$40,8),"")</f>
        <v/>
      </c>
      <c r="AD1350" s="24" t="str">
        <f>IF(Z1350&lt;&gt;"",VLOOKUP(Z1350,'Anlagentypen strukt inkl RD end'!$A$2:$H$40,8),"")</f>
        <v/>
      </c>
      <c r="AE1350" s="33" t="str">
        <f t="shared" si="394"/>
        <v/>
      </c>
      <c r="AF1350" s="25"/>
      <c r="AG1350" s="25"/>
      <c r="AH1350" s="25"/>
      <c r="AI1350" s="25"/>
      <c r="AJ1350" s="47" t="str">
        <f t="shared" si="395"/>
        <v/>
      </c>
      <c r="AK1350" s="48" t="str">
        <f t="shared" si="389"/>
        <v/>
      </c>
      <c r="AL1350" s="47" t="str">
        <f t="shared" si="400"/>
        <v/>
      </c>
      <c r="AM1350" s="27"/>
      <c r="AN1350" s="36" t="str">
        <f t="shared" si="390"/>
        <v/>
      </c>
      <c r="AO1350" s="39" t="str">
        <f t="shared" si="386"/>
        <v/>
      </c>
      <c r="AP1350" s="39" t="str">
        <f t="shared" si="396"/>
        <v/>
      </c>
      <c r="AQ1350" s="97" t="str">
        <f t="shared" si="391"/>
        <v/>
      </c>
      <c r="AR1350" s="140" t="str">
        <f>_xlfn.IFNA(IF(AND(MATCH(B1350,SlNrfürStrecke!A:A,0)&gt;0,MATCH(C1350,SlNrfürStrecke!B:B,0)&gt;0)=TRUE,"ja","nein"),"nein")</f>
        <v>nein</v>
      </c>
      <c r="AS1350" s="140" t="str">
        <f t="shared" si="397"/>
        <v>nein</v>
      </c>
      <c r="AT1350" s="113" t="str">
        <f t="shared" si="398"/>
        <v>Ja</v>
      </c>
      <c r="AU1350" s="113"/>
      <c r="AV1350" s="141" t="s">
        <v>3607</v>
      </c>
    </row>
    <row r="1351" spans="1:48" s="39" customFormat="1" ht="26.4" hidden="1" x14ac:dyDescent="0.25">
      <c r="A1351" s="23"/>
      <c r="B1351" s="77">
        <v>57805</v>
      </c>
      <c r="C1351" s="81" t="s">
        <v>142</v>
      </c>
      <c r="D1351" s="81" t="s">
        <v>8</v>
      </c>
      <c r="E1351" s="37" t="b">
        <f t="shared" si="399"/>
        <v>0</v>
      </c>
      <c r="F1351" s="37" t="b">
        <f t="shared" si="392"/>
        <v>0</v>
      </c>
      <c r="G1351" s="38" t="str">
        <f t="shared" si="383"/>
        <v>57805 91 g</v>
      </c>
      <c r="H1351" s="18" t="s">
        <v>1939</v>
      </c>
      <c r="I1351" s="94" t="s">
        <v>3164</v>
      </c>
      <c r="J1351" s="19" t="s">
        <v>3</v>
      </c>
      <c r="K1351" s="19" t="s">
        <v>3182</v>
      </c>
      <c r="L1351" s="51"/>
      <c r="M1351" s="51"/>
      <c r="N1351" s="19" t="str">
        <f t="shared" si="384"/>
        <v/>
      </c>
      <c r="O1351" s="22" t="str">
        <f t="shared" ca="1" si="387"/>
        <v>ja</v>
      </c>
      <c r="P1351" s="22" t="str">
        <f t="shared" ca="1" si="388"/>
        <v>ja</v>
      </c>
      <c r="Q1351" s="20" t="str">
        <f t="shared" ca="1" si="385"/>
        <v>Ja</v>
      </c>
      <c r="R1351" s="53" t="s">
        <v>1941</v>
      </c>
      <c r="S1351" s="84"/>
      <c r="T1351" s="83"/>
      <c r="U1351" s="33" t="str">
        <f t="shared" si="393"/>
        <v/>
      </c>
      <c r="V1351" s="29"/>
      <c r="W1351" s="35"/>
      <c r="X1351" s="35"/>
      <c r="Y1351" s="35"/>
      <c r="Z1351" s="35"/>
      <c r="AA1351" s="24" t="str">
        <f>IF(W1351&lt;&gt;"",VLOOKUP(W1351,'Anlagentypen strukt inkl RD end'!$A$2:$H$40,8),"")</f>
        <v/>
      </c>
      <c r="AB1351" s="24" t="str">
        <f>IF(X1351&lt;&gt;"",VLOOKUP(X1351,'Anlagentypen strukt inkl RD end'!$A$2:$H$40,8),"")</f>
        <v/>
      </c>
      <c r="AC1351" s="24" t="str">
        <f>IF(Y1351&lt;&gt;"",VLOOKUP(Y1351,'Anlagentypen strukt inkl RD end'!$A$2:$H$40,8),"")</f>
        <v/>
      </c>
      <c r="AD1351" s="24" t="str">
        <f>IF(Z1351&lt;&gt;"",VLOOKUP(Z1351,'Anlagentypen strukt inkl RD end'!$A$2:$H$40,8),"")</f>
        <v/>
      </c>
      <c r="AE1351" s="33" t="str">
        <f t="shared" si="394"/>
        <v/>
      </c>
      <c r="AF1351" s="25"/>
      <c r="AG1351" s="25"/>
      <c r="AH1351" s="25"/>
      <c r="AI1351" s="25"/>
      <c r="AJ1351" s="47" t="str">
        <f t="shared" si="395"/>
        <v/>
      </c>
      <c r="AK1351" s="48" t="str">
        <f t="shared" si="389"/>
        <v/>
      </c>
      <c r="AL1351" s="47" t="str">
        <f t="shared" si="400"/>
        <v/>
      </c>
      <c r="AM1351" s="27"/>
      <c r="AN1351" s="36" t="str">
        <f t="shared" si="390"/>
        <v/>
      </c>
      <c r="AO1351" s="39" t="str">
        <f t="shared" si="386"/>
        <v/>
      </c>
      <c r="AP1351" s="39" t="str">
        <f t="shared" si="396"/>
        <v/>
      </c>
      <c r="AQ1351" s="97" t="str">
        <f t="shared" si="391"/>
        <v/>
      </c>
      <c r="AR1351" s="113" t="str">
        <f>_xlfn.IFNA(IF(AND(MATCH(B1351,SlNrfürStrecke!A:A,0)&gt;0,MATCH(C1351,SlNrfürStrecke!B:B,0)&gt;0)=TRUE,"ja","nein"),"nein")</f>
        <v>nein</v>
      </c>
      <c r="AS1351" s="140" t="str">
        <f t="shared" si="397"/>
        <v>nein</v>
      </c>
      <c r="AT1351" s="113" t="str">
        <f t="shared" si="398"/>
        <v>Ja</v>
      </c>
      <c r="AU1351" s="113"/>
      <c r="AV1351" s="141" t="s">
        <v>3607</v>
      </c>
    </row>
    <row r="1352" spans="1:48" s="39" customFormat="1" x14ac:dyDescent="0.25">
      <c r="A1352" s="23" t="s">
        <v>2345</v>
      </c>
      <c r="B1352" s="77">
        <v>58101</v>
      </c>
      <c r="C1352" s="80" t="s">
        <v>3</v>
      </c>
      <c r="D1352" s="81" t="s">
        <v>3</v>
      </c>
      <c r="E1352" s="37" t="b">
        <f t="shared" si="399"/>
        <v>1</v>
      </c>
      <c r="F1352" s="37" t="b">
        <f t="shared" si="392"/>
        <v>0</v>
      </c>
      <c r="G1352" s="38" t="str">
        <f t="shared" si="383"/>
        <v xml:space="preserve">58101  </v>
      </c>
      <c r="H1352" s="18" t="s">
        <v>1943</v>
      </c>
      <c r="I1352" s="93" t="s">
        <v>2346</v>
      </c>
      <c r="J1352" s="19" t="s">
        <v>3</v>
      </c>
      <c r="K1352" s="19" t="s">
        <v>3</v>
      </c>
      <c r="L1352" s="51"/>
      <c r="M1352" s="51"/>
      <c r="N1352" s="19" t="str">
        <f t="shared" si="384"/>
        <v/>
      </c>
      <c r="O1352" s="22" t="str">
        <f t="shared" ca="1" si="387"/>
        <v>ja</v>
      </c>
      <c r="P1352" s="22" t="str">
        <f t="shared" ca="1" si="388"/>
        <v>ja</v>
      </c>
      <c r="Q1352" s="20" t="str">
        <f t="shared" ca="1" si="385"/>
        <v>Ja</v>
      </c>
      <c r="R1352" s="53" t="s">
        <v>1942</v>
      </c>
      <c r="S1352" s="73" t="s">
        <v>2345</v>
      </c>
      <c r="T1352" s="28"/>
      <c r="U1352" s="33" t="str">
        <f t="shared" si="393"/>
        <v/>
      </c>
      <c r="V1352" s="29"/>
      <c r="W1352" s="35"/>
      <c r="X1352" s="35"/>
      <c r="Y1352" s="35"/>
      <c r="Z1352" s="35"/>
      <c r="AA1352" s="24" t="str">
        <f>IF(W1352&lt;&gt;"",VLOOKUP(W1352,'Anlagentypen strukt inkl RD end'!$A$2:$H$40,8),"")</f>
        <v/>
      </c>
      <c r="AB1352" s="24" t="str">
        <f>IF(X1352&lt;&gt;"",VLOOKUP(X1352,'Anlagentypen strukt inkl RD end'!$A$2:$H$40,8),"")</f>
        <v/>
      </c>
      <c r="AC1352" s="24" t="str">
        <f>IF(Y1352&lt;&gt;"",VLOOKUP(Y1352,'Anlagentypen strukt inkl RD end'!$A$2:$H$40,8),"")</f>
        <v/>
      </c>
      <c r="AD1352" s="24" t="str">
        <f>IF(Z1352&lt;&gt;"",VLOOKUP(Z1352,'Anlagentypen strukt inkl RD end'!$A$2:$H$40,8),"")</f>
        <v/>
      </c>
      <c r="AE1352" s="33" t="str">
        <f t="shared" si="394"/>
        <v/>
      </c>
      <c r="AF1352" s="25"/>
      <c r="AG1352" s="25"/>
      <c r="AH1352" s="25"/>
      <c r="AI1352" s="25"/>
      <c r="AJ1352" s="47" t="str">
        <f t="shared" si="395"/>
        <v/>
      </c>
      <c r="AK1352" s="48" t="str">
        <f t="shared" si="389"/>
        <v/>
      </c>
      <c r="AL1352" s="47" t="str">
        <f t="shared" si="400"/>
        <v/>
      </c>
      <c r="AM1352" s="27"/>
      <c r="AN1352" s="36" t="str">
        <f t="shared" si="390"/>
        <v/>
      </c>
      <c r="AO1352" s="39" t="str">
        <f t="shared" si="386"/>
        <v/>
      </c>
      <c r="AP1352" s="39" t="str">
        <f t="shared" si="396"/>
        <v>X</v>
      </c>
      <c r="AQ1352" s="97" t="str">
        <f t="shared" si="391"/>
        <v/>
      </c>
      <c r="AR1352" s="140" t="str">
        <f>_xlfn.IFNA(IF(AND(MATCH(B1352,SlNrfürStrecke!A:A,0)&gt;0,MATCH(C1352,SlNrfürStrecke!B:B,0)&gt;0)=TRUE,"ja","nein"),"nein")</f>
        <v>ja</v>
      </c>
      <c r="AS1352" s="140" t="str">
        <f t="shared" si="397"/>
        <v>ja</v>
      </c>
      <c r="AT1352" s="113" t="str">
        <f t="shared" si="398"/>
        <v>Nein</v>
      </c>
      <c r="AU1352" s="113"/>
      <c r="AV1352" s="141" t="s">
        <v>3607</v>
      </c>
    </row>
    <row r="1353" spans="1:48" s="39" customFormat="1" hidden="1" x14ac:dyDescent="0.25">
      <c r="A1353" s="23"/>
      <c r="B1353" s="77">
        <v>58101</v>
      </c>
      <c r="C1353" s="81" t="s">
        <v>7</v>
      </c>
      <c r="D1353" s="81" t="s">
        <v>8</v>
      </c>
      <c r="E1353" s="37" t="b">
        <f t="shared" si="399"/>
        <v>0</v>
      </c>
      <c r="F1353" s="37" t="b">
        <f t="shared" si="392"/>
        <v>0</v>
      </c>
      <c r="G1353" s="38" t="str">
        <f t="shared" si="383"/>
        <v>58101 77 g</v>
      </c>
      <c r="H1353" s="18" t="s">
        <v>1943</v>
      </c>
      <c r="I1353" s="94" t="s">
        <v>9</v>
      </c>
      <c r="J1353" s="19" t="s">
        <v>3</v>
      </c>
      <c r="K1353" s="19" t="s">
        <v>3</v>
      </c>
      <c r="L1353" s="51"/>
      <c r="M1353" s="51"/>
      <c r="N1353" s="19" t="str">
        <f t="shared" si="384"/>
        <v/>
      </c>
      <c r="O1353" s="22" t="str">
        <f t="shared" ca="1" si="387"/>
        <v>ja</v>
      </c>
      <c r="P1353" s="22" t="str">
        <f t="shared" ca="1" si="388"/>
        <v>ja</v>
      </c>
      <c r="Q1353" s="20" t="str">
        <f t="shared" ca="1" si="385"/>
        <v>Ja</v>
      </c>
      <c r="R1353" s="53" t="s">
        <v>1944</v>
      </c>
      <c r="S1353" s="84"/>
      <c r="T1353" s="83"/>
      <c r="U1353" s="33" t="str">
        <f t="shared" si="393"/>
        <v/>
      </c>
      <c r="V1353" s="29"/>
      <c r="W1353" s="35"/>
      <c r="X1353" s="35"/>
      <c r="Y1353" s="35"/>
      <c r="Z1353" s="35"/>
      <c r="AA1353" s="24" t="str">
        <f>IF(W1353&lt;&gt;"",VLOOKUP(W1353,'Anlagentypen strukt inkl RD end'!$A$2:$H$40,8),"")</f>
        <v/>
      </c>
      <c r="AB1353" s="24" t="str">
        <f>IF(X1353&lt;&gt;"",VLOOKUP(X1353,'Anlagentypen strukt inkl RD end'!$A$2:$H$40,8),"")</f>
        <v/>
      </c>
      <c r="AC1353" s="24" t="str">
        <f>IF(Y1353&lt;&gt;"",VLOOKUP(Y1353,'Anlagentypen strukt inkl RD end'!$A$2:$H$40,8),"")</f>
        <v/>
      </c>
      <c r="AD1353" s="24" t="str">
        <f>IF(Z1353&lt;&gt;"",VLOOKUP(Z1353,'Anlagentypen strukt inkl RD end'!$A$2:$H$40,8),"")</f>
        <v/>
      </c>
      <c r="AE1353" s="33" t="str">
        <f t="shared" si="394"/>
        <v/>
      </c>
      <c r="AF1353" s="25"/>
      <c r="AG1353" s="25"/>
      <c r="AH1353" s="25"/>
      <c r="AI1353" s="25"/>
      <c r="AJ1353" s="47" t="str">
        <f t="shared" si="395"/>
        <v/>
      </c>
      <c r="AK1353" s="48" t="str">
        <f t="shared" si="389"/>
        <v/>
      </c>
      <c r="AL1353" s="47" t="str">
        <f t="shared" si="400"/>
        <v/>
      </c>
      <c r="AM1353" s="27"/>
      <c r="AN1353" s="36" t="str">
        <f t="shared" si="390"/>
        <v/>
      </c>
      <c r="AO1353" s="39" t="str">
        <f t="shared" si="386"/>
        <v/>
      </c>
      <c r="AP1353" s="39" t="str">
        <f t="shared" si="396"/>
        <v/>
      </c>
      <c r="AQ1353" s="97" t="str">
        <f t="shared" si="391"/>
        <v/>
      </c>
      <c r="AR1353" s="113" t="str">
        <f>_xlfn.IFNA(IF(AND(MATCH(B1353,SlNrfürStrecke!A:A,0)&gt;0,MATCH(C1353,SlNrfürStrecke!B:B,0)&gt;0)=TRUE,"ja","nein"),"nein")</f>
        <v>nein</v>
      </c>
      <c r="AS1353" s="140" t="str">
        <f t="shared" si="397"/>
        <v>nein</v>
      </c>
      <c r="AT1353" s="113" t="str">
        <f t="shared" si="398"/>
        <v>Ja</v>
      </c>
      <c r="AU1353" s="113"/>
      <c r="AV1353" s="141" t="s">
        <v>3607</v>
      </c>
    </row>
    <row r="1354" spans="1:48" s="39" customFormat="1" x14ac:dyDescent="0.25">
      <c r="A1354" s="23" t="s">
        <v>2345</v>
      </c>
      <c r="B1354" s="77">
        <v>58102</v>
      </c>
      <c r="C1354" s="80" t="s">
        <v>3</v>
      </c>
      <c r="D1354" s="81" t="s">
        <v>3</v>
      </c>
      <c r="E1354" s="37" t="b">
        <f t="shared" si="399"/>
        <v>1</v>
      </c>
      <c r="F1354" s="37" t="b">
        <f t="shared" si="392"/>
        <v>0</v>
      </c>
      <c r="G1354" s="38" t="str">
        <f t="shared" si="383"/>
        <v xml:space="preserve">58102  </v>
      </c>
      <c r="H1354" s="18" t="s">
        <v>1946</v>
      </c>
      <c r="I1354" s="93" t="s">
        <v>2346</v>
      </c>
      <c r="J1354" s="19" t="s">
        <v>3</v>
      </c>
      <c r="K1354" s="19" t="s">
        <v>3</v>
      </c>
      <c r="L1354" s="51"/>
      <c r="M1354" s="51"/>
      <c r="N1354" s="19" t="str">
        <f t="shared" si="384"/>
        <v/>
      </c>
      <c r="O1354" s="22" t="str">
        <f t="shared" ca="1" si="387"/>
        <v>ja</v>
      </c>
      <c r="P1354" s="22" t="str">
        <f t="shared" ca="1" si="388"/>
        <v>ja</v>
      </c>
      <c r="Q1354" s="20" t="str">
        <f t="shared" ca="1" si="385"/>
        <v>Ja</v>
      </c>
      <c r="R1354" s="53" t="s">
        <v>1945</v>
      </c>
      <c r="S1354" s="73" t="s">
        <v>2345</v>
      </c>
      <c r="T1354" s="28"/>
      <c r="U1354" s="33" t="str">
        <f t="shared" si="393"/>
        <v/>
      </c>
      <c r="V1354" s="29"/>
      <c r="W1354" s="35"/>
      <c r="X1354" s="35"/>
      <c r="Y1354" s="35"/>
      <c r="Z1354" s="35"/>
      <c r="AA1354" s="24" t="str">
        <f>IF(W1354&lt;&gt;"",VLOOKUP(W1354,'Anlagentypen strukt inkl RD end'!$A$2:$H$40,8),"")</f>
        <v/>
      </c>
      <c r="AB1354" s="24" t="str">
        <f>IF(X1354&lt;&gt;"",VLOOKUP(X1354,'Anlagentypen strukt inkl RD end'!$A$2:$H$40,8),"")</f>
        <v/>
      </c>
      <c r="AC1354" s="24" t="str">
        <f>IF(Y1354&lt;&gt;"",VLOOKUP(Y1354,'Anlagentypen strukt inkl RD end'!$A$2:$H$40,8),"")</f>
        <v/>
      </c>
      <c r="AD1354" s="24" t="str">
        <f>IF(Z1354&lt;&gt;"",VLOOKUP(Z1354,'Anlagentypen strukt inkl RD end'!$A$2:$H$40,8),"")</f>
        <v/>
      </c>
      <c r="AE1354" s="33" t="str">
        <f t="shared" si="394"/>
        <v/>
      </c>
      <c r="AF1354" s="25"/>
      <c r="AG1354" s="25"/>
      <c r="AH1354" s="25"/>
      <c r="AI1354" s="25"/>
      <c r="AJ1354" s="47" t="str">
        <f t="shared" si="395"/>
        <v/>
      </c>
      <c r="AK1354" s="48" t="str">
        <f t="shared" si="389"/>
        <v/>
      </c>
      <c r="AL1354" s="47" t="str">
        <f t="shared" si="400"/>
        <v/>
      </c>
      <c r="AM1354" s="27"/>
      <c r="AN1354" s="36" t="str">
        <f t="shared" si="390"/>
        <v/>
      </c>
      <c r="AO1354" s="39" t="str">
        <f t="shared" si="386"/>
        <v/>
      </c>
      <c r="AP1354" s="39" t="str">
        <f t="shared" si="396"/>
        <v>X</v>
      </c>
      <c r="AQ1354" s="97" t="str">
        <f t="shared" si="391"/>
        <v/>
      </c>
      <c r="AR1354" s="140" t="str">
        <f>_xlfn.IFNA(IF(AND(MATCH(B1354,SlNrfürStrecke!A:A,0)&gt;0,MATCH(C1354,SlNrfürStrecke!B:B,0)&gt;0)=TRUE,"ja","nein"),"nein")</f>
        <v>ja</v>
      </c>
      <c r="AS1354" s="140" t="str">
        <f t="shared" si="397"/>
        <v>ja</v>
      </c>
      <c r="AT1354" s="113" t="str">
        <f t="shared" si="398"/>
        <v>Nein</v>
      </c>
      <c r="AU1354" s="113"/>
      <c r="AV1354" s="141" t="s">
        <v>3607</v>
      </c>
    </row>
    <row r="1355" spans="1:48" s="39" customFormat="1" hidden="1" x14ac:dyDescent="0.25">
      <c r="A1355" s="23"/>
      <c r="B1355" s="77">
        <v>58102</v>
      </c>
      <c r="C1355" s="81" t="s">
        <v>7</v>
      </c>
      <c r="D1355" s="81" t="s">
        <v>8</v>
      </c>
      <c r="E1355" s="37" t="b">
        <f t="shared" si="399"/>
        <v>0</v>
      </c>
      <c r="F1355" s="37" t="b">
        <f t="shared" si="392"/>
        <v>0</v>
      </c>
      <c r="G1355" s="38" t="str">
        <f t="shared" si="383"/>
        <v>58102 77 g</v>
      </c>
      <c r="H1355" s="18" t="s">
        <v>1946</v>
      </c>
      <c r="I1355" s="94" t="s">
        <v>9</v>
      </c>
      <c r="J1355" s="19" t="s">
        <v>3</v>
      </c>
      <c r="K1355" s="19" t="s">
        <v>3</v>
      </c>
      <c r="L1355" s="51"/>
      <c r="M1355" s="51"/>
      <c r="N1355" s="19" t="str">
        <f t="shared" si="384"/>
        <v/>
      </c>
      <c r="O1355" s="22" t="str">
        <f t="shared" ca="1" si="387"/>
        <v>ja</v>
      </c>
      <c r="P1355" s="22" t="str">
        <f t="shared" ca="1" si="388"/>
        <v>ja</v>
      </c>
      <c r="Q1355" s="20" t="str">
        <f t="shared" ca="1" si="385"/>
        <v>Ja</v>
      </c>
      <c r="R1355" s="53" t="s">
        <v>1947</v>
      </c>
      <c r="S1355" s="84"/>
      <c r="T1355" s="83"/>
      <c r="U1355" s="33" t="str">
        <f t="shared" si="393"/>
        <v/>
      </c>
      <c r="V1355" s="29"/>
      <c r="W1355" s="35"/>
      <c r="X1355" s="35"/>
      <c r="Y1355" s="35"/>
      <c r="Z1355" s="35"/>
      <c r="AA1355" s="24" t="str">
        <f>IF(W1355&lt;&gt;"",VLOOKUP(W1355,'Anlagentypen strukt inkl RD end'!$A$2:$H$40,8),"")</f>
        <v/>
      </c>
      <c r="AB1355" s="24" t="str">
        <f>IF(X1355&lt;&gt;"",VLOOKUP(X1355,'Anlagentypen strukt inkl RD end'!$A$2:$H$40,8),"")</f>
        <v/>
      </c>
      <c r="AC1355" s="24" t="str">
        <f>IF(Y1355&lt;&gt;"",VLOOKUP(Y1355,'Anlagentypen strukt inkl RD end'!$A$2:$H$40,8),"")</f>
        <v/>
      </c>
      <c r="AD1355" s="24" t="str">
        <f>IF(Z1355&lt;&gt;"",VLOOKUP(Z1355,'Anlagentypen strukt inkl RD end'!$A$2:$H$40,8),"")</f>
        <v/>
      </c>
      <c r="AE1355" s="33" t="str">
        <f t="shared" si="394"/>
        <v/>
      </c>
      <c r="AF1355" s="25"/>
      <c r="AG1355" s="25"/>
      <c r="AH1355" s="25"/>
      <c r="AI1355" s="25"/>
      <c r="AJ1355" s="47" t="str">
        <f t="shared" si="395"/>
        <v/>
      </c>
      <c r="AK1355" s="48" t="str">
        <f t="shared" si="389"/>
        <v/>
      </c>
      <c r="AL1355" s="47" t="str">
        <f t="shared" si="400"/>
        <v/>
      </c>
      <c r="AM1355" s="27"/>
      <c r="AN1355" s="36" t="str">
        <f t="shared" si="390"/>
        <v/>
      </c>
      <c r="AO1355" s="39" t="str">
        <f t="shared" si="386"/>
        <v/>
      </c>
      <c r="AP1355" s="39" t="str">
        <f t="shared" si="396"/>
        <v/>
      </c>
      <c r="AQ1355" s="97" t="str">
        <f t="shared" si="391"/>
        <v/>
      </c>
      <c r="AR1355" s="113" t="str">
        <f>_xlfn.IFNA(IF(AND(MATCH(B1355,SlNrfürStrecke!A:A,0)&gt;0,MATCH(C1355,SlNrfürStrecke!B:B,0)&gt;0)=TRUE,"ja","nein"),"nein")</f>
        <v>nein</v>
      </c>
      <c r="AS1355" s="140" t="str">
        <f t="shared" si="397"/>
        <v>nein</v>
      </c>
      <c r="AT1355" s="113" t="str">
        <f t="shared" si="398"/>
        <v>Ja</v>
      </c>
      <c r="AU1355" s="113"/>
      <c r="AV1355" s="141" t="s">
        <v>3607</v>
      </c>
    </row>
    <row r="1356" spans="1:48" s="39" customFormat="1" x14ac:dyDescent="0.25">
      <c r="A1356" s="23" t="s">
        <v>2345</v>
      </c>
      <c r="B1356" s="77">
        <v>58103</v>
      </c>
      <c r="C1356" s="80" t="s">
        <v>3</v>
      </c>
      <c r="D1356" s="81" t="s">
        <v>3</v>
      </c>
      <c r="E1356" s="37" t="b">
        <f t="shared" si="399"/>
        <v>1</v>
      </c>
      <c r="F1356" s="37" t="b">
        <f t="shared" si="392"/>
        <v>0</v>
      </c>
      <c r="G1356" s="38" t="str">
        <f t="shared" si="383"/>
        <v xml:space="preserve">58103  </v>
      </c>
      <c r="H1356" s="18" t="s">
        <v>1949</v>
      </c>
      <c r="I1356" s="93" t="s">
        <v>2346</v>
      </c>
      <c r="J1356" s="19" t="s">
        <v>3</v>
      </c>
      <c r="K1356" s="19" t="s">
        <v>3</v>
      </c>
      <c r="L1356" s="51"/>
      <c r="M1356" s="51"/>
      <c r="N1356" s="19" t="str">
        <f t="shared" si="384"/>
        <v/>
      </c>
      <c r="O1356" s="22" t="str">
        <f t="shared" ca="1" si="387"/>
        <v>ja</v>
      </c>
      <c r="P1356" s="22" t="str">
        <f t="shared" ca="1" si="388"/>
        <v>ja</v>
      </c>
      <c r="Q1356" s="20" t="str">
        <f t="shared" ca="1" si="385"/>
        <v>Ja</v>
      </c>
      <c r="R1356" s="53" t="s">
        <v>1948</v>
      </c>
      <c r="S1356" s="73" t="s">
        <v>2345</v>
      </c>
      <c r="T1356" s="28"/>
      <c r="U1356" s="33" t="str">
        <f t="shared" si="393"/>
        <v/>
      </c>
      <c r="V1356" s="29"/>
      <c r="W1356" s="35"/>
      <c r="X1356" s="35"/>
      <c r="Y1356" s="35"/>
      <c r="Z1356" s="35"/>
      <c r="AA1356" s="24" t="str">
        <f>IF(W1356&lt;&gt;"",VLOOKUP(W1356,'Anlagentypen strukt inkl RD end'!$A$2:$H$40,8),"")</f>
        <v/>
      </c>
      <c r="AB1356" s="24" t="str">
        <f>IF(X1356&lt;&gt;"",VLOOKUP(X1356,'Anlagentypen strukt inkl RD end'!$A$2:$H$40,8),"")</f>
        <v/>
      </c>
      <c r="AC1356" s="24" t="str">
        <f>IF(Y1356&lt;&gt;"",VLOOKUP(Y1356,'Anlagentypen strukt inkl RD end'!$A$2:$H$40,8),"")</f>
        <v/>
      </c>
      <c r="AD1356" s="24" t="str">
        <f>IF(Z1356&lt;&gt;"",VLOOKUP(Z1356,'Anlagentypen strukt inkl RD end'!$A$2:$H$40,8),"")</f>
        <v/>
      </c>
      <c r="AE1356" s="33" t="str">
        <f t="shared" si="394"/>
        <v/>
      </c>
      <c r="AF1356" s="25"/>
      <c r="AG1356" s="25"/>
      <c r="AH1356" s="25"/>
      <c r="AI1356" s="25"/>
      <c r="AJ1356" s="47" t="str">
        <f t="shared" si="395"/>
        <v/>
      </c>
      <c r="AK1356" s="48" t="str">
        <f t="shared" si="389"/>
        <v/>
      </c>
      <c r="AL1356" s="47" t="str">
        <f t="shared" si="400"/>
        <v/>
      </c>
      <c r="AM1356" s="27"/>
      <c r="AN1356" s="36" t="str">
        <f t="shared" si="390"/>
        <v/>
      </c>
      <c r="AO1356" s="39" t="str">
        <f t="shared" si="386"/>
        <v/>
      </c>
      <c r="AP1356" s="39" t="str">
        <f t="shared" si="396"/>
        <v>X</v>
      </c>
      <c r="AQ1356" s="97" t="str">
        <f t="shared" si="391"/>
        <v/>
      </c>
      <c r="AR1356" s="140" t="str">
        <f>_xlfn.IFNA(IF(AND(MATCH(B1356,SlNrfürStrecke!A:A,0)&gt;0,MATCH(C1356,SlNrfürStrecke!B:B,0)&gt;0)=TRUE,"ja","nein"),"nein")</f>
        <v>ja</v>
      </c>
      <c r="AS1356" s="140" t="str">
        <f t="shared" si="397"/>
        <v>ja</v>
      </c>
      <c r="AT1356" s="113" t="str">
        <f t="shared" si="398"/>
        <v>Nein</v>
      </c>
      <c r="AU1356" s="113"/>
      <c r="AV1356" s="141" t="s">
        <v>3607</v>
      </c>
    </row>
    <row r="1357" spans="1:48" s="39" customFormat="1" hidden="1" x14ac:dyDescent="0.25">
      <c r="A1357" s="23"/>
      <c r="B1357" s="77">
        <v>58103</v>
      </c>
      <c r="C1357" s="81" t="s">
        <v>7</v>
      </c>
      <c r="D1357" s="81" t="s">
        <v>8</v>
      </c>
      <c r="E1357" s="37" t="b">
        <f t="shared" si="399"/>
        <v>0</v>
      </c>
      <c r="F1357" s="37" t="b">
        <f t="shared" si="392"/>
        <v>0</v>
      </c>
      <c r="G1357" s="38" t="str">
        <f t="shared" si="383"/>
        <v>58103 77 g</v>
      </c>
      <c r="H1357" s="18" t="s">
        <v>1949</v>
      </c>
      <c r="I1357" s="94" t="s">
        <v>9</v>
      </c>
      <c r="J1357" s="19" t="s">
        <v>3</v>
      </c>
      <c r="K1357" s="19" t="s">
        <v>3</v>
      </c>
      <c r="L1357" s="51"/>
      <c r="M1357" s="51"/>
      <c r="N1357" s="19" t="str">
        <f t="shared" si="384"/>
        <v/>
      </c>
      <c r="O1357" s="22" t="str">
        <f t="shared" ca="1" si="387"/>
        <v>ja</v>
      </c>
      <c r="P1357" s="22" t="str">
        <f t="shared" ca="1" si="388"/>
        <v>ja</v>
      </c>
      <c r="Q1357" s="20" t="str">
        <f t="shared" ca="1" si="385"/>
        <v>Ja</v>
      </c>
      <c r="R1357" s="53" t="s">
        <v>1950</v>
      </c>
      <c r="S1357" s="84"/>
      <c r="T1357" s="83"/>
      <c r="U1357" s="33" t="str">
        <f t="shared" si="393"/>
        <v/>
      </c>
      <c r="V1357" s="29"/>
      <c r="W1357" s="35"/>
      <c r="X1357" s="35"/>
      <c r="Y1357" s="35"/>
      <c r="Z1357" s="35"/>
      <c r="AA1357" s="24" t="str">
        <f>IF(W1357&lt;&gt;"",VLOOKUP(W1357,'Anlagentypen strukt inkl RD end'!$A$2:$H$40,8),"")</f>
        <v/>
      </c>
      <c r="AB1357" s="24" t="str">
        <f>IF(X1357&lt;&gt;"",VLOOKUP(X1357,'Anlagentypen strukt inkl RD end'!$A$2:$H$40,8),"")</f>
        <v/>
      </c>
      <c r="AC1357" s="24" t="str">
        <f>IF(Y1357&lt;&gt;"",VLOOKUP(Y1357,'Anlagentypen strukt inkl RD end'!$A$2:$H$40,8),"")</f>
        <v/>
      </c>
      <c r="AD1357" s="24" t="str">
        <f>IF(Z1357&lt;&gt;"",VLOOKUP(Z1357,'Anlagentypen strukt inkl RD end'!$A$2:$H$40,8),"")</f>
        <v/>
      </c>
      <c r="AE1357" s="33" t="str">
        <f t="shared" si="394"/>
        <v/>
      </c>
      <c r="AF1357" s="25"/>
      <c r="AG1357" s="25"/>
      <c r="AH1357" s="25"/>
      <c r="AI1357" s="25"/>
      <c r="AJ1357" s="47" t="str">
        <f t="shared" si="395"/>
        <v/>
      </c>
      <c r="AK1357" s="48" t="str">
        <f t="shared" si="389"/>
        <v/>
      </c>
      <c r="AL1357" s="47" t="str">
        <f t="shared" si="400"/>
        <v/>
      </c>
      <c r="AM1357" s="27"/>
      <c r="AN1357" s="36" t="str">
        <f t="shared" si="390"/>
        <v/>
      </c>
      <c r="AO1357" s="39" t="str">
        <f t="shared" si="386"/>
        <v/>
      </c>
      <c r="AP1357" s="39" t="str">
        <f t="shared" si="396"/>
        <v/>
      </c>
      <c r="AQ1357" s="97" t="str">
        <f t="shared" si="391"/>
        <v/>
      </c>
      <c r="AR1357" s="113" t="str">
        <f>_xlfn.IFNA(IF(AND(MATCH(B1357,SlNrfürStrecke!A:A,0)&gt;0,MATCH(C1357,SlNrfürStrecke!B:B,0)&gt;0)=TRUE,"ja","nein"),"nein")</f>
        <v>nein</v>
      </c>
      <c r="AS1357" s="140" t="str">
        <f t="shared" si="397"/>
        <v>nein</v>
      </c>
      <c r="AT1357" s="113" t="str">
        <f t="shared" si="398"/>
        <v>Ja</v>
      </c>
      <c r="AU1357" s="113"/>
      <c r="AV1357" s="141" t="s">
        <v>3607</v>
      </c>
    </row>
    <row r="1358" spans="1:48" s="39" customFormat="1" x14ac:dyDescent="0.25">
      <c r="A1358" s="23" t="s">
        <v>2345</v>
      </c>
      <c r="B1358" s="77">
        <v>58104</v>
      </c>
      <c r="C1358" s="80" t="s">
        <v>3</v>
      </c>
      <c r="D1358" s="81" t="s">
        <v>3</v>
      </c>
      <c r="E1358" s="37" t="b">
        <f t="shared" si="399"/>
        <v>1</v>
      </c>
      <c r="F1358" s="37" t="b">
        <f t="shared" si="392"/>
        <v>0</v>
      </c>
      <c r="G1358" s="38" t="str">
        <f t="shared" si="383"/>
        <v xml:space="preserve">58104  </v>
      </c>
      <c r="H1358" s="18" t="s">
        <v>1952</v>
      </c>
      <c r="I1358" s="93" t="s">
        <v>2346</v>
      </c>
      <c r="J1358" s="19" t="s">
        <v>3</v>
      </c>
      <c r="K1358" s="19" t="s">
        <v>3</v>
      </c>
      <c r="L1358" s="51"/>
      <c r="M1358" s="51"/>
      <c r="N1358" s="19" t="str">
        <f t="shared" si="384"/>
        <v/>
      </c>
      <c r="O1358" s="22" t="str">
        <f t="shared" ca="1" si="387"/>
        <v>ja</v>
      </c>
      <c r="P1358" s="22" t="str">
        <f t="shared" ca="1" si="388"/>
        <v>ja</v>
      </c>
      <c r="Q1358" s="20" t="str">
        <f t="shared" ca="1" si="385"/>
        <v>Ja</v>
      </c>
      <c r="R1358" s="53" t="s">
        <v>1951</v>
      </c>
      <c r="S1358" s="73" t="s">
        <v>2345</v>
      </c>
      <c r="T1358" s="28"/>
      <c r="U1358" s="33" t="str">
        <f t="shared" si="393"/>
        <v/>
      </c>
      <c r="V1358" s="29"/>
      <c r="W1358" s="35"/>
      <c r="X1358" s="35"/>
      <c r="Y1358" s="35"/>
      <c r="Z1358" s="35"/>
      <c r="AA1358" s="24" t="str">
        <f>IF(W1358&lt;&gt;"",VLOOKUP(W1358,'Anlagentypen strukt inkl RD end'!$A$2:$H$40,8),"")</f>
        <v/>
      </c>
      <c r="AB1358" s="24" t="str">
        <f>IF(X1358&lt;&gt;"",VLOOKUP(X1358,'Anlagentypen strukt inkl RD end'!$A$2:$H$40,8),"")</f>
        <v/>
      </c>
      <c r="AC1358" s="24" t="str">
        <f>IF(Y1358&lt;&gt;"",VLOOKUP(Y1358,'Anlagentypen strukt inkl RD end'!$A$2:$H$40,8),"")</f>
        <v/>
      </c>
      <c r="AD1358" s="24" t="str">
        <f>IF(Z1358&lt;&gt;"",VLOOKUP(Z1358,'Anlagentypen strukt inkl RD end'!$A$2:$H$40,8),"")</f>
        <v/>
      </c>
      <c r="AE1358" s="33" t="str">
        <f t="shared" si="394"/>
        <v/>
      </c>
      <c r="AF1358" s="25"/>
      <c r="AG1358" s="25"/>
      <c r="AH1358" s="25"/>
      <c r="AI1358" s="25"/>
      <c r="AJ1358" s="47" t="str">
        <f t="shared" si="395"/>
        <v/>
      </c>
      <c r="AK1358" s="48" t="str">
        <f t="shared" si="389"/>
        <v/>
      </c>
      <c r="AL1358" s="47" t="str">
        <f t="shared" si="400"/>
        <v/>
      </c>
      <c r="AM1358" s="27"/>
      <c r="AN1358" s="36" t="str">
        <f t="shared" si="390"/>
        <v/>
      </c>
      <c r="AO1358" s="39" t="str">
        <f t="shared" si="386"/>
        <v/>
      </c>
      <c r="AP1358" s="39" t="str">
        <f t="shared" si="396"/>
        <v>X</v>
      </c>
      <c r="AQ1358" s="97" t="str">
        <f t="shared" si="391"/>
        <v/>
      </c>
      <c r="AR1358" s="140" t="str">
        <f>_xlfn.IFNA(IF(AND(MATCH(B1358,SlNrfürStrecke!A:A,0)&gt;0,MATCH(C1358,SlNrfürStrecke!B:B,0)&gt;0)=TRUE,"ja","nein"),"nein")</f>
        <v>ja</v>
      </c>
      <c r="AS1358" s="140" t="str">
        <f t="shared" si="397"/>
        <v>ja</v>
      </c>
      <c r="AT1358" s="113" t="str">
        <f t="shared" si="398"/>
        <v>Nein</v>
      </c>
      <c r="AU1358" s="113"/>
      <c r="AV1358" s="141" t="s">
        <v>3607</v>
      </c>
    </row>
    <row r="1359" spans="1:48" s="39" customFormat="1" hidden="1" x14ac:dyDescent="0.25">
      <c r="A1359" s="23"/>
      <c r="B1359" s="77">
        <v>58104</v>
      </c>
      <c r="C1359" s="81" t="s">
        <v>7</v>
      </c>
      <c r="D1359" s="81" t="s">
        <v>8</v>
      </c>
      <c r="E1359" s="37" t="b">
        <f t="shared" si="399"/>
        <v>0</v>
      </c>
      <c r="F1359" s="37" t="b">
        <f t="shared" si="392"/>
        <v>0</v>
      </c>
      <c r="G1359" s="38" t="str">
        <f t="shared" ref="G1359:G1414" si="401">B1359&amp; " " &amp;C1359&amp; " " &amp; D1359</f>
        <v>58104 77 g</v>
      </c>
      <c r="H1359" s="18" t="s">
        <v>1952</v>
      </c>
      <c r="I1359" s="94" t="s">
        <v>9</v>
      </c>
      <c r="J1359" s="19" t="s">
        <v>3</v>
      </c>
      <c r="K1359" s="19" t="s">
        <v>3</v>
      </c>
      <c r="L1359" s="51"/>
      <c r="M1359" s="51"/>
      <c r="N1359" s="19" t="str">
        <f t="shared" ref="N1359:N1414" si="402">IF(L1359&amp;M1359 &lt;&gt;"","Ja","")</f>
        <v/>
      </c>
      <c r="O1359" s="22" t="str">
        <f t="shared" ca="1" si="387"/>
        <v>ja</v>
      </c>
      <c r="P1359" s="22" t="str">
        <f t="shared" ca="1" si="388"/>
        <v>ja</v>
      </c>
      <c r="Q1359" s="20" t="str">
        <f t="shared" ref="Q1359:Q1414" ca="1" si="403">IF(OR(O1359="Nein",P1359="Nein"),"Nein","Ja")</f>
        <v>Ja</v>
      </c>
      <c r="R1359" s="53" t="s">
        <v>1953</v>
      </c>
      <c r="S1359" s="84"/>
      <c r="T1359" s="83"/>
      <c r="U1359" s="33" t="str">
        <f t="shared" si="393"/>
        <v/>
      </c>
      <c r="V1359" s="29"/>
      <c r="W1359" s="35"/>
      <c r="X1359" s="35"/>
      <c r="Y1359" s="35"/>
      <c r="Z1359" s="35"/>
      <c r="AA1359" s="24" t="str">
        <f>IF(W1359&lt;&gt;"",VLOOKUP(W1359,'Anlagentypen strukt inkl RD end'!$A$2:$H$40,8),"")</f>
        <v/>
      </c>
      <c r="AB1359" s="24" t="str">
        <f>IF(X1359&lt;&gt;"",VLOOKUP(X1359,'Anlagentypen strukt inkl RD end'!$A$2:$H$40,8),"")</f>
        <v/>
      </c>
      <c r="AC1359" s="24" t="str">
        <f>IF(Y1359&lt;&gt;"",VLOOKUP(Y1359,'Anlagentypen strukt inkl RD end'!$A$2:$H$40,8),"")</f>
        <v/>
      </c>
      <c r="AD1359" s="24" t="str">
        <f>IF(Z1359&lt;&gt;"",VLOOKUP(Z1359,'Anlagentypen strukt inkl RD end'!$A$2:$H$40,8),"")</f>
        <v/>
      </c>
      <c r="AE1359" s="33" t="str">
        <f t="shared" si="394"/>
        <v/>
      </c>
      <c r="AF1359" s="25"/>
      <c r="AG1359" s="25"/>
      <c r="AH1359" s="25"/>
      <c r="AI1359" s="25"/>
      <c r="AJ1359" s="47" t="str">
        <f t="shared" si="395"/>
        <v/>
      </c>
      <c r="AK1359" s="48" t="str">
        <f t="shared" si="389"/>
        <v/>
      </c>
      <c r="AL1359" s="47" t="str">
        <f t="shared" si="400"/>
        <v/>
      </c>
      <c r="AM1359" s="27"/>
      <c r="AN1359" s="36" t="str">
        <f t="shared" si="390"/>
        <v/>
      </c>
      <c r="AO1359" s="39" t="str">
        <f t="shared" ref="AO1359:AO1414" si="404">IF(AN1359&lt;&gt;"",1,"")</f>
        <v/>
      </c>
      <c r="AP1359" s="39" t="str">
        <f t="shared" si="396"/>
        <v/>
      </c>
      <c r="AQ1359" s="97" t="str">
        <f t="shared" si="391"/>
        <v/>
      </c>
      <c r="AR1359" s="113" t="str">
        <f>_xlfn.IFNA(IF(AND(MATCH(B1359,SlNrfürStrecke!A:A,0)&gt;0,MATCH(C1359,SlNrfürStrecke!B:B,0)&gt;0)=TRUE,"ja","nein"),"nein")</f>
        <v>nein</v>
      </c>
      <c r="AS1359" s="140" t="str">
        <f t="shared" si="397"/>
        <v>nein</v>
      </c>
      <c r="AT1359" s="113" t="str">
        <f t="shared" si="398"/>
        <v>Ja</v>
      </c>
      <c r="AU1359" s="113"/>
      <c r="AV1359" s="141" t="s">
        <v>3607</v>
      </c>
    </row>
    <row r="1360" spans="1:48" s="39" customFormat="1" x14ac:dyDescent="0.25">
      <c r="A1360" s="23" t="s">
        <v>2345</v>
      </c>
      <c r="B1360" s="77">
        <v>58105</v>
      </c>
      <c r="C1360" s="80" t="s">
        <v>3</v>
      </c>
      <c r="D1360" s="81" t="s">
        <v>3</v>
      </c>
      <c r="E1360" s="37" t="b">
        <f t="shared" si="399"/>
        <v>1</v>
      </c>
      <c r="F1360" s="37" t="b">
        <f t="shared" si="392"/>
        <v>0</v>
      </c>
      <c r="G1360" s="38" t="str">
        <f t="shared" si="401"/>
        <v xml:space="preserve">58105  </v>
      </c>
      <c r="H1360" s="18" t="s">
        <v>1955</v>
      </c>
      <c r="I1360" s="93" t="s">
        <v>2346</v>
      </c>
      <c r="J1360" s="19" t="s">
        <v>3</v>
      </c>
      <c r="K1360" s="19" t="s">
        <v>3</v>
      </c>
      <c r="L1360" s="51"/>
      <c r="M1360" s="51"/>
      <c r="N1360" s="19" t="str">
        <f t="shared" si="402"/>
        <v/>
      </c>
      <c r="O1360" s="22" t="str">
        <f t="shared" ca="1" si="387"/>
        <v>ja</v>
      </c>
      <c r="P1360" s="22" t="str">
        <f t="shared" ca="1" si="388"/>
        <v>ja</v>
      </c>
      <c r="Q1360" s="20" t="str">
        <f t="shared" ca="1" si="403"/>
        <v>Ja</v>
      </c>
      <c r="R1360" s="53" t="s">
        <v>1954</v>
      </c>
      <c r="S1360" s="73" t="s">
        <v>2345</v>
      </c>
      <c r="T1360" s="28"/>
      <c r="U1360" s="33" t="str">
        <f t="shared" si="393"/>
        <v/>
      </c>
      <c r="V1360" s="29"/>
      <c r="W1360" s="35"/>
      <c r="X1360" s="35"/>
      <c r="Y1360" s="35"/>
      <c r="Z1360" s="35"/>
      <c r="AA1360" s="24" t="str">
        <f>IF(W1360&lt;&gt;"",VLOOKUP(W1360,'Anlagentypen strukt inkl RD end'!$A$2:$H$40,8),"")</f>
        <v/>
      </c>
      <c r="AB1360" s="24" t="str">
        <f>IF(X1360&lt;&gt;"",VLOOKUP(X1360,'Anlagentypen strukt inkl RD end'!$A$2:$H$40,8),"")</f>
        <v/>
      </c>
      <c r="AC1360" s="24" t="str">
        <f>IF(Y1360&lt;&gt;"",VLOOKUP(Y1360,'Anlagentypen strukt inkl RD end'!$A$2:$H$40,8),"")</f>
        <v/>
      </c>
      <c r="AD1360" s="24" t="str">
        <f>IF(Z1360&lt;&gt;"",VLOOKUP(Z1360,'Anlagentypen strukt inkl RD end'!$A$2:$H$40,8),"")</f>
        <v/>
      </c>
      <c r="AE1360" s="33" t="str">
        <f t="shared" si="394"/>
        <v/>
      </c>
      <c r="AF1360" s="25"/>
      <c r="AG1360" s="25"/>
      <c r="AH1360" s="25"/>
      <c r="AI1360" s="25"/>
      <c r="AJ1360" s="47" t="str">
        <f t="shared" si="395"/>
        <v/>
      </c>
      <c r="AK1360" s="48" t="str">
        <f t="shared" si="389"/>
        <v/>
      </c>
      <c r="AL1360" s="47" t="str">
        <f t="shared" si="400"/>
        <v/>
      </c>
      <c r="AM1360" s="27"/>
      <c r="AN1360" s="36" t="str">
        <f t="shared" si="390"/>
        <v/>
      </c>
      <c r="AO1360" s="39" t="str">
        <f t="shared" si="404"/>
        <v/>
      </c>
      <c r="AP1360" s="39" t="str">
        <f t="shared" si="396"/>
        <v>X</v>
      </c>
      <c r="AQ1360" s="97" t="str">
        <f t="shared" si="391"/>
        <v/>
      </c>
      <c r="AR1360" s="140" t="str">
        <f>_xlfn.IFNA(IF(AND(MATCH(B1360,SlNrfürStrecke!A:A,0)&gt;0,MATCH(C1360,SlNrfürStrecke!B:B,0)&gt;0)=TRUE,"ja","nein"),"nein")</f>
        <v>ja</v>
      </c>
      <c r="AS1360" s="140" t="str">
        <f t="shared" si="397"/>
        <v>ja</v>
      </c>
      <c r="AT1360" s="113" t="str">
        <f t="shared" si="398"/>
        <v>Nein</v>
      </c>
      <c r="AU1360" s="113"/>
      <c r="AV1360" s="141" t="s">
        <v>3607</v>
      </c>
    </row>
    <row r="1361" spans="1:48" s="39" customFormat="1" hidden="1" x14ac:dyDescent="0.25">
      <c r="A1361" s="23"/>
      <c r="B1361" s="77">
        <v>58105</v>
      </c>
      <c r="C1361" s="81" t="s">
        <v>7</v>
      </c>
      <c r="D1361" s="81" t="s">
        <v>8</v>
      </c>
      <c r="E1361" s="37" t="b">
        <f t="shared" si="399"/>
        <v>0</v>
      </c>
      <c r="F1361" s="37" t="b">
        <f t="shared" si="392"/>
        <v>0</v>
      </c>
      <c r="G1361" s="38" t="str">
        <f t="shared" si="401"/>
        <v>58105 77 g</v>
      </c>
      <c r="H1361" s="18" t="s">
        <v>1955</v>
      </c>
      <c r="I1361" s="94" t="s">
        <v>9</v>
      </c>
      <c r="J1361" s="19" t="s">
        <v>3</v>
      </c>
      <c r="K1361" s="19" t="s">
        <v>3</v>
      </c>
      <c r="L1361" s="51"/>
      <c r="M1361" s="51"/>
      <c r="N1361" s="19" t="str">
        <f t="shared" si="402"/>
        <v/>
      </c>
      <c r="O1361" s="22" t="str">
        <f t="shared" ca="1" si="387"/>
        <v>ja</v>
      </c>
      <c r="P1361" s="22" t="str">
        <f t="shared" ca="1" si="388"/>
        <v>ja</v>
      </c>
      <c r="Q1361" s="20" t="str">
        <f t="shared" ca="1" si="403"/>
        <v>Ja</v>
      </c>
      <c r="R1361" s="53" t="s">
        <v>1956</v>
      </c>
      <c r="S1361" s="84"/>
      <c r="T1361" s="83"/>
      <c r="U1361" s="33" t="str">
        <f t="shared" si="393"/>
        <v/>
      </c>
      <c r="V1361" s="29"/>
      <c r="W1361" s="35"/>
      <c r="X1361" s="35"/>
      <c r="Y1361" s="35"/>
      <c r="Z1361" s="35"/>
      <c r="AA1361" s="24" t="str">
        <f>IF(W1361&lt;&gt;"",VLOOKUP(W1361,'Anlagentypen strukt inkl RD end'!$A$2:$H$40,8),"")</f>
        <v/>
      </c>
      <c r="AB1361" s="24" t="str">
        <f>IF(X1361&lt;&gt;"",VLOOKUP(X1361,'Anlagentypen strukt inkl RD end'!$A$2:$H$40,8),"")</f>
        <v/>
      </c>
      <c r="AC1361" s="24" t="str">
        <f>IF(Y1361&lt;&gt;"",VLOOKUP(Y1361,'Anlagentypen strukt inkl RD end'!$A$2:$H$40,8),"")</f>
        <v/>
      </c>
      <c r="AD1361" s="24" t="str">
        <f>IF(Z1361&lt;&gt;"",VLOOKUP(Z1361,'Anlagentypen strukt inkl RD end'!$A$2:$H$40,8),"")</f>
        <v/>
      </c>
      <c r="AE1361" s="33" t="str">
        <f t="shared" si="394"/>
        <v/>
      </c>
      <c r="AF1361" s="25"/>
      <c r="AG1361" s="25"/>
      <c r="AH1361" s="25"/>
      <c r="AI1361" s="25"/>
      <c r="AJ1361" s="47" t="str">
        <f t="shared" si="395"/>
        <v/>
      </c>
      <c r="AK1361" s="48" t="str">
        <f t="shared" si="389"/>
        <v/>
      </c>
      <c r="AL1361" s="47" t="str">
        <f t="shared" si="400"/>
        <v/>
      </c>
      <c r="AM1361" s="27"/>
      <c r="AN1361" s="36" t="str">
        <f t="shared" si="390"/>
        <v/>
      </c>
      <c r="AO1361" s="39" t="str">
        <f t="shared" si="404"/>
        <v/>
      </c>
      <c r="AP1361" s="39" t="str">
        <f t="shared" si="396"/>
        <v/>
      </c>
      <c r="AQ1361" s="97" t="str">
        <f t="shared" si="391"/>
        <v/>
      </c>
      <c r="AR1361" s="113" t="str">
        <f>_xlfn.IFNA(IF(AND(MATCH(B1361,SlNrfürStrecke!A:A,0)&gt;0,MATCH(C1361,SlNrfürStrecke!B:B,0)&gt;0)=TRUE,"ja","nein"),"nein")</f>
        <v>nein</v>
      </c>
      <c r="AS1361" s="140" t="str">
        <f t="shared" si="397"/>
        <v>nein</v>
      </c>
      <c r="AT1361" s="113" t="str">
        <f t="shared" si="398"/>
        <v>Ja</v>
      </c>
      <c r="AU1361" s="113"/>
      <c r="AV1361" s="141" t="s">
        <v>3607</v>
      </c>
    </row>
    <row r="1362" spans="1:48" s="39" customFormat="1" x14ac:dyDescent="0.25">
      <c r="A1362" s="23" t="s">
        <v>2345</v>
      </c>
      <c r="B1362" s="77">
        <v>58106</v>
      </c>
      <c r="C1362" s="80" t="s">
        <v>3</v>
      </c>
      <c r="D1362" s="81" t="s">
        <v>3</v>
      </c>
      <c r="E1362" s="37" t="b">
        <f t="shared" si="399"/>
        <v>1</v>
      </c>
      <c r="F1362" s="37" t="b">
        <f t="shared" si="392"/>
        <v>0</v>
      </c>
      <c r="G1362" s="38" t="str">
        <f t="shared" si="401"/>
        <v xml:space="preserve">58106  </v>
      </c>
      <c r="H1362" s="18" t="s">
        <v>1958</v>
      </c>
      <c r="I1362" s="93" t="s">
        <v>2346</v>
      </c>
      <c r="J1362" s="19" t="s">
        <v>3</v>
      </c>
      <c r="K1362" s="19" t="s">
        <v>3</v>
      </c>
      <c r="L1362" s="51"/>
      <c r="M1362" s="51"/>
      <c r="N1362" s="19" t="str">
        <f t="shared" si="402"/>
        <v/>
      </c>
      <c r="O1362" s="22" t="str">
        <f t="shared" ca="1" si="387"/>
        <v>ja</v>
      </c>
      <c r="P1362" s="22" t="str">
        <f t="shared" ca="1" si="388"/>
        <v>ja</v>
      </c>
      <c r="Q1362" s="20" t="str">
        <f t="shared" ca="1" si="403"/>
        <v>Ja</v>
      </c>
      <c r="R1362" s="53" t="s">
        <v>1957</v>
      </c>
      <c r="S1362" s="73" t="s">
        <v>2345</v>
      </c>
      <c r="T1362" s="28"/>
      <c r="U1362" s="33" t="str">
        <f t="shared" si="393"/>
        <v/>
      </c>
      <c r="V1362" s="29"/>
      <c r="W1362" s="35"/>
      <c r="X1362" s="35"/>
      <c r="Y1362" s="35"/>
      <c r="Z1362" s="35"/>
      <c r="AA1362" s="24" t="str">
        <f>IF(W1362&lt;&gt;"",VLOOKUP(W1362,'Anlagentypen strukt inkl RD end'!$A$2:$H$40,8),"")</f>
        <v/>
      </c>
      <c r="AB1362" s="24" t="str">
        <f>IF(X1362&lt;&gt;"",VLOOKUP(X1362,'Anlagentypen strukt inkl RD end'!$A$2:$H$40,8),"")</f>
        <v/>
      </c>
      <c r="AC1362" s="24" t="str">
        <f>IF(Y1362&lt;&gt;"",VLOOKUP(Y1362,'Anlagentypen strukt inkl RD end'!$A$2:$H$40,8),"")</f>
        <v/>
      </c>
      <c r="AD1362" s="24" t="str">
        <f>IF(Z1362&lt;&gt;"",VLOOKUP(Z1362,'Anlagentypen strukt inkl RD end'!$A$2:$H$40,8),"")</f>
        <v/>
      </c>
      <c r="AE1362" s="33" t="str">
        <f t="shared" si="394"/>
        <v/>
      </c>
      <c r="AF1362" s="25"/>
      <c r="AG1362" s="25"/>
      <c r="AH1362" s="25"/>
      <c r="AI1362" s="25"/>
      <c r="AJ1362" s="47" t="str">
        <f t="shared" si="395"/>
        <v/>
      </c>
      <c r="AK1362" s="48" t="str">
        <f t="shared" si="389"/>
        <v/>
      </c>
      <c r="AL1362" s="47" t="str">
        <f t="shared" si="400"/>
        <v/>
      </c>
      <c r="AM1362" s="27"/>
      <c r="AN1362" s="36" t="str">
        <f t="shared" si="390"/>
        <v/>
      </c>
      <c r="AO1362" s="39" t="str">
        <f t="shared" si="404"/>
        <v/>
      </c>
      <c r="AP1362" s="39" t="str">
        <f t="shared" si="396"/>
        <v>X</v>
      </c>
      <c r="AQ1362" s="97" t="str">
        <f t="shared" si="391"/>
        <v/>
      </c>
      <c r="AR1362" s="140" t="str">
        <f>_xlfn.IFNA(IF(AND(MATCH(B1362,SlNrfürStrecke!A:A,0)&gt;0,MATCH(C1362,SlNrfürStrecke!B:B,0)&gt;0)=TRUE,"ja","nein"),"nein")</f>
        <v>ja</v>
      </c>
      <c r="AS1362" s="140" t="str">
        <f t="shared" si="397"/>
        <v>ja</v>
      </c>
      <c r="AT1362" s="113" t="str">
        <f t="shared" si="398"/>
        <v>Nein</v>
      </c>
      <c r="AU1362" s="113"/>
      <c r="AV1362" s="141" t="s">
        <v>3607</v>
      </c>
    </row>
    <row r="1363" spans="1:48" s="39" customFormat="1" hidden="1" x14ac:dyDescent="0.25">
      <c r="A1363" s="23"/>
      <c r="B1363" s="77">
        <v>58106</v>
      </c>
      <c r="C1363" s="81" t="s">
        <v>7</v>
      </c>
      <c r="D1363" s="81" t="s">
        <v>8</v>
      </c>
      <c r="E1363" s="37" t="b">
        <f t="shared" si="399"/>
        <v>0</v>
      </c>
      <c r="F1363" s="37" t="b">
        <f t="shared" si="392"/>
        <v>0</v>
      </c>
      <c r="G1363" s="38" t="str">
        <f t="shared" si="401"/>
        <v>58106 77 g</v>
      </c>
      <c r="H1363" s="18" t="s">
        <v>1958</v>
      </c>
      <c r="I1363" s="94" t="s">
        <v>9</v>
      </c>
      <c r="J1363" s="19" t="s">
        <v>3</v>
      </c>
      <c r="K1363" s="19" t="s">
        <v>3</v>
      </c>
      <c r="L1363" s="51"/>
      <c r="M1363" s="51"/>
      <c r="N1363" s="19" t="str">
        <f t="shared" si="402"/>
        <v/>
      </c>
      <c r="O1363" s="22" t="str">
        <f t="shared" ca="1" si="387"/>
        <v>ja</v>
      </c>
      <c r="P1363" s="22" t="str">
        <f t="shared" ca="1" si="388"/>
        <v>ja</v>
      </c>
      <c r="Q1363" s="20" t="str">
        <f t="shared" ca="1" si="403"/>
        <v>Ja</v>
      </c>
      <c r="R1363" s="53" t="s">
        <v>1959</v>
      </c>
      <c r="S1363" s="84"/>
      <c r="T1363" s="83"/>
      <c r="U1363" s="33" t="str">
        <f t="shared" si="393"/>
        <v/>
      </c>
      <c r="V1363" s="29"/>
      <c r="W1363" s="35"/>
      <c r="X1363" s="35"/>
      <c r="Y1363" s="35"/>
      <c r="Z1363" s="35"/>
      <c r="AA1363" s="24" t="str">
        <f>IF(W1363&lt;&gt;"",VLOOKUP(W1363,'Anlagentypen strukt inkl RD end'!$A$2:$H$40,8),"")</f>
        <v/>
      </c>
      <c r="AB1363" s="24" t="str">
        <f>IF(X1363&lt;&gt;"",VLOOKUP(X1363,'Anlagentypen strukt inkl RD end'!$A$2:$H$40,8),"")</f>
        <v/>
      </c>
      <c r="AC1363" s="24" t="str">
        <f>IF(Y1363&lt;&gt;"",VLOOKUP(Y1363,'Anlagentypen strukt inkl RD end'!$A$2:$H$40,8),"")</f>
        <v/>
      </c>
      <c r="AD1363" s="24" t="str">
        <f>IF(Z1363&lt;&gt;"",VLOOKUP(Z1363,'Anlagentypen strukt inkl RD end'!$A$2:$H$40,8),"")</f>
        <v/>
      </c>
      <c r="AE1363" s="33" t="str">
        <f t="shared" si="394"/>
        <v/>
      </c>
      <c r="AF1363" s="25"/>
      <c r="AG1363" s="25"/>
      <c r="AH1363" s="25"/>
      <c r="AI1363" s="25"/>
      <c r="AJ1363" s="47" t="str">
        <f t="shared" si="395"/>
        <v/>
      </c>
      <c r="AK1363" s="48" t="str">
        <f t="shared" si="389"/>
        <v/>
      </c>
      <c r="AL1363" s="47" t="str">
        <f t="shared" si="400"/>
        <v/>
      </c>
      <c r="AM1363" s="27"/>
      <c r="AN1363" s="36" t="str">
        <f t="shared" si="390"/>
        <v/>
      </c>
      <c r="AO1363" s="39" t="str">
        <f t="shared" si="404"/>
        <v/>
      </c>
      <c r="AP1363" s="39" t="str">
        <f t="shared" si="396"/>
        <v/>
      </c>
      <c r="AQ1363" s="97" t="str">
        <f t="shared" si="391"/>
        <v/>
      </c>
      <c r="AR1363" s="113" t="str">
        <f>_xlfn.IFNA(IF(AND(MATCH(B1363,SlNrfürStrecke!A:A,0)&gt;0,MATCH(C1363,SlNrfürStrecke!B:B,0)&gt;0)=TRUE,"ja","nein"),"nein")</f>
        <v>nein</v>
      </c>
      <c r="AS1363" s="140" t="str">
        <f t="shared" si="397"/>
        <v>nein</v>
      </c>
      <c r="AT1363" s="113" t="str">
        <f t="shared" si="398"/>
        <v>Ja</v>
      </c>
      <c r="AU1363" s="113"/>
      <c r="AV1363" s="141" t="s">
        <v>3607</v>
      </c>
    </row>
    <row r="1364" spans="1:48" s="39" customFormat="1" x14ac:dyDescent="0.25">
      <c r="A1364" s="23" t="s">
        <v>2345</v>
      </c>
      <c r="B1364" s="77">
        <v>58107</v>
      </c>
      <c r="C1364" s="80" t="s">
        <v>3</v>
      </c>
      <c r="D1364" s="81" t="s">
        <v>3</v>
      </c>
      <c r="E1364" s="37" t="b">
        <f t="shared" si="399"/>
        <v>1</v>
      </c>
      <c r="F1364" s="37" t="b">
        <f t="shared" si="392"/>
        <v>0</v>
      </c>
      <c r="G1364" s="38" t="str">
        <f t="shared" si="401"/>
        <v xml:space="preserve">58107  </v>
      </c>
      <c r="H1364" s="18" t="s">
        <v>1961</v>
      </c>
      <c r="I1364" s="93" t="s">
        <v>2346</v>
      </c>
      <c r="J1364" s="19" t="s">
        <v>3</v>
      </c>
      <c r="K1364" s="19" t="s">
        <v>3</v>
      </c>
      <c r="L1364" s="51"/>
      <c r="M1364" s="51"/>
      <c r="N1364" s="19" t="str">
        <f t="shared" si="402"/>
        <v/>
      </c>
      <c r="O1364" s="22" t="str">
        <f t="shared" ca="1" si="387"/>
        <v>ja</v>
      </c>
      <c r="P1364" s="22" t="str">
        <f t="shared" ca="1" si="388"/>
        <v>ja</v>
      </c>
      <c r="Q1364" s="20" t="str">
        <f t="shared" ca="1" si="403"/>
        <v>Ja</v>
      </c>
      <c r="R1364" s="53" t="s">
        <v>1960</v>
      </c>
      <c r="S1364" s="73" t="s">
        <v>2345</v>
      </c>
      <c r="T1364" s="28"/>
      <c r="U1364" s="33" t="str">
        <f t="shared" si="393"/>
        <v/>
      </c>
      <c r="V1364" s="29"/>
      <c r="W1364" s="35"/>
      <c r="X1364" s="35"/>
      <c r="Y1364" s="35"/>
      <c r="Z1364" s="35"/>
      <c r="AA1364" s="24" t="str">
        <f>IF(W1364&lt;&gt;"",VLOOKUP(W1364,'Anlagentypen strukt inkl RD end'!$A$2:$H$40,8),"")</f>
        <v/>
      </c>
      <c r="AB1364" s="24" t="str">
        <f>IF(X1364&lt;&gt;"",VLOOKUP(X1364,'Anlagentypen strukt inkl RD end'!$A$2:$H$40,8),"")</f>
        <v/>
      </c>
      <c r="AC1364" s="24" t="str">
        <f>IF(Y1364&lt;&gt;"",VLOOKUP(Y1364,'Anlagentypen strukt inkl RD end'!$A$2:$H$40,8),"")</f>
        <v/>
      </c>
      <c r="AD1364" s="24" t="str">
        <f>IF(Z1364&lt;&gt;"",VLOOKUP(Z1364,'Anlagentypen strukt inkl RD end'!$A$2:$H$40,8),"")</f>
        <v/>
      </c>
      <c r="AE1364" s="33" t="str">
        <f t="shared" si="394"/>
        <v/>
      </c>
      <c r="AF1364" s="25"/>
      <c r="AG1364" s="25"/>
      <c r="AH1364" s="25"/>
      <c r="AI1364" s="25"/>
      <c r="AJ1364" s="47" t="str">
        <f t="shared" si="395"/>
        <v/>
      </c>
      <c r="AK1364" s="48" t="str">
        <f t="shared" si="389"/>
        <v/>
      </c>
      <c r="AL1364" s="47" t="str">
        <f t="shared" si="400"/>
        <v/>
      </c>
      <c r="AM1364" s="27"/>
      <c r="AN1364" s="36" t="str">
        <f t="shared" si="390"/>
        <v/>
      </c>
      <c r="AO1364" s="39" t="str">
        <f t="shared" si="404"/>
        <v/>
      </c>
      <c r="AP1364" s="39" t="str">
        <f t="shared" si="396"/>
        <v>X</v>
      </c>
      <c r="AQ1364" s="97" t="str">
        <f t="shared" si="391"/>
        <v/>
      </c>
      <c r="AR1364" s="140" t="str">
        <f>_xlfn.IFNA(IF(AND(MATCH(B1364,SlNrfürStrecke!A:A,0)&gt;0,MATCH(C1364,SlNrfürStrecke!B:B,0)&gt;0)=TRUE,"ja","nein"),"nein")</f>
        <v>ja</v>
      </c>
      <c r="AS1364" s="140" t="str">
        <f t="shared" si="397"/>
        <v>ja</v>
      </c>
      <c r="AT1364" s="113" t="str">
        <f t="shared" si="398"/>
        <v>Nein</v>
      </c>
      <c r="AU1364" s="113"/>
      <c r="AV1364" s="141" t="s">
        <v>3607</v>
      </c>
    </row>
    <row r="1365" spans="1:48" s="39" customFormat="1" hidden="1" x14ac:dyDescent="0.25">
      <c r="A1365" s="23"/>
      <c r="B1365" s="77">
        <v>58107</v>
      </c>
      <c r="C1365" s="81" t="s">
        <v>7</v>
      </c>
      <c r="D1365" s="81" t="s">
        <v>8</v>
      </c>
      <c r="E1365" s="37" t="b">
        <f t="shared" si="399"/>
        <v>0</v>
      </c>
      <c r="F1365" s="37" t="b">
        <f t="shared" si="392"/>
        <v>0</v>
      </c>
      <c r="G1365" s="38" t="str">
        <f t="shared" si="401"/>
        <v>58107 77 g</v>
      </c>
      <c r="H1365" s="18" t="s">
        <v>1961</v>
      </c>
      <c r="I1365" s="94" t="s">
        <v>9</v>
      </c>
      <c r="J1365" s="19" t="s">
        <v>3</v>
      </c>
      <c r="K1365" s="19" t="s">
        <v>3</v>
      </c>
      <c r="L1365" s="51"/>
      <c r="M1365" s="51"/>
      <c r="N1365" s="19" t="str">
        <f t="shared" si="402"/>
        <v/>
      </c>
      <c r="O1365" s="22" t="str">
        <f t="shared" ca="1" si="387"/>
        <v>ja</v>
      </c>
      <c r="P1365" s="22" t="str">
        <f t="shared" ca="1" si="388"/>
        <v>ja</v>
      </c>
      <c r="Q1365" s="20" t="str">
        <f t="shared" ca="1" si="403"/>
        <v>Ja</v>
      </c>
      <c r="R1365" s="53" t="s">
        <v>1962</v>
      </c>
      <c r="S1365" s="84"/>
      <c r="T1365" s="83"/>
      <c r="U1365" s="33" t="str">
        <f t="shared" si="393"/>
        <v/>
      </c>
      <c r="V1365" s="29"/>
      <c r="W1365" s="35"/>
      <c r="X1365" s="35"/>
      <c r="Y1365" s="35"/>
      <c r="Z1365" s="35"/>
      <c r="AA1365" s="24" t="str">
        <f>IF(W1365&lt;&gt;"",VLOOKUP(W1365,'Anlagentypen strukt inkl RD end'!$A$2:$H$40,8),"")</f>
        <v/>
      </c>
      <c r="AB1365" s="24" t="str">
        <f>IF(X1365&lt;&gt;"",VLOOKUP(X1365,'Anlagentypen strukt inkl RD end'!$A$2:$H$40,8),"")</f>
        <v/>
      </c>
      <c r="AC1365" s="24" t="str">
        <f>IF(Y1365&lt;&gt;"",VLOOKUP(Y1365,'Anlagentypen strukt inkl RD end'!$A$2:$H$40,8),"")</f>
        <v/>
      </c>
      <c r="AD1365" s="24" t="str">
        <f>IF(Z1365&lt;&gt;"",VLOOKUP(Z1365,'Anlagentypen strukt inkl RD end'!$A$2:$H$40,8),"")</f>
        <v/>
      </c>
      <c r="AE1365" s="33" t="str">
        <f t="shared" si="394"/>
        <v/>
      </c>
      <c r="AF1365" s="25"/>
      <c r="AG1365" s="25"/>
      <c r="AH1365" s="25"/>
      <c r="AI1365" s="25"/>
      <c r="AJ1365" s="47" t="str">
        <f t="shared" si="395"/>
        <v/>
      </c>
      <c r="AK1365" s="48" t="str">
        <f t="shared" si="389"/>
        <v/>
      </c>
      <c r="AL1365" s="47" t="str">
        <f t="shared" si="400"/>
        <v/>
      </c>
      <c r="AM1365" s="27"/>
      <c r="AN1365" s="36" t="str">
        <f t="shared" si="390"/>
        <v/>
      </c>
      <c r="AO1365" s="39" t="str">
        <f t="shared" si="404"/>
        <v/>
      </c>
      <c r="AP1365" s="39" t="str">
        <f t="shared" si="396"/>
        <v/>
      </c>
      <c r="AQ1365" s="97" t="str">
        <f t="shared" si="391"/>
        <v/>
      </c>
      <c r="AR1365" s="113" t="str">
        <f>_xlfn.IFNA(IF(AND(MATCH(B1365,SlNrfürStrecke!A:A,0)&gt;0,MATCH(C1365,SlNrfürStrecke!B:B,0)&gt;0)=TRUE,"ja","nein"),"nein")</f>
        <v>nein</v>
      </c>
      <c r="AS1365" s="140" t="str">
        <f t="shared" si="397"/>
        <v>nein</v>
      </c>
      <c r="AT1365" s="113" t="str">
        <f t="shared" si="398"/>
        <v>Ja</v>
      </c>
      <c r="AU1365" s="113"/>
      <c r="AV1365" s="141" t="s">
        <v>3607</v>
      </c>
    </row>
    <row r="1366" spans="1:48" s="39" customFormat="1" x14ac:dyDescent="0.25">
      <c r="A1366" s="23" t="s">
        <v>2345</v>
      </c>
      <c r="B1366" s="77">
        <v>58114</v>
      </c>
      <c r="C1366" s="80" t="s">
        <v>3</v>
      </c>
      <c r="D1366" s="81" t="s">
        <v>3</v>
      </c>
      <c r="E1366" s="37" t="b">
        <f t="shared" si="399"/>
        <v>1</v>
      </c>
      <c r="F1366" s="37" t="b">
        <f t="shared" si="392"/>
        <v>0</v>
      </c>
      <c r="G1366" s="38" t="str">
        <f t="shared" si="401"/>
        <v xml:space="preserve">58114  </v>
      </c>
      <c r="H1366" s="18" t="s">
        <v>1964</v>
      </c>
      <c r="I1366" s="93" t="s">
        <v>2346</v>
      </c>
      <c r="J1366" s="19" t="s">
        <v>3</v>
      </c>
      <c r="K1366" s="19" t="s">
        <v>3</v>
      </c>
      <c r="L1366" s="51"/>
      <c r="M1366" s="51"/>
      <c r="N1366" s="19" t="str">
        <f t="shared" si="402"/>
        <v/>
      </c>
      <c r="O1366" s="22" t="str">
        <f t="shared" ca="1" si="387"/>
        <v>ja</v>
      </c>
      <c r="P1366" s="22" t="str">
        <f t="shared" ca="1" si="388"/>
        <v>ja</v>
      </c>
      <c r="Q1366" s="20" t="str">
        <f t="shared" ca="1" si="403"/>
        <v>Ja</v>
      </c>
      <c r="R1366" s="53" t="s">
        <v>1963</v>
      </c>
      <c r="S1366" s="73" t="s">
        <v>2345</v>
      </c>
      <c r="T1366" s="28"/>
      <c r="U1366" s="33" t="str">
        <f t="shared" si="393"/>
        <v/>
      </c>
      <c r="V1366" s="29"/>
      <c r="W1366" s="35"/>
      <c r="X1366" s="35"/>
      <c r="Y1366" s="35"/>
      <c r="Z1366" s="35"/>
      <c r="AA1366" s="24" t="str">
        <f>IF(W1366&lt;&gt;"",VLOOKUP(W1366,'Anlagentypen strukt inkl RD end'!$A$2:$H$40,8),"")</f>
        <v/>
      </c>
      <c r="AB1366" s="24" t="str">
        <f>IF(X1366&lt;&gt;"",VLOOKUP(X1366,'Anlagentypen strukt inkl RD end'!$A$2:$H$40,8),"")</f>
        <v/>
      </c>
      <c r="AC1366" s="24" t="str">
        <f>IF(Y1366&lt;&gt;"",VLOOKUP(Y1366,'Anlagentypen strukt inkl RD end'!$A$2:$H$40,8),"")</f>
        <v/>
      </c>
      <c r="AD1366" s="24" t="str">
        <f>IF(Z1366&lt;&gt;"",VLOOKUP(Z1366,'Anlagentypen strukt inkl RD end'!$A$2:$H$40,8),"")</f>
        <v/>
      </c>
      <c r="AE1366" s="33" t="str">
        <f t="shared" si="394"/>
        <v/>
      </c>
      <c r="AF1366" s="25"/>
      <c r="AG1366" s="25"/>
      <c r="AH1366" s="25"/>
      <c r="AI1366" s="25"/>
      <c r="AJ1366" s="47" t="str">
        <f t="shared" si="395"/>
        <v/>
      </c>
      <c r="AK1366" s="48" t="str">
        <f t="shared" si="389"/>
        <v/>
      </c>
      <c r="AL1366" s="47" t="str">
        <f t="shared" si="400"/>
        <v/>
      </c>
      <c r="AM1366" s="27"/>
      <c r="AN1366" s="36" t="str">
        <f t="shared" si="390"/>
        <v/>
      </c>
      <c r="AO1366" s="39" t="str">
        <f t="shared" si="404"/>
        <v/>
      </c>
      <c r="AP1366" s="39" t="str">
        <f t="shared" si="396"/>
        <v>X</v>
      </c>
      <c r="AQ1366" s="97" t="str">
        <f t="shared" si="391"/>
        <v/>
      </c>
      <c r="AR1366" s="140" t="str">
        <f>_xlfn.IFNA(IF(AND(MATCH(B1366,SlNrfürStrecke!A:A,0)&gt;0,MATCH(C1366,SlNrfürStrecke!B:B,0)&gt;0)=TRUE,"ja","nein"),"nein")</f>
        <v>ja</v>
      </c>
      <c r="AS1366" s="140" t="str">
        <f t="shared" si="397"/>
        <v>ja</v>
      </c>
      <c r="AT1366" s="113" t="str">
        <f t="shared" si="398"/>
        <v>Nein</v>
      </c>
      <c r="AU1366" s="113"/>
      <c r="AV1366" s="141" t="s">
        <v>3607</v>
      </c>
    </row>
    <row r="1367" spans="1:48" s="39" customFormat="1" hidden="1" x14ac:dyDescent="0.25">
      <c r="A1367" s="23"/>
      <c r="B1367" s="77">
        <v>58114</v>
      </c>
      <c r="C1367" s="81" t="s">
        <v>7</v>
      </c>
      <c r="D1367" s="81" t="s">
        <v>8</v>
      </c>
      <c r="E1367" s="37" t="b">
        <f t="shared" si="399"/>
        <v>0</v>
      </c>
      <c r="F1367" s="37" t="b">
        <f t="shared" si="392"/>
        <v>0</v>
      </c>
      <c r="G1367" s="38" t="str">
        <f t="shared" si="401"/>
        <v>58114 77 g</v>
      </c>
      <c r="H1367" s="18" t="s">
        <v>1964</v>
      </c>
      <c r="I1367" s="94" t="s">
        <v>9</v>
      </c>
      <c r="J1367" s="19" t="s">
        <v>3</v>
      </c>
      <c r="K1367" s="19" t="s">
        <v>3</v>
      </c>
      <c r="L1367" s="51"/>
      <c r="M1367" s="51"/>
      <c r="N1367" s="19" t="str">
        <f t="shared" si="402"/>
        <v/>
      </c>
      <c r="O1367" s="22" t="str">
        <f t="shared" ca="1" si="387"/>
        <v>ja</v>
      </c>
      <c r="P1367" s="22" t="str">
        <f t="shared" ca="1" si="388"/>
        <v>ja</v>
      </c>
      <c r="Q1367" s="20" t="str">
        <f t="shared" ca="1" si="403"/>
        <v>Ja</v>
      </c>
      <c r="R1367" s="53" t="s">
        <v>1965</v>
      </c>
      <c r="S1367" s="84"/>
      <c r="T1367" s="83"/>
      <c r="U1367" s="33" t="str">
        <f t="shared" si="393"/>
        <v/>
      </c>
      <c r="V1367" s="29"/>
      <c r="W1367" s="35"/>
      <c r="X1367" s="35"/>
      <c r="Y1367" s="35"/>
      <c r="Z1367" s="35"/>
      <c r="AA1367" s="24" t="str">
        <f>IF(W1367&lt;&gt;"",VLOOKUP(W1367,'Anlagentypen strukt inkl RD end'!$A$2:$H$40,8),"")</f>
        <v/>
      </c>
      <c r="AB1367" s="24" t="str">
        <f>IF(X1367&lt;&gt;"",VLOOKUP(X1367,'Anlagentypen strukt inkl RD end'!$A$2:$H$40,8),"")</f>
        <v/>
      </c>
      <c r="AC1367" s="24" t="str">
        <f>IF(Y1367&lt;&gt;"",VLOOKUP(Y1367,'Anlagentypen strukt inkl RD end'!$A$2:$H$40,8),"")</f>
        <v/>
      </c>
      <c r="AD1367" s="24" t="str">
        <f>IF(Z1367&lt;&gt;"",VLOOKUP(Z1367,'Anlagentypen strukt inkl RD end'!$A$2:$H$40,8),"")</f>
        <v/>
      </c>
      <c r="AE1367" s="33" t="str">
        <f t="shared" si="394"/>
        <v/>
      </c>
      <c r="AF1367" s="25"/>
      <c r="AG1367" s="25"/>
      <c r="AH1367" s="25"/>
      <c r="AI1367" s="25"/>
      <c r="AJ1367" s="47" t="str">
        <f t="shared" si="395"/>
        <v/>
      </c>
      <c r="AK1367" s="48" t="str">
        <f t="shared" si="389"/>
        <v/>
      </c>
      <c r="AL1367" s="47" t="str">
        <f t="shared" si="400"/>
        <v/>
      </c>
      <c r="AM1367" s="27"/>
      <c r="AN1367" s="36" t="str">
        <f t="shared" si="390"/>
        <v/>
      </c>
      <c r="AO1367" s="39" t="str">
        <f t="shared" si="404"/>
        <v/>
      </c>
      <c r="AP1367" s="39" t="str">
        <f t="shared" si="396"/>
        <v/>
      </c>
      <c r="AQ1367" s="97" t="str">
        <f t="shared" si="391"/>
        <v/>
      </c>
      <c r="AR1367" s="113" t="str">
        <f>_xlfn.IFNA(IF(AND(MATCH(B1367,SlNrfürStrecke!A:A,0)&gt;0,MATCH(C1367,SlNrfürStrecke!B:B,0)&gt;0)=TRUE,"ja","nein"),"nein")</f>
        <v>nein</v>
      </c>
      <c r="AS1367" s="140" t="str">
        <f t="shared" si="397"/>
        <v>nein</v>
      </c>
      <c r="AT1367" s="113" t="str">
        <f t="shared" si="398"/>
        <v>Ja</v>
      </c>
      <c r="AU1367" s="113"/>
      <c r="AV1367" s="141" t="s">
        <v>3607</v>
      </c>
    </row>
    <row r="1368" spans="1:48" s="39" customFormat="1" x14ac:dyDescent="0.25">
      <c r="A1368" s="23" t="s">
        <v>2345</v>
      </c>
      <c r="B1368" s="77">
        <v>58115</v>
      </c>
      <c r="C1368" s="80" t="s">
        <v>3</v>
      </c>
      <c r="D1368" s="81" t="s">
        <v>3</v>
      </c>
      <c r="E1368" s="37" t="b">
        <f t="shared" si="399"/>
        <v>1</v>
      </c>
      <c r="F1368" s="37" t="b">
        <f t="shared" si="392"/>
        <v>0</v>
      </c>
      <c r="G1368" s="38" t="str">
        <f t="shared" si="401"/>
        <v xml:space="preserve">58115  </v>
      </c>
      <c r="H1368" s="18" t="s">
        <v>1967</v>
      </c>
      <c r="I1368" s="93" t="s">
        <v>2346</v>
      </c>
      <c r="J1368" s="19" t="s">
        <v>3</v>
      </c>
      <c r="K1368" s="19" t="s">
        <v>3</v>
      </c>
      <c r="L1368" s="51"/>
      <c r="M1368" s="51"/>
      <c r="N1368" s="19" t="str">
        <f t="shared" si="402"/>
        <v/>
      </c>
      <c r="O1368" s="22" t="str">
        <f t="shared" ref="O1368:O1423" ca="1" si="405">IF(OR(L1368&lt;TODAY(),L1368=""),"ja","nein")</f>
        <v>ja</v>
      </c>
      <c r="P1368" s="22" t="str">
        <f t="shared" ref="P1368:P1423" ca="1" si="406">IF(OR(M1368&gt;TODAY(),M1368=""),"ja","nein")</f>
        <v>ja</v>
      </c>
      <c r="Q1368" s="20" t="str">
        <f t="shared" ca="1" si="403"/>
        <v>Ja</v>
      </c>
      <c r="R1368" s="53" t="s">
        <v>1966</v>
      </c>
      <c r="S1368" s="73" t="s">
        <v>2345</v>
      </c>
      <c r="T1368" s="28"/>
      <c r="U1368" s="33" t="str">
        <f t="shared" si="393"/>
        <v/>
      </c>
      <c r="V1368" s="29"/>
      <c r="W1368" s="35"/>
      <c r="X1368" s="35"/>
      <c r="Y1368" s="35"/>
      <c r="Z1368" s="35"/>
      <c r="AA1368" s="24" t="str">
        <f>IF(W1368&lt;&gt;"",VLOOKUP(W1368,'Anlagentypen strukt inkl RD end'!$A$2:$H$40,8),"")</f>
        <v/>
      </c>
      <c r="AB1368" s="24" t="str">
        <f>IF(X1368&lt;&gt;"",VLOOKUP(X1368,'Anlagentypen strukt inkl RD end'!$A$2:$H$40,8),"")</f>
        <v/>
      </c>
      <c r="AC1368" s="24" t="str">
        <f>IF(Y1368&lt;&gt;"",VLOOKUP(Y1368,'Anlagentypen strukt inkl RD end'!$A$2:$H$40,8),"")</f>
        <v/>
      </c>
      <c r="AD1368" s="24" t="str">
        <f>IF(Z1368&lt;&gt;"",VLOOKUP(Z1368,'Anlagentypen strukt inkl RD end'!$A$2:$H$40,8),"")</f>
        <v/>
      </c>
      <c r="AE1368" s="33" t="str">
        <f t="shared" si="394"/>
        <v/>
      </c>
      <c r="AF1368" s="25"/>
      <c r="AG1368" s="25"/>
      <c r="AH1368" s="25"/>
      <c r="AI1368" s="25"/>
      <c r="AJ1368" s="47" t="str">
        <f t="shared" si="395"/>
        <v/>
      </c>
      <c r="AK1368" s="48" t="str">
        <f t="shared" si="389"/>
        <v/>
      </c>
      <c r="AL1368" s="47" t="str">
        <f t="shared" si="400"/>
        <v/>
      </c>
      <c r="AM1368" s="27"/>
      <c r="AN1368" s="36" t="str">
        <f t="shared" si="390"/>
        <v/>
      </c>
      <c r="AO1368" s="39" t="str">
        <f t="shared" si="404"/>
        <v/>
      </c>
      <c r="AP1368" s="39" t="str">
        <f t="shared" si="396"/>
        <v>X</v>
      </c>
      <c r="AQ1368" s="97" t="str">
        <f t="shared" si="391"/>
        <v/>
      </c>
      <c r="AR1368" s="140" t="str">
        <f>_xlfn.IFNA(IF(AND(MATCH(B1368,SlNrfürStrecke!A:A,0)&gt;0,MATCH(C1368,SlNrfürStrecke!B:B,0)&gt;0)=TRUE,"ja","nein"),"nein")</f>
        <v>ja</v>
      </c>
      <c r="AS1368" s="140" t="str">
        <f t="shared" si="397"/>
        <v>ja</v>
      </c>
      <c r="AT1368" s="113" t="str">
        <f t="shared" si="398"/>
        <v>Nein</v>
      </c>
      <c r="AU1368" s="113"/>
      <c r="AV1368" s="141" t="s">
        <v>3607</v>
      </c>
    </row>
    <row r="1369" spans="1:48" s="39" customFormat="1" hidden="1" x14ac:dyDescent="0.25">
      <c r="A1369" s="23"/>
      <c r="B1369" s="77">
        <v>58115</v>
      </c>
      <c r="C1369" s="81" t="s">
        <v>7</v>
      </c>
      <c r="D1369" s="81" t="s">
        <v>8</v>
      </c>
      <c r="E1369" s="37" t="b">
        <f t="shared" si="399"/>
        <v>0</v>
      </c>
      <c r="F1369" s="37" t="b">
        <f t="shared" si="392"/>
        <v>0</v>
      </c>
      <c r="G1369" s="38" t="str">
        <f t="shared" si="401"/>
        <v>58115 77 g</v>
      </c>
      <c r="H1369" s="18" t="s">
        <v>1967</v>
      </c>
      <c r="I1369" s="94" t="s">
        <v>9</v>
      </c>
      <c r="J1369" s="19" t="s">
        <v>3</v>
      </c>
      <c r="K1369" s="19" t="s">
        <v>3</v>
      </c>
      <c r="L1369" s="51"/>
      <c r="M1369" s="51"/>
      <c r="N1369" s="19" t="str">
        <f t="shared" si="402"/>
        <v/>
      </c>
      <c r="O1369" s="22" t="str">
        <f t="shared" ca="1" si="405"/>
        <v>ja</v>
      </c>
      <c r="P1369" s="22" t="str">
        <f t="shared" ca="1" si="406"/>
        <v>ja</v>
      </c>
      <c r="Q1369" s="20" t="str">
        <f t="shared" ca="1" si="403"/>
        <v>Ja</v>
      </c>
      <c r="R1369" s="53" t="s">
        <v>1968</v>
      </c>
      <c r="S1369" s="84"/>
      <c r="T1369" s="83"/>
      <c r="U1369" s="33" t="str">
        <f t="shared" si="393"/>
        <v/>
      </c>
      <c r="V1369" s="29"/>
      <c r="W1369" s="35"/>
      <c r="X1369" s="35"/>
      <c r="Y1369" s="35"/>
      <c r="Z1369" s="35"/>
      <c r="AA1369" s="24" t="str">
        <f>IF(W1369&lt;&gt;"",VLOOKUP(W1369,'Anlagentypen strukt inkl RD end'!$A$2:$H$40,8),"")</f>
        <v/>
      </c>
      <c r="AB1369" s="24" t="str">
        <f>IF(X1369&lt;&gt;"",VLOOKUP(X1369,'Anlagentypen strukt inkl RD end'!$A$2:$H$40,8),"")</f>
        <v/>
      </c>
      <c r="AC1369" s="24" t="str">
        <f>IF(Y1369&lt;&gt;"",VLOOKUP(Y1369,'Anlagentypen strukt inkl RD end'!$A$2:$H$40,8),"")</f>
        <v/>
      </c>
      <c r="AD1369" s="24" t="str">
        <f>IF(Z1369&lt;&gt;"",VLOOKUP(Z1369,'Anlagentypen strukt inkl RD end'!$A$2:$H$40,8),"")</f>
        <v/>
      </c>
      <c r="AE1369" s="33" t="str">
        <f t="shared" si="394"/>
        <v/>
      </c>
      <c r="AF1369" s="25"/>
      <c r="AG1369" s="25"/>
      <c r="AH1369" s="25"/>
      <c r="AI1369" s="25"/>
      <c r="AJ1369" s="47" t="str">
        <f t="shared" si="395"/>
        <v/>
      </c>
      <c r="AK1369" s="48" t="str">
        <f t="shared" si="389"/>
        <v/>
      </c>
      <c r="AL1369" s="47" t="str">
        <f t="shared" si="400"/>
        <v/>
      </c>
      <c r="AM1369" s="27"/>
      <c r="AN1369" s="36" t="str">
        <f t="shared" si="390"/>
        <v/>
      </c>
      <c r="AO1369" s="39" t="str">
        <f t="shared" si="404"/>
        <v/>
      </c>
      <c r="AP1369" s="39" t="str">
        <f t="shared" si="396"/>
        <v/>
      </c>
      <c r="AQ1369" s="97" t="str">
        <f t="shared" si="391"/>
        <v/>
      </c>
      <c r="AR1369" s="113" t="str">
        <f>_xlfn.IFNA(IF(AND(MATCH(B1369,SlNrfürStrecke!A:A,0)&gt;0,MATCH(C1369,SlNrfürStrecke!B:B,0)&gt;0)=TRUE,"ja","nein"),"nein")</f>
        <v>nein</v>
      </c>
      <c r="AS1369" s="140" t="str">
        <f t="shared" si="397"/>
        <v>nein</v>
      </c>
      <c r="AT1369" s="113" t="str">
        <f t="shared" si="398"/>
        <v>Ja</v>
      </c>
      <c r="AU1369" s="113"/>
      <c r="AV1369" s="141" t="s">
        <v>3607</v>
      </c>
    </row>
    <row r="1370" spans="1:48" s="39" customFormat="1" x14ac:dyDescent="0.25">
      <c r="A1370" s="23" t="s">
        <v>2345</v>
      </c>
      <c r="B1370" s="77">
        <v>58116</v>
      </c>
      <c r="C1370" s="80" t="s">
        <v>3</v>
      </c>
      <c r="D1370" s="81" t="s">
        <v>3</v>
      </c>
      <c r="E1370" s="37" t="b">
        <f t="shared" si="399"/>
        <v>1</v>
      </c>
      <c r="F1370" s="37" t="b">
        <f t="shared" si="392"/>
        <v>0</v>
      </c>
      <c r="G1370" s="38" t="str">
        <f t="shared" si="401"/>
        <v xml:space="preserve">58116  </v>
      </c>
      <c r="H1370" s="18" t="s">
        <v>1970</v>
      </c>
      <c r="I1370" s="93" t="s">
        <v>2346</v>
      </c>
      <c r="J1370" s="19" t="s">
        <v>3</v>
      </c>
      <c r="K1370" s="19" t="s">
        <v>3</v>
      </c>
      <c r="L1370" s="51"/>
      <c r="M1370" s="51"/>
      <c r="N1370" s="19" t="str">
        <f t="shared" si="402"/>
        <v/>
      </c>
      <c r="O1370" s="22" t="str">
        <f t="shared" ca="1" si="405"/>
        <v>ja</v>
      </c>
      <c r="P1370" s="22" t="str">
        <f t="shared" ca="1" si="406"/>
        <v>ja</v>
      </c>
      <c r="Q1370" s="20" t="str">
        <f t="shared" ca="1" si="403"/>
        <v>Ja</v>
      </c>
      <c r="R1370" s="53" t="s">
        <v>1969</v>
      </c>
      <c r="S1370" s="73" t="s">
        <v>2345</v>
      </c>
      <c r="T1370" s="28"/>
      <c r="U1370" s="33" t="str">
        <f t="shared" si="393"/>
        <v/>
      </c>
      <c r="V1370" s="29"/>
      <c r="W1370" s="35"/>
      <c r="X1370" s="35"/>
      <c r="Y1370" s="35"/>
      <c r="Z1370" s="35"/>
      <c r="AA1370" s="24" t="str">
        <f>IF(W1370&lt;&gt;"",VLOOKUP(W1370,'Anlagentypen strukt inkl RD end'!$A$2:$H$40,8),"")</f>
        <v/>
      </c>
      <c r="AB1370" s="24" t="str">
        <f>IF(X1370&lt;&gt;"",VLOOKUP(X1370,'Anlagentypen strukt inkl RD end'!$A$2:$H$40,8),"")</f>
        <v/>
      </c>
      <c r="AC1370" s="24" t="str">
        <f>IF(Y1370&lt;&gt;"",VLOOKUP(Y1370,'Anlagentypen strukt inkl RD end'!$A$2:$H$40,8),"")</f>
        <v/>
      </c>
      <c r="AD1370" s="24" t="str">
        <f>IF(Z1370&lt;&gt;"",VLOOKUP(Z1370,'Anlagentypen strukt inkl RD end'!$A$2:$H$40,8),"")</f>
        <v/>
      </c>
      <c r="AE1370" s="33" t="str">
        <f t="shared" si="394"/>
        <v/>
      </c>
      <c r="AF1370" s="25"/>
      <c r="AG1370" s="25"/>
      <c r="AH1370" s="25"/>
      <c r="AI1370" s="25"/>
      <c r="AJ1370" s="47" t="str">
        <f t="shared" si="395"/>
        <v/>
      </c>
      <c r="AK1370" s="48" t="str">
        <f t="shared" si="389"/>
        <v/>
      </c>
      <c r="AL1370" s="47" t="str">
        <f t="shared" si="400"/>
        <v/>
      </c>
      <c r="AM1370" s="27"/>
      <c r="AN1370" s="36" t="str">
        <f t="shared" si="390"/>
        <v/>
      </c>
      <c r="AO1370" s="39" t="str">
        <f t="shared" si="404"/>
        <v/>
      </c>
      <c r="AP1370" s="39" t="str">
        <f t="shared" si="396"/>
        <v>X</v>
      </c>
      <c r="AQ1370" s="97" t="str">
        <f t="shared" si="391"/>
        <v/>
      </c>
      <c r="AR1370" s="140" t="str">
        <f>_xlfn.IFNA(IF(AND(MATCH(B1370,SlNrfürStrecke!A:A,0)&gt;0,MATCH(C1370,SlNrfürStrecke!B:B,0)&gt;0)=TRUE,"ja","nein"),"nein")</f>
        <v>ja</v>
      </c>
      <c r="AS1370" s="140" t="str">
        <f t="shared" si="397"/>
        <v>ja</v>
      </c>
      <c r="AT1370" s="113" t="str">
        <f t="shared" si="398"/>
        <v>Nein</v>
      </c>
      <c r="AU1370" s="113"/>
      <c r="AV1370" s="141" t="s">
        <v>3607</v>
      </c>
    </row>
    <row r="1371" spans="1:48" s="39" customFormat="1" hidden="1" x14ac:dyDescent="0.25">
      <c r="A1371" s="23"/>
      <c r="B1371" s="77">
        <v>58116</v>
      </c>
      <c r="C1371" s="81" t="s">
        <v>7</v>
      </c>
      <c r="D1371" s="81" t="s">
        <v>8</v>
      </c>
      <c r="E1371" s="37" t="b">
        <f t="shared" si="399"/>
        <v>0</v>
      </c>
      <c r="F1371" s="37" t="b">
        <f t="shared" si="392"/>
        <v>0</v>
      </c>
      <c r="G1371" s="38" t="str">
        <f t="shared" si="401"/>
        <v>58116 77 g</v>
      </c>
      <c r="H1371" s="18" t="s">
        <v>1970</v>
      </c>
      <c r="I1371" s="94" t="s">
        <v>9</v>
      </c>
      <c r="J1371" s="19" t="s">
        <v>3</v>
      </c>
      <c r="K1371" s="19" t="s">
        <v>3</v>
      </c>
      <c r="L1371" s="51"/>
      <c r="M1371" s="51"/>
      <c r="N1371" s="19" t="str">
        <f t="shared" si="402"/>
        <v/>
      </c>
      <c r="O1371" s="22" t="str">
        <f t="shared" ca="1" si="405"/>
        <v>ja</v>
      </c>
      <c r="P1371" s="22" t="str">
        <f t="shared" ca="1" si="406"/>
        <v>ja</v>
      </c>
      <c r="Q1371" s="20" t="str">
        <f t="shared" ca="1" si="403"/>
        <v>Ja</v>
      </c>
      <c r="R1371" s="53" t="s">
        <v>1971</v>
      </c>
      <c r="S1371" s="84"/>
      <c r="T1371" s="83"/>
      <c r="U1371" s="33" t="str">
        <f t="shared" si="393"/>
        <v/>
      </c>
      <c r="V1371" s="29"/>
      <c r="W1371" s="35"/>
      <c r="X1371" s="35"/>
      <c r="Y1371" s="35"/>
      <c r="Z1371" s="35"/>
      <c r="AA1371" s="24" t="str">
        <f>IF(W1371&lt;&gt;"",VLOOKUP(W1371,'Anlagentypen strukt inkl RD end'!$A$2:$H$40,8),"")</f>
        <v/>
      </c>
      <c r="AB1371" s="24" t="str">
        <f>IF(X1371&lt;&gt;"",VLOOKUP(X1371,'Anlagentypen strukt inkl RD end'!$A$2:$H$40,8),"")</f>
        <v/>
      </c>
      <c r="AC1371" s="24" t="str">
        <f>IF(Y1371&lt;&gt;"",VLOOKUP(Y1371,'Anlagentypen strukt inkl RD end'!$A$2:$H$40,8),"")</f>
        <v/>
      </c>
      <c r="AD1371" s="24" t="str">
        <f>IF(Z1371&lt;&gt;"",VLOOKUP(Z1371,'Anlagentypen strukt inkl RD end'!$A$2:$H$40,8),"")</f>
        <v/>
      </c>
      <c r="AE1371" s="33" t="str">
        <f t="shared" si="394"/>
        <v/>
      </c>
      <c r="AF1371" s="25"/>
      <c r="AG1371" s="25"/>
      <c r="AH1371" s="25"/>
      <c r="AI1371" s="25"/>
      <c r="AJ1371" s="47" t="str">
        <f t="shared" si="395"/>
        <v/>
      </c>
      <c r="AK1371" s="48" t="str">
        <f t="shared" si="389"/>
        <v/>
      </c>
      <c r="AL1371" s="47" t="str">
        <f t="shared" si="400"/>
        <v/>
      </c>
      <c r="AM1371" s="27"/>
      <c r="AN1371" s="36" t="str">
        <f t="shared" si="390"/>
        <v/>
      </c>
      <c r="AO1371" s="39" t="str">
        <f t="shared" si="404"/>
        <v/>
      </c>
      <c r="AP1371" s="39" t="str">
        <f t="shared" si="396"/>
        <v/>
      </c>
      <c r="AQ1371" s="97" t="str">
        <f t="shared" si="391"/>
        <v/>
      </c>
      <c r="AR1371" s="113" t="str">
        <f>_xlfn.IFNA(IF(AND(MATCH(B1371,SlNrfürStrecke!A:A,0)&gt;0,MATCH(C1371,SlNrfürStrecke!B:B,0)&gt;0)=TRUE,"ja","nein"),"nein")</f>
        <v>nein</v>
      </c>
      <c r="AS1371" s="140" t="str">
        <f t="shared" si="397"/>
        <v>nein</v>
      </c>
      <c r="AT1371" s="113" t="str">
        <f t="shared" si="398"/>
        <v>Ja</v>
      </c>
      <c r="AU1371" s="113"/>
      <c r="AV1371" s="141" t="s">
        <v>3607</v>
      </c>
    </row>
    <row r="1372" spans="1:48" s="39" customFormat="1" x14ac:dyDescent="0.25">
      <c r="A1372" s="23" t="s">
        <v>2345</v>
      </c>
      <c r="B1372" s="77">
        <v>58117</v>
      </c>
      <c r="C1372" s="80" t="s">
        <v>3</v>
      </c>
      <c r="D1372" s="81" t="s">
        <v>3</v>
      </c>
      <c r="E1372" s="37" t="b">
        <f t="shared" si="399"/>
        <v>1</v>
      </c>
      <c r="F1372" s="37" t="b">
        <f t="shared" si="392"/>
        <v>0</v>
      </c>
      <c r="G1372" s="38" t="str">
        <f t="shared" si="401"/>
        <v xml:space="preserve">58117  </v>
      </c>
      <c r="H1372" s="18" t="s">
        <v>1973</v>
      </c>
      <c r="I1372" s="93" t="s">
        <v>2346</v>
      </c>
      <c r="J1372" s="19" t="s">
        <v>3</v>
      </c>
      <c r="K1372" s="19" t="s">
        <v>3</v>
      </c>
      <c r="L1372" s="51"/>
      <c r="M1372" s="51"/>
      <c r="N1372" s="19" t="str">
        <f t="shared" si="402"/>
        <v/>
      </c>
      <c r="O1372" s="22" t="str">
        <f t="shared" ca="1" si="405"/>
        <v>ja</v>
      </c>
      <c r="P1372" s="22" t="str">
        <f t="shared" ca="1" si="406"/>
        <v>ja</v>
      </c>
      <c r="Q1372" s="20" t="str">
        <f t="shared" ca="1" si="403"/>
        <v>Ja</v>
      </c>
      <c r="R1372" s="53" t="s">
        <v>1972</v>
      </c>
      <c r="S1372" s="73" t="s">
        <v>2345</v>
      </c>
      <c r="T1372" s="28"/>
      <c r="U1372" s="33" t="str">
        <f t="shared" si="393"/>
        <v/>
      </c>
      <c r="V1372" s="29"/>
      <c r="W1372" s="35"/>
      <c r="X1372" s="35"/>
      <c r="Y1372" s="35"/>
      <c r="Z1372" s="35"/>
      <c r="AA1372" s="24" t="str">
        <f>IF(W1372&lt;&gt;"",VLOOKUP(W1372,'Anlagentypen strukt inkl RD end'!$A$2:$H$40,8),"")</f>
        <v/>
      </c>
      <c r="AB1372" s="24" t="str">
        <f>IF(X1372&lt;&gt;"",VLOOKUP(X1372,'Anlagentypen strukt inkl RD end'!$A$2:$H$40,8),"")</f>
        <v/>
      </c>
      <c r="AC1372" s="24" t="str">
        <f>IF(Y1372&lt;&gt;"",VLOOKUP(Y1372,'Anlagentypen strukt inkl RD end'!$A$2:$H$40,8),"")</f>
        <v/>
      </c>
      <c r="AD1372" s="24" t="str">
        <f>IF(Z1372&lt;&gt;"",VLOOKUP(Z1372,'Anlagentypen strukt inkl RD end'!$A$2:$H$40,8),"")</f>
        <v/>
      </c>
      <c r="AE1372" s="33" t="str">
        <f t="shared" si="394"/>
        <v/>
      </c>
      <c r="AF1372" s="25"/>
      <c r="AG1372" s="25"/>
      <c r="AH1372" s="25"/>
      <c r="AI1372" s="25"/>
      <c r="AJ1372" s="47" t="str">
        <f t="shared" si="395"/>
        <v/>
      </c>
      <c r="AK1372" s="48" t="str">
        <f t="shared" si="389"/>
        <v/>
      </c>
      <c r="AL1372" s="47" t="str">
        <f t="shared" si="400"/>
        <v/>
      </c>
      <c r="AM1372" s="27"/>
      <c r="AN1372" s="36" t="str">
        <f t="shared" si="390"/>
        <v/>
      </c>
      <c r="AO1372" s="39" t="str">
        <f t="shared" si="404"/>
        <v/>
      </c>
      <c r="AP1372" s="39" t="str">
        <f t="shared" si="396"/>
        <v>X</v>
      </c>
      <c r="AQ1372" s="97" t="str">
        <f t="shared" si="391"/>
        <v/>
      </c>
      <c r="AR1372" s="140" t="str">
        <f>_xlfn.IFNA(IF(AND(MATCH(B1372,SlNrfürStrecke!A:A,0)&gt;0,MATCH(C1372,SlNrfürStrecke!B:B,0)&gt;0)=TRUE,"ja","nein"),"nein")</f>
        <v>ja</v>
      </c>
      <c r="AS1372" s="140" t="str">
        <f t="shared" si="397"/>
        <v>ja</v>
      </c>
      <c r="AT1372" s="113" t="str">
        <f t="shared" si="398"/>
        <v>Nein</v>
      </c>
      <c r="AU1372" s="113"/>
      <c r="AV1372" s="141" t="s">
        <v>3607</v>
      </c>
    </row>
    <row r="1373" spans="1:48" s="39" customFormat="1" hidden="1" x14ac:dyDescent="0.25">
      <c r="A1373" s="23"/>
      <c r="B1373" s="77">
        <v>58117</v>
      </c>
      <c r="C1373" s="81" t="s">
        <v>7</v>
      </c>
      <c r="D1373" s="81" t="s">
        <v>8</v>
      </c>
      <c r="E1373" s="37" t="b">
        <f t="shared" si="399"/>
        <v>0</v>
      </c>
      <c r="F1373" s="37" t="b">
        <f t="shared" si="392"/>
        <v>0</v>
      </c>
      <c r="G1373" s="38" t="str">
        <f t="shared" si="401"/>
        <v>58117 77 g</v>
      </c>
      <c r="H1373" s="18" t="s">
        <v>1973</v>
      </c>
      <c r="I1373" s="94" t="s">
        <v>9</v>
      </c>
      <c r="J1373" s="19" t="s">
        <v>3</v>
      </c>
      <c r="K1373" s="19" t="s">
        <v>3</v>
      </c>
      <c r="L1373" s="51"/>
      <c r="M1373" s="51"/>
      <c r="N1373" s="19" t="str">
        <f t="shared" si="402"/>
        <v/>
      </c>
      <c r="O1373" s="22" t="str">
        <f t="shared" ca="1" si="405"/>
        <v>ja</v>
      </c>
      <c r="P1373" s="22" t="str">
        <f t="shared" ca="1" si="406"/>
        <v>ja</v>
      </c>
      <c r="Q1373" s="20" t="str">
        <f t="shared" ca="1" si="403"/>
        <v>Ja</v>
      </c>
      <c r="R1373" s="53" t="s">
        <v>1974</v>
      </c>
      <c r="S1373" s="84"/>
      <c r="T1373" s="83"/>
      <c r="U1373" s="33" t="str">
        <f t="shared" si="393"/>
        <v/>
      </c>
      <c r="V1373" s="29"/>
      <c r="W1373" s="35"/>
      <c r="X1373" s="35"/>
      <c r="Y1373" s="35"/>
      <c r="Z1373" s="35"/>
      <c r="AA1373" s="24" t="str">
        <f>IF(W1373&lt;&gt;"",VLOOKUP(W1373,'Anlagentypen strukt inkl RD end'!$A$2:$H$40,8),"")</f>
        <v/>
      </c>
      <c r="AB1373" s="24" t="str">
        <f>IF(X1373&lt;&gt;"",VLOOKUP(X1373,'Anlagentypen strukt inkl RD end'!$A$2:$H$40,8),"")</f>
        <v/>
      </c>
      <c r="AC1373" s="24" t="str">
        <f>IF(Y1373&lt;&gt;"",VLOOKUP(Y1373,'Anlagentypen strukt inkl RD end'!$A$2:$H$40,8),"")</f>
        <v/>
      </c>
      <c r="AD1373" s="24" t="str">
        <f>IF(Z1373&lt;&gt;"",VLOOKUP(Z1373,'Anlagentypen strukt inkl RD end'!$A$2:$H$40,8),"")</f>
        <v/>
      </c>
      <c r="AE1373" s="33" t="str">
        <f t="shared" si="394"/>
        <v/>
      </c>
      <c r="AF1373" s="25"/>
      <c r="AG1373" s="25"/>
      <c r="AH1373" s="25"/>
      <c r="AI1373" s="25"/>
      <c r="AJ1373" s="47" t="str">
        <f t="shared" si="395"/>
        <v/>
      </c>
      <c r="AK1373" s="48" t="str">
        <f t="shared" si="389"/>
        <v/>
      </c>
      <c r="AL1373" s="47" t="str">
        <f t="shared" si="400"/>
        <v/>
      </c>
      <c r="AM1373" s="27"/>
      <c r="AN1373" s="36" t="str">
        <f t="shared" si="390"/>
        <v/>
      </c>
      <c r="AO1373" s="39" t="str">
        <f t="shared" si="404"/>
        <v/>
      </c>
      <c r="AP1373" s="39" t="str">
        <f t="shared" si="396"/>
        <v/>
      </c>
      <c r="AQ1373" s="97" t="str">
        <f t="shared" si="391"/>
        <v/>
      </c>
      <c r="AR1373" s="113" t="str">
        <f>_xlfn.IFNA(IF(AND(MATCH(B1373,SlNrfürStrecke!A:A,0)&gt;0,MATCH(C1373,SlNrfürStrecke!B:B,0)&gt;0)=TRUE,"ja","nein"),"nein")</f>
        <v>nein</v>
      </c>
      <c r="AS1373" s="140" t="str">
        <f t="shared" si="397"/>
        <v>nein</v>
      </c>
      <c r="AT1373" s="113" t="str">
        <f t="shared" si="398"/>
        <v>Ja</v>
      </c>
      <c r="AU1373" s="113"/>
      <c r="AV1373" s="141" t="s">
        <v>3607</v>
      </c>
    </row>
    <row r="1374" spans="1:48" s="39" customFormat="1" x14ac:dyDescent="0.25">
      <c r="A1374" s="23" t="s">
        <v>2345</v>
      </c>
      <c r="B1374" s="77">
        <v>58118</v>
      </c>
      <c r="C1374" s="80" t="s">
        <v>3</v>
      </c>
      <c r="D1374" s="81" t="s">
        <v>3</v>
      </c>
      <c r="E1374" s="37" t="b">
        <f t="shared" si="399"/>
        <v>1</v>
      </c>
      <c r="F1374" s="37" t="b">
        <f t="shared" si="392"/>
        <v>0</v>
      </c>
      <c r="G1374" s="38" t="str">
        <f t="shared" si="401"/>
        <v xml:space="preserve">58118  </v>
      </c>
      <c r="H1374" s="18" t="s">
        <v>1976</v>
      </c>
      <c r="I1374" s="93" t="s">
        <v>2346</v>
      </c>
      <c r="J1374" s="19" t="s">
        <v>3</v>
      </c>
      <c r="K1374" s="19" t="s">
        <v>3</v>
      </c>
      <c r="L1374" s="51"/>
      <c r="M1374" s="51"/>
      <c r="N1374" s="19" t="str">
        <f t="shared" si="402"/>
        <v/>
      </c>
      <c r="O1374" s="22" t="str">
        <f t="shared" ca="1" si="405"/>
        <v>ja</v>
      </c>
      <c r="P1374" s="22" t="str">
        <f t="shared" ca="1" si="406"/>
        <v>ja</v>
      </c>
      <c r="Q1374" s="20" t="str">
        <f t="shared" ca="1" si="403"/>
        <v>Ja</v>
      </c>
      <c r="R1374" s="53" t="s">
        <v>1975</v>
      </c>
      <c r="S1374" s="73" t="s">
        <v>2345</v>
      </c>
      <c r="T1374" s="28"/>
      <c r="U1374" s="33" t="str">
        <f t="shared" si="393"/>
        <v/>
      </c>
      <c r="V1374" s="29"/>
      <c r="W1374" s="35"/>
      <c r="X1374" s="35"/>
      <c r="Y1374" s="35"/>
      <c r="Z1374" s="35"/>
      <c r="AA1374" s="24" t="str">
        <f>IF(W1374&lt;&gt;"",VLOOKUP(W1374,'Anlagentypen strukt inkl RD end'!$A$2:$H$40,8),"")</f>
        <v/>
      </c>
      <c r="AB1374" s="24" t="str">
        <f>IF(X1374&lt;&gt;"",VLOOKUP(X1374,'Anlagentypen strukt inkl RD end'!$A$2:$H$40,8),"")</f>
        <v/>
      </c>
      <c r="AC1374" s="24" t="str">
        <f>IF(Y1374&lt;&gt;"",VLOOKUP(Y1374,'Anlagentypen strukt inkl RD end'!$A$2:$H$40,8),"")</f>
        <v/>
      </c>
      <c r="AD1374" s="24" t="str">
        <f>IF(Z1374&lt;&gt;"",VLOOKUP(Z1374,'Anlagentypen strukt inkl RD end'!$A$2:$H$40,8),"")</f>
        <v/>
      </c>
      <c r="AE1374" s="33" t="str">
        <f t="shared" si="394"/>
        <v/>
      </c>
      <c r="AF1374" s="25"/>
      <c r="AG1374" s="25"/>
      <c r="AH1374" s="25"/>
      <c r="AI1374" s="25"/>
      <c r="AJ1374" s="47" t="str">
        <f t="shared" si="395"/>
        <v/>
      </c>
      <c r="AK1374" s="48" t="str">
        <f t="shared" si="389"/>
        <v/>
      </c>
      <c r="AL1374" s="47" t="str">
        <f t="shared" si="400"/>
        <v/>
      </c>
      <c r="AM1374" s="27"/>
      <c r="AN1374" s="36" t="str">
        <f t="shared" si="390"/>
        <v/>
      </c>
      <c r="AO1374" s="39" t="str">
        <f t="shared" si="404"/>
        <v/>
      </c>
      <c r="AP1374" s="39" t="str">
        <f t="shared" si="396"/>
        <v>X</v>
      </c>
      <c r="AQ1374" s="97" t="str">
        <f t="shared" si="391"/>
        <v/>
      </c>
      <c r="AR1374" s="140" t="str">
        <f>_xlfn.IFNA(IF(AND(MATCH(B1374,SlNrfürStrecke!A:A,0)&gt;0,MATCH(C1374,SlNrfürStrecke!B:B,0)&gt;0)=TRUE,"ja","nein"),"nein")</f>
        <v>ja</v>
      </c>
      <c r="AS1374" s="140" t="str">
        <f t="shared" si="397"/>
        <v>ja</v>
      </c>
      <c r="AT1374" s="113" t="str">
        <f t="shared" si="398"/>
        <v>Nein</v>
      </c>
      <c r="AU1374" s="113"/>
      <c r="AV1374" s="141" t="s">
        <v>3607</v>
      </c>
    </row>
    <row r="1375" spans="1:48" s="39" customFormat="1" hidden="1" x14ac:dyDescent="0.25">
      <c r="A1375" s="23"/>
      <c r="B1375" s="77">
        <v>58118</v>
      </c>
      <c r="C1375" s="81" t="s">
        <v>7</v>
      </c>
      <c r="D1375" s="81" t="s">
        <v>8</v>
      </c>
      <c r="E1375" s="37" t="b">
        <f t="shared" si="399"/>
        <v>0</v>
      </c>
      <c r="F1375" s="37" t="b">
        <f t="shared" si="392"/>
        <v>0</v>
      </c>
      <c r="G1375" s="38" t="str">
        <f t="shared" si="401"/>
        <v>58118 77 g</v>
      </c>
      <c r="H1375" s="18" t="s">
        <v>1976</v>
      </c>
      <c r="I1375" s="94" t="s">
        <v>9</v>
      </c>
      <c r="J1375" s="19" t="s">
        <v>3</v>
      </c>
      <c r="K1375" s="19" t="s">
        <v>3</v>
      </c>
      <c r="L1375" s="51"/>
      <c r="M1375" s="51"/>
      <c r="N1375" s="19" t="str">
        <f t="shared" si="402"/>
        <v/>
      </c>
      <c r="O1375" s="22" t="str">
        <f t="shared" ca="1" si="405"/>
        <v>ja</v>
      </c>
      <c r="P1375" s="22" t="str">
        <f t="shared" ca="1" si="406"/>
        <v>ja</v>
      </c>
      <c r="Q1375" s="20" t="str">
        <f t="shared" ca="1" si="403"/>
        <v>Ja</v>
      </c>
      <c r="R1375" s="53" t="s">
        <v>1977</v>
      </c>
      <c r="S1375" s="84"/>
      <c r="T1375" s="83"/>
      <c r="U1375" s="33" t="str">
        <f t="shared" si="393"/>
        <v/>
      </c>
      <c r="V1375" s="29"/>
      <c r="W1375" s="35"/>
      <c r="X1375" s="35"/>
      <c r="Y1375" s="35"/>
      <c r="Z1375" s="35"/>
      <c r="AA1375" s="24" t="str">
        <f>IF(W1375&lt;&gt;"",VLOOKUP(W1375,'Anlagentypen strukt inkl RD end'!$A$2:$H$40,8),"")</f>
        <v/>
      </c>
      <c r="AB1375" s="24" t="str">
        <f>IF(X1375&lt;&gt;"",VLOOKUP(X1375,'Anlagentypen strukt inkl RD end'!$A$2:$H$40,8),"")</f>
        <v/>
      </c>
      <c r="AC1375" s="24" t="str">
        <f>IF(Y1375&lt;&gt;"",VLOOKUP(Y1375,'Anlagentypen strukt inkl RD end'!$A$2:$H$40,8),"")</f>
        <v/>
      </c>
      <c r="AD1375" s="24" t="str">
        <f>IF(Z1375&lt;&gt;"",VLOOKUP(Z1375,'Anlagentypen strukt inkl RD end'!$A$2:$H$40,8),"")</f>
        <v/>
      </c>
      <c r="AE1375" s="33" t="str">
        <f t="shared" si="394"/>
        <v/>
      </c>
      <c r="AF1375" s="25"/>
      <c r="AG1375" s="25"/>
      <c r="AH1375" s="25"/>
      <c r="AI1375" s="25"/>
      <c r="AJ1375" s="47" t="str">
        <f t="shared" si="395"/>
        <v/>
      </c>
      <c r="AK1375" s="48" t="str">
        <f t="shared" si="389"/>
        <v/>
      </c>
      <c r="AL1375" s="47" t="str">
        <f t="shared" si="400"/>
        <v/>
      </c>
      <c r="AM1375" s="27"/>
      <c r="AN1375" s="36" t="str">
        <f t="shared" si="390"/>
        <v/>
      </c>
      <c r="AO1375" s="39" t="str">
        <f t="shared" si="404"/>
        <v/>
      </c>
      <c r="AP1375" s="39" t="str">
        <f t="shared" si="396"/>
        <v/>
      </c>
      <c r="AQ1375" s="97" t="str">
        <f t="shared" si="391"/>
        <v/>
      </c>
      <c r="AR1375" s="113" t="str">
        <f>_xlfn.IFNA(IF(AND(MATCH(B1375,SlNrfürStrecke!A:A,0)&gt;0,MATCH(C1375,SlNrfürStrecke!B:B,0)&gt;0)=TRUE,"ja","nein"),"nein")</f>
        <v>nein</v>
      </c>
      <c r="AS1375" s="140" t="str">
        <f t="shared" si="397"/>
        <v>nein</v>
      </c>
      <c r="AT1375" s="113" t="str">
        <f t="shared" si="398"/>
        <v>Ja</v>
      </c>
      <c r="AU1375" s="113"/>
      <c r="AV1375" s="141" t="s">
        <v>3607</v>
      </c>
    </row>
    <row r="1376" spans="1:48" s="39" customFormat="1" ht="39.6" hidden="1" x14ac:dyDescent="0.25">
      <c r="A1376" s="23"/>
      <c r="B1376" s="77">
        <v>58201</v>
      </c>
      <c r="C1376" s="80" t="s">
        <v>3</v>
      </c>
      <c r="D1376" s="81" t="s">
        <v>8</v>
      </c>
      <c r="E1376" s="37" t="b">
        <f t="shared" si="399"/>
        <v>0</v>
      </c>
      <c r="F1376" s="37" t="b">
        <f t="shared" si="392"/>
        <v>0</v>
      </c>
      <c r="G1376" s="38" t="str">
        <f t="shared" si="401"/>
        <v>58201  g</v>
      </c>
      <c r="H1376" s="18" t="s">
        <v>1979</v>
      </c>
      <c r="I1376" s="93" t="s">
        <v>2346</v>
      </c>
      <c r="J1376" s="19" t="s">
        <v>3</v>
      </c>
      <c r="K1376" s="19" t="s">
        <v>1990</v>
      </c>
      <c r="L1376" s="51"/>
      <c r="M1376" s="51"/>
      <c r="N1376" s="19" t="str">
        <f t="shared" si="402"/>
        <v/>
      </c>
      <c r="O1376" s="22" t="str">
        <f t="shared" ca="1" si="405"/>
        <v>ja</v>
      </c>
      <c r="P1376" s="22" t="str">
        <f t="shared" ca="1" si="406"/>
        <v>ja</v>
      </c>
      <c r="Q1376" s="20" t="str">
        <f t="shared" ca="1" si="403"/>
        <v>Ja</v>
      </c>
      <c r="R1376" s="53" t="s">
        <v>1978</v>
      </c>
      <c r="S1376" s="84"/>
      <c r="T1376" s="83"/>
      <c r="U1376" s="33" t="str">
        <f t="shared" si="393"/>
        <v/>
      </c>
      <c r="V1376" s="29"/>
      <c r="W1376" s="35"/>
      <c r="X1376" s="35"/>
      <c r="Y1376" s="35"/>
      <c r="Z1376" s="35"/>
      <c r="AA1376" s="24" t="str">
        <f>IF(W1376&lt;&gt;"",VLOOKUP(W1376,'Anlagentypen strukt inkl RD end'!$A$2:$H$40,8),"")</f>
        <v/>
      </c>
      <c r="AB1376" s="24" t="str">
        <f>IF(X1376&lt;&gt;"",VLOOKUP(X1376,'Anlagentypen strukt inkl RD end'!$A$2:$H$40,8),"")</f>
        <v/>
      </c>
      <c r="AC1376" s="24" t="str">
        <f>IF(Y1376&lt;&gt;"",VLOOKUP(Y1376,'Anlagentypen strukt inkl RD end'!$A$2:$H$40,8),"")</f>
        <v/>
      </c>
      <c r="AD1376" s="24" t="str">
        <f>IF(Z1376&lt;&gt;"",VLOOKUP(Z1376,'Anlagentypen strukt inkl RD end'!$A$2:$H$40,8),"")</f>
        <v/>
      </c>
      <c r="AE1376" s="33" t="str">
        <f t="shared" si="394"/>
        <v/>
      </c>
      <c r="AF1376" s="25"/>
      <c r="AG1376" s="25"/>
      <c r="AH1376" s="25"/>
      <c r="AI1376" s="25"/>
      <c r="AJ1376" s="47" t="str">
        <f t="shared" si="395"/>
        <v/>
      </c>
      <c r="AK1376" s="48" t="str">
        <f t="shared" si="389"/>
        <v/>
      </c>
      <c r="AL1376" s="47" t="str">
        <f t="shared" si="400"/>
        <v/>
      </c>
      <c r="AM1376" s="27"/>
      <c r="AN1376" s="36" t="str">
        <f t="shared" si="390"/>
        <v/>
      </c>
      <c r="AO1376" s="39" t="str">
        <f t="shared" si="404"/>
        <v/>
      </c>
      <c r="AP1376" s="39" t="str">
        <f t="shared" si="396"/>
        <v/>
      </c>
      <c r="AQ1376" s="97" t="str">
        <f t="shared" si="391"/>
        <v/>
      </c>
      <c r="AR1376" s="140" t="str">
        <f>_xlfn.IFNA(IF(AND(MATCH(B1376,SlNrfürStrecke!A:A,0)&gt;0,MATCH(C1376,SlNrfürStrecke!B:B,0)&gt;0)=TRUE,"ja","nein"),"nein")</f>
        <v>nein</v>
      </c>
      <c r="AS1376" s="140" t="str">
        <f t="shared" si="397"/>
        <v>nein</v>
      </c>
      <c r="AT1376" s="113" t="str">
        <f t="shared" si="398"/>
        <v>Ja</v>
      </c>
      <c r="AU1376" s="113"/>
      <c r="AV1376" s="141" t="s">
        <v>3607</v>
      </c>
    </row>
    <row r="1377" spans="1:48" s="39" customFormat="1" ht="52.8" hidden="1" x14ac:dyDescent="0.25">
      <c r="A1377" s="23"/>
      <c r="B1377" s="77">
        <v>58202</v>
      </c>
      <c r="C1377" s="80" t="s">
        <v>3</v>
      </c>
      <c r="D1377" s="81" t="s">
        <v>8</v>
      </c>
      <c r="E1377" s="37" t="b">
        <f t="shared" si="399"/>
        <v>0</v>
      </c>
      <c r="F1377" s="37" t="b">
        <f t="shared" si="392"/>
        <v>0</v>
      </c>
      <c r="G1377" s="38" t="str">
        <f t="shared" si="401"/>
        <v>58202  g</v>
      </c>
      <c r="H1377" s="18" t="s">
        <v>1981</v>
      </c>
      <c r="I1377" s="93" t="s">
        <v>2346</v>
      </c>
      <c r="J1377" s="19" t="s">
        <v>3</v>
      </c>
      <c r="K1377" s="19" t="s">
        <v>1990</v>
      </c>
      <c r="L1377" s="51"/>
      <c r="M1377" s="51"/>
      <c r="N1377" s="19" t="str">
        <f t="shared" si="402"/>
        <v/>
      </c>
      <c r="O1377" s="22" t="str">
        <f t="shared" ca="1" si="405"/>
        <v>ja</v>
      </c>
      <c r="P1377" s="22" t="str">
        <f t="shared" ca="1" si="406"/>
        <v>ja</v>
      </c>
      <c r="Q1377" s="20" t="str">
        <f t="shared" ca="1" si="403"/>
        <v>Ja</v>
      </c>
      <c r="R1377" s="53" t="s">
        <v>1980</v>
      </c>
      <c r="S1377" s="84"/>
      <c r="T1377" s="83"/>
      <c r="U1377" s="33" t="str">
        <f t="shared" si="393"/>
        <v/>
      </c>
      <c r="V1377" s="29"/>
      <c r="W1377" s="35"/>
      <c r="X1377" s="35"/>
      <c r="Y1377" s="35"/>
      <c r="Z1377" s="35"/>
      <c r="AA1377" s="24" t="str">
        <f>IF(W1377&lt;&gt;"",VLOOKUP(W1377,'Anlagentypen strukt inkl RD end'!$A$2:$H$40,8),"")</f>
        <v/>
      </c>
      <c r="AB1377" s="24" t="str">
        <f>IF(X1377&lt;&gt;"",VLOOKUP(X1377,'Anlagentypen strukt inkl RD end'!$A$2:$H$40,8),"")</f>
        <v/>
      </c>
      <c r="AC1377" s="24" t="str">
        <f>IF(Y1377&lt;&gt;"",VLOOKUP(Y1377,'Anlagentypen strukt inkl RD end'!$A$2:$H$40,8),"")</f>
        <v/>
      </c>
      <c r="AD1377" s="24" t="str">
        <f>IF(Z1377&lt;&gt;"",VLOOKUP(Z1377,'Anlagentypen strukt inkl RD end'!$A$2:$H$40,8),"")</f>
        <v/>
      </c>
      <c r="AE1377" s="33" t="str">
        <f t="shared" si="394"/>
        <v/>
      </c>
      <c r="AF1377" s="25"/>
      <c r="AG1377" s="25"/>
      <c r="AH1377" s="25"/>
      <c r="AI1377" s="25"/>
      <c r="AJ1377" s="47" t="str">
        <f t="shared" si="395"/>
        <v/>
      </c>
      <c r="AK1377" s="48" t="str">
        <f t="shared" si="389"/>
        <v/>
      </c>
      <c r="AL1377" s="47" t="str">
        <f t="shared" si="400"/>
        <v/>
      </c>
      <c r="AM1377" s="27"/>
      <c r="AN1377" s="36" t="str">
        <f t="shared" si="390"/>
        <v/>
      </c>
      <c r="AO1377" s="39" t="str">
        <f t="shared" si="404"/>
        <v/>
      </c>
      <c r="AP1377" s="39" t="str">
        <f t="shared" si="396"/>
        <v/>
      </c>
      <c r="AQ1377" s="97" t="str">
        <f t="shared" si="391"/>
        <v/>
      </c>
      <c r="AR1377" s="140" t="str">
        <f>_xlfn.IFNA(IF(AND(MATCH(B1377,SlNrfürStrecke!A:A,0)&gt;0,MATCH(C1377,SlNrfürStrecke!B:B,0)&gt;0)=TRUE,"ja","nein"),"nein")</f>
        <v>nein</v>
      </c>
      <c r="AS1377" s="140" t="str">
        <f t="shared" si="397"/>
        <v>nein</v>
      </c>
      <c r="AT1377" s="113" t="str">
        <f t="shared" si="398"/>
        <v>Ja</v>
      </c>
      <c r="AU1377" s="113"/>
      <c r="AV1377" s="141" t="s">
        <v>3607</v>
      </c>
    </row>
    <row r="1378" spans="1:48" s="39" customFormat="1" ht="39.6" hidden="1" x14ac:dyDescent="0.25">
      <c r="A1378" s="23"/>
      <c r="B1378" s="77">
        <v>58203</v>
      </c>
      <c r="C1378" s="80" t="s">
        <v>3</v>
      </c>
      <c r="D1378" s="81" t="s">
        <v>8</v>
      </c>
      <c r="E1378" s="37" t="b">
        <f t="shared" si="399"/>
        <v>0</v>
      </c>
      <c r="F1378" s="37" t="b">
        <f t="shared" si="392"/>
        <v>0</v>
      </c>
      <c r="G1378" s="38" t="str">
        <f t="shared" si="401"/>
        <v>58203  g</v>
      </c>
      <c r="H1378" s="18" t="s">
        <v>1983</v>
      </c>
      <c r="I1378" s="93" t="s">
        <v>2346</v>
      </c>
      <c r="J1378" s="19" t="s">
        <v>3</v>
      </c>
      <c r="K1378" s="19" t="s">
        <v>1990</v>
      </c>
      <c r="L1378" s="51"/>
      <c r="M1378" s="51"/>
      <c r="N1378" s="19" t="str">
        <f t="shared" si="402"/>
        <v/>
      </c>
      <c r="O1378" s="22" t="str">
        <f t="shared" ca="1" si="405"/>
        <v>ja</v>
      </c>
      <c r="P1378" s="22" t="str">
        <f t="shared" ca="1" si="406"/>
        <v>ja</v>
      </c>
      <c r="Q1378" s="20" t="str">
        <f t="shared" ca="1" si="403"/>
        <v>Ja</v>
      </c>
      <c r="R1378" s="53" t="s">
        <v>1982</v>
      </c>
      <c r="S1378" s="84"/>
      <c r="T1378" s="83"/>
      <c r="U1378" s="33" t="str">
        <f t="shared" si="393"/>
        <v/>
      </c>
      <c r="V1378" s="29"/>
      <c r="W1378" s="35"/>
      <c r="X1378" s="35"/>
      <c r="Y1378" s="35"/>
      <c r="Z1378" s="35"/>
      <c r="AA1378" s="24" t="str">
        <f>IF(W1378&lt;&gt;"",VLOOKUP(W1378,'Anlagentypen strukt inkl RD end'!$A$2:$H$40,8),"")</f>
        <v/>
      </c>
      <c r="AB1378" s="24" t="str">
        <f>IF(X1378&lt;&gt;"",VLOOKUP(X1378,'Anlagentypen strukt inkl RD end'!$A$2:$H$40,8),"")</f>
        <v/>
      </c>
      <c r="AC1378" s="24" t="str">
        <f>IF(Y1378&lt;&gt;"",VLOOKUP(Y1378,'Anlagentypen strukt inkl RD end'!$A$2:$H$40,8),"")</f>
        <v/>
      </c>
      <c r="AD1378" s="24" t="str">
        <f>IF(Z1378&lt;&gt;"",VLOOKUP(Z1378,'Anlagentypen strukt inkl RD end'!$A$2:$H$40,8),"")</f>
        <v/>
      </c>
      <c r="AE1378" s="33" t="str">
        <f t="shared" si="394"/>
        <v/>
      </c>
      <c r="AF1378" s="25"/>
      <c r="AG1378" s="25"/>
      <c r="AH1378" s="25"/>
      <c r="AI1378" s="25"/>
      <c r="AJ1378" s="47" t="str">
        <f t="shared" si="395"/>
        <v/>
      </c>
      <c r="AK1378" s="48" t="str">
        <f t="shared" si="389"/>
        <v/>
      </c>
      <c r="AL1378" s="47" t="str">
        <f t="shared" si="400"/>
        <v/>
      </c>
      <c r="AM1378" s="27"/>
      <c r="AN1378" s="36" t="str">
        <f t="shared" si="390"/>
        <v/>
      </c>
      <c r="AO1378" s="39" t="str">
        <f t="shared" si="404"/>
        <v/>
      </c>
      <c r="AP1378" s="39" t="str">
        <f t="shared" si="396"/>
        <v/>
      </c>
      <c r="AQ1378" s="97" t="str">
        <f t="shared" si="391"/>
        <v/>
      </c>
      <c r="AR1378" s="140" t="str">
        <f>_xlfn.IFNA(IF(AND(MATCH(B1378,SlNrfürStrecke!A:A,0)&gt;0,MATCH(C1378,SlNrfürStrecke!B:B,0)&gt;0)=TRUE,"ja","nein"),"nein")</f>
        <v>nein</v>
      </c>
      <c r="AS1378" s="140" t="str">
        <f t="shared" si="397"/>
        <v>nein</v>
      </c>
      <c r="AT1378" s="113" t="str">
        <f t="shared" si="398"/>
        <v>Ja</v>
      </c>
      <c r="AU1378" s="113"/>
      <c r="AV1378" s="141" t="s">
        <v>3607</v>
      </c>
    </row>
    <row r="1379" spans="1:48" s="39" customFormat="1" ht="52.8" hidden="1" x14ac:dyDescent="0.25">
      <c r="A1379" s="23"/>
      <c r="B1379" s="77">
        <v>58204</v>
      </c>
      <c r="C1379" s="80" t="s">
        <v>3</v>
      </c>
      <c r="D1379" s="81" t="s">
        <v>8</v>
      </c>
      <c r="E1379" s="37" t="b">
        <f t="shared" si="399"/>
        <v>0</v>
      </c>
      <c r="F1379" s="37" t="b">
        <f t="shared" si="392"/>
        <v>0</v>
      </c>
      <c r="G1379" s="38" t="str">
        <f t="shared" si="401"/>
        <v>58204  g</v>
      </c>
      <c r="H1379" s="18" t="s">
        <v>1985</v>
      </c>
      <c r="I1379" s="93" t="s">
        <v>2346</v>
      </c>
      <c r="J1379" s="19" t="s">
        <v>3</v>
      </c>
      <c r="K1379" s="19" t="s">
        <v>1990</v>
      </c>
      <c r="L1379" s="51"/>
      <c r="M1379" s="51"/>
      <c r="N1379" s="19" t="str">
        <f t="shared" si="402"/>
        <v/>
      </c>
      <c r="O1379" s="22" t="str">
        <f t="shared" ca="1" si="405"/>
        <v>ja</v>
      </c>
      <c r="P1379" s="22" t="str">
        <f t="shared" ca="1" si="406"/>
        <v>ja</v>
      </c>
      <c r="Q1379" s="20" t="str">
        <f t="shared" ca="1" si="403"/>
        <v>Ja</v>
      </c>
      <c r="R1379" s="53" t="s">
        <v>1984</v>
      </c>
      <c r="S1379" s="84"/>
      <c r="T1379" s="83"/>
      <c r="U1379" s="33" t="str">
        <f t="shared" si="393"/>
        <v/>
      </c>
      <c r="V1379" s="29"/>
      <c r="W1379" s="35"/>
      <c r="X1379" s="35"/>
      <c r="Y1379" s="35"/>
      <c r="Z1379" s="35"/>
      <c r="AA1379" s="24" t="str">
        <f>IF(W1379&lt;&gt;"",VLOOKUP(W1379,'Anlagentypen strukt inkl RD end'!$A$2:$H$40,8),"")</f>
        <v/>
      </c>
      <c r="AB1379" s="24" t="str">
        <f>IF(X1379&lt;&gt;"",VLOOKUP(X1379,'Anlagentypen strukt inkl RD end'!$A$2:$H$40,8),"")</f>
        <v/>
      </c>
      <c r="AC1379" s="24" t="str">
        <f>IF(Y1379&lt;&gt;"",VLOOKUP(Y1379,'Anlagentypen strukt inkl RD end'!$A$2:$H$40,8),"")</f>
        <v/>
      </c>
      <c r="AD1379" s="24" t="str">
        <f>IF(Z1379&lt;&gt;"",VLOOKUP(Z1379,'Anlagentypen strukt inkl RD end'!$A$2:$H$40,8),"")</f>
        <v/>
      </c>
      <c r="AE1379" s="33" t="str">
        <f t="shared" si="394"/>
        <v/>
      </c>
      <c r="AF1379" s="25"/>
      <c r="AG1379" s="25"/>
      <c r="AH1379" s="25"/>
      <c r="AI1379" s="25"/>
      <c r="AJ1379" s="47" t="str">
        <f t="shared" si="395"/>
        <v/>
      </c>
      <c r="AK1379" s="48" t="str">
        <f t="shared" si="389"/>
        <v/>
      </c>
      <c r="AL1379" s="47" t="str">
        <f t="shared" si="400"/>
        <v/>
      </c>
      <c r="AM1379" s="27"/>
      <c r="AN1379" s="36" t="str">
        <f t="shared" si="390"/>
        <v/>
      </c>
      <c r="AO1379" s="39" t="str">
        <f t="shared" si="404"/>
        <v/>
      </c>
      <c r="AP1379" s="39" t="str">
        <f t="shared" si="396"/>
        <v/>
      </c>
      <c r="AQ1379" s="97" t="str">
        <f t="shared" si="391"/>
        <v/>
      </c>
      <c r="AR1379" s="140" t="str">
        <f>_xlfn.IFNA(IF(AND(MATCH(B1379,SlNrfürStrecke!A:A,0)&gt;0,MATCH(C1379,SlNrfürStrecke!B:B,0)&gt;0)=TRUE,"ja","nein"),"nein")</f>
        <v>nein</v>
      </c>
      <c r="AS1379" s="140" t="str">
        <f t="shared" si="397"/>
        <v>nein</v>
      </c>
      <c r="AT1379" s="113" t="str">
        <f t="shared" si="398"/>
        <v>Ja</v>
      </c>
      <c r="AU1379" s="113"/>
      <c r="AV1379" s="141" t="s">
        <v>3607</v>
      </c>
    </row>
    <row r="1380" spans="1:48" s="39" customFormat="1" ht="39.6" x14ac:dyDescent="0.25">
      <c r="A1380" s="23" t="s">
        <v>2345</v>
      </c>
      <c r="B1380" s="77">
        <v>58205</v>
      </c>
      <c r="C1380" s="80" t="s">
        <v>3</v>
      </c>
      <c r="D1380" s="81" t="s">
        <v>3</v>
      </c>
      <c r="E1380" s="37" t="b">
        <f t="shared" si="399"/>
        <v>1</v>
      </c>
      <c r="F1380" s="37" t="b">
        <f t="shared" si="392"/>
        <v>0</v>
      </c>
      <c r="G1380" s="38" t="str">
        <f t="shared" si="401"/>
        <v xml:space="preserve">58205  </v>
      </c>
      <c r="H1380" s="18" t="s">
        <v>1987</v>
      </c>
      <c r="I1380" s="93" t="s">
        <v>2346</v>
      </c>
      <c r="J1380" s="19" t="s">
        <v>3</v>
      </c>
      <c r="K1380" s="19" t="s">
        <v>3</v>
      </c>
      <c r="L1380" s="51"/>
      <c r="M1380" s="51"/>
      <c r="N1380" s="19" t="str">
        <f t="shared" si="402"/>
        <v/>
      </c>
      <c r="O1380" s="22" t="str">
        <f t="shared" ca="1" si="405"/>
        <v>ja</v>
      </c>
      <c r="P1380" s="22" t="str">
        <f t="shared" ca="1" si="406"/>
        <v>ja</v>
      </c>
      <c r="Q1380" s="20" t="str">
        <f t="shared" ca="1" si="403"/>
        <v>Ja</v>
      </c>
      <c r="R1380" s="53" t="s">
        <v>1986</v>
      </c>
      <c r="S1380" s="73" t="s">
        <v>2345</v>
      </c>
      <c r="T1380" s="28"/>
      <c r="U1380" s="33" t="str">
        <f t="shared" si="393"/>
        <v/>
      </c>
      <c r="V1380" s="29"/>
      <c r="W1380" s="35"/>
      <c r="X1380" s="35"/>
      <c r="Y1380" s="35"/>
      <c r="Z1380" s="35"/>
      <c r="AA1380" s="24" t="str">
        <f>IF(W1380&lt;&gt;"",VLOOKUP(W1380,'Anlagentypen strukt inkl RD end'!$A$2:$H$40,8),"")</f>
        <v/>
      </c>
      <c r="AB1380" s="24" t="str">
        <f>IF(X1380&lt;&gt;"",VLOOKUP(X1380,'Anlagentypen strukt inkl RD end'!$A$2:$H$40,8),"")</f>
        <v/>
      </c>
      <c r="AC1380" s="24" t="str">
        <f>IF(Y1380&lt;&gt;"",VLOOKUP(Y1380,'Anlagentypen strukt inkl RD end'!$A$2:$H$40,8),"")</f>
        <v/>
      </c>
      <c r="AD1380" s="24" t="str">
        <f>IF(Z1380&lt;&gt;"",VLOOKUP(Z1380,'Anlagentypen strukt inkl RD end'!$A$2:$H$40,8),"")</f>
        <v/>
      </c>
      <c r="AE1380" s="33" t="str">
        <f t="shared" si="394"/>
        <v/>
      </c>
      <c r="AF1380" s="25"/>
      <c r="AG1380" s="25"/>
      <c r="AH1380" s="25"/>
      <c r="AI1380" s="25"/>
      <c r="AJ1380" s="47" t="str">
        <f t="shared" si="395"/>
        <v/>
      </c>
      <c r="AK1380" s="48" t="str">
        <f t="shared" si="389"/>
        <v/>
      </c>
      <c r="AL1380" s="47" t="str">
        <f t="shared" si="400"/>
        <v/>
      </c>
      <c r="AM1380" s="27"/>
      <c r="AN1380" s="36" t="str">
        <f t="shared" si="390"/>
        <v/>
      </c>
      <c r="AO1380" s="39" t="str">
        <f t="shared" si="404"/>
        <v/>
      </c>
      <c r="AP1380" s="39" t="str">
        <f t="shared" si="396"/>
        <v>X</v>
      </c>
      <c r="AQ1380" s="97" t="str">
        <f t="shared" si="391"/>
        <v/>
      </c>
      <c r="AR1380" s="140" t="str">
        <f>_xlfn.IFNA(IF(AND(MATCH(B1380,SlNrfürStrecke!A:A,0)&gt;0,MATCH(C1380,SlNrfürStrecke!B:B,0)&gt;0)=TRUE,"ja","nein"),"nein")</f>
        <v>ja</v>
      </c>
      <c r="AS1380" s="140" t="str">
        <f t="shared" si="397"/>
        <v>ja</v>
      </c>
      <c r="AT1380" s="113" t="str">
        <f t="shared" si="398"/>
        <v>Nein</v>
      </c>
      <c r="AU1380" s="113"/>
      <c r="AV1380" s="141" t="s">
        <v>3607</v>
      </c>
    </row>
    <row r="1381" spans="1:48" s="39" customFormat="1" ht="39.6" hidden="1" x14ac:dyDescent="0.25">
      <c r="A1381" s="23"/>
      <c r="B1381" s="77">
        <v>58205</v>
      </c>
      <c r="C1381" s="81" t="s">
        <v>7</v>
      </c>
      <c r="D1381" s="81" t="s">
        <v>8</v>
      </c>
      <c r="E1381" s="37" t="b">
        <f t="shared" si="399"/>
        <v>0</v>
      </c>
      <c r="F1381" s="37" t="b">
        <f t="shared" si="392"/>
        <v>0</v>
      </c>
      <c r="G1381" s="38" t="str">
        <f t="shared" si="401"/>
        <v>58205 77 g</v>
      </c>
      <c r="H1381" s="18" t="s">
        <v>1987</v>
      </c>
      <c r="I1381" s="94" t="s">
        <v>9</v>
      </c>
      <c r="J1381" s="19" t="s">
        <v>3</v>
      </c>
      <c r="K1381" s="19" t="s">
        <v>3</v>
      </c>
      <c r="L1381" s="51"/>
      <c r="M1381" s="51"/>
      <c r="N1381" s="19" t="str">
        <f t="shared" si="402"/>
        <v/>
      </c>
      <c r="O1381" s="22" t="str">
        <f t="shared" ca="1" si="405"/>
        <v>ja</v>
      </c>
      <c r="P1381" s="22" t="str">
        <f t="shared" ca="1" si="406"/>
        <v>ja</v>
      </c>
      <c r="Q1381" s="20" t="str">
        <f t="shared" ca="1" si="403"/>
        <v>Ja</v>
      </c>
      <c r="R1381" s="53" t="s">
        <v>1988</v>
      </c>
      <c r="S1381" s="84"/>
      <c r="T1381" s="83"/>
      <c r="U1381" s="33" t="str">
        <f t="shared" si="393"/>
        <v/>
      </c>
      <c r="V1381" s="29"/>
      <c r="W1381" s="35"/>
      <c r="X1381" s="35"/>
      <c r="Y1381" s="35"/>
      <c r="Z1381" s="35"/>
      <c r="AA1381" s="24" t="str">
        <f>IF(W1381&lt;&gt;"",VLOOKUP(W1381,'Anlagentypen strukt inkl RD end'!$A$2:$H$40,8),"")</f>
        <v/>
      </c>
      <c r="AB1381" s="24" t="str">
        <f>IF(X1381&lt;&gt;"",VLOOKUP(X1381,'Anlagentypen strukt inkl RD end'!$A$2:$H$40,8),"")</f>
        <v/>
      </c>
      <c r="AC1381" s="24" t="str">
        <f>IF(Y1381&lt;&gt;"",VLOOKUP(Y1381,'Anlagentypen strukt inkl RD end'!$A$2:$H$40,8),"")</f>
        <v/>
      </c>
      <c r="AD1381" s="24" t="str">
        <f>IF(Z1381&lt;&gt;"",VLOOKUP(Z1381,'Anlagentypen strukt inkl RD end'!$A$2:$H$40,8),"")</f>
        <v/>
      </c>
      <c r="AE1381" s="33" t="str">
        <f t="shared" si="394"/>
        <v/>
      </c>
      <c r="AF1381" s="25"/>
      <c r="AG1381" s="25"/>
      <c r="AH1381" s="25"/>
      <c r="AI1381" s="25"/>
      <c r="AJ1381" s="47" t="str">
        <f t="shared" si="395"/>
        <v/>
      </c>
      <c r="AK1381" s="48" t="str">
        <f t="shared" si="389"/>
        <v/>
      </c>
      <c r="AL1381" s="47" t="str">
        <f t="shared" si="400"/>
        <v/>
      </c>
      <c r="AM1381" s="27"/>
      <c r="AN1381" s="36" t="str">
        <f t="shared" si="390"/>
        <v/>
      </c>
      <c r="AO1381" s="39" t="str">
        <f t="shared" si="404"/>
        <v/>
      </c>
      <c r="AP1381" s="39" t="str">
        <f t="shared" si="396"/>
        <v/>
      </c>
      <c r="AQ1381" s="97" t="str">
        <f t="shared" si="391"/>
        <v/>
      </c>
      <c r="AR1381" s="113" t="str">
        <f>_xlfn.IFNA(IF(AND(MATCH(B1381,SlNrfürStrecke!A:A,0)&gt;0,MATCH(C1381,SlNrfürStrecke!B:B,0)&gt;0)=TRUE,"ja","nein"),"nein")</f>
        <v>nein</v>
      </c>
      <c r="AS1381" s="140" t="str">
        <f t="shared" si="397"/>
        <v>nein</v>
      </c>
      <c r="AT1381" s="113" t="str">
        <f t="shared" si="398"/>
        <v>Ja</v>
      </c>
      <c r="AU1381" s="113"/>
      <c r="AV1381" s="141" t="s">
        <v>3607</v>
      </c>
    </row>
    <row r="1382" spans="1:48" s="39" customFormat="1" ht="39.6" x14ac:dyDescent="0.25">
      <c r="A1382" s="23" t="s">
        <v>2345</v>
      </c>
      <c r="B1382" s="77">
        <v>58208</v>
      </c>
      <c r="C1382" s="80" t="s">
        <v>3</v>
      </c>
      <c r="D1382" s="81" t="s">
        <v>3</v>
      </c>
      <c r="E1382" s="37" t="b">
        <f t="shared" si="399"/>
        <v>1</v>
      </c>
      <c r="F1382" s="37" t="b">
        <f t="shared" si="392"/>
        <v>0</v>
      </c>
      <c r="G1382" s="38" t="str">
        <f t="shared" si="401"/>
        <v xml:space="preserve">58208  </v>
      </c>
      <c r="H1382" s="18" t="s">
        <v>1991</v>
      </c>
      <c r="I1382" s="93" t="s">
        <v>2346</v>
      </c>
      <c r="J1382" s="19" t="s">
        <v>3442</v>
      </c>
      <c r="K1382" s="19" t="s">
        <v>3</v>
      </c>
      <c r="L1382" s="51"/>
      <c r="M1382" s="51"/>
      <c r="N1382" s="19" t="str">
        <f t="shared" si="402"/>
        <v/>
      </c>
      <c r="O1382" s="22" t="str">
        <f t="shared" ca="1" si="405"/>
        <v>ja</v>
      </c>
      <c r="P1382" s="22" t="str">
        <f t="shared" ca="1" si="406"/>
        <v>ja</v>
      </c>
      <c r="Q1382" s="20" t="str">
        <f t="shared" ca="1" si="403"/>
        <v>Ja</v>
      </c>
      <c r="R1382" s="53" t="s">
        <v>1989</v>
      </c>
      <c r="S1382" s="73" t="s">
        <v>2345</v>
      </c>
      <c r="T1382" s="28"/>
      <c r="U1382" s="33" t="str">
        <f t="shared" si="393"/>
        <v/>
      </c>
      <c r="V1382" s="29"/>
      <c r="W1382" s="35"/>
      <c r="X1382" s="35"/>
      <c r="Y1382" s="35"/>
      <c r="Z1382" s="35"/>
      <c r="AA1382" s="24" t="str">
        <f>IF(W1382&lt;&gt;"",VLOOKUP(W1382,'Anlagentypen strukt inkl RD end'!$A$2:$H$40,8),"")</f>
        <v/>
      </c>
      <c r="AB1382" s="24" t="str">
        <f>IF(X1382&lt;&gt;"",VLOOKUP(X1382,'Anlagentypen strukt inkl RD end'!$A$2:$H$40,8),"")</f>
        <v/>
      </c>
      <c r="AC1382" s="24" t="str">
        <f>IF(Y1382&lt;&gt;"",VLOOKUP(Y1382,'Anlagentypen strukt inkl RD end'!$A$2:$H$40,8),"")</f>
        <v/>
      </c>
      <c r="AD1382" s="24" t="str">
        <f>IF(Z1382&lt;&gt;"",VLOOKUP(Z1382,'Anlagentypen strukt inkl RD end'!$A$2:$H$40,8),"")</f>
        <v/>
      </c>
      <c r="AE1382" s="33" t="str">
        <f t="shared" si="394"/>
        <v/>
      </c>
      <c r="AF1382" s="25"/>
      <c r="AG1382" s="25"/>
      <c r="AH1382" s="25"/>
      <c r="AI1382" s="25"/>
      <c r="AJ1382" s="47" t="str">
        <f t="shared" si="395"/>
        <v/>
      </c>
      <c r="AK1382" s="48" t="str">
        <f t="shared" si="389"/>
        <v/>
      </c>
      <c r="AL1382" s="47" t="str">
        <f t="shared" si="400"/>
        <v/>
      </c>
      <c r="AM1382" s="27"/>
      <c r="AN1382" s="36" t="str">
        <f t="shared" si="390"/>
        <v/>
      </c>
      <c r="AO1382" s="39" t="str">
        <f t="shared" si="404"/>
        <v/>
      </c>
      <c r="AP1382" s="39" t="str">
        <f t="shared" si="396"/>
        <v>X</v>
      </c>
      <c r="AQ1382" s="97" t="str">
        <f t="shared" si="391"/>
        <v/>
      </c>
      <c r="AR1382" s="140" t="str">
        <f>_xlfn.IFNA(IF(AND(MATCH(B1382,SlNrfürStrecke!A:A,0)&gt;0,MATCH(C1382,SlNrfürStrecke!B:B,0)&gt;0)=TRUE,"ja","nein"),"nein")</f>
        <v>ja</v>
      </c>
      <c r="AS1382" s="140" t="str">
        <f t="shared" si="397"/>
        <v>ja</v>
      </c>
      <c r="AT1382" s="113" t="str">
        <f t="shared" si="398"/>
        <v>Nein</v>
      </c>
      <c r="AU1382" s="113"/>
      <c r="AV1382" s="141" t="s">
        <v>3607</v>
      </c>
    </row>
    <row r="1383" spans="1:48" s="39" customFormat="1" hidden="1" x14ac:dyDescent="0.25">
      <c r="A1383" s="23"/>
      <c r="B1383" s="77">
        <v>59101</v>
      </c>
      <c r="C1383" s="80" t="s">
        <v>3</v>
      </c>
      <c r="D1383" s="81" t="s">
        <v>174</v>
      </c>
      <c r="E1383" s="37" t="b">
        <f t="shared" si="399"/>
        <v>0</v>
      </c>
      <c r="F1383" s="37" t="b">
        <f t="shared" si="392"/>
        <v>0</v>
      </c>
      <c r="G1383" s="38" t="str">
        <f t="shared" si="401"/>
        <v>59101  gn</v>
      </c>
      <c r="H1383" s="18" t="s">
        <v>1993</v>
      </c>
      <c r="I1383" s="93" t="s">
        <v>2346</v>
      </c>
      <c r="J1383" s="19" t="s">
        <v>3</v>
      </c>
      <c r="K1383" s="19" t="s">
        <v>3</v>
      </c>
      <c r="L1383" s="51"/>
      <c r="M1383" s="51"/>
      <c r="N1383" s="19" t="str">
        <f t="shared" si="402"/>
        <v/>
      </c>
      <c r="O1383" s="22" t="str">
        <f t="shared" ca="1" si="405"/>
        <v>ja</v>
      </c>
      <c r="P1383" s="22" t="str">
        <f t="shared" ca="1" si="406"/>
        <v>ja</v>
      </c>
      <c r="Q1383" s="20" t="str">
        <f t="shared" ca="1" si="403"/>
        <v>Ja</v>
      </c>
      <c r="R1383" s="53" t="s">
        <v>1992</v>
      </c>
      <c r="S1383" s="84"/>
      <c r="T1383" s="83"/>
      <c r="U1383" s="33" t="str">
        <f t="shared" si="393"/>
        <v/>
      </c>
      <c r="V1383" s="29"/>
      <c r="W1383" s="35"/>
      <c r="X1383" s="35"/>
      <c r="Y1383" s="35"/>
      <c r="Z1383" s="35"/>
      <c r="AA1383" s="24" t="str">
        <f>IF(W1383&lt;&gt;"",VLOOKUP(W1383,'Anlagentypen strukt inkl RD end'!$A$2:$H$40,8),"")</f>
        <v/>
      </c>
      <c r="AB1383" s="24" t="str">
        <f>IF(X1383&lt;&gt;"",VLOOKUP(X1383,'Anlagentypen strukt inkl RD end'!$A$2:$H$40,8),"")</f>
        <v/>
      </c>
      <c r="AC1383" s="24" t="str">
        <f>IF(Y1383&lt;&gt;"",VLOOKUP(Y1383,'Anlagentypen strukt inkl RD end'!$A$2:$H$40,8),"")</f>
        <v/>
      </c>
      <c r="AD1383" s="24" t="str">
        <f>IF(Z1383&lt;&gt;"",VLOOKUP(Z1383,'Anlagentypen strukt inkl RD end'!$A$2:$H$40,8),"")</f>
        <v/>
      </c>
      <c r="AE1383" s="33" t="str">
        <f t="shared" si="394"/>
        <v/>
      </c>
      <c r="AF1383" s="25"/>
      <c r="AG1383" s="25"/>
      <c r="AH1383" s="25"/>
      <c r="AI1383" s="25"/>
      <c r="AJ1383" s="47" t="str">
        <f t="shared" si="395"/>
        <v/>
      </c>
      <c r="AK1383" s="48" t="str">
        <f t="shared" si="389"/>
        <v/>
      </c>
      <c r="AL1383" s="47" t="str">
        <f t="shared" si="400"/>
        <v/>
      </c>
      <c r="AM1383" s="27"/>
      <c r="AN1383" s="36" t="str">
        <f t="shared" si="390"/>
        <v/>
      </c>
      <c r="AO1383" s="39" t="str">
        <f t="shared" si="404"/>
        <v/>
      </c>
      <c r="AP1383" s="39" t="str">
        <f t="shared" si="396"/>
        <v/>
      </c>
      <c r="AQ1383" s="97" t="str">
        <f t="shared" si="391"/>
        <v/>
      </c>
      <c r="AR1383" s="140" t="str">
        <f>_xlfn.IFNA(IF(AND(MATCH(B1383,SlNrfürStrecke!A:A,0)&gt;0,MATCH(C1383,SlNrfürStrecke!B:B,0)&gt;0)=TRUE,"ja","nein"),"nein")</f>
        <v>nein</v>
      </c>
      <c r="AS1383" s="140" t="str">
        <f t="shared" si="397"/>
        <v>nein</v>
      </c>
      <c r="AT1383" s="113" t="str">
        <f t="shared" si="398"/>
        <v>Ja</v>
      </c>
      <c r="AU1383" s="113"/>
      <c r="AV1383" s="141" t="s">
        <v>3607</v>
      </c>
    </row>
    <row r="1384" spans="1:48" s="39" customFormat="1" hidden="1" x14ac:dyDescent="0.25">
      <c r="A1384" s="23"/>
      <c r="B1384" s="77">
        <v>59102</v>
      </c>
      <c r="C1384" s="80" t="s">
        <v>3</v>
      </c>
      <c r="D1384" s="81" t="s">
        <v>174</v>
      </c>
      <c r="E1384" s="37" t="b">
        <f t="shared" si="399"/>
        <v>0</v>
      </c>
      <c r="F1384" s="37" t="b">
        <f t="shared" si="392"/>
        <v>0</v>
      </c>
      <c r="G1384" s="38" t="str">
        <f t="shared" si="401"/>
        <v>59102  gn</v>
      </c>
      <c r="H1384" s="18" t="s">
        <v>1995</v>
      </c>
      <c r="I1384" s="93" t="s">
        <v>2346</v>
      </c>
      <c r="J1384" s="19" t="s">
        <v>3</v>
      </c>
      <c r="K1384" s="19" t="s">
        <v>3</v>
      </c>
      <c r="L1384" s="51"/>
      <c r="M1384" s="51"/>
      <c r="N1384" s="19" t="str">
        <f t="shared" si="402"/>
        <v/>
      </c>
      <c r="O1384" s="22" t="str">
        <f t="shared" ca="1" si="405"/>
        <v>ja</v>
      </c>
      <c r="P1384" s="22" t="str">
        <f t="shared" ca="1" si="406"/>
        <v>ja</v>
      </c>
      <c r="Q1384" s="20" t="str">
        <f t="shared" ca="1" si="403"/>
        <v>Ja</v>
      </c>
      <c r="R1384" s="53" t="s">
        <v>1994</v>
      </c>
      <c r="S1384" s="84"/>
      <c r="T1384" s="83"/>
      <c r="U1384" s="33" t="str">
        <f t="shared" si="393"/>
        <v/>
      </c>
      <c r="V1384" s="29"/>
      <c r="W1384" s="35"/>
      <c r="X1384" s="35"/>
      <c r="Y1384" s="35"/>
      <c r="Z1384" s="35"/>
      <c r="AA1384" s="24" t="str">
        <f>IF(W1384&lt;&gt;"",VLOOKUP(W1384,'Anlagentypen strukt inkl RD end'!$A$2:$H$40,8),"")</f>
        <v/>
      </c>
      <c r="AB1384" s="24" t="str">
        <f>IF(X1384&lt;&gt;"",VLOOKUP(X1384,'Anlagentypen strukt inkl RD end'!$A$2:$H$40,8),"")</f>
        <v/>
      </c>
      <c r="AC1384" s="24" t="str">
        <f>IF(Y1384&lt;&gt;"",VLOOKUP(Y1384,'Anlagentypen strukt inkl RD end'!$A$2:$H$40,8),"")</f>
        <v/>
      </c>
      <c r="AD1384" s="24" t="str">
        <f>IF(Z1384&lt;&gt;"",VLOOKUP(Z1384,'Anlagentypen strukt inkl RD end'!$A$2:$H$40,8),"")</f>
        <v/>
      </c>
      <c r="AE1384" s="33" t="str">
        <f t="shared" si="394"/>
        <v/>
      </c>
      <c r="AF1384" s="25"/>
      <c r="AG1384" s="25"/>
      <c r="AH1384" s="25"/>
      <c r="AI1384" s="25"/>
      <c r="AJ1384" s="47" t="str">
        <f t="shared" si="395"/>
        <v/>
      </c>
      <c r="AK1384" s="48" t="str">
        <f t="shared" si="389"/>
        <v/>
      </c>
      <c r="AL1384" s="47" t="str">
        <f t="shared" si="400"/>
        <v/>
      </c>
      <c r="AM1384" s="27"/>
      <c r="AN1384" s="36" t="str">
        <f t="shared" si="390"/>
        <v/>
      </c>
      <c r="AO1384" s="39" t="str">
        <f t="shared" si="404"/>
        <v/>
      </c>
      <c r="AP1384" s="39" t="str">
        <f t="shared" si="396"/>
        <v/>
      </c>
      <c r="AQ1384" s="97" t="str">
        <f t="shared" si="391"/>
        <v/>
      </c>
      <c r="AR1384" s="140" t="str">
        <f>_xlfn.IFNA(IF(AND(MATCH(B1384,SlNrfürStrecke!A:A,0)&gt;0,MATCH(C1384,SlNrfürStrecke!B:B,0)&gt;0)=TRUE,"ja","nein"),"nein")</f>
        <v>nein</v>
      </c>
      <c r="AS1384" s="140" t="str">
        <f t="shared" si="397"/>
        <v>nein</v>
      </c>
      <c r="AT1384" s="113" t="str">
        <f t="shared" si="398"/>
        <v>Ja</v>
      </c>
      <c r="AU1384" s="113"/>
      <c r="AV1384" s="141" t="s">
        <v>3607</v>
      </c>
    </row>
    <row r="1385" spans="1:48" s="39" customFormat="1" ht="26.4" hidden="1" x14ac:dyDescent="0.25">
      <c r="A1385" s="23"/>
      <c r="B1385" s="77">
        <v>59103</v>
      </c>
      <c r="C1385" s="80" t="s">
        <v>3</v>
      </c>
      <c r="D1385" s="81" t="s">
        <v>8</v>
      </c>
      <c r="E1385" s="37" t="b">
        <f t="shared" si="399"/>
        <v>0</v>
      </c>
      <c r="F1385" s="37" t="b">
        <f t="shared" si="392"/>
        <v>0</v>
      </c>
      <c r="G1385" s="38" t="str">
        <f t="shared" si="401"/>
        <v>59103  g</v>
      </c>
      <c r="H1385" s="18" t="s">
        <v>1997</v>
      </c>
      <c r="I1385" s="93" t="s">
        <v>2346</v>
      </c>
      <c r="J1385" s="19" t="s">
        <v>3</v>
      </c>
      <c r="K1385" s="19" t="s">
        <v>3</v>
      </c>
      <c r="L1385" s="51"/>
      <c r="M1385" s="51"/>
      <c r="N1385" s="19" t="str">
        <f t="shared" si="402"/>
        <v/>
      </c>
      <c r="O1385" s="22" t="str">
        <f t="shared" ca="1" si="405"/>
        <v>ja</v>
      </c>
      <c r="P1385" s="22" t="str">
        <f t="shared" ca="1" si="406"/>
        <v>ja</v>
      </c>
      <c r="Q1385" s="20" t="str">
        <f t="shared" ca="1" si="403"/>
        <v>Ja</v>
      </c>
      <c r="R1385" s="53" t="s">
        <v>1996</v>
      </c>
      <c r="S1385" s="84"/>
      <c r="T1385" s="83"/>
      <c r="U1385" s="33" t="str">
        <f t="shared" si="393"/>
        <v/>
      </c>
      <c r="V1385" s="29"/>
      <c r="W1385" s="35"/>
      <c r="X1385" s="35"/>
      <c r="Y1385" s="35"/>
      <c r="Z1385" s="35"/>
      <c r="AA1385" s="24" t="str">
        <f>IF(W1385&lt;&gt;"",VLOOKUP(W1385,'Anlagentypen strukt inkl RD end'!$A$2:$H$40,8),"")</f>
        <v/>
      </c>
      <c r="AB1385" s="24" t="str">
        <f>IF(X1385&lt;&gt;"",VLOOKUP(X1385,'Anlagentypen strukt inkl RD end'!$A$2:$H$40,8),"")</f>
        <v/>
      </c>
      <c r="AC1385" s="24" t="str">
        <f>IF(Y1385&lt;&gt;"",VLOOKUP(Y1385,'Anlagentypen strukt inkl RD end'!$A$2:$H$40,8),"")</f>
        <v/>
      </c>
      <c r="AD1385" s="24" t="str">
        <f>IF(Z1385&lt;&gt;"",VLOOKUP(Z1385,'Anlagentypen strukt inkl RD end'!$A$2:$H$40,8),"")</f>
        <v/>
      </c>
      <c r="AE1385" s="33" t="str">
        <f t="shared" si="394"/>
        <v/>
      </c>
      <c r="AF1385" s="25"/>
      <c r="AG1385" s="25"/>
      <c r="AH1385" s="25"/>
      <c r="AI1385" s="25"/>
      <c r="AJ1385" s="47" t="str">
        <f t="shared" si="395"/>
        <v/>
      </c>
      <c r="AK1385" s="48" t="str">
        <f t="shared" si="389"/>
        <v/>
      </c>
      <c r="AL1385" s="47" t="str">
        <f t="shared" si="400"/>
        <v/>
      </c>
      <c r="AM1385" s="27"/>
      <c r="AN1385" s="36" t="str">
        <f t="shared" si="390"/>
        <v/>
      </c>
      <c r="AO1385" s="39" t="str">
        <f t="shared" si="404"/>
        <v/>
      </c>
      <c r="AP1385" s="39" t="str">
        <f t="shared" si="396"/>
        <v/>
      </c>
      <c r="AQ1385" s="97" t="str">
        <f t="shared" si="391"/>
        <v/>
      </c>
      <c r="AR1385" s="140" t="str">
        <f>_xlfn.IFNA(IF(AND(MATCH(B1385,SlNrfürStrecke!A:A,0)&gt;0,MATCH(C1385,SlNrfürStrecke!B:B,0)&gt;0)=TRUE,"ja","nein"),"nein")</f>
        <v>nein</v>
      </c>
      <c r="AS1385" s="140" t="str">
        <f t="shared" si="397"/>
        <v>nein</v>
      </c>
      <c r="AT1385" s="113" t="str">
        <f t="shared" si="398"/>
        <v>Ja</v>
      </c>
      <c r="AU1385" s="113"/>
      <c r="AV1385" s="141" t="s">
        <v>3607</v>
      </c>
    </row>
    <row r="1386" spans="1:48" s="39" customFormat="1" ht="66" hidden="1" x14ac:dyDescent="0.25">
      <c r="A1386" s="23"/>
      <c r="B1386" s="77">
        <v>59201</v>
      </c>
      <c r="C1386" s="80" t="s">
        <v>3</v>
      </c>
      <c r="D1386" s="81" t="s">
        <v>8</v>
      </c>
      <c r="E1386" s="37" t="b">
        <f t="shared" si="399"/>
        <v>0</v>
      </c>
      <c r="F1386" s="37" t="b">
        <f t="shared" si="392"/>
        <v>0</v>
      </c>
      <c r="G1386" s="38" t="str">
        <f t="shared" si="401"/>
        <v>59201  g</v>
      </c>
      <c r="H1386" s="18" t="s">
        <v>1999</v>
      </c>
      <c r="I1386" s="93" t="s">
        <v>2346</v>
      </c>
      <c r="J1386" s="19" t="s">
        <v>3</v>
      </c>
      <c r="K1386" s="19" t="s">
        <v>2000</v>
      </c>
      <c r="L1386" s="51"/>
      <c r="M1386" s="51"/>
      <c r="N1386" s="19" t="str">
        <f t="shared" si="402"/>
        <v/>
      </c>
      <c r="O1386" s="22" t="str">
        <f t="shared" ca="1" si="405"/>
        <v>ja</v>
      </c>
      <c r="P1386" s="22" t="str">
        <f t="shared" ca="1" si="406"/>
        <v>ja</v>
      </c>
      <c r="Q1386" s="20" t="str">
        <f t="shared" ca="1" si="403"/>
        <v>Ja</v>
      </c>
      <c r="R1386" s="53" t="s">
        <v>1998</v>
      </c>
      <c r="S1386" s="84"/>
      <c r="T1386" s="83"/>
      <c r="U1386" s="33" t="str">
        <f t="shared" si="393"/>
        <v/>
      </c>
      <c r="V1386" s="29"/>
      <c r="W1386" s="35"/>
      <c r="X1386" s="35"/>
      <c r="Y1386" s="35"/>
      <c r="Z1386" s="35"/>
      <c r="AA1386" s="24" t="str">
        <f>IF(W1386&lt;&gt;"",VLOOKUP(W1386,'Anlagentypen strukt inkl RD end'!$A$2:$H$40,8),"")</f>
        <v/>
      </c>
      <c r="AB1386" s="24" t="str">
        <f>IF(X1386&lt;&gt;"",VLOOKUP(X1386,'Anlagentypen strukt inkl RD end'!$A$2:$H$40,8),"")</f>
        <v/>
      </c>
      <c r="AC1386" s="24" t="str">
        <f>IF(Y1386&lt;&gt;"",VLOOKUP(Y1386,'Anlagentypen strukt inkl RD end'!$A$2:$H$40,8),"")</f>
        <v/>
      </c>
      <c r="AD1386" s="24" t="str">
        <f>IF(Z1386&lt;&gt;"",VLOOKUP(Z1386,'Anlagentypen strukt inkl RD end'!$A$2:$H$40,8),"")</f>
        <v/>
      </c>
      <c r="AE1386" s="33" t="str">
        <f t="shared" si="394"/>
        <v/>
      </c>
      <c r="AF1386" s="25"/>
      <c r="AG1386" s="25"/>
      <c r="AH1386" s="25"/>
      <c r="AI1386" s="25"/>
      <c r="AJ1386" s="47" t="str">
        <f t="shared" si="395"/>
        <v/>
      </c>
      <c r="AK1386" s="48" t="str">
        <f t="shared" si="389"/>
        <v/>
      </c>
      <c r="AL1386" s="47" t="str">
        <f t="shared" si="400"/>
        <v/>
      </c>
      <c r="AM1386" s="27"/>
      <c r="AN1386" s="36" t="str">
        <f t="shared" si="390"/>
        <v/>
      </c>
      <c r="AO1386" s="39" t="str">
        <f t="shared" si="404"/>
        <v/>
      </c>
      <c r="AP1386" s="39" t="str">
        <f t="shared" si="396"/>
        <v/>
      </c>
      <c r="AQ1386" s="97" t="str">
        <f t="shared" si="391"/>
        <v/>
      </c>
      <c r="AR1386" s="140" t="str">
        <f>_xlfn.IFNA(IF(AND(MATCH(B1386,SlNrfürStrecke!A:A,0)&gt;0,MATCH(C1386,SlNrfürStrecke!B:B,0)&gt;0)=TRUE,"ja","nein"),"nein")</f>
        <v>nein</v>
      </c>
      <c r="AS1386" s="140" t="str">
        <f t="shared" si="397"/>
        <v>nein</v>
      </c>
      <c r="AT1386" s="113" t="str">
        <f t="shared" si="398"/>
        <v>Ja</v>
      </c>
      <c r="AU1386" s="113"/>
      <c r="AV1386" s="141" t="s">
        <v>3607</v>
      </c>
    </row>
    <row r="1387" spans="1:48" s="39" customFormat="1" ht="66" hidden="1" x14ac:dyDescent="0.25">
      <c r="A1387" s="23"/>
      <c r="B1387" s="77">
        <v>59202</v>
      </c>
      <c r="C1387" s="80" t="s">
        <v>3</v>
      </c>
      <c r="D1387" s="81" t="s">
        <v>8</v>
      </c>
      <c r="E1387" s="37" t="b">
        <f t="shared" si="399"/>
        <v>0</v>
      </c>
      <c r="F1387" s="37" t="b">
        <f t="shared" si="392"/>
        <v>0</v>
      </c>
      <c r="G1387" s="38" t="str">
        <f t="shared" si="401"/>
        <v>59202  g</v>
      </c>
      <c r="H1387" s="18" t="s">
        <v>2002</v>
      </c>
      <c r="I1387" s="93" t="s">
        <v>2346</v>
      </c>
      <c r="J1387" s="19" t="s">
        <v>3</v>
      </c>
      <c r="K1387" s="19" t="s">
        <v>2003</v>
      </c>
      <c r="L1387" s="51"/>
      <c r="M1387" s="51"/>
      <c r="N1387" s="19" t="str">
        <f t="shared" si="402"/>
        <v/>
      </c>
      <c r="O1387" s="22" t="str">
        <f t="shared" ca="1" si="405"/>
        <v>ja</v>
      </c>
      <c r="P1387" s="22" t="str">
        <f t="shared" ca="1" si="406"/>
        <v>ja</v>
      </c>
      <c r="Q1387" s="20" t="str">
        <f t="shared" ca="1" si="403"/>
        <v>Ja</v>
      </c>
      <c r="R1387" s="53" t="s">
        <v>2001</v>
      </c>
      <c r="S1387" s="84"/>
      <c r="T1387" s="83"/>
      <c r="U1387" s="33" t="str">
        <f t="shared" si="393"/>
        <v/>
      </c>
      <c r="V1387" s="29"/>
      <c r="W1387" s="35"/>
      <c r="X1387" s="35"/>
      <c r="Y1387" s="35"/>
      <c r="Z1387" s="35"/>
      <c r="AA1387" s="24" t="str">
        <f>IF(W1387&lt;&gt;"",VLOOKUP(W1387,'Anlagentypen strukt inkl RD end'!$A$2:$H$40,8),"")</f>
        <v/>
      </c>
      <c r="AB1387" s="24" t="str">
        <f>IF(X1387&lt;&gt;"",VLOOKUP(X1387,'Anlagentypen strukt inkl RD end'!$A$2:$H$40,8),"")</f>
        <v/>
      </c>
      <c r="AC1387" s="24" t="str">
        <f>IF(Y1387&lt;&gt;"",VLOOKUP(Y1387,'Anlagentypen strukt inkl RD end'!$A$2:$H$40,8),"")</f>
        <v/>
      </c>
      <c r="AD1387" s="24" t="str">
        <f>IF(Z1387&lt;&gt;"",VLOOKUP(Z1387,'Anlagentypen strukt inkl RD end'!$A$2:$H$40,8),"")</f>
        <v/>
      </c>
      <c r="AE1387" s="33" t="str">
        <f t="shared" si="394"/>
        <v/>
      </c>
      <c r="AF1387" s="25"/>
      <c r="AG1387" s="25"/>
      <c r="AH1387" s="25"/>
      <c r="AI1387" s="25"/>
      <c r="AJ1387" s="47" t="str">
        <f t="shared" si="395"/>
        <v/>
      </c>
      <c r="AK1387" s="48" t="str">
        <f t="shared" si="389"/>
        <v/>
      </c>
      <c r="AL1387" s="47" t="str">
        <f t="shared" si="400"/>
        <v/>
      </c>
      <c r="AM1387" s="27"/>
      <c r="AN1387" s="36" t="str">
        <f t="shared" si="390"/>
        <v/>
      </c>
      <c r="AO1387" s="39" t="str">
        <f t="shared" si="404"/>
        <v/>
      </c>
      <c r="AP1387" s="39" t="str">
        <f t="shared" si="396"/>
        <v/>
      </c>
      <c r="AQ1387" s="97" t="str">
        <f t="shared" si="391"/>
        <v/>
      </c>
      <c r="AR1387" s="140" t="str">
        <f>_xlfn.IFNA(IF(AND(MATCH(B1387,SlNrfürStrecke!A:A,0)&gt;0,MATCH(C1387,SlNrfürStrecke!B:B,0)&gt;0)=TRUE,"ja","nein"),"nein")</f>
        <v>nein</v>
      </c>
      <c r="AS1387" s="140" t="str">
        <f t="shared" si="397"/>
        <v>nein</v>
      </c>
      <c r="AT1387" s="113" t="str">
        <f t="shared" si="398"/>
        <v>Ja</v>
      </c>
      <c r="AU1387" s="113"/>
      <c r="AV1387" s="141" t="s">
        <v>3607</v>
      </c>
    </row>
    <row r="1388" spans="1:48" s="39" customFormat="1" ht="26.4" hidden="1" x14ac:dyDescent="0.25">
      <c r="A1388" s="23"/>
      <c r="B1388" s="77">
        <v>59305</v>
      </c>
      <c r="C1388" s="80" t="s">
        <v>3</v>
      </c>
      <c r="D1388" s="81" t="s">
        <v>8</v>
      </c>
      <c r="E1388" s="37" t="b">
        <f t="shared" si="399"/>
        <v>0</v>
      </c>
      <c r="F1388" s="37" t="b">
        <f t="shared" si="392"/>
        <v>0</v>
      </c>
      <c r="G1388" s="38" t="str">
        <f t="shared" si="401"/>
        <v>59305  g</v>
      </c>
      <c r="H1388" s="18" t="s">
        <v>2005</v>
      </c>
      <c r="I1388" s="93" t="s">
        <v>2346</v>
      </c>
      <c r="J1388" s="19" t="s">
        <v>3</v>
      </c>
      <c r="K1388" s="19" t="s">
        <v>2006</v>
      </c>
      <c r="L1388" s="51"/>
      <c r="M1388" s="51"/>
      <c r="N1388" s="19" t="str">
        <f t="shared" si="402"/>
        <v/>
      </c>
      <c r="O1388" s="22" t="str">
        <f t="shared" ca="1" si="405"/>
        <v>ja</v>
      </c>
      <c r="P1388" s="22" t="str">
        <f t="shared" ca="1" si="406"/>
        <v>ja</v>
      </c>
      <c r="Q1388" s="20" t="str">
        <f t="shared" ca="1" si="403"/>
        <v>Ja</v>
      </c>
      <c r="R1388" s="53" t="s">
        <v>2004</v>
      </c>
      <c r="S1388" s="84"/>
      <c r="T1388" s="83"/>
      <c r="U1388" s="33" t="str">
        <f t="shared" si="393"/>
        <v/>
      </c>
      <c r="V1388" s="29"/>
      <c r="W1388" s="35"/>
      <c r="X1388" s="35"/>
      <c r="Y1388" s="35"/>
      <c r="Z1388" s="35"/>
      <c r="AA1388" s="24" t="str">
        <f>IF(W1388&lt;&gt;"",VLOOKUP(W1388,'Anlagentypen strukt inkl RD end'!$A$2:$H$40,8),"")</f>
        <v/>
      </c>
      <c r="AB1388" s="24" t="str">
        <f>IF(X1388&lt;&gt;"",VLOOKUP(X1388,'Anlagentypen strukt inkl RD end'!$A$2:$H$40,8),"")</f>
        <v/>
      </c>
      <c r="AC1388" s="24" t="str">
        <f>IF(Y1388&lt;&gt;"",VLOOKUP(Y1388,'Anlagentypen strukt inkl RD end'!$A$2:$H$40,8),"")</f>
        <v/>
      </c>
      <c r="AD1388" s="24" t="str">
        <f>IF(Z1388&lt;&gt;"",VLOOKUP(Z1388,'Anlagentypen strukt inkl RD end'!$A$2:$H$40,8),"")</f>
        <v/>
      </c>
      <c r="AE1388" s="33" t="str">
        <f t="shared" si="394"/>
        <v/>
      </c>
      <c r="AF1388" s="25"/>
      <c r="AG1388" s="25"/>
      <c r="AH1388" s="25"/>
      <c r="AI1388" s="25"/>
      <c r="AJ1388" s="47" t="str">
        <f t="shared" si="395"/>
        <v/>
      </c>
      <c r="AK1388" s="48" t="str">
        <f t="shared" si="389"/>
        <v/>
      </c>
      <c r="AL1388" s="47" t="str">
        <f t="shared" si="400"/>
        <v/>
      </c>
      <c r="AM1388" s="27"/>
      <c r="AN1388" s="36" t="str">
        <f t="shared" si="390"/>
        <v/>
      </c>
      <c r="AO1388" s="39" t="str">
        <f t="shared" si="404"/>
        <v/>
      </c>
      <c r="AP1388" s="39" t="str">
        <f t="shared" si="396"/>
        <v/>
      </c>
      <c r="AQ1388" s="97" t="str">
        <f t="shared" si="391"/>
        <v/>
      </c>
      <c r="AR1388" s="140" t="str">
        <f>_xlfn.IFNA(IF(AND(MATCH(B1388,SlNrfürStrecke!A:A,0)&gt;0,MATCH(C1388,SlNrfürStrecke!B:B,0)&gt;0)=TRUE,"ja","nein"),"nein")</f>
        <v>nein</v>
      </c>
      <c r="AS1388" s="140" t="str">
        <f t="shared" si="397"/>
        <v>nein</v>
      </c>
      <c r="AT1388" s="113" t="str">
        <f t="shared" si="398"/>
        <v>Ja</v>
      </c>
      <c r="AU1388" s="113"/>
      <c r="AV1388" s="141" t="s">
        <v>3607</v>
      </c>
    </row>
    <row r="1389" spans="1:48" s="39" customFormat="1" ht="26.4" hidden="1" x14ac:dyDescent="0.25">
      <c r="A1389" s="23"/>
      <c r="B1389" s="77">
        <v>59306</v>
      </c>
      <c r="C1389" s="80" t="s">
        <v>3</v>
      </c>
      <c r="D1389" s="81" t="s">
        <v>3</v>
      </c>
      <c r="E1389" s="37" t="b">
        <f t="shared" si="399"/>
        <v>0</v>
      </c>
      <c r="F1389" s="37" t="b">
        <f t="shared" si="392"/>
        <v>0</v>
      </c>
      <c r="G1389" s="38" t="str">
        <f t="shared" si="401"/>
        <v xml:space="preserve">59306  </v>
      </c>
      <c r="H1389" s="18" t="s">
        <v>2008</v>
      </c>
      <c r="I1389" s="93" t="s">
        <v>2346</v>
      </c>
      <c r="J1389" s="19" t="s">
        <v>3443</v>
      </c>
      <c r="K1389" s="19" t="s">
        <v>3</v>
      </c>
      <c r="L1389" s="51"/>
      <c r="M1389" s="51"/>
      <c r="N1389" s="19" t="str">
        <f t="shared" si="402"/>
        <v/>
      </c>
      <c r="O1389" s="22" t="str">
        <f t="shared" ca="1" si="405"/>
        <v>ja</v>
      </c>
      <c r="P1389" s="22" t="str">
        <f t="shared" ca="1" si="406"/>
        <v>ja</v>
      </c>
      <c r="Q1389" s="20" t="str">
        <f t="shared" ca="1" si="403"/>
        <v>Ja</v>
      </c>
      <c r="R1389" s="53" t="s">
        <v>2007</v>
      </c>
      <c r="S1389" s="73"/>
      <c r="T1389" s="28"/>
      <c r="U1389" s="33" t="str">
        <f t="shared" si="393"/>
        <v/>
      </c>
      <c r="V1389" s="29"/>
      <c r="W1389" s="35"/>
      <c r="X1389" s="35"/>
      <c r="Y1389" s="35"/>
      <c r="Z1389" s="35"/>
      <c r="AA1389" s="24" t="str">
        <f>IF(W1389&lt;&gt;"",VLOOKUP(W1389,'Anlagentypen strukt inkl RD end'!$A$2:$H$40,8),"")</f>
        <v/>
      </c>
      <c r="AB1389" s="24" t="str">
        <f>IF(X1389&lt;&gt;"",VLOOKUP(X1389,'Anlagentypen strukt inkl RD end'!$A$2:$H$40,8),"")</f>
        <v/>
      </c>
      <c r="AC1389" s="24" t="str">
        <f>IF(Y1389&lt;&gt;"",VLOOKUP(Y1389,'Anlagentypen strukt inkl RD end'!$A$2:$H$40,8),"")</f>
        <v/>
      </c>
      <c r="AD1389" s="24" t="str">
        <f>IF(Z1389&lt;&gt;"",VLOOKUP(Z1389,'Anlagentypen strukt inkl RD end'!$A$2:$H$40,8),"")</f>
        <v/>
      </c>
      <c r="AE1389" s="33" t="str">
        <f t="shared" si="394"/>
        <v/>
      </c>
      <c r="AF1389" s="25"/>
      <c r="AG1389" s="25"/>
      <c r="AH1389" s="25"/>
      <c r="AI1389" s="25"/>
      <c r="AJ1389" s="47" t="str">
        <f t="shared" si="395"/>
        <v/>
      </c>
      <c r="AK1389" s="48" t="str">
        <f t="shared" si="389"/>
        <v/>
      </c>
      <c r="AL1389" s="47" t="str">
        <f t="shared" si="400"/>
        <v/>
      </c>
      <c r="AM1389" s="27"/>
      <c r="AN1389" s="36" t="str">
        <f t="shared" si="390"/>
        <v/>
      </c>
      <c r="AO1389" s="39" t="str">
        <f t="shared" si="404"/>
        <v/>
      </c>
      <c r="AP1389" s="39" t="str">
        <f t="shared" si="396"/>
        <v/>
      </c>
      <c r="AQ1389" s="97" t="str">
        <f t="shared" si="391"/>
        <v/>
      </c>
      <c r="AR1389" s="140" t="str">
        <f>_xlfn.IFNA(IF(AND(MATCH(B1389,SlNrfürStrecke!A:A,0)&gt;0,MATCH(C1389,SlNrfürStrecke!B:B,0)&gt;0)=TRUE,"ja","nein"),"nein")</f>
        <v>nein</v>
      </c>
      <c r="AS1389" s="140" t="str">
        <f t="shared" si="397"/>
        <v>nein</v>
      </c>
      <c r="AT1389" s="113" t="str">
        <f t="shared" si="398"/>
        <v>Ja</v>
      </c>
      <c r="AU1389" s="113"/>
      <c r="AV1389" s="141" t="s">
        <v>3607</v>
      </c>
    </row>
    <row r="1390" spans="1:48" s="39" customFormat="1" ht="39.6" x14ac:dyDescent="0.25">
      <c r="A1390" s="23" t="s">
        <v>2345</v>
      </c>
      <c r="B1390" s="77">
        <v>59402</v>
      </c>
      <c r="C1390" s="80" t="s">
        <v>3</v>
      </c>
      <c r="D1390" s="81" t="s">
        <v>3</v>
      </c>
      <c r="E1390" s="37" t="b">
        <f t="shared" si="399"/>
        <v>1</v>
      </c>
      <c r="F1390" s="37" t="b">
        <f t="shared" si="392"/>
        <v>0</v>
      </c>
      <c r="G1390" s="38" t="str">
        <f t="shared" si="401"/>
        <v xml:space="preserve">59402  </v>
      </c>
      <c r="H1390" s="18" t="s">
        <v>2011</v>
      </c>
      <c r="I1390" s="93" t="s">
        <v>2346</v>
      </c>
      <c r="J1390" s="19" t="s">
        <v>3444</v>
      </c>
      <c r="K1390" s="19" t="s">
        <v>3</v>
      </c>
      <c r="L1390" s="51"/>
      <c r="M1390" s="51"/>
      <c r="N1390" s="19" t="str">
        <f t="shared" si="402"/>
        <v/>
      </c>
      <c r="O1390" s="22" t="str">
        <f t="shared" ca="1" si="405"/>
        <v>ja</v>
      </c>
      <c r="P1390" s="22" t="str">
        <f t="shared" ca="1" si="406"/>
        <v>ja</v>
      </c>
      <c r="Q1390" s="20" t="str">
        <f t="shared" ca="1" si="403"/>
        <v>Ja</v>
      </c>
      <c r="R1390" s="53" t="s">
        <v>2009</v>
      </c>
      <c r="S1390" s="73" t="s">
        <v>2345</v>
      </c>
      <c r="T1390" s="28"/>
      <c r="U1390" s="33" t="str">
        <f t="shared" si="393"/>
        <v/>
      </c>
      <c r="V1390" s="29"/>
      <c r="W1390" s="35"/>
      <c r="X1390" s="35"/>
      <c r="Y1390" s="35"/>
      <c r="Z1390" s="35"/>
      <c r="AA1390" s="24" t="str">
        <f>IF(W1390&lt;&gt;"",VLOOKUP(W1390,'Anlagentypen strukt inkl RD end'!$A$2:$H$40,8),"")</f>
        <v/>
      </c>
      <c r="AB1390" s="24" t="str">
        <f>IF(X1390&lt;&gt;"",VLOOKUP(X1390,'Anlagentypen strukt inkl RD end'!$A$2:$H$40,8),"")</f>
        <v/>
      </c>
      <c r="AC1390" s="24" t="str">
        <f>IF(Y1390&lt;&gt;"",VLOOKUP(Y1390,'Anlagentypen strukt inkl RD end'!$A$2:$H$40,8),"")</f>
        <v/>
      </c>
      <c r="AD1390" s="24" t="str">
        <f>IF(Z1390&lt;&gt;"",VLOOKUP(Z1390,'Anlagentypen strukt inkl RD end'!$A$2:$H$40,8),"")</f>
        <v/>
      </c>
      <c r="AE1390" s="33" t="str">
        <f t="shared" si="394"/>
        <v/>
      </c>
      <c r="AF1390" s="25"/>
      <c r="AG1390" s="25"/>
      <c r="AH1390" s="25"/>
      <c r="AI1390" s="25"/>
      <c r="AJ1390" s="47" t="str">
        <f t="shared" si="395"/>
        <v/>
      </c>
      <c r="AK1390" s="48" t="str">
        <f t="shared" si="389"/>
        <v/>
      </c>
      <c r="AL1390" s="47" t="str">
        <f t="shared" si="400"/>
        <v/>
      </c>
      <c r="AM1390" s="27"/>
      <c r="AN1390" s="36" t="str">
        <f t="shared" si="390"/>
        <v/>
      </c>
      <c r="AO1390" s="39" t="str">
        <f t="shared" si="404"/>
        <v/>
      </c>
      <c r="AP1390" s="39" t="str">
        <f t="shared" si="396"/>
        <v>X</v>
      </c>
      <c r="AQ1390" s="97" t="str">
        <f t="shared" si="391"/>
        <v/>
      </c>
      <c r="AR1390" s="140" t="str">
        <f>_xlfn.IFNA(IF(AND(MATCH(B1390,SlNrfürStrecke!A:A,0)&gt;0,MATCH(C1390,SlNrfürStrecke!B:B,0)&gt;0)=TRUE,"ja","nein"),"nein")</f>
        <v>ja</v>
      </c>
      <c r="AS1390" s="140" t="str">
        <f t="shared" si="397"/>
        <v>ja</v>
      </c>
      <c r="AT1390" s="113" t="str">
        <f t="shared" si="398"/>
        <v>Nein</v>
      </c>
      <c r="AU1390" s="113"/>
      <c r="AV1390" s="141" t="s">
        <v>3607</v>
      </c>
    </row>
    <row r="1391" spans="1:48" s="39" customFormat="1" ht="52.8" hidden="1" x14ac:dyDescent="0.25">
      <c r="A1391" s="23"/>
      <c r="B1391" s="77">
        <v>59405</v>
      </c>
      <c r="C1391" s="80" t="s">
        <v>3</v>
      </c>
      <c r="D1391" s="81" t="s">
        <v>8</v>
      </c>
      <c r="E1391" s="37" t="b">
        <f t="shared" si="399"/>
        <v>0</v>
      </c>
      <c r="F1391" s="37" t="b">
        <f t="shared" si="392"/>
        <v>0</v>
      </c>
      <c r="G1391" s="38" t="str">
        <f t="shared" si="401"/>
        <v>59405  g</v>
      </c>
      <c r="H1391" s="18" t="s">
        <v>3445</v>
      </c>
      <c r="I1391" s="93" t="s">
        <v>2346</v>
      </c>
      <c r="J1391" s="19" t="s">
        <v>3</v>
      </c>
      <c r="K1391" s="19" t="s">
        <v>2010</v>
      </c>
      <c r="L1391" s="55">
        <v>44562</v>
      </c>
      <c r="M1391" s="51"/>
      <c r="N1391" s="19" t="str">
        <f t="shared" si="402"/>
        <v>Ja</v>
      </c>
      <c r="O1391" s="22" t="str">
        <f t="shared" ca="1" si="405"/>
        <v>ja</v>
      </c>
      <c r="P1391" s="22" t="str">
        <f t="shared" ca="1" si="406"/>
        <v>ja</v>
      </c>
      <c r="Q1391" s="21" t="str">
        <f t="shared" ca="1" si="403"/>
        <v>Ja</v>
      </c>
      <c r="R1391" s="53" t="s">
        <v>3446</v>
      </c>
      <c r="S1391" s="84"/>
      <c r="T1391" s="83"/>
      <c r="U1391" s="33" t="str">
        <f t="shared" si="393"/>
        <v/>
      </c>
      <c r="V1391" s="29"/>
      <c r="W1391" s="35"/>
      <c r="X1391" s="35"/>
      <c r="Y1391" s="35"/>
      <c r="Z1391" s="35"/>
      <c r="AA1391" s="24" t="str">
        <f>IF(W1391&lt;&gt;"",VLOOKUP(W1391,'Anlagentypen strukt inkl RD end'!$A$2:$H$40,8),"")</f>
        <v/>
      </c>
      <c r="AB1391" s="24" t="str">
        <f>IF(X1391&lt;&gt;"",VLOOKUP(X1391,'Anlagentypen strukt inkl RD end'!$A$2:$H$40,8),"")</f>
        <v/>
      </c>
      <c r="AC1391" s="24" t="str">
        <f>IF(Y1391&lt;&gt;"",VLOOKUP(Y1391,'Anlagentypen strukt inkl RD end'!$A$2:$H$40,8),"")</f>
        <v/>
      </c>
      <c r="AD1391" s="24" t="str">
        <f>IF(Z1391&lt;&gt;"",VLOOKUP(Z1391,'Anlagentypen strukt inkl RD end'!$A$2:$H$40,8),"")</f>
        <v/>
      </c>
      <c r="AE1391" s="33" t="str">
        <f t="shared" si="394"/>
        <v/>
      </c>
      <c r="AF1391" s="25"/>
      <c r="AG1391" s="25"/>
      <c r="AH1391" s="25"/>
      <c r="AI1391" s="25"/>
      <c r="AJ1391" s="47" t="str">
        <f t="shared" si="395"/>
        <v/>
      </c>
      <c r="AK1391" s="48" t="str">
        <f t="shared" si="389"/>
        <v/>
      </c>
      <c r="AL1391" s="47" t="str">
        <f t="shared" si="400"/>
        <v/>
      </c>
      <c r="AM1391" s="27"/>
      <c r="AN1391" s="36" t="str">
        <f t="shared" si="390"/>
        <v/>
      </c>
      <c r="AO1391" s="39" t="str">
        <f t="shared" si="404"/>
        <v/>
      </c>
      <c r="AP1391" s="39" t="str">
        <f t="shared" si="396"/>
        <v/>
      </c>
      <c r="AQ1391" s="97" t="str">
        <f t="shared" si="391"/>
        <v/>
      </c>
      <c r="AR1391" s="140" t="str">
        <f>_xlfn.IFNA(IF(AND(MATCH(B1391,SlNrfürStrecke!A:A,0)&gt;0,MATCH(C1391,SlNrfürStrecke!B:B,0)&gt;0)=TRUE,"ja","nein"),"nein")</f>
        <v>nein</v>
      </c>
      <c r="AS1391" s="140" t="str">
        <f t="shared" si="397"/>
        <v>nein</v>
      </c>
      <c r="AT1391" s="113" t="str">
        <f t="shared" si="398"/>
        <v>Ja</v>
      </c>
      <c r="AU1391" s="113"/>
      <c r="AV1391" s="141" t="s">
        <v>3607</v>
      </c>
    </row>
    <row r="1392" spans="1:48" s="39" customFormat="1" hidden="1" x14ac:dyDescent="0.25">
      <c r="A1392" s="23"/>
      <c r="B1392" s="77">
        <v>59507</v>
      </c>
      <c r="C1392" s="80" t="s">
        <v>3</v>
      </c>
      <c r="D1392" s="81" t="s">
        <v>8</v>
      </c>
      <c r="E1392" s="37" t="b">
        <f t="shared" si="399"/>
        <v>0</v>
      </c>
      <c r="F1392" s="37" t="b">
        <f t="shared" si="392"/>
        <v>0</v>
      </c>
      <c r="G1392" s="38" t="str">
        <f t="shared" si="401"/>
        <v>59507  g</v>
      </c>
      <c r="H1392" s="18" t="s">
        <v>2013</v>
      </c>
      <c r="I1392" s="93" t="s">
        <v>2346</v>
      </c>
      <c r="J1392" s="19" t="s">
        <v>3</v>
      </c>
      <c r="K1392" s="19" t="s">
        <v>3</v>
      </c>
      <c r="L1392" s="51"/>
      <c r="M1392" s="51"/>
      <c r="N1392" s="19" t="str">
        <f t="shared" si="402"/>
        <v/>
      </c>
      <c r="O1392" s="22" t="str">
        <f t="shared" ca="1" si="405"/>
        <v>ja</v>
      </c>
      <c r="P1392" s="22" t="str">
        <f t="shared" ca="1" si="406"/>
        <v>ja</v>
      </c>
      <c r="Q1392" s="20" t="str">
        <f t="shared" ca="1" si="403"/>
        <v>Ja</v>
      </c>
      <c r="R1392" s="53" t="s">
        <v>2012</v>
      </c>
      <c r="S1392" s="84"/>
      <c r="T1392" s="83"/>
      <c r="U1392" s="33" t="str">
        <f t="shared" si="393"/>
        <v/>
      </c>
      <c r="V1392" s="29"/>
      <c r="W1392" s="35"/>
      <c r="X1392" s="35"/>
      <c r="Y1392" s="35"/>
      <c r="Z1392" s="35"/>
      <c r="AA1392" s="24" t="str">
        <f>IF(W1392&lt;&gt;"",VLOOKUP(W1392,'Anlagentypen strukt inkl RD end'!$A$2:$H$40,8),"")</f>
        <v/>
      </c>
      <c r="AB1392" s="24" t="str">
        <f>IF(X1392&lt;&gt;"",VLOOKUP(X1392,'Anlagentypen strukt inkl RD end'!$A$2:$H$40,8),"")</f>
        <v/>
      </c>
      <c r="AC1392" s="24" t="str">
        <f>IF(Y1392&lt;&gt;"",VLOOKUP(Y1392,'Anlagentypen strukt inkl RD end'!$A$2:$H$40,8),"")</f>
        <v/>
      </c>
      <c r="AD1392" s="24" t="str">
        <f>IF(Z1392&lt;&gt;"",VLOOKUP(Z1392,'Anlagentypen strukt inkl RD end'!$A$2:$H$40,8),"")</f>
        <v/>
      </c>
      <c r="AE1392" s="33" t="str">
        <f t="shared" si="394"/>
        <v/>
      </c>
      <c r="AF1392" s="25"/>
      <c r="AG1392" s="25"/>
      <c r="AH1392" s="25"/>
      <c r="AI1392" s="25"/>
      <c r="AJ1392" s="47" t="str">
        <f t="shared" si="395"/>
        <v/>
      </c>
      <c r="AK1392" s="48" t="str">
        <f t="shared" si="389"/>
        <v/>
      </c>
      <c r="AL1392" s="47" t="str">
        <f t="shared" si="400"/>
        <v/>
      </c>
      <c r="AM1392" s="27"/>
      <c r="AN1392" s="36" t="str">
        <f t="shared" si="390"/>
        <v/>
      </c>
      <c r="AO1392" s="39" t="str">
        <f t="shared" si="404"/>
        <v/>
      </c>
      <c r="AP1392" s="39" t="str">
        <f t="shared" si="396"/>
        <v/>
      </c>
      <c r="AQ1392" s="97" t="str">
        <f t="shared" si="391"/>
        <v/>
      </c>
      <c r="AR1392" s="140" t="str">
        <f>_xlfn.IFNA(IF(AND(MATCH(B1392,SlNrfürStrecke!A:A,0)&gt;0,MATCH(C1392,SlNrfürStrecke!B:B,0)&gt;0)=TRUE,"ja","nein"),"nein")</f>
        <v>nein</v>
      </c>
      <c r="AS1392" s="140" t="str">
        <f t="shared" si="397"/>
        <v>nein</v>
      </c>
      <c r="AT1392" s="113" t="str">
        <f t="shared" si="398"/>
        <v>Ja</v>
      </c>
      <c r="AU1392" s="113"/>
      <c r="AV1392" s="141" t="s">
        <v>3607</v>
      </c>
    </row>
    <row r="1393" spans="1:48" s="39" customFormat="1" hidden="1" x14ac:dyDescent="0.25">
      <c r="A1393" s="23"/>
      <c r="B1393" s="77">
        <v>59507</v>
      </c>
      <c r="C1393" s="81" t="s">
        <v>112</v>
      </c>
      <c r="D1393" s="81" t="s">
        <v>3</v>
      </c>
      <c r="E1393" s="37" t="b">
        <f t="shared" si="399"/>
        <v>0</v>
      </c>
      <c r="F1393" s="37" t="b">
        <f t="shared" si="392"/>
        <v>0</v>
      </c>
      <c r="G1393" s="38" t="str">
        <f t="shared" si="401"/>
        <v xml:space="preserve">59507 88 </v>
      </c>
      <c r="H1393" s="18" t="s">
        <v>2013</v>
      </c>
      <c r="I1393" s="94" t="s">
        <v>113</v>
      </c>
      <c r="J1393" s="19" t="s">
        <v>3</v>
      </c>
      <c r="K1393" s="19" t="s">
        <v>3</v>
      </c>
      <c r="L1393" s="51"/>
      <c r="M1393" s="51"/>
      <c r="N1393" s="19" t="str">
        <f t="shared" si="402"/>
        <v/>
      </c>
      <c r="O1393" s="22" t="str">
        <f t="shared" ca="1" si="405"/>
        <v>ja</v>
      </c>
      <c r="P1393" s="22" t="str">
        <f t="shared" ca="1" si="406"/>
        <v>ja</v>
      </c>
      <c r="Q1393" s="20" t="str">
        <f t="shared" ca="1" si="403"/>
        <v>Ja</v>
      </c>
      <c r="R1393" s="53" t="s">
        <v>2014</v>
      </c>
      <c r="S1393" s="73"/>
      <c r="T1393" s="28"/>
      <c r="U1393" s="33" t="str">
        <f t="shared" si="393"/>
        <v/>
      </c>
      <c r="V1393" s="29"/>
      <c r="W1393" s="35"/>
      <c r="X1393" s="35"/>
      <c r="Y1393" s="35"/>
      <c r="Z1393" s="35"/>
      <c r="AA1393" s="24" t="str">
        <f>IF(W1393&lt;&gt;"",VLOOKUP(W1393,'Anlagentypen strukt inkl RD end'!$A$2:$H$40,8),"")</f>
        <v/>
      </c>
      <c r="AB1393" s="24" t="str">
        <f>IF(X1393&lt;&gt;"",VLOOKUP(X1393,'Anlagentypen strukt inkl RD end'!$A$2:$H$40,8),"")</f>
        <v/>
      </c>
      <c r="AC1393" s="24" t="str">
        <f>IF(Y1393&lt;&gt;"",VLOOKUP(Y1393,'Anlagentypen strukt inkl RD end'!$A$2:$H$40,8),"")</f>
        <v/>
      </c>
      <c r="AD1393" s="24" t="str">
        <f>IF(Z1393&lt;&gt;"",VLOOKUP(Z1393,'Anlagentypen strukt inkl RD end'!$A$2:$H$40,8),"")</f>
        <v/>
      </c>
      <c r="AE1393" s="33" t="str">
        <f t="shared" si="394"/>
        <v/>
      </c>
      <c r="AF1393" s="25"/>
      <c r="AG1393" s="25"/>
      <c r="AH1393" s="25"/>
      <c r="AI1393" s="25"/>
      <c r="AJ1393" s="47" t="str">
        <f t="shared" si="395"/>
        <v/>
      </c>
      <c r="AK1393" s="48" t="str">
        <f t="shared" si="389"/>
        <v/>
      </c>
      <c r="AL1393" s="47" t="str">
        <f t="shared" si="400"/>
        <v/>
      </c>
      <c r="AM1393" s="27"/>
      <c r="AN1393" s="36" t="str">
        <f t="shared" si="390"/>
        <v/>
      </c>
      <c r="AO1393" s="39" t="str">
        <f t="shared" si="404"/>
        <v/>
      </c>
      <c r="AP1393" s="39" t="str">
        <f t="shared" si="396"/>
        <v/>
      </c>
      <c r="AQ1393" s="97" t="str">
        <f t="shared" si="391"/>
        <v/>
      </c>
      <c r="AR1393" s="113" t="str">
        <f>_xlfn.IFNA(IF(AND(MATCH(B1393,SlNrfürStrecke!A:A,0)&gt;0,MATCH(C1393,SlNrfürStrecke!B:B,0)&gt;0)=TRUE,"ja","nein"),"nein")</f>
        <v>nein</v>
      </c>
      <c r="AS1393" s="140" t="str">
        <f t="shared" si="397"/>
        <v>nein</v>
      </c>
      <c r="AT1393" s="113" t="str">
        <f t="shared" si="398"/>
        <v>Ja</v>
      </c>
      <c r="AU1393" s="113"/>
      <c r="AV1393" s="141" t="s">
        <v>3607</v>
      </c>
    </row>
    <row r="1394" spans="1:48" s="39" customFormat="1" ht="26.4" hidden="1" x14ac:dyDescent="0.25">
      <c r="A1394" s="23"/>
      <c r="B1394" s="77">
        <v>59507</v>
      </c>
      <c r="C1394" s="81" t="s">
        <v>142</v>
      </c>
      <c r="D1394" s="81" t="s">
        <v>8</v>
      </c>
      <c r="E1394" s="37" t="b">
        <f t="shared" si="399"/>
        <v>0</v>
      </c>
      <c r="F1394" s="37" t="b">
        <f t="shared" si="392"/>
        <v>0</v>
      </c>
      <c r="G1394" s="38" t="str">
        <f t="shared" si="401"/>
        <v>59507 91 g</v>
      </c>
      <c r="H1394" s="18" t="s">
        <v>2013</v>
      </c>
      <c r="I1394" s="94" t="s">
        <v>3164</v>
      </c>
      <c r="J1394" s="19" t="s">
        <v>3</v>
      </c>
      <c r="K1394" s="19" t="s">
        <v>3182</v>
      </c>
      <c r="L1394" s="51"/>
      <c r="M1394" s="51"/>
      <c r="N1394" s="19" t="str">
        <f t="shared" si="402"/>
        <v/>
      </c>
      <c r="O1394" s="22" t="str">
        <f t="shared" ca="1" si="405"/>
        <v>ja</v>
      </c>
      <c r="P1394" s="22" t="str">
        <f t="shared" ca="1" si="406"/>
        <v>ja</v>
      </c>
      <c r="Q1394" s="20" t="str">
        <f t="shared" ca="1" si="403"/>
        <v>Ja</v>
      </c>
      <c r="R1394" s="53" t="s">
        <v>2015</v>
      </c>
      <c r="S1394" s="84"/>
      <c r="T1394" s="83"/>
      <c r="U1394" s="33" t="str">
        <f t="shared" si="393"/>
        <v/>
      </c>
      <c r="V1394" s="29"/>
      <c r="W1394" s="35"/>
      <c r="X1394" s="35"/>
      <c r="Y1394" s="35"/>
      <c r="Z1394" s="35"/>
      <c r="AA1394" s="24" t="str">
        <f>IF(W1394&lt;&gt;"",VLOOKUP(W1394,'Anlagentypen strukt inkl RD end'!$A$2:$H$40,8),"")</f>
        <v/>
      </c>
      <c r="AB1394" s="24" t="str">
        <f>IF(X1394&lt;&gt;"",VLOOKUP(X1394,'Anlagentypen strukt inkl RD end'!$A$2:$H$40,8),"")</f>
        <v/>
      </c>
      <c r="AC1394" s="24" t="str">
        <f>IF(Y1394&lt;&gt;"",VLOOKUP(Y1394,'Anlagentypen strukt inkl RD end'!$A$2:$H$40,8),"")</f>
        <v/>
      </c>
      <c r="AD1394" s="24" t="str">
        <f>IF(Z1394&lt;&gt;"",VLOOKUP(Z1394,'Anlagentypen strukt inkl RD end'!$A$2:$H$40,8),"")</f>
        <v/>
      </c>
      <c r="AE1394" s="33" t="str">
        <f t="shared" si="394"/>
        <v/>
      </c>
      <c r="AF1394" s="25"/>
      <c r="AG1394" s="25"/>
      <c r="AH1394" s="25"/>
      <c r="AI1394" s="25"/>
      <c r="AJ1394" s="47" t="str">
        <f t="shared" si="395"/>
        <v/>
      </c>
      <c r="AK1394" s="48" t="str">
        <f t="shared" si="389"/>
        <v/>
      </c>
      <c r="AL1394" s="47" t="str">
        <f t="shared" si="400"/>
        <v/>
      </c>
      <c r="AM1394" s="27"/>
      <c r="AN1394" s="36" t="str">
        <f t="shared" si="390"/>
        <v/>
      </c>
      <c r="AO1394" s="39" t="str">
        <f t="shared" si="404"/>
        <v/>
      </c>
      <c r="AP1394" s="39" t="str">
        <f t="shared" si="396"/>
        <v/>
      </c>
      <c r="AQ1394" s="97" t="str">
        <f t="shared" si="391"/>
        <v/>
      </c>
      <c r="AR1394" s="113" t="str">
        <f>_xlfn.IFNA(IF(AND(MATCH(B1394,SlNrfürStrecke!A:A,0)&gt;0,MATCH(C1394,SlNrfürStrecke!B:B,0)&gt;0)=TRUE,"ja","nein"),"nein")</f>
        <v>nein</v>
      </c>
      <c r="AS1394" s="140" t="str">
        <f t="shared" si="397"/>
        <v>nein</v>
      </c>
      <c r="AT1394" s="113" t="str">
        <f t="shared" si="398"/>
        <v>Ja</v>
      </c>
      <c r="AU1394" s="113"/>
      <c r="AV1394" s="141" t="s">
        <v>3607</v>
      </c>
    </row>
    <row r="1395" spans="1:48" s="39" customFormat="1" hidden="1" x14ac:dyDescent="0.25">
      <c r="A1395" s="23"/>
      <c r="B1395" s="77">
        <v>59801</v>
      </c>
      <c r="C1395" s="80" t="s">
        <v>3</v>
      </c>
      <c r="D1395" s="81" t="s">
        <v>8</v>
      </c>
      <c r="E1395" s="37" t="b">
        <f t="shared" si="399"/>
        <v>0</v>
      </c>
      <c r="F1395" s="37" t="b">
        <f t="shared" si="392"/>
        <v>0</v>
      </c>
      <c r="G1395" s="38" t="str">
        <f t="shared" si="401"/>
        <v>59801  g</v>
      </c>
      <c r="H1395" s="18" t="s">
        <v>2017</v>
      </c>
      <c r="I1395" s="93" t="s">
        <v>2346</v>
      </c>
      <c r="J1395" s="19" t="s">
        <v>3</v>
      </c>
      <c r="K1395" s="19" t="s">
        <v>3</v>
      </c>
      <c r="L1395" s="51"/>
      <c r="M1395" s="51"/>
      <c r="N1395" s="19" t="str">
        <f t="shared" si="402"/>
        <v/>
      </c>
      <c r="O1395" s="22" t="str">
        <f t="shared" ca="1" si="405"/>
        <v>ja</v>
      </c>
      <c r="P1395" s="22" t="str">
        <f t="shared" ca="1" si="406"/>
        <v>ja</v>
      </c>
      <c r="Q1395" s="20" t="str">
        <f t="shared" ca="1" si="403"/>
        <v>Ja</v>
      </c>
      <c r="R1395" s="53" t="s">
        <v>2016</v>
      </c>
      <c r="S1395" s="84"/>
      <c r="T1395" s="83"/>
      <c r="U1395" s="33" t="str">
        <f t="shared" si="393"/>
        <v/>
      </c>
      <c r="V1395" s="29"/>
      <c r="W1395" s="35"/>
      <c r="X1395" s="35"/>
      <c r="Y1395" s="35"/>
      <c r="Z1395" s="35"/>
      <c r="AA1395" s="24" t="str">
        <f>IF(W1395&lt;&gt;"",VLOOKUP(W1395,'Anlagentypen strukt inkl RD end'!$A$2:$H$40,8),"")</f>
        <v/>
      </c>
      <c r="AB1395" s="24" t="str">
        <f>IF(X1395&lt;&gt;"",VLOOKUP(X1395,'Anlagentypen strukt inkl RD end'!$A$2:$H$40,8),"")</f>
        <v/>
      </c>
      <c r="AC1395" s="24" t="str">
        <f>IF(Y1395&lt;&gt;"",VLOOKUP(Y1395,'Anlagentypen strukt inkl RD end'!$A$2:$H$40,8),"")</f>
        <v/>
      </c>
      <c r="AD1395" s="24" t="str">
        <f>IF(Z1395&lt;&gt;"",VLOOKUP(Z1395,'Anlagentypen strukt inkl RD end'!$A$2:$H$40,8),"")</f>
        <v/>
      </c>
      <c r="AE1395" s="33" t="str">
        <f t="shared" si="394"/>
        <v/>
      </c>
      <c r="AF1395" s="25"/>
      <c r="AG1395" s="25"/>
      <c r="AH1395" s="25"/>
      <c r="AI1395" s="25"/>
      <c r="AJ1395" s="47" t="str">
        <f t="shared" si="395"/>
        <v/>
      </c>
      <c r="AK1395" s="48" t="str">
        <f t="shared" si="389"/>
        <v/>
      </c>
      <c r="AL1395" s="47" t="str">
        <f t="shared" si="400"/>
        <v/>
      </c>
      <c r="AM1395" s="27"/>
      <c r="AN1395" s="36" t="str">
        <f t="shared" si="390"/>
        <v/>
      </c>
      <c r="AO1395" s="39" t="str">
        <f t="shared" si="404"/>
        <v/>
      </c>
      <c r="AP1395" s="39" t="str">
        <f t="shared" si="396"/>
        <v/>
      </c>
      <c r="AQ1395" s="97" t="str">
        <f t="shared" si="391"/>
        <v/>
      </c>
      <c r="AR1395" s="140" t="str">
        <f>_xlfn.IFNA(IF(AND(MATCH(B1395,SlNrfürStrecke!A:A,0)&gt;0,MATCH(C1395,SlNrfürStrecke!B:B,0)&gt;0)=TRUE,"ja","nein"),"nein")</f>
        <v>nein</v>
      </c>
      <c r="AS1395" s="140" t="str">
        <f t="shared" si="397"/>
        <v>nein</v>
      </c>
      <c r="AT1395" s="113" t="str">
        <f t="shared" si="398"/>
        <v>Ja</v>
      </c>
      <c r="AU1395" s="113"/>
      <c r="AV1395" s="141" t="s">
        <v>3607</v>
      </c>
    </row>
    <row r="1396" spans="1:48" s="39" customFormat="1" hidden="1" x14ac:dyDescent="0.25">
      <c r="A1396" s="23"/>
      <c r="B1396" s="77">
        <v>59801</v>
      </c>
      <c r="C1396" s="81" t="s">
        <v>112</v>
      </c>
      <c r="D1396" s="81" t="s">
        <v>3</v>
      </c>
      <c r="E1396" s="37" t="b">
        <f t="shared" si="399"/>
        <v>0</v>
      </c>
      <c r="F1396" s="37" t="b">
        <f t="shared" si="392"/>
        <v>0</v>
      </c>
      <c r="G1396" s="38" t="str">
        <f t="shared" si="401"/>
        <v xml:space="preserve">59801 88 </v>
      </c>
      <c r="H1396" s="18" t="s">
        <v>2017</v>
      </c>
      <c r="I1396" s="94" t="s">
        <v>113</v>
      </c>
      <c r="J1396" s="19" t="s">
        <v>3</v>
      </c>
      <c r="K1396" s="19" t="s">
        <v>3</v>
      </c>
      <c r="L1396" s="51"/>
      <c r="M1396" s="51"/>
      <c r="N1396" s="19" t="str">
        <f t="shared" si="402"/>
        <v/>
      </c>
      <c r="O1396" s="22" t="str">
        <f t="shared" ca="1" si="405"/>
        <v>ja</v>
      </c>
      <c r="P1396" s="22" t="str">
        <f t="shared" ca="1" si="406"/>
        <v>ja</v>
      </c>
      <c r="Q1396" s="20" t="str">
        <f t="shared" ca="1" si="403"/>
        <v>Ja</v>
      </c>
      <c r="R1396" s="53" t="s">
        <v>2018</v>
      </c>
      <c r="S1396" s="73"/>
      <c r="T1396" s="28"/>
      <c r="U1396" s="33" t="str">
        <f t="shared" si="393"/>
        <v/>
      </c>
      <c r="V1396" s="29"/>
      <c r="W1396" s="35"/>
      <c r="X1396" s="35"/>
      <c r="Y1396" s="35"/>
      <c r="Z1396" s="35"/>
      <c r="AA1396" s="24" t="str">
        <f>IF(W1396&lt;&gt;"",VLOOKUP(W1396,'Anlagentypen strukt inkl RD end'!$A$2:$H$40,8),"")</f>
        <v/>
      </c>
      <c r="AB1396" s="24" t="str">
        <f>IF(X1396&lt;&gt;"",VLOOKUP(X1396,'Anlagentypen strukt inkl RD end'!$A$2:$H$40,8),"")</f>
        <v/>
      </c>
      <c r="AC1396" s="24" t="str">
        <f>IF(Y1396&lt;&gt;"",VLOOKUP(Y1396,'Anlagentypen strukt inkl RD end'!$A$2:$H$40,8),"")</f>
        <v/>
      </c>
      <c r="AD1396" s="24" t="str">
        <f>IF(Z1396&lt;&gt;"",VLOOKUP(Z1396,'Anlagentypen strukt inkl RD end'!$A$2:$H$40,8),"")</f>
        <v/>
      </c>
      <c r="AE1396" s="33" t="str">
        <f t="shared" si="394"/>
        <v/>
      </c>
      <c r="AF1396" s="25"/>
      <c r="AG1396" s="25"/>
      <c r="AH1396" s="25"/>
      <c r="AI1396" s="25"/>
      <c r="AJ1396" s="47" t="str">
        <f t="shared" si="395"/>
        <v/>
      </c>
      <c r="AK1396" s="48" t="str">
        <f t="shared" si="389"/>
        <v/>
      </c>
      <c r="AL1396" s="47" t="str">
        <f t="shared" si="400"/>
        <v/>
      </c>
      <c r="AM1396" s="27"/>
      <c r="AN1396" s="36" t="str">
        <f t="shared" si="390"/>
        <v/>
      </c>
      <c r="AO1396" s="39" t="str">
        <f t="shared" si="404"/>
        <v/>
      </c>
      <c r="AP1396" s="39" t="str">
        <f t="shared" si="396"/>
        <v/>
      </c>
      <c r="AQ1396" s="97" t="str">
        <f t="shared" si="391"/>
        <v/>
      </c>
      <c r="AR1396" s="113" t="str">
        <f>_xlfn.IFNA(IF(AND(MATCH(B1396,SlNrfürStrecke!A:A,0)&gt;0,MATCH(C1396,SlNrfürStrecke!B:B,0)&gt;0)=TRUE,"ja","nein"),"nein")</f>
        <v>nein</v>
      </c>
      <c r="AS1396" s="140" t="str">
        <f t="shared" si="397"/>
        <v>nein</v>
      </c>
      <c r="AT1396" s="113" t="str">
        <f t="shared" si="398"/>
        <v>Ja</v>
      </c>
      <c r="AU1396" s="113"/>
      <c r="AV1396" s="141" t="s">
        <v>3607</v>
      </c>
    </row>
    <row r="1397" spans="1:48" s="39" customFormat="1" ht="26.4" x14ac:dyDescent="0.25">
      <c r="A1397" s="23" t="s">
        <v>2345</v>
      </c>
      <c r="B1397" s="77">
        <v>59802</v>
      </c>
      <c r="C1397" s="80" t="s">
        <v>3</v>
      </c>
      <c r="D1397" s="81" t="s">
        <v>3</v>
      </c>
      <c r="E1397" s="37" t="b">
        <f t="shared" si="399"/>
        <v>1</v>
      </c>
      <c r="F1397" s="37" t="b">
        <f t="shared" si="392"/>
        <v>0</v>
      </c>
      <c r="G1397" s="38" t="str">
        <f t="shared" si="401"/>
        <v xml:space="preserve">59802  </v>
      </c>
      <c r="H1397" s="18" t="s">
        <v>3447</v>
      </c>
      <c r="I1397" s="93" t="s">
        <v>2346</v>
      </c>
      <c r="J1397" s="19" t="s">
        <v>3448</v>
      </c>
      <c r="K1397" s="19" t="s">
        <v>3</v>
      </c>
      <c r="L1397" s="51"/>
      <c r="M1397" s="51"/>
      <c r="N1397" s="19" t="str">
        <f t="shared" si="402"/>
        <v/>
      </c>
      <c r="O1397" s="22" t="str">
        <f t="shared" ca="1" si="405"/>
        <v>ja</v>
      </c>
      <c r="P1397" s="22" t="str">
        <f t="shared" ca="1" si="406"/>
        <v>ja</v>
      </c>
      <c r="Q1397" s="20" t="str">
        <f t="shared" ca="1" si="403"/>
        <v>Ja</v>
      </c>
      <c r="R1397" s="53" t="s">
        <v>2019</v>
      </c>
      <c r="S1397" s="73" t="s">
        <v>2345</v>
      </c>
      <c r="T1397" s="28"/>
      <c r="U1397" s="33" t="str">
        <f t="shared" si="393"/>
        <v/>
      </c>
      <c r="V1397" s="29"/>
      <c r="W1397" s="35"/>
      <c r="X1397" s="35"/>
      <c r="Y1397" s="35"/>
      <c r="Z1397" s="35"/>
      <c r="AA1397" s="24" t="str">
        <f>IF(W1397&lt;&gt;"",VLOOKUP(W1397,'Anlagentypen strukt inkl RD end'!$A$2:$H$40,8),"")</f>
        <v/>
      </c>
      <c r="AB1397" s="24" t="str">
        <f>IF(X1397&lt;&gt;"",VLOOKUP(X1397,'Anlagentypen strukt inkl RD end'!$A$2:$H$40,8),"")</f>
        <v/>
      </c>
      <c r="AC1397" s="24" t="str">
        <f>IF(Y1397&lt;&gt;"",VLOOKUP(Y1397,'Anlagentypen strukt inkl RD end'!$A$2:$H$40,8),"")</f>
        <v/>
      </c>
      <c r="AD1397" s="24" t="str">
        <f>IF(Z1397&lt;&gt;"",VLOOKUP(Z1397,'Anlagentypen strukt inkl RD end'!$A$2:$H$40,8),"")</f>
        <v/>
      </c>
      <c r="AE1397" s="33" t="str">
        <f t="shared" si="394"/>
        <v/>
      </c>
      <c r="AF1397" s="25"/>
      <c r="AG1397" s="25"/>
      <c r="AH1397" s="25"/>
      <c r="AI1397" s="25"/>
      <c r="AJ1397" s="47" t="str">
        <f t="shared" si="395"/>
        <v/>
      </c>
      <c r="AK1397" s="48" t="str">
        <f t="shared" si="389"/>
        <v/>
      </c>
      <c r="AL1397" s="47" t="str">
        <f t="shared" si="400"/>
        <v/>
      </c>
      <c r="AM1397" s="27"/>
      <c r="AN1397" s="36" t="str">
        <f t="shared" si="390"/>
        <v/>
      </c>
      <c r="AO1397" s="39" t="str">
        <f t="shared" si="404"/>
        <v/>
      </c>
      <c r="AP1397" s="39" t="str">
        <f t="shared" si="396"/>
        <v>X</v>
      </c>
      <c r="AQ1397" s="97" t="str">
        <f t="shared" si="391"/>
        <v/>
      </c>
      <c r="AR1397" s="140" t="str">
        <f>_xlfn.IFNA(IF(AND(MATCH(B1397,SlNrfürStrecke!A:A,0)&gt;0,MATCH(C1397,SlNrfürStrecke!B:B,0)&gt;0)=TRUE,"ja","nein"),"nein")</f>
        <v>ja</v>
      </c>
      <c r="AS1397" s="140" t="str">
        <f t="shared" si="397"/>
        <v>ja</v>
      </c>
      <c r="AT1397" s="113" t="str">
        <f t="shared" si="398"/>
        <v>Nein</v>
      </c>
      <c r="AU1397" s="113"/>
      <c r="AV1397" s="141" t="s">
        <v>3607</v>
      </c>
    </row>
    <row r="1398" spans="1:48" s="39" customFormat="1" ht="26.4" hidden="1" x14ac:dyDescent="0.25">
      <c r="A1398" s="23"/>
      <c r="B1398" s="77">
        <v>59803</v>
      </c>
      <c r="C1398" s="80" t="s">
        <v>3</v>
      </c>
      <c r="D1398" s="81" t="s">
        <v>8</v>
      </c>
      <c r="E1398" s="37" t="b">
        <f t="shared" si="399"/>
        <v>0</v>
      </c>
      <c r="F1398" s="37" t="b">
        <f t="shared" si="392"/>
        <v>0</v>
      </c>
      <c r="G1398" s="38" t="str">
        <f t="shared" si="401"/>
        <v>59803  g</v>
      </c>
      <c r="H1398" s="18" t="s">
        <v>2022</v>
      </c>
      <c r="I1398" s="93" t="s">
        <v>2346</v>
      </c>
      <c r="J1398" s="19" t="s">
        <v>3</v>
      </c>
      <c r="K1398" s="19" t="s">
        <v>3</v>
      </c>
      <c r="L1398" s="51"/>
      <c r="M1398" s="51"/>
      <c r="N1398" s="19" t="str">
        <f t="shared" si="402"/>
        <v/>
      </c>
      <c r="O1398" s="22" t="str">
        <f t="shared" ca="1" si="405"/>
        <v>ja</v>
      </c>
      <c r="P1398" s="22" t="str">
        <f t="shared" ca="1" si="406"/>
        <v>ja</v>
      </c>
      <c r="Q1398" s="20" t="str">
        <f t="shared" ca="1" si="403"/>
        <v>Ja</v>
      </c>
      <c r="R1398" s="53" t="s">
        <v>2021</v>
      </c>
      <c r="S1398" s="84"/>
      <c r="T1398" s="83"/>
      <c r="U1398" s="33" t="str">
        <f t="shared" si="393"/>
        <v/>
      </c>
      <c r="V1398" s="29"/>
      <c r="W1398" s="35"/>
      <c r="X1398" s="35"/>
      <c r="Y1398" s="35"/>
      <c r="Z1398" s="35"/>
      <c r="AA1398" s="24" t="str">
        <f>IF(W1398&lt;&gt;"",VLOOKUP(W1398,'Anlagentypen strukt inkl RD end'!$A$2:$H$40,8),"")</f>
        <v/>
      </c>
      <c r="AB1398" s="24" t="str">
        <f>IF(X1398&lt;&gt;"",VLOOKUP(X1398,'Anlagentypen strukt inkl RD end'!$A$2:$H$40,8),"")</f>
        <v/>
      </c>
      <c r="AC1398" s="24" t="str">
        <f>IF(Y1398&lt;&gt;"",VLOOKUP(Y1398,'Anlagentypen strukt inkl RD end'!$A$2:$H$40,8),"")</f>
        <v/>
      </c>
      <c r="AD1398" s="24" t="str">
        <f>IF(Z1398&lt;&gt;"",VLOOKUP(Z1398,'Anlagentypen strukt inkl RD end'!$A$2:$H$40,8),"")</f>
        <v/>
      </c>
      <c r="AE1398" s="33" t="str">
        <f t="shared" si="394"/>
        <v/>
      </c>
      <c r="AF1398" s="25"/>
      <c r="AG1398" s="25"/>
      <c r="AH1398" s="25"/>
      <c r="AI1398" s="25"/>
      <c r="AJ1398" s="47" t="str">
        <f t="shared" si="395"/>
        <v/>
      </c>
      <c r="AK1398" s="48" t="str">
        <f t="shared" si="389"/>
        <v/>
      </c>
      <c r="AL1398" s="47" t="str">
        <f t="shared" si="400"/>
        <v/>
      </c>
      <c r="AM1398" s="27"/>
      <c r="AN1398" s="36" t="str">
        <f t="shared" si="390"/>
        <v/>
      </c>
      <c r="AO1398" s="39" t="str">
        <f t="shared" si="404"/>
        <v/>
      </c>
      <c r="AP1398" s="39" t="str">
        <f t="shared" si="396"/>
        <v/>
      </c>
      <c r="AQ1398" s="97" t="str">
        <f t="shared" si="391"/>
        <v/>
      </c>
      <c r="AR1398" s="140" t="str">
        <f>_xlfn.IFNA(IF(AND(MATCH(B1398,SlNrfürStrecke!A:A,0)&gt;0,MATCH(C1398,SlNrfürStrecke!B:B,0)&gt;0)=TRUE,"ja","nein"),"nein")</f>
        <v>nein</v>
      </c>
      <c r="AS1398" s="140" t="str">
        <f t="shared" si="397"/>
        <v>nein</v>
      </c>
      <c r="AT1398" s="113" t="str">
        <f t="shared" si="398"/>
        <v>Ja</v>
      </c>
      <c r="AU1398" s="113"/>
      <c r="AV1398" s="141" t="s">
        <v>3607</v>
      </c>
    </row>
    <row r="1399" spans="1:48" s="39" customFormat="1" ht="26.4" hidden="1" x14ac:dyDescent="0.25">
      <c r="A1399" s="23"/>
      <c r="B1399" s="77">
        <v>59804</v>
      </c>
      <c r="C1399" s="80" t="s">
        <v>3</v>
      </c>
      <c r="D1399" s="81" t="s">
        <v>8</v>
      </c>
      <c r="E1399" s="37" t="b">
        <f t="shared" si="399"/>
        <v>0</v>
      </c>
      <c r="F1399" s="37" t="b">
        <f t="shared" si="392"/>
        <v>0</v>
      </c>
      <c r="G1399" s="38" t="str">
        <f t="shared" si="401"/>
        <v>59804  g</v>
      </c>
      <c r="H1399" s="18" t="s">
        <v>2024</v>
      </c>
      <c r="I1399" s="93" t="s">
        <v>2346</v>
      </c>
      <c r="J1399" s="19" t="s">
        <v>3</v>
      </c>
      <c r="K1399" s="19" t="s">
        <v>2020</v>
      </c>
      <c r="L1399" s="51"/>
      <c r="M1399" s="51"/>
      <c r="N1399" s="19" t="str">
        <f t="shared" si="402"/>
        <v/>
      </c>
      <c r="O1399" s="22" t="str">
        <f t="shared" ca="1" si="405"/>
        <v>ja</v>
      </c>
      <c r="P1399" s="22" t="str">
        <f t="shared" ca="1" si="406"/>
        <v>ja</v>
      </c>
      <c r="Q1399" s="20" t="str">
        <f t="shared" ca="1" si="403"/>
        <v>Ja</v>
      </c>
      <c r="R1399" s="53" t="s">
        <v>2023</v>
      </c>
      <c r="S1399" s="84"/>
      <c r="T1399" s="83"/>
      <c r="U1399" s="33" t="str">
        <f t="shared" si="393"/>
        <v/>
      </c>
      <c r="V1399" s="29"/>
      <c r="W1399" s="35"/>
      <c r="X1399" s="35"/>
      <c r="Y1399" s="35"/>
      <c r="Z1399" s="35"/>
      <c r="AA1399" s="24" t="str">
        <f>IF(W1399&lt;&gt;"",VLOOKUP(W1399,'Anlagentypen strukt inkl RD end'!$A$2:$H$40,8),"")</f>
        <v/>
      </c>
      <c r="AB1399" s="24" t="str">
        <f>IF(X1399&lt;&gt;"",VLOOKUP(X1399,'Anlagentypen strukt inkl RD end'!$A$2:$H$40,8),"")</f>
        <v/>
      </c>
      <c r="AC1399" s="24" t="str">
        <f>IF(Y1399&lt;&gt;"",VLOOKUP(Y1399,'Anlagentypen strukt inkl RD end'!$A$2:$H$40,8),"")</f>
        <v/>
      </c>
      <c r="AD1399" s="24" t="str">
        <f>IF(Z1399&lt;&gt;"",VLOOKUP(Z1399,'Anlagentypen strukt inkl RD end'!$A$2:$H$40,8),"")</f>
        <v/>
      </c>
      <c r="AE1399" s="33" t="str">
        <f t="shared" si="394"/>
        <v/>
      </c>
      <c r="AF1399" s="25"/>
      <c r="AG1399" s="25"/>
      <c r="AH1399" s="25"/>
      <c r="AI1399" s="25"/>
      <c r="AJ1399" s="47" t="str">
        <f t="shared" si="395"/>
        <v/>
      </c>
      <c r="AK1399" s="48" t="str">
        <f t="shared" si="389"/>
        <v/>
      </c>
      <c r="AL1399" s="47" t="str">
        <f t="shared" si="400"/>
        <v/>
      </c>
      <c r="AM1399" s="27"/>
      <c r="AN1399" s="36" t="str">
        <f t="shared" si="390"/>
        <v/>
      </c>
      <c r="AO1399" s="39" t="str">
        <f t="shared" si="404"/>
        <v/>
      </c>
      <c r="AP1399" s="39" t="str">
        <f t="shared" si="396"/>
        <v/>
      </c>
      <c r="AQ1399" s="97" t="str">
        <f t="shared" si="391"/>
        <v/>
      </c>
      <c r="AR1399" s="140" t="str">
        <f>_xlfn.IFNA(IF(AND(MATCH(B1399,SlNrfürStrecke!A:A,0)&gt;0,MATCH(C1399,SlNrfürStrecke!B:B,0)&gt;0)=TRUE,"ja","nein"),"nein")</f>
        <v>nein</v>
      </c>
      <c r="AS1399" s="140" t="str">
        <f t="shared" si="397"/>
        <v>nein</v>
      </c>
      <c r="AT1399" s="113" t="str">
        <f t="shared" si="398"/>
        <v>Ja</v>
      </c>
      <c r="AU1399" s="113"/>
      <c r="AV1399" s="141" t="s">
        <v>3607</v>
      </c>
    </row>
    <row r="1400" spans="1:48" s="39" customFormat="1" ht="26.4" hidden="1" x14ac:dyDescent="0.25">
      <c r="A1400" s="23"/>
      <c r="B1400" s="77">
        <v>59901</v>
      </c>
      <c r="C1400" s="80" t="s">
        <v>3</v>
      </c>
      <c r="D1400" s="81" t="s">
        <v>8</v>
      </c>
      <c r="E1400" s="37" t="b">
        <f t="shared" si="399"/>
        <v>0</v>
      </c>
      <c r="F1400" s="37" t="b">
        <f t="shared" si="392"/>
        <v>0</v>
      </c>
      <c r="G1400" s="38" t="str">
        <f t="shared" si="401"/>
        <v>59901  g</v>
      </c>
      <c r="H1400" s="18" t="s">
        <v>2026</v>
      </c>
      <c r="I1400" s="93" t="s">
        <v>2346</v>
      </c>
      <c r="J1400" s="19" t="s">
        <v>3</v>
      </c>
      <c r="K1400" s="19" t="s">
        <v>3</v>
      </c>
      <c r="L1400" s="51"/>
      <c r="M1400" s="51"/>
      <c r="N1400" s="19" t="str">
        <f t="shared" si="402"/>
        <v/>
      </c>
      <c r="O1400" s="22" t="str">
        <f t="shared" ca="1" si="405"/>
        <v>ja</v>
      </c>
      <c r="P1400" s="22" t="str">
        <f t="shared" ca="1" si="406"/>
        <v>ja</v>
      </c>
      <c r="Q1400" s="20" t="str">
        <f t="shared" ca="1" si="403"/>
        <v>Ja</v>
      </c>
      <c r="R1400" s="53" t="s">
        <v>2025</v>
      </c>
      <c r="S1400" s="84"/>
      <c r="T1400" s="83"/>
      <c r="U1400" s="33" t="str">
        <f t="shared" si="393"/>
        <v/>
      </c>
      <c r="V1400" s="29"/>
      <c r="W1400" s="35"/>
      <c r="X1400" s="35"/>
      <c r="Y1400" s="35"/>
      <c r="Z1400" s="35"/>
      <c r="AA1400" s="24" t="str">
        <f>IF(W1400&lt;&gt;"",VLOOKUP(W1400,'Anlagentypen strukt inkl RD end'!$A$2:$H$40,8),"")</f>
        <v/>
      </c>
      <c r="AB1400" s="24" t="str">
        <f>IF(X1400&lt;&gt;"",VLOOKUP(X1400,'Anlagentypen strukt inkl RD end'!$A$2:$H$40,8),"")</f>
        <v/>
      </c>
      <c r="AC1400" s="24" t="str">
        <f>IF(Y1400&lt;&gt;"",VLOOKUP(Y1400,'Anlagentypen strukt inkl RD end'!$A$2:$H$40,8),"")</f>
        <v/>
      </c>
      <c r="AD1400" s="24" t="str">
        <f>IF(Z1400&lt;&gt;"",VLOOKUP(Z1400,'Anlagentypen strukt inkl RD end'!$A$2:$H$40,8),"")</f>
        <v/>
      </c>
      <c r="AE1400" s="33" t="str">
        <f t="shared" si="394"/>
        <v/>
      </c>
      <c r="AF1400" s="25"/>
      <c r="AG1400" s="25"/>
      <c r="AH1400" s="25"/>
      <c r="AI1400" s="25"/>
      <c r="AJ1400" s="47" t="str">
        <f t="shared" si="395"/>
        <v/>
      </c>
      <c r="AK1400" s="48" t="str">
        <f t="shared" si="389"/>
        <v/>
      </c>
      <c r="AL1400" s="47" t="str">
        <f t="shared" si="400"/>
        <v/>
      </c>
      <c r="AM1400" s="27"/>
      <c r="AN1400" s="36" t="str">
        <f t="shared" si="390"/>
        <v/>
      </c>
      <c r="AO1400" s="39" t="str">
        <f t="shared" si="404"/>
        <v/>
      </c>
      <c r="AP1400" s="39" t="str">
        <f t="shared" si="396"/>
        <v/>
      </c>
      <c r="AQ1400" s="97" t="str">
        <f t="shared" si="391"/>
        <v/>
      </c>
      <c r="AR1400" s="140" t="str">
        <f>_xlfn.IFNA(IF(AND(MATCH(B1400,SlNrfürStrecke!A:A,0)&gt;0,MATCH(C1400,SlNrfürStrecke!B:B,0)&gt;0)=TRUE,"ja","nein"),"nein")</f>
        <v>nein</v>
      </c>
      <c r="AS1400" s="140" t="str">
        <f t="shared" si="397"/>
        <v>nein</v>
      </c>
      <c r="AT1400" s="113" t="str">
        <f t="shared" si="398"/>
        <v>Ja</v>
      </c>
      <c r="AU1400" s="113"/>
      <c r="AV1400" s="141" t="s">
        <v>3607</v>
      </c>
    </row>
    <row r="1401" spans="1:48" s="39" customFormat="1" hidden="1" x14ac:dyDescent="0.25">
      <c r="A1401" s="23"/>
      <c r="B1401" s="77">
        <v>59904</v>
      </c>
      <c r="C1401" s="80" t="s">
        <v>3</v>
      </c>
      <c r="D1401" s="81" t="s">
        <v>8</v>
      </c>
      <c r="E1401" s="37" t="b">
        <f t="shared" si="399"/>
        <v>0</v>
      </c>
      <c r="F1401" s="37" t="b">
        <f t="shared" si="392"/>
        <v>0</v>
      </c>
      <c r="G1401" s="38" t="str">
        <f t="shared" si="401"/>
        <v>59904  g</v>
      </c>
      <c r="H1401" s="18" t="s">
        <v>2028</v>
      </c>
      <c r="I1401" s="93" t="s">
        <v>2346</v>
      </c>
      <c r="J1401" s="19" t="s">
        <v>3</v>
      </c>
      <c r="K1401" s="19" t="s">
        <v>3</v>
      </c>
      <c r="L1401" s="51"/>
      <c r="M1401" s="51"/>
      <c r="N1401" s="19" t="str">
        <f t="shared" si="402"/>
        <v/>
      </c>
      <c r="O1401" s="22" t="str">
        <f t="shared" ca="1" si="405"/>
        <v>ja</v>
      </c>
      <c r="P1401" s="22" t="str">
        <f t="shared" ca="1" si="406"/>
        <v>ja</v>
      </c>
      <c r="Q1401" s="20" t="str">
        <f t="shared" ca="1" si="403"/>
        <v>Ja</v>
      </c>
      <c r="R1401" s="53" t="s">
        <v>2027</v>
      </c>
      <c r="S1401" s="84"/>
      <c r="T1401" s="83"/>
      <c r="U1401" s="33" t="str">
        <f t="shared" si="393"/>
        <v/>
      </c>
      <c r="V1401" s="29"/>
      <c r="W1401" s="35"/>
      <c r="X1401" s="35"/>
      <c r="Y1401" s="35"/>
      <c r="Z1401" s="35"/>
      <c r="AA1401" s="24" t="str">
        <f>IF(W1401&lt;&gt;"",VLOOKUP(W1401,'Anlagentypen strukt inkl RD end'!$A$2:$H$40,8),"")</f>
        <v/>
      </c>
      <c r="AB1401" s="24" t="str">
        <f>IF(X1401&lt;&gt;"",VLOOKUP(X1401,'Anlagentypen strukt inkl RD end'!$A$2:$H$40,8),"")</f>
        <v/>
      </c>
      <c r="AC1401" s="24" t="str">
        <f>IF(Y1401&lt;&gt;"",VLOOKUP(Y1401,'Anlagentypen strukt inkl RD end'!$A$2:$H$40,8),"")</f>
        <v/>
      </c>
      <c r="AD1401" s="24" t="str">
        <f>IF(Z1401&lt;&gt;"",VLOOKUP(Z1401,'Anlagentypen strukt inkl RD end'!$A$2:$H$40,8),"")</f>
        <v/>
      </c>
      <c r="AE1401" s="33" t="str">
        <f t="shared" si="394"/>
        <v/>
      </c>
      <c r="AF1401" s="25"/>
      <c r="AG1401" s="25"/>
      <c r="AH1401" s="25"/>
      <c r="AI1401" s="25"/>
      <c r="AJ1401" s="47" t="str">
        <f t="shared" si="395"/>
        <v/>
      </c>
      <c r="AK1401" s="48" t="str">
        <f t="shared" si="389"/>
        <v/>
      </c>
      <c r="AL1401" s="47" t="str">
        <f t="shared" si="400"/>
        <v/>
      </c>
      <c r="AM1401" s="27"/>
      <c r="AN1401" s="36" t="str">
        <f t="shared" si="390"/>
        <v/>
      </c>
      <c r="AO1401" s="39" t="str">
        <f t="shared" si="404"/>
        <v/>
      </c>
      <c r="AP1401" s="39" t="str">
        <f t="shared" si="396"/>
        <v/>
      </c>
      <c r="AQ1401" s="97" t="str">
        <f t="shared" si="391"/>
        <v/>
      </c>
      <c r="AR1401" s="140" t="str">
        <f>_xlfn.IFNA(IF(AND(MATCH(B1401,SlNrfürStrecke!A:A,0)&gt;0,MATCH(C1401,SlNrfürStrecke!B:B,0)&gt;0)=TRUE,"ja","nein"),"nein")</f>
        <v>nein</v>
      </c>
      <c r="AS1401" s="140" t="str">
        <f t="shared" si="397"/>
        <v>nein</v>
      </c>
      <c r="AT1401" s="113" t="str">
        <f t="shared" si="398"/>
        <v>Ja</v>
      </c>
      <c r="AU1401" s="113"/>
      <c r="AV1401" s="141" t="s">
        <v>3607</v>
      </c>
    </row>
    <row r="1402" spans="1:48" s="39" customFormat="1" ht="26.4" x14ac:dyDescent="0.25">
      <c r="A1402" s="23" t="s">
        <v>2345</v>
      </c>
      <c r="B1402" s="77">
        <v>59906</v>
      </c>
      <c r="C1402" s="80" t="s">
        <v>3</v>
      </c>
      <c r="D1402" s="81" t="s">
        <v>3</v>
      </c>
      <c r="E1402" s="37" t="b">
        <f t="shared" si="399"/>
        <v>1</v>
      </c>
      <c r="F1402" s="37" t="b">
        <f t="shared" si="392"/>
        <v>0</v>
      </c>
      <c r="G1402" s="38" t="str">
        <f t="shared" si="401"/>
        <v xml:space="preserve">59906  </v>
      </c>
      <c r="H1402" s="18" t="s">
        <v>2030</v>
      </c>
      <c r="I1402" s="93" t="s">
        <v>2346</v>
      </c>
      <c r="J1402" s="19" t="s">
        <v>3</v>
      </c>
      <c r="K1402" s="19" t="s">
        <v>3</v>
      </c>
      <c r="L1402" s="51"/>
      <c r="M1402" s="51"/>
      <c r="N1402" s="19" t="str">
        <f t="shared" si="402"/>
        <v/>
      </c>
      <c r="O1402" s="22" t="str">
        <f t="shared" ca="1" si="405"/>
        <v>ja</v>
      </c>
      <c r="P1402" s="22" t="str">
        <f t="shared" ca="1" si="406"/>
        <v>ja</v>
      </c>
      <c r="Q1402" s="20" t="str">
        <f t="shared" ca="1" si="403"/>
        <v>Ja</v>
      </c>
      <c r="R1402" s="53" t="s">
        <v>2029</v>
      </c>
      <c r="S1402" s="73" t="s">
        <v>2345</v>
      </c>
      <c r="T1402" s="28"/>
      <c r="U1402" s="33" t="str">
        <f t="shared" si="393"/>
        <v/>
      </c>
      <c r="V1402" s="29"/>
      <c r="W1402" s="35"/>
      <c r="X1402" s="35"/>
      <c r="Y1402" s="35"/>
      <c r="Z1402" s="35"/>
      <c r="AA1402" s="24" t="str">
        <f>IF(W1402&lt;&gt;"",VLOOKUP(W1402,'Anlagentypen strukt inkl RD end'!$A$2:$H$40,8),"")</f>
        <v/>
      </c>
      <c r="AB1402" s="24" t="str">
        <f>IF(X1402&lt;&gt;"",VLOOKUP(X1402,'Anlagentypen strukt inkl RD end'!$A$2:$H$40,8),"")</f>
        <v/>
      </c>
      <c r="AC1402" s="24" t="str">
        <f>IF(Y1402&lt;&gt;"",VLOOKUP(Y1402,'Anlagentypen strukt inkl RD end'!$A$2:$H$40,8),"")</f>
        <v/>
      </c>
      <c r="AD1402" s="24" t="str">
        <f>IF(Z1402&lt;&gt;"",VLOOKUP(Z1402,'Anlagentypen strukt inkl RD end'!$A$2:$H$40,8),"")</f>
        <v/>
      </c>
      <c r="AE1402" s="33" t="str">
        <f t="shared" si="394"/>
        <v/>
      </c>
      <c r="AF1402" s="25"/>
      <c r="AG1402" s="25"/>
      <c r="AH1402" s="25"/>
      <c r="AI1402" s="25"/>
      <c r="AJ1402" s="47" t="str">
        <f t="shared" si="395"/>
        <v/>
      </c>
      <c r="AK1402" s="48" t="str">
        <f t="shared" si="389"/>
        <v/>
      </c>
      <c r="AL1402" s="47" t="str">
        <f t="shared" si="400"/>
        <v/>
      </c>
      <c r="AM1402" s="27"/>
      <c r="AN1402" s="36" t="str">
        <f t="shared" si="390"/>
        <v/>
      </c>
      <c r="AO1402" s="39" t="str">
        <f t="shared" si="404"/>
        <v/>
      </c>
      <c r="AP1402" s="39" t="str">
        <f t="shared" si="396"/>
        <v>X</v>
      </c>
      <c r="AQ1402" s="97" t="str">
        <f t="shared" si="391"/>
        <v/>
      </c>
      <c r="AR1402" s="140" t="str">
        <f>_xlfn.IFNA(IF(AND(MATCH(B1402,SlNrfürStrecke!A:A,0)&gt;0,MATCH(C1402,SlNrfürStrecke!B:B,0)&gt;0)=TRUE,"ja","nein"),"nein")</f>
        <v>ja</v>
      </c>
      <c r="AS1402" s="140" t="str">
        <f t="shared" si="397"/>
        <v>ja</v>
      </c>
      <c r="AT1402" s="113" t="str">
        <f t="shared" si="398"/>
        <v>Nein</v>
      </c>
      <c r="AU1402" s="113"/>
      <c r="AV1402" s="141" t="s">
        <v>3607</v>
      </c>
    </row>
    <row r="1403" spans="1:48" s="39" customFormat="1" ht="26.4" hidden="1" x14ac:dyDescent="0.25">
      <c r="A1403" s="23"/>
      <c r="B1403" s="77">
        <v>59906</v>
      </c>
      <c r="C1403" s="81" t="s">
        <v>7</v>
      </c>
      <c r="D1403" s="81" t="s">
        <v>8</v>
      </c>
      <c r="E1403" s="37" t="b">
        <f t="shared" si="399"/>
        <v>0</v>
      </c>
      <c r="F1403" s="37" t="b">
        <f t="shared" si="392"/>
        <v>0</v>
      </c>
      <c r="G1403" s="38" t="str">
        <f t="shared" si="401"/>
        <v>59906 77 g</v>
      </c>
      <c r="H1403" s="18" t="s">
        <v>2030</v>
      </c>
      <c r="I1403" s="94" t="s">
        <v>9</v>
      </c>
      <c r="J1403" s="19" t="s">
        <v>3</v>
      </c>
      <c r="K1403" s="19" t="s">
        <v>3</v>
      </c>
      <c r="L1403" s="51"/>
      <c r="M1403" s="51"/>
      <c r="N1403" s="19" t="str">
        <f t="shared" si="402"/>
        <v/>
      </c>
      <c r="O1403" s="22" t="str">
        <f t="shared" ca="1" si="405"/>
        <v>ja</v>
      </c>
      <c r="P1403" s="22" t="str">
        <f t="shared" ca="1" si="406"/>
        <v>ja</v>
      </c>
      <c r="Q1403" s="20" t="str">
        <f t="shared" ca="1" si="403"/>
        <v>Ja</v>
      </c>
      <c r="R1403" s="53" t="s">
        <v>2031</v>
      </c>
      <c r="S1403" s="84"/>
      <c r="T1403" s="83"/>
      <c r="U1403" s="33" t="str">
        <f t="shared" si="393"/>
        <v/>
      </c>
      <c r="V1403" s="29"/>
      <c r="W1403" s="35"/>
      <c r="X1403" s="35"/>
      <c r="Y1403" s="35"/>
      <c r="Z1403" s="35"/>
      <c r="AA1403" s="24" t="str">
        <f>IF(W1403&lt;&gt;"",VLOOKUP(W1403,'Anlagentypen strukt inkl RD end'!$A$2:$H$40,8),"")</f>
        <v/>
      </c>
      <c r="AB1403" s="24" t="str">
        <f>IF(X1403&lt;&gt;"",VLOOKUP(X1403,'Anlagentypen strukt inkl RD end'!$A$2:$H$40,8),"")</f>
        <v/>
      </c>
      <c r="AC1403" s="24" t="str">
        <f>IF(Y1403&lt;&gt;"",VLOOKUP(Y1403,'Anlagentypen strukt inkl RD end'!$A$2:$H$40,8),"")</f>
        <v/>
      </c>
      <c r="AD1403" s="24" t="str">
        <f>IF(Z1403&lt;&gt;"",VLOOKUP(Z1403,'Anlagentypen strukt inkl RD end'!$A$2:$H$40,8),"")</f>
        <v/>
      </c>
      <c r="AE1403" s="33" t="str">
        <f t="shared" si="394"/>
        <v/>
      </c>
      <c r="AF1403" s="25"/>
      <c r="AG1403" s="25"/>
      <c r="AH1403" s="25"/>
      <c r="AI1403" s="25"/>
      <c r="AJ1403" s="47" t="str">
        <f t="shared" si="395"/>
        <v/>
      </c>
      <c r="AK1403" s="48" t="str">
        <f t="shared" si="389"/>
        <v/>
      </c>
      <c r="AL1403" s="47" t="str">
        <f t="shared" si="400"/>
        <v/>
      </c>
      <c r="AM1403" s="27"/>
      <c r="AN1403" s="36" t="str">
        <f t="shared" si="390"/>
        <v/>
      </c>
      <c r="AO1403" s="39" t="str">
        <f t="shared" si="404"/>
        <v/>
      </c>
      <c r="AP1403" s="39" t="str">
        <f t="shared" si="396"/>
        <v/>
      </c>
      <c r="AQ1403" s="97" t="str">
        <f t="shared" si="391"/>
        <v/>
      </c>
      <c r="AR1403" s="113" t="str">
        <f>_xlfn.IFNA(IF(AND(MATCH(B1403,SlNrfürStrecke!A:A,0)&gt;0,MATCH(C1403,SlNrfürStrecke!B:B,0)&gt;0)=TRUE,"ja","nein"),"nein")</f>
        <v>nein</v>
      </c>
      <c r="AS1403" s="140" t="str">
        <f t="shared" si="397"/>
        <v>nein</v>
      </c>
      <c r="AT1403" s="113" t="str">
        <f t="shared" si="398"/>
        <v>Ja</v>
      </c>
      <c r="AU1403" s="113"/>
      <c r="AV1403" s="141" t="s">
        <v>3607</v>
      </c>
    </row>
    <row r="1404" spans="1:48" s="39" customFormat="1" hidden="1" x14ac:dyDescent="0.25">
      <c r="A1404" s="23"/>
      <c r="B1404" s="77">
        <v>71101</v>
      </c>
      <c r="C1404" s="80" t="s">
        <v>3</v>
      </c>
      <c r="D1404" s="81" t="s">
        <v>3</v>
      </c>
      <c r="E1404" s="37" t="b">
        <f t="shared" si="399"/>
        <v>0</v>
      </c>
      <c r="F1404" s="37" t="b">
        <f t="shared" si="392"/>
        <v>0</v>
      </c>
      <c r="G1404" s="38" t="str">
        <f t="shared" si="401"/>
        <v xml:space="preserve">71101  </v>
      </c>
      <c r="H1404" s="18" t="s">
        <v>2033</v>
      </c>
      <c r="I1404" s="93" t="s">
        <v>2346</v>
      </c>
      <c r="J1404" s="19" t="s">
        <v>3</v>
      </c>
      <c r="K1404" s="19" t="s">
        <v>3</v>
      </c>
      <c r="L1404" s="51"/>
      <c r="M1404" s="51"/>
      <c r="N1404" s="19" t="str">
        <f t="shared" si="402"/>
        <v/>
      </c>
      <c r="O1404" s="22" t="str">
        <f t="shared" ca="1" si="405"/>
        <v>ja</v>
      </c>
      <c r="P1404" s="22" t="str">
        <f t="shared" ca="1" si="406"/>
        <v>ja</v>
      </c>
      <c r="Q1404" s="20" t="str">
        <f t="shared" ca="1" si="403"/>
        <v>Ja</v>
      </c>
      <c r="R1404" s="53" t="s">
        <v>2032</v>
      </c>
      <c r="S1404" s="73"/>
      <c r="T1404" s="28"/>
      <c r="U1404" s="33" t="str">
        <f t="shared" si="393"/>
        <v/>
      </c>
      <c r="V1404" s="29"/>
      <c r="W1404" s="35"/>
      <c r="X1404" s="35"/>
      <c r="Y1404" s="35"/>
      <c r="Z1404" s="35"/>
      <c r="AA1404" s="24" t="str">
        <f>IF(W1404&lt;&gt;"",VLOOKUP(W1404,'Anlagentypen strukt inkl RD end'!$A$2:$H$40,8),"")</f>
        <v/>
      </c>
      <c r="AB1404" s="24" t="str">
        <f>IF(X1404&lt;&gt;"",VLOOKUP(X1404,'Anlagentypen strukt inkl RD end'!$A$2:$H$40,8),"")</f>
        <v/>
      </c>
      <c r="AC1404" s="24" t="str">
        <f>IF(Y1404&lt;&gt;"",VLOOKUP(Y1404,'Anlagentypen strukt inkl RD end'!$A$2:$H$40,8),"")</f>
        <v/>
      </c>
      <c r="AD1404" s="24" t="str">
        <f>IF(Z1404&lt;&gt;"",VLOOKUP(Z1404,'Anlagentypen strukt inkl RD end'!$A$2:$H$40,8),"")</f>
        <v/>
      </c>
      <c r="AE1404" s="33" t="str">
        <f t="shared" si="394"/>
        <v/>
      </c>
      <c r="AF1404" s="25"/>
      <c r="AG1404" s="25"/>
      <c r="AH1404" s="25"/>
      <c r="AI1404" s="25"/>
      <c r="AJ1404" s="47" t="str">
        <f t="shared" si="395"/>
        <v/>
      </c>
      <c r="AK1404" s="48" t="str">
        <f t="shared" si="389"/>
        <v/>
      </c>
      <c r="AL1404" s="47" t="str">
        <f t="shared" si="400"/>
        <v/>
      </c>
      <c r="AM1404" s="27"/>
      <c r="AN1404" s="36" t="str">
        <f t="shared" si="390"/>
        <v/>
      </c>
      <c r="AO1404" s="39" t="str">
        <f t="shared" si="404"/>
        <v/>
      </c>
      <c r="AP1404" s="39" t="str">
        <f t="shared" si="396"/>
        <v/>
      </c>
      <c r="AQ1404" s="97" t="str">
        <f t="shared" si="391"/>
        <v/>
      </c>
      <c r="AR1404" s="140" t="str">
        <f>_xlfn.IFNA(IF(AND(MATCH(B1404,SlNrfürStrecke!A:A,0)&gt;0,MATCH(C1404,SlNrfürStrecke!B:B,0)&gt;0)=TRUE,"ja","nein"),"nein")</f>
        <v>nein</v>
      </c>
      <c r="AS1404" s="140" t="str">
        <f t="shared" si="397"/>
        <v>nein</v>
      </c>
      <c r="AT1404" s="113" t="str">
        <f t="shared" si="398"/>
        <v>Ja</v>
      </c>
      <c r="AU1404" s="113"/>
      <c r="AV1404" s="141" t="s">
        <v>3607</v>
      </c>
    </row>
    <row r="1405" spans="1:48" s="39" customFormat="1" ht="26.4" x14ac:dyDescent="0.25">
      <c r="A1405" s="23" t="s">
        <v>2345</v>
      </c>
      <c r="B1405" s="77">
        <v>91101</v>
      </c>
      <c r="C1405" s="80" t="s">
        <v>3</v>
      </c>
      <c r="D1405" s="81" t="s">
        <v>3</v>
      </c>
      <c r="E1405" s="37" t="b">
        <f t="shared" si="399"/>
        <v>1</v>
      </c>
      <c r="F1405" s="37" t="b">
        <f t="shared" si="392"/>
        <v>0</v>
      </c>
      <c r="G1405" s="38" t="str">
        <f t="shared" si="401"/>
        <v xml:space="preserve">91101  </v>
      </c>
      <c r="H1405" s="18" t="s">
        <v>2035</v>
      </c>
      <c r="I1405" s="93" t="s">
        <v>2346</v>
      </c>
      <c r="J1405" s="19" t="s">
        <v>3</v>
      </c>
      <c r="K1405" s="19" t="s">
        <v>3</v>
      </c>
      <c r="L1405" s="51"/>
      <c r="M1405" s="51"/>
      <c r="N1405" s="19" t="str">
        <f t="shared" si="402"/>
        <v/>
      </c>
      <c r="O1405" s="22" t="str">
        <f t="shared" ca="1" si="405"/>
        <v>ja</v>
      </c>
      <c r="P1405" s="22" t="str">
        <f t="shared" ca="1" si="406"/>
        <v>ja</v>
      </c>
      <c r="Q1405" s="20" t="str">
        <f t="shared" ca="1" si="403"/>
        <v>Ja</v>
      </c>
      <c r="R1405" s="53" t="s">
        <v>2034</v>
      </c>
      <c r="S1405" s="73" t="s">
        <v>2345</v>
      </c>
      <c r="T1405" s="28"/>
      <c r="U1405" s="33" t="str">
        <f t="shared" si="393"/>
        <v/>
      </c>
      <c r="V1405" s="29"/>
      <c r="W1405" s="35"/>
      <c r="X1405" s="35"/>
      <c r="Y1405" s="35"/>
      <c r="Z1405" s="35"/>
      <c r="AA1405" s="24" t="str">
        <f>IF(W1405&lt;&gt;"",VLOOKUP(W1405,'Anlagentypen strukt inkl RD end'!$A$2:$H$40,8),"")</f>
        <v/>
      </c>
      <c r="AB1405" s="24" t="str">
        <f>IF(X1405&lt;&gt;"",VLOOKUP(X1405,'Anlagentypen strukt inkl RD end'!$A$2:$H$40,8),"")</f>
        <v/>
      </c>
      <c r="AC1405" s="24" t="str">
        <f>IF(Y1405&lt;&gt;"",VLOOKUP(Y1405,'Anlagentypen strukt inkl RD end'!$A$2:$H$40,8),"")</f>
        <v/>
      </c>
      <c r="AD1405" s="24" t="str">
        <f>IF(Z1405&lt;&gt;"",VLOOKUP(Z1405,'Anlagentypen strukt inkl RD end'!$A$2:$H$40,8),"")</f>
        <v/>
      </c>
      <c r="AE1405" s="33" t="str">
        <f t="shared" si="394"/>
        <v/>
      </c>
      <c r="AF1405" s="25"/>
      <c r="AG1405" s="25"/>
      <c r="AH1405" s="25"/>
      <c r="AI1405" s="25"/>
      <c r="AJ1405" s="47" t="str">
        <f t="shared" si="395"/>
        <v/>
      </c>
      <c r="AK1405" s="48" t="str">
        <f t="shared" si="389"/>
        <v/>
      </c>
      <c r="AL1405" s="47" t="str">
        <f t="shared" si="400"/>
        <v/>
      </c>
      <c r="AM1405" s="25"/>
      <c r="AN1405" s="36" t="str">
        <f t="shared" si="390"/>
        <v/>
      </c>
      <c r="AO1405" s="39" t="str">
        <f t="shared" si="404"/>
        <v/>
      </c>
      <c r="AP1405" s="39" t="str">
        <f t="shared" si="396"/>
        <v>X</v>
      </c>
      <c r="AQ1405" s="97" t="str">
        <f t="shared" si="391"/>
        <v/>
      </c>
      <c r="AR1405" s="140" t="str">
        <f>_xlfn.IFNA(IF(AND(MATCH(B1405,SlNrfürStrecke!A:A,0)&gt;0,MATCH(C1405,SlNrfürStrecke!B:B,0)&gt;0)=TRUE,"ja","nein"),"nein")</f>
        <v>ja</v>
      </c>
      <c r="AS1405" s="140" t="str">
        <f t="shared" si="397"/>
        <v>ja</v>
      </c>
      <c r="AT1405" s="113" t="str">
        <f t="shared" si="398"/>
        <v>Nein</v>
      </c>
      <c r="AU1405" s="113"/>
      <c r="AV1405" s="141" t="s">
        <v>3607</v>
      </c>
    </row>
    <row r="1406" spans="1:48" s="39" customFormat="1" ht="26.4" hidden="1" x14ac:dyDescent="0.25">
      <c r="A1406" s="23"/>
      <c r="B1406" s="77">
        <v>91101</v>
      </c>
      <c r="C1406" s="81" t="s">
        <v>7</v>
      </c>
      <c r="D1406" s="81" t="s">
        <v>8</v>
      </c>
      <c r="E1406" s="37" t="b">
        <f t="shared" si="399"/>
        <v>0</v>
      </c>
      <c r="F1406" s="37" t="b">
        <f t="shared" si="392"/>
        <v>0</v>
      </c>
      <c r="G1406" s="38" t="str">
        <f t="shared" si="401"/>
        <v>91101 77 g</v>
      </c>
      <c r="H1406" s="18" t="s">
        <v>2035</v>
      </c>
      <c r="I1406" s="94" t="s">
        <v>9</v>
      </c>
      <c r="J1406" s="19" t="s">
        <v>3</v>
      </c>
      <c r="K1406" s="19" t="s">
        <v>3</v>
      </c>
      <c r="L1406" s="51"/>
      <c r="M1406" s="51"/>
      <c r="N1406" s="19" t="str">
        <f t="shared" si="402"/>
        <v/>
      </c>
      <c r="O1406" s="22" t="str">
        <f t="shared" ca="1" si="405"/>
        <v>ja</v>
      </c>
      <c r="P1406" s="22" t="str">
        <f t="shared" ca="1" si="406"/>
        <v>ja</v>
      </c>
      <c r="Q1406" s="20" t="str">
        <f t="shared" ca="1" si="403"/>
        <v>Ja</v>
      </c>
      <c r="R1406" s="53" t="s">
        <v>2036</v>
      </c>
      <c r="S1406" s="84"/>
      <c r="T1406" s="83"/>
      <c r="U1406" s="33" t="str">
        <f t="shared" si="393"/>
        <v/>
      </c>
      <c r="V1406" s="29"/>
      <c r="W1406" s="35"/>
      <c r="X1406" s="35"/>
      <c r="Y1406" s="35"/>
      <c r="Z1406" s="35"/>
      <c r="AA1406" s="24" t="str">
        <f>IF(W1406&lt;&gt;"",VLOOKUP(W1406,'Anlagentypen strukt inkl RD end'!$A$2:$H$40,8),"")</f>
        <v/>
      </c>
      <c r="AB1406" s="24" t="str">
        <f>IF(X1406&lt;&gt;"",VLOOKUP(X1406,'Anlagentypen strukt inkl RD end'!$A$2:$H$40,8),"")</f>
        <v/>
      </c>
      <c r="AC1406" s="24" t="str">
        <f>IF(Y1406&lt;&gt;"",VLOOKUP(Y1406,'Anlagentypen strukt inkl RD end'!$A$2:$H$40,8),"")</f>
        <v/>
      </c>
      <c r="AD1406" s="24" t="str">
        <f>IF(Z1406&lt;&gt;"",VLOOKUP(Z1406,'Anlagentypen strukt inkl RD end'!$A$2:$H$40,8),"")</f>
        <v/>
      </c>
      <c r="AE1406" s="33" t="str">
        <f t="shared" si="394"/>
        <v/>
      </c>
      <c r="AF1406" s="25"/>
      <c r="AG1406" s="25"/>
      <c r="AH1406" s="25"/>
      <c r="AI1406" s="25"/>
      <c r="AJ1406" s="47" t="str">
        <f t="shared" si="395"/>
        <v/>
      </c>
      <c r="AK1406" s="48" t="str">
        <f t="shared" si="389"/>
        <v/>
      </c>
      <c r="AL1406" s="47" t="str">
        <f t="shared" si="400"/>
        <v/>
      </c>
      <c r="AM1406" s="27"/>
      <c r="AN1406" s="36" t="str">
        <f t="shared" si="390"/>
        <v/>
      </c>
      <c r="AO1406" s="39" t="str">
        <f t="shared" si="404"/>
        <v/>
      </c>
      <c r="AP1406" s="39" t="str">
        <f t="shared" si="396"/>
        <v/>
      </c>
      <c r="AQ1406" s="97" t="str">
        <f t="shared" si="391"/>
        <v/>
      </c>
      <c r="AR1406" s="113" t="str">
        <f>_xlfn.IFNA(IF(AND(MATCH(B1406,SlNrfürStrecke!A:A,0)&gt;0,MATCH(C1406,SlNrfürStrecke!B:B,0)&gt;0)=TRUE,"ja","nein"),"nein")</f>
        <v>nein</v>
      </c>
      <c r="AS1406" s="140" t="str">
        <f t="shared" si="397"/>
        <v>nein</v>
      </c>
      <c r="AT1406" s="113" t="str">
        <f t="shared" si="398"/>
        <v>Ja</v>
      </c>
      <c r="AU1406" s="113"/>
      <c r="AV1406" s="141" t="s">
        <v>3607</v>
      </c>
    </row>
    <row r="1407" spans="1:48" s="39" customFormat="1" ht="26.4" x14ac:dyDescent="0.25">
      <c r="A1407" s="23" t="s">
        <v>2345</v>
      </c>
      <c r="B1407" s="77">
        <v>91102</v>
      </c>
      <c r="C1407" s="80" t="s">
        <v>3</v>
      </c>
      <c r="D1407" s="81" t="s">
        <v>3</v>
      </c>
      <c r="E1407" s="37" t="b">
        <f t="shared" si="399"/>
        <v>1</v>
      </c>
      <c r="F1407" s="37" t="b">
        <f t="shared" si="392"/>
        <v>0</v>
      </c>
      <c r="G1407" s="38" t="str">
        <f t="shared" si="401"/>
        <v xml:space="preserve">91102  </v>
      </c>
      <c r="H1407" s="18" t="s">
        <v>2038</v>
      </c>
      <c r="I1407" s="93" t="s">
        <v>2346</v>
      </c>
      <c r="J1407" s="19" t="s">
        <v>3</v>
      </c>
      <c r="K1407" s="19" t="s">
        <v>3</v>
      </c>
      <c r="L1407" s="51"/>
      <c r="M1407" s="51"/>
      <c r="N1407" s="19" t="str">
        <f t="shared" si="402"/>
        <v/>
      </c>
      <c r="O1407" s="22" t="str">
        <f t="shared" ca="1" si="405"/>
        <v>ja</v>
      </c>
      <c r="P1407" s="22" t="str">
        <f t="shared" ca="1" si="406"/>
        <v>ja</v>
      </c>
      <c r="Q1407" s="20" t="str">
        <f t="shared" ca="1" si="403"/>
        <v>Ja</v>
      </c>
      <c r="R1407" s="53" t="s">
        <v>2037</v>
      </c>
      <c r="S1407" s="73" t="s">
        <v>2345</v>
      </c>
      <c r="T1407" s="28"/>
      <c r="U1407" s="33" t="str">
        <f t="shared" si="393"/>
        <v/>
      </c>
      <c r="V1407" s="29"/>
      <c r="W1407" s="35"/>
      <c r="X1407" s="35"/>
      <c r="Y1407" s="35"/>
      <c r="Z1407" s="35"/>
      <c r="AA1407" s="24" t="str">
        <f>IF(W1407&lt;&gt;"",VLOOKUP(W1407,'Anlagentypen strukt inkl RD end'!$A$2:$H$40,8),"")</f>
        <v/>
      </c>
      <c r="AB1407" s="24" t="str">
        <f>IF(X1407&lt;&gt;"",VLOOKUP(X1407,'Anlagentypen strukt inkl RD end'!$A$2:$H$40,8),"")</f>
        <v/>
      </c>
      <c r="AC1407" s="24" t="str">
        <f>IF(Y1407&lt;&gt;"",VLOOKUP(Y1407,'Anlagentypen strukt inkl RD end'!$A$2:$H$40,8),"")</f>
        <v/>
      </c>
      <c r="AD1407" s="24" t="str">
        <f>IF(Z1407&lt;&gt;"",VLOOKUP(Z1407,'Anlagentypen strukt inkl RD end'!$A$2:$H$40,8),"")</f>
        <v/>
      </c>
      <c r="AE1407" s="33" t="str">
        <f t="shared" si="394"/>
        <v/>
      </c>
      <c r="AF1407" s="25"/>
      <c r="AG1407" s="25"/>
      <c r="AH1407" s="25"/>
      <c r="AI1407" s="25"/>
      <c r="AJ1407" s="47" t="str">
        <f t="shared" si="395"/>
        <v/>
      </c>
      <c r="AK1407" s="48" t="str">
        <f t="shared" si="389"/>
        <v/>
      </c>
      <c r="AL1407" s="47" t="str">
        <f t="shared" si="400"/>
        <v/>
      </c>
      <c r="AM1407" s="27"/>
      <c r="AN1407" s="36" t="str">
        <f t="shared" si="390"/>
        <v/>
      </c>
      <c r="AO1407" s="39" t="str">
        <f t="shared" si="404"/>
        <v/>
      </c>
      <c r="AP1407" s="39" t="str">
        <f t="shared" si="396"/>
        <v>X</v>
      </c>
      <c r="AQ1407" s="97" t="str">
        <f t="shared" si="391"/>
        <v/>
      </c>
      <c r="AR1407" s="140" t="str">
        <f>_xlfn.IFNA(IF(AND(MATCH(B1407,SlNrfürStrecke!A:A,0)&gt;0,MATCH(C1407,SlNrfürStrecke!B:B,0)&gt;0)=TRUE,"ja","nein"),"nein")</f>
        <v>ja</v>
      </c>
      <c r="AS1407" s="140" t="str">
        <f t="shared" si="397"/>
        <v>ja</v>
      </c>
      <c r="AT1407" s="113" t="str">
        <f t="shared" si="398"/>
        <v>Nein</v>
      </c>
      <c r="AU1407" s="113"/>
      <c r="AV1407" s="141" t="s">
        <v>3607</v>
      </c>
    </row>
    <row r="1408" spans="1:48" s="39" customFormat="1" ht="26.4" hidden="1" x14ac:dyDescent="0.25">
      <c r="A1408" s="23"/>
      <c r="B1408" s="77">
        <v>91102</v>
      </c>
      <c r="C1408" s="81" t="s">
        <v>7</v>
      </c>
      <c r="D1408" s="81" t="s">
        <v>8</v>
      </c>
      <c r="E1408" s="37" t="b">
        <f t="shared" si="399"/>
        <v>0</v>
      </c>
      <c r="F1408" s="37" t="b">
        <f t="shared" si="392"/>
        <v>0</v>
      </c>
      <c r="G1408" s="38" t="str">
        <f t="shared" si="401"/>
        <v>91102 77 g</v>
      </c>
      <c r="H1408" s="18" t="s">
        <v>2038</v>
      </c>
      <c r="I1408" s="94" t="s">
        <v>9</v>
      </c>
      <c r="J1408" s="19" t="s">
        <v>3</v>
      </c>
      <c r="K1408" s="19" t="s">
        <v>3</v>
      </c>
      <c r="L1408" s="51"/>
      <c r="M1408" s="51"/>
      <c r="N1408" s="19" t="str">
        <f t="shared" si="402"/>
        <v/>
      </c>
      <c r="O1408" s="22" t="str">
        <f t="shared" ca="1" si="405"/>
        <v>ja</v>
      </c>
      <c r="P1408" s="22" t="str">
        <f t="shared" ca="1" si="406"/>
        <v>ja</v>
      </c>
      <c r="Q1408" s="20" t="str">
        <f t="shared" ca="1" si="403"/>
        <v>Ja</v>
      </c>
      <c r="R1408" s="53" t="s">
        <v>2039</v>
      </c>
      <c r="S1408" s="84"/>
      <c r="T1408" s="83"/>
      <c r="U1408" s="33" t="str">
        <f t="shared" si="393"/>
        <v/>
      </c>
      <c r="V1408" s="29"/>
      <c r="W1408" s="35"/>
      <c r="X1408" s="35"/>
      <c r="Y1408" s="35"/>
      <c r="Z1408" s="35"/>
      <c r="AA1408" s="24" t="str">
        <f>IF(W1408&lt;&gt;"",VLOOKUP(W1408,'Anlagentypen strukt inkl RD end'!$A$2:$H$40,8),"")</f>
        <v/>
      </c>
      <c r="AB1408" s="24" t="str">
        <f>IF(X1408&lt;&gt;"",VLOOKUP(X1408,'Anlagentypen strukt inkl RD end'!$A$2:$H$40,8),"")</f>
        <v/>
      </c>
      <c r="AC1408" s="24" t="str">
        <f>IF(Y1408&lt;&gt;"",VLOOKUP(Y1408,'Anlagentypen strukt inkl RD end'!$A$2:$H$40,8),"")</f>
        <v/>
      </c>
      <c r="AD1408" s="24" t="str">
        <f>IF(Z1408&lt;&gt;"",VLOOKUP(Z1408,'Anlagentypen strukt inkl RD end'!$A$2:$H$40,8),"")</f>
        <v/>
      </c>
      <c r="AE1408" s="33" t="str">
        <f t="shared" si="394"/>
        <v/>
      </c>
      <c r="AF1408" s="25"/>
      <c r="AG1408" s="25"/>
      <c r="AH1408" s="25"/>
      <c r="AI1408" s="25"/>
      <c r="AJ1408" s="47" t="str">
        <f t="shared" si="395"/>
        <v/>
      </c>
      <c r="AK1408" s="48" t="str">
        <f t="shared" si="389"/>
        <v/>
      </c>
      <c r="AL1408" s="47" t="str">
        <f t="shared" si="400"/>
        <v/>
      </c>
      <c r="AM1408" s="27"/>
      <c r="AN1408" s="36" t="str">
        <f t="shared" si="390"/>
        <v/>
      </c>
      <c r="AO1408" s="39" t="str">
        <f t="shared" si="404"/>
        <v/>
      </c>
      <c r="AP1408" s="39" t="str">
        <f t="shared" si="396"/>
        <v/>
      </c>
      <c r="AQ1408" s="97" t="str">
        <f t="shared" si="391"/>
        <v/>
      </c>
      <c r="AR1408" s="113" t="str">
        <f>_xlfn.IFNA(IF(AND(MATCH(B1408,SlNrfürStrecke!A:A,0)&gt;0,MATCH(C1408,SlNrfürStrecke!B:B,0)&gt;0)=TRUE,"ja","nein"),"nein")</f>
        <v>nein</v>
      </c>
      <c r="AS1408" s="140" t="str">
        <f t="shared" si="397"/>
        <v>nein</v>
      </c>
      <c r="AT1408" s="113" t="str">
        <f t="shared" si="398"/>
        <v>Ja</v>
      </c>
      <c r="AU1408" s="113"/>
      <c r="AV1408" s="141" t="s">
        <v>3607</v>
      </c>
    </row>
    <row r="1409" spans="1:48" s="39" customFormat="1" ht="26.4" x14ac:dyDescent="0.25">
      <c r="A1409" s="23" t="s">
        <v>2345</v>
      </c>
      <c r="B1409" s="77">
        <v>91103</v>
      </c>
      <c r="C1409" s="80" t="s">
        <v>3</v>
      </c>
      <c r="D1409" s="81" t="s">
        <v>3</v>
      </c>
      <c r="E1409" s="37" t="b">
        <f t="shared" si="399"/>
        <v>1</v>
      </c>
      <c r="F1409" s="37" t="b">
        <f t="shared" si="392"/>
        <v>0</v>
      </c>
      <c r="G1409" s="38" t="str">
        <f t="shared" si="401"/>
        <v xml:space="preserve">91103  </v>
      </c>
      <c r="H1409" s="18" t="s">
        <v>2041</v>
      </c>
      <c r="I1409" s="93" t="s">
        <v>2346</v>
      </c>
      <c r="J1409" s="19" t="s">
        <v>3</v>
      </c>
      <c r="K1409" s="19" t="s">
        <v>3</v>
      </c>
      <c r="L1409" s="51"/>
      <c r="M1409" s="51"/>
      <c r="N1409" s="19" t="str">
        <f t="shared" si="402"/>
        <v/>
      </c>
      <c r="O1409" s="22" t="str">
        <f t="shared" ca="1" si="405"/>
        <v>ja</v>
      </c>
      <c r="P1409" s="22" t="str">
        <f t="shared" ca="1" si="406"/>
        <v>ja</v>
      </c>
      <c r="Q1409" s="20" t="str">
        <f t="shared" ca="1" si="403"/>
        <v>Ja</v>
      </c>
      <c r="R1409" s="53" t="s">
        <v>2040</v>
      </c>
      <c r="S1409" s="73" t="s">
        <v>2345</v>
      </c>
      <c r="T1409" s="28"/>
      <c r="U1409" s="33" t="str">
        <f t="shared" si="393"/>
        <v/>
      </c>
      <c r="V1409" s="29"/>
      <c r="W1409" s="35"/>
      <c r="X1409" s="35"/>
      <c r="Y1409" s="35"/>
      <c r="Z1409" s="35"/>
      <c r="AA1409" s="24" t="str">
        <f>IF(W1409&lt;&gt;"",VLOOKUP(W1409,'Anlagentypen strukt inkl RD end'!$A$2:$H$40,8),"")</f>
        <v/>
      </c>
      <c r="AB1409" s="24" t="str">
        <f>IF(X1409&lt;&gt;"",VLOOKUP(X1409,'Anlagentypen strukt inkl RD end'!$A$2:$H$40,8),"")</f>
        <v/>
      </c>
      <c r="AC1409" s="24" t="str">
        <f>IF(Y1409&lt;&gt;"",VLOOKUP(Y1409,'Anlagentypen strukt inkl RD end'!$A$2:$H$40,8),"")</f>
        <v/>
      </c>
      <c r="AD1409" s="24" t="str">
        <f>IF(Z1409&lt;&gt;"",VLOOKUP(Z1409,'Anlagentypen strukt inkl RD end'!$A$2:$H$40,8),"")</f>
        <v/>
      </c>
      <c r="AE1409" s="33" t="str">
        <f t="shared" si="394"/>
        <v/>
      </c>
      <c r="AF1409" s="25"/>
      <c r="AG1409" s="25"/>
      <c r="AH1409" s="25"/>
      <c r="AI1409" s="25"/>
      <c r="AJ1409" s="47" t="str">
        <f t="shared" si="395"/>
        <v/>
      </c>
      <c r="AK1409" s="48" t="str">
        <f t="shared" si="389"/>
        <v/>
      </c>
      <c r="AL1409" s="47" t="str">
        <f t="shared" si="400"/>
        <v/>
      </c>
      <c r="AM1409" s="27"/>
      <c r="AN1409" s="36" t="str">
        <f t="shared" si="390"/>
        <v/>
      </c>
      <c r="AO1409" s="39" t="str">
        <f t="shared" si="404"/>
        <v/>
      </c>
      <c r="AP1409" s="39" t="str">
        <f t="shared" si="396"/>
        <v>X</v>
      </c>
      <c r="AQ1409" s="97" t="str">
        <f t="shared" si="391"/>
        <v/>
      </c>
      <c r="AR1409" s="140" t="str">
        <f>_xlfn.IFNA(IF(AND(MATCH(B1409,SlNrfürStrecke!A:A,0)&gt;0,MATCH(C1409,SlNrfürStrecke!B:B,0)&gt;0)=TRUE,"ja","nein"),"nein")</f>
        <v>ja</v>
      </c>
      <c r="AS1409" s="140" t="str">
        <f t="shared" si="397"/>
        <v>ja</v>
      </c>
      <c r="AT1409" s="113" t="str">
        <f t="shared" si="398"/>
        <v>Nein</v>
      </c>
      <c r="AU1409" s="113"/>
      <c r="AV1409" s="141" t="s">
        <v>3607</v>
      </c>
    </row>
    <row r="1410" spans="1:48" s="39" customFormat="1" ht="26.4" hidden="1" x14ac:dyDescent="0.25">
      <c r="A1410" s="23"/>
      <c r="B1410" s="77">
        <v>91103</v>
      </c>
      <c r="C1410" s="81" t="s">
        <v>7</v>
      </c>
      <c r="D1410" s="81" t="s">
        <v>8</v>
      </c>
      <c r="E1410" s="37" t="b">
        <f t="shared" si="399"/>
        <v>0</v>
      </c>
      <c r="F1410" s="37" t="b">
        <f t="shared" si="392"/>
        <v>0</v>
      </c>
      <c r="G1410" s="38" t="str">
        <f t="shared" si="401"/>
        <v>91103 77 g</v>
      </c>
      <c r="H1410" s="18" t="s">
        <v>2041</v>
      </c>
      <c r="I1410" s="94" t="s">
        <v>9</v>
      </c>
      <c r="J1410" s="19" t="s">
        <v>3</v>
      </c>
      <c r="K1410" s="19" t="s">
        <v>3</v>
      </c>
      <c r="L1410" s="51"/>
      <c r="M1410" s="51"/>
      <c r="N1410" s="19" t="str">
        <f t="shared" si="402"/>
        <v/>
      </c>
      <c r="O1410" s="22" t="str">
        <f t="shared" ca="1" si="405"/>
        <v>ja</v>
      </c>
      <c r="P1410" s="22" t="str">
        <f t="shared" ca="1" si="406"/>
        <v>ja</v>
      </c>
      <c r="Q1410" s="20" t="str">
        <f t="shared" ca="1" si="403"/>
        <v>Ja</v>
      </c>
      <c r="R1410" s="53" t="s">
        <v>2042</v>
      </c>
      <c r="S1410" s="84"/>
      <c r="T1410" s="83"/>
      <c r="U1410" s="33" t="str">
        <f t="shared" si="393"/>
        <v/>
      </c>
      <c r="V1410" s="29"/>
      <c r="W1410" s="35"/>
      <c r="X1410" s="35"/>
      <c r="Y1410" s="35"/>
      <c r="Z1410" s="35"/>
      <c r="AA1410" s="24" t="str">
        <f>IF(W1410&lt;&gt;"",VLOOKUP(W1410,'Anlagentypen strukt inkl RD end'!$A$2:$H$40,8),"")</f>
        <v/>
      </c>
      <c r="AB1410" s="24" t="str">
        <f>IF(X1410&lt;&gt;"",VLOOKUP(X1410,'Anlagentypen strukt inkl RD end'!$A$2:$H$40,8),"")</f>
        <v/>
      </c>
      <c r="AC1410" s="24" t="str">
        <f>IF(Y1410&lt;&gt;"",VLOOKUP(Y1410,'Anlagentypen strukt inkl RD end'!$A$2:$H$40,8),"")</f>
        <v/>
      </c>
      <c r="AD1410" s="24" t="str">
        <f>IF(Z1410&lt;&gt;"",VLOOKUP(Z1410,'Anlagentypen strukt inkl RD end'!$A$2:$H$40,8),"")</f>
        <v/>
      </c>
      <c r="AE1410" s="33" t="str">
        <f t="shared" si="394"/>
        <v/>
      </c>
      <c r="AF1410" s="25"/>
      <c r="AG1410" s="25"/>
      <c r="AH1410" s="25"/>
      <c r="AI1410" s="25"/>
      <c r="AJ1410" s="47" t="str">
        <f t="shared" si="395"/>
        <v/>
      </c>
      <c r="AK1410" s="48" t="str">
        <f t="shared" ref="AK1410:AK1473" si="407">U1410&amp; AE1410 &amp; IF(AF1410 &lt;&gt;"",AF1410&amp;", ","") &amp;IF(AG1410 &lt;&gt;"",AG1410&amp;", ","") &amp;IF(AH1410 &lt;&gt;"",AH1410&amp;", ","")&amp; IF(AI1410 &lt;&gt;"",AI1410&amp;", ","")</f>
        <v/>
      </c>
      <c r="AL1410" s="47" t="str">
        <f t="shared" si="400"/>
        <v/>
      </c>
      <c r="AM1410" s="27"/>
      <c r="AN1410" s="36" t="str">
        <f t="shared" ref="AN1410:AN1473" si="408">IF(AND(V1410="X",AJ1410=""),"R/D-Verfahren für die Behandlung fehlen!","")</f>
        <v/>
      </c>
      <c r="AO1410" s="39" t="str">
        <f t="shared" si="404"/>
        <v/>
      </c>
      <c r="AP1410" s="39" t="str">
        <f t="shared" si="396"/>
        <v/>
      </c>
      <c r="AQ1410" s="97" t="str">
        <f t="shared" ref="AQ1410:AQ1473" si="409">IF(A1410="X",(IF(OR(S1410="X",T1410="X",V1410="X")=TRUE,"","Spalten S, T und V nicht befüllt!")),IF(OR(S1410="X",T1410="X",V1410="X"),"Spalte A nicht befüllt!",""))</f>
        <v/>
      </c>
      <c r="AR1410" s="113" t="str">
        <f>_xlfn.IFNA(IF(AND(MATCH(B1410,SlNrfürStrecke!A:A,0)&gt;0,MATCH(C1410,SlNrfürStrecke!B:B,0)&gt;0)=TRUE,"ja","nein"),"nein")</f>
        <v>nein</v>
      </c>
      <c r="AS1410" s="140" t="str">
        <f t="shared" si="397"/>
        <v>nein</v>
      </c>
      <c r="AT1410" s="113" t="str">
        <f t="shared" si="398"/>
        <v>Ja</v>
      </c>
      <c r="AU1410" s="113"/>
      <c r="AV1410" s="141" t="s">
        <v>3607</v>
      </c>
    </row>
    <row r="1411" spans="1:48" s="39" customFormat="1" ht="39.6" x14ac:dyDescent="0.25">
      <c r="A1411" s="23" t="s">
        <v>2345</v>
      </c>
      <c r="B1411" s="77">
        <v>91105</v>
      </c>
      <c r="C1411" s="80" t="s">
        <v>3</v>
      </c>
      <c r="D1411" s="81" t="s">
        <v>3</v>
      </c>
      <c r="E1411" s="37" t="b">
        <f t="shared" si="399"/>
        <v>1</v>
      </c>
      <c r="F1411" s="37" t="b">
        <f t="shared" ref="F1411:F1474" si="410">AND(A1411="X",D1411="g")</f>
        <v>0</v>
      </c>
      <c r="G1411" s="38" t="str">
        <f t="shared" si="401"/>
        <v xml:space="preserve">91105  </v>
      </c>
      <c r="H1411" s="18" t="s">
        <v>2044</v>
      </c>
      <c r="I1411" s="93" t="s">
        <v>2346</v>
      </c>
      <c r="J1411" s="19" t="s">
        <v>3</v>
      </c>
      <c r="K1411" s="19" t="s">
        <v>3</v>
      </c>
      <c r="L1411" s="51"/>
      <c r="M1411" s="51"/>
      <c r="N1411" s="19" t="str">
        <f t="shared" si="402"/>
        <v/>
      </c>
      <c r="O1411" s="22" t="str">
        <f t="shared" ca="1" si="405"/>
        <v>ja</v>
      </c>
      <c r="P1411" s="22" t="str">
        <f t="shared" ca="1" si="406"/>
        <v>ja</v>
      </c>
      <c r="Q1411" s="20" t="str">
        <f t="shared" ca="1" si="403"/>
        <v>Ja</v>
      </c>
      <c r="R1411" s="53" t="s">
        <v>2043</v>
      </c>
      <c r="S1411" s="73" t="s">
        <v>2345</v>
      </c>
      <c r="T1411" s="28"/>
      <c r="U1411" s="33" t="str">
        <f t="shared" ref="U1411:U1474" si="411">IF(T1411="X","R13, D15 ", "")</f>
        <v/>
      </c>
      <c r="V1411" s="29"/>
      <c r="W1411" s="35"/>
      <c r="X1411" s="35"/>
      <c r="Y1411" s="35"/>
      <c r="Z1411" s="35"/>
      <c r="AA1411" s="24" t="str">
        <f>IF(W1411&lt;&gt;"",VLOOKUP(W1411,'Anlagentypen strukt inkl RD end'!$A$2:$H$40,8),"")</f>
        <v/>
      </c>
      <c r="AB1411" s="24" t="str">
        <f>IF(X1411&lt;&gt;"",VLOOKUP(X1411,'Anlagentypen strukt inkl RD end'!$A$2:$H$40,8),"")</f>
        <v/>
      </c>
      <c r="AC1411" s="24" t="str">
        <f>IF(Y1411&lt;&gt;"",VLOOKUP(Y1411,'Anlagentypen strukt inkl RD end'!$A$2:$H$40,8),"")</f>
        <v/>
      </c>
      <c r="AD1411" s="24" t="str">
        <f>IF(Z1411&lt;&gt;"",VLOOKUP(Z1411,'Anlagentypen strukt inkl RD end'!$A$2:$H$40,8),"")</f>
        <v/>
      </c>
      <c r="AE1411" s="33" t="str">
        <f t="shared" ref="AE1411:AE1460" si="412">AA1411&amp;AB1411&amp;AD1411&amp;AC1411</f>
        <v/>
      </c>
      <c r="AF1411" s="25"/>
      <c r="AG1411" s="25"/>
      <c r="AH1411" s="25"/>
      <c r="AI1411" s="25"/>
      <c r="AJ1411" s="47" t="str">
        <f t="shared" ref="AJ1411:AJ1474" si="413">IF(AE1411 &lt;&gt;"",AE1411&amp;", ","") &amp;IF(AF1411 &lt;&gt;"",AF1411&amp;", ","") &amp;IF(AG1411 &lt;&gt;"",AG1411&amp;", ","") &amp;IF(AH1411 &lt;&gt;"",AH1411&amp;", ","")&amp; IF(AI1411 &lt;&gt;"",AI1411&amp;", ","")</f>
        <v/>
      </c>
      <c r="AK1411" s="48" t="str">
        <f t="shared" si="407"/>
        <v/>
      </c>
      <c r="AL1411" s="47" t="str">
        <f t="shared" si="400"/>
        <v/>
      </c>
      <c r="AM1411" s="27"/>
      <c r="AN1411" s="36" t="str">
        <f t="shared" si="408"/>
        <v/>
      </c>
      <c r="AO1411" s="39" t="str">
        <f t="shared" si="404"/>
        <v/>
      </c>
      <c r="AP1411" s="39" t="str">
        <f t="shared" ref="AP1411:AP1474" si="414">IF(OR(A1411="X",S1411="X",T1411="X",V1411="X"),"X","")</f>
        <v>X</v>
      </c>
      <c r="AQ1411" s="97" t="str">
        <f t="shared" si="409"/>
        <v/>
      </c>
      <c r="AR1411" s="140" t="str">
        <f>_xlfn.IFNA(IF(AND(MATCH(B1411,SlNrfürStrecke!A:A,0)&gt;0,MATCH(C1411,SlNrfürStrecke!B:B,0)&gt;0)=TRUE,"ja","nein"),"nein")</f>
        <v>ja</v>
      </c>
      <c r="AS1411" s="140" t="str">
        <f t="shared" ref="AS1411:AS1474" si="415">AR1411</f>
        <v>ja</v>
      </c>
      <c r="AT1411" s="113" t="str">
        <f t="shared" ref="AT1411:AT1474" si="416">IF(AS1411="ja","Nein","Ja")</f>
        <v>Nein</v>
      </c>
      <c r="AU1411" s="113"/>
      <c r="AV1411" s="141" t="s">
        <v>3607</v>
      </c>
    </row>
    <row r="1412" spans="1:48" s="39" customFormat="1" ht="39.6" hidden="1" x14ac:dyDescent="0.25">
      <c r="A1412" s="23"/>
      <c r="B1412" s="77">
        <v>91105</v>
      </c>
      <c r="C1412" s="81" t="s">
        <v>7</v>
      </c>
      <c r="D1412" s="81" t="s">
        <v>8</v>
      </c>
      <c r="E1412" s="37" t="b">
        <f t="shared" ref="E1412:E1475" si="417">AND(A1412="X",D1412="")</f>
        <v>0</v>
      </c>
      <c r="F1412" s="37" t="b">
        <f t="shared" si="410"/>
        <v>0</v>
      </c>
      <c r="G1412" s="38" t="str">
        <f t="shared" si="401"/>
        <v>91105 77 g</v>
      </c>
      <c r="H1412" s="18" t="s">
        <v>2044</v>
      </c>
      <c r="I1412" s="94" t="s">
        <v>9</v>
      </c>
      <c r="J1412" s="19" t="s">
        <v>3</v>
      </c>
      <c r="K1412" s="19" t="s">
        <v>3</v>
      </c>
      <c r="L1412" s="51"/>
      <c r="M1412" s="51"/>
      <c r="N1412" s="19" t="str">
        <f t="shared" si="402"/>
        <v/>
      </c>
      <c r="O1412" s="22" t="str">
        <f t="shared" ca="1" si="405"/>
        <v>ja</v>
      </c>
      <c r="P1412" s="22" t="str">
        <f t="shared" ca="1" si="406"/>
        <v>ja</v>
      </c>
      <c r="Q1412" s="20" t="str">
        <f t="shared" ca="1" si="403"/>
        <v>Ja</v>
      </c>
      <c r="R1412" s="53" t="s">
        <v>2045</v>
      </c>
      <c r="S1412" s="84"/>
      <c r="T1412" s="83"/>
      <c r="U1412" s="33" t="str">
        <f t="shared" si="411"/>
        <v/>
      </c>
      <c r="V1412" s="29"/>
      <c r="W1412" s="35"/>
      <c r="X1412" s="35"/>
      <c r="Y1412" s="35"/>
      <c r="Z1412" s="35"/>
      <c r="AA1412" s="24" t="str">
        <f>IF(W1412&lt;&gt;"",VLOOKUP(W1412,'Anlagentypen strukt inkl RD end'!$A$2:$H$40,8),"")</f>
        <v/>
      </c>
      <c r="AB1412" s="24" t="str">
        <f>IF(X1412&lt;&gt;"",VLOOKUP(X1412,'Anlagentypen strukt inkl RD end'!$A$2:$H$40,8),"")</f>
        <v/>
      </c>
      <c r="AC1412" s="24" t="str">
        <f>IF(Y1412&lt;&gt;"",VLOOKUP(Y1412,'Anlagentypen strukt inkl RD end'!$A$2:$H$40,8),"")</f>
        <v/>
      </c>
      <c r="AD1412" s="24" t="str">
        <f>IF(Z1412&lt;&gt;"",VLOOKUP(Z1412,'Anlagentypen strukt inkl RD end'!$A$2:$H$40,8),"")</f>
        <v/>
      </c>
      <c r="AE1412" s="33" t="str">
        <f t="shared" si="412"/>
        <v/>
      </c>
      <c r="AF1412" s="25"/>
      <c r="AG1412" s="25"/>
      <c r="AH1412" s="25"/>
      <c r="AI1412" s="25"/>
      <c r="AJ1412" s="47" t="str">
        <f t="shared" si="413"/>
        <v/>
      </c>
      <c r="AK1412" s="48" t="str">
        <f t="shared" si="407"/>
        <v/>
      </c>
      <c r="AL1412" s="47" t="str">
        <f t="shared" ref="AL1412:AL1475" si="418">AE1412 &amp; IF(AF1412 &lt;&gt;"",AF1412&amp;", ","") &amp;IF(AG1412 &lt;&gt;"",AG1412&amp;", ","") &amp;IF(AH1412 &lt;&gt;"",AH1412&amp;", ","")&amp; IF(AI1412 &lt;&gt;"",AI1412&amp;", ","")</f>
        <v/>
      </c>
      <c r="AM1412" s="27"/>
      <c r="AN1412" s="36" t="str">
        <f t="shared" si="408"/>
        <v/>
      </c>
      <c r="AO1412" s="39" t="str">
        <f t="shared" si="404"/>
        <v/>
      </c>
      <c r="AP1412" s="39" t="str">
        <f t="shared" si="414"/>
        <v/>
      </c>
      <c r="AQ1412" s="97" t="str">
        <f t="shared" si="409"/>
        <v/>
      </c>
      <c r="AR1412" s="113" t="str">
        <f>_xlfn.IFNA(IF(AND(MATCH(B1412,SlNrfürStrecke!A:A,0)&gt;0,MATCH(C1412,SlNrfürStrecke!B:B,0)&gt;0)=TRUE,"ja","nein"),"nein")</f>
        <v>nein</v>
      </c>
      <c r="AS1412" s="140" t="str">
        <f t="shared" si="415"/>
        <v>nein</v>
      </c>
      <c r="AT1412" s="113" t="str">
        <f t="shared" si="416"/>
        <v>Ja</v>
      </c>
      <c r="AU1412" s="113"/>
      <c r="AV1412" s="141" t="s">
        <v>3607</v>
      </c>
    </row>
    <row r="1413" spans="1:48" s="39" customFormat="1" ht="66" x14ac:dyDescent="0.25">
      <c r="A1413" s="23" t="s">
        <v>2345</v>
      </c>
      <c r="B1413" s="77">
        <v>91107</v>
      </c>
      <c r="C1413" s="80" t="s">
        <v>3</v>
      </c>
      <c r="D1413" s="81" t="s">
        <v>3</v>
      </c>
      <c r="E1413" s="37" t="b">
        <f t="shared" si="417"/>
        <v>1</v>
      </c>
      <c r="F1413" s="37" t="b">
        <f t="shared" si="410"/>
        <v>0</v>
      </c>
      <c r="G1413" s="38" t="str">
        <f t="shared" si="401"/>
        <v xml:space="preserve">91107  </v>
      </c>
      <c r="H1413" s="18" t="s">
        <v>2047</v>
      </c>
      <c r="I1413" s="93" t="s">
        <v>2346</v>
      </c>
      <c r="J1413" s="19" t="s">
        <v>3</v>
      </c>
      <c r="K1413" s="19" t="s">
        <v>3</v>
      </c>
      <c r="L1413" s="51"/>
      <c r="M1413" s="51"/>
      <c r="N1413" s="19" t="str">
        <f t="shared" si="402"/>
        <v/>
      </c>
      <c r="O1413" s="22" t="str">
        <f t="shared" ca="1" si="405"/>
        <v>ja</v>
      </c>
      <c r="P1413" s="22" t="str">
        <f t="shared" ca="1" si="406"/>
        <v>ja</v>
      </c>
      <c r="Q1413" s="20" t="str">
        <f t="shared" ca="1" si="403"/>
        <v>Ja</v>
      </c>
      <c r="R1413" s="53" t="s">
        <v>2046</v>
      </c>
      <c r="S1413" s="73" t="s">
        <v>2345</v>
      </c>
      <c r="T1413" s="28"/>
      <c r="U1413" s="33" t="str">
        <f t="shared" si="411"/>
        <v/>
      </c>
      <c r="V1413" s="29"/>
      <c r="W1413" s="35"/>
      <c r="X1413" s="35"/>
      <c r="Y1413" s="35"/>
      <c r="Z1413" s="35"/>
      <c r="AA1413" s="24" t="str">
        <f>IF(W1413&lt;&gt;"",VLOOKUP(W1413,'Anlagentypen strukt inkl RD end'!$A$2:$H$40,8),"")</f>
        <v/>
      </c>
      <c r="AB1413" s="24" t="str">
        <f>IF(X1413&lt;&gt;"",VLOOKUP(X1413,'Anlagentypen strukt inkl RD end'!$A$2:$H$40,8),"")</f>
        <v/>
      </c>
      <c r="AC1413" s="24" t="str">
        <f>IF(Y1413&lt;&gt;"",VLOOKUP(Y1413,'Anlagentypen strukt inkl RD end'!$A$2:$H$40,8),"")</f>
        <v/>
      </c>
      <c r="AD1413" s="24" t="str">
        <f>IF(Z1413&lt;&gt;"",VLOOKUP(Z1413,'Anlagentypen strukt inkl RD end'!$A$2:$H$40,8),"")</f>
        <v/>
      </c>
      <c r="AE1413" s="33" t="str">
        <f t="shared" si="412"/>
        <v/>
      </c>
      <c r="AF1413" s="25"/>
      <c r="AG1413" s="25"/>
      <c r="AH1413" s="25"/>
      <c r="AI1413" s="25"/>
      <c r="AJ1413" s="47" t="str">
        <f t="shared" si="413"/>
        <v/>
      </c>
      <c r="AK1413" s="48" t="str">
        <f t="shared" si="407"/>
        <v/>
      </c>
      <c r="AL1413" s="47" t="str">
        <f t="shared" si="418"/>
        <v/>
      </c>
      <c r="AM1413" s="27"/>
      <c r="AN1413" s="36" t="str">
        <f t="shared" si="408"/>
        <v/>
      </c>
      <c r="AO1413" s="39" t="str">
        <f t="shared" si="404"/>
        <v/>
      </c>
      <c r="AP1413" s="39" t="str">
        <f t="shared" si="414"/>
        <v>X</v>
      </c>
      <c r="AQ1413" s="97" t="str">
        <f t="shared" si="409"/>
        <v/>
      </c>
      <c r="AR1413" s="140" t="str">
        <f>_xlfn.IFNA(IF(AND(MATCH(B1413,SlNrfürStrecke!A:A,0)&gt;0,MATCH(C1413,SlNrfürStrecke!B:B,0)&gt;0)=TRUE,"ja","nein"),"nein")</f>
        <v>ja</v>
      </c>
      <c r="AS1413" s="140" t="str">
        <f t="shared" si="415"/>
        <v>ja</v>
      </c>
      <c r="AT1413" s="113" t="str">
        <f t="shared" si="416"/>
        <v>Nein</v>
      </c>
      <c r="AU1413" s="113"/>
      <c r="AV1413" s="141" t="s">
        <v>3607</v>
      </c>
    </row>
    <row r="1414" spans="1:48" s="39" customFormat="1" ht="66" hidden="1" x14ac:dyDescent="0.25">
      <c r="A1414" s="23"/>
      <c r="B1414" s="77">
        <v>91107</v>
      </c>
      <c r="C1414" s="81" t="s">
        <v>7</v>
      </c>
      <c r="D1414" s="81" t="s">
        <v>8</v>
      </c>
      <c r="E1414" s="37" t="b">
        <f t="shared" si="417"/>
        <v>0</v>
      </c>
      <c r="F1414" s="37" t="b">
        <f t="shared" si="410"/>
        <v>0</v>
      </c>
      <c r="G1414" s="38" t="str">
        <f t="shared" si="401"/>
        <v>91107 77 g</v>
      </c>
      <c r="H1414" s="18" t="s">
        <v>2047</v>
      </c>
      <c r="I1414" s="94" t="s">
        <v>9</v>
      </c>
      <c r="J1414" s="19" t="s">
        <v>3</v>
      </c>
      <c r="K1414" s="19" t="s">
        <v>3</v>
      </c>
      <c r="L1414" s="51"/>
      <c r="M1414" s="51"/>
      <c r="N1414" s="19" t="str">
        <f t="shared" si="402"/>
        <v/>
      </c>
      <c r="O1414" s="22" t="str">
        <f t="shared" ca="1" si="405"/>
        <v>ja</v>
      </c>
      <c r="P1414" s="22" t="str">
        <f t="shared" ca="1" si="406"/>
        <v>ja</v>
      </c>
      <c r="Q1414" s="20" t="str">
        <f t="shared" ca="1" si="403"/>
        <v>Ja</v>
      </c>
      <c r="R1414" s="53" t="s">
        <v>2048</v>
      </c>
      <c r="S1414" s="84"/>
      <c r="T1414" s="83"/>
      <c r="U1414" s="33" t="str">
        <f t="shared" si="411"/>
        <v/>
      </c>
      <c r="V1414" s="29"/>
      <c r="W1414" s="35"/>
      <c r="X1414" s="35"/>
      <c r="Y1414" s="35"/>
      <c r="Z1414" s="35"/>
      <c r="AA1414" s="24" t="str">
        <f>IF(W1414&lt;&gt;"",VLOOKUP(W1414,'Anlagentypen strukt inkl RD end'!$A$2:$H$40,8),"")</f>
        <v/>
      </c>
      <c r="AB1414" s="24" t="str">
        <f>IF(X1414&lt;&gt;"",VLOOKUP(X1414,'Anlagentypen strukt inkl RD end'!$A$2:$H$40,8),"")</f>
        <v/>
      </c>
      <c r="AC1414" s="24" t="str">
        <f>IF(Y1414&lt;&gt;"",VLOOKUP(Y1414,'Anlagentypen strukt inkl RD end'!$A$2:$H$40,8),"")</f>
        <v/>
      </c>
      <c r="AD1414" s="24" t="str">
        <f>IF(Z1414&lt;&gt;"",VLOOKUP(Z1414,'Anlagentypen strukt inkl RD end'!$A$2:$H$40,8),"")</f>
        <v/>
      </c>
      <c r="AE1414" s="33" t="str">
        <f t="shared" si="412"/>
        <v/>
      </c>
      <c r="AF1414" s="25"/>
      <c r="AG1414" s="25"/>
      <c r="AH1414" s="25"/>
      <c r="AI1414" s="25"/>
      <c r="AJ1414" s="47" t="str">
        <f t="shared" si="413"/>
        <v/>
      </c>
      <c r="AK1414" s="48" t="str">
        <f t="shared" si="407"/>
        <v/>
      </c>
      <c r="AL1414" s="47" t="str">
        <f t="shared" si="418"/>
        <v/>
      </c>
      <c r="AM1414" s="27"/>
      <c r="AN1414" s="36" t="str">
        <f t="shared" si="408"/>
        <v/>
      </c>
      <c r="AO1414" s="39" t="str">
        <f t="shared" si="404"/>
        <v/>
      </c>
      <c r="AP1414" s="39" t="str">
        <f t="shared" si="414"/>
        <v/>
      </c>
      <c r="AQ1414" s="97" t="str">
        <f t="shared" si="409"/>
        <v/>
      </c>
      <c r="AR1414" s="113" t="str">
        <f>_xlfn.IFNA(IF(AND(MATCH(B1414,SlNrfürStrecke!A:A,0)&gt;0,MATCH(C1414,SlNrfürStrecke!B:B,0)&gt;0)=TRUE,"ja","nein"),"nein")</f>
        <v>nein</v>
      </c>
      <c r="AS1414" s="140" t="str">
        <f t="shared" si="415"/>
        <v>nein</v>
      </c>
      <c r="AT1414" s="113" t="str">
        <f t="shared" si="416"/>
        <v>Ja</v>
      </c>
      <c r="AU1414" s="113"/>
      <c r="AV1414" s="141" t="s">
        <v>3607</v>
      </c>
    </row>
    <row r="1415" spans="1:48" s="39" customFormat="1" x14ac:dyDescent="0.25">
      <c r="A1415" s="23" t="s">
        <v>2345</v>
      </c>
      <c r="B1415" s="77">
        <v>91108</v>
      </c>
      <c r="C1415" s="80" t="s">
        <v>3</v>
      </c>
      <c r="D1415" s="81" t="s">
        <v>3</v>
      </c>
      <c r="E1415" s="37" t="b">
        <f t="shared" si="417"/>
        <v>1</v>
      </c>
      <c r="F1415" s="37" t="b">
        <f t="shared" si="410"/>
        <v>0</v>
      </c>
      <c r="G1415" s="38" t="str">
        <f t="shared" ref="G1415:G1478" si="419">B1415&amp; " " &amp;C1415&amp; " " &amp; D1415</f>
        <v xml:space="preserve">91108  </v>
      </c>
      <c r="H1415" s="18" t="s">
        <v>2050</v>
      </c>
      <c r="I1415" s="93" t="s">
        <v>2346</v>
      </c>
      <c r="J1415" s="19" t="s">
        <v>3</v>
      </c>
      <c r="K1415" s="19" t="s">
        <v>3</v>
      </c>
      <c r="L1415" s="51"/>
      <c r="M1415" s="51"/>
      <c r="N1415" s="19" t="str">
        <f t="shared" ref="N1415:N1478" si="420">IF(L1415&amp;M1415 &lt;&gt;"","Ja","")</f>
        <v/>
      </c>
      <c r="O1415" s="22" t="str">
        <f t="shared" ca="1" si="405"/>
        <v>ja</v>
      </c>
      <c r="P1415" s="22" t="str">
        <f t="shared" ca="1" si="406"/>
        <v>ja</v>
      </c>
      <c r="Q1415" s="20" t="str">
        <f t="shared" ref="Q1415:Q1478" ca="1" si="421">IF(OR(O1415="Nein",P1415="Nein"),"Nein","Ja")</f>
        <v>Ja</v>
      </c>
      <c r="R1415" s="53" t="s">
        <v>2049</v>
      </c>
      <c r="S1415" s="73" t="s">
        <v>2345</v>
      </c>
      <c r="T1415" s="28"/>
      <c r="U1415" s="33" t="str">
        <f t="shared" si="411"/>
        <v/>
      </c>
      <c r="V1415" s="29"/>
      <c r="W1415" s="35"/>
      <c r="X1415" s="35"/>
      <c r="Y1415" s="35"/>
      <c r="Z1415" s="35"/>
      <c r="AA1415" s="24" t="str">
        <f>IF(W1415&lt;&gt;"",VLOOKUP(W1415,'Anlagentypen strukt inkl RD end'!$A$2:$H$40,8),"")</f>
        <v/>
      </c>
      <c r="AB1415" s="24" t="str">
        <f>IF(X1415&lt;&gt;"",VLOOKUP(X1415,'Anlagentypen strukt inkl RD end'!$A$2:$H$40,8),"")</f>
        <v/>
      </c>
      <c r="AC1415" s="24" t="str">
        <f>IF(Y1415&lt;&gt;"",VLOOKUP(Y1415,'Anlagentypen strukt inkl RD end'!$A$2:$H$40,8),"")</f>
        <v/>
      </c>
      <c r="AD1415" s="24" t="str">
        <f>IF(Z1415&lt;&gt;"",VLOOKUP(Z1415,'Anlagentypen strukt inkl RD end'!$A$2:$H$40,8),"")</f>
        <v/>
      </c>
      <c r="AE1415" s="33" t="str">
        <f t="shared" si="412"/>
        <v/>
      </c>
      <c r="AF1415" s="25"/>
      <c r="AG1415" s="25"/>
      <c r="AH1415" s="25"/>
      <c r="AI1415" s="25"/>
      <c r="AJ1415" s="47" t="str">
        <f t="shared" si="413"/>
        <v/>
      </c>
      <c r="AK1415" s="48" t="str">
        <f t="shared" si="407"/>
        <v/>
      </c>
      <c r="AL1415" s="47" t="str">
        <f t="shared" si="418"/>
        <v/>
      </c>
      <c r="AM1415" s="27"/>
      <c r="AN1415" s="36" t="str">
        <f t="shared" si="408"/>
        <v/>
      </c>
      <c r="AO1415" s="39" t="str">
        <f t="shared" ref="AO1415:AO1478" si="422">IF(AN1415&lt;&gt;"",1,"")</f>
        <v/>
      </c>
      <c r="AP1415" s="39" t="str">
        <f t="shared" si="414"/>
        <v>X</v>
      </c>
      <c r="AQ1415" s="97" t="str">
        <f t="shared" si="409"/>
        <v/>
      </c>
      <c r="AR1415" s="140" t="str">
        <f>_xlfn.IFNA(IF(AND(MATCH(B1415,SlNrfürStrecke!A:A,0)&gt;0,MATCH(C1415,SlNrfürStrecke!B:B,0)&gt;0)=TRUE,"ja","nein"),"nein")</f>
        <v>ja</v>
      </c>
      <c r="AS1415" s="140" t="str">
        <f t="shared" si="415"/>
        <v>ja</v>
      </c>
      <c r="AT1415" s="113" t="str">
        <f t="shared" si="416"/>
        <v>Nein</v>
      </c>
      <c r="AU1415" s="113"/>
      <c r="AV1415" s="141" t="s">
        <v>3607</v>
      </c>
    </row>
    <row r="1416" spans="1:48" s="39" customFormat="1" hidden="1" x14ac:dyDescent="0.25">
      <c r="A1416" s="23"/>
      <c r="B1416" s="77">
        <v>91108</v>
      </c>
      <c r="C1416" s="81" t="s">
        <v>7</v>
      </c>
      <c r="D1416" s="81" t="s">
        <v>8</v>
      </c>
      <c r="E1416" s="37" t="b">
        <f t="shared" si="417"/>
        <v>0</v>
      </c>
      <c r="F1416" s="37" t="b">
        <f t="shared" si="410"/>
        <v>0</v>
      </c>
      <c r="G1416" s="38" t="str">
        <f t="shared" si="419"/>
        <v>91108 77 g</v>
      </c>
      <c r="H1416" s="18" t="s">
        <v>2050</v>
      </c>
      <c r="I1416" s="94" t="s">
        <v>9</v>
      </c>
      <c r="J1416" s="19" t="s">
        <v>3</v>
      </c>
      <c r="K1416" s="19" t="s">
        <v>3</v>
      </c>
      <c r="L1416" s="51"/>
      <c r="M1416" s="51"/>
      <c r="N1416" s="19" t="str">
        <f t="shared" si="420"/>
        <v/>
      </c>
      <c r="O1416" s="22" t="str">
        <f t="shared" ca="1" si="405"/>
        <v>ja</v>
      </c>
      <c r="P1416" s="22" t="str">
        <f t="shared" ca="1" si="406"/>
        <v>ja</v>
      </c>
      <c r="Q1416" s="20" t="str">
        <f t="shared" ca="1" si="421"/>
        <v>Ja</v>
      </c>
      <c r="R1416" s="53" t="s">
        <v>2051</v>
      </c>
      <c r="S1416" s="84"/>
      <c r="T1416" s="83"/>
      <c r="U1416" s="33" t="str">
        <f t="shared" si="411"/>
        <v/>
      </c>
      <c r="V1416" s="29"/>
      <c r="W1416" s="35"/>
      <c r="X1416" s="35"/>
      <c r="Y1416" s="35"/>
      <c r="Z1416" s="35"/>
      <c r="AA1416" s="24" t="str">
        <f>IF(W1416&lt;&gt;"",VLOOKUP(W1416,'Anlagentypen strukt inkl RD end'!$A$2:$H$40,8),"")</f>
        <v/>
      </c>
      <c r="AB1416" s="24" t="str">
        <f>IF(X1416&lt;&gt;"",VLOOKUP(X1416,'Anlagentypen strukt inkl RD end'!$A$2:$H$40,8),"")</f>
        <v/>
      </c>
      <c r="AC1416" s="24" t="str">
        <f>IF(Y1416&lt;&gt;"",VLOOKUP(Y1416,'Anlagentypen strukt inkl RD end'!$A$2:$H$40,8),"")</f>
        <v/>
      </c>
      <c r="AD1416" s="24" t="str">
        <f>IF(Z1416&lt;&gt;"",VLOOKUP(Z1416,'Anlagentypen strukt inkl RD end'!$A$2:$H$40,8),"")</f>
        <v/>
      </c>
      <c r="AE1416" s="33" t="str">
        <f t="shared" si="412"/>
        <v/>
      </c>
      <c r="AF1416" s="25"/>
      <c r="AG1416" s="25"/>
      <c r="AH1416" s="25"/>
      <c r="AI1416" s="25"/>
      <c r="AJ1416" s="47" t="str">
        <f t="shared" si="413"/>
        <v/>
      </c>
      <c r="AK1416" s="48" t="str">
        <f t="shared" si="407"/>
        <v/>
      </c>
      <c r="AL1416" s="47" t="str">
        <f t="shared" si="418"/>
        <v/>
      </c>
      <c r="AM1416" s="27"/>
      <c r="AN1416" s="36" t="str">
        <f t="shared" si="408"/>
        <v/>
      </c>
      <c r="AO1416" s="39" t="str">
        <f t="shared" si="422"/>
        <v/>
      </c>
      <c r="AP1416" s="39" t="str">
        <f t="shared" si="414"/>
        <v/>
      </c>
      <c r="AQ1416" s="97" t="str">
        <f t="shared" si="409"/>
        <v/>
      </c>
      <c r="AR1416" s="113" t="str">
        <f>_xlfn.IFNA(IF(AND(MATCH(B1416,SlNrfürStrecke!A:A,0)&gt;0,MATCH(C1416,SlNrfürStrecke!B:B,0)&gt;0)=TRUE,"ja","nein"),"nein")</f>
        <v>nein</v>
      </c>
      <c r="AS1416" s="140" t="str">
        <f t="shared" si="415"/>
        <v>nein</v>
      </c>
      <c r="AT1416" s="113" t="str">
        <f t="shared" si="416"/>
        <v>Ja</v>
      </c>
      <c r="AU1416" s="113"/>
      <c r="AV1416" s="141" t="s">
        <v>3607</v>
      </c>
    </row>
    <row r="1417" spans="1:48" s="39" customFormat="1" x14ac:dyDescent="0.25">
      <c r="A1417" s="23" t="s">
        <v>2345</v>
      </c>
      <c r="B1417" s="77">
        <v>91201</v>
      </c>
      <c r="C1417" s="80" t="s">
        <v>3</v>
      </c>
      <c r="D1417" s="81" t="s">
        <v>3</v>
      </c>
      <c r="E1417" s="37" t="b">
        <f t="shared" si="417"/>
        <v>1</v>
      </c>
      <c r="F1417" s="37" t="b">
        <f t="shared" si="410"/>
        <v>0</v>
      </c>
      <c r="G1417" s="38" t="str">
        <f t="shared" si="419"/>
        <v xml:space="preserve">91201  </v>
      </c>
      <c r="H1417" s="18" t="s">
        <v>3449</v>
      </c>
      <c r="I1417" s="93" t="s">
        <v>2346</v>
      </c>
      <c r="J1417" s="19" t="s">
        <v>3</v>
      </c>
      <c r="K1417" s="19" t="s">
        <v>3</v>
      </c>
      <c r="L1417" s="51"/>
      <c r="M1417" s="51"/>
      <c r="N1417" s="19" t="str">
        <f t="shared" si="420"/>
        <v/>
      </c>
      <c r="O1417" s="22" t="str">
        <f t="shared" ca="1" si="405"/>
        <v>ja</v>
      </c>
      <c r="P1417" s="22" t="str">
        <f t="shared" ca="1" si="406"/>
        <v>ja</v>
      </c>
      <c r="Q1417" s="20" t="str">
        <f t="shared" ca="1" si="421"/>
        <v>Ja</v>
      </c>
      <c r="R1417" s="53" t="s">
        <v>2052</v>
      </c>
      <c r="S1417" s="73" t="s">
        <v>2345</v>
      </c>
      <c r="T1417" s="28"/>
      <c r="U1417" s="33" t="str">
        <f t="shared" si="411"/>
        <v/>
      </c>
      <c r="V1417" s="29"/>
      <c r="W1417" s="35"/>
      <c r="X1417" s="35"/>
      <c r="Y1417" s="35"/>
      <c r="Z1417" s="35"/>
      <c r="AA1417" s="24" t="str">
        <f>IF(W1417&lt;&gt;"",VLOOKUP(W1417,'Anlagentypen strukt inkl RD end'!$A$2:$H$40,8),"")</f>
        <v/>
      </c>
      <c r="AB1417" s="24" t="str">
        <f>IF(X1417&lt;&gt;"",VLOOKUP(X1417,'Anlagentypen strukt inkl RD end'!$A$2:$H$40,8),"")</f>
        <v/>
      </c>
      <c r="AC1417" s="24" t="str">
        <f>IF(Y1417&lt;&gt;"",VLOOKUP(Y1417,'Anlagentypen strukt inkl RD end'!$A$2:$H$40,8),"")</f>
        <v/>
      </c>
      <c r="AD1417" s="24" t="str">
        <f>IF(Z1417&lt;&gt;"",VLOOKUP(Z1417,'Anlagentypen strukt inkl RD end'!$A$2:$H$40,8),"")</f>
        <v/>
      </c>
      <c r="AE1417" s="33" t="str">
        <f t="shared" si="412"/>
        <v/>
      </c>
      <c r="AF1417" s="25"/>
      <c r="AG1417" s="25"/>
      <c r="AH1417" s="25"/>
      <c r="AI1417" s="25"/>
      <c r="AJ1417" s="47" t="str">
        <f t="shared" si="413"/>
        <v/>
      </c>
      <c r="AK1417" s="48" t="str">
        <f t="shared" si="407"/>
        <v/>
      </c>
      <c r="AL1417" s="47" t="str">
        <f t="shared" si="418"/>
        <v/>
      </c>
      <c r="AM1417" s="27"/>
      <c r="AN1417" s="36" t="str">
        <f t="shared" si="408"/>
        <v/>
      </c>
      <c r="AO1417" s="39" t="str">
        <f t="shared" si="422"/>
        <v/>
      </c>
      <c r="AP1417" s="39" t="str">
        <f t="shared" si="414"/>
        <v>X</v>
      </c>
      <c r="AQ1417" s="97" t="str">
        <f t="shared" si="409"/>
        <v/>
      </c>
      <c r="AR1417" s="140" t="str">
        <f>_xlfn.IFNA(IF(AND(MATCH(B1417,SlNrfürStrecke!A:A,0)&gt;0,MATCH(C1417,SlNrfürStrecke!B:B,0)&gt;0)=TRUE,"ja","nein"),"nein")</f>
        <v>ja</v>
      </c>
      <c r="AS1417" s="140" t="str">
        <f t="shared" si="415"/>
        <v>ja</v>
      </c>
      <c r="AT1417" s="113" t="str">
        <f t="shared" si="416"/>
        <v>Nein</v>
      </c>
      <c r="AU1417" s="113"/>
      <c r="AV1417" s="141" t="s">
        <v>3607</v>
      </c>
    </row>
    <row r="1418" spans="1:48" s="39" customFormat="1" hidden="1" x14ac:dyDescent="0.25">
      <c r="A1418" s="23"/>
      <c r="B1418" s="77">
        <v>91201</v>
      </c>
      <c r="C1418" s="81" t="s">
        <v>7</v>
      </c>
      <c r="D1418" s="81" t="s">
        <v>8</v>
      </c>
      <c r="E1418" s="37" t="b">
        <f t="shared" si="417"/>
        <v>0</v>
      </c>
      <c r="F1418" s="37" t="b">
        <f t="shared" si="410"/>
        <v>0</v>
      </c>
      <c r="G1418" s="38" t="str">
        <f t="shared" si="419"/>
        <v>91201 77 g</v>
      </c>
      <c r="H1418" s="18" t="s">
        <v>3449</v>
      </c>
      <c r="I1418" s="94" t="s">
        <v>9</v>
      </c>
      <c r="J1418" s="19" t="s">
        <v>3</v>
      </c>
      <c r="K1418" s="19" t="s">
        <v>3</v>
      </c>
      <c r="L1418" s="51"/>
      <c r="M1418" s="51"/>
      <c r="N1418" s="19" t="str">
        <f t="shared" si="420"/>
        <v/>
      </c>
      <c r="O1418" s="22" t="str">
        <f t="shared" ca="1" si="405"/>
        <v>ja</v>
      </c>
      <c r="P1418" s="22" t="str">
        <f t="shared" ca="1" si="406"/>
        <v>ja</v>
      </c>
      <c r="Q1418" s="20" t="str">
        <f t="shared" ca="1" si="421"/>
        <v>Ja</v>
      </c>
      <c r="R1418" s="53" t="s">
        <v>2053</v>
      </c>
      <c r="S1418" s="84"/>
      <c r="T1418" s="83"/>
      <c r="U1418" s="33" t="str">
        <f t="shared" si="411"/>
        <v/>
      </c>
      <c r="V1418" s="29"/>
      <c r="W1418" s="35"/>
      <c r="X1418" s="35"/>
      <c r="Y1418" s="35"/>
      <c r="Z1418" s="35"/>
      <c r="AA1418" s="24" t="str">
        <f>IF(W1418&lt;&gt;"",VLOOKUP(W1418,'Anlagentypen strukt inkl RD end'!$A$2:$H$40,8),"")</f>
        <v/>
      </c>
      <c r="AB1418" s="24" t="str">
        <f>IF(X1418&lt;&gt;"",VLOOKUP(X1418,'Anlagentypen strukt inkl RD end'!$A$2:$H$40,8),"")</f>
        <v/>
      </c>
      <c r="AC1418" s="24" t="str">
        <f>IF(Y1418&lt;&gt;"",VLOOKUP(Y1418,'Anlagentypen strukt inkl RD end'!$A$2:$H$40,8),"")</f>
        <v/>
      </c>
      <c r="AD1418" s="24" t="str">
        <f>IF(Z1418&lt;&gt;"",VLOOKUP(Z1418,'Anlagentypen strukt inkl RD end'!$A$2:$H$40,8),"")</f>
        <v/>
      </c>
      <c r="AE1418" s="33" t="str">
        <f t="shared" si="412"/>
        <v/>
      </c>
      <c r="AF1418" s="25"/>
      <c r="AG1418" s="25"/>
      <c r="AH1418" s="25"/>
      <c r="AI1418" s="25"/>
      <c r="AJ1418" s="47" t="str">
        <f t="shared" si="413"/>
        <v/>
      </c>
      <c r="AK1418" s="48" t="str">
        <f t="shared" si="407"/>
        <v/>
      </c>
      <c r="AL1418" s="47" t="str">
        <f t="shared" si="418"/>
        <v/>
      </c>
      <c r="AM1418" s="27"/>
      <c r="AN1418" s="36" t="str">
        <f t="shared" si="408"/>
        <v/>
      </c>
      <c r="AO1418" s="39" t="str">
        <f t="shared" si="422"/>
        <v/>
      </c>
      <c r="AP1418" s="39" t="str">
        <f t="shared" si="414"/>
        <v/>
      </c>
      <c r="AQ1418" s="97" t="str">
        <f t="shared" si="409"/>
        <v/>
      </c>
      <c r="AR1418" s="113" t="str">
        <f>_xlfn.IFNA(IF(AND(MATCH(B1418,SlNrfürStrecke!A:A,0)&gt;0,MATCH(C1418,SlNrfürStrecke!B:B,0)&gt;0)=TRUE,"ja","nein"),"nein")</f>
        <v>nein</v>
      </c>
      <c r="AS1418" s="140" t="str">
        <f t="shared" si="415"/>
        <v>nein</v>
      </c>
      <c r="AT1418" s="113" t="str">
        <f t="shared" si="416"/>
        <v>Ja</v>
      </c>
      <c r="AU1418" s="113"/>
      <c r="AV1418" s="141" t="s">
        <v>3607</v>
      </c>
    </row>
    <row r="1419" spans="1:48" s="39" customFormat="1" x14ac:dyDescent="0.25">
      <c r="A1419" s="23" t="s">
        <v>2345</v>
      </c>
      <c r="B1419" s="77">
        <v>91202</v>
      </c>
      <c r="C1419" s="80" t="s">
        <v>3</v>
      </c>
      <c r="D1419" s="81" t="s">
        <v>3</v>
      </c>
      <c r="E1419" s="37" t="b">
        <f t="shared" si="417"/>
        <v>1</v>
      </c>
      <c r="F1419" s="37" t="b">
        <f t="shared" si="410"/>
        <v>0</v>
      </c>
      <c r="G1419" s="38" t="str">
        <f t="shared" si="419"/>
        <v xml:space="preserve">91202  </v>
      </c>
      <c r="H1419" s="18" t="s">
        <v>2055</v>
      </c>
      <c r="I1419" s="93" t="s">
        <v>2346</v>
      </c>
      <c r="J1419" s="19" t="s">
        <v>3</v>
      </c>
      <c r="K1419" s="19" t="s">
        <v>3</v>
      </c>
      <c r="L1419" s="51"/>
      <c r="M1419" s="51"/>
      <c r="N1419" s="19" t="str">
        <f t="shared" si="420"/>
        <v/>
      </c>
      <c r="O1419" s="22" t="str">
        <f t="shared" ca="1" si="405"/>
        <v>ja</v>
      </c>
      <c r="P1419" s="22" t="str">
        <f t="shared" ca="1" si="406"/>
        <v>ja</v>
      </c>
      <c r="Q1419" s="20" t="str">
        <f t="shared" ca="1" si="421"/>
        <v>Ja</v>
      </c>
      <c r="R1419" s="53" t="s">
        <v>2054</v>
      </c>
      <c r="S1419" s="73" t="s">
        <v>2345</v>
      </c>
      <c r="T1419" s="28"/>
      <c r="U1419" s="33" t="str">
        <f t="shared" si="411"/>
        <v/>
      </c>
      <c r="V1419" s="29"/>
      <c r="W1419" s="35"/>
      <c r="X1419" s="35"/>
      <c r="Y1419" s="35"/>
      <c r="Z1419" s="35"/>
      <c r="AA1419" s="24" t="str">
        <f>IF(W1419&lt;&gt;"",VLOOKUP(W1419,'Anlagentypen strukt inkl RD end'!$A$2:$H$40,8),"")</f>
        <v/>
      </c>
      <c r="AB1419" s="24" t="str">
        <f>IF(X1419&lt;&gt;"",VLOOKUP(X1419,'Anlagentypen strukt inkl RD end'!$A$2:$H$40,8),"")</f>
        <v/>
      </c>
      <c r="AC1419" s="24" t="str">
        <f>IF(Y1419&lt;&gt;"",VLOOKUP(Y1419,'Anlagentypen strukt inkl RD end'!$A$2:$H$40,8),"")</f>
        <v/>
      </c>
      <c r="AD1419" s="24" t="str">
        <f>IF(Z1419&lt;&gt;"",VLOOKUP(Z1419,'Anlagentypen strukt inkl RD end'!$A$2:$H$40,8),"")</f>
        <v/>
      </c>
      <c r="AE1419" s="33" t="str">
        <f t="shared" si="412"/>
        <v/>
      </c>
      <c r="AF1419" s="25"/>
      <c r="AG1419" s="25"/>
      <c r="AH1419" s="25"/>
      <c r="AI1419" s="25"/>
      <c r="AJ1419" s="47" t="str">
        <f t="shared" si="413"/>
        <v/>
      </c>
      <c r="AK1419" s="48" t="str">
        <f t="shared" si="407"/>
        <v/>
      </c>
      <c r="AL1419" s="47" t="str">
        <f t="shared" si="418"/>
        <v/>
      </c>
      <c r="AM1419" s="27"/>
      <c r="AN1419" s="36" t="str">
        <f t="shared" si="408"/>
        <v/>
      </c>
      <c r="AO1419" s="39" t="str">
        <f t="shared" si="422"/>
        <v/>
      </c>
      <c r="AP1419" s="39" t="str">
        <f t="shared" si="414"/>
        <v>X</v>
      </c>
      <c r="AQ1419" s="97" t="str">
        <f t="shared" si="409"/>
        <v/>
      </c>
      <c r="AR1419" s="140" t="str">
        <f>_xlfn.IFNA(IF(AND(MATCH(B1419,SlNrfürStrecke!A:A,0)&gt;0,MATCH(C1419,SlNrfürStrecke!B:B,0)&gt;0)=TRUE,"ja","nein"),"nein")</f>
        <v>ja</v>
      </c>
      <c r="AS1419" s="140" t="str">
        <f t="shared" si="415"/>
        <v>ja</v>
      </c>
      <c r="AT1419" s="113" t="str">
        <f t="shared" si="416"/>
        <v>Nein</v>
      </c>
      <c r="AU1419" s="113"/>
      <c r="AV1419" s="141" t="s">
        <v>3607</v>
      </c>
    </row>
    <row r="1420" spans="1:48" s="39" customFormat="1" hidden="1" x14ac:dyDescent="0.25">
      <c r="A1420" s="23"/>
      <c r="B1420" s="77">
        <v>91202</v>
      </c>
      <c r="C1420" s="81" t="s">
        <v>7</v>
      </c>
      <c r="D1420" s="81" t="s">
        <v>8</v>
      </c>
      <c r="E1420" s="37" t="b">
        <f t="shared" si="417"/>
        <v>0</v>
      </c>
      <c r="F1420" s="37" t="b">
        <f t="shared" si="410"/>
        <v>0</v>
      </c>
      <c r="G1420" s="38" t="str">
        <f t="shared" si="419"/>
        <v>91202 77 g</v>
      </c>
      <c r="H1420" s="18" t="s">
        <v>2055</v>
      </c>
      <c r="I1420" s="94" t="s">
        <v>9</v>
      </c>
      <c r="J1420" s="19" t="s">
        <v>3</v>
      </c>
      <c r="K1420" s="19" t="s">
        <v>3</v>
      </c>
      <c r="L1420" s="51"/>
      <c r="M1420" s="51"/>
      <c r="N1420" s="19" t="str">
        <f t="shared" si="420"/>
        <v/>
      </c>
      <c r="O1420" s="22" t="str">
        <f t="shared" ca="1" si="405"/>
        <v>ja</v>
      </c>
      <c r="P1420" s="22" t="str">
        <f t="shared" ca="1" si="406"/>
        <v>ja</v>
      </c>
      <c r="Q1420" s="20" t="str">
        <f t="shared" ca="1" si="421"/>
        <v>Ja</v>
      </c>
      <c r="R1420" s="53" t="s">
        <v>2056</v>
      </c>
      <c r="S1420" s="84"/>
      <c r="T1420" s="83"/>
      <c r="U1420" s="33" t="str">
        <f t="shared" si="411"/>
        <v/>
      </c>
      <c r="V1420" s="29"/>
      <c r="W1420" s="35"/>
      <c r="X1420" s="35"/>
      <c r="Y1420" s="35"/>
      <c r="Z1420" s="35"/>
      <c r="AA1420" s="24" t="str">
        <f>IF(W1420&lt;&gt;"",VLOOKUP(W1420,'Anlagentypen strukt inkl RD end'!$A$2:$H$40,8),"")</f>
        <v/>
      </c>
      <c r="AB1420" s="24" t="str">
        <f>IF(X1420&lt;&gt;"",VLOOKUP(X1420,'Anlagentypen strukt inkl RD end'!$A$2:$H$40,8),"")</f>
        <v/>
      </c>
      <c r="AC1420" s="24" t="str">
        <f>IF(Y1420&lt;&gt;"",VLOOKUP(Y1420,'Anlagentypen strukt inkl RD end'!$A$2:$H$40,8),"")</f>
        <v/>
      </c>
      <c r="AD1420" s="24" t="str">
        <f>IF(Z1420&lt;&gt;"",VLOOKUP(Z1420,'Anlagentypen strukt inkl RD end'!$A$2:$H$40,8),"")</f>
        <v/>
      </c>
      <c r="AE1420" s="33" t="str">
        <f t="shared" si="412"/>
        <v/>
      </c>
      <c r="AF1420" s="25"/>
      <c r="AG1420" s="25"/>
      <c r="AH1420" s="25"/>
      <c r="AI1420" s="25"/>
      <c r="AJ1420" s="47" t="str">
        <f t="shared" si="413"/>
        <v/>
      </c>
      <c r="AK1420" s="48" t="str">
        <f t="shared" si="407"/>
        <v/>
      </c>
      <c r="AL1420" s="47" t="str">
        <f t="shared" si="418"/>
        <v/>
      </c>
      <c r="AM1420" s="27"/>
      <c r="AN1420" s="36" t="str">
        <f t="shared" si="408"/>
        <v/>
      </c>
      <c r="AO1420" s="39" t="str">
        <f t="shared" si="422"/>
        <v/>
      </c>
      <c r="AP1420" s="39" t="str">
        <f t="shared" si="414"/>
        <v/>
      </c>
      <c r="AQ1420" s="97" t="str">
        <f t="shared" si="409"/>
        <v/>
      </c>
      <c r="AR1420" s="113" t="str">
        <f>_xlfn.IFNA(IF(AND(MATCH(B1420,SlNrfürStrecke!A:A,0)&gt;0,MATCH(C1420,SlNrfürStrecke!B:B,0)&gt;0)=TRUE,"ja","nein"),"nein")</f>
        <v>nein</v>
      </c>
      <c r="AS1420" s="140" t="str">
        <f t="shared" si="415"/>
        <v>nein</v>
      </c>
      <c r="AT1420" s="113" t="str">
        <f t="shared" si="416"/>
        <v>Ja</v>
      </c>
      <c r="AU1420" s="113"/>
      <c r="AV1420" s="141" t="s">
        <v>3607</v>
      </c>
    </row>
    <row r="1421" spans="1:48" s="39" customFormat="1" x14ac:dyDescent="0.25">
      <c r="A1421" s="23" t="s">
        <v>2345</v>
      </c>
      <c r="B1421" s="77">
        <v>91206</v>
      </c>
      <c r="C1421" s="80" t="s">
        <v>3</v>
      </c>
      <c r="D1421" s="81" t="s">
        <v>3</v>
      </c>
      <c r="E1421" s="37" t="b">
        <f t="shared" si="417"/>
        <v>1</v>
      </c>
      <c r="F1421" s="37" t="b">
        <f t="shared" si="410"/>
        <v>0</v>
      </c>
      <c r="G1421" s="38" t="str">
        <f t="shared" si="419"/>
        <v xml:space="preserve">91206  </v>
      </c>
      <c r="H1421" s="18" t="s">
        <v>2058</v>
      </c>
      <c r="I1421" s="93" t="s">
        <v>2346</v>
      </c>
      <c r="J1421" s="19" t="s">
        <v>3</v>
      </c>
      <c r="K1421" s="19" t="s">
        <v>3</v>
      </c>
      <c r="L1421" s="51"/>
      <c r="M1421" s="51"/>
      <c r="N1421" s="19" t="str">
        <f t="shared" si="420"/>
        <v/>
      </c>
      <c r="O1421" s="22" t="str">
        <f t="shared" ca="1" si="405"/>
        <v>ja</v>
      </c>
      <c r="P1421" s="22" t="str">
        <f t="shared" ca="1" si="406"/>
        <v>ja</v>
      </c>
      <c r="Q1421" s="20" t="str">
        <f t="shared" ca="1" si="421"/>
        <v>Ja</v>
      </c>
      <c r="R1421" s="53" t="s">
        <v>2057</v>
      </c>
      <c r="S1421" s="73" t="s">
        <v>2345</v>
      </c>
      <c r="T1421" s="28"/>
      <c r="U1421" s="33" t="str">
        <f t="shared" si="411"/>
        <v/>
      </c>
      <c r="V1421" s="29"/>
      <c r="W1421" s="35"/>
      <c r="X1421" s="35"/>
      <c r="Y1421" s="35"/>
      <c r="Z1421" s="35"/>
      <c r="AA1421" s="24" t="str">
        <f>IF(W1421&lt;&gt;"",VLOOKUP(W1421,'Anlagentypen strukt inkl RD end'!$A$2:$H$40,8),"")</f>
        <v/>
      </c>
      <c r="AB1421" s="24" t="str">
        <f>IF(X1421&lt;&gt;"",VLOOKUP(X1421,'Anlagentypen strukt inkl RD end'!$A$2:$H$40,8),"")</f>
        <v/>
      </c>
      <c r="AC1421" s="24" t="str">
        <f>IF(Y1421&lt;&gt;"",VLOOKUP(Y1421,'Anlagentypen strukt inkl RD end'!$A$2:$H$40,8),"")</f>
        <v/>
      </c>
      <c r="AD1421" s="24" t="str">
        <f>IF(Z1421&lt;&gt;"",VLOOKUP(Z1421,'Anlagentypen strukt inkl RD end'!$A$2:$H$40,8),"")</f>
        <v/>
      </c>
      <c r="AE1421" s="33" t="str">
        <f t="shared" si="412"/>
        <v/>
      </c>
      <c r="AF1421" s="25"/>
      <c r="AG1421" s="25"/>
      <c r="AH1421" s="25"/>
      <c r="AI1421" s="25"/>
      <c r="AJ1421" s="47" t="str">
        <f t="shared" si="413"/>
        <v/>
      </c>
      <c r="AK1421" s="48" t="str">
        <f t="shared" si="407"/>
        <v/>
      </c>
      <c r="AL1421" s="47" t="str">
        <f t="shared" si="418"/>
        <v/>
      </c>
      <c r="AM1421" s="27"/>
      <c r="AN1421" s="36" t="str">
        <f t="shared" si="408"/>
        <v/>
      </c>
      <c r="AO1421" s="39" t="str">
        <f t="shared" si="422"/>
        <v/>
      </c>
      <c r="AP1421" s="39" t="str">
        <f t="shared" si="414"/>
        <v>X</v>
      </c>
      <c r="AQ1421" s="97" t="str">
        <f t="shared" si="409"/>
        <v/>
      </c>
      <c r="AR1421" s="140" t="str">
        <f>_xlfn.IFNA(IF(AND(MATCH(B1421,SlNrfürStrecke!A:A,0)&gt;0,MATCH(C1421,SlNrfürStrecke!B:B,0)&gt;0)=TRUE,"ja","nein"),"nein")</f>
        <v>ja</v>
      </c>
      <c r="AS1421" s="140" t="str">
        <f t="shared" si="415"/>
        <v>ja</v>
      </c>
      <c r="AT1421" s="113" t="str">
        <f t="shared" si="416"/>
        <v>Nein</v>
      </c>
      <c r="AU1421" s="113"/>
      <c r="AV1421" s="141" t="s">
        <v>3607</v>
      </c>
    </row>
    <row r="1422" spans="1:48" s="39" customFormat="1" hidden="1" x14ac:dyDescent="0.25">
      <c r="A1422" s="23"/>
      <c r="B1422" s="77">
        <v>91206</v>
      </c>
      <c r="C1422" s="81" t="s">
        <v>7</v>
      </c>
      <c r="D1422" s="81" t="s">
        <v>8</v>
      </c>
      <c r="E1422" s="37" t="b">
        <f t="shared" si="417"/>
        <v>0</v>
      </c>
      <c r="F1422" s="37" t="b">
        <f t="shared" si="410"/>
        <v>0</v>
      </c>
      <c r="G1422" s="38" t="str">
        <f t="shared" si="419"/>
        <v>91206 77 g</v>
      </c>
      <c r="H1422" s="18" t="s">
        <v>2058</v>
      </c>
      <c r="I1422" s="94" t="s">
        <v>9</v>
      </c>
      <c r="J1422" s="19" t="s">
        <v>3</v>
      </c>
      <c r="K1422" s="19" t="s">
        <v>3</v>
      </c>
      <c r="L1422" s="51"/>
      <c r="M1422" s="51"/>
      <c r="N1422" s="19" t="str">
        <f t="shared" si="420"/>
        <v/>
      </c>
      <c r="O1422" s="22" t="str">
        <f t="shared" ca="1" si="405"/>
        <v>ja</v>
      </c>
      <c r="P1422" s="22" t="str">
        <f t="shared" ca="1" si="406"/>
        <v>ja</v>
      </c>
      <c r="Q1422" s="20" t="str">
        <f t="shared" ca="1" si="421"/>
        <v>Ja</v>
      </c>
      <c r="R1422" s="53" t="s">
        <v>2059</v>
      </c>
      <c r="S1422" s="84"/>
      <c r="T1422" s="83"/>
      <c r="U1422" s="33" t="str">
        <f t="shared" si="411"/>
        <v/>
      </c>
      <c r="V1422" s="29"/>
      <c r="W1422" s="35"/>
      <c r="X1422" s="35"/>
      <c r="Y1422" s="35"/>
      <c r="Z1422" s="35"/>
      <c r="AA1422" s="24" t="str">
        <f>IF(W1422&lt;&gt;"",VLOOKUP(W1422,'Anlagentypen strukt inkl RD end'!$A$2:$H$40,8),"")</f>
        <v/>
      </c>
      <c r="AB1422" s="24" t="str">
        <f>IF(X1422&lt;&gt;"",VLOOKUP(X1422,'Anlagentypen strukt inkl RD end'!$A$2:$H$40,8),"")</f>
        <v/>
      </c>
      <c r="AC1422" s="24" t="str">
        <f>IF(Y1422&lt;&gt;"",VLOOKUP(Y1422,'Anlagentypen strukt inkl RD end'!$A$2:$H$40,8),"")</f>
        <v/>
      </c>
      <c r="AD1422" s="24" t="str">
        <f>IF(Z1422&lt;&gt;"",VLOOKUP(Z1422,'Anlagentypen strukt inkl RD end'!$A$2:$H$40,8),"")</f>
        <v/>
      </c>
      <c r="AE1422" s="33" t="str">
        <f t="shared" si="412"/>
        <v/>
      </c>
      <c r="AF1422" s="25"/>
      <c r="AG1422" s="25"/>
      <c r="AH1422" s="25"/>
      <c r="AI1422" s="25"/>
      <c r="AJ1422" s="47" t="str">
        <f t="shared" si="413"/>
        <v/>
      </c>
      <c r="AK1422" s="48" t="str">
        <f t="shared" si="407"/>
        <v/>
      </c>
      <c r="AL1422" s="47" t="str">
        <f t="shared" si="418"/>
        <v/>
      </c>
      <c r="AM1422" s="27"/>
      <c r="AN1422" s="36" t="str">
        <f t="shared" si="408"/>
        <v/>
      </c>
      <c r="AO1422" s="39" t="str">
        <f t="shared" si="422"/>
        <v/>
      </c>
      <c r="AP1422" s="39" t="str">
        <f t="shared" si="414"/>
        <v/>
      </c>
      <c r="AQ1422" s="97" t="str">
        <f t="shared" si="409"/>
        <v/>
      </c>
      <c r="AR1422" s="113" t="str">
        <f>_xlfn.IFNA(IF(AND(MATCH(B1422,SlNrfürStrecke!A:A,0)&gt;0,MATCH(C1422,SlNrfürStrecke!B:B,0)&gt;0)=TRUE,"ja","nein"),"nein")</f>
        <v>nein</v>
      </c>
      <c r="AS1422" s="140" t="str">
        <f t="shared" si="415"/>
        <v>nein</v>
      </c>
      <c r="AT1422" s="113" t="str">
        <f t="shared" si="416"/>
        <v>Ja</v>
      </c>
      <c r="AU1422" s="113"/>
      <c r="AV1422" s="141" t="s">
        <v>3607</v>
      </c>
    </row>
    <row r="1423" spans="1:48" s="39" customFormat="1" ht="26.4" x14ac:dyDescent="0.25">
      <c r="A1423" s="23" t="s">
        <v>2345</v>
      </c>
      <c r="B1423" s="77">
        <v>91207</v>
      </c>
      <c r="C1423" s="80" t="s">
        <v>3</v>
      </c>
      <c r="D1423" s="81" t="s">
        <v>3</v>
      </c>
      <c r="E1423" s="37" t="b">
        <f t="shared" si="417"/>
        <v>1</v>
      </c>
      <c r="F1423" s="37" t="b">
        <f t="shared" si="410"/>
        <v>0</v>
      </c>
      <c r="G1423" s="38" t="str">
        <f t="shared" si="419"/>
        <v xml:space="preserve">91207  </v>
      </c>
      <c r="H1423" s="18" t="s">
        <v>2061</v>
      </c>
      <c r="I1423" s="93" t="s">
        <v>2346</v>
      </c>
      <c r="J1423" s="19" t="s">
        <v>3</v>
      </c>
      <c r="K1423" s="19" t="s">
        <v>3</v>
      </c>
      <c r="L1423" s="51"/>
      <c r="M1423" s="51"/>
      <c r="N1423" s="19" t="str">
        <f t="shared" si="420"/>
        <v/>
      </c>
      <c r="O1423" s="22" t="str">
        <f t="shared" ca="1" si="405"/>
        <v>ja</v>
      </c>
      <c r="P1423" s="22" t="str">
        <f t="shared" ca="1" si="406"/>
        <v>ja</v>
      </c>
      <c r="Q1423" s="20" t="str">
        <f t="shared" ca="1" si="421"/>
        <v>Ja</v>
      </c>
      <c r="R1423" s="53" t="s">
        <v>2060</v>
      </c>
      <c r="S1423" s="73" t="s">
        <v>2345</v>
      </c>
      <c r="T1423" s="28"/>
      <c r="U1423" s="33" t="str">
        <f t="shared" si="411"/>
        <v/>
      </c>
      <c r="V1423" s="29"/>
      <c r="W1423" s="35"/>
      <c r="X1423" s="35"/>
      <c r="Y1423" s="35"/>
      <c r="Z1423" s="35"/>
      <c r="AA1423" s="24" t="str">
        <f>IF(W1423&lt;&gt;"",VLOOKUP(W1423,'Anlagentypen strukt inkl RD end'!$A$2:$H$40,8),"")</f>
        <v/>
      </c>
      <c r="AB1423" s="24" t="str">
        <f>IF(X1423&lt;&gt;"",VLOOKUP(X1423,'Anlagentypen strukt inkl RD end'!$A$2:$H$40,8),"")</f>
        <v/>
      </c>
      <c r="AC1423" s="24" t="str">
        <f>IF(Y1423&lt;&gt;"",VLOOKUP(Y1423,'Anlagentypen strukt inkl RD end'!$A$2:$H$40,8),"")</f>
        <v/>
      </c>
      <c r="AD1423" s="24" t="str">
        <f>IF(Z1423&lt;&gt;"",VLOOKUP(Z1423,'Anlagentypen strukt inkl RD end'!$A$2:$H$40,8),"")</f>
        <v/>
      </c>
      <c r="AE1423" s="33" t="str">
        <f t="shared" si="412"/>
        <v/>
      </c>
      <c r="AF1423" s="25"/>
      <c r="AG1423" s="25"/>
      <c r="AH1423" s="25"/>
      <c r="AI1423" s="25"/>
      <c r="AJ1423" s="47" t="str">
        <f t="shared" si="413"/>
        <v/>
      </c>
      <c r="AK1423" s="48" t="str">
        <f t="shared" si="407"/>
        <v/>
      </c>
      <c r="AL1423" s="47" t="str">
        <f t="shared" si="418"/>
        <v/>
      </c>
      <c r="AM1423" s="27"/>
      <c r="AN1423" s="36" t="str">
        <f t="shared" si="408"/>
        <v/>
      </c>
      <c r="AO1423" s="39" t="str">
        <f t="shared" si="422"/>
        <v/>
      </c>
      <c r="AP1423" s="39" t="str">
        <f t="shared" si="414"/>
        <v>X</v>
      </c>
      <c r="AQ1423" s="97" t="str">
        <f t="shared" si="409"/>
        <v/>
      </c>
      <c r="AR1423" s="140" t="str">
        <f>_xlfn.IFNA(IF(AND(MATCH(B1423,SlNrfürStrecke!A:A,0)&gt;0,MATCH(C1423,SlNrfürStrecke!B:B,0)&gt;0)=TRUE,"ja","nein"),"nein")</f>
        <v>ja</v>
      </c>
      <c r="AS1423" s="140" t="str">
        <f t="shared" si="415"/>
        <v>ja</v>
      </c>
      <c r="AT1423" s="113" t="str">
        <f t="shared" si="416"/>
        <v>Nein</v>
      </c>
      <c r="AU1423" s="113"/>
      <c r="AV1423" s="141" t="s">
        <v>3607</v>
      </c>
    </row>
    <row r="1424" spans="1:48" s="39" customFormat="1" ht="26.4" hidden="1" x14ac:dyDescent="0.25">
      <c r="A1424" s="23"/>
      <c r="B1424" s="77">
        <v>91207</v>
      </c>
      <c r="C1424" s="81" t="s">
        <v>7</v>
      </c>
      <c r="D1424" s="81" t="s">
        <v>8</v>
      </c>
      <c r="E1424" s="37" t="b">
        <f t="shared" si="417"/>
        <v>0</v>
      </c>
      <c r="F1424" s="37" t="b">
        <f t="shared" si="410"/>
        <v>0</v>
      </c>
      <c r="G1424" s="38" t="str">
        <f t="shared" si="419"/>
        <v>91207 77 g</v>
      </c>
      <c r="H1424" s="18" t="s">
        <v>2061</v>
      </c>
      <c r="I1424" s="94" t="s">
        <v>9</v>
      </c>
      <c r="J1424" s="19" t="s">
        <v>3</v>
      </c>
      <c r="K1424" s="19" t="s">
        <v>3</v>
      </c>
      <c r="L1424" s="51"/>
      <c r="M1424" s="51"/>
      <c r="N1424" s="19" t="str">
        <f t="shared" si="420"/>
        <v/>
      </c>
      <c r="O1424" s="22" t="str">
        <f t="shared" ref="O1424:O1486" ca="1" si="423">IF(OR(L1424&lt;TODAY(),L1424=""),"ja","nein")</f>
        <v>ja</v>
      </c>
      <c r="P1424" s="22" t="str">
        <f t="shared" ref="P1424:P1486" ca="1" si="424">IF(OR(M1424&gt;TODAY(),M1424=""),"ja","nein")</f>
        <v>ja</v>
      </c>
      <c r="Q1424" s="20" t="str">
        <f t="shared" ca="1" si="421"/>
        <v>Ja</v>
      </c>
      <c r="R1424" s="53" t="s">
        <v>2062</v>
      </c>
      <c r="S1424" s="84"/>
      <c r="T1424" s="83"/>
      <c r="U1424" s="33" t="str">
        <f t="shared" si="411"/>
        <v/>
      </c>
      <c r="V1424" s="29"/>
      <c r="W1424" s="35"/>
      <c r="X1424" s="35"/>
      <c r="Y1424" s="35"/>
      <c r="Z1424" s="35"/>
      <c r="AA1424" s="24" t="str">
        <f>IF(W1424&lt;&gt;"",VLOOKUP(W1424,'Anlagentypen strukt inkl RD end'!$A$2:$H$40,8),"")</f>
        <v/>
      </c>
      <c r="AB1424" s="24" t="str">
        <f>IF(X1424&lt;&gt;"",VLOOKUP(X1424,'Anlagentypen strukt inkl RD end'!$A$2:$H$40,8),"")</f>
        <v/>
      </c>
      <c r="AC1424" s="24" t="str">
        <f>IF(Y1424&lt;&gt;"",VLOOKUP(Y1424,'Anlagentypen strukt inkl RD end'!$A$2:$H$40,8),"")</f>
        <v/>
      </c>
      <c r="AD1424" s="24" t="str">
        <f>IF(Z1424&lt;&gt;"",VLOOKUP(Z1424,'Anlagentypen strukt inkl RD end'!$A$2:$H$40,8),"")</f>
        <v/>
      </c>
      <c r="AE1424" s="33" t="str">
        <f t="shared" si="412"/>
        <v/>
      </c>
      <c r="AF1424" s="25"/>
      <c r="AG1424" s="25"/>
      <c r="AH1424" s="25"/>
      <c r="AI1424" s="25"/>
      <c r="AJ1424" s="47" t="str">
        <f t="shared" si="413"/>
        <v/>
      </c>
      <c r="AK1424" s="48" t="str">
        <f t="shared" si="407"/>
        <v/>
      </c>
      <c r="AL1424" s="47" t="str">
        <f t="shared" si="418"/>
        <v/>
      </c>
      <c r="AM1424" s="27"/>
      <c r="AN1424" s="36" t="str">
        <f t="shared" si="408"/>
        <v/>
      </c>
      <c r="AO1424" s="39" t="str">
        <f t="shared" si="422"/>
        <v/>
      </c>
      <c r="AP1424" s="39" t="str">
        <f t="shared" si="414"/>
        <v/>
      </c>
      <c r="AQ1424" s="97" t="str">
        <f t="shared" si="409"/>
        <v/>
      </c>
      <c r="AR1424" s="113" t="str">
        <f>_xlfn.IFNA(IF(AND(MATCH(B1424,SlNrfürStrecke!A:A,0)&gt;0,MATCH(C1424,SlNrfürStrecke!B:B,0)&gt;0)=TRUE,"ja","nein"),"nein")</f>
        <v>nein</v>
      </c>
      <c r="AS1424" s="140" t="str">
        <f t="shared" si="415"/>
        <v>nein</v>
      </c>
      <c r="AT1424" s="113" t="str">
        <f t="shared" si="416"/>
        <v>Ja</v>
      </c>
      <c r="AU1424" s="113"/>
      <c r="AV1424" s="141" t="s">
        <v>3607</v>
      </c>
    </row>
    <row r="1425" spans="1:48" s="39" customFormat="1" ht="26.4" x14ac:dyDescent="0.25">
      <c r="A1425" s="23" t="s">
        <v>2345</v>
      </c>
      <c r="B1425" s="77">
        <v>91301</v>
      </c>
      <c r="C1425" s="80" t="s">
        <v>3</v>
      </c>
      <c r="D1425" s="81" t="s">
        <v>3</v>
      </c>
      <c r="E1425" s="37" t="b">
        <f t="shared" si="417"/>
        <v>1</v>
      </c>
      <c r="F1425" s="37" t="b">
        <f t="shared" si="410"/>
        <v>0</v>
      </c>
      <c r="G1425" s="38" t="str">
        <f t="shared" si="419"/>
        <v xml:space="preserve">91301  </v>
      </c>
      <c r="H1425" s="18" t="s">
        <v>2064</v>
      </c>
      <c r="I1425" s="93" t="s">
        <v>2346</v>
      </c>
      <c r="J1425" s="19" t="s">
        <v>3</v>
      </c>
      <c r="K1425" s="19" t="s">
        <v>3</v>
      </c>
      <c r="L1425" s="51"/>
      <c r="M1425" s="51"/>
      <c r="N1425" s="19" t="str">
        <f t="shared" si="420"/>
        <v/>
      </c>
      <c r="O1425" s="22" t="str">
        <f t="shared" ca="1" si="423"/>
        <v>ja</v>
      </c>
      <c r="P1425" s="22" t="str">
        <f t="shared" ca="1" si="424"/>
        <v>ja</v>
      </c>
      <c r="Q1425" s="20" t="str">
        <f t="shared" ca="1" si="421"/>
        <v>Ja</v>
      </c>
      <c r="R1425" s="53" t="s">
        <v>2063</v>
      </c>
      <c r="S1425" s="73" t="s">
        <v>2345</v>
      </c>
      <c r="T1425" s="28"/>
      <c r="U1425" s="33" t="str">
        <f t="shared" si="411"/>
        <v/>
      </c>
      <c r="V1425" s="29"/>
      <c r="W1425" s="35"/>
      <c r="X1425" s="35"/>
      <c r="Y1425" s="35"/>
      <c r="Z1425" s="35"/>
      <c r="AA1425" s="24" t="str">
        <f>IF(W1425&lt;&gt;"",VLOOKUP(W1425,'Anlagentypen strukt inkl RD end'!$A$2:$H$40,8),"")</f>
        <v/>
      </c>
      <c r="AB1425" s="24" t="str">
        <f>IF(X1425&lt;&gt;"",VLOOKUP(X1425,'Anlagentypen strukt inkl RD end'!$A$2:$H$40,8),"")</f>
        <v/>
      </c>
      <c r="AC1425" s="24" t="str">
        <f>IF(Y1425&lt;&gt;"",VLOOKUP(Y1425,'Anlagentypen strukt inkl RD end'!$A$2:$H$40,8),"")</f>
        <v/>
      </c>
      <c r="AD1425" s="24" t="str">
        <f>IF(Z1425&lt;&gt;"",VLOOKUP(Z1425,'Anlagentypen strukt inkl RD end'!$A$2:$H$40,8),"")</f>
        <v/>
      </c>
      <c r="AE1425" s="33" t="str">
        <f t="shared" si="412"/>
        <v/>
      </c>
      <c r="AF1425" s="25"/>
      <c r="AG1425" s="25"/>
      <c r="AH1425" s="25"/>
      <c r="AI1425" s="25"/>
      <c r="AJ1425" s="47" t="str">
        <f t="shared" si="413"/>
        <v/>
      </c>
      <c r="AK1425" s="48" t="str">
        <f t="shared" si="407"/>
        <v/>
      </c>
      <c r="AL1425" s="47" t="str">
        <f t="shared" si="418"/>
        <v/>
      </c>
      <c r="AM1425" s="27"/>
      <c r="AN1425" s="36" t="str">
        <f t="shared" si="408"/>
        <v/>
      </c>
      <c r="AO1425" s="39" t="str">
        <f t="shared" si="422"/>
        <v/>
      </c>
      <c r="AP1425" s="39" t="str">
        <f t="shared" si="414"/>
        <v>X</v>
      </c>
      <c r="AQ1425" s="97" t="str">
        <f t="shared" si="409"/>
        <v/>
      </c>
      <c r="AR1425" s="140" t="str">
        <f>_xlfn.IFNA(IF(AND(MATCH(B1425,SlNrfürStrecke!A:A,0)&gt;0,MATCH(C1425,SlNrfürStrecke!B:B,0)&gt;0)=TRUE,"ja","nein"),"nein")</f>
        <v>ja</v>
      </c>
      <c r="AS1425" s="140" t="str">
        <f t="shared" si="415"/>
        <v>ja</v>
      </c>
      <c r="AT1425" s="113" t="str">
        <f t="shared" si="416"/>
        <v>Nein</v>
      </c>
      <c r="AU1425" s="113"/>
      <c r="AV1425" s="141" t="s">
        <v>3607</v>
      </c>
    </row>
    <row r="1426" spans="1:48" s="39" customFormat="1" ht="26.4" hidden="1" x14ac:dyDescent="0.25">
      <c r="A1426" s="23"/>
      <c r="B1426" s="77">
        <v>91301</v>
      </c>
      <c r="C1426" s="81" t="s">
        <v>7</v>
      </c>
      <c r="D1426" s="81" t="s">
        <v>8</v>
      </c>
      <c r="E1426" s="37" t="b">
        <f t="shared" si="417"/>
        <v>0</v>
      </c>
      <c r="F1426" s="37" t="b">
        <f t="shared" si="410"/>
        <v>0</v>
      </c>
      <c r="G1426" s="38" t="str">
        <f t="shared" si="419"/>
        <v>91301 77 g</v>
      </c>
      <c r="H1426" s="18" t="s">
        <v>2064</v>
      </c>
      <c r="I1426" s="94" t="s">
        <v>9</v>
      </c>
      <c r="J1426" s="19" t="s">
        <v>3</v>
      </c>
      <c r="K1426" s="19" t="s">
        <v>3</v>
      </c>
      <c r="L1426" s="51"/>
      <c r="M1426" s="51"/>
      <c r="N1426" s="19" t="str">
        <f t="shared" si="420"/>
        <v/>
      </c>
      <c r="O1426" s="22" t="str">
        <f t="shared" ca="1" si="423"/>
        <v>ja</v>
      </c>
      <c r="P1426" s="22" t="str">
        <f t="shared" ca="1" si="424"/>
        <v>ja</v>
      </c>
      <c r="Q1426" s="20" t="str">
        <f t="shared" ca="1" si="421"/>
        <v>Ja</v>
      </c>
      <c r="R1426" s="53" t="s">
        <v>2065</v>
      </c>
      <c r="S1426" s="84"/>
      <c r="T1426" s="83"/>
      <c r="U1426" s="33" t="str">
        <f t="shared" si="411"/>
        <v/>
      </c>
      <c r="V1426" s="29"/>
      <c r="W1426" s="35"/>
      <c r="X1426" s="35"/>
      <c r="Y1426" s="35"/>
      <c r="Z1426" s="35"/>
      <c r="AA1426" s="24" t="str">
        <f>IF(W1426&lt;&gt;"",VLOOKUP(W1426,'Anlagentypen strukt inkl RD end'!$A$2:$H$40,8),"")</f>
        <v/>
      </c>
      <c r="AB1426" s="24" t="str">
        <f>IF(X1426&lt;&gt;"",VLOOKUP(X1426,'Anlagentypen strukt inkl RD end'!$A$2:$H$40,8),"")</f>
        <v/>
      </c>
      <c r="AC1426" s="24" t="str">
        <f>IF(Y1426&lt;&gt;"",VLOOKUP(Y1426,'Anlagentypen strukt inkl RD end'!$A$2:$H$40,8),"")</f>
        <v/>
      </c>
      <c r="AD1426" s="24" t="str">
        <f>IF(Z1426&lt;&gt;"",VLOOKUP(Z1426,'Anlagentypen strukt inkl RD end'!$A$2:$H$40,8),"")</f>
        <v/>
      </c>
      <c r="AE1426" s="33" t="str">
        <f t="shared" si="412"/>
        <v/>
      </c>
      <c r="AF1426" s="25"/>
      <c r="AG1426" s="25"/>
      <c r="AH1426" s="25"/>
      <c r="AI1426" s="25"/>
      <c r="AJ1426" s="47" t="str">
        <f t="shared" si="413"/>
        <v/>
      </c>
      <c r="AK1426" s="48" t="str">
        <f t="shared" si="407"/>
        <v/>
      </c>
      <c r="AL1426" s="47" t="str">
        <f t="shared" si="418"/>
        <v/>
      </c>
      <c r="AM1426" s="27"/>
      <c r="AN1426" s="36" t="str">
        <f t="shared" si="408"/>
        <v/>
      </c>
      <c r="AO1426" s="39" t="str">
        <f t="shared" si="422"/>
        <v/>
      </c>
      <c r="AP1426" s="39" t="str">
        <f t="shared" si="414"/>
        <v/>
      </c>
      <c r="AQ1426" s="97" t="str">
        <f t="shared" si="409"/>
        <v/>
      </c>
      <c r="AR1426" s="113" t="str">
        <f>_xlfn.IFNA(IF(AND(MATCH(B1426,SlNrfürStrecke!A:A,0)&gt;0,MATCH(C1426,SlNrfürStrecke!B:B,0)&gt;0)=TRUE,"ja","nein"),"nein")</f>
        <v>nein</v>
      </c>
      <c r="AS1426" s="140" t="str">
        <f t="shared" si="415"/>
        <v>nein</v>
      </c>
      <c r="AT1426" s="113" t="str">
        <f t="shared" si="416"/>
        <v>Ja</v>
      </c>
      <c r="AU1426" s="113"/>
      <c r="AV1426" s="141" t="s">
        <v>3607</v>
      </c>
    </row>
    <row r="1427" spans="1:48" s="39" customFormat="1" x14ac:dyDescent="0.25">
      <c r="A1427" s="23" t="s">
        <v>2345</v>
      </c>
      <c r="B1427" s="77">
        <v>91302</v>
      </c>
      <c r="C1427" s="80" t="s">
        <v>3</v>
      </c>
      <c r="D1427" s="81" t="s">
        <v>3</v>
      </c>
      <c r="E1427" s="37" t="b">
        <f t="shared" si="417"/>
        <v>1</v>
      </c>
      <c r="F1427" s="37" t="b">
        <f t="shared" si="410"/>
        <v>0</v>
      </c>
      <c r="G1427" s="38" t="str">
        <f t="shared" si="419"/>
        <v xml:space="preserve">91302  </v>
      </c>
      <c r="H1427" s="18" t="s">
        <v>2067</v>
      </c>
      <c r="I1427" s="93" t="s">
        <v>2346</v>
      </c>
      <c r="J1427" s="19" t="s">
        <v>3</v>
      </c>
      <c r="K1427" s="19" t="s">
        <v>3</v>
      </c>
      <c r="L1427" s="51"/>
      <c r="M1427" s="51"/>
      <c r="N1427" s="19" t="str">
        <f t="shared" si="420"/>
        <v/>
      </c>
      <c r="O1427" s="22" t="str">
        <f t="shared" ca="1" si="423"/>
        <v>ja</v>
      </c>
      <c r="P1427" s="22" t="str">
        <f t="shared" ca="1" si="424"/>
        <v>ja</v>
      </c>
      <c r="Q1427" s="20" t="str">
        <f t="shared" ca="1" si="421"/>
        <v>Ja</v>
      </c>
      <c r="R1427" s="53" t="s">
        <v>2066</v>
      </c>
      <c r="S1427" s="73" t="s">
        <v>2345</v>
      </c>
      <c r="T1427" s="28"/>
      <c r="U1427" s="33" t="str">
        <f t="shared" si="411"/>
        <v/>
      </c>
      <c r="V1427" s="29"/>
      <c r="W1427" s="35"/>
      <c r="X1427" s="35"/>
      <c r="Y1427" s="35"/>
      <c r="Z1427" s="35"/>
      <c r="AA1427" s="24" t="str">
        <f>IF(W1427&lt;&gt;"",VLOOKUP(W1427,'Anlagentypen strukt inkl RD end'!$A$2:$H$40,8),"")</f>
        <v/>
      </c>
      <c r="AB1427" s="24" t="str">
        <f>IF(X1427&lt;&gt;"",VLOOKUP(X1427,'Anlagentypen strukt inkl RD end'!$A$2:$H$40,8),"")</f>
        <v/>
      </c>
      <c r="AC1427" s="24" t="str">
        <f>IF(Y1427&lt;&gt;"",VLOOKUP(Y1427,'Anlagentypen strukt inkl RD end'!$A$2:$H$40,8),"")</f>
        <v/>
      </c>
      <c r="AD1427" s="24" t="str">
        <f>IF(Z1427&lt;&gt;"",VLOOKUP(Z1427,'Anlagentypen strukt inkl RD end'!$A$2:$H$40,8),"")</f>
        <v/>
      </c>
      <c r="AE1427" s="33" t="str">
        <f t="shared" si="412"/>
        <v/>
      </c>
      <c r="AF1427" s="25"/>
      <c r="AG1427" s="25"/>
      <c r="AH1427" s="25"/>
      <c r="AI1427" s="25"/>
      <c r="AJ1427" s="47" t="str">
        <f t="shared" si="413"/>
        <v/>
      </c>
      <c r="AK1427" s="48" t="str">
        <f t="shared" si="407"/>
        <v/>
      </c>
      <c r="AL1427" s="47" t="str">
        <f t="shared" si="418"/>
        <v/>
      </c>
      <c r="AM1427" s="27"/>
      <c r="AN1427" s="36" t="str">
        <f t="shared" si="408"/>
        <v/>
      </c>
      <c r="AO1427" s="39" t="str">
        <f t="shared" si="422"/>
        <v/>
      </c>
      <c r="AP1427" s="39" t="str">
        <f t="shared" si="414"/>
        <v>X</v>
      </c>
      <c r="AQ1427" s="97" t="str">
        <f t="shared" si="409"/>
        <v/>
      </c>
      <c r="AR1427" s="140" t="str">
        <f>_xlfn.IFNA(IF(AND(MATCH(B1427,SlNrfürStrecke!A:A,0)&gt;0,MATCH(C1427,SlNrfürStrecke!B:B,0)&gt;0)=TRUE,"ja","nein"),"nein")</f>
        <v>ja</v>
      </c>
      <c r="AS1427" s="140" t="str">
        <f t="shared" si="415"/>
        <v>ja</v>
      </c>
      <c r="AT1427" s="113" t="str">
        <f t="shared" si="416"/>
        <v>Nein</v>
      </c>
      <c r="AU1427" s="113"/>
      <c r="AV1427" s="141" t="s">
        <v>3607</v>
      </c>
    </row>
    <row r="1428" spans="1:48" s="39" customFormat="1" hidden="1" x14ac:dyDescent="0.25">
      <c r="A1428" s="23"/>
      <c r="B1428" s="77">
        <v>91302</v>
      </c>
      <c r="C1428" s="81" t="s">
        <v>7</v>
      </c>
      <c r="D1428" s="81" t="s">
        <v>8</v>
      </c>
      <c r="E1428" s="37" t="b">
        <f t="shared" si="417"/>
        <v>0</v>
      </c>
      <c r="F1428" s="37" t="b">
        <f t="shared" si="410"/>
        <v>0</v>
      </c>
      <c r="G1428" s="38" t="str">
        <f t="shared" si="419"/>
        <v>91302 77 g</v>
      </c>
      <c r="H1428" s="18" t="s">
        <v>2067</v>
      </c>
      <c r="I1428" s="94" t="s">
        <v>9</v>
      </c>
      <c r="J1428" s="19" t="s">
        <v>3</v>
      </c>
      <c r="K1428" s="19" t="s">
        <v>3</v>
      </c>
      <c r="L1428" s="51"/>
      <c r="M1428" s="51"/>
      <c r="N1428" s="19" t="str">
        <f t="shared" si="420"/>
        <v/>
      </c>
      <c r="O1428" s="22" t="str">
        <f t="shared" ca="1" si="423"/>
        <v>ja</v>
      </c>
      <c r="P1428" s="22" t="str">
        <f t="shared" ca="1" si="424"/>
        <v>ja</v>
      </c>
      <c r="Q1428" s="20" t="str">
        <f t="shared" ca="1" si="421"/>
        <v>Ja</v>
      </c>
      <c r="R1428" s="53" t="s">
        <v>2068</v>
      </c>
      <c r="S1428" s="84"/>
      <c r="T1428" s="83"/>
      <c r="U1428" s="33" t="str">
        <f t="shared" si="411"/>
        <v/>
      </c>
      <c r="V1428" s="29"/>
      <c r="W1428" s="35"/>
      <c r="X1428" s="35"/>
      <c r="Y1428" s="35"/>
      <c r="Z1428" s="35"/>
      <c r="AA1428" s="24" t="str">
        <f>IF(W1428&lt;&gt;"",VLOOKUP(W1428,'Anlagentypen strukt inkl RD end'!$A$2:$H$40,8),"")</f>
        <v/>
      </c>
      <c r="AB1428" s="24" t="str">
        <f>IF(X1428&lt;&gt;"",VLOOKUP(X1428,'Anlagentypen strukt inkl RD end'!$A$2:$H$40,8),"")</f>
        <v/>
      </c>
      <c r="AC1428" s="24" t="str">
        <f>IF(Y1428&lt;&gt;"",VLOOKUP(Y1428,'Anlagentypen strukt inkl RD end'!$A$2:$H$40,8),"")</f>
        <v/>
      </c>
      <c r="AD1428" s="24" t="str">
        <f>IF(Z1428&lt;&gt;"",VLOOKUP(Z1428,'Anlagentypen strukt inkl RD end'!$A$2:$H$40,8),"")</f>
        <v/>
      </c>
      <c r="AE1428" s="33" t="str">
        <f t="shared" si="412"/>
        <v/>
      </c>
      <c r="AF1428" s="25"/>
      <c r="AG1428" s="25"/>
      <c r="AH1428" s="25"/>
      <c r="AI1428" s="25"/>
      <c r="AJ1428" s="47" t="str">
        <f t="shared" si="413"/>
        <v/>
      </c>
      <c r="AK1428" s="48" t="str">
        <f t="shared" si="407"/>
        <v/>
      </c>
      <c r="AL1428" s="47" t="str">
        <f t="shared" si="418"/>
        <v/>
      </c>
      <c r="AM1428" s="27"/>
      <c r="AN1428" s="36" t="str">
        <f t="shared" si="408"/>
        <v/>
      </c>
      <c r="AO1428" s="39" t="str">
        <f t="shared" si="422"/>
        <v/>
      </c>
      <c r="AP1428" s="39" t="str">
        <f t="shared" si="414"/>
        <v/>
      </c>
      <c r="AQ1428" s="97" t="str">
        <f t="shared" si="409"/>
        <v/>
      </c>
      <c r="AR1428" s="113" t="str">
        <f>_xlfn.IFNA(IF(AND(MATCH(B1428,SlNrfürStrecke!A:A,0)&gt;0,MATCH(C1428,SlNrfürStrecke!B:B,0)&gt;0)=TRUE,"ja","nein"),"nein")</f>
        <v>nein</v>
      </c>
      <c r="AS1428" s="140" t="str">
        <f t="shared" si="415"/>
        <v>nein</v>
      </c>
      <c r="AT1428" s="113" t="str">
        <f t="shared" si="416"/>
        <v>Ja</v>
      </c>
      <c r="AU1428" s="113"/>
      <c r="AV1428" s="141" t="s">
        <v>3607</v>
      </c>
    </row>
    <row r="1429" spans="1:48" s="39" customFormat="1" ht="26.4" x14ac:dyDescent="0.25">
      <c r="A1429" s="23" t="s">
        <v>2345</v>
      </c>
      <c r="B1429" s="77">
        <v>91303</v>
      </c>
      <c r="C1429" s="80" t="s">
        <v>3</v>
      </c>
      <c r="D1429" s="81" t="s">
        <v>3</v>
      </c>
      <c r="E1429" s="37" t="b">
        <f t="shared" si="417"/>
        <v>1</v>
      </c>
      <c r="F1429" s="37" t="b">
        <f t="shared" si="410"/>
        <v>0</v>
      </c>
      <c r="G1429" s="38" t="str">
        <f t="shared" si="419"/>
        <v xml:space="preserve">91303  </v>
      </c>
      <c r="H1429" s="18" t="s">
        <v>2070</v>
      </c>
      <c r="I1429" s="93" t="s">
        <v>2346</v>
      </c>
      <c r="J1429" s="19" t="s">
        <v>3</v>
      </c>
      <c r="K1429" s="19" t="s">
        <v>3</v>
      </c>
      <c r="L1429" s="51"/>
      <c r="M1429" s="51"/>
      <c r="N1429" s="19" t="str">
        <f t="shared" si="420"/>
        <v/>
      </c>
      <c r="O1429" s="22" t="str">
        <f t="shared" ca="1" si="423"/>
        <v>ja</v>
      </c>
      <c r="P1429" s="22" t="str">
        <f t="shared" ca="1" si="424"/>
        <v>ja</v>
      </c>
      <c r="Q1429" s="20" t="str">
        <f t="shared" ca="1" si="421"/>
        <v>Ja</v>
      </c>
      <c r="R1429" s="53" t="s">
        <v>2069</v>
      </c>
      <c r="S1429" s="73" t="s">
        <v>2345</v>
      </c>
      <c r="T1429" s="28"/>
      <c r="U1429" s="33" t="str">
        <f t="shared" si="411"/>
        <v/>
      </c>
      <c r="V1429" s="29"/>
      <c r="W1429" s="35"/>
      <c r="X1429" s="35"/>
      <c r="Y1429" s="35"/>
      <c r="Z1429" s="35"/>
      <c r="AA1429" s="24" t="str">
        <f>IF(W1429&lt;&gt;"",VLOOKUP(W1429,'Anlagentypen strukt inkl RD end'!$A$2:$H$40,8),"")</f>
        <v/>
      </c>
      <c r="AB1429" s="24" t="str">
        <f>IF(X1429&lt;&gt;"",VLOOKUP(X1429,'Anlagentypen strukt inkl RD end'!$A$2:$H$40,8),"")</f>
        <v/>
      </c>
      <c r="AC1429" s="24" t="str">
        <f>IF(Y1429&lt;&gt;"",VLOOKUP(Y1429,'Anlagentypen strukt inkl RD end'!$A$2:$H$40,8),"")</f>
        <v/>
      </c>
      <c r="AD1429" s="24" t="str">
        <f>IF(Z1429&lt;&gt;"",VLOOKUP(Z1429,'Anlagentypen strukt inkl RD end'!$A$2:$H$40,8),"")</f>
        <v/>
      </c>
      <c r="AE1429" s="33" t="str">
        <f t="shared" si="412"/>
        <v/>
      </c>
      <c r="AF1429" s="25"/>
      <c r="AG1429" s="25"/>
      <c r="AH1429" s="25"/>
      <c r="AI1429" s="25"/>
      <c r="AJ1429" s="47" t="str">
        <f t="shared" si="413"/>
        <v/>
      </c>
      <c r="AK1429" s="48" t="str">
        <f t="shared" si="407"/>
        <v/>
      </c>
      <c r="AL1429" s="47" t="str">
        <f t="shared" si="418"/>
        <v/>
      </c>
      <c r="AM1429" s="27"/>
      <c r="AN1429" s="36" t="str">
        <f t="shared" si="408"/>
        <v/>
      </c>
      <c r="AO1429" s="39" t="str">
        <f t="shared" si="422"/>
        <v/>
      </c>
      <c r="AP1429" s="39" t="str">
        <f t="shared" si="414"/>
        <v>X</v>
      </c>
      <c r="AQ1429" s="97" t="str">
        <f t="shared" si="409"/>
        <v/>
      </c>
      <c r="AR1429" s="140" t="str">
        <f>_xlfn.IFNA(IF(AND(MATCH(B1429,SlNrfürStrecke!A:A,0)&gt;0,MATCH(C1429,SlNrfürStrecke!B:B,0)&gt;0)=TRUE,"ja","nein"),"nein")</f>
        <v>ja</v>
      </c>
      <c r="AS1429" s="140" t="str">
        <f t="shared" si="415"/>
        <v>ja</v>
      </c>
      <c r="AT1429" s="113" t="str">
        <f t="shared" si="416"/>
        <v>Nein</v>
      </c>
      <c r="AU1429" s="113"/>
      <c r="AV1429" s="141" t="s">
        <v>3607</v>
      </c>
    </row>
    <row r="1430" spans="1:48" s="39" customFormat="1" ht="26.4" hidden="1" x14ac:dyDescent="0.25">
      <c r="A1430" s="23"/>
      <c r="B1430" s="77">
        <v>91303</v>
      </c>
      <c r="C1430" s="81" t="s">
        <v>7</v>
      </c>
      <c r="D1430" s="81" t="s">
        <v>8</v>
      </c>
      <c r="E1430" s="37" t="b">
        <f t="shared" si="417"/>
        <v>0</v>
      </c>
      <c r="F1430" s="37" t="b">
        <f t="shared" si="410"/>
        <v>0</v>
      </c>
      <c r="G1430" s="38" t="str">
        <f t="shared" si="419"/>
        <v>91303 77 g</v>
      </c>
      <c r="H1430" s="18" t="s">
        <v>2070</v>
      </c>
      <c r="I1430" s="94" t="s">
        <v>9</v>
      </c>
      <c r="J1430" s="19" t="s">
        <v>3</v>
      </c>
      <c r="K1430" s="19" t="s">
        <v>3</v>
      </c>
      <c r="L1430" s="51"/>
      <c r="M1430" s="51"/>
      <c r="N1430" s="19" t="str">
        <f t="shared" si="420"/>
        <v/>
      </c>
      <c r="O1430" s="22" t="str">
        <f t="shared" ca="1" si="423"/>
        <v>ja</v>
      </c>
      <c r="P1430" s="22" t="str">
        <f t="shared" ca="1" si="424"/>
        <v>ja</v>
      </c>
      <c r="Q1430" s="20" t="str">
        <f t="shared" ca="1" si="421"/>
        <v>Ja</v>
      </c>
      <c r="R1430" s="53" t="s">
        <v>2071</v>
      </c>
      <c r="S1430" s="84"/>
      <c r="T1430" s="83"/>
      <c r="U1430" s="33" t="str">
        <f t="shared" si="411"/>
        <v/>
      </c>
      <c r="V1430" s="29"/>
      <c r="W1430" s="35"/>
      <c r="X1430" s="35"/>
      <c r="Y1430" s="35"/>
      <c r="Z1430" s="35"/>
      <c r="AA1430" s="24" t="str">
        <f>IF(W1430&lt;&gt;"",VLOOKUP(W1430,'Anlagentypen strukt inkl RD end'!$A$2:$H$40,8),"")</f>
        <v/>
      </c>
      <c r="AB1430" s="24" t="str">
        <f>IF(X1430&lt;&gt;"",VLOOKUP(X1430,'Anlagentypen strukt inkl RD end'!$A$2:$H$40,8),"")</f>
        <v/>
      </c>
      <c r="AC1430" s="24" t="str">
        <f>IF(Y1430&lt;&gt;"",VLOOKUP(Y1430,'Anlagentypen strukt inkl RD end'!$A$2:$H$40,8),"")</f>
        <v/>
      </c>
      <c r="AD1430" s="24" t="str">
        <f>IF(Z1430&lt;&gt;"",VLOOKUP(Z1430,'Anlagentypen strukt inkl RD end'!$A$2:$H$40,8),"")</f>
        <v/>
      </c>
      <c r="AE1430" s="33" t="str">
        <f t="shared" si="412"/>
        <v/>
      </c>
      <c r="AF1430" s="25"/>
      <c r="AG1430" s="25"/>
      <c r="AH1430" s="25"/>
      <c r="AI1430" s="25"/>
      <c r="AJ1430" s="47" t="str">
        <f t="shared" si="413"/>
        <v/>
      </c>
      <c r="AK1430" s="48" t="str">
        <f t="shared" si="407"/>
        <v/>
      </c>
      <c r="AL1430" s="47" t="str">
        <f t="shared" si="418"/>
        <v/>
      </c>
      <c r="AM1430" s="27"/>
      <c r="AN1430" s="36" t="str">
        <f t="shared" si="408"/>
        <v/>
      </c>
      <c r="AO1430" s="39" t="str">
        <f t="shared" si="422"/>
        <v/>
      </c>
      <c r="AP1430" s="39" t="str">
        <f t="shared" si="414"/>
        <v/>
      </c>
      <c r="AQ1430" s="97" t="str">
        <f t="shared" si="409"/>
        <v/>
      </c>
      <c r="AR1430" s="113" t="str">
        <f>_xlfn.IFNA(IF(AND(MATCH(B1430,SlNrfürStrecke!A:A,0)&gt;0,MATCH(C1430,SlNrfürStrecke!B:B,0)&gt;0)=TRUE,"ja","nein"),"nein")</f>
        <v>nein</v>
      </c>
      <c r="AS1430" s="140" t="str">
        <f t="shared" si="415"/>
        <v>nein</v>
      </c>
      <c r="AT1430" s="113" t="str">
        <f t="shared" si="416"/>
        <v>Ja</v>
      </c>
      <c r="AU1430" s="113"/>
      <c r="AV1430" s="141" t="s">
        <v>3607</v>
      </c>
    </row>
    <row r="1431" spans="1:48" s="39" customFormat="1" ht="26.4" x14ac:dyDescent="0.25">
      <c r="A1431" s="23" t="s">
        <v>2345</v>
      </c>
      <c r="B1431" s="77">
        <v>91304</v>
      </c>
      <c r="C1431" s="80" t="s">
        <v>3</v>
      </c>
      <c r="D1431" s="81" t="s">
        <v>3</v>
      </c>
      <c r="E1431" s="37" t="b">
        <f t="shared" si="417"/>
        <v>1</v>
      </c>
      <c r="F1431" s="37" t="b">
        <f t="shared" si="410"/>
        <v>0</v>
      </c>
      <c r="G1431" s="38" t="str">
        <f t="shared" si="419"/>
        <v xml:space="preserve">91304  </v>
      </c>
      <c r="H1431" s="18" t="s">
        <v>2073</v>
      </c>
      <c r="I1431" s="93" t="s">
        <v>2346</v>
      </c>
      <c r="J1431" s="19" t="s">
        <v>3</v>
      </c>
      <c r="K1431" s="19" t="s">
        <v>3</v>
      </c>
      <c r="L1431" s="51"/>
      <c r="M1431" s="51"/>
      <c r="N1431" s="19" t="str">
        <f t="shared" si="420"/>
        <v/>
      </c>
      <c r="O1431" s="22" t="str">
        <f t="shared" ca="1" si="423"/>
        <v>ja</v>
      </c>
      <c r="P1431" s="22" t="str">
        <f t="shared" ca="1" si="424"/>
        <v>ja</v>
      </c>
      <c r="Q1431" s="20" t="str">
        <f t="shared" ca="1" si="421"/>
        <v>Ja</v>
      </c>
      <c r="R1431" s="53" t="s">
        <v>2072</v>
      </c>
      <c r="S1431" s="73" t="s">
        <v>2345</v>
      </c>
      <c r="T1431" s="28"/>
      <c r="U1431" s="33" t="str">
        <f t="shared" si="411"/>
        <v/>
      </c>
      <c r="V1431" s="29"/>
      <c r="W1431" s="35"/>
      <c r="X1431" s="35"/>
      <c r="Y1431" s="35"/>
      <c r="Z1431" s="35"/>
      <c r="AA1431" s="24" t="str">
        <f>IF(W1431&lt;&gt;"",VLOOKUP(W1431,'Anlagentypen strukt inkl RD end'!$A$2:$H$40,8),"")</f>
        <v/>
      </c>
      <c r="AB1431" s="24" t="str">
        <f>IF(X1431&lt;&gt;"",VLOOKUP(X1431,'Anlagentypen strukt inkl RD end'!$A$2:$H$40,8),"")</f>
        <v/>
      </c>
      <c r="AC1431" s="24" t="str">
        <f>IF(Y1431&lt;&gt;"",VLOOKUP(Y1431,'Anlagentypen strukt inkl RD end'!$A$2:$H$40,8),"")</f>
        <v/>
      </c>
      <c r="AD1431" s="24" t="str">
        <f>IF(Z1431&lt;&gt;"",VLOOKUP(Z1431,'Anlagentypen strukt inkl RD end'!$A$2:$H$40,8),"")</f>
        <v/>
      </c>
      <c r="AE1431" s="33" t="str">
        <f t="shared" si="412"/>
        <v/>
      </c>
      <c r="AF1431" s="25"/>
      <c r="AG1431" s="25"/>
      <c r="AH1431" s="25"/>
      <c r="AI1431" s="25"/>
      <c r="AJ1431" s="47" t="str">
        <f t="shared" si="413"/>
        <v/>
      </c>
      <c r="AK1431" s="48" t="str">
        <f t="shared" si="407"/>
        <v/>
      </c>
      <c r="AL1431" s="47" t="str">
        <f t="shared" si="418"/>
        <v/>
      </c>
      <c r="AM1431" s="27"/>
      <c r="AN1431" s="36" t="str">
        <f t="shared" si="408"/>
        <v/>
      </c>
      <c r="AO1431" s="39" t="str">
        <f t="shared" si="422"/>
        <v/>
      </c>
      <c r="AP1431" s="39" t="str">
        <f t="shared" si="414"/>
        <v>X</v>
      </c>
      <c r="AQ1431" s="97" t="str">
        <f t="shared" si="409"/>
        <v/>
      </c>
      <c r="AR1431" s="140" t="str">
        <f>_xlfn.IFNA(IF(AND(MATCH(B1431,SlNrfürStrecke!A:A,0)&gt;0,MATCH(C1431,SlNrfürStrecke!B:B,0)&gt;0)=TRUE,"ja","nein"),"nein")</f>
        <v>ja</v>
      </c>
      <c r="AS1431" s="140" t="str">
        <f t="shared" si="415"/>
        <v>ja</v>
      </c>
      <c r="AT1431" s="113" t="str">
        <f t="shared" si="416"/>
        <v>Nein</v>
      </c>
      <c r="AU1431" s="113"/>
      <c r="AV1431" s="141" t="s">
        <v>3607</v>
      </c>
    </row>
    <row r="1432" spans="1:48" s="39" customFormat="1" ht="26.4" hidden="1" x14ac:dyDescent="0.25">
      <c r="A1432" s="23"/>
      <c r="B1432" s="77">
        <v>91304</v>
      </c>
      <c r="C1432" s="81" t="s">
        <v>7</v>
      </c>
      <c r="D1432" s="81" t="s">
        <v>8</v>
      </c>
      <c r="E1432" s="37" t="b">
        <f t="shared" si="417"/>
        <v>0</v>
      </c>
      <c r="F1432" s="37" t="b">
        <f t="shared" si="410"/>
        <v>0</v>
      </c>
      <c r="G1432" s="38" t="str">
        <f t="shared" si="419"/>
        <v>91304 77 g</v>
      </c>
      <c r="H1432" s="18" t="s">
        <v>2073</v>
      </c>
      <c r="I1432" s="94" t="s">
        <v>9</v>
      </c>
      <c r="J1432" s="19" t="s">
        <v>3</v>
      </c>
      <c r="K1432" s="19" t="s">
        <v>3</v>
      </c>
      <c r="L1432" s="51"/>
      <c r="M1432" s="51"/>
      <c r="N1432" s="19" t="str">
        <f t="shared" si="420"/>
        <v/>
      </c>
      <c r="O1432" s="22" t="str">
        <f t="shared" ca="1" si="423"/>
        <v>ja</v>
      </c>
      <c r="P1432" s="22" t="str">
        <f t="shared" ca="1" si="424"/>
        <v>ja</v>
      </c>
      <c r="Q1432" s="20" t="str">
        <f t="shared" ca="1" si="421"/>
        <v>Ja</v>
      </c>
      <c r="R1432" s="53" t="s">
        <v>2074</v>
      </c>
      <c r="S1432" s="84"/>
      <c r="T1432" s="83"/>
      <c r="U1432" s="33" t="str">
        <f t="shared" si="411"/>
        <v/>
      </c>
      <c r="V1432" s="29"/>
      <c r="W1432" s="35"/>
      <c r="X1432" s="35"/>
      <c r="Y1432" s="35"/>
      <c r="Z1432" s="35"/>
      <c r="AA1432" s="24" t="str">
        <f>IF(W1432&lt;&gt;"",VLOOKUP(W1432,'Anlagentypen strukt inkl RD end'!$A$2:$H$40,8),"")</f>
        <v/>
      </c>
      <c r="AB1432" s="24" t="str">
        <f>IF(X1432&lt;&gt;"",VLOOKUP(X1432,'Anlagentypen strukt inkl RD end'!$A$2:$H$40,8),"")</f>
        <v/>
      </c>
      <c r="AC1432" s="24" t="str">
        <f>IF(Y1432&lt;&gt;"",VLOOKUP(Y1432,'Anlagentypen strukt inkl RD end'!$A$2:$H$40,8),"")</f>
        <v/>
      </c>
      <c r="AD1432" s="24" t="str">
        <f>IF(Z1432&lt;&gt;"",VLOOKUP(Z1432,'Anlagentypen strukt inkl RD end'!$A$2:$H$40,8),"")</f>
        <v/>
      </c>
      <c r="AE1432" s="33" t="str">
        <f t="shared" si="412"/>
        <v/>
      </c>
      <c r="AF1432" s="25"/>
      <c r="AG1432" s="25"/>
      <c r="AH1432" s="25"/>
      <c r="AI1432" s="25"/>
      <c r="AJ1432" s="47" t="str">
        <f t="shared" si="413"/>
        <v/>
      </c>
      <c r="AK1432" s="48" t="str">
        <f t="shared" si="407"/>
        <v/>
      </c>
      <c r="AL1432" s="47" t="str">
        <f t="shared" si="418"/>
        <v/>
      </c>
      <c r="AM1432" s="27"/>
      <c r="AN1432" s="36" t="str">
        <f t="shared" si="408"/>
        <v/>
      </c>
      <c r="AO1432" s="39" t="str">
        <f t="shared" si="422"/>
        <v/>
      </c>
      <c r="AP1432" s="39" t="str">
        <f t="shared" si="414"/>
        <v/>
      </c>
      <c r="AQ1432" s="97" t="str">
        <f t="shared" si="409"/>
        <v/>
      </c>
      <c r="AR1432" s="113" t="str">
        <f>_xlfn.IFNA(IF(AND(MATCH(B1432,SlNrfürStrecke!A:A,0)&gt;0,MATCH(C1432,SlNrfürStrecke!B:B,0)&gt;0)=TRUE,"ja","nein"),"nein")</f>
        <v>nein</v>
      </c>
      <c r="AS1432" s="140" t="str">
        <f t="shared" si="415"/>
        <v>nein</v>
      </c>
      <c r="AT1432" s="113" t="str">
        <f t="shared" si="416"/>
        <v>Ja</v>
      </c>
      <c r="AU1432" s="113"/>
      <c r="AV1432" s="141" t="s">
        <v>3607</v>
      </c>
    </row>
    <row r="1433" spans="1:48" s="39" customFormat="1" ht="39.6" x14ac:dyDescent="0.25">
      <c r="A1433" s="23" t="s">
        <v>2345</v>
      </c>
      <c r="B1433" s="77">
        <v>91305</v>
      </c>
      <c r="C1433" s="80" t="s">
        <v>3</v>
      </c>
      <c r="D1433" s="81" t="s">
        <v>3</v>
      </c>
      <c r="E1433" s="37" t="b">
        <f t="shared" si="417"/>
        <v>1</v>
      </c>
      <c r="F1433" s="37" t="b">
        <f t="shared" si="410"/>
        <v>0</v>
      </c>
      <c r="G1433" s="38" t="str">
        <f t="shared" si="419"/>
        <v xml:space="preserve">91305  </v>
      </c>
      <c r="H1433" s="18" t="s">
        <v>2076</v>
      </c>
      <c r="I1433" s="93" t="s">
        <v>2346</v>
      </c>
      <c r="J1433" s="19" t="s">
        <v>3</v>
      </c>
      <c r="K1433" s="19" t="s">
        <v>3</v>
      </c>
      <c r="L1433" s="51"/>
      <c r="M1433" s="51"/>
      <c r="N1433" s="19" t="str">
        <f t="shared" si="420"/>
        <v/>
      </c>
      <c r="O1433" s="22" t="str">
        <f t="shared" ca="1" si="423"/>
        <v>ja</v>
      </c>
      <c r="P1433" s="22" t="str">
        <f t="shared" ca="1" si="424"/>
        <v>ja</v>
      </c>
      <c r="Q1433" s="20" t="str">
        <f t="shared" ca="1" si="421"/>
        <v>Ja</v>
      </c>
      <c r="R1433" s="53" t="s">
        <v>2075</v>
      </c>
      <c r="S1433" s="73" t="s">
        <v>2345</v>
      </c>
      <c r="T1433" s="28"/>
      <c r="U1433" s="33" t="str">
        <f t="shared" si="411"/>
        <v/>
      </c>
      <c r="V1433" s="29"/>
      <c r="W1433" s="35"/>
      <c r="X1433" s="35"/>
      <c r="Y1433" s="35"/>
      <c r="Z1433" s="35"/>
      <c r="AA1433" s="24" t="str">
        <f>IF(W1433&lt;&gt;"",VLOOKUP(W1433,'Anlagentypen strukt inkl RD end'!$A$2:$H$40,8),"")</f>
        <v/>
      </c>
      <c r="AB1433" s="24" t="str">
        <f>IF(X1433&lt;&gt;"",VLOOKUP(X1433,'Anlagentypen strukt inkl RD end'!$A$2:$H$40,8),"")</f>
        <v/>
      </c>
      <c r="AC1433" s="24" t="str">
        <f>IF(Y1433&lt;&gt;"",VLOOKUP(Y1433,'Anlagentypen strukt inkl RD end'!$A$2:$H$40,8),"")</f>
        <v/>
      </c>
      <c r="AD1433" s="24" t="str">
        <f>IF(Z1433&lt;&gt;"",VLOOKUP(Z1433,'Anlagentypen strukt inkl RD end'!$A$2:$H$40,8),"")</f>
        <v/>
      </c>
      <c r="AE1433" s="33" t="str">
        <f t="shared" si="412"/>
        <v/>
      </c>
      <c r="AF1433" s="25"/>
      <c r="AG1433" s="25"/>
      <c r="AH1433" s="25"/>
      <c r="AI1433" s="25"/>
      <c r="AJ1433" s="47" t="str">
        <f t="shared" si="413"/>
        <v/>
      </c>
      <c r="AK1433" s="48" t="str">
        <f t="shared" si="407"/>
        <v/>
      </c>
      <c r="AL1433" s="47" t="str">
        <f t="shared" si="418"/>
        <v/>
      </c>
      <c r="AM1433" s="27"/>
      <c r="AN1433" s="36" t="str">
        <f t="shared" si="408"/>
        <v/>
      </c>
      <c r="AO1433" s="39" t="str">
        <f t="shared" si="422"/>
        <v/>
      </c>
      <c r="AP1433" s="39" t="str">
        <f t="shared" si="414"/>
        <v>X</v>
      </c>
      <c r="AQ1433" s="97" t="str">
        <f t="shared" si="409"/>
        <v/>
      </c>
      <c r="AR1433" s="140" t="str">
        <f>_xlfn.IFNA(IF(AND(MATCH(B1433,SlNrfürStrecke!A:A,0)&gt;0,MATCH(C1433,SlNrfürStrecke!B:B,0)&gt;0)=TRUE,"ja","nein"),"nein")</f>
        <v>ja</v>
      </c>
      <c r="AS1433" s="140" t="str">
        <f t="shared" si="415"/>
        <v>ja</v>
      </c>
      <c r="AT1433" s="113" t="str">
        <f t="shared" si="416"/>
        <v>Nein</v>
      </c>
      <c r="AU1433" s="113"/>
      <c r="AV1433" s="141" t="s">
        <v>3607</v>
      </c>
    </row>
    <row r="1434" spans="1:48" s="39" customFormat="1" ht="39.6" hidden="1" x14ac:dyDescent="0.25">
      <c r="A1434" s="23"/>
      <c r="B1434" s="77">
        <v>91305</v>
      </c>
      <c r="C1434" s="81" t="s">
        <v>7</v>
      </c>
      <c r="D1434" s="81" t="s">
        <v>8</v>
      </c>
      <c r="E1434" s="37" t="b">
        <f t="shared" si="417"/>
        <v>0</v>
      </c>
      <c r="F1434" s="37" t="b">
        <f t="shared" si="410"/>
        <v>0</v>
      </c>
      <c r="G1434" s="38" t="str">
        <f t="shared" si="419"/>
        <v>91305 77 g</v>
      </c>
      <c r="H1434" s="18" t="s">
        <v>2076</v>
      </c>
      <c r="I1434" s="94" t="s">
        <v>9</v>
      </c>
      <c r="J1434" s="19" t="s">
        <v>3</v>
      </c>
      <c r="K1434" s="19" t="s">
        <v>3</v>
      </c>
      <c r="L1434" s="51"/>
      <c r="M1434" s="51"/>
      <c r="N1434" s="19" t="str">
        <f t="shared" si="420"/>
        <v/>
      </c>
      <c r="O1434" s="22" t="str">
        <f t="shared" ca="1" si="423"/>
        <v>ja</v>
      </c>
      <c r="P1434" s="22" t="str">
        <f t="shared" ca="1" si="424"/>
        <v>ja</v>
      </c>
      <c r="Q1434" s="20" t="str">
        <f t="shared" ca="1" si="421"/>
        <v>Ja</v>
      </c>
      <c r="R1434" s="53" t="s">
        <v>2077</v>
      </c>
      <c r="S1434" s="84"/>
      <c r="T1434" s="83"/>
      <c r="U1434" s="33" t="str">
        <f t="shared" si="411"/>
        <v/>
      </c>
      <c r="V1434" s="29"/>
      <c r="W1434" s="35"/>
      <c r="X1434" s="35"/>
      <c r="Y1434" s="35"/>
      <c r="Z1434" s="35"/>
      <c r="AA1434" s="24" t="str">
        <f>IF(W1434&lt;&gt;"",VLOOKUP(W1434,'Anlagentypen strukt inkl RD end'!$A$2:$H$40,8),"")</f>
        <v/>
      </c>
      <c r="AB1434" s="24" t="str">
        <f>IF(X1434&lt;&gt;"",VLOOKUP(X1434,'Anlagentypen strukt inkl RD end'!$A$2:$H$40,8),"")</f>
        <v/>
      </c>
      <c r="AC1434" s="24" t="str">
        <f>IF(Y1434&lt;&gt;"",VLOOKUP(Y1434,'Anlagentypen strukt inkl RD end'!$A$2:$H$40,8),"")</f>
        <v/>
      </c>
      <c r="AD1434" s="24" t="str">
        <f>IF(Z1434&lt;&gt;"",VLOOKUP(Z1434,'Anlagentypen strukt inkl RD end'!$A$2:$H$40,8),"")</f>
        <v/>
      </c>
      <c r="AE1434" s="33" t="str">
        <f t="shared" si="412"/>
        <v/>
      </c>
      <c r="AF1434" s="25"/>
      <c r="AG1434" s="25"/>
      <c r="AH1434" s="25"/>
      <c r="AI1434" s="25"/>
      <c r="AJ1434" s="47" t="str">
        <f t="shared" si="413"/>
        <v/>
      </c>
      <c r="AK1434" s="48" t="str">
        <f t="shared" si="407"/>
        <v/>
      </c>
      <c r="AL1434" s="47" t="str">
        <f t="shared" si="418"/>
        <v/>
      </c>
      <c r="AM1434" s="27"/>
      <c r="AN1434" s="36" t="str">
        <f t="shared" si="408"/>
        <v/>
      </c>
      <c r="AO1434" s="39" t="str">
        <f t="shared" si="422"/>
        <v/>
      </c>
      <c r="AP1434" s="39" t="str">
        <f t="shared" si="414"/>
        <v/>
      </c>
      <c r="AQ1434" s="97" t="str">
        <f t="shared" si="409"/>
        <v/>
      </c>
      <c r="AR1434" s="113" t="str">
        <f>_xlfn.IFNA(IF(AND(MATCH(B1434,SlNrfürStrecke!A:A,0)&gt;0,MATCH(C1434,SlNrfürStrecke!B:B,0)&gt;0)=TRUE,"ja","nein"),"nein")</f>
        <v>nein</v>
      </c>
      <c r="AS1434" s="140" t="str">
        <f t="shared" si="415"/>
        <v>nein</v>
      </c>
      <c r="AT1434" s="113" t="str">
        <f t="shared" si="416"/>
        <v>Ja</v>
      </c>
      <c r="AU1434" s="113"/>
      <c r="AV1434" s="141" t="s">
        <v>3607</v>
      </c>
    </row>
    <row r="1435" spans="1:48" s="39" customFormat="1" ht="26.4" x14ac:dyDescent="0.25">
      <c r="A1435" s="23" t="s">
        <v>2345</v>
      </c>
      <c r="B1435" s="77">
        <v>91306</v>
      </c>
      <c r="C1435" s="80" t="s">
        <v>3</v>
      </c>
      <c r="D1435" s="81" t="s">
        <v>3</v>
      </c>
      <c r="E1435" s="37" t="b">
        <f t="shared" si="417"/>
        <v>1</v>
      </c>
      <c r="F1435" s="37" t="b">
        <f t="shared" si="410"/>
        <v>0</v>
      </c>
      <c r="G1435" s="38" t="str">
        <f t="shared" si="419"/>
        <v xml:space="preserve">91306  </v>
      </c>
      <c r="H1435" s="18" t="s">
        <v>2079</v>
      </c>
      <c r="I1435" s="93" t="s">
        <v>2346</v>
      </c>
      <c r="J1435" s="19" t="s">
        <v>3</v>
      </c>
      <c r="K1435" s="19" t="s">
        <v>3</v>
      </c>
      <c r="L1435" s="51"/>
      <c r="M1435" s="51"/>
      <c r="N1435" s="19" t="str">
        <f t="shared" si="420"/>
        <v/>
      </c>
      <c r="O1435" s="22" t="str">
        <f t="shared" ca="1" si="423"/>
        <v>ja</v>
      </c>
      <c r="P1435" s="22" t="str">
        <f t="shared" ca="1" si="424"/>
        <v>ja</v>
      </c>
      <c r="Q1435" s="20" t="str">
        <f t="shared" ca="1" si="421"/>
        <v>Ja</v>
      </c>
      <c r="R1435" s="53" t="s">
        <v>2078</v>
      </c>
      <c r="S1435" s="73" t="s">
        <v>2345</v>
      </c>
      <c r="T1435" s="28"/>
      <c r="U1435" s="33" t="str">
        <f t="shared" si="411"/>
        <v/>
      </c>
      <c r="V1435" s="29"/>
      <c r="W1435" s="35"/>
      <c r="X1435" s="35"/>
      <c r="Y1435" s="35"/>
      <c r="Z1435" s="35"/>
      <c r="AA1435" s="24" t="str">
        <f>IF(W1435&lt;&gt;"",VLOOKUP(W1435,'Anlagentypen strukt inkl RD end'!$A$2:$H$40,8),"")</f>
        <v/>
      </c>
      <c r="AB1435" s="24" t="str">
        <f>IF(X1435&lt;&gt;"",VLOOKUP(X1435,'Anlagentypen strukt inkl RD end'!$A$2:$H$40,8),"")</f>
        <v/>
      </c>
      <c r="AC1435" s="24" t="str">
        <f>IF(Y1435&lt;&gt;"",VLOOKUP(Y1435,'Anlagentypen strukt inkl RD end'!$A$2:$H$40,8),"")</f>
        <v/>
      </c>
      <c r="AD1435" s="24" t="str">
        <f>IF(Z1435&lt;&gt;"",VLOOKUP(Z1435,'Anlagentypen strukt inkl RD end'!$A$2:$H$40,8),"")</f>
        <v/>
      </c>
      <c r="AE1435" s="33" t="str">
        <f t="shared" si="412"/>
        <v/>
      </c>
      <c r="AF1435" s="25"/>
      <c r="AG1435" s="25"/>
      <c r="AH1435" s="25"/>
      <c r="AI1435" s="25"/>
      <c r="AJ1435" s="47" t="str">
        <f t="shared" si="413"/>
        <v/>
      </c>
      <c r="AK1435" s="48" t="str">
        <f t="shared" si="407"/>
        <v/>
      </c>
      <c r="AL1435" s="47" t="str">
        <f t="shared" si="418"/>
        <v/>
      </c>
      <c r="AM1435" s="27"/>
      <c r="AN1435" s="36" t="str">
        <f t="shared" si="408"/>
        <v/>
      </c>
      <c r="AO1435" s="39" t="str">
        <f t="shared" si="422"/>
        <v/>
      </c>
      <c r="AP1435" s="39" t="str">
        <f t="shared" si="414"/>
        <v>X</v>
      </c>
      <c r="AQ1435" s="97" t="str">
        <f t="shared" si="409"/>
        <v/>
      </c>
      <c r="AR1435" s="140" t="str">
        <f>_xlfn.IFNA(IF(AND(MATCH(B1435,SlNrfürStrecke!A:A,0)&gt;0,MATCH(C1435,SlNrfürStrecke!B:B,0)&gt;0)=TRUE,"ja","nein"),"nein")</f>
        <v>ja</v>
      </c>
      <c r="AS1435" s="140" t="str">
        <f t="shared" si="415"/>
        <v>ja</v>
      </c>
      <c r="AT1435" s="113" t="str">
        <f t="shared" si="416"/>
        <v>Nein</v>
      </c>
      <c r="AU1435" s="113"/>
      <c r="AV1435" s="141" t="s">
        <v>3607</v>
      </c>
    </row>
    <row r="1436" spans="1:48" s="39" customFormat="1" ht="26.4" hidden="1" x14ac:dyDescent="0.25">
      <c r="A1436" s="23"/>
      <c r="B1436" s="77">
        <v>91306</v>
      </c>
      <c r="C1436" s="81" t="s">
        <v>7</v>
      </c>
      <c r="D1436" s="81" t="s">
        <v>8</v>
      </c>
      <c r="E1436" s="37" t="b">
        <f t="shared" si="417"/>
        <v>0</v>
      </c>
      <c r="F1436" s="37" t="b">
        <f t="shared" si="410"/>
        <v>0</v>
      </c>
      <c r="G1436" s="38" t="str">
        <f t="shared" si="419"/>
        <v>91306 77 g</v>
      </c>
      <c r="H1436" s="18" t="s">
        <v>2079</v>
      </c>
      <c r="I1436" s="94" t="s">
        <v>9</v>
      </c>
      <c r="J1436" s="19" t="s">
        <v>3</v>
      </c>
      <c r="K1436" s="19" t="s">
        <v>3</v>
      </c>
      <c r="L1436" s="51"/>
      <c r="M1436" s="51"/>
      <c r="N1436" s="19" t="str">
        <f t="shared" si="420"/>
        <v/>
      </c>
      <c r="O1436" s="22" t="str">
        <f t="shared" ca="1" si="423"/>
        <v>ja</v>
      </c>
      <c r="P1436" s="22" t="str">
        <f t="shared" ca="1" si="424"/>
        <v>ja</v>
      </c>
      <c r="Q1436" s="20" t="str">
        <f t="shared" ca="1" si="421"/>
        <v>Ja</v>
      </c>
      <c r="R1436" s="53" t="s">
        <v>2080</v>
      </c>
      <c r="S1436" s="84"/>
      <c r="T1436" s="83"/>
      <c r="U1436" s="33" t="str">
        <f t="shared" si="411"/>
        <v/>
      </c>
      <c r="V1436" s="29"/>
      <c r="W1436" s="35"/>
      <c r="X1436" s="35"/>
      <c r="Y1436" s="35"/>
      <c r="Z1436" s="35"/>
      <c r="AA1436" s="24" t="str">
        <f>IF(W1436&lt;&gt;"",VLOOKUP(W1436,'Anlagentypen strukt inkl RD end'!$A$2:$H$40,8),"")</f>
        <v/>
      </c>
      <c r="AB1436" s="24" t="str">
        <f>IF(X1436&lt;&gt;"",VLOOKUP(X1436,'Anlagentypen strukt inkl RD end'!$A$2:$H$40,8),"")</f>
        <v/>
      </c>
      <c r="AC1436" s="24" t="str">
        <f>IF(Y1436&lt;&gt;"",VLOOKUP(Y1436,'Anlagentypen strukt inkl RD end'!$A$2:$H$40,8),"")</f>
        <v/>
      </c>
      <c r="AD1436" s="24" t="str">
        <f>IF(Z1436&lt;&gt;"",VLOOKUP(Z1436,'Anlagentypen strukt inkl RD end'!$A$2:$H$40,8),"")</f>
        <v/>
      </c>
      <c r="AE1436" s="33" t="str">
        <f t="shared" si="412"/>
        <v/>
      </c>
      <c r="AF1436" s="25"/>
      <c r="AG1436" s="25"/>
      <c r="AH1436" s="25"/>
      <c r="AI1436" s="25"/>
      <c r="AJ1436" s="47" t="str">
        <f t="shared" si="413"/>
        <v/>
      </c>
      <c r="AK1436" s="48" t="str">
        <f t="shared" si="407"/>
        <v/>
      </c>
      <c r="AL1436" s="47" t="str">
        <f t="shared" si="418"/>
        <v/>
      </c>
      <c r="AM1436" s="27"/>
      <c r="AN1436" s="36" t="str">
        <f t="shared" si="408"/>
        <v/>
      </c>
      <c r="AO1436" s="39" t="str">
        <f t="shared" si="422"/>
        <v/>
      </c>
      <c r="AP1436" s="39" t="str">
        <f t="shared" si="414"/>
        <v/>
      </c>
      <c r="AQ1436" s="97" t="str">
        <f t="shared" si="409"/>
        <v/>
      </c>
      <c r="AR1436" s="113" t="str">
        <f>_xlfn.IFNA(IF(AND(MATCH(B1436,SlNrfürStrecke!A:A,0)&gt;0,MATCH(C1436,SlNrfürStrecke!B:B,0)&gt;0)=TRUE,"ja","nein"),"nein")</f>
        <v>nein</v>
      </c>
      <c r="AS1436" s="140" t="str">
        <f t="shared" si="415"/>
        <v>nein</v>
      </c>
      <c r="AT1436" s="113" t="str">
        <f t="shared" si="416"/>
        <v>Ja</v>
      </c>
      <c r="AU1436" s="113"/>
      <c r="AV1436" s="141" t="s">
        <v>3607</v>
      </c>
    </row>
    <row r="1437" spans="1:48" s="39" customFormat="1" ht="39.6" hidden="1" x14ac:dyDescent="0.25">
      <c r="A1437" s="23"/>
      <c r="B1437" s="77">
        <v>91307</v>
      </c>
      <c r="C1437" s="80" t="s">
        <v>3</v>
      </c>
      <c r="D1437" s="81" t="s">
        <v>3</v>
      </c>
      <c r="E1437" s="37" t="b">
        <f t="shared" si="417"/>
        <v>0</v>
      </c>
      <c r="F1437" s="37" t="b">
        <f t="shared" si="410"/>
        <v>0</v>
      </c>
      <c r="G1437" s="38" t="str">
        <f t="shared" si="419"/>
        <v xml:space="preserve">91307  </v>
      </c>
      <c r="H1437" s="18" t="s">
        <v>2082</v>
      </c>
      <c r="I1437" s="93" t="s">
        <v>2346</v>
      </c>
      <c r="J1437" s="19" t="s">
        <v>3</v>
      </c>
      <c r="K1437" s="19" t="s">
        <v>3</v>
      </c>
      <c r="L1437" s="51"/>
      <c r="M1437" s="51"/>
      <c r="N1437" s="19" t="str">
        <f t="shared" si="420"/>
        <v/>
      </c>
      <c r="O1437" s="22" t="str">
        <f t="shared" ca="1" si="423"/>
        <v>ja</v>
      </c>
      <c r="P1437" s="22" t="str">
        <f t="shared" ca="1" si="424"/>
        <v>ja</v>
      </c>
      <c r="Q1437" s="20" t="str">
        <f t="shared" ca="1" si="421"/>
        <v>Ja</v>
      </c>
      <c r="R1437" s="53" t="s">
        <v>2081</v>
      </c>
      <c r="S1437" s="73"/>
      <c r="T1437" s="28"/>
      <c r="U1437" s="33" t="str">
        <f t="shared" si="411"/>
        <v/>
      </c>
      <c r="V1437" s="29"/>
      <c r="W1437" s="35"/>
      <c r="X1437" s="35"/>
      <c r="Y1437" s="35"/>
      <c r="Z1437" s="35"/>
      <c r="AA1437" s="24" t="str">
        <f>IF(W1437&lt;&gt;"",VLOOKUP(W1437,'Anlagentypen strukt inkl RD end'!$A$2:$H$40,8),"")</f>
        <v/>
      </c>
      <c r="AB1437" s="24" t="str">
        <f>IF(X1437&lt;&gt;"",VLOOKUP(X1437,'Anlagentypen strukt inkl RD end'!$A$2:$H$40,8),"")</f>
        <v/>
      </c>
      <c r="AC1437" s="24" t="str">
        <f>IF(Y1437&lt;&gt;"",VLOOKUP(Y1437,'Anlagentypen strukt inkl RD end'!$A$2:$H$40,8),"")</f>
        <v/>
      </c>
      <c r="AD1437" s="24" t="str">
        <f>IF(Z1437&lt;&gt;"",VLOOKUP(Z1437,'Anlagentypen strukt inkl RD end'!$A$2:$H$40,8),"")</f>
        <v/>
      </c>
      <c r="AE1437" s="33" t="str">
        <f t="shared" si="412"/>
        <v/>
      </c>
      <c r="AF1437" s="25"/>
      <c r="AG1437" s="25"/>
      <c r="AH1437" s="25"/>
      <c r="AI1437" s="25"/>
      <c r="AJ1437" s="47" t="str">
        <f t="shared" si="413"/>
        <v/>
      </c>
      <c r="AK1437" s="48" t="str">
        <f t="shared" si="407"/>
        <v/>
      </c>
      <c r="AL1437" s="47" t="str">
        <f t="shared" si="418"/>
        <v/>
      </c>
      <c r="AM1437" s="27"/>
      <c r="AN1437" s="36" t="str">
        <f t="shared" si="408"/>
        <v/>
      </c>
      <c r="AO1437" s="39" t="str">
        <f t="shared" si="422"/>
        <v/>
      </c>
      <c r="AP1437" s="39" t="str">
        <f t="shared" si="414"/>
        <v/>
      </c>
      <c r="AQ1437" s="97" t="str">
        <f t="shared" si="409"/>
        <v/>
      </c>
      <c r="AR1437" s="140" t="str">
        <f>_xlfn.IFNA(IF(AND(MATCH(B1437,SlNrfürStrecke!A:A,0)&gt;0,MATCH(C1437,SlNrfürStrecke!B:B,0)&gt;0)=TRUE,"ja","nein"),"nein")</f>
        <v>nein</v>
      </c>
      <c r="AS1437" s="140" t="str">
        <f t="shared" si="415"/>
        <v>nein</v>
      </c>
      <c r="AT1437" s="113" t="str">
        <f t="shared" si="416"/>
        <v>Ja</v>
      </c>
      <c r="AU1437" s="113"/>
      <c r="AV1437" s="141" t="s">
        <v>3607</v>
      </c>
    </row>
    <row r="1438" spans="1:48" s="39" customFormat="1" ht="39.6" hidden="1" x14ac:dyDescent="0.25">
      <c r="A1438" s="23"/>
      <c r="B1438" s="77">
        <v>91307</v>
      </c>
      <c r="C1438" s="81" t="s">
        <v>7</v>
      </c>
      <c r="D1438" s="81" t="s">
        <v>8</v>
      </c>
      <c r="E1438" s="37" t="b">
        <f t="shared" si="417"/>
        <v>0</v>
      </c>
      <c r="F1438" s="37" t="b">
        <f t="shared" si="410"/>
        <v>0</v>
      </c>
      <c r="G1438" s="38" t="str">
        <f t="shared" si="419"/>
        <v>91307 77 g</v>
      </c>
      <c r="H1438" s="18" t="s">
        <v>2082</v>
      </c>
      <c r="I1438" s="94" t="s">
        <v>9</v>
      </c>
      <c r="J1438" s="19" t="s">
        <v>3</v>
      </c>
      <c r="K1438" s="19" t="s">
        <v>3</v>
      </c>
      <c r="L1438" s="51"/>
      <c r="M1438" s="51"/>
      <c r="N1438" s="19" t="str">
        <f t="shared" si="420"/>
        <v/>
      </c>
      <c r="O1438" s="22" t="str">
        <f t="shared" ca="1" si="423"/>
        <v>ja</v>
      </c>
      <c r="P1438" s="22" t="str">
        <f t="shared" ca="1" si="424"/>
        <v>ja</v>
      </c>
      <c r="Q1438" s="20" t="str">
        <f t="shared" ca="1" si="421"/>
        <v>Ja</v>
      </c>
      <c r="R1438" s="53" t="s">
        <v>2083</v>
      </c>
      <c r="S1438" s="84"/>
      <c r="T1438" s="83"/>
      <c r="U1438" s="33" t="str">
        <f t="shared" si="411"/>
        <v/>
      </c>
      <c r="V1438" s="29"/>
      <c r="W1438" s="35"/>
      <c r="X1438" s="35"/>
      <c r="Y1438" s="35"/>
      <c r="Z1438" s="35"/>
      <c r="AA1438" s="24" t="str">
        <f>IF(W1438&lt;&gt;"",VLOOKUP(W1438,'Anlagentypen strukt inkl RD end'!$A$2:$H$40,8),"")</f>
        <v/>
      </c>
      <c r="AB1438" s="24" t="str">
        <f>IF(X1438&lt;&gt;"",VLOOKUP(X1438,'Anlagentypen strukt inkl RD end'!$A$2:$H$40,8),"")</f>
        <v/>
      </c>
      <c r="AC1438" s="24" t="str">
        <f>IF(Y1438&lt;&gt;"",VLOOKUP(Y1438,'Anlagentypen strukt inkl RD end'!$A$2:$H$40,8),"")</f>
        <v/>
      </c>
      <c r="AD1438" s="24" t="str">
        <f>IF(Z1438&lt;&gt;"",VLOOKUP(Z1438,'Anlagentypen strukt inkl RD end'!$A$2:$H$40,8),"")</f>
        <v/>
      </c>
      <c r="AE1438" s="33" t="str">
        <f t="shared" si="412"/>
        <v/>
      </c>
      <c r="AF1438" s="25"/>
      <c r="AG1438" s="25"/>
      <c r="AH1438" s="25"/>
      <c r="AI1438" s="25"/>
      <c r="AJ1438" s="47" t="str">
        <f t="shared" si="413"/>
        <v/>
      </c>
      <c r="AK1438" s="48" t="str">
        <f t="shared" si="407"/>
        <v/>
      </c>
      <c r="AL1438" s="47" t="str">
        <f t="shared" si="418"/>
        <v/>
      </c>
      <c r="AM1438" s="27"/>
      <c r="AN1438" s="36" t="str">
        <f t="shared" si="408"/>
        <v/>
      </c>
      <c r="AO1438" s="39" t="str">
        <f t="shared" si="422"/>
        <v/>
      </c>
      <c r="AP1438" s="39" t="str">
        <f t="shared" si="414"/>
        <v/>
      </c>
      <c r="AQ1438" s="97" t="str">
        <f t="shared" si="409"/>
        <v/>
      </c>
      <c r="AR1438" s="113" t="str">
        <f>_xlfn.IFNA(IF(AND(MATCH(B1438,SlNrfürStrecke!A:A,0)&gt;0,MATCH(C1438,SlNrfürStrecke!B:B,0)&gt;0)=TRUE,"ja","nein"),"nein")</f>
        <v>nein</v>
      </c>
      <c r="AS1438" s="140" t="str">
        <f t="shared" si="415"/>
        <v>nein</v>
      </c>
      <c r="AT1438" s="113" t="str">
        <f t="shared" si="416"/>
        <v>Ja</v>
      </c>
      <c r="AU1438" s="113"/>
      <c r="AV1438" s="141" t="s">
        <v>3607</v>
      </c>
    </row>
    <row r="1439" spans="1:48" s="39" customFormat="1" x14ac:dyDescent="0.25">
      <c r="A1439" s="23" t="s">
        <v>2345</v>
      </c>
      <c r="B1439" s="77">
        <v>91401</v>
      </c>
      <c r="C1439" s="80" t="s">
        <v>3</v>
      </c>
      <c r="D1439" s="81" t="s">
        <v>3</v>
      </c>
      <c r="E1439" s="37" t="b">
        <f t="shared" si="417"/>
        <v>1</v>
      </c>
      <c r="F1439" s="37" t="b">
        <f t="shared" si="410"/>
        <v>0</v>
      </c>
      <c r="G1439" s="38" t="str">
        <f t="shared" si="419"/>
        <v xml:space="preserve">91401  </v>
      </c>
      <c r="H1439" s="18" t="s">
        <v>2085</v>
      </c>
      <c r="I1439" s="93" t="s">
        <v>2346</v>
      </c>
      <c r="J1439" s="19" t="s">
        <v>3</v>
      </c>
      <c r="K1439" s="19" t="s">
        <v>3</v>
      </c>
      <c r="L1439" s="51"/>
      <c r="M1439" s="51"/>
      <c r="N1439" s="19" t="str">
        <f t="shared" si="420"/>
        <v/>
      </c>
      <c r="O1439" s="22" t="str">
        <f t="shared" ca="1" si="423"/>
        <v>ja</v>
      </c>
      <c r="P1439" s="22" t="str">
        <f t="shared" ca="1" si="424"/>
        <v>ja</v>
      </c>
      <c r="Q1439" s="20" t="str">
        <f t="shared" ca="1" si="421"/>
        <v>Ja</v>
      </c>
      <c r="R1439" s="53" t="s">
        <v>2084</v>
      </c>
      <c r="S1439" s="73" t="s">
        <v>2345</v>
      </c>
      <c r="T1439" s="28"/>
      <c r="U1439" s="33" t="str">
        <f t="shared" si="411"/>
        <v/>
      </c>
      <c r="V1439" s="29"/>
      <c r="W1439" s="35"/>
      <c r="X1439" s="35"/>
      <c r="Y1439" s="35"/>
      <c r="Z1439" s="35"/>
      <c r="AA1439" s="24" t="str">
        <f>IF(W1439&lt;&gt;"",VLOOKUP(W1439,'Anlagentypen strukt inkl RD end'!$A$2:$H$40,8),"")</f>
        <v/>
      </c>
      <c r="AB1439" s="24" t="str">
        <f>IF(X1439&lt;&gt;"",VLOOKUP(X1439,'Anlagentypen strukt inkl RD end'!$A$2:$H$40,8),"")</f>
        <v/>
      </c>
      <c r="AC1439" s="24" t="str">
        <f>IF(Y1439&lt;&gt;"",VLOOKUP(Y1439,'Anlagentypen strukt inkl RD end'!$A$2:$H$40,8),"")</f>
        <v/>
      </c>
      <c r="AD1439" s="24" t="str">
        <f>IF(Z1439&lt;&gt;"",VLOOKUP(Z1439,'Anlagentypen strukt inkl RD end'!$A$2:$H$40,8),"")</f>
        <v/>
      </c>
      <c r="AE1439" s="33" t="str">
        <f t="shared" si="412"/>
        <v/>
      </c>
      <c r="AF1439" s="25"/>
      <c r="AG1439" s="25"/>
      <c r="AH1439" s="25"/>
      <c r="AI1439" s="25"/>
      <c r="AJ1439" s="47" t="str">
        <f t="shared" si="413"/>
        <v/>
      </c>
      <c r="AK1439" s="48" t="str">
        <f t="shared" si="407"/>
        <v/>
      </c>
      <c r="AL1439" s="47" t="str">
        <f t="shared" si="418"/>
        <v/>
      </c>
      <c r="AM1439" s="27"/>
      <c r="AN1439" s="36" t="str">
        <f t="shared" si="408"/>
        <v/>
      </c>
      <c r="AO1439" s="39" t="str">
        <f t="shared" si="422"/>
        <v/>
      </c>
      <c r="AP1439" s="39" t="str">
        <f t="shared" si="414"/>
        <v>X</v>
      </c>
      <c r="AQ1439" s="97" t="str">
        <f t="shared" si="409"/>
        <v/>
      </c>
      <c r="AR1439" s="140" t="str">
        <f>_xlfn.IFNA(IF(AND(MATCH(B1439,SlNrfürStrecke!A:A,0)&gt;0,MATCH(C1439,SlNrfürStrecke!B:B,0)&gt;0)=TRUE,"ja","nein"),"nein")</f>
        <v>ja</v>
      </c>
      <c r="AS1439" s="140" t="str">
        <f t="shared" si="415"/>
        <v>ja</v>
      </c>
      <c r="AT1439" s="113" t="str">
        <f t="shared" si="416"/>
        <v>Nein</v>
      </c>
      <c r="AU1439" s="113"/>
      <c r="AV1439" s="141" t="s">
        <v>3607</v>
      </c>
    </row>
    <row r="1440" spans="1:48" s="39" customFormat="1" hidden="1" x14ac:dyDescent="0.25">
      <c r="A1440" s="23"/>
      <c r="B1440" s="77">
        <v>91401</v>
      </c>
      <c r="C1440" s="81" t="s">
        <v>7</v>
      </c>
      <c r="D1440" s="81" t="s">
        <v>8</v>
      </c>
      <c r="E1440" s="37" t="b">
        <f t="shared" si="417"/>
        <v>0</v>
      </c>
      <c r="F1440" s="37" t="b">
        <f t="shared" si="410"/>
        <v>0</v>
      </c>
      <c r="G1440" s="38" t="str">
        <f t="shared" si="419"/>
        <v>91401 77 g</v>
      </c>
      <c r="H1440" s="18" t="s">
        <v>2085</v>
      </c>
      <c r="I1440" s="94" t="s">
        <v>9</v>
      </c>
      <c r="J1440" s="19" t="s">
        <v>3</v>
      </c>
      <c r="K1440" s="19" t="s">
        <v>3</v>
      </c>
      <c r="L1440" s="51"/>
      <c r="M1440" s="51"/>
      <c r="N1440" s="19" t="str">
        <f t="shared" si="420"/>
        <v/>
      </c>
      <c r="O1440" s="22" t="str">
        <f t="shared" ca="1" si="423"/>
        <v>ja</v>
      </c>
      <c r="P1440" s="22" t="str">
        <f t="shared" ca="1" si="424"/>
        <v>ja</v>
      </c>
      <c r="Q1440" s="20" t="str">
        <f t="shared" ca="1" si="421"/>
        <v>Ja</v>
      </c>
      <c r="R1440" s="53" t="s">
        <v>2086</v>
      </c>
      <c r="S1440" s="84"/>
      <c r="T1440" s="83"/>
      <c r="U1440" s="33" t="str">
        <f t="shared" si="411"/>
        <v/>
      </c>
      <c r="V1440" s="29"/>
      <c r="W1440" s="35"/>
      <c r="X1440" s="35"/>
      <c r="Y1440" s="35"/>
      <c r="Z1440" s="35"/>
      <c r="AA1440" s="24" t="str">
        <f>IF(W1440&lt;&gt;"",VLOOKUP(W1440,'Anlagentypen strukt inkl RD end'!$A$2:$H$40,8),"")</f>
        <v/>
      </c>
      <c r="AB1440" s="24" t="str">
        <f>IF(X1440&lt;&gt;"",VLOOKUP(X1440,'Anlagentypen strukt inkl RD end'!$A$2:$H$40,8),"")</f>
        <v/>
      </c>
      <c r="AC1440" s="24" t="str">
        <f>IF(Y1440&lt;&gt;"",VLOOKUP(Y1440,'Anlagentypen strukt inkl RD end'!$A$2:$H$40,8),"")</f>
        <v/>
      </c>
      <c r="AD1440" s="24" t="str">
        <f>IF(Z1440&lt;&gt;"",VLOOKUP(Z1440,'Anlagentypen strukt inkl RD end'!$A$2:$H$40,8),"")</f>
        <v/>
      </c>
      <c r="AE1440" s="33" t="str">
        <f t="shared" si="412"/>
        <v/>
      </c>
      <c r="AF1440" s="25"/>
      <c r="AG1440" s="25"/>
      <c r="AH1440" s="25"/>
      <c r="AI1440" s="25"/>
      <c r="AJ1440" s="47" t="str">
        <f t="shared" si="413"/>
        <v/>
      </c>
      <c r="AK1440" s="48" t="str">
        <f t="shared" si="407"/>
        <v/>
      </c>
      <c r="AL1440" s="47" t="str">
        <f t="shared" si="418"/>
        <v/>
      </c>
      <c r="AM1440" s="27"/>
      <c r="AN1440" s="36" t="str">
        <f t="shared" si="408"/>
        <v/>
      </c>
      <c r="AO1440" s="39" t="str">
        <f t="shared" si="422"/>
        <v/>
      </c>
      <c r="AP1440" s="39" t="str">
        <f t="shared" si="414"/>
        <v/>
      </c>
      <c r="AQ1440" s="97" t="str">
        <f t="shared" si="409"/>
        <v/>
      </c>
      <c r="AR1440" s="113" t="str">
        <f>_xlfn.IFNA(IF(AND(MATCH(B1440,SlNrfürStrecke!A:A,0)&gt;0,MATCH(C1440,SlNrfürStrecke!B:B,0)&gt;0)=TRUE,"ja","nein"),"nein")</f>
        <v>nein</v>
      </c>
      <c r="AS1440" s="140" t="str">
        <f t="shared" si="415"/>
        <v>nein</v>
      </c>
      <c r="AT1440" s="113" t="str">
        <f t="shared" si="416"/>
        <v>Ja</v>
      </c>
      <c r="AU1440" s="113"/>
      <c r="AV1440" s="141" t="s">
        <v>3607</v>
      </c>
    </row>
    <row r="1441" spans="1:48" s="39" customFormat="1" ht="39.6" x14ac:dyDescent="0.25">
      <c r="A1441" s="23" t="s">
        <v>2345</v>
      </c>
      <c r="B1441" s="77">
        <v>91402</v>
      </c>
      <c r="C1441" s="80" t="s">
        <v>3</v>
      </c>
      <c r="D1441" s="81" t="s">
        <v>3</v>
      </c>
      <c r="E1441" s="37" t="b">
        <f t="shared" si="417"/>
        <v>1</v>
      </c>
      <c r="F1441" s="37" t="b">
        <f t="shared" si="410"/>
        <v>0</v>
      </c>
      <c r="G1441" s="38" t="str">
        <f t="shared" si="419"/>
        <v xml:space="preserve">91402  </v>
      </c>
      <c r="H1441" s="18" t="s">
        <v>2088</v>
      </c>
      <c r="I1441" s="93" t="s">
        <v>2346</v>
      </c>
      <c r="J1441" s="19" t="s">
        <v>3</v>
      </c>
      <c r="K1441" s="19" t="s">
        <v>3</v>
      </c>
      <c r="L1441" s="51"/>
      <c r="M1441" s="51"/>
      <c r="N1441" s="19" t="str">
        <f t="shared" si="420"/>
        <v/>
      </c>
      <c r="O1441" s="22" t="str">
        <f t="shared" ca="1" si="423"/>
        <v>ja</v>
      </c>
      <c r="P1441" s="22" t="str">
        <f t="shared" ca="1" si="424"/>
        <v>ja</v>
      </c>
      <c r="Q1441" s="20" t="str">
        <f t="shared" ca="1" si="421"/>
        <v>Ja</v>
      </c>
      <c r="R1441" s="53" t="s">
        <v>2087</v>
      </c>
      <c r="S1441" s="73" t="s">
        <v>2345</v>
      </c>
      <c r="T1441" s="28"/>
      <c r="U1441" s="33" t="str">
        <f t="shared" si="411"/>
        <v/>
      </c>
      <c r="V1441" s="29"/>
      <c r="W1441" s="35"/>
      <c r="X1441" s="35"/>
      <c r="Y1441" s="35"/>
      <c r="Z1441" s="35"/>
      <c r="AA1441" s="24" t="str">
        <f>IF(W1441&lt;&gt;"",VLOOKUP(W1441,'Anlagentypen strukt inkl RD end'!$A$2:$H$40,8),"")</f>
        <v/>
      </c>
      <c r="AB1441" s="24" t="str">
        <f>IF(X1441&lt;&gt;"",VLOOKUP(X1441,'Anlagentypen strukt inkl RD end'!$A$2:$H$40,8),"")</f>
        <v/>
      </c>
      <c r="AC1441" s="24" t="str">
        <f>IF(Y1441&lt;&gt;"",VLOOKUP(Y1441,'Anlagentypen strukt inkl RD end'!$A$2:$H$40,8),"")</f>
        <v/>
      </c>
      <c r="AD1441" s="24" t="str">
        <f>IF(Z1441&lt;&gt;"",VLOOKUP(Z1441,'Anlagentypen strukt inkl RD end'!$A$2:$H$40,8),"")</f>
        <v/>
      </c>
      <c r="AE1441" s="33" t="str">
        <f t="shared" si="412"/>
        <v/>
      </c>
      <c r="AF1441" s="25"/>
      <c r="AG1441" s="25"/>
      <c r="AH1441" s="25"/>
      <c r="AI1441" s="25"/>
      <c r="AJ1441" s="47" t="str">
        <f t="shared" si="413"/>
        <v/>
      </c>
      <c r="AK1441" s="48" t="str">
        <f t="shared" si="407"/>
        <v/>
      </c>
      <c r="AL1441" s="47" t="str">
        <f t="shared" si="418"/>
        <v/>
      </c>
      <c r="AM1441" s="27"/>
      <c r="AN1441" s="36" t="str">
        <f t="shared" si="408"/>
        <v/>
      </c>
      <c r="AO1441" s="39" t="str">
        <f t="shared" si="422"/>
        <v/>
      </c>
      <c r="AP1441" s="39" t="str">
        <f t="shared" si="414"/>
        <v>X</v>
      </c>
      <c r="AQ1441" s="97" t="str">
        <f t="shared" si="409"/>
        <v/>
      </c>
      <c r="AR1441" s="140" t="str">
        <f>_xlfn.IFNA(IF(AND(MATCH(B1441,SlNrfürStrecke!A:A,0)&gt;0,MATCH(C1441,SlNrfürStrecke!B:B,0)&gt;0)=TRUE,"ja","nein"),"nein")</f>
        <v>ja</v>
      </c>
      <c r="AS1441" s="140" t="str">
        <f t="shared" si="415"/>
        <v>ja</v>
      </c>
      <c r="AT1441" s="113" t="str">
        <f t="shared" si="416"/>
        <v>Nein</v>
      </c>
      <c r="AU1441" s="113"/>
      <c r="AV1441" s="141" t="s">
        <v>3607</v>
      </c>
    </row>
    <row r="1442" spans="1:48" s="39" customFormat="1" ht="39.6" hidden="1" x14ac:dyDescent="0.25">
      <c r="A1442" s="23"/>
      <c r="B1442" s="77">
        <v>91402</v>
      </c>
      <c r="C1442" s="81" t="s">
        <v>7</v>
      </c>
      <c r="D1442" s="81" t="s">
        <v>8</v>
      </c>
      <c r="E1442" s="37" t="b">
        <f t="shared" si="417"/>
        <v>0</v>
      </c>
      <c r="F1442" s="37" t="b">
        <f t="shared" si="410"/>
        <v>0</v>
      </c>
      <c r="G1442" s="38" t="str">
        <f t="shared" si="419"/>
        <v>91402 77 g</v>
      </c>
      <c r="H1442" s="18" t="s">
        <v>2088</v>
      </c>
      <c r="I1442" s="94" t="s">
        <v>9</v>
      </c>
      <c r="J1442" s="19" t="s">
        <v>3</v>
      </c>
      <c r="K1442" s="19" t="s">
        <v>3</v>
      </c>
      <c r="L1442" s="51"/>
      <c r="M1442" s="51"/>
      <c r="N1442" s="19" t="str">
        <f t="shared" si="420"/>
        <v/>
      </c>
      <c r="O1442" s="22" t="str">
        <f t="shared" ca="1" si="423"/>
        <v>ja</v>
      </c>
      <c r="P1442" s="22" t="str">
        <f t="shared" ca="1" si="424"/>
        <v>ja</v>
      </c>
      <c r="Q1442" s="20" t="str">
        <f t="shared" ca="1" si="421"/>
        <v>Ja</v>
      </c>
      <c r="R1442" s="53" t="s">
        <v>2089</v>
      </c>
      <c r="S1442" s="84"/>
      <c r="T1442" s="83"/>
      <c r="U1442" s="33" t="str">
        <f t="shared" si="411"/>
        <v/>
      </c>
      <c r="V1442" s="29"/>
      <c r="W1442" s="35"/>
      <c r="X1442" s="35"/>
      <c r="Y1442" s="35"/>
      <c r="Z1442" s="35"/>
      <c r="AA1442" s="24" t="str">
        <f>IF(W1442&lt;&gt;"",VLOOKUP(W1442,'Anlagentypen strukt inkl RD end'!$A$2:$H$40,8),"")</f>
        <v/>
      </c>
      <c r="AB1442" s="24" t="str">
        <f>IF(X1442&lt;&gt;"",VLOOKUP(X1442,'Anlagentypen strukt inkl RD end'!$A$2:$H$40,8),"")</f>
        <v/>
      </c>
      <c r="AC1442" s="24" t="str">
        <f>IF(Y1442&lt;&gt;"",VLOOKUP(Y1442,'Anlagentypen strukt inkl RD end'!$A$2:$H$40,8),"")</f>
        <v/>
      </c>
      <c r="AD1442" s="24" t="str">
        <f>IF(Z1442&lt;&gt;"",VLOOKUP(Z1442,'Anlagentypen strukt inkl RD end'!$A$2:$H$40,8),"")</f>
        <v/>
      </c>
      <c r="AE1442" s="33" t="str">
        <f t="shared" si="412"/>
        <v/>
      </c>
      <c r="AF1442" s="25"/>
      <c r="AG1442" s="25"/>
      <c r="AH1442" s="25"/>
      <c r="AI1442" s="25"/>
      <c r="AJ1442" s="47" t="str">
        <f t="shared" si="413"/>
        <v/>
      </c>
      <c r="AK1442" s="48" t="str">
        <f t="shared" si="407"/>
        <v/>
      </c>
      <c r="AL1442" s="47" t="str">
        <f t="shared" si="418"/>
        <v/>
      </c>
      <c r="AM1442" s="27"/>
      <c r="AN1442" s="36" t="str">
        <f t="shared" si="408"/>
        <v/>
      </c>
      <c r="AO1442" s="39" t="str">
        <f t="shared" si="422"/>
        <v/>
      </c>
      <c r="AP1442" s="39" t="str">
        <f t="shared" si="414"/>
        <v/>
      </c>
      <c r="AQ1442" s="97" t="str">
        <f t="shared" si="409"/>
        <v/>
      </c>
      <c r="AR1442" s="113" t="str">
        <f>_xlfn.IFNA(IF(AND(MATCH(B1442,SlNrfürStrecke!A:A,0)&gt;0,MATCH(C1442,SlNrfürStrecke!B:B,0)&gt;0)=TRUE,"ja","nein"),"nein")</f>
        <v>nein</v>
      </c>
      <c r="AS1442" s="140" t="str">
        <f t="shared" si="415"/>
        <v>nein</v>
      </c>
      <c r="AT1442" s="113" t="str">
        <f t="shared" si="416"/>
        <v>Ja</v>
      </c>
      <c r="AU1442" s="113"/>
      <c r="AV1442" s="141" t="s">
        <v>3607</v>
      </c>
    </row>
    <row r="1443" spans="1:48" s="39" customFormat="1" x14ac:dyDescent="0.25">
      <c r="A1443" s="23" t="s">
        <v>2345</v>
      </c>
      <c r="B1443" s="77">
        <v>91501</v>
      </c>
      <c r="C1443" s="80" t="s">
        <v>3</v>
      </c>
      <c r="D1443" s="81" t="s">
        <v>3</v>
      </c>
      <c r="E1443" s="37" t="b">
        <f t="shared" si="417"/>
        <v>1</v>
      </c>
      <c r="F1443" s="37" t="b">
        <f t="shared" si="410"/>
        <v>0</v>
      </c>
      <c r="G1443" s="38" t="str">
        <f t="shared" si="419"/>
        <v xml:space="preserve">91501  </v>
      </c>
      <c r="H1443" s="18" t="s">
        <v>2091</v>
      </c>
      <c r="I1443" s="93" t="s">
        <v>2346</v>
      </c>
      <c r="J1443" s="19" t="s">
        <v>3</v>
      </c>
      <c r="K1443" s="19" t="s">
        <v>3</v>
      </c>
      <c r="L1443" s="51"/>
      <c r="M1443" s="51"/>
      <c r="N1443" s="19" t="str">
        <f t="shared" si="420"/>
        <v/>
      </c>
      <c r="O1443" s="22" t="str">
        <f t="shared" ca="1" si="423"/>
        <v>ja</v>
      </c>
      <c r="P1443" s="22" t="str">
        <f t="shared" ca="1" si="424"/>
        <v>ja</v>
      </c>
      <c r="Q1443" s="20" t="str">
        <f t="shared" ca="1" si="421"/>
        <v>Ja</v>
      </c>
      <c r="R1443" s="53" t="s">
        <v>2090</v>
      </c>
      <c r="S1443" s="73" t="s">
        <v>2345</v>
      </c>
      <c r="T1443" s="28"/>
      <c r="U1443" s="33" t="str">
        <f t="shared" si="411"/>
        <v/>
      </c>
      <c r="V1443" s="29"/>
      <c r="W1443" s="35"/>
      <c r="X1443" s="35"/>
      <c r="Y1443" s="35"/>
      <c r="Z1443" s="35"/>
      <c r="AA1443" s="24" t="str">
        <f>IF(W1443&lt;&gt;"",VLOOKUP(W1443,'Anlagentypen strukt inkl RD end'!$A$2:$H$40,8),"")</f>
        <v/>
      </c>
      <c r="AB1443" s="24" t="str">
        <f>IF(X1443&lt;&gt;"",VLOOKUP(X1443,'Anlagentypen strukt inkl RD end'!$A$2:$H$40,8),"")</f>
        <v/>
      </c>
      <c r="AC1443" s="24" t="str">
        <f>IF(Y1443&lt;&gt;"",VLOOKUP(Y1443,'Anlagentypen strukt inkl RD end'!$A$2:$H$40,8),"")</f>
        <v/>
      </c>
      <c r="AD1443" s="24" t="str">
        <f>IF(Z1443&lt;&gt;"",VLOOKUP(Z1443,'Anlagentypen strukt inkl RD end'!$A$2:$H$40,8),"")</f>
        <v/>
      </c>
      <c r="AE1443" s="33" t="str">
        <f t="shared" si="412"/>
        <v/>
      </c>
      <c r="AF1443" s="25"/>
      <c r="AG1443" s="25"/>
      <c r="AH1443" s="25"/>
      <c r="AI1443" s="25"/>
      <c r="AJ1443" s="47" t="str">
        <f t="shared" si="413"/>
        <v/>
      </c>
      <c r="AK1443" s="48" t="str">
        <f t="shared" si="407"/>
        <v/>
      </c>
      <c r="AL1443" s="47" t="str">
        <f t="shared" si="418"/>
        <v/>
      </c>
      <c r="AM1443" s="27"/>
      <c r="AN1443" s="36" t="str">
        <f t="shared" si="408"/>
        <v/>
      </c>
      <c r="AO1443" s="39" t="str">
        <f t="shared" si="422"/>
        <v/>
      </c>
      <c r="AP1443" s="39" t="str">
        <f t="shared" si="414"/>
        <v>X</v>
      </c>
      <c r="AQ1443" s="97" t="str">
        <f t="shared" si="409"/>
        <v/>
      </c>
      <c r="AR1443" s="140" t="str">
        <f>_xlfn.IFNA(IF(AND(MATCH(B1443,SlNrfürStrecke!A:A,0)&gt;0,MATCH(C1443,SlNrfürStrecke!B:B,0)&gt;0)=TRUE,"ja","nein"),"nein")</f>
        <v>ja</v>
      </c>
      <c r="AS1443" s="140" t="str">
        <f t="shared" si="415"/>
        <v>ja</v>
      </c>
      <c r="AT1443" s="113" t="str">
        <f t="shared" si="416"/>
        <v>Nein</v>
      </c>
      <c r="AU1443" s="113"/>
      <c r="AV1443" s="141" t="s">
        <v>3607</v>
      </c>
    </row>
    <row r="1444" spans="1:48" s="39" customFormat="1" hidden="1" x14ac:dyDescent="0.25">
      <c r="A1444" s="23"/>
      <c r="B1444" s="77">
        <v>91501</v>
      </c>
      <c r="C1444" s="81" t="s">
        <v>7</v>
      </c>
      <c r="D1444" s="81" t="s">
        <v>8</v>
      </c>
      <c r="E1444" s="37" t="b">
        <f t="shared" si="417"/>
        <v>0</v>
      </c>
      <c r="F1444" s="37" t="b">
        <f t="shared" si="410"/>
        <v>0</v>
      </c>
      <c r="G1444" s="38" t="str">
        <f t="shared" si="419"/>
        <v>91501 77 g</v>
      </c>
      <c r="H1444" s="18" t="s">
        <v>2091</v>
      </c>
      <c r="I1444" s="94" t="s">
        <v>9</v>
      </c>
      <c r="J1444" s="19" t="s">
        <v>3</v>
      </c>
      <c r="K1444" s="19" t="s">
        <v>3</v>
      </c>
      <c r="L1444" s="51"/>
      <c r="M1444" s="51"/>
      <c r="N1444" s="19" t="str">
        <f t="shared" si="420"/>
        <v/>
      </c>
      <c r="O1444" s="22" t="str">
        <f t="shared" ca="1" si="423"/>
        <v>ja</v>
      </c>
      <c r="P1444" s="22" t="str">
        <f t="shared" ca="1" si="424"/>
        <v>ja</v>
      </c>
      <c r="Q1444" s="20" t="str">
        <f t="shared" ca="1" si="421"/>
        <v>Ja</v>
      </c>
      <c r="R1444" s="53" t="s">
        <v>2092</v>
      </c>
      <c r="S1444" s="84"/>
      <c r="T1444" s="83"/>
      <c r="U1444" s="33" t="str">
        <f t="shared" si="411"/>
        <v/>
      </c>
      <c r="V1444" s="29"/>
      <c r="W1444" s="35"/>
      <c r="X1444" s="35"/>
      <c r="Y1444" s="35"/>
      <c r="Z1444" s="35"/>
      <c r="AA1444" s="24" t="str">
        <f>IF(W1444&lt;&gt;"",VLOOKUP(W1444,'Anlagentypen strukt inkl RD end'!$A$2:$H$40,8),"")</f>
        <v/>
      </c>
      <c r="AB1444" s="24" t="str">
        <f>IF(X1444&lt;&gt;"",VLOOKUP(X1444,'Anlagentypen strukt inkl RD end'!$A$2:$H$40,8),"")</f>
        <v/>
      </c>
      <c r="AC1444" s="24" t="str">
        <f>IF(Y1444&lt;&gt;"",VLOOKUP(Y1444,'Anlagentypen strukt inkl RD end'!$A$2:$H$40,8),"")</f>
        <v/>
      </c>
      <c r="AD1444" s="24" t="str">
        <f>IF(Z1444&lt;&gt;"",VLOOKUP(Z1444,'Anlagentypen strukt inkl RD end'!$A$2:$H$40,8),"")</f>
        <v/>
      </c>
      <c r="AE1444" s="33" t="str">
        <f t="shared" si="412"/>
        <v/>
      </c>
      <c r="AF1444" s="25"/>
      <c r="AG1444" s="25"/>
      <c r="AH1444" s="25"/>
      <c r="AI1444" s="25"/>
      <c r="AJ1444" s="47" t="str">
        <f t="shared" si="413"/>
        <v/>
      </c>
      <c r="AK1444" s="48" t="str">
        <f t="shared" si="407"/>
        <v/>
      </c>
      <c r="AL1444" s="47" t="str">
        <f t="shared" si="418"/>
        <v/>
      </c>
      <c r="AM1444" s="27"/>
      <c r="AN1444" s="36" t="str">
        <f t="shared" si="408"/>
        <v/>
      </c>
      <c r="AO1444" s="39" t="str">
        <f t="shared" si="422"/>
        <v/>
      </c>
      <c r="AP1444" s="39" t="str">
        <f t="shared" si="414"/>
        <v/>
      </c>
      <c r="AQ1444" s="97" t="str">
        <f t="shared" si="409"/>
        <v/>
      </c>
      <c r="AR1444" s="113" t="str">
        <f>_xlfn.IFNA(IF(AND(MATCH(B1444,SlNrfürStrecke!A:A,0)&gt;0,MATCH(C1444,SlNrfürStrecke!B:B,0)&gt;0)=TRUE,"ja","nein"),"nein")</f>
        <v>nein</v>
      </c>
      <c r="AS1444" s="140" t="str">
        <f t="shared" si="415"/>
        <v>nein</v>
      </c>
      <c r="AT1444" s="113" t="str">
        <f t="shared" si="416"/>
        <v>Ja</v>
      </c>
      <c r="AU1444" s="113"/>
      <c r="AV1444" s="141" t="s">
        <v>3607</v>
      </c>
    </row>
    <row r="1445" spans="1:48" s="39" customFormat="1" ht="26.4" x14ac:dyDescent="0.25">
      <c r="A1445" s="23" t="s">
        <v>2345</v>
      </c>
      <c r="B1445" s="77">
        <v>91501</v>
      </c>
      <c r="C1445" s="81" t="s">
        <v>3123</v>
      </c>
      <c r="D1445" s="81" t="s">
        <v>3</v>
      </c>
      <c r="E1445" s="37" t="b">
        <f t="shared" si="417"/>
        <v>1</v>
      </c>
      <c r="F1445" s="37" t="b">
        <f t="shared" si="410"/>
        <v>0</v>
      </c>
      <c r="G1445" s="38" t="str">
        <f t="shared" si="419"/>
        <v xml:space="preserve">91501 21 </v>
      </c>
      <c r="H1445" s="18" t="s">
        <v>2091</v>
      </c>
      <c r="I1445" s="94" t="s">
        <v>3132</v>
      </c>
      <c r="J1445" s="19" t="s">
        <v>3</v>
      </c>
      <c r="K1445" s="19" t="s">
        <v>3</v>
      </c>
      <c r="L1445" s="55">
        <v>42370</v>
      </c>
      <c r="M1445" s="51"/>
      <c r="N1445" s="19" t="str">
        <f t="shared" si="420"/>
        <v>Ja</v>
      </c>
      <c r="O1445" s="22" t="str">
        <f t="shared" ca="1" si="423"/>
        <v>ja</v>
      </c>
      <c r="P1445" s="22" t="str">
        <f t="shared" ca="1" si="424"/>
        <v>ja</v>
      </c>
      <c r="Q1445" s="20" t="str">
        <f t="shared" ca="1" si="421"/>
        <v>Ja</v>
      </c>
      <c r="R1445" s="53" t="s">
        <v>3122</v>
      </c>
      <c r="S1445" s="73" t="s">
        <v>2345</v>
      </c>
      <c r="T1445" s="28"/>
      <c r="U1445" s="33" t="str">
        <f t="shared" si="411"/>
        <v/>
      </c>
      <c r="V1445" s="29"/>
      <c r="W1445" s="35"/>
      <c r="X1445" s="35"/>
      <c r="Y1445" s="35"/>
      <c r="Z1445" s="35"/>
      <c r="AA1445" s="24" t="str">
        <f>IF(W1445&lt;&gt;"",VLOOKUP(W1445,'Anlagentypen strukt inkl RD end'!$A$2:$H$40,8),"")</f>
        <v/>
      </c>
      <c r="AB1445" s="24" t="str">
        <f>IF(X1445&lt;&gt;"",VLOOKUP(X1445,'Anlagentypen strukt inkl RD end'!$A$2:$H$40,8),"")</f>
        <v/>
      </c>
      <c r="AC1445" s="24" t="str">
        <f>IF(Y1445&lt;&gt;"",VLOOKUP(Y1445,'Anlagentypen strukt inkl RD end'!$A$2:$H$40,8),"")</f>
        <v/>
      </c>
      <c r="AD1445" s="24" t="str">
        <f>IF(Z1445&lt;&gt;"",VLOOKUP(Z1445,'Anlagentypen strukt inkl RD end'!$A$2:$H$40,8),"")</f>
        <v/>
      </c>
      <c r="AE1445" s="33" t="str">
        <f t="shared" si="412"/>
        <v/>
      </c>
      <c r="AF1445" s="25"/>
      <c r="AG1445" s="25"/>
      <c r="AH1445" s="25"/>
      <c r="AI1445" s="25"/>
      <c r="AJ1445" s="47" t="str">
        <f t="shared" si="413"/>
        <v/>
      </c>
      <c r="AK1445" s="48" t="str">
        <f t="shared" si="407"/>
        <v/>
      </c>
      <c r="AL1445" s="47" t="str">
        <f t="shared" si="418"/>
        <v/>
      </c>
      <c r="AM1445" s="27"/>
      <c r="AN1445" s="36" t="str">
        <f t="shared" si="408"/>
        <v/>
      </c>
      <c r="AO1445" s="39" t="str">
        <f t="shared" si="422"/>
        <v/>
      </c>
      <c r="AP1445" s="39" t="str">
        <f t="shared" si="414"/>
        <v>X</v>
      </c>
      <c r="AQ1445" s="97" t="str">
        <f t="shared" si="409"/>
        <v/>
      </c>
      <c r="AR1445" s="113" t="str">
        <f>_xlfn.IFNA(IF(AND(MATCH(B1445,SlNrfürStrecke!A:A,0)&gt;0,MATCH(C1445,SlNrfürStrecke!B:B,0)&gt;0)=TRUE,"ja","nein"),"nein")</f>
        <v>ja</v>
      </c>
      <c r="AS1445" s="140" t="str">
        <f t="shared" si="415"/>
        <v>ja</v>
      </c>
      <c r="AT1445" s="113" t="str">
        <f t="shared" si="416"/>
        <v>Nein</v>
      </c>
      <c r="AU1445" s="113"/>
      <c r="AV1445" s="141" t="s">
        <v>3607</v>
      </c>
    </row>
    <row r="1446" spans="1:48" s="39" customFormat="1" x14ac:dyDescent="0.25">
      <c r="A1446" s="23" t="s">
        <v>2345</v>
      </c>
      <c r="B1446" s="77">
        <v>91502</v>
      </c>
      <c r="C1446" s="80" t="s">
        <v>3</v>
      </c>
      <c r="D1446" s="81" t="s">
        <v>3</v>
      </c>
      <c r="E1446" s="37" t="b">
        <f t="shared" si="417"/>
        <v>1</v>
      </c>
      <c r="F1446" s="37" t="b">
        <f t="shared" si="410"/>
        <v>0</v>
      </c>
      <c r="G1446" s="38" t="str">
        <f t="shared" si="419"/>
        <v xml:space="preserve">91502  </v>
      </c>
      <c r="H1446" s="18" t="s">
        <v>3450</v>
      </c>
      <c r="I1446" s="93" t="s">
        <v>2346</v>
      </c>
      <c r="J1446" s="19" t="s">
        <v>3</v>
      </c>
      <c r="K1446" s="19" t="s">
        <v>3</v>
      </c>
      <c r="L1446" s="55">
        <v>44562</v>
      </c>
      <c r="M1446" s="51"/>
      <c r="N1446" s="19" t="str">
        <f t="shared" si="420"/>
        <v>Ja</v>
      </c>
      <c r="O1446" s="22" t="str">
        <f t="shared" ca="1" si="423"/>
        <v>ja</v>
      </c>
      <c r="P1446" s="22" t="str">
        <f t="shared" ca="1" si="424"/>
        <v>ja</v>
      </c>
      <c r="Q1446" s="21" t="str">
        <f t="shared" ca="1" si="421"/>
        <v>Ja</v>
      </c>
      <c r="R1446" s="53" t="s">
        <v>3451</v>
      </c>
      <c r="S1446" s="73" t="s">
        <v>2345</v>
      </c>
      <c r="T1446" s="28"/>
      <c r="U1446" s="33" t="str">
        <f t="shared" si="411"/>
        <v/>
      </c>
      <c r="V1446" s="29"/>
      <c r="W1446" s="35"/>
      <c r="X1446" s="35"/>
      <c r="Y1446" s="35"/>
      <c r="Z1446" s="35"/>
      <c r="AA1446" s="24" t="str">
        <f>IF(W1446&lt;&gt;"",VLOOKUP(W1446,'Anlagentypen strukt inkl RD end'!$A$2:$H$40,8),"")</f>
        <v/>
      </c>
      <c r="AB1446" s="24" t="str">
        <f>IF(X1446&lt;&gt;"",VLOOKUP(X1446,'Anlagentypen strukt inkl RD end'!$A$2:$H$40,8),"")</f>
        <v/>
      </c>
      <c r="AC1446" s="24" t="str">
        <f>IF(Y1446&lt;&gt;"",VLOOKUP(Y1446,'Anlagentypen strukt inkl RD end'!$A$2:$H$40,8),"")</f>
        <v/>
      </c>
      <c r="AD1446" s="24" t="str">
        <f>IF(Z1446&lt;&gt;"",VLOOKUP(Z1446,'Anlagentypen strukt inkl RD end'!$A$2:$H$40,8),"")</f>
        <v/>
      </c>
      <c r="AE1446" s="33" t="str">
        <f t="shared" si="412"/>
        <v/>
      </c>
      <c r="AF1446" s="25"/>
      <c r="AG1446" s="25"/>
      <c r="AH1446" s="25"/>
      <c r="AI1446" s="25"/>
      <c r="AJ1446" s="47" t="str">
        <f t="shared" si="413"/>
        <v/>
      </c>
      <c r="AK1446" s="48" t="str">
        <f t="shared" si="407"/>
        <v/>
      </c>
      <c r="AL1446" s="47" t="str">
        <f t="shared" si="418"/>
        <v/>
      </c>
      <c r="AM1446" s="27"/>
      <c r="AN1446" s="36" t="str">
        <f t="shared" si="408"/>
        <v/>
      </c>
      <c r="AO1446" s="39" t="str">
        <f t="shared" si="422"/>
        <v/>
      </c>
      <c r="AP1446" s="39" t="str">
        <f t="shared" si="414"/>
        <v>X</v>
      </c>
      <c r="AQ1446" s="97" t="str">
        <f t="shared" si="409"/>
        <v/>
      </c>
      <c r="AR1446" s="140" t="str">
        <f>_xlfn.IFNA(IF(AND(MATCH(B1446,SlNrfürStrecke!A:A,0)&gt;0,MATCH(C1446,SlNrfürStrecke!B:B,0)&gt;0)=TRUE,"ja","nein"),"nein")</f>
        <v>ja</v>
      </c>
      <c r="AS1446" s="140" t="str">
        <f t="shared" si="415"/>
        <v>ja</v>
      </c>
      <c r="AT1446" s="113" t="str">
        <f t="shared" si="416"/>
        <v>Nein</v>
      </c>
      <c r="AU1446" s="113"/>
      <c r="AV1446" s="141" t="s">
        <v>3607</v>
      </c>
    </row>
    <row r="1447" spans="1:48" s="39" customFormat="1" ht="52.8" x14ac:dyDescent="0.25">
      <c r="A1447" s="23" t="s">
        <v>2345</v>
      </c>
      <c r="B1447" s="77">
        <v>91502</v>
      </c>
      <c r="C1447" s="81" t="s">
        <v>3452</v>
      </c>
      <c r="D1447" s="81" t="s">
        <v>3</v>
      </c>
      <c r="E1447" s="37" t="b">
        <f t="shared" si="417"/>
        <v>1</v>
      </c>
      <c r="F1447" s="37" t="b">
        <f t="shared" si="410"/>
        <v>0</v>
      </c>
      <c r="G1447" s="38" t="str">
        <f t="shared" si="419"/>
        <v xml:space="preserve">91502 60 </v>
      </c>
      <c r="H1447" s="18" t="s">
        <v>3450</v>
      </c>
      <c r="I1447" s="94" t="s">
        <v>3453</v>
      </c>
      <c r="J1447" s="19" t="s">
        <v>3</v>
      </c>
      <c r="K1447" s="19" t="s">
        <v>3</v>
      </c>
      <c r="L1447" s="55">
        <v>44562</v>
      </c>
      <c r="M1447" s="51"/>
      <c r="N1447" s="19" t="str">
        <f t="shared" si="420"/>
        <v>Ja</v>
      </c>
      <c r="O1447" s="22" t="str">
        <f t="shared" ca="1" si="423"/>
        <v>ja</v>
      </c>
      <c r="P1447" s="22" t="str">
        <f t="shared" ca="1" si="424"/>
        <v>ja</v>
      </c>
      <c r="Q1447" s="21" t="str">
        <f t="shared" ca="1" si="421"/>
        <v>Ja</v>
      </c>
      <c r="R1447" s="53" t="s">
        <v>3454</v>
      </c>
      <c r="S1447" s="73" t="s">
        <v>2345</v>
      </c>
      <c r="T1447" s="28"/>
      <c r="U1447" s="33" t="str">
        <f t="shared" si="411"/>
        <v/>
      </c>
      <c r="V1447" s="29"/>
      <c r="W1447" s="35"/>
      <c r="X1447" s="35"/>
      <c r="Y1447" s="35"/>
      <c r="Z1447" s="35"/>
      <c r="AA1447" s="24" t="str">
        <f>IF(W1447&lt;&gt;"",VLOOKUP(W1447,'Anlagentypen strukt inkl RD end'!$A$2:$H$40,8),"")</f>
        <v/>
      </c>
      <c r="AB1447" s="24" t="str">
        <f>IF(X1447&lt;&gt;"",VLOOKUP(X1447,'Anlagentypen strukt inkl RD end'!$A$2:$H$40,8),"")</f>
        <v/>
      </c>
      <c r="AC1447" s="24" t="str">
        <f>IF(Y1447&lt;&gt;"",VLOOKUP(Y1447,'Anlagentypen strukt inkl RD end'!$A$2:$H$40,8),"")</f>
        <v/>
      </c>
      <c r="AD1447" s="24" t="str">
        <f>IF(Z1447&lt;&gt;"",VLOOKUP(Z1447,'Anlagentypen strukt inkl RD end'!$A$2:$H$40,8),"")</f>
        <v/>
      </c>
      <c r="AE1447" s="33" t="str">
        <f t="shared" si="412"/>
        <v/>
      </c>
      <c r="AF1447" s="25"/>
      <c r="AG1447" s="25"/>
      <c r="AH1447" s="25"/>
      <c r="AI1447" s="25"/>
      <c r="AJ1447" s="47" t="str">
        <f t="shared" si="413"/>
        <v/>
      </c>
      <c r="AK1447" s="48" t="str">
        <f t="shared" si="407"/>
        <v/>
      </c>
      <c r="AL1447" s="47" t="str">
        <f t="shared" si="418"/>
        <v/>
      </c>
      <c r="AM1447" s="27"/>
      <c r="AN1447" s="36" t="str">
        <f t="shared" si="408"/>
        <v/>
      </c>
      <c r="AO1447" s="39" t="str">
        <f t="shared" si="422"/>
        <v/>
      </c>
      <c r="AP1447" s="39" t="str">
        <f t="shared" si="414"/>
        <v>X</v>
      </c>
      <c r="AQ1447" s="97" t="str">
        <f t="shared" si="409"/>
        <v/>
      </c>
      <c r="AR1447" s="113" t="str">
        <f>_xlfn.IFNA(IF(AND(MATCH(B1447,SlNrfürStrecke!A:A,0)&gt;0,MATCH(C1447,SlNrfürStrecke!B:B,0)&gt;0)=TRUE,"ja","nein"),"nein")</f>
        <v>ja</v>
      </c>
      <c r="AS1447" s="140" t="str">
        <f t="shared" si="415"/>
        <v>ja</v>
      </c>
      <c r="AT1447" s="113" t="str">
        <f t="shared" si="416"/>
        <v>Nein</v>
      </c>
      <c r="AU1447" s="113"/>
      <c r="AV1447" s="141" t="s">
        <v>3607</v>
      </c>
    </row>
    <row r="1448" spans="1:48" s="39" customFormat="1" hidden="1" x14ac:dyDescent="0.25">
      <c r="A1448" s="23"/>
      <c r="B1448" s="77">
        <v>91502</v>
      </c>
      <c r="C1448" s="81" t="s">
        <v>7</v>
      </c>
      <c r="D1448" s="81" t="s">
        <v>8</v>
      </c>
      <c r="E1448" s="37" t="b">
        <f t="shared" si="417"/>
        <v>0</v>
      </c>
      <c r="F1448" s="37" t="b">
        <f t="shared" si="410"/>
        <v>0</v>
      </c>
      <c r="G1448" s="38" t="str">
        <f t="shared" si="419"/>
        <v>91502 77 g</v>
      </c>
      <c r="H1448" s="18" t="s">
        <v>3450</v>
      </c>
      <c r="I1448" s="94" t="s">
        <v>9</v>
      </c>
      <c r="J1448" s="19" t="s">
        <v>3</v>
      </c>
      <c r="K1448" s="19" t="s">
        <v>3</v>
      </c>
      <c r="L1448" s="55">
        <v>44562</v>
      </c>
      <c r="M1448" s="51"/>
      <c r="N1448" s="19" t="str">
        <f t="shared" si="420"/>
        <v>Ja</v>
      </c>
      <c r="O1448" s="22" t="str">
        <f t="shared" ca="1" si="423"/>
        <v>ja</v>
      </c>
      <c r="P1448" s="22" t="str">
        <f t="shared" ca="1" si="424"/>
        <v>ja</v>
      </c>
      <c r="Q1448" s="21" t="str">
        <f t="shared" ca="1" si="421"/>
        <v>Ja</v>
      </c>
      <c r="R1448" s="53" t="s">
        <v>3455</v>
      </c>
      <c r="S1448" s="84"/>
      <c r="T1448" s="83"/>
      <c r="U1448" s="33" t="str">
        <f t="shared" si="411"/>
        <v/>
      </c>
      <c r="V1448" s="29"/>
      <c r="W1448" s="35"/>
      <c r="X1448" s="35"/>
      <c r="Y1448" s="35"/>
      <c r="Z1448" s="35"/>
      <c r="AA1448" s="24" t="str">
        <f>IF(W1448&lt;&gt;"",VLOOKUP(W1448,'Anlagentypen strukt inkl RD end'!$A$2:$H$40,8),"")</f>
        <v/>
      </c>
      <c r="AB1448" s="24" t="str">
        <f>IF(X1448&lt;&gt;"",VLOOKUP(X1448,'Anlagentypen strukt inkl RD end'!$A$2:$H$40,8),"")</f>
        <v/>
      </c>
      <c r="AC1448" s="24" t="str">
        <f>IF(Y1448&lt;&gt;"",VLOOKUP(Y1448,'Anlagentypen strukt inkl RD end'!$A$2:$H$40,8),"")</f>
        <v/>
      </c>
      <c r="AD1448" s="24" t="str">
        <f>IF(Z1448&lt;&gt;"",VLOOKUP(Z1448,'Anlagentypen strukt inkl RD end'!$A$2:$H$40,8),"")</f>
        <v/>
      </c>
      <c r="AE1448" s="33" t="str">
        <f t="shared" si="412"/>
        <v/>
      </c>
      <c r="AF1448" s="25"/>
      <c r="AG1448" s="25"/>
      <c r="AH1448" s="25"/>
      <c r="AI1448" s="25"/>
      <c r="AJ1448" s="47" t="str">
        <f t="shared" si="413"/>
        <v/>
      </c>
      <c r="AK1448" s="48" t="str">
        <f t="shared" si="407"/>
        <v/>
      </c>
      <c r="AL1448" s="47" t="str">
        <f t="shared" si="418"/>
        <v/>
      </c>
      <c r="AM1448" s="27"/>
      <c r="AN1448" s="36" t="str">
        <f t="shared" si="408"/>
        <v/>
      </c>
      <c r="AO1448" s="39" t="str">
        <f t="shared" si="422"/>
        <v/>
      </c>
      <c r="AP1448" s="39" t="str">
        <f t="shared" si="414"/>
        <v/>
      </c>
      <c r="AQ1448" s="97" t="str">
        <f t="shared" si="409"/>
        <v/>
      </c>
      <c r="AR1448" s="113" t="str">
        <f>_xlfn.IFNA(IF(AND(MATCH(B1448,SlNrfürStrecke!A:A,0)&gt;0,MATCH(C1448,SlNrfürStrecke!B:B,0)&gt;0)=TRUE,"ja","nein"),"nein")</f>
        <v>nein</v>
      </c>
      <c r="AS1448" s="140" t="str">
        <f t="shared" si="415"/>
        <v>nein</v>
      </c>
      <c r="AT1448" s="113" t="str">
        <f t="shared" si="416"/>
        <v>Ja</v>
      </c>
      <c r="AU1448" s="113"/>
      <c r="AV1448" s="141" t="s">
        <v>3607</v>
      </c>
    </row>
    <row r="1449" spans="1:48" s="39" customFormat="1" x14ac:dyDescent="0.25">
      <c r="A1449" s="23" t="s">
        <v>2345</v>
      </c>
      <c r="B1449" s="77">
        <v>91601</v>
      </c>
      <c r="C1449" s="80" t="s">
        <v>3</v>
      </c>
      <c r="D1449" s="81" t="s">
        <v>3</v>
      </c>
      <c r="E1449" s="37" t="b">
        <f t="shared" si="417"/>
        <v>1</v>
      </c>
      <c r="F1449" s="37" t="b">
        <f t="shared" si="410"/>
        <v>0</v>
      </c>
      <c r="G1449" s="38" t="str">
        <f t="shared" si="419"/>
        <v xml:space="preserve">91601  </v>
      </c>
      <c r="H1449" s="18" t="s">
        <v>2094</v>
      </c>
      <c r="I1449" s="93" t="s">
        <v>2346</v>
      </c>
      <c r="J1449" s="19" t="s">
        <v>3</v>
      </c>
      <c r="K1449" s="19" t="s">
        <v>3</v>
      </c>
      <c r="L1449" s="51"/>
      <c r="M1449" s="51"/>
      <c r="N1449" s="19" t="str">
        <f t="shared" si="420"/>
        <v/>
      </c>
      <c r="O1449" s="22" t="str">
        <f t="shared" ca="1" si="423"/>
        <v>ja</v>
      </c>
      <c r="P1449" s="22" t="str">
        <f t="shared" ca="1" si="424"/>
        <v>ja</v>
      </c>
      <c r="Q1449" s="20" t="str">
        <f t="shared" ca="1" si="421"/>
        <v>Ja</v>
      </c>
      <c r="R1449" s="53" t="s">
        <v>2093</v>
      </c>
      <c r="S1449" s="73" t="s">
        <v>2345</v>
      </c>
      <c r="T1449" s="28"/>
      <c r="U1449" s="33" t="str">
        <f t="shared" si="411"/>
        <v/>
      </c>
      <c r="V1449" s="29"/>
      <c r="W1449" s="35"/>
      <c r="X1449" s="35"/>
      <c r="Y1449" s="35"/>
      <c r="Z1449" s="35"/>
      <c r="AA1449" s="24" t="str">
        <f>IF(W1449&lt;&gt;"",VLOOKUP(W1449,'Anlagentypen strukt inkl RD end'!$A$2:$H$40,8),"")</f>
        <v/>
      </c>
      <c r="AB1449" s="24" t="str">
        <f>IF(X1449&lt;&gt;"",VLOOKUP(X1449,'Anlagentypen strukt inkl RD end'!$A$2:$H$40,8),"")</f>
        <v/>
      </c>
      <c r="AC1449" s="24" t="str">
        <f>IF(Y1449&lt;&gt;"",VLOOKUP(Y1449,'Anlagentypen strukt inkl RD end'!$A$2:$H$40,8),"")</f>
        <v/>
      </c>
      <c r="AD1449" s="24" t="str">
        <f>IF(Z1449&lt;&gt;"",VLOOKUP(Z1449,'Anlagentypen strukt inkl RD end'!$A$2:$H$40,8),"")</f>
        <v/>
      </c>
      <c r="AE1449" s="33" t="str">
        <f t="shared" si="412"/>
        <v/>
      </c>
      <c r="AF1449" s="25"/>
      <c r="AG1449" s="25"/>
      <c r="AH1449" s="25"/>
      <c r="AI1449" s="25"/>
      <c r="AJ1449" s="47" t="str">
        <f t="shared" si="413"/>
        <v/>
      </c>
      <c r="AK1449" s="48" t="str">
        <f t="shared" si="407"/>
        <v/>
      </c>
      <c r="AL1449" s="47" t="str">
        <f t="shared" si="418"/>
        <v/>
      </c>
      <c r="AM1449" s="27"/>
      <c r="AN1449" s="36" t="str">
        <f t="shared" si="408"/>
        <v/>
      </c>
      <c r="AO1449" s="39" t="str">
        <f t="shared" si="422"/>
        <v/>
      </c>
      <c r="AP1449" s="39" t="str">
        <f t="shared" si="414"/>
        <v>X</v>
      </c>
      <c r="AQ1449" s="97" t="str">
        <f t="shared" si="409"/>
        <v/>
      </c>
      <c r="AR1449" s="140" t="str">
        <f>_xlfn.IFNA(IF(AND(MATCH(B1449,SlNrfürStrecke!A:A,0)&gt;0,MATCH(C1449,SlNrfürStrecke!B:B,0)&gt;0)=TRUE,"ja","nein"),"nein")</f>
        <v>ja</v>
      </c>
      <c r="AS1449" s="140" t="str">
        <f t="shared" si="415"/>
        <v>ja</v>
      </c>
      <c r="AT1449" s="113" t="str">
        <f t="shared" si="416"/>
        <v>Nein</v>
      </c>
      <c r="AU1449" s="113"/>
      <c r="AV1449" s="141" t="s">
        <v>3607</v>
      </c>
    </row>
    <row r="1450" spans="1:48" s="39" customFormat="1" hidden="1" x14ac:dyDescent="0.25">
      <c r="A1450" s="23"/>
      <c r="B1450" s="77">
        <v>91601</v>
      </c>
      <c r="C1450" s="81" t="s">
        <v>7</v>
      </c>
      <c r="D1450" s="81" t="s">
        <v>8</v>
      </c>
      <c r="E1450" s="37" t="b">
        <f t="shared" si="417"/>
        <v>0</v>
      </c>
      <c r="F1450" s="37" t="b">
        <f t="shared" si="410"/>
        <v>0</v>
      </c>
      <c r="G1450" s="38" t="str">
        <f t="shared" si="419"/>
        <v>91601 77 g</v>
      </c>
      <c r="H1450" s="18" t="s">
        <v>2094</v>
      </c>
      <c r="I1450" s="94" t="s">
        <v>9</v>
      </c>
      <c r="J1450" s="19" t="s">
        <v>3</v>
      </c>
      <c r="K1450" s="19" t="s">
        <v>3</v>
      </c>
      <c r="L1450" s="51"/>
      <c r="M1450" s="51"/>
      <c r="N1450" s="19" t="str">
        <f t="shared" si="420"/>
        <v/>
      </c>
      <c r="O1450" s="22" t="str">
        <f t="shared" ca="1" si="423"/>
        <v>ja</v>
      </c>
      <c r="P1450" s="22" t="str">
        <f t="shared" ca="1" si="424"/>
        <v>ja</v>
      </c>
      <c r="Q1450" s="20" t="str">
        <f t="shared" ca="1" si="421"/>
        <v>Ja</v>
      </c>
      <c r="R1450" s="53" t="s">
        <v>2095</v>
      </c>
      <c r="S1450" s="84"/>
      <c r="T1450" s="83"/>
      <c r="U1450" s="33" t="str">
        <f t="shared" si="411"/>
        <v/>
      </c>
      <c r="V1450" s="29"/>
      <c r="W1450" s="35"/>
      <c r="X1450" s="35"/>
      <c r="Y1450" s="35"/>
      <c r="Z1450" s="35"/>
      <c r="AA1450" s="24" t="str">
        <f>IF(W1450&lt;&gt;"",VLOOKUP(W1450,'Anlagentypen strukt inkl RD end'!$A$2:$H$40,8),"")</f>
        <v/>
      </c>
      <c r="AB1450" s="24" t="str">
        <f>IF(X1450&lt;&gt;"",VLOOKUP(X1450,'Anlagentypen strukt inkl RD end'!$A$2:$H$40,8),"")</f>
        <v/>
      </c>
      <c r="AC1450" s="24" t="str">
        <f>IF(Y1450&lt;&gt;"",VLOOKUP(Y1450,'Anlagentypen strukt inkl RD end'!$A$2:$H$40,8),"")</f>
        <v/>
      </c>
      <c r="AD1450" s="24" t="str">
        <f>IF(Z1450&lt;&gt;"",VLOOKUP(Z1450,'Anlagentypen strukt inkl RD end'!$A$2:$H$40,8),"")</f>
        <v/>
      </c>
      <c r="AE1450" s="33" t="str">
        <f t="shared" si="412"/>
        <v/>
      </c>
      <c r="AF1450" s="25"/>
      <c r="AG1450" s="25"/>
      <c r="AH1450" s="25"/>
      <c r="AI1450" s="25"/>
      <c r="AJ1450" s="47" t="str">
        <f t="shared" si="413"/>
        <v/>
      </c>
      <c r="AK1450" s="48" t="str">
        <f t="shared" si="407"/>
        <v/>
      </c>
      <c r="AL1450" s="47" t="str">
        <f t="shared" si="418"/>
        <v/>
      </c>
      <c r="AM1450" s="27"/>
      <c r="AN1450" s="36" t="str">
        <f t="shared" si="408"/>
        <v/>
      </c>
      <c r="AO1450" s="39" t="str">
        <f t="shared" si="422"/>
        <v/>
      </c>
      <c r="AP1450" s="39" t="str">
        <f t="shared" si="414"/>
        <v/>
      </c>
      <c r="AQ1450" s="97" t="str">
        <f t="shared" si="409"/>
        <v/>
      </c>
      <c r="AR1450" s="113" t="str">
        <f>_xlfn.IFNA(IF(AND(MATCH(B1450,SlNrfürStrecke!A:A,0)&gt;0,MATCH(C1450,SlNrfürStrecke!B:B,0)&gt;0)=TRUE,"ja","nein"),"nein")</f>
        <v>nein</v>
      </c>
      <c r="AS1450" s="140" t="str">
        <f t="shared" si="415"/>
        <v>nein</v>
      </c>
      <c r="AT1450" s="113" t="str">
        <f t="shared" si="416"/>
        <v>Ja</v>
      </c>
      <c r="AU1450" s="113"/>
      <c r="AV1450" s="141" t="s">
        <v>3607</v>
      </c>
    </row>
    <row r="1451" spans="1:48" s="39" customFormat="1" ht="52.8" x14ac:dyDescent="0.25">
      <c r="A1451" s="23" t="s">
        <v>2345</v>
      </c>
      <c r="B1451" s="77">
        <v>91701</v>
      </c>
      <c r="C1451" s="80" t="s">
        <v>3</v>
      </c>
      <c r="D1451" s="81" t="s">
        <v>3</v>
      </c>
      <c r="E1451" s="37" t="b">
        <f t="shared" si="417"/>
        <v>1</v>
      </c>
      <c r="F1451" s="37" t="b">
        <f t="shared" si="410"/>
        <v>0</v>
      </c>
      <c r="G1451" s="38" t="str">
        <f t="shared" si="419"/>
        <v xml:space="preserve">91701  </v>
      </c>
      <c r="H1451" s="18" t="s">
        <v>2097</v>
      </c>
      <c r="I1451" s="93" t="s">
        <v>2346</v>
      </c>
      <c r="J1451" s="19" t="s">
        <v>3</v>
      </c>
      <c r="K1451" s="19" t="s">
        <v>3</v>
      </c>
      <c r="L1451" s="51"/>
      <c r="M1451" s="51"/>
      <c r="N1451" s="19" t="str">
        <f t="shared" si="420"/>
        <v/>
      </c>
      <c r="O1451" s="22" t="str">
        <f t="shared" ca="1" si="423"/>
        <v>ja</v>
      </c>
      <c r="P1451" s="22" t="str">
        <f t="shared" ca="1" si="424"/>
        <v>ja</v>
      </c>
      <c r="Q1451" s="20" t="str">
        <f t="shared" ca="1" si="421"/>
        <v>Ja</v>
      </c>
      <c r="R1451" s="53" t="s">
        <v>2096</v>
      </c>
      <c r="S1451" s="73" t="s">
        <v>2345</v>
      </c>
      <c r="T1451" s="28"/>
      <c r="U1451" s="33" t="str">
        <f t="shared" si="411"/>
        <v/>
      </c>
      <c r="V1451" s="29"/>
      <c r="W1451" s="35"/>
      <c r="X1451" s="35"/>
      <c r="Y1451" s="35"/>
      <c r="Z1451" s="35"/>
      <c r="AA1451" s="24" t="str">
        <f>IF(W1451&lt;&gt;"",VLOOKUP(W1451,'Anlagentypen strukt inkl RD end'!$A$2:$H$40,8),"")</f>
        <v/>
      </c>
      <c r="AB1451" s="24" t="str">
        <f>IF(X1451&lt;&gt;"",VLOOKUP(X1451,'Anlagentypen strukt inkl RD end'!$A$2:$H$40,8),"")</f>
        <v/>
      </c>
      <c r="AC1451" s="24" t="str">
        <f>IF(Y1451&lt;&gt;"",VLOOKUP(Y1451,'Anlagentypen strukt inkl RD end'!$A$2:$H$40,8),"")</f>
        <v/>
      </c>
      <c r="AD1451" s="24" t="str">
        <f>IF(Z1451&lt;&gt;"",VLOOKUP(Z1451,'Anlagentypen strukt inkl RD end'!$A$2:$H$40,8),"")</f>
        <v/>
      </c>
      <c r="AE1451" s="33" t="str">
        <f t="shared" si="412"/>
        <v/>
      </c>
      <c r="AF1451" s="25"/>
      <c r="AG1451" s="25"/>
      <c r="AH1451" s="25"/>
      <c r="AI1451" s="25"/>
      <c r="AJ1451" s="47" t="str">
        <f t="shared" si="413"/>
        <v/>
      </c>
      <c r="AK1451" s="48" t="str">
        <f t="shared" si="407"/>
        <v/>
      </c>
      <c r="AL1451" s="47" t="str">
        <f t="shared" si="418"/>
        <v/>
      </c>
      <c r="AM1451" s="27"/>
      <c r="AN1451" s="36" t="str">
        <f t="shared" si="408"/>
        <v/>
      </c>
      <c r="AO1451" s="39" t="str">
        <f t="shared" si="422"/>
        <v/>
      </c>
      <c r="AP1451" s="39" t="str">
        <f t="shared" si="414"/>
        <v>X</v>
      </c>
      <c r="AQ1451" s="97" t="str">
        <f t="shared" si="409"/>
        <v/>
      </c>
      <c r="AR1451" s="140" t="str">
        <f>_xlfn.IFNA(IF(AND(MATCH(B1451,SlNrfürStrecke!A:A,0)&gt;0,MATCH(C1451,SlNrfürStrecke!B:B,0)&gt;0)=TRUE,"ja","nein"),"nein")</f>
        <v>ja</v>
      </c>
      <c r="AS1451" s="140" t="str">
        <f t="shared" si="415"/>
        <v>ja</v>
      </c>
      <c r="AT1451" s="113" t="str">
        <f t="shared" si="416"/>
        <v>Nein</v>
      </c>
      <c r="AU1451" s="113"/>
      <c r="AV1451" s="141" t="s">
        <v>3607</v>
      </c>
    </row>
    <row r="1452" spans="1:48" s="39" customFormat="1" ht="52.8" hidden="1" x14ac:dyDescent="0.25">
      <c r="A1452" s="23"/>
      <c r="B1452" s="77">
        <v>91701</v>
      </c>
      <c r="C1452" s="81" t="s">
        <v>7</v>
      </c>
      <c r="D1452" s="81" t="s">
        <v>8</v>
      </c>
      <c r="E1452" s="37" t="b">
        <f t="shared" si="417"/>
        <v>0</v>
      </c>
      <c r="F1452" s="37" t="b">
        <f t="shared" si="410"/>
        <v>0</v>
      </c>
      <c r="G1452" s="38" t="str">
        <f t="shared" si="419"/>
        <v>91701 77 g</v>
      </c>
      <c r="H1452" s="18" t="s">
        <v>2097</v>
      </c>
      <c r="I1452" s="94" t="s">
        <v>9</v>
      </c>
      <c r="J1452" s="19" t="s">
        <v>3</v>
      </c>
      <c r="K1452" s="19" t="s">
        <v>3</v>
      </c>
      <c r="L1452" s="51"/>
      <c r="M1452" s="51"/>
      <c r="N1452" s="19" t="str">
        <f t="shared" si="420"/>
        <v/>
      </c>
      <c r="O1452" s="22" t="str">
        <f t="shared" ca="1" si="423"/>
        <v>ja</v>
      </c>
      <c r="P1452" s="22" t="str">
        <f t="shared" ca="1" si="424"/>
        <v>ja</v>
      </c>
      <c r="Q1452" s="20" t="str">
        <f t="shared" ca="1" si="421"/>
        <v>Ja</v>
      </c>
      <c r="R1452" s="53" t="s">
        <v>2098</v>
      </c>
      <c r="S1452" s="84"/>
      <c r="T1452" s="83"/>
      <c r="U1452" s="33" t="str">
        <f t="shared" si="411"/>
        <v/>
      </c>
      <c r="V1452" s="29"/>
      <c r="W1452" s="35"/>
      <c r="X1452" s="35"/>
      <c r="Y1452" s="35"/>
      <c r="Z1452" s="35"/>
      <c r="AA1452" s="24" t="str">
        <f>IF(W1452&lt;&gt;"",VLOOKUP(W1452,'Anlagentypen strukt inkl RD end'!$A$2:$H$40,8),"")</f>
        <v/>
      </c>
      <c r="AB1452" s="24" t="str">
        <f>IF(X1452&lt;&gt;"",VLOOKUP(X1452,'Anlagentypen strukt inkl RD end'!$A$2:$H$40,8),"")</f>
        <v/>
      </c>
      <c r="AC1452" s="24" t="str">
        <f>IF(Y1452&lt;&gt;"",VLOOKUP(Y1452,'Anlagentypen strukt inkl RD end'!$A$2:$H$40,8),"")</f>
        <v/>
      </c>
      <c r="AD1452" s="24" t="str">
        <f>IF(Z1452&lt;&gt;"",VLOOKUP(Z1452,'Anlagentypen strukt inkl RD end'!$A$2:$H$40,8),"")</f>
        <v/>
      </c>
      <c r="AE1452" s="33" t="str">
        <f t="shared" si="412"/>
        <v/>
      </c>
      <c r="AF1452" s="25"/>
      <c r="AG1452" s="25"/>
      <c r="AH1452" s="25"/>
      <c r="AI1452" s="25"/>
      <c r="AJ1452" s="47" t="str">
        <f t="shared" si="413"/>
        <v/>
      </c>
      <c r="AK1452" s="48" t="str">
        <f t="shared" si="407"/>
        <v/>
      </c>
      <c r="AL1452" s="47" t="str">
        <f t="shared" si="418"/>
        <v/>
      </c>
      <c r="AM1452" s="27"/>
      <c r="AN1452" s="36" t="str">
        <f t="shared" si="408"/>
        <v/>
      </c>
      <c r="AO1452" s="39" t="str">
        <f t="shared" si="422"/>
        <v/>
      </c>
      <c r="AP1452" s="39" t="str">
        <f t="shared" si="414"/>
        <v/>
      </c>
      <c r="AQ1452" s="97" t="str">
        <f t="shared" si="409"/>
        <v/>
      </c>
      <c r="AR1452" s="113" t="str">
        <f>_xlfn.IFNA(IF(AND(MATCH(B1452,SlNrfürStrecke!A:A,0)&gt;0,MATCH(C1452,SlNrfürStrecke!B:B,0)&gt;0)=TRUE,"ja","nein"),"nein")</f>
        <v>nein</v>
      </c>
      <c r="AS1452" s="140" t="str">
        <f t="shared" si="415"/>
        <v>nein</v>
      </c>
      <c r="AT1452" s="113" t="str">
        <f t="shared" si="416"/>
        <v>Ja</v>
      </c>
      <c r="AU1452" s="113"/>
      <c r="AV1452" s="141" t="s">
        <v>3607</v>
      </c>
    </row>
    <row r="1453" spans="1:48" s="39" customFormat="1" ht="39.6" x14ac:dyDescent="0.25">
      <c r="A1453" s="23" t="s">
        <v>2345</v>
      </c>
      <c r="B1453" s="77">
        <v>91702</v>
      </c>
      <c r="C1453" s="80" t="s">
        <v>3</v>
      </c>
      <c r="D1453" s="81" t="s">
        <v>3</v>
      </c>
      <c r="E1453" s="37" t="b">
        <f t="shared" si="417"/>
        <v>1</v>
      </c>
      <c r="F1453" s="37" t="b">
        <f t="shared" si="410"/>
        <v>0</v>
      </c>
      <c r="G1453" s="38" t="str">
        <f t="shared" si="419"/>
        <v xml:space="preserve">91702  </v>
      </c>
      <c r="H1453" s="18" t="s">
        <v>2100</v>
      </c>
      <c r="I1453" s="93" t="s">
        <v>2346</v>
      </c>
      <c r="J1453" s="19" t="s">
        <v>3</v>
      </c>
      <c r="K1453" s="19" t="s">
        <v>3</v>
      </c>
      <c r="L1453" s="51"/>
      <c r="M1453" s="51"/>
      <c r="N1453" s="19" t="str">
        <f t="shared" si="420"/>
        <v/>
      </c>
      <c r="O1453" s="22" t="str">
        <f t="shared" ca="1" si="423"/>
        <v>ja</v>
      </c>
      <c r="P1453" s="22" t="str">
        <f t="shared" ca="1" si="424"/>
        <v>ja</v>
      </c>
      <c r="Q1453" s="20" t="str">
        <f t="shared" ca="1" si="421"/>
        <v>Ja</v>
      </c>
      <c r="R1453" s="53" t="s">
        <v>2099</v>
      </c>
      <c r="S1453" s="73" t="s">
        <v>2345</v>
      </c>
      <c r="T1453" s="28"/>
      <c r="U1453" s="33" t="str">
        <f t="shared" si="411"/>
        <v/>
      </c>
      <c r="V1453" s="29"/>
      <c r="W1453" s="35"/>
      <c r="X1453" s="35"/>
      <c r="Y1453" s="35"/>
      <c r="Z1453" s="35"/>
      <c r="AA1453" s="24" t="str">
        <f>IF(W1453&lt;&gt;"",VLOOKUP(W1453,'Anlagentypen strukt inkl RD end'!$A$2:$H$40,8),"")</f>
        <v/>
      </c>
      <c r="AB1453" s="24" t="str">
        <f>IF(X1453&lt;&gt;"",VLOOKUP(X1453,'Anlagentypen strukt inkl RD end'!$A$2:$H$40,8),"")</f>
        <v/>
      </c>
      <c r="AC1453" s="24" t="str">
        <f>IF(Y1453&lt;&gt;"",VLOOKUP(Y1453,'Anlagentypen strukt inkl RD end'!$A$2:$H$40,8),"")</f>
        <v/>
      </c>
      <c r="AD1453" s="24" t="str">
        <f>IF(Z1453&lt;&gt;"",VLOOKUP(Z1453,'Anlagentypen strukt inkl RD end'!$A$2:$H$40,8),"")</f>
        <v/>
      </c>
      <c r="AE1453" s="33" t="str">
        <f t="shared" si="412"/>
        <v/>
      </c>
      <c r="AF1453" s="25"/>
      <c r="AG1453" s="25"/>
      <c r="AH1453" s="25"/>
      <c r="AI1453" s="25"/>
      <c r="AJ1453" s="47" t="str">
        <f t="shared" si="413"/>
        <v/>
      </c>
      <c r="AK1453" s="48" t="str">
        <f t="shared" si="407"/>
        <v/>
      </c>
      <c r="AL1453" s="47" t="str">
        <f t="shared" si="418"/>
        <v/>
      </c>
      <c r="AM1453" s="27"/>
      <c r="AN1453" s="36" t="str">
        <f t="shared" si="408"/>
        <v/>
      </c>
      <c r="AO1453" s="39" t="str">
        <f t="shared" si="422"/>
        <v/>
      </c>
      <c r="AP1453" s="39" t="str">
        <f t="shared" si="414"/>
        <v>X</v>
      </c>
      <c r="AQ1453" s="97" t="str">
        <f t="shared" si="409"/>
        <v/>
      </c>
      <c r="AR1453" s="140" t="str">
        <f>_xlfn.IFNA(IF(AND(MATCH(B1453,SlNrfürStrecke!A:A,0)&gt;0,MATCH(C1453,SlNrfürStrecke!B:B,0)&gt;0)=TRUE,"ja","nein"),"nein")</f>
        <v>ja</v>
      </c>
      <c r="AS1453" s="140" t="str">
        <f t="shared" si="415"/>
        <v>ja</v>
      </c>
      <c r="AT1453" s="113" t="str">
        <f t="shared" si="416"/>
        <v>Nein</v>
      </c>
      <c r="AU1453" s="113"/>
      <c r="AV1453" s="141" t="s">
        <v>3607</v>
      </c>
    </row>
    <row r="1454" spans="1:48" s="39" customFormat="1" ht="39.6" hidden="1" x14ac:dyDescent="0.25">
      <c r="A1454" s="23"/>
      <c r="B1454" s="77">
        <v>91702</v>
      </c>
      <c r="C1454" s="81" t="s">
        <v>7</v>
      </c>
      <c r="D1454" s="81" t="s">
        <v>8</v>
      </c>
      <c r="E1454" s="37" t="b">
        <f t="shared" si="417"/>
        <v>0</v>
      </c>
      <c r="F1454" s="37" t="b">
        <f t="shared" si="410"/>
        <v>0</v>
      </c>
      <c r="G1454" s="38" t="str">
        <f t="shared" si="419"/>
        <v>91702 77 g</v>
      </c>
      <c r="H1454" s="18" t="s">
        <v>2100</v>
      </c>
      <c r="I1454" s="94" t="s">
        <v>9</v>
      </c>
      <c r="J1454" s="19" t="s">
        <v>3</v>
      </c>
      <c r="K1454" s="19" t="s">
        <v>3</v>
      </c>
      <c r="L1454" s="51"/>
      <c r="M1454" s="51"/>
      <c r="N1454" s="19" t="str">
        <f t="shared" si="420"/>
        <v/>
      </c>
      <c r="O1454" s="22" t="str">
        <f t="shared" ca="1" si="423"/>
        <v>ja</v>
      </c>
      <c r="P1454" s="22" t="str">
        <f t="shared" ca="1" si="424"/>
        <v>ja</v>
      </c>
      <c r="Q1454" s="20" t="str">
        <f t="shared" ca="1" si="421"/>
        <v>Ja</v>
      </c>
      <c r="R1454" s="53" t="s">
        <v>2101</v>
      </c>
      <c r="S1454" s="84"/>
      <c r="T1454" s="83"/>
      <c r="U1454" s="33" t="str">
        <f t="shared" si="411"/>
        <v/>
      </c>
      <c r="V1454" s="29"/>
      <c r="W1454" s="35"/>
      <c r="X1454" s="35"/>
      <c r="Y1454" s="35"/>
      <c r="Z1454" s="35"/>
      <c r="AA1454" s="24" t="str">
        <f>IF(W1454&lt;&gt;"",VLOOKUP(W1454,'Anlagentypen strukt inkl RD end'!$A$2:$H$40,8),"")</f>
        <v/>
      </c>
      <c r="AB1454" s="24" t="str">
        <f>IF(X1454&lt;&gt;"",VLOOKUP(X1454,'Anlagentypen strukt inkl RD end'!$A$2:$H$40,8),"")</f>
        <v/>
      </c>
      <c r="AC1454" s="24" t="str">
        <f>IF(Y1454&lt;&gt;"",VLOOKUP(Y1454,'Anlagentypen strukt inkl RD end'!$A$2:$H$40,8),"")</f>
        <v/>
      </c>
      <c r="AD1454" s="24" t="str">
        <f>IF(Z1454&lt;&gt;"",VLOOKUP(Z1454,'Anlagentypen strukt inkl RD end'!$A$2:$H$40,8),"")</f>
        <v/>
      </c>
      <c r="AE1454" s="33" t="str">
        <f t="shared" si="412"/>
        <v/>
      </c>
      <c r="AF1454" s="25"/>
      <c r="AG1454" s="25"/>
      <c r="AH1454" s="25"/>
      <c r="AI1454" s="25"/>
      <c r="AJ1454" s="47" t="str">
        <f t="shared" si="413"/>
        <v/>
      </c>
      <c r="AK1454" s="48" t="str">
        <f t="shared" si="407"/>
        <v/>
      </c>
      <c r="AL1454" s="47" t="str">
        <f t="shared" si="418"/>
        <v/>
      </c>
      <c r="AM1454" s="27"/>
      <c r="AN1454" s="36" t="str">
        <f t="shared" si="408"/>
        <v/>
      </c>
      <c r="AO1454" s="39" t="str">
        <f t="shared" si="422"/>
        <v/>
      </c>
      <c r="AP1454" s="39" t="str">
        <f t="shared" si="414"/>
        <v/>
      </c>
      <c r="AQ1454" s="97" t="str">
        <f t="shared" si="409"/>
        <v/>
      </c>
      <c r="AR1454" s="113" t="str">
        <f>_xlfn.IFNA(IF(AND(MATCH(B1454,SlNrfürStrecke!A:A,0)&gt;0,MATCH(C1454,SlNrfürStrecke!B:B,0)&gt;0)=TRUE,"ja","nein"),"nein")</f>
        <v>nein</v>
      </c>
      <c r="AS1454" s="140" t="str">
        <f t="shared" si="415"/>
        <v>nein</v>
      </c>
      <c r="AT1454" s="113" t="str">
        <f t="shared" si="416"/>
        <v>Ja</v>
      </c>
      <c r="AU1454" s="113"/>
      <c r="AV1454" s="141" t="s">
        <v>3607</v>
      </c>
    </row>
    <row r="1455" spans="1:48" s="39" customFormat="1" ht="26.4" x14ac:dyDescent="0.25">
      <c r="A1455" s="23" t="s">
        <v>2345</v>
      </c>
      <c r="B1455" s="77">
        <v>91703</v>
      </c>
      <c r="C1455" s="80" t="s">
        <v>3</v>
      </c>
      <c r="D1455" s="81" t="s">
        <v>3</v>
      </c>
      <c r="E1455" s="37" t="b">
        <f t="shared" si="417"/>
        <v>1</v>
      </c>
      <c r="F1455" s="37" t="b">
        <f t="shared" si="410"/>
        <v>0</v>
      </c>
      <c r="G1455" s="38" t="str">
        <f t="shared" si="419"/>
        <v xml:space="preserve">91703  </v>
      </c>
      <c r="H1455" s="18" t="s">
        <v>2103</v>
      </c>
      <c r="I1455" s="93" t="s">
        <v>2346</v>
      </c>
      <c r="J1455" s="19" t="s">
        <v>3456</v>
      </c>
      <c r="K1455" s="19" t="s">
        <v>3</v>
      </c>
      <c r="L1455" s="51"/>
      <c r="M1455" s="51"/>
      <c r="N1455" s="19" t="str">
        <f t="shared" si="420"/>
        <v/>
      </c>
      <c r="O1455" s="22" t="str">
        <f t="shared" ca="1" si="423"/>
        <v>ja</v>
      </c>
      <c r="P1455" s="22" t="str">
        <f t="shared" ca="1" si="424"/>
        <v>ja</v>
      </c>
      <c r="Q1455" s="20" t="str">
        <f t="shared" ca="1" si="421"/>
        <v>Ja</v>
      </c>
      <c r="R1455" s="53" t="s">
        <v>2102</v>
      </c>
      <c r="S1455" s="73" t="s">
        <v>2345</v>
      </c>
      <c r="T1455" s="28"/>
      <c r="U1455" s="33" t="str">
        <f t="shared" si="411"/>
        <v/>
      </c>
      <c r="V1455" s="29"/>
      <c r="W1455" s="35"/>
      <c r="X1455" s="35"/>
      <c r="Y1455" s="35"/>
      <c r="Z1455" s="35"/>
      <c r="AA1455" s="24" t="str">
        <f>IF(W1455&lt;&gt;"",VLOOKUP(W1455,'Anlagentypen strukt inkl RD end'!$A$2:$H$40,8),"")</f>
        <v/>
      </c>
      <c r="AB1455" s="24" t="str">
        <f>IF(X1455&lt;&gt;"",VLOOKUP(X1455,'Anlagentypen strukt inkl RD end'!$A$2:$H$40,8),"")</f>
        <v/>
      </c>
      <c r="AC1455" s="24" t="str">
        <f>IF(Y1455&lt;&gt;"",VLOOKUP(Y1455,'Anlagentypen strukt inkl RD end'!$A$2:$H$40,8),"")</f>
        <v/>
      </c>
      <c r="AD1455" s="24" t="str">
        <f>IF(Z1455&lt;&gt;"",VLOOKUP(Z1455,'Anlagentypen strukt inkl RD end'!$A$2:$H$40,8),"")</f>
        <v/>
      </c>
      <c r="AE1455" s="33" t="str">
        <f t="shared" si="412"/>
        <v/>
      </c>
      <c r="AF1455" s="25"/>
      <c r="AG1455" s="25"/>
      <c r="AH1455" s="25"/>
      <c r="AI1455" s="25"/>
      <c r="AJ1455" s="47" t="str">
        <f t="shared" si="413"/>
        <v/>
      </c>
      <c r="AK1455" s="48" t="str">
        <f t="shared" si="407"/>
        <v/>
      </c>
      <c r="AL1455" s="47" t="str">
        <f t="shared" si="418"/>
        <v/>
      </c>
      <c r="AM1455" s="27"/>
      <c r="AN1455" s="36" t="str">
        <f t="shared" si="408"/>
        <v/>
      </c>
      <c r="AO1455" s="39" t="str">
        <f t="shared" si="422"/>
        <v/>
      </c>
      <c r="AP1455" s="39" t="str">
        <f t="shared" si="414"/>
        <v>X</v>
      </c>
      <c r="AQ1455" s="97" t="str">
        <f t="shared" si="409"/>
        <v/>
      </c>
      <c r="AR1455" s="140" t="str">
        <f>_xlfn.IFNA(IF(AND(MATCH(B1455,SlNrfürStrecke!A:A,0)&gt;0,MATCH(C1455,SlNrfürStrecke!B:B,0)&gt;0)=TRUE,"ja","nein"),"nein")</f>
        <v>ja</v>
      </c>
      <c r="AS1455" s="140" t="str">
        <f t="shared" si="415"/>
        <v>ja</v>
      </c>
      <c r="AT1455" s="113" t="str">
        <f t="shared" si="416"/>
        <v>Nein</v>
      </c>
      <c r="AU1455" s="113"/>
      <c r="AV1455" s="141" t="s">
        <v>3607</v>
      </c>
    </row>
    <row r="1456" spans="1:48" s="39" customFormat="1" ht="26.4" x14ac:dyDescent="0.25">
      <c r="A1456" s="23" t="s">
        <v>2345</v>
      </c>
      <c r="B1456" s="77">
        <v>91704</v>
      </c>
      <c r="C1456" s="80" t="s">
        <v>3</v>
      </c>
      <c r="D1456" s="81" t="s">
        <v>3</v>
      </c>
      <c r="E1456" s="37" t="b">
        <f t="shared" si="417"/>
        <v>1</v>
      </c>
      <c r="F1456" s="37" t="b">
        <f t="shared" si="410"/>
        <v>0</v>
      </c>
      <c r="G1456" s="38" t="str">
        <f t="shared" si="419"/>
        <v xml:space="preserve">91704  </v>
      </c>
      <c r="H1456" s="18" t="s">
        <v>2105</v>
      </c>
      <c r="I1456" s="93" t="s">
        <v>2346</v>
      </c>
      <c r="J1456" s="19" t="s">
        <v>3456</v>
      </c>
      <c r="K1456" s="19" t="s">
        <v>3</v>
      </c>
      <c r="L1456" s="51"/>
      <c r="M1456" s="51"/>
      <c r="N1456" s="19" t="str">
        <f t="shared" si="420"/>
        <v/>
      </c>
      <c r="O1456" s="22" t="str">
        <f t="shared" ca="1" si="423"/>
        <v>ja</v>
      </c>
      <c r="P1456" s="22" t="str">
        <f t="shared" ca="1" si="424"/>
        <v>ja</v>
      </c>
      <c r="Q1456" s="20" t="str">
        <f t="shared" ca="1" si="421"/>
        <v>Ja</v>
      </c>
      <c r="R1456" s="53" t="s">
        <v>2104</v>
      </c>
      <c r="S1456" s="73" t="s">
        <v>2345</v>
      </c>
      <c r="T1456" s="28"/>
      <c r="U1456" s="33" t="str">
        <f t="shared" si="411"/>
        <v/>
      </c>
      <c r="V1456" s="29"/>
      <c r="W1456" s="35"/>
      <c r="X1456" s="35"/>
      <c r="Y1456" s="35"/>
      <c r="Z1456" s="35"/>
      <c r="AA1456" s="24" t="str">
        <f>IF(W1456&lt;&gt;"",VLOOKUP(W1456,'Anlagentypen strukt inkl RD end'!$A$2:$H$40,8),"")</f>
        <v/>
      </c>
      <c r="AB1456" s="24" t="str">
        <f>IF(X1456&lt;&gt;"",VLOOKUP(X1456,'Anlagentypen strukt inkl RD end'!$A$2:$H$40,8),"")</f>
        <v/>
      </c>
      <c r="AC1456" s="24" t="str">
        <f>IF(Y1456&lt;&gt;"",VLOOKUP(Y1456,'Anlagentypen strukt inkl RD end'!$A$2:$H$40,8),"")</f>
        <v/>
      </c>
      <c r="AD1456" s="24" t="str">
        <f>IF(Z1456&lt;&gt;"",VLOOKUP(Z1456,'Anlagentypen strukt inkl RD end'!$A$2:$H$40,8),"")</f>
        <v/>
      </c>
      <c r="AE1456" s="33" t="str">
        <f t="shared" si="412"/>
        <v/>
      </c>
      <c r="AF1456" s="25"/>
      <c r="AG1456" s="25"/>
      <c r="AH1456" s="25"/>
      <c r="AI1456" s="25"/>
      <c r="AJ1456" s="47" t="str">
        <f t="shared" si="413"/>
        <v/>
      </c>
      <c r="AK1456" s="48" t="str">
        <f t="shared" si="407"/>
        <v/>
      </c>
      <c r="AL1456" s="47" t="str">
        <f t="shared" si="418"/>
        <v/>
      </c>
      <c r="AM1456" s="27"/>
      <c r="AN1456" s="36" t="str">
        <f t="shared" si="408"/>
        <v/>
      </c>
      <c r="AO1456" s="39" t="str">
        <f t="shared" si="422"/>
        <v/>
      </c>
      <c r="AP1456" s="39" t="str">
        <f t="shared" si="414"/>
        <v>X</v>
      </c>
      <c r="AQ1456" s="97" t="str">
        <f t="shared" si="409"/>
        <v/>
      </c>
      <c r="AR1456" s="140" t="str">
        <f>_xlfn.IFNA(IF(AND(MATCH(B1456,SlNrfürStrecke!A:A,0)&gt;0,MATCH(C1456,SlNrfürStrecke!B:B,0)&gt;0)=TRUE,"ja","nein"),"nein")</f>
        <v>ja</v>
      </c>
      <c r="AS1456" s="140" t="str">
        <f t="shared" si="415"/>
        <v>ja</v>
      </c>
      <c r="AT1456" s="113" t="str">
        <f t="shared" si="416"/>
        <v>Nein</v>
      </c>
      <c r="AU1456" s="113"/>
      <c r="AV1456" s="141" t="s">
        <v>3607</v>
      </c>
    </row>
    <row r="1457" spans="1:48" s="39" customFormat="1" x14ac:dyDescent="0.25">
      <c r="A1457" s="23" t="s">
        <v>2345</v>
      </c>
      <c r="B1457" s="77">
        <v>91705</v>
      </c>
      <c r="C1457" s="80" t="s">
        <v>3</v>
      </c>
      <c r="D1457" s="81" t="s">
        <v>3</v>
      </c>
      <c r="E1457" s="37" t="b">
        <f t="shared" si="417"/>
        <v>1</v>
      </c>
      <c r="F1457" s="37" t="b">
        <f t="shared" si="410"/>
        <v>0</v>
      </c>
      <c r="G1457" s="38" t="str">
        <f t="shared" si="419"/>
        <v xml:space="preserve">91705  </v>
      </c>
      <c r="H1457" s="18" t="s">
        <v>2107</v>
      </c>
      <c r="I1457" s="93" t="s">
        <v>2346</v>
      </c>
      <c r="J1457" s="19" t="s">
        <v>3</v>
      </c>
      <c r="K1457" s="19" t="s">
        <v>3</v>
      </c>
      <c r="L1457" s="51"/>
      <c r="M1457" s="51"/>
      <c r="N1457" s="19" t="str">
        <f t="shared" si="420"/>
        <v/>
      </c>
      <c r="O1457" s="22" t="str">
        <f t="shared" ca="1" si="423"/>
        <v>ja</v>
      </c>
      <c r="P1457" s="22" t="str">
        <f t="shared" ca="1" si="424"/>
        <v>ja</v>
      </c>
      <c r="Q1457" s="20" t="str">
        <f t="shared" ca="1" si="421"/>
        <v>Ja</v>
      </c>
      <c r="R1457" s="53" t="s">
        <v>2106</v>
      </c>
      <c r="S1457" s="73" t="s">
        <v>2345</v>
      </c>
      <c r="T1457" s="28"/>
      <c r="U1457" s="33" t="str">
        <f t="shared" si="411"/>
        <v/>
      </c>
      <c r="V1457" s="29"/>
      <c r="W1457" s="35"/>
      <c r="X1457" s="35"/>
      <c r="Y1457" s="35"/>
      <c r="Z1457" s="35"/>
      <c r="AA1457" s="24" t="str">
        <f>IF(W1457&lt;&gt;"",VLOOKUP(W1457,'Anlagentypen strukt inkl RD end'!$A$2:$H$40,8),"")</f>
        <v/>
      </c>
      <c r="AB1457" s="24" t="str">
        <f>IF(X1457&lt;&gt;"",VLOOKUP(X1457,'Anlagentypen strukt inkl RD end'!$A$2:$H$40,8),"")</f>
        <v/>
      </c>
      <c r="AC1457" s="24" t="str">
        <f>IF(Y1457&lt;&gt;"",VLOOKUP(Y1457,'Anlagentypen strukt inkl RD end'!$A$2:$H$40,8),"")</f>
        <v/>
      </c>
      <c r="AD1457" s="24" t="str">
        <f>IF(Z1457&lt;&gt;"",VLOOKUP(Z1457,'Anlagentypen strukt inkl RD end'!$A$2:$H$40,8),"")</f>
        <v/>
      </c>
      <c r="AE1457" s="33" t="str">
        <f t="shared" si="412"/>
        <v/>
      </c>
      <c r="AF1457" s="25"/>
      <c r="AG1457" s="25"/>
      <c r="AH1457" s="25"/>
      <c r="AI1457" s="25"/>
      <c r="AJ1457" s="47" t="str">
        <f t="shared" si="413"/>
        <v/>
      </c>
      <c r="AK1457" s="48" t="str">
        <f t="shared" si="407"/>
        <v/>
      </c>
      <c r="AL1457" s="47" t="str">
        <f t="shared" si="418"/>
        <v/>
      </c>
      <c r="AM1457" s="27"/>
      <c r="AN1457" s="36" t="str">
        <f t="shared" si="408"/>
        <v/>
      </c>
      <c r="AO1457" s="39" t="str">
        <f t="shared" si="422"/>
        <v/>
      </c>
      <c r="AP1457" s="39" t="str">
        <f t="shared" si="414"/>
        <v>X</v>
      </c>
      <c r="AQ1457" s="97" t="str">
        <f t="shared" si="409"/>
        <v/>
      </c>
      <c r="AR1457" s="140" t="str">
        <f>_xlfn.IFNA(IF(AND(MATCH(B1457,SlNrfürStrecke!A:A,0)&gt;0,MATCH(C1457,SlNrfürStrecke!B:B,0)&gt;0)=TRUE,"ja","nein"),"nein")</f>
        <v>ja</v>
      </c>
      <c r="AS1457" s="140" t="str">
        <f t="shared" si="415"/>
        <v>ja</v>
      </c>
      <c r="AT1457" s="113" t="str">
        <f t="shared" si="416"/>
        <v>Nein</v>
      </c>
      <c r="AU1457" s="113"/>
      <c r="AV1457" s="141" t="s">
        <v>3607</v>
      </c>
    </row>
    <row r="1458" spans="1:48" s="39" customFormat="1" hidden="1" x14ac:dyDescent="0.25">
      <c r="A1458" s="23"/>
      <c r="B1458" s="77">
        <v>91705</v>
      </c>
      <c r="C1458" s="81" t="s">
        <v>7</v>
      </c>
      <c r="D1458" s="81" t="s">
        <v>8</v>
      </c>
      <c r="E1458" s="37" t="b">
        <f t="shared" si="417"/>
        <v>0</v>
      </c>
      <c r="F1458" s="37" t="b">
        <f t="shared" si="410"/>
        <v>0</v>
      </c>
      <c r="G1458" s="38" t="str">
        <f t="shared" si="419"/>
        <v>91705 77 g</v>
      </c>
      <c r="H1458" s="18" t="s">
        <v>2107</v>
      </c>
      <c r="I1458" s="94" t="s">
        <v>9</v>
      </c>
      <c r="J1458" s="19" t="s">
        <v>3</v>
      </c>
      <c r="K1458" s="19" t="s">
        <v>3</v>
      </c>
      <c r="L1458" s="51"/>
      <c r="M1458" s="51"/>
      <c r="N1458" s="19" t="str">
        <f t="shared" si="420"/>
        <v/>
      </c>
      <c r="O1458" s="22" t="str">
        <f t="shared" ca="1" si="423"/>
        <v>ja</v>
      </c>
      <c r="P1458" s="22" t="str">
        <f t="shared" ca="1" si="424"/>
        <v>ja</v>
      </c>
      <c r="Q1458" s="20" t="str">
        <f t="shared" ca="1" si="421"/>
        <v>Ja</v>
      </c>
      <c r="R1458" s="53" t="s">
        <v>2108</v>
      </c>
      <c r="S1458" s="84"/>
      <c r="T1458" s="83"/>
      <c r="U1458" s="33" t="str">
        <f t="shared" si="411"/>
        <v/>
      </c>
      <c r="V1458" s="29"/>
      <c r="W1458" s="35"/>
      <c r="X1458" s="35"/>
      <c r="Y1458" s="35"/>
      <c r="Z1458" s="35"/>
      <c r="AA1458" s="24" t="str">
        <f>IF(W1458&lt;&gt;"",VLOOKUP(W1458,'Anlagentypen strukt inkl RD end'!$A$2:$H$40,8),"")</f>
        <v/>
      </c>
      <c r="AB1458" s="24" t="str">
        <f>IF(X1458&lt;&gt;"",VLOOKUP(X1458,'Anlagentypen strukt inkl RD end'!$A$2:$H$40,8),"")</f>
        <v/>
      </c>
      <c r="AC1458" s="24" t="str">
        <f>IF(Y1458&lt;&gt;"",VLOOKUP(Y1458,'Anlagentypen strukt inkl RD end'!$A$2:$H$40,8),"")</f>
        <v/>
      </c>
      <c r="AD1458" s="24" t="str">
        <f>IF(Z1458&lt;&gt;"",VLOOKUP(Z1458,'Anlagentypen strukt inkl RD end'!$A$2:$H$40,8),"")</f>
        <v/>
      </c>
      <c r="AE1458" s="33" t="str">
        <f t="shared" si="412"/>
        <v/>
      </c>
      <c r="AF1458" s="25"/>
      <c r="AG1458" s="25"/>
      <c r="AH1458" s="25"/>
      <c r="AI1458" s="25"/>
      <c r="AJ1458" s="47" t="str">
        <f t="shared" si="413"/>
        <v/>
      </c>
      <c r="AK1458" s="48" t="str">
        <f t="shared" si="407"/>
        <v/>
      </c>
      <c r="AL1458" s="47" t="str">
        <f t="shared" si="418"/>
        <v/>
      </c>
      <c r="AM1458" s="27"/>
      <c r="AN1458" s="36" t="str">
        <f t="shared" si="408"/>
        <v/>
      </c>
      <c r="AO1458" s="39" t="str">
        <f t="shared" si="422"/>
        <v/>
      </c>
      <c r="AP1458" s="39" t="str">
        <f t="shared" si="414"/>
        <v/>
      </c>
      <c r="AQ1458" s="97" t="str">
        <f t="shared" si="409"/>
        <v/>
      </c>
      <c r="AR1458" s="113" t="str">
        <f>_xlfn.IFNA(IF(AND(MATCH(B1458,SlNrfürStrecke!A:A,0)&gt;0,MATCH(C1458,SlNrfürStrecke!B:B,0)&gt;0)=TRUE,"ja","nein"),"nein")</f>
        <v>nein</v>
      </c>
      <c r="AS1458" s="140" t="str">
        <f t="shared" si="415"/>
        <v>nein</v>
      </c>
      <c r="AT1458" s="113" t="str">
        <f t="shared" si="416"/>
        <v>Ja</v>
      </c>
      <c r="AU1458" s="113"/>
      <c r="AV1458" s="141" t="s">
        <v>3607</v>
      </c>
    </row>
    <row r="1459" spans="1:48" s="39" customFormat="1" ht="26.4" x14ac:dyDescent="0.25">
      <c r="A1459" s="23" t="s">
        <v>2345</v>
      </c>
      <c r="B1459" s="77">
        <v>92101</v>
      </c>
      <c r="C1459" s="80" t="s">
        <v>3</v>
      </c>
      <c r="D1459" s="81" t="s">
        <v>3</v>
      </c>
      <c r="E1459" s="37" t="b">
        <f t="shared" si="417"/>
        <v>1</v>
      </c>
      <c r="F1459" s="37" t="b">
        <f t="shared" si="410"/>
        <v>0</v>
      </c>
      <c r="G1459" s="38" t="str">
        <f t="shared" si="419"/>
        <v xml:space="preserve">92101  </v>
      </c>
      <c r="H1459" s="18" t="s">
        <v>2110</v>
      </c>
      <c r="I1459" s="93" t="s">
        <v>2346</v>
      </c>
      <c r="J1459" s="19" t="s">
        <v>3</v>
      </c>
      <c r="K1459" s="19" t="s">
        <v>3</v>
      </c>
      <c r="L1459" s="51"/>
      <c r="M1459" s="51"/>
      <c r="N1459" s="19" t="str">
        <f t="shared" si="420"/>
        <v/>
      </c>
      <c r="O1459" s="22" t="str">
        <f t="shared" ca="1" si="423"/>
        <v>ja</v>
      </c>
      <c r="P1459" s="22" t="str">
        <f t="shared" ca="1" si="424"/>
        <v>ja</v>
      </c>
      <c r="Q1459" s="20" t="str">
        <f t="shared" ca="1" si="421"/>
        <v>Ja</v>
      </c>
      <c r="R1459" s="53" t="s">
        <v>2109</v>
      </c>
      <c r="S1459" s="73" t="s">
        <v>2345</v>
      </c>
      <c r="T1459" s="28"/>
      <c r="U1459" s="33" t="str">
        <f t="shared" si="411"/>
        <v/>
      </c>
      <c r="V1459" s="29"/>
      <c r="W1459" s="35"/>
      <c r="X1459" s="35"/>
      <c r="Y1459" s="35"/>
      <c r="Z1459" s="35"/>
      <c r="AA1459" s="24" t="str">
        <f>IF(W1459&lt;&gt;"",VLOOKUP(W1459,'Anlagentypen strukt inkl RD end'!$A$2:$H$40,8),"")</f>
        <v/>
      </c>
      <c r="AB1459" s="24" t="str">
        <f>IF(X1459&lt;&gt;"",VLOOKUP(X1459,'Anlagentypen strukt inkl RD end'!$A$2:$H$40,8),"")</f>
        <v/>
      </c>
      <c r="AC1459" s="24" t="str">
        <f>IF(Y1459&lt;&gt;"",VLOOKUP(Y1459,'Anlagentypen strukt inkl RD end'!$A$2:$H$40,8),"")</f>
        <v/>
      </c>
      <c r="AD1459" s="24" t="str">
        <f>IF(Z1459&lt;&gt;"",VLOOKUP(Z1459,'Anlagentypen strukt inkl RD end'!$A$2:$H$40,8),"")</f>
        <v/>
      </c>
      <c r="AE1459" s="33" t="str">
        <f t="shared" si="412"/>
        <v/>
      </c>
      <c r="AF1459" s="25"/>
      <c r="AG1459" s="25"/>
      <c r="AH1459" s="25"/>
      <c r="AI1459" s="25"/>
      <c r="AJ1459" s="47" t="str">
        <f t="shared" si="413"/>
        <v/>
      </c>
      <c r="AK1459" s="48" t="str">
        <f t="shared" si="407"/>
        <v/>
      </c>
      <c r="AL1459" s="47" t="str">
        <f t="shared" si="418"/>
        <v/>
      </c>
      <c r="AM1459" s="27"/>
      <c r="AN1459" s="36" t="str">
        <f t="shared" si="408"/>
        <v/>
      </c>
      <c r="AO1459" s="39" t="str">
        <f t="shared" si="422"/>
        <v/>
      </c>
      <c r="AP1459" s="39" t="str">
        <f t="shared" si="414"/>
        <v>X</v>
      </c>
      <c r="AQ1459" s="97" t="str">
        <f t="shared" si="409"/>
        <v/>
      </c>
      <c r="AR1459" s="140" t="str">
        <f>_xlfn.IFNA(IF(AND(MATCH(B1459,SlNrfürStrecke!A:A,0)&gt;0,MATCH(C1459,SlNrfürStrecke!B:B,0)&gt;0)=TRUE,"ja","nein"),"nein")</f>
        <v>ja</v>
      </c>
      <c r="AS1459" s="140" t="str">
        <f t="shared" si="415"/>
        <v>ja</v>
      </c>
      <c r="AT1459" s="113" t="str">
        <f t="shared" si="416"/>
        <v>Nein</v>
      </c>
      <c r="AU1459" s="113"/>
      <c r="AV1459" s="141" t="s">
        <v>3607</v>
      </c>
    </row>
    <row r="1460" spans="1:48" s="39" customFormat="1" x14ac:dyDescent="0.25">
      <c r="A1460" s="23" t="s">
        <v>2345</v>
      </c>
      <c r="B1460" s="77">
        <v>92102</v>
      </c>
      <c r="C1460" s="80" t="s">
        <v>3</v>
      </c>
      <c r="D1460" s="81"/>
      <c r="E1460" s="37" t="b">
        <f t="shared" si="417"/>
        <v>1</v>
      </c>
      <c r="F1460" s="37" t="b">
        <f t="shared" si="410"/>
        <v>0</v>
      </c>
      <c r="G1460" s="38" t="str">
        <f t="shared" si="419"/>
        <v xml:space="preserve">92102  </v>
      </c>
      <c r="H1460" s="18" t="s">
        <v>2112</v>
      </c>
      <c r="I1460" s="93" t="s">
        <v>2346</v>
      </c>
      <c r="J1460" s="19" t="s">
        <v>3</v>
      </c>
      <c r="K1460" s="19" t="s">
        <v>3</v>
      </c>
      <c r="L1460" s="51"/>
      <c r="M1460" s="51"/>
      <c r="N1460" s="19" t="str">
        <f t="shared" si="420"/>
        <v/>
      </c>
      <c r="O1460" s="22" t="str">
        <f t="shared" ca="1" si="423"/>
        <v>ja</v>
      </c>
      <c r="P1460" s="22" t="str">
        <f t="shared" ca="1" si="424"/>
        <v>ja</v>
      </c>
      <c r="Q1460" s="20" t="str">
        <f t="shared" ca="1" si="421"/>
        <v>Ja</v>
      </c>
      <c r="R1460" s="53" t="s">
        <v>2111</v>
      </c>
      <c r="S1460" s="73" t="s">
        <v>2345</v>
      </c>
      <c r="T1460" s="28"/>
      <c r="U1460" s="33" t="str">
        <f t="shared" si="411"/>
        <v/>
      </c>
      <c r="V1460" s="29"/>
      <c r="W1460" s="35"/>
      <c r="X1460" s="35"/>
      <c r="Y1460" s="35"/>
      <c r="Z1460" s="35"/>
      <c r="AA1460" s="24" t="str">
        <f>IF(W1460&lt;&gt;"",VLOOKUP(W1460,'Anlagentypen strukt inkl RD end'!$A$2:$H$40,8),"")</f>
        <v/>
      </c>
      <c r="AB1460" s="24" t="str">
        <f>IF(X1460&lt;&gt;"",VLOOKUP(X1460,'Anlagentypen strukt inkl RD end'!$A$2:$H$40,8),"")</f>
        <v/>
      </c>
      <c r="AC1460" s="24" t="str">
        <f>IF(Y1460&lt;&gt;"",VLOOKUP(Y1460,'Anlagentypen strukt inkl RD end'!$A$2:$H$40,8),"")</f>
        <v/>
      </c>
      <c r="AD1460" s="24" t="str">
        <f>IF(Z1460&lt;&gt;"",VLOOKUP(Z1460,'Anlagentypen strukt inkl RD end'!$A$2:$H$40,8),"")</f>
        <v/>
      </c>
      <c r="AE1460" s="33" t="str">
        <f t="shared" si="412"/>
        <v/>
      </c>
      <c r="AF1460" s="25"/>
      <c r="AG1460" s="25"/>
      <c r="AH1460" s="25"/>
      <c r="AI1460" s="25"/>
      <c r="AJ1460" s="47" t="str">
        <f t="shared" si="413"/>
        <v/>
      </c>
      <c r="AK1460" s="48" t="str">
        <f t="shared" si="407"/>
        <v/>
      </c>
      <c r="AL1460" s="47" t="str">
        <f t="shared" si="418"/>
        <v/>
      </c>
      <c r="AM1460" s="27"/>
      <c r="AN1460" s="36" t="str">
        <f t="shared" si="408"/>
        <v/>
      </c>
      <c r="AO1460" s="39" t="str">
        <f t="shared" si="422"/>
        <v/>
      </c>
      <c r="AP1460" s="39" t="str">
        <f t="shared" si="414"/>
        <v>X</v>
      </c>
      <c r="AQ1460" s="97" t="str">
        <f t="shared" si="409"/>
        <v/>
      </c>
      <c r="AR1460" s="140" t="s">
        <v>3606</v>
      </c>
      <c r="AS1460" s="140" t="str">
        <f t="shared" si="415"/>
        <v>nein</v>
      </c>
      <c r="AT1460" s="113" t="str">
        <f t="shared" si="416"/>
        <v>Ja</v>
      </c>
      <c r="AU1460" s="113"/>
      <c r="AV1460" s="141" t="s">
        <v>3607</v>
      </c>
    </row>
    <row r="1461" spans="1:48" s="39" customFormat="1" x14ac:dyDescent="0.25">
      <c r="A1461" s="23" t="s">
        <v>2345</v>
      </c>
      <c r="B1461" s="77">
        <v>92103</v>
      </c>
      <c r="C1461" s="80" t="s">
        <v>3</v>
      </c>
      <c r="D1461" s="81" t="s">
        <v>3</v>
      </c>
      <c r="E1461" s="37" t="b">
        <f t="shared" si="417"/>
        <v>1</v>
      </c>
      <c r="F1461" s="37" t="b">
        <f t="shared" si="410"/>
        <v>0</v>
      </c>
      <c r="G1461" s="38" t="str">
        <f t="shared" si="419"/>
        <v xml:space="preserve">92103  </v>
      </c>
      <c r="H1461" s="18" t="s">
        <v>2114</v>
      </c>
      <c r="I1461" s="93" t="s">
        <v>2346</v>
      </c>
      <c r="J1461" s="19" t="s">
        <v>3</v>
      </c>
      <c r="K1461" s="19" t="s">
        <v>3</v>
      </c>
      <c r="L1461" s="51"/>
      <c r="M1461" s="51"/>
      <c r="N1461" s="19" t="str">
        <f t="shared" si="420"/>
        <v/>
      </c>
      <c r="O1461" s="22" t="str">
        <f t="shared" ca="1" si="423"/>
        <v>ja</v>
      </c>
      <c r="P1461" s="22" t="str">
        <f t="shared" ca="1" si="424"/>
        <v>ja</v>
      </c>
      <c r="Q1461" s="20" t="str">
        <f t="shared" ca="1" si="421"/>
        <v>Ja</v>
      </c>
      <c r="R1461" s="53" t="s">
        <v>2113</v>
      </c>
      <c r="S1461" s="73" t="s">
        <v>2345</v>
      </c>
      <c r="T1461" s="28"/>
      <c r="U1461" s="33" t="str">
        <f t="shared" si="411"/>
        <v/>
      </c>
      <c r="V1461" s="29"/>
      <c r="W1461" s="35"/>
      <c r="X1461" s="35"/>
      <c r="Y1461" s="35"/>
      <c r="Z1461" s="35"/>
      <c r="AA1461" s="24" t="str">
        <f>IF(W1461&lt;&gt;"",VLOOKUP(W1461,'Anlagentypen strukt inkl RD end'!$A$2:$H$40,8),"")</f>
        <v/>
      </c>
      <c r="AB1461" s="24" t="str">
        <f>IF(X1461&lt;&gt;"",VLOOKUP(X1461,'Anlagentypen strukt inkl RD end'!$A$2:$H$40,8),"")</f>
        <v/>
      </c>
      <c r="AC1461" s="24" t="str">
        <f>IF(Y1461&lt;&gt;"",VLOOKUP(Y1461,'Anlagentypen strukt inkl RD end'!$A$2:$H$40,8),"")</f>
        <v/>
      </c>
      <c r="AD1461" s="24" t="str">
        <f>IF(Z1461&lt;&gt;"",VLOOKUP(Z1461,'Anlagentypen strukt inkl RD end'!$A$2:$H$40,8),"")</f>
        <v/>
      </c>
      <c r="AE1461" s="63"/>
      <c r="AF1461" s="25"/>
      <c r="AG1461" s="25"/>
      <c r="AH1461" s="25"/>
      <c r="AI1461" s="25"/>
      <c r="AJ1461" s="47" t="str">
        <f t="shared" si="413"/>
        <v/>
      </c>
      <c r="AK1461" s="48" t="str">
        <f t="shared" si="407"/>
        <v/>
      </c>
      <c r="AL1461" s="47" t="str">
        <f t="shared" si="418"/>
        <v/>
      </c>
      <c r="AM1461" s="27"/>
      <c r="AN1461" s="36" t="str">
        <f t="shared" si="408"/>
        <v/>
      </c>
      <c r="AO1461" s="39" t="str">
        <f t="shared" si="422"/>
        <v/>
      </c>
      <c r="AP1461" s="39" t="str">
        <f t="shared" si="414"/>
        <v>X</v>
      </c>
      <c r="AQ1461" s="97" t="str">
        <f t="shared" si="409"/>
        <v/>
      </c>
      <c r="AR1461" s="140" t="str">
        <f>_xlfn.IFNA(IF(AND(MATCH(B1461,SlNrfürStrecke!A:A,0)&gt;0,MATCH(C1461,SlNrfürStrecke!B:B,0)&gt;0)=TRUE,"ja","nein"),"nein")</f>
        <v>ja</v>
      </c>
      <c r="AS1461" s="140" t="str">
        <f t="shared" si="415"/>
        <v>ja</v>
      </c>
      <c r="AT1461" s="113" t="str">
        <f t="shared" si="416"/>
        <v>Nein</v>
      </c>
      <c r="AU1461" s="113"/>
      <c r="AV1461" s="141" t="s">
        <v>3607</v>
      </c>
    </row>
    <row r="1462" spans="1:48" s="39" customFormat="1" x14ac:dyDescent="0.25">
      <c r="A1462" s="23" t="s">
        <v>2345</v>
      </c>
      <c r="B1462" s="77">
        <v>92104</v>
      </c>
      <c r="C1462" s="80" t="s">
        <v>3</v>
      </c>
      <c r="D1462" s="81" t="s">
        <v>3</v>
      </c>
      <c r="E1462" s="37" t="b">
        <f t="shared" si="417"/>
        <v>1</v>
      </c>
      <c r="F1462" s="37" t="b">
        <f t="shared" si="410"/>
        <v>0</v>
      </c>
      <c r="G1462" s="38" t="str">
        <f t="shared" si="419"/>
        <v xml:space="preserve">92104  </v>
      </c>
      <c r="H1462" s="18" t="s">
        <v>2116</v>
      </c>
      <c r="I1462" s="93" t="s">
        <v>2346</v>
      </c>
      <c r="J1462" s="19" t="s">
        <v>3</v>
      </c>
      <c r="K1462" s="19" t="s">
        <v>3</v>
      </c>
      <c r="L1462" s="51"/>
      <c r="M1462" s="51"/>
      <c r="N1462" s="19" t="str">
        <f t="shared" si="420"/>
        <v/>
      </c>
      <c r="O1462" s="22" t="str">
        <f t="shared" ca="1" si="423"/>
        <v>ja</v>
      </c>
      <c r="P1462" s="22" t="str">
        <f t="shared" ca="1" si="424"/>
        <v>ja</v>
      </c>
      <c r="Q1462" s="20" t="str">
        <f t="shared" ca="1" si="421"/>
        <v>Ja</v>
      </c>
      <c r="R1462" s="53" t="s">
        <v>2115</v>
      </c>
      <c r="S1462" s="73" t="s">
        <v>2345</v>
      </c>
      <c r="T1462" s="28"/>
      <c r="U1462" s="33" t="str">
        <f t="shared" si="411"/>
        <v/>
      </c>
      <c r="V1462" s="29"/>
      <c r="W1462" s="35"/>
      <c r="X1462" s="35"/>
      <c r="Y1462" s="35"/>
      <c r="Z1462" s="35"/>
      <c r="AA1462" s="24" t="str">
        <f>IF(W1462&lt;&gt;"",VLOOKUP(W1462,'Anlagentypen strukt inkl RD end'!$A$2:$H$40,8),"")</f>
        <v/>
      </c>
      <c r="AB1462" s="24" t="str">
        <f>IF(X1462&lt;&gt;"",VLOOKUP(X1462,'Anlagentypen strukt inkl RD end'!$A$2:$H$40,8),"")</f>
        <v/>
      </c>
      <c r="AC1462" s="24" t="str">
        <f>IF(Y1462&lt;&gt;"",VLOOKUP(Y1462,'Anlagentypen strukt inkl RD end'!$A$2:$H$40,8),"")</f>
        <v/>
      </c>
      <c r="AD1462" s="24" t="str">
        <f>IF(Z1462&lt;&gt;"",VLOOKUP(Z1462,'Anlagentypen strukt inkl RD end'!$A$2:$H$40,8),"")</f>
        <v/>
      </c>
      <c r="AE1462" s="63" t="str">
        <f t="shared" ref="AE1462:AE1486" si="425">AA1462&amp;AB1462&amp;AD1462</f>
        <v/>
      </c>
      <c r="AF1462" s="25"/>
      <c r="AG1462" s="25"/>
      <c r="AH1462" s="25"/>
      <c r="AI1462" s="25"/>
      <c r="AJ1462" s="47" t="str">
        <f t="shared" si="413"/>
        <v/>
      </c>
      <c r="AK1462" s="48" t="str">
        <f t="shared" si="407"/>
        <v/>
      </c>
      <c r="AL1462" s="47" t="str">
        <f t="shared" si="418"/>
        <v/>
      </c>
      <c r="AM1462" s="27"/>
      <c r="AN1462" s="36" t="str">
        <f t="shared" si="408"/>
        <v/>
      </c>
      <c r="AO1462" s="39" t="str">
        <f t="shared" si="422"/>
        <v/>
      </c>
      <c r="AP1462" s="39" t="str">
        <f t="shared" si="414"/>
        <v>X</v>
      </c>
      <c r="AQ1462" s="97" t="str">
        <f t="shared" si="409"/>
        <v/>
      </c>
      <c r="AR1462" s="140" t="str">
        <f>_xlfn.IFNA(IF(AND(MATCH(B1462,SlNrfürStrecke!A:A,0)&gt;0,MATCH(C1462,SlNrfürStrecke!B:B,0)&gt;0)=TRUE,"ja","nein"),"nein")</f>
        <v>ja</v>
      </c>
      <c r="AS1462" s="140" t="str">
        <f t="shared" si="415"/>
        <v>ja</v>
      </c>
      <c r="AT1462" s="113" t="str">
        <f t="shared" si="416"/>
        <v>Nein</v>
      </c>
      <c r="AU1462" s="113"/>
      <c r="AV1462" s="141" t="s">
        <v>3607</v>
      </c>
    </row>
    <row r="1463" spans="1:48" s="39" customFormat="1" x14ac:dyDescent="0.25">
      <c r="A1463" s="23" t="s">
        <v>2345</v>
      </c>
      <c r="B1463" s="77">
        <v>92105</v>
      </c>
      <c r="C1463" s="80" t="s">
        <v>3</v>
      </c>
      <c r="D1463" s="81" t="s">
        <v>3</v>
      </c>
      <c r="E1463" s="37" t="b">
        <f t="shared" si="417"/>
        <v>1</v>
      </c>
      <c r="F1463" s="37" t="b">
        <f t="shared" si="410"/>
        <v>0</v>
      </c>
      <c r="G1463" s="38" t="str">
        <f t="shared" si="419"/>
        <v xml:space="preserve">92105  </v>
      </c>
      <c r="H1463" s="18" t="s">
        <v>2118</v>
      </c>
      <c r="I1463" s="93" t="s">
        <v>2346</v>
      </c>
      <c r="J1463" s="19" t="s">
        <v>3</v>
      </c>
      <c r="K1463" s="19" t="s">
        <v>3</v>
      </c>
      <c r="L1463" s="51"/>
      <c r="M1463" s="51"/>
      <c r="N1463" s="19" t="str">
        <f t="shared" si="420"/>
        <v/>
      </c>
      <c r="O1463" s="22" t="str">
        <f t="shared" ca="1" si="423"/>
        <v>ja</v>
      </c>
      <c r="P1463" s="22" t="str">
        <f t="shared" ca="1" si="424"/>
        <v>ja</v>
      </c>
      <c r="Q1463" s="20" t="str">
        <f t="shared" ca="1" si="421"/>
        <v>Ja</v>
      </c>
      <c r="R1463" s="53" t="s">
        <v>2117</v>
      </c>
      <c r="S1463" s="73" t="s">
        <v>2345</v>
      </c>
      <c r="T1463" s="28"/>
      <c r="U1463" s="33" t="str">
        <f t="shared" si="411"/>
        <v/>
      </c>
      <c r="V1463" s="29"/>
      <c r="W1463" s="35"/>
      <c r="X1463" s="35"/>
      <c r="Y1463" s="35"/>
      <c r="Z1463" s="35"/>
      <c r="AA1463" s="24" t="str">
        <f>IF(W1463&lt;&gt;"",VLOOKUP(W1463,'Anlagentypen strukt inkl RD end'!$A$2:$H$40,8),"")</f>
        <v/>
      </c>
      <c r="AB1463" s="24" t="str">
        <f>IF(X1463&lt;&gt;"",VLOOKUP(X1463,'Anlagentypen strukt inkl RD end'!$A$2:$H$40,8),"")</f>
        <v/>
      </c>
      <c r="AC1463" s="24" t="str">
        <f>IF(Y1463&lt;&gt;"",VLOOKUP(Y1463,'Anlagentypen strukt inkl RD end'!$A$2:$H$40,8),"")</f>
        <v/>
      </c>
      <c r="AD1463" s="24" t="str">
        <f>IF(Z1463&lt;&gt;"",VLOOKUP(Z1463,'Anlagentypen strukt inkl RD end'!$A$2:$H$40,8),"")</f>
        <v/>
      </c>
      <c r="AE1463" s="63" t="str">
        <f t="shared" si="425"/>
        <v/>
      </c>
      <c r="AF1463" s="25"/>
      <c r="AG1463" s="25"/>
      <c r="AH1463" s="25"/>
      <c r="AI1463" s="25"/>
      <c r="AJ1463" s="47" t="str">
        <f t="shared" si="413"/>
        <v/>
      </c>
      <c r="AK1463" s="48" t="str">
        <f t="shared" si="407"/>
        <v/>
      </c>
      <c r="AL1463" s="47" t="str">
        <f t="shared" si="418"/>
        <v/>
      </c>
      <c r="AM1463" s="27"/>
      <c r="AN1463" s="36" t="str">
        <f t="shared" si="408"/>
        <v/>
      </c>
      <c r="AO1463" s="39" t="str">
        <f t="shared" si="422"/>
        <v/>
      </c>
      <c r="AP1463" s="39" t="str">
        <f t="shared" si="414"/>
        <v>X</v>
      </c>
      <c r="AQ1463" s="97" t="str">
        <f t="shared" si="409"/>
        <v/>
      </c>
      <c r="AR1463" s="140" t="str">
        <f>_xlfn.IFNA(IF(AND(MATCH(B1463,SlNrfürStrecke!A:A,0)&gt;0,MATCH(C1463,SlNrfürStrecke!B:B,0)&gt;0)=TRUE,"ja","nein"),"nein")</f>
        <v>ja</v>
      </c>
      <c r="AS1463" s="140" t="str">
        <f t="shared" si="415"/>
        <v>ja</v>
      </c>
      <c r="AT1463" s="113" t="str">
        <f t="shared" si="416"/>
        <v>Nein</v>
      </c>
      <c r="AU1463" s="113"/>
      <c r="AV1463" s="141" t="s">
        <v>3607</v>
      </c>
    </row>
    <row r="1464" spans="1:48" s="39" customFormat="1" x14ac:dyDescent="0.25">
      <c r="A1464" s="23" t="s">
        <v>2345</v>
      </c>
      <c r="B1464" s="77">
        <v>92105</v>
      </c>
      <c r="C1464" s="81" t="s">
        <v>2120</v>
      </c>
      <c r="D1464" s="81" t="s">
        <v>3</v>
      </c>
      <c r="E1464" s="37" t="b">
        <f t="shared" si="417"/>
        <v>1</v>
      </c>
      <c r="F1464" s="37" t="b">
        <f t="shared" si="410"/>
        <v>0</v>
      </c>
      <c r="G1464" s="38" t="str">
        <f t="shared" si="419"/>
        <v xml:space="preserve">92105 67 </v>
      </c>
      <c r="H1464" s="18" t="s">
        <v>2118</v>
      </c>
      <c r="I1464" s="94" t="s">
        <v>2121</v>
      </c>
      <c r="J1464" s="19" t="s">
        <v>3</v>
      </c>
      <c r="K1464" s="19" t="s">
        <v>3</v>
      </c>
      <c r="L1464" s="51"/>
      <c r="M1464" s="51"/>
      <c r="N1464" s="19" t="str">
        <f t="shared" si="420"/>
        <v/>
      </c>
      <c r="O1464" s="22" t="str">
        <f t="shared" ca="1" si="423"/>
        <v>ja</v>
      </c>
      <c r="P1464" s="22" t="str">
        <f t="shared" ca="1" si="424"/>
        <v>ja</v>
      </c>
      <c r="Q1464" s="20" t="str">
        <f t="shared" ca="1" si="421"/>
        <v>Ja</v>
      </c>
      <c r="R1464" s="53" t="s">
        <v>2119</v>
      </c>
      <c r="S1464" s="73" t="s">
        <v>2345</v>
      </c>
      <c r="T1464" s="28"/>
      <c r="U1464" s="33" t="str">
        <f t="shared" si="411"/>
        <v/>
      </c>
      <c r="V1464" s="29"/>
      <c r="W1464" s="35"/>
      <c r="X1464" s="35"/>
      <c r="Y1464" s="35"/>
      <c r="Z1464" s="35"/>
      <c r="AA1464" s="24" t="str">
        <f>IF(W1464&lt;&gt;"",VLOOKUP(W1464,'Anlagentypen strukt inkl RD end'!$A$2:$H$40,8),"")</f>
        <v/>
      </c>
      <c r="AB1464" s="24" t="str">
        <f>IF(X1464&lt;&gt;"",VLOOKUP(X1464,'Anlagentypen strukt inkl RD end'!$A$2:$H$40,8),"")</f>
        <v/>
      </c>
      <c r="AC1464" s="24" t="str">
        <f>IF(Y1464&lt;&gt;"",VLOOKUP(Y1464,'Anlagentypen strukt inkl RD end'!$A$2:$H$40,8),"")</f>
        <v/>
      </c>
      <c r="AD1464" s="24" t="str">
        <f>IF(Z1464&lt;&gt;"",VLOOKUP(Z1464,'Anlagentypen strukt inkl RD end'!$A$2:$H$40,8),"")</f>
        <v/>
      </c>
      <c r="AE1464" s="63" t="str">
        <f t="shared" si="425"/>
        <v/>
      </c>
      <c r="AF1464" s="25"/>
      <c r="AG1464" s="25"/>
      <c r="AH1464" s="25"/>
      <c r="AI1464" s="25"/>
      <c r="AJ1464" s="47" t="str">
        <f t="shared" si="413"/>
        <v/>
      </c>
      <c r="AK1464" s="48" t="str">
        <f t="shared" si="407"/>
        <v/>
      </c>
      <c r="AL1464" s="47" t="str">
        <f t="shared" si="418"/>
        <v/>
      </c>
      <c r="AM1464" s="27"/>
      <c r="AN1464" s="36" t="str">
        <f t="shared" si="408"/>
        <v/>
      </c>
      <c r="AO1464" s="39" t="str">
        <f t="shared" si="422"/>
        <v/>
      </c>
      <c r="AP1464" s="39" t="str">
        <f t="shared" si="414"/>
        <v>X</v>
      </c>
      <c r="AQ1464" s="97" t="str">
        <f t="shared" si="409"/>
        <v/>
      </c>
      <c r="AR1464" s="113" t="str">
        <f>_xlfn.IFNA(IF(AND(MATCH(B1464,SlNrfürStrecke!A:A,0)&gt;0,MATCH(C1464,SlNrfürStrecke!B:B,0)&gt;0)=TRUE,"ja","nein"),"nein")</f>
        <v>ja</v>
      </c>
      <c r="AS1464" s="140" t="str">
        <f t="shared" si="415"/>
        <v>ja</v>
      </c>
      <c r="AT1464" s="113" t="str">
        <f t="shared" si="416"/>
        <v>Nein</v>
      </c>
      <c r="AU1464" s="113"/>
      <c r="AV1464" s="141" t="s">
        <v>3607</v>
      </c>
    </row>
    <row r="1465" spans="1:48" s="39" customFormat="1" ht="26.4" x14ac:dyDescent="0.25">
      <c r="A1465" s="23" t="s">
        <v>2345</v>
      </c>
      <c r="B1465" s="77">
        <v>92105</v>
      </c>
      <c r="C1465" s="81" t="s">
        <v>2123</v>
      </c>
      <c r="D1465" s="81" t="s">
        <v>3</v>
      </c>
      <c r="E1465" s="37" t="b">
        <f t="shared" si="417"/>
        <v>1</v>
      </c>
      <c r="F1465" s="37" t="b">
        <f t="shared" si="410"/>
        <v>0</v>
      </c>
      <c r="G1465" s="38" t="str">
        <f t="shared" si="419"/>
        <v xml:space="preserve">92105 68 </v>
      </c>
      <c r="H1465" s="18" t="s">
        <v>2118</v>
      </c>
      <c r="I1465" s="94" t="s">
        <v>2124</v>
      </c>
      <c r="J1465" s="19" t="s">
        <v>3</v>
      </c>
      <c r="K1465" s="19" t="s">
        <v>3</v>
      </c>
      <c r="L1465" s="51"/>
      <c r="M1465" s="51"/>
      <c r="N1465" s="19" t="str">
        <f t="shared" si="420"/>
        <v/>
      </c>
      <c r="O1465" s="22" t="str">
        <f t="shared" ca="1" si="423"/>
        <v>ja</v>
      </c>
      <c r="P1465" s="22" t="str">
        <f t="shared" ca="1" si="424"/>
        <v>ja</v>
      </c>
      <c r="Q1465" s="20" t="str">
        <f t="shared" ca="1" si="421"/>
        <v>Ja</v>
      </c>
      <c r="R1465" s="53" t="s">
        <v>2122</v>
      </c>
      <c r="S1465" s="73" t="s">
        <v>2345</v>
      </c>
      <c r="T1465" s="28"/>
      <c r="U1465" s="33" t="str">
        <f t="shared" si="411"/>
        <v/>
      </c>
      <c r="V1465" s="29"/>
      <c r="W1465" s="35"/>
      <c r="X1465" s="35"/>
      <c r="Y1465" s="35"/>
      <c r="Z1465" s="35"/>
      <c r="AA1465" s="24" t="str">
        <f>IF(W1465&lt;&gt;"",VLOOKUP(W1465,'Anlagentypen strukt inkl RD end'!$A$2:$H$40,8),"")</f>
        <v/>
      </c>
      <c r="AB1465" s="24" t="str">
        <f>IF(X1465&lt;&gt;"",VLOOKUP(X1465,'Anlagentypen strukt inkl RD end'!$A$2:$H$40,8),"")</f>
        <v/>
      </c>
      <c r="AC1465" s="24" t="str">
        <f>IF(Y1465&lt;&gt;"",VLOOKUP(Y1465,'Anlagentypen strukt inkl RD end'!$A$2:$H$40,8),"")</f>
        <v/>
      </c>
      <c r="AD1465" s="24" t="str">
        <f>IF(Z1465&lt;&gt;"",VLOOKUP(Z1465,'Anlagentypen strukt inkl RD end'!$A$2:$H$40,8),"")</f>
        <v/>
      </c>
      <c r="AE1465" s="63" t="str">
        <f t="shared" si="425"/>
        <v/>
      </c>
      <c r="AF1465" s="25"/>
      <c r="AG1465" s="25"/>
      <c r="AH1465" s="25"/>
      <c r="AI1465" s="25"/>
      <c r="AJ1465" s="47" t="str">
        <f t="shared" si="413"/>
        <v/>
      </c>
      <c r="AK1465" s="48" t="str">
        <f t="shared" si="407"/>
        <v/>
      </c>
      <c r="AL1465" s="47" t="str">
        <f t="shared" si="418"/>
        <v/>
      </c>
      <c r="AM1465" s="27"/>
      <c r="AN1465" s="36" t="str">
        <f t="shared" si="408"/>
        <v/>
      </c>
      <c r="AO1465" s="39" t="str">
        <f t="shared" si="422"/>
        <v/>
      </c>
      <c r="AP1465" s="39" t="str">
        <f t="shared" si="414"/>
        <v>X</v>
      </c>
      <c r="AQ1465" s="97" t="str">
        <f t="shared" si="409"/>
        <v/>
      </c>
      <c r="AR1465" s="113" t="str">
        <f>_xlfn.IFNA(IF(AND(MATCH(B1465,SlNrfürStrecke!A:A,0)&gt;0,MATCH(C1465,SlNrfürStrecke!B:B,0)&gt;0)=TRUE,"ja","nein"),"nein")</f>
        <v>ja</v>
      </c>
      <c r="AS1465" s="140" t="str">
        <f t="shared" si="415"/>
        <v>ja</v>
      </c>
      <c r="AT1465" s="113" t="str">
        <f t="shared" si="416"/>
        <v>Nein</v>
      </c>
      <c r="AU1465" s="113"/>
      <c r="AV1465" s="141" t="s">
        <v>3607</v>
      </c>
    </row>
    <row r="1466" spans="1:48" s="39" customFormat="1" ht="26.4" x14ac:dyDescent="0.25">
      <c r="A1466" s="23" t="s">
        <v>2345</v>
      </c>
      <c r="B1466" s="77">
        <v>92105</v>
      </c>
      <c r="C1466" s="81" t="s">
        <v>2126</v>
      </c>
      <c r="D1466" s="81" t="s">
        <v>3</v>
      </c>
      <c r="E1466" s="37" t="b">
        <f t="shared" si="417"/>
        <v>1</v>
      </c>
      <c r="F1466" s="37" t="b">
        <f t="shared" si="410"/>
        <v>0</v>
      </c>
      <c r="G1466" s="38" t="str">
        <f t="shared" si="419"/>
        <v xml:space="preserve">92105 69 </v>
      </c>
      <c r="H1466" s="18" t="s">
        <v>2118</v>
      </c>
      <c r="I1466" s="94" t="s">
        <v>2127</v>
      </c>
      <c r="J1466" s="19" t="s">
        <v>3</v>
      </c>
      <c r="K1466" s="19" t="s">
        <v>3</v>
      </c>
      <c r="L1466" s="51"/>
      <c r="M1466" s="51"/>
      <c r="N1466" s="19" t="str">
        <f t="shared" si="420"/>
        <v/>
      </c>
      <c r="O1466" s="22" t="str">
        <f t="shared" ca="1" si="423"/>
        <v>ja</v>
      </c>
      <c r="P1466" s="22" t="str">
        <f t="shared" ca="1" si="424"/>
        <v>ja</v>
      </c>
      <c r="Q1466" s="20" t="str">
        <f t="shared" ca="1" si="421"/>
        <v>Ja</v>
      </c>
      <c r="R1466" s="53" t="s">
        <v>2125</v>
      </c>
      <c r="S1466" s="73" t="s">
        <v>2345</v>
      </c>
      <c r="T1466" s="28"/>
      <c r="U1466" s="33" t="str">
        <f t="shared" si="411"/>
        <v/>
      </c>
      <c r="V1466" s="29"/>
      <c r="W1466" s="35"/>
      <c r="X1466" s="35"/>
      <c r="Y1466" s="35"/>
      <c r="Z1466" s="35"/>
      <c r="AA1466" s="24" t="str">
        <f>IF(W1466&lt;&gt;"",VLOOKUP(W1466,'Anlagentypen strukt inkl RD end'!$A$2:$H$40,8),"")</f>
        <v/>
      </c>
      <c r="AB1466" s="24" t="str">
        <f>IF(X1466&lt;&gt;"",VLOOKUP(X1466,'Anlagentypen strukt inkl RD end'!$A$2:$H$40,8),"")</f>
        <v/>
      </c>
      <c r="AC1466" s="24" t="str">
        <f>IF(Y1466&lt;&gt;"",VLOOKUP(Y1466,'Anlagentypen strukt inkl RD end'!$A$2:$H$40,8),"")</f>
        <v/>
      </c>
      <c r="AD1466" s="24" t="str">
        <f>IF(Z1466&lt;&gt;"",VLOOKUP(Z1466,'Anlagentypen strukt inkl RD end'!$A$2:$H$40,8),"")</f>
        <v/>
      </c>
      <c r="AE1466" s="63" t="str">
        <f t="shared" si="425"/>
        <v/>
      </c>
      <c r="AF1466" s="25"/>
      <c r="AG1466" s="25"/>
      <c r="AH1466" s="25"/>
      <c r="AI1466" s="25"/>
      <c r="AJ1466" s="47" t="str">
        <f t="shared" si="413"/>
        <v/>
      </c>
      <c r="AK1466" s="48" t="str">
        <f t="shared" si="407"/>
        <v/>
      </c>
      <c r="AL1466" s="47" t="str">
        <f t="shared" si="418"/>
        <v/>
      </c>
      <c r="AM1466" s="27"/>
      <c r="AN1466" s="36" t="str">
        <f t="shared" si="408"/>
        <v/>
      </c>
      <c r="AO1466" s="39" t="str">
        <f t="shared" si="422"/>
        <v/>
      </c>
      <c r="AP1466" s="39" t="str">
        <f t="shared" si="414"/>
        <v>X</v>
      </c>
      <c r="AQ1466" s="97" t="str">
        <f t="shared" si="409"/>
        <v/>
      </c>
      <c r="AR1466" s="113" t="str">
        <f>_xlfn.IFNA(IF(AND(MATCH(B1466,SlNrfürStrecke!A:A,0)&gt;0,MATCH(C1466,SlNrfürStrecke!B:B,0)&gt;0)=TRUE,"ja","nein"),"nein")</f>
        <v>ja</v>
      </c>
      <c r="AS1466" s="140" t="str">
        <f t="shared" si="415"/>
        <v>ja</v>
      </c>
      <c r="AT1466" s="113" t="str">
        <f t="shared" si="416"/>
        <v>Nein</v>
      </c>
      <c r="AU1466" s="113"/>
      <c r="AV1466" s="141" t="s">
        <v>3607</v>
      </c>
    </row>
    <row r="1467" spans="1:48" s="39" customFormat="1" x14ac:dyDescent="0.25">
      <c r="A1467" s="23" t="s">
        <v>2345</v>
      </c>
      <c r="B1467" s="77">
        <v>92106</v>
      </c>
      <c r="C1467" s="80" t="s">
        <v>3</v>
      </c>
      <c r="D1467" s="81" t="s">
        <v>3</v>
      </c>
      <c r="E1467" s="37" t="b">
        <f t="shared" si="417"/>
        <v>1</v>
      </c>
      <c r="F1467" s="37" t="b">
        <f t="shared" si="410"/>
        <v>0</v>
      </c>
      <c r="G1467" s="38" t="str">
        <f t="shared" si="419"/>
        <v xml:space="preserve">92106  </v>
      </c>
      <c r="H1467" s="18" t="s">
        <v>2129</v>
      </c>
      <c r="I1467" s="93" t="s">
        <v>2346</v>
      </c>
      <c r="J1467" s="19" t="s">
        <v>3</v>
      </c>
      <c r="K1467" s="19" t="s">
        <v>3</v>
      </c>
      <c r="L1467" s="51"/>
      <c r="M1467" s="51"/>
      <c r="N1467" s="19" t="str">
        <f t="shared" si="420"/>
        <v/>
      </c>
      <c r="O1467" s="22" t="str">
        <f t="shared" ca="1" si="423"/>
        <v>ja</v>
      </c>
      <c r="P1467" s="22" t="str">
        <f t="shared" ca="1" si="424"/>
        <v>ja</v>
      </c>
      <c r="Q1467" s="20" t="str">
        <f t="shared" ca="1" si="421"/>
        <v>Ja</v>
      </c>
      <c r="R1467" s="53" t="s">
        <v>2128</v>
      </c>
      <c r="S1467" s="73" t="s">
        <v>2345</v>
      </c>
      <c r="T1467" s="28"/>
      <c r="U1467" s="33" t="str">
        <f t="shared" si="411"/>
        <v/>
      </c>
      <c r="V1467" s="29"/>
      <c r="W1467" s="35"/>
      <c r="X1467" s="35"/>
      <c r="Y1467" s="35"/>
      <c r="Z1467" s="35"/>
      <c r="AA1467" s="24" t="str">
        <f>IF(W1467&lt;&gt;"",VLOOKUP(W1467,'Anlagentypen strukt inkl RD end'!$A$2:$H$40,8),"")</f>
        <v/>
      </c>
      <c r="AB1467" s="24" t="str">
        <f>IF(X1467&lt;&gt;"",VLOOKUP(X1467,'Anlagentypen strukt inkl RD end'!$A$2:$H$40,8),"")</f>
        <v/>
      </c>
      <c r="AC1467" s="24" t="str">
        <f>IF(Y1467&lt;&gt;"",VLOOKUP(Y1467,'Anlagentypen strukt inkl RD end'!$A$2:$H$40,8),"")</f>
        <v/>
      </c>
      <c r="AD1467" s="24" t="str">
        <f>IF(Z1467&lt;&gt;"",VLOOKUP(Z1467,'Anlagentypen strukt inkl RD end'!$A$2:$H$40,8),"")</f>
        <v/>
      </c>
      <c r="AE1467" s="63" t="str">
        <f t="shared" si="425"/>
        <v/>
      </c>
      <c r="AF1467" s="25"/>
      <c r="AG1467" s="25"/>
      <c r="AH1467" s="25"/>
      <c r="AI1467" s="25"/>
      <c r="AJ1467" s="47" t="str">
        <f t="shared" si="413"/>
        <v/>
      </c>
      <c r="AK1467" s="48" t="str">
        <f t="shared" si="407"/>
        <v/>
      </c>
      <c r="AL1467" s="47" t="str">
        <f t="shared" si="418"/>
        <v/>
      </c>
      <c r="AM1467" s="27"/>
      <c r="AN1467" s="36" t="str">
        <f t="shared" si="408"/>
        <v/>
      </c>
      <c r="AO1467" s="39" t="str">
        <f t="shared" si="422"/>
        <v/>
      </c>
      <c r="AP1467" s="39" t="str">
        <f t="shared" si="414"/>
        <v>X</v>
      </c>
      <c r="AQ1467" s="97" t="str">
        <f t="shared" si="409"/>
        <v/>
      </c>
      <c r="AR1467" s="140" t="str">
        <f>_xlfn.IFNA(IF(AND(MATCH(B1467,SlNrfürStrecke!A:A,0)&gt;0,MATCH(C1467,SlNrfürStrecke!B:B,0)&gt;0)=TRUE,"ja","nein"),"nein")</f>
        <v>ja</v>
      </c>
      <c r="AS1467" s="140" t="str">
        <f t="shared" si="415"/>
        <v>ja</v>
      </c>
      <c r="AT1467" s="113" t="str">
        <f t="shared" si="416"/>
        <v>Nein</v>
      </c>
      <c r="AU1467" s="113"/>
      <c r="AV1467" s="141" t="s">
        <v>3607</v>
      </c>
    </row>
    <row r="1468" spans="1:48" s="39" customFormat="1" ht="26.4" x14ac:dyDescent="0.25">
      <c r="A1468" s="23" t="s">
        <v>2345</v>
      </c>
      <c r="B1468" s="77">
        <v>92107</v>
      </c>
      <c r="C1468" s="80" t="s">
        <v>3</v>
      </c>
      <c r="D1468" s="81" t="s">
        <v>3</v>
      </c>
      <c r="E1468" s="37" t="b">
        <f t="shared" si="417"/>
        <v>1</v>
      </c>
      <c r="F1468" s="37" t="b">
        <f t="shared" si="410"/>
        <v>0</v>
      </c>
      <c r="G1468" s="38" t="str">
        <f t="shared" si="419"/>
        <v xml:space="preserve">92107  </v>
      </c>
      <c r="H1468" s="18" t="s">
        <v>2131</v>
      </c>
      <c r="I1468" s="93" t="s">
        <v>2346</v>
      </c>
      <c r="J1468" s="19" t="s">
        <v>3</v>
      </c>
      <c r="K1468" s="19" t="s">
        <v>3</v>
      </c>
      <c r="L1468" s="51"/>
      <c r="M1468" s="51"/>
      <c r="N1468" s="19" t="str">
        <f t="shared" si="420"/>
        <v/>
      </c>
      <c r="O1468" s="22" t="str">
        <f t="shared" ca="1" si="423"/>
        <v>ja</v>
      </c>
      <c r="P1468" s="22" t="str">
        <f t="shared" ca="1" si="424"/>
        <v>ja</v>
      </c>
      <c r="Q1468" s="20" t="str">
        <f t="shared" ca="1" si="421"/>
        <v>Ja</v>
      </c>
      <c r="R1468" s="53" t="s">
        <v>2130</v>
      </c>
      <c r="S1468" s="73" t="s">
        <v>2345</v>
      </c>
      <c r="T1468" s="28"/>
      <c r="U1468" s="33" t="str">
        <f t="shared" si="411"/>
        <v/>
      </c>
      <c r="V1468" s="29"/>
      <c r="W1468" s="35"/>
      <c r="X1468" s="35"/>
      <c r="Y1468" s="35"/>
      <c r="Z1468" s="35"/>
      <c r="AA1468" s="24" t="str">
        <f>IF(W1468&lt;&gt;"",VLOOKUP(W1468,'Anlagentypen strukt inkl RD end'!$A$2:$H$40,8),"")</f>
        <v/>
      </c>
      <c r="AB1468" s="24" t="str">
        <f>IF(X1468&lt;&gt;"",VLOOKUP(X1468,'Anlagentypen strukt inkl RD end'!$A$2:$H$40,8),"")</f>
        <v/>
      </c>
      <c r="AC1468" s="24" t="str">
        <f>IF(Y1468&lt;&gt;"",VLOOKUP(Y1468,'Anlagentypen strukt inkl RD end'!$A$2:$H$40,8),"")</f>
        <v/>
      </c>
      <c r="AD1468" s="24" t="str">
        <f>IF(Z1468&lt;&gt;"",VLOOKUP(Z1468,'Anlagentypen strukt inkl RD end'!$A$2:$H$40,8),"")</f>
        <v/>
      </c>
      <c r="AE1468" s="63" t="str">
        <f t="shared" si="425"/>
        <v/>
      </c>
      <c r="AF1468" s="25"/>
      <c r="AG1468" s="25"/>
      <c r="AH1468" s="25"/>
      <c r="AI1468" s="25"/>
      <c r="AJ1468" s="47" t="str">
        <f t="shared" si="413"/>
        <v/>
      </c>
      <c r="AK1468" s="48" t="str">
        <f t="shared" si="407"/>
        <v/>
      </c>
      <c r="AL1468" s="47" t="str">
        <f t="shared" si="418"/>
        <v/>
      </c>
      <c r="AM1468" s="27"/>
      <c r="AN1468" s="36" t="str">
        <f t="shared" si="408"/>
        <v/>
      </c>
      <c r="AO1468" s="39" t="str">
        <f t="shared" si="422"/>
        <v/>
      </c>
      <c r="AP1468" s="39" t="str">
        <f t="shared" si="414"/>
        <v>X</v>
      </c>
      <c r="AQ1468" s="97" t="str">
        <f t="shared" si="409"/>
        <v/>
      </c>
      <c r="AR1468" s="140" t="str">
        <f>_xlfn.IFNA(IF(AND(MATCH(B1468,SlNrfürStrecke!A:A,0)&gt;0,MATCH(C1468,SlNrfürStrecke!B:B,0)&gt;0)=TRUE,"ja","nein"),"nein")</f>
        <v>ja</v>
      </c>
      <c r="AS1468" s="140" t="str">
        <f t="shared" si="415"/>
        <v>ja</v>
      </c>
      <c r="AT1468" s="113" t="str">
        <f t="shared" si="416"/>
        <v>Nein</v>
      </c>
      <c r="AU1468" s="113"/>
      <c r="AV1468" s="141" t="s">
        <v>3607</v>
      </c>
    </row>
    <row r="1469" spans="1:48" s="39" customFormat="1" ht="39.6" x14ac:dyDescent="0.25">
      <c r="A1469" s="23" t="s">
        <v>2345</v>
      </c>
      <c r="B1469" s="77">
        <v>92110</v>
      </c>
      <c r="C1469" s="80" t="s">
        <v>3</v>
      </c>
      <c r="D1469" s="81" t="s">
        <v>3</v>
      </c>
      <c r="E1469" s="37" t="b">
        <f t="shared" si="417"/>
        <v>1</v>
      </c>
      <c r="F1469" s="37" t="b">
        <f t="shared" si="410"/>
        <v>0</v>
      </c>
      <c r="G1469" s="38" t="str">
        <f t="shared" si="419"/>
        <v xml:space="preserve">92110  </v>
      </c>
      <c r="H1469" s="18" t="s">
        <v>2133</v>
      </c>
      <c r="I1469" s="93" t="s">
        <v>2346</v>
      </c>
      <c r="J1469" s="19" t="s">
        <v>3</v>
      </c>
      <c r="K1469" s="19" t="s">
        <v>3</v>
      </c>
      <c r="L1469" s="51"/>
      <c r="M1469" s="51"/>
      <c r="N1469" s="19" t="str">
        <f t="shared" si="420"/>
        <v/>
      </c>
      <c r="O1469" s="22" t="str">
        <f t="shared" ca="1" si="423"/>
        <v>ja</v>
      </c>
      <c r="P1469" s="22" t="str">
        <f t="shared" ca="1" si="424"/>
        <v>ja</v>
      </c>
      <c r="Q1469" s="20" t="str">
        <f t="shared" ca="1" si="421"/>
        <v>Ja</v>
      </c>
      <c r="R1469" s="53" t="s">
        <v>2132</v>
      </c>
      <c r="S1469" s="73" t="s">
        <v>2345</v>
      </c>
      <c r="T1469" s="28"/>
      <c r="U1469" s="33" t="str">
        <f t="shared" si="411"/>
        <v/>
      </c>
      <c r="V1469" s="29"/>
      <c r="W1469" s="35"/>
      <c r="X1469" s="35"/>
      <c r="Y1469" s="35"/>
      <c r="Z1469" s="35"/>
      <c r="AA1469" s="24" t="str">
        <f>IF(W1469&lt;&gt;"",VLOOKUP(W1469,'Anlagentypen strukt inkl RD end'!$A$2:$H$40,8),"")</f>
        <v/>
      </c>
      <c r="AB1469" s="24" t="str">
        <f>IF(X1469&lt;&gt;"",VLOOKUP(X1469,'Anlagentypen strukt inkl RD end'!$A$2:$H$40,8),"")</f>
        <v/>
      </c>
      <c r="AC1469" s="24" t="str">
        <f>IF(Y1469&lt;&gt;"",VLOOKUP(Y1469,'Anlagentypen strukt inkl RD end'!$A$2:$H$40,8),"")</f>
        <v/>
      </c>
      <c r="AD1469" s="24" t="str">
        <f>IF(Z1469&lt;&gt;"",VLOOKUP(Z1469,'Anlagentypen strukt inkl RD end'!$A$2:$H$40,8),"")</f>
        <v/>
      </c>
      <c r="AE1469" s="63" t="str">
        <f t="shared" si="425"/>
        <v/>
      </c>
      <c r="AF1469" s="25"/>
      <c r="AG1469" s="25"/>
      <c r="AH1469" s="25"/>
      <c r="AI1469" s="25"/>
      <c r="AJ1469" s="47" t="str">
        <f t="shared" si="413"/>
        <v/>
      </c>
      <c r="AK1469" s="48" t="str">
        <f t="shared" si="407"/>
        <v/>
      </c>
      <c r="AL1469" s="47" t="str">
        <f t="shared" si="418"/>
        <v/>
      </c>
      <c r="AM1469" s="27"/>
      <c r="AN1469" s="36" t="str">
        <f t="shared" si="408"/>
        <v/>
      </c>
      <c r="AO1469" s="39" t="str">
        <f t="shared" si="422"/>
        <v/>
      </c>
      <c r="AP1469" s="39" t="str">
        <f t="shared" si="414"/>
        <v>X</v>
      </c>
      <c r="AQ1469" s="97" t="str">
        <f t="shared" si="409"/>
        <v/>
      </c>
      <c r="AR1469" s="140" t="str">
        <f>_xlfn.IFNA(IF(AND(MATCH(B1469,SlNrfürStrecke!A:A,0)&gt;0,MATCH(C1469,SlNrfürStrecke!B:B,0)&gt;0)=TRUE,"ja","nein"),"nein")</f>
        <v>ja</v>
      </c>
      <c r="AS1469" s="140" t="str">
        <f t="shared" si="415"/>
        <v>ja</v>
      </c>
      <c r="AT1469" s="113" t="str">
        <f t="shared" si="416"/>
        <v>Nein</v>
      </c>
      <c r="AU1469" s="113"/>
      <c r="AV1469" s="141" t="s">
        <v>3607</v>
      </c>
    </row>
    <row r="1470" spans="1:48" s="39" customFormat="1" x14ac:dyDescent="0.25">
      <c r="A1470" s="23" t="s">
        <v>2345</v>
      </c>
      <c r="B1470" s="77">
        <v>92111</v>
      </c>
      <c r="C1470" s="80" t="s">
        <v>3</v>
      </c>
      <c r="D1470" s="81" t="s">
        <v>3</v>
      </c>
      <c r="E1470" s="37" t="b">
        <f t="shared" si="417"/>
        <v>1</v>
      </c>
      <c r="F1470" s="37" t="b">
        <f t="shared" si="410"/>
        <v>0</v>
      </c>
      <c r="G1470" s="38" t="str">
        <f t="shared" si="419"/>
        <v xml:space="preserve">92111  </v>
      </c>
      <c r="H1470" s="18" t="s">
        <v>2135</v>
      </c>
      <c r="I1470" s="93" t="s">
        <v>2346</v>
      </c>
      <c r="J1470" s="19" t="s">
        <v>3</v>
      </c>
      <c r="K1470" s="19" t="s">
        <v>3</v>
      </c>
      <c r="L1470" s="51"/>
      <c r="M1470" s="51"/>
      <c r="N1470" s="19" t="str">
        <f t="shared" si="420"/>
        <v/>
      </c>
      <c r="O1470" s="22" t="str">
        <f t="shared" ca="1" si="423"/>
        <v>ja</v>
      </c>
      <c r="P1470" s="22" t="str">
        <f t="shared" ca="1" si="424"/>
        <v>ja</v>
      </c>
      <c r="Q1470" s="20" t="str">
        <f t="shared" ca="1" si="421"/>
        <v>Ja</v>
      </c>
      <c r="R1470" s="53" t="s">
        <v>2134</v>
      </c>
      <c r="S1470" s="73" t="s">
        <v>2345</v>
      </c>
      <c r="T1470" s="28"/>
      <c r="U1470" s="33" t="str">
        <f t="shared" si="411"/>
        <v/>
      </c>
      <c r="V1470" s="29"/>
      <c r="W1470" s="35"/>
      <c r="X1470" s="35"/>
      <c r="Y1470" s="35"/>
      <c r="Z1470" s="35"/>
      <c r="AA1470" s="24" t="str">
        <f>IF(W1470&lt;&gt;"",VLOOKUP(W1470,'Anlagentypen strukt inkl RD end'!$A$2:$H$40,8),"")</f>
        <v/>
      </c>
      <c r="AB1470" s="24" t="str">
        <f>IF(X1470&lt;&gt;"",VLOOKUP(X1470,'Anlagentypen strukt inkl RD end'!$A$2:$H$40,8),"")</f>
        <v/>
      </c>
      <c r="AC1470" s="24" t="str">
        <f>IF(Y1470&lt;&gt;"",VLOOKUP(Y1470,'Anlagentypen strukt inkl RD end'!$A$2:$H$40,8),"")</f>
        <v/>
      </c>
      <c r="AD1470" s="24" t="str">
        <f>IF(Z1470&lt;&gt;"",VLOOKUP(Z1470,'Anlagentypen strukt inkl RD end'!$A$2:$H$40,8),"")</f>
        <v/>
      </c>
      <c r="AE1470" s="63" t="str">
        <f t="shared" si="425"/>
        <v/>
      </c>
      <c r="AF1470" s="25"/>
      <c r="AG1470" s="25"/>
      <c r="AH1470" s="25"/>
      <c r="AI1470" s="25"/>
      <c r="AJ1470" s="47" t="str">
        <f t="shared" si="413"/>
        <v/>
      </c>
      <c r="AK1470" s="48" t="str">
        <f t="shared" si="407"/>
        <v/>
      </c>
      <c r="AL1470" s="47" t="str">
        <f t="shared" si="418"/>
        <v/>
      </c>
      <c r="AM1470" s="27"/>
      <c r="AN1470" s="36" t="str">
        <f t="shared" si="408"/>
        <v/>
      </c>
      <c r="AO1470" s="39" t="str">
        <f t="shared" si="422"/>
        <v/>
      </c>
      <c r="AP1470" s="39" t="str">
        <f t="shared" si="414"/>
        <v>X</v>
      </c>
      <c r="AQ1470" s="97" t="str">
        <f t="shared" si="409"/>
        <v/>
      </c>
      <c r="AR1470" s="140" t="str">
        <f>_xlfn.IFNA(IF(AND(MATCH(B1470,SlNrfürStrecke!A:A,0)&gt;0,MATCH(C1470,SlNrfürStrecke!B:B,0)&gt;0)=TRUE,"ja","nein"),"nein")</f>
        <v>ja</v>
      </c>
      <c r="AS1470" s="140" t="str">
        <f t="shared" si="415"/>
        <v>ja</v>
      </c>
      <c r="AT1470" s="113" t="str">
        <f t="shared" si="416"/>
        <v>Nein</v>
      </c>
      <c r="AU1470" s="113"/>
      <c r="AV1470" s="141" t="s">
        <v>3607</v>
      </c>
    </row>
    <row r="1471" spans="1:48" s="39" customFormat="1" x14ac:dyDescent="0.25">
      <c r="A1471" s="23" t="s">
        <v>2345</v>
      </c>
      <c r="B1471" s="77">
        <v>92115</v>
      </c>
      <c r="C1471" s="80" t="s">
        <v>3</v>
      </c>
      <c r="D1471" s="81" t="s">
        <v>3</v>
      </c>
      <c r="E1471" s="37" t="b">
        <f t="shared" si="417"/>
        <v>1</v>
      </c>
      <c r="F1471" s="37" t="b">
        <f t="shared" si="410"/>
        <v>0</v>
      </c>
      <c r="G1471" s="38" t="str">
        <f t="shared" si="419"/>
        <v xml:space="preserve">92115  </v>
      </c>
      <c r="H1471" s="18" t="s">
        <v>2137</v>
      </c>
      <c r="I1471" s="93" t="s">
        <v>2346</v>
      </c>
      <c r="J1471" s="19" t="s">
        <v>3</v>
      </c>
      <c r="K1471" s="19" t="s">
        <v>3</v>
      </c>
      <c r="L1471" s="51"/>
      <c r="M1471" s="51"/>
      <c r="N1471" s="19" t="str">
        <f t="shared" si="420"/>
        <v/>
      </c>
      <c r="O1471" s="22" t="str">
        <f t="shared" ca="1" si="423"/>
        <v>ja</v>
      </c>
      <c r="P1471" s="22" t="str">
        <f t="shared" ca="1" si="424"/>
        <v>ja</v>
      </c>
      <c r="Q1471" s="20" t="str">
        <f t="shared" ca="1" si="421"/>
        <v>Ja</v>
      </c>
      <c r="R1471" s="53" t="s">
        <v>2136</v>
      </c>
      <c r="S1471" s="73" t="s">
        <v>2345</v>
      </c>
      <c r="T1471" s="28"/>
      <c r="U1471" s="33" t="str">
        <f t="shared" si="411"/>
        <v/>
      </c>
      <c r="V1471" s="29"/>
      <c r="W1471" s="35"/>
      <c r="X1471" s="35"/>
      <c r="Y1471" s="35"/>
      <c r="Z1471" s="35"/>
      <c r="AA1471" s="24" t="str">
        <f>IF(W1471&lt;&gt;"",VLOOKUP(W1471,'Anlagentypen strukt inkl RD end'!$A$2:$H$40,8),"")</f>
        <v/>
      </c>
      <c r="AB1471" s="24" t="str">
        <f>IF(X1471&lt;&gt;"",VLOOKUP(X1471,'Anlagentypen strukt inkl RD end'!$A$2:$H$40,8),"")</f>
        <v/>
      </c>
      <c r="AC1471" s="24" t="str">
        <f>IF(Y1471&lt;&gt;"",VLOOKUP(Y1471,'Anlagentypen strukt inkl RD end'!$A$2:$H$40,8),"")</f>
        <v/>
      </c>
      <c r="AD1471" s="24" t="str">
        <f>IF(Z1471&lt;&gt;"",VLOOKUP(Z1471,'Anlagentypen strukt inkl RD end'!$A$2:$H$40,8),"")</f>
        <v/>
      </c>
      <c r="AE1471" s="63" t="str">
        <f t="shared" si="425"/>
        <v/>
      </c>
      <c r="AF1471" s="25"/>
      <c r="AG1471" s="25"/>
      <c r="AH1471" s="25"/>
      <c r="AI1471" s="25"/>
      <c r="AJ1471" s="47" t="str">
        <f t="shared" si="413"/>
        <v/>
      </c>
      <c r="AK1471" s="48" t="str">
        <f t="shared" si="407"/>
        <v/>
      </c>
      <c r="AL1471" s="47" t="str">
        <f t="shared" si="418"/>
        <v/>
      </c>
      <c r="AM1471" s="27"/>
      <c r="AN1471" s="36" t="str">
        <f t="shared" si="408"/>
        <v/>
      </c>
      <c r="AO1471" s="39" t="str">
        <f t="shared" si="422"/>
        <v/>
      </c>
      <c r="AP1471" s="39" t="str">
        <f t="shared" si="414"/>
        <v>X</v>
      </c>
      <c r="AQ1471" s="97" t="str">
        <f t="shared" si="409"/>
        <v/>
      </c>
      <c r="AR1471" s="140" t="str">
        <f>_xlfn.IFNA(IF(AND(MATCH(B1471,SlNrfürStrecke!A:A,0)&gt;0,MATCH(C1471,SlNrfürStrecke!B:B,0)&gt;0)=TRUE,"ja","nein"),"nein")</f>
        <v>ja</v>
      </c>
      <c r="AS1471" s="140" t="str">
        <f t="shared" si="415"/>
        <v>ja</v>
      </c>
      <c r="AT1471" s="113" t="str">
        <f t="shared" si="416"/>
        <v>Nein</v>
      </c>
      <c r="AU1471" s="113"/>
      <c r="AV1471" s="141" t="s">
        <v>3607</v>
      </c>
    </row>
    <row r="1472" spans="1:48" s="39" customFormat="1" x14ac:dyDescent="0.25">
      <c r="A1472" s="23" t="s">
        <v>2345</v>
      </c>
      <c r="B1472" s="77">
        <v>92116</v>
      </c>
      <c r="C1472" s="80" t="s">
        <v>3</v>
      </c>
      <c r="D1472" s="81" t="s">
        <v>3</v>
      </c>
      <c r="E1472" s="37" t="b">
        <f t="shared" si="417"/>
        <v>1</v>
      </c>
      <c r="F1472" s="37" t="b">
        <f t="shared" si="410"/>
        <v>0</v>
      </c>
      <c r="G1472" s="38" t="str">
        <f t="shared" si="419"/>
        <v xml:space="preserve">92116  </v>
      </c>
      <c r="H1472" s="18" t="s">
        <v>2139</v>
      </c>
      <c r="I1472" s="93" t="s">
        <v>2346</v>
      </c>
      <c r="J1472" s="19" t="s">
        <v>3</v>
      </c>
      <c r="K1472" s="19" t="s">
        <v>3</v>
      </c>
      <c r="L1472" s="51"/>
      <c r="M1472" s="51"/>
      <c r="N1472" s="19" t="str">
        <f t="shared" si="420"/>
        <v/>
      </c>
      <c r="O1472" s="22" t="str">
        <f t="shared" ca="1" si="423"/>
        <v>ja</v>
      </c>
      <c r="P1472" s="22" t="str">
        <f t="shared" ca="1" si="424"/>
        <v>ja</v>
      </c>
      <c r="Q1472" s="20" t="str">
        <f t="shared" ca="1" si="421"/>
        <v>Ja</v>
      </c>
      <c r="R1472" s="53" t="s">
        <v>2138</v>
      </c>
      <c r="S1472" s="73" t="s">
        <v>2345</v>
      </c>
      <c r="T1472" s="28"/>
      <c r="U1472" s="33" t="str">
        <f t="shared" si="411"/>
        <v/>
      </c>
      <c r="V1472" s="29"/>
      <c r="W1472" s="35"/>
      <c r="X1472" s="35"/>
      <c r="Y1472" s="35"/>
      <c r="Z1472" s="35"/>
      <c r="AA1472" s="24" t="str">
        <f>IF(W1472&lt;&gt;"",VLOOKUP(W1472,'Anlagentypen strukt inkl RD end'!$A$2:$H$40,8),"")</f>
        <v/>
      </c>
      <c r="AB1472" s="24" t="str">
        <f>IF(X1472&lt;&gt;"",VLOOKUP(X1472,'Anlagentypen strukt inkl RD end'!$A$2:$H$40,8),"")</f>
        <v/>
      </c>
      <c r="AC1472" s="24" t="str">
        <f>IF(Y1472&lt;&gt;"",VLOOKUP(Y1472,'Anlagentypen strukt inkl RD end'!$A$2:$H$40,8),"")</f>
        <v/>
      </c>
      <c r="AD1472" s="24" t="str">
        <f>IF(Z1472&lt;&gt;"",VLOOKUP(Z1472,'Anlagentypen strukt inkl RD end'!$A$2:$H$40,8),"")</f>
        <v/>
      </c>
      <c r="AE1472" s="63" t="str">
        <f t="shared" si="425"/>
        <v/>
      </c>
      <c r="AF1472" s="25"/>
      <c r="AG1472" s="25"/>
      <c r="AH1472" s="25"/>
      <c r="AI1472" s="25"/>
      <c r="AJ1472" s="47" t="str">
        <f t="shared" si="413"/>
        <v/>
      </c>
      <c r="AK1472" s="48" t="str">
        <f t="shared" si="407"/>
        <v/>
      </c>
      <c r="AL1472" s="47" t="str">
        <f t="shared" si="418"/>
        <v/>
      </c>
      <c r="AM1472" s="27"/>
      <c r="AN1472" s="36" t="str">
        <f t="shared" si="408"/>
        <v/>
      </c>
      <c r="AO1472" s="39" t="str">
        <f t="shared" si="422"/>
        <v/>
      </c>
      <c r="AP1472" s="39" t="str">
        <f t="shared" si="414"/>
        <v>X</v>
      </c>
      <c r="AQ1472" s="97" t="str">
        <f t="shared" si="409"/>
        <v/>
      </c>
      <c r="AR1472" s="140" t="str">
        <f>_xlfn.IFNA(IF(AND(MATCH(B1472,SlNrfürStrecke!A:A,0)&gt;0,MATCH(C1472,SlNrfürStrecke!B:B,0)&gt;0)=TRUE,"ja","nein"),"nein")</f>
        <v>ja</v>
      </c>
      <c r="AS1472" s="140" t="str">
        <f t="shared" si="415"/>
        <v>ja</v>
      </c>
      <c r="AT1472" s="113" t="str">
        <f t="shared" si="416"/>
        <v>Nein</v>
      </c>
      <c r="AU1472" s="113"/>
      <c r="AV1472" s="141" t="s">
        <v>3607</v>
      </c>
    </row>
    <row r="1473" spans="1:48" s="39" customFormat="1" x14ac:dyDescent="0.25">
      <c r="A1473" s="23" t="s">
        <v>2345</v>
      </c>
      <c r="B1473" s="77">
        <v>92117</v>
      </c>
      <c r="C1473" s="80" t="s">
        <v>3</v>
      </c>
      <c r="D1473" s="81" t="s">
        <v>3</v>
      </c>
      <c r="E1473" s="37" t="b">
        <f t="shared" si="417"/>
        <v>1</v>
      </c>
      <c r="F1473" s="37" t="b">
        <f t="shared" si="410"/>
        <v>0</v>
      </c>
      <c r="G1473" s="38" t="str">
        <f t="shared" si="419"/>
        <v xml:space="preserve">92117  </v>
      </c>
      <c r="H1473" s="18" t="s">
        <v>2141</v>
      </c>
      <c r="I1473" s="93" t="s">
        <v>2346</v>
      </c>
      <c r="J1473" s="19" t="s">
        <v>3</v>
      </c>
      <c r="K1473" s="19" t="s">
        <v>3</v>
      </c>
      <c r="L1473" s="51"/>
      <c r="M1473" s="51"/>
      <c r="N1473" s="19" t="str">
        <f t="shared" si="420"/>
        <v/>
      </c>
      <c r="O1473" s="22" t="str">
        <f t="shared" ca="1" si="423"/>
        <v>ja</v>
      </c>
      <c r="P1473" s="22" t="str">
        <f t="shared" ca="1" si="424"/>
        <v>ja</v>
      </c>
      <c r="Q1473" s="20" t="str">
        <f t="shared" ca="1" si="421"/>
        <v>Ja</v>
      </c>
      <c r="R1473" s="53" t="s">
        <v>2140</v>
      </c>
      <c r="S1473" s="73" t="s">
        <v>2345</v>
      </c>
      <c r="T1473" s="28"/>
      <c r="U1473" s="33" t="str">
        <f t="shared" si="411"/>
        <v/>
      </c>
      <c r="V1473" s="29"/>
      <c r="W1473" s="35"/>
      <c r="X1473" s="35"/>
      <c r="Y1473" s="35"/>
      <c r="Z1473" s="35"/>
      <c r="AA1473" s="24" t="str">
        <f>IF(W1473&lt;&gt;"",VLOOKUP(W1473,'Anlagentypen strukt inkl RD end'!$A$2:$H$40,8),"")</f>
        <v/>
      </c>
      <c r="AB1473" s="24" t="str">
        <f>IF(X1473&lt;&gt;"",VLOOKUP(X1473,'Anlagentypen strukt inkl RD end'!$A$2:$H$40,8),"")</f>
        <v/>
      </c>
      <c r="AC1473" s="24" t="str">
        <f>IF(Y1473&lt;&gt;"",VLOOKUP(Y1473,'Anlagentypen strukt inkl RD end'!$A$2:$H$40,8),"")</f>
        <v/>
      </c>
      <c r="AD1473" s="24" t="str">
        <f>IF(Z1473&lt;&gt;"",VLOOKUP(Z1473,'Anlagentypen strukt inkl RD end'!$A$2:$H$40,8),"")</f>
        <v/>
      </c>
      <c r="AE1473" s="63" t="str">
        <f t="shared" si="425"/>
        <v/>
      </c>
      <c r="AF1473" s="25"/>
      <c r="AG1473" s="25"/>
      <c r="AH1473" s="25"/>
      <c r="AI1473" s="25"/>
      <c r="AJ1473" s="47" t="str">
        <f t="shared" si="413"/>
        <v/>
      </c>
      <c r="AK1473" s="48" t="str">
        <f t="shared" si="407"/>
        <v/>
      </c>
      <c r="AL1473" s="47" t="str">
        <f t="shared" si="418"/>
        <v/>
      </c>
      <c r="AM1473" s="27"/>
      <c r="AN1473" s="36" t="str">
        <f t="shared" si="408"/>
        <v/>
      </c>
      <c r="AO1473" s="39" t="str">
        <f t="shared" si="422"/>
        <v/>
      </c>
      <c r="AP1473" s="39" t="str">
        <f t="shared" si="414"/>
        <v>X</v>
      </c>
      <c r="AQ1473" s="97" t="str">
        <f t="shared" si="409"/>
        <v/>
      </c>
      <c r="AR1473" s="140" t="str">
        <f>_xlfn.IFNA(IF(AND(MATCH(B1473,SlNrfürStrecke!A:A,0)&gt;0,MATCH(C1473,SlNrfürStrecke!B:B,0)&gt;0)=TRUE,"ja","nein"),"nein")</f>
        <v>ja</v>
      </c>
      <c r="AS1473" s="140" t="str">
        <f t="shared" si="415"/>
        <v>ja</v>
      </c>
      <c r="AT1473" s="113" t="str">
        <f t="shared" si="416"/>
        <v>Nein</v>
      </c>
      <c r="AU1473" s="113"/>
      <c r="AV1473" s="141" t="s">
        <v>3607</v>
      </c>
    </row>
    <row r="1474" spans="1:48" s="39" customFormat="1" x14ac:dyDescent="0.25">
      <c r="A1474" s="23" t="s">
        <v>2345</v>
      </c>
      <c r="B1474" s="77">
        <v>92118</v>
      </c>
      <c r="C1474" s="80" t="s">
        <v>3</v>
      </c>
      <c r="D1474" s="81" t="s">
        <v>3</v>
      </c>
      <c r="E1474" s="37" t="b">
        <f t="shared" si="417"/>
        <v>1</v>
      </c>
      <c r="F1474" s="37" t="b">
        <f t="shared" si="410"/>
        <v>0</v>
      </c>
      <c r="G1474" s="38" t="str">
        <f t="shared" si="419"/>
        <v xml:space="preserve">92118  </v>
      </c>
      <c r="H1474" s="18" t="s">
        <v>2143</v>
      </c>
      <c r="I1474" s="93" t="s">
        <v>2346</v>
      </c>
      <c r="J1474" s="19" t="s">
        <v>3</v>
      </c>
      <c r="K1474" s="19" t="s">
        <v>3</v>
      </c>
      <c r="L1474" s="51"/>
      <c r="M1474" s="51"/>
      <c r="N1474" s="19" t="str">
        <f t="shared" si="420"/>
        <v/>
      </c>
      <c r="O1474" s="22" t="str">
        <f t="shared" ca="1" si="423"/>
        <v>ja</v>
      </c>
      <c r="P1474" s="22" t="str">
        <f t="shared" ca="1" si="424"/>
        <v>ja</v>
      </c>
      <c r="Q1474" s="20" t="str">
        <f t="shared" ca="1" si="421"/>
        <v>Ja</v>
      </c>
      <c r="R1474" s="53" t="s">
        <v>2142</v>
      </c>
      <c r="S1474" s="73" t="s">
        <v>2345</v>
      </c>
      <c r="T1474" s="28"/>
      <c r="U1474" s="33" t="str">
        <f t="shared" si="411"/>
        <v/>
      </c>
      <c r="V1474" s="29"/>
      <c r="W1474" s="35"/>
      <c r="X1474" s="35"/>
      <c r="Y1474" s="35"/>
      <c r="Z1474" s="35"/>
      <c r="AA1474" s="24" t="str">
        <f>IF(W1474&lt;&gt;"",VLOOKUP(W1474,'Anlagentypen strukt inkl RD end'!$A$2:$H$40,8),"")</f>
        <v/>
      </c>
      <c r="AB1474" s="24" t="str">
        <f>IF(X1474&lt;&gt;"",VLOOKUP(X1474,'Anlagentypen strukt inkl RD end'!$A$2:$H$40,8),"")</f>
        <v/>
      </c>
      <c r="AC1474" s="24" t="str">
        <f>IF(Y1474&lt;&gt;"",VLOOKUP(Y1474,'Anlagentypen strukt inkl RD end'!$A$2:$H$40,8),"")</f>
        <v/>
      </c>
      <c r="AD1474" s="24" t="str">
        <f>IF(Z1474&lt;&gt;"",VLOOKUP(Z1474,'Anlagentypen strukt inkl RD end'!$A$2:$H$40,8),"")</f>
        <v/>
      </c>
      <c r="AE1474" s="63" t="str">
        <f t="shared" si="425"/>
        <v/>
      </c>
      <c r="AF1474" s="25"/>
      <c r="AG1474" s="25"/>
      <c r="AH1474" s="25"/>
      <c r="AI1474" s="25"/>
      <c r="AJ1474" s="47" t="str">
        <f t="shared" si="413"/>
        <v/>
      </c>
      <c r="AK1474" s="48" t="str">
        <f t="shared" ref="AK1474:AK1537" si="426">U1474&amp; AE1474 &amp; IF(AF1474 &lt;&gt;"",AF1474&amp;", ","") &amp;IF(AG1474 &lt;&gt;"",AG1474&amp;", ","") &amp;IF(AH1474 &lt;&gt;"",AH1474&amp;", ","")&amp; IF(AI1474 &lt;&gt;"",AI1474&amp;", ","")</f>
        <v/>
      </c>
      <c r="AL1474" s="47" t="str">
        <f t="shared" si="418"/>
        <v/>
      </c>
      <c r="AM1474" s="27"/>
      <c r="AN1474" s="36" t="str">
        <f t="shared" ref="AN1474:AN1537" si="427">IF(AND(V1474="X",AJ1474=""),"R/D-Verfahren für die Behandlung fehlen!","")</f>
        <v/>
      </c>
      <c r="AO1474" s="39" t="str">
        <f t="shared" si="422"/>
        <v/>
      </c>
      <c r="AP1474" s="39" t="str">
        <f t="shared" si="414"/>
        <v>X</v>
      </c>
      <c r="AQ1474" s="97" t="str">
        <f t="shared" ref="AQ1474:AQ1537" si="428">IF(A1474="X",(IF(OR(S1474="X",T1474="X",V1474="X")=TRUE,"","Spalten S, T und V nicht befüllt!")),IF(OR(S1474="X",T1474="X",V1474="X"),"Spalte A nicht befüllt!",""))</f>
        <v/>
      </c>
      <c r="AR1474" s="140" t="str">
        <f>_xlfn.IFNA(IF(AND(MATCH(B1474,SlNrfürStrecke!A:A,0)&gt;0,MATCH(C1474,SlNrfürStrecke!B:B,0)&gt;0)=TRUE,"ja","nein"),"nein")</f>
        <v>ja</v>
      </c>
      <c r="AS1474" s="140" t="str">
        <f t="shared" si="415"/>
        <v>ja</v>
      </c>
      <c r="AT1474" s="113" t="str">
        <f t="shared" si="416"/>
        <v>Nein</v>
      </c>
      <c r="AU1474" s="113"/>
      <c r="AV1474" s="141" t="s">
        <v>3607</v>
      </c>
    </row>
    <row r="1475" spans="1:48" s="39" customFormat="1" ht="26.4" x14ac:dyDescent="0.25">
      <c r="A1475" s="23" t="s">
        <v>2345</v>
      </c>
      <c r="B1475" s="77">
        <v>92120</v>
      </c>
      <c r="C1475" s="80" t="s">
        <v>3</v>
      </c>
      <c r="D1475" s="81" t="s">
        <v>3</v>
      </c>
      <c r="E1475" s="37" t="b">
        <f t="shared" si="417"/>
        <v>1</v>
      </c>
      <c r="F1475" s="37" t="b">
        <f t="shared" ref="F1475:F1538" si="429">AND(A1475="X",D1475="g")</f>
        <v>0</v>
      </c>
      <c r="G1475" s="38" t="str">
        <f t="shared" si="419"/>
        <v xml:space="preserve">92120  </v>
      </c>
      <c r="H1475" s="18" t="s">
        <v>2145</v>
      </c>
      <c r="I1475" s="93" t="s">
        <v>2346</v>
      </c>
      <c r="J1475" s="19" t="s">
        <v>3</v>
      </c>
      <c r="K1475" s="19" t="s">
        <v>3</v>
      </c>
      <c r="L1475" s="51"/>
      <c r="M1475" s="51"/>
      <c r="N1475" s="19" t="str">
        <f t="shared" si="420"/>
        <v/>
      </c>
      <c r="O1475" s="22" t="str">
        <f t="shared" ca="1" si="423"/>
        <v>ja</v>
      </c>
      <c r="P1475" s="22" t="str">
        <f t="shared" ca="1" si="424"/>
        <v>ja</v>
      </c>
      <c r="Q1475" s="20" t="str">
        <f t="shared" ca="1" si="421"/>
        <v>Ja</v>
      </c>
      <c r="R1475" s="53" t="s">
        <v>2144</v>
      </c>
      <c r="S1475" s="73" t="s">
        <v>2345</v>
      </c>
      <c r="T1475" s="28"/>
      <c r="U1475" s="33" t="str">
        <f t="shared" ref="U1475:U1538" si="430">IF(T1475="X","R13, D15 ", "")</f>
        <v/>
      </c>
      <c r="V1475" s="29"/>
      <c r="W1475" s="35"/>
      <c r="X1475" s="35"/>
      <c r="Y1475" s="35"/>
      <c r="Z1475" s="35"/>
      <c r="AA1475" s="24" t="str">
        <f>IF(W1475&lt;&gt;"",VLOOKUP(W1475,'Anlagentypen strukt inkl RD end'!$A$2:$H$40,8),"")</f>
        <v/>
      </c>
      <c r="AB1475" s="24" t="str">
        <f>IF(X1475&lt;&gt;"",VLOOKUP(X1475,'Anlagentypen strukt inkl RD end'!$A$2:$H$40,8),"")</f>
        <v/>
      </c>
      <c r="AC1475" s="24" t="str">
        <f>IF(Y1475&lt;&gt;"",VLOOKUP(Y1475,'Anlagentypen strukt inkl RD end'!$A$2:$H$40,8),"")</f>
        <v/>
      </c>
      <c r="AD1475" s="24" t="str">
        <f>IF(Z1475&lt;&gt;"",VLOOKUP(Z1475,'Anlagentypen strukt inkl RD end'!$A$2:$H$40,8),"")</f>
        <v/>
      </c>
      <c r="AE1475" s="63" t="str">
        <f t="shared" si="425"/>
        <v/>
      </c>
      <c r="AF1475" s="25"/>
      <c r="AG1475" s="25"/>
      <c r="AH1475" s="25"/>
      <c r="AI1475" s="25"/>
      <c r="AJ1475" s="47" t="str">
        <f t="shared" ref="AJ1475:AJ1538" si="431">IF(AE1475 &lt;&gt;"",AE1475&amp;", ","") &amp;IF(AF1475 &lt;&gt;"",AF1475&amp;", ","") &amp;IF(AG1475 &lt;&gt;"",AG1475&amp;", ","") &amp;IF(AH1475 &lt;&gt;"",AH1475&amp;", ","")&amp; IF(AI1475 &lt;&gt;"",AI1475&amp;", ","")</f>
        <v/>
      </c>
      <c r="AK1475" s="48" t="str">
        <f t="shared" si="426"/>
        <v/>
      </c>
      <c r="AL1475" s="47" t="str">
        <f t="shared" si="418"/>
        <v/>
      </c>
      <c r="AM1475" s="27"/>
      <c r="AN1475" s="36" t="str">
        <f t="shared" si="427"/>
        <v/>
      </c>
      <c r="AO1475" s="39" t="str">
        <f t="shared" si="422"/>
        <v/>
      </c>
      <c r="AP1475" s="39" t="str">
        <f t="shared" ref="AP1475:AP1538" si="432">IF(OR(A1475="X",S1475="X",T1475="X",V1475="X"),"X","")</f>
        <v>X</v>
      </c>
      <c r="AQ1475" s="97" t="str">
        <f t="shared" si="428"/>
        <v/>
      </c>
      <c r="AR1475" s="140" t="str">
        <f>_xlfn.IFNA(IF(AND(MATCH(B1475,SlNrfürStrecke!A:A,0)&gt;0,MATCH(C1475,SlNrfürStrecke!B:B,0)&gt;0)=TRUE,"ja","nein"),"nein")</f>
        <v>ja</v>
      </c>
      <c r="AS1475" s="140" t="str">
        <f t="shared" ref="AS1475:AS1538" si="433">AR1475</f>
        <v>ja</v>
      </c>
      <c r="AT1475" s="113" t="str">
        <f t="shared" ref="AT1475:AT1538" si="434">IF(AS1475="ja","Nein","Ja")</f>
        <v>Nein</v>
      </c>
      <c r="AU1475" s="113"/>
      <c r="AV1475" s="141" t="s">
        <v>3607</v>
      </c>
    </row>
    <row r="1476" spans="1:48" s="39" customFormat="1" ht="26.4" x14ac:dyDescent="0.25">
      <c r="A1476" s="23" t="s">
        <v>2345</v>
      </c>
      <c r="B1476" s="77">
        <v>92121</v>
      </c>
      <c r="C1476" s="80" t="s">
        <v>3</v>
      </c>
      <c r="D1476" s="81" t="s">
        <v>3</v>
      </c>
      <c r="E1476" s="37" t="b">
        <f t="shared" ref="E1476:E1539" si="435">AND(A1476="X",D1476="")</f>
        <v>1</v>
      </c>
      <c r="F1476" s="37" t="b">
        <f t="shared" si="429"/>
        <v>0</v>
      </c>
      <c r="G1476" s="38" t="str">
        <f t="shared" si="419"/>
        <v xml:space="preserve">92121  </v>
      </c>
      <c r="H1476" s="18" t="s">
        <v>2147</v>
      </c>
      <c r="I1476" s="93" t="s">
        <v>2346</v>
      </c>
      <c r="J1476" s="19" t="s">
        <v>3</v>
      </c>
      <c r="K1476" s="19" t="s">
        <v>3</v>
      </c>
      <c r="L1476" s="51"/>
      <c r="M1476" s="51"/>
      <c r="N1476" s="19" t="str">
        <f t="shared" si="420"/>
        <v/>
      </c>
      <c r="O1476" s="22" t="str">
        <f t="shared" ca="1" si="423"/>
        <v>ja</v>
      </c>
      <c r="P1476" s="22" t="str">
        <f t="shared" ca="1" si="424"/>
        <v>ja</v>
      </c>
      <c r="Q1476" s="20" t="str">
        <f t="shared" ca="1" si="421"/>
        <v>Ja</v>
      </c>
      <c r="R1476" s="53" t="s">
        <v>2146</v>
      </c>
      <c r="S1476" s="73" t="s">
        <v>2345</v>
      </c>
      <c r="T1476" s="28"/>
      <c r="U1476" s="33" t="str">
        <f t="shared" si="430"/>
        <v/>
      </c>
      <c r="V1476" s="29"/>
      <c r="W1476" s="35"/>
      <c r="X1476" s="35"/>
      <c r="Y1476" s="35"/>
      <c r="Z1476" s="35"/>
      <c r="AA1476" s="24" t="str">
        <f>IF(W1476&lt;&gt;"",VLOOKUP(W1476,'Anlagentypen strukt inkl RD end'!$A$2:$H$40,8),"")</f>
        <v/>
      </c>
      <c r="AB1476" s="24" t="str">
        <f>IF(X1476&lt;&gt;"",VLOOKUP(X1476,'Anlagentypen strukt inkl RD end'!$A$2:$H$40,8),"")</f>
        <v/>
      </c>
      <c r="AC1476" s="24" t="str">
        <f>IF(Y1476&lt;&gt;"",VLOOKUP(Y1476,'Anlagentypen strukt inkl RD end'!$A$2:$H$40,8),"")</f>
        <v/>
      </c>
      <c r="AD1476" s="24" t="str">
        <f>IF(Z1476&lt;&gt;"",VLOOKUP(Z1476,'Anlagentypen strukt inkl RD end'!$A$2:$H$40,8),"")</f>
        <v/>
      </c>
      <c r="AE1476" s="63" t="str">
        <f t="shared" si="425"/>
        <v/>
      </c>
      <c r="AF1476" s="25"/>
      <c r="AG1476" s="25"/>
      <c r="AH1476" s="25"/>
      <c r="AI1476" s="25"/>
      <c r="AJ1476" s="47" t="str">
        <f t="shared" si="431"/>
        <v/>
      </c>
      <c r="AK1476" s="48" t="str">
        <f t="shared" si="426"/>
        <v/>
      </c>
      <c r="AL1476" s="47" t="str">
        <f t="shared" ref="AL1476:AL1539" si="436">AE1476 &amp; IF(AF1476 &lt;&gt;"",AF1476&amp;", ","") &amp;IF(AG1476 &lt;&gt;"",AG1476&amp;", ","") &amp;IF(AH1476 &lt;&gt;"",AH1476&amp;", ","")&amp; IF(AI1476 &lt;&gt;"",AI1476&amp;", ","")</f>
        <v/>
      </c>
      <c r="AM1476" s="27"/>
      <c r="AN1476" s="36" t="str">
        <f t="shared" si="427"/>
        <v/>
      </c>
      <c r="AO1476" s="39" t="str">
        <f t="shared" si="422"/>
        <v/>
      </c>
      <c r="AP1476" s="39" t="str">
        <f t="shared" si="432"/>
        <v>X</v>
      </c>
      <c r="AQ1476" s="97" t="str">
        <f t="shared" si="428"/>
        <v/>
      </c>
      <c r="AR1476" s="140" t="str">
        <f>_xlfn.IFNA(IF(AND(MATCH(B1476,SlNrfürStrecke!A:A,0)&gt;0,MATCH(C1476,SlNrfürStrecke!B:B,0)&gt;0)=TRUE,"ja","nein"),"nein")</f>
        <v>ja</v>
      </c>
      <c r="AS1476" s="140" t="str">
        <f t="shared" si="433"/>
        <v>ja</v>
      </c>
      <c r="AT1476" s="113" t="str">
        <f t="shared" si="434"/>
        <v>Nein</v>
      </c>
      <c r="AU1476" s="113"/>
      <c r="AV1476" s="141" t="s">
        <v>3607</v>
      </c>
    </row>
    <row r="1477" spans="1:48" s="39" customFormat="1" ht="39.6" x14ac:dyDescent="0.25">
      <c r="A1477" s="23" t="s">
        <v>2345</v>
      </c>
      <c r="B1477" s="77">
        <v>92122</v>
      </c>
      <c r="C1477" s="80" t="s">
        <v>3</v>
      </c>
      <c r="D1477" s="81" t="s">
        <v>3</v>
      </c>
      <c r="E1477" s="37" t="b">
        <f t="shared" si="435"/>
        <v>1</v>
      </c>
      <c r="F1477" s="37" t="b">
        <f t="shared" si="429"/>
        <v>0</v>
      </c>
      <c r="G1477" s="38" t="str">
        <f t="shared" si="419"/>
        <v xml:space="preserve">92122  </v>
      </c>
      <c r="H1477" s="18" t="s">
        <v>2149</v>
      </c>
      <c r="I1477" s="93" t="s">
        <v>2346</v>
      </c>
      <c r="J1477" s="19" t="s">
        <v>3</v>
      </c>
      <c r="K1477" s="19" t="s">
        <v>3</v>
      </c>
      <c r="L1477" s="51"/>
      <c r="M1477" s="51"/>
      <c r="N1477" s="19" t="str">
        <f t="shared" si="420"/>
        <v/>
      </c>
      <c r="O1477" s="22" t="str">
        <f t="shared" ca="1" si="423"/>
        <v>ja</v>
      </c>
      <c r="P1477" s="22" t="str">
        <f t="shared" ca="1" si="424"/>
        <v>ja</v>
      </c>
      <c r="Q1477" s="20" t="str">
        <f t="shared" ca="1" si="421"/>
        <v>Ja</v>
      </c>
      <c r="R1477" s="53" t="s">
        <v>2148</v>
      </c>
      <c r="S1477" s="73" t="s">
        <v>2345</v>
      </c>
      <c r="T1477" s="28"/>
      <c r="U1477" s="33" t="str">
        <f t="shared" si="430"/>
        <v/>
      </c>
      <c r="V1477" s="29"/>
      <c r="W1477" s="35"/>
      <c r="X1477" s="35"/>
      <c r="Y1477" s="35"/>
      <c r="Z1477" s="35"/>
      <c r="AA1477" s="24" t="str">
        <f>IF(W1477&lt;&gt;"",VLOOKUP(W1477,'Anlagentypen strukt inkl RD end'!$A$2:$H$40,8),"")</f>
        <v/>
      </c>
      <c r="AB1477" s="24" t="str">
        <f>IF(X1477&lt;&gt;"",VLOOKUP(X1477,'Anlagentypen strukt inkl RD end'!$A$2:$H$40,8),"")</f>
        <v/>
      </c>
      <c r="AC1477" s="24" t="str">
        <f>IF(Y1477&lt;&gt;"",VLOOKUP(Y1477,'Anlagentypen strukt inkl RD end'!$A$2:$H$40,8),"")</f>
        <v/>
      </c>
      <c r="AD1477" s="24" t="str">
        <f>IF(Z1477&lt;&gt;"",VLOOKUP(Z1477,'Anlagentypen strukt inkl RD end'!$A$2:$H$40,8),"")</f>
        <v/>
      </c>
      <c r="AE1477" s="63" t="str">
        <f t="shared" si="425"/>
        <v/>
      </c>
      <c r="AF1477" s="25"/>
      <c r="AG1477" s="25"/>
      <c r="AH1477" s="25"/>
      <c r="AI1477" s="25"/>
      <c r="AJ1477" s="47" t="str">
        <f t="shared" si="431"/>
        <v/>
      </c>
      <c r="AK1477" s="48" t="str">
        <f t="shared" si="426"/>
        <v/>
      </c>
      <c r="AL1477" s="47" t="str">
        <f t="shared" si="436"/>
        <v/>
      </c>
      <c r="AM1477" s="27"/>
      <c r="AN1477" s="36" t="str">
        <f t="shared" si="427"/>
        <v/>
      </c>
      <c r="AO1477" s="39" t="str">
        <f t="shared" si="422"/>
        <v/>
      </c>
      <c r="AP1477" s="39" t="str">
        <f t="shared" si="432"/>
        <v>X</v>
      </c>
      <c r="AQ1477" s="97" t="str">
        <f t="shared" si="428"/>
        <v/>
      </c>
      <c r="AR1477" s="140" t="str">
        <f>_xlfn.IFNA(IF(AND(MATCH(B1477,SlNrfürStrecke!A:A,0)&gt;0,MATCH(C1477,SlNrfürStrecke!B:B,0)&gt;0)=TRUE,"ja","nein"),"nein")</f>
        <v>ja</v>
      </c>
      <c r="AS1477" s="140" t="str">
        <f t="shared" si="433"/>
        <v>ja</v>
      </c>
      <c r="AT1477" s="113" t="str">
        <f t="shared" si="434"/>
        <v>Nein</v>
      </c>
      <c r="AU1477" s="113"/>
      <c r="AV1477" s="141" t="s">
        <v>3607</v>
      </c>
    </row>
    <row r="1478" spans="1:48" s="39" customFormat="1" x14ac:dyDescent="0.25">
      <c r="A1478" s="23" t="s">
        <v>2345</v>
      </c>
      <c r="B1478" s="77">
        <v>92123</v>
      </c>
      <c r="C1478" s="80" t="s">
        <v>3</v>
      </c>
      <c r="D1478" s="81" t="s">
        <v>3</v>
      </c>
      <c r="E1478" s="37" t="b">
        <f t="shared" si="435"/>
        <v>1</v>
      </c>
      <c r="F1478" s="37" t="b">
        <f t="shared" si="429"/>
        <v>0</v>
      </c>
      <c r="G1478" s="38" t="str">
        <f t="shared" si="419"/>
        <v xml:space="preserve">92123  </v>
      </c>
      <c r="H1478" s="18" t="s">
        <v>2151</v>
      </c>
      <c r="I1478" s="93" t="s">
        <v>2346</v>
      </c>
      <c r="J1478" s="19" t="s">
        <v>3</v>
      </c>
      <c r="K1478" s="19" t="s">
        <v>3</v>
      </c>
      <c r="L1478" s="51"/>
      <c r="M1478" s="51"/>
      <c r="N1478" s="19" t="str">
        <f t="shared" si="420"/>
        <v/>
      </c>
      <c r="O1478" s="22" t="str">
        <f t="shared" ca="1" si="423"/>
        <v>ja</v>
      </c>
      <c r="P1478" s="22" t="str">
        <f t="shared" ca="1" si="424"/>
        <v>ja</v>
      </c>
      <c r="Q1478" s="20" t="str">
        <f t="shared" ca="1" si="421"/>
        <v>Ja</v>
      </c>
      <c r="R1478" s="53" t="s">
        <v>2150</v>
      </c>
      <c r="S1478" s="73" t="s">
        <v>2345</v>
      </c>
      <c r="T1478" s="28"/>
      <c r="U1478" s="33" t="str">
        <f t="shared" si="430"/>
        <v/>
      </c>
      <c r="V1478" s="29"/>
      <c r="W1478" s="35"/>
      <c r="X1478" s="35"/>
      <c r="Y1478" s="35"/>
      <c r="Z1478" s="35"/>
      <c r="AA1478" s="24" t="str">
        <f>IF(W1478&lt;&gt;"",VLOOKUP(W1478,'Anlagentypen strukt inkl RD end'!$A$2:$H$40,8),"")</f>
        <v/>
      </c>
      <c r="AB1478" s="24" t="str">
        <f>IF(X1478&lt;&gt;"",VLOOKUP(X1478,'Anlagentypen strukt inkl RD end'!$A$2:$H$40,8),"")</f>
        <v/>
      </c>
      <c r="AC1478" s="24" t="str">
        <f>IF(Y1478&lt;&gt;"",VLOOKUP(Y1478,'Anlagentypen strukt inkl RD end'!$A$2:$H$40,8),"")</f>
        <v/>
      </c>
      <c r="AD1478" s="24" t="str">
        <f>IF(Z1478&lt;&gt;"",VLOOKUP(Z1478,'Anlagentypen strukt inkl RD end'!$A$2:$H$40,8),"")</f>
        <v/>
      </c>
      <c r="AE1478" s="63" t="str">
        <f t="shared" si="425"/>
        <v/>
      </c>
      <c r="AF1478" s="25"/>
      <c r="AG1478" s="25"/>
      <c r="AH1478" s="25"/>
      <c r="AI1478" s="25"/>
      <c r="AJ1478" s="47" t="str">
        <f t="shared" si="431"/>
        <v/>
      </c>
      <c r="AK1478" s="48" t="str">
        <f t="shared" si="426"/>
        <v/>
      </c>
      <c r="AL1478" s="47" t="str">
        <f t="shared" si="436"/>
        <v/>
      </c>
      <c r="AM1478" s="27"/>
      <c r="AN1478" s="36" t="str">
        <f t="shared" si="427"/>
        <v/>
      </c>
      <c r="AO1478" s="39" t="str">
        <f t="shared" si="422"/>
        <v/>
      </c>
      <c r="AP1478" s="39" t="str">
        <f t="shared" si="432"/>
        <v>X</v>
      </c>
      <c r="AQ1478" s="97" t="str">
        <f t="shared" si="428"/>
        <v/>
      </c>
      <c r="AR1478" s="140" t="str">
        <f>_xlfn.IFNA(IF(AND(MATCH(B1478,SlNrfürStrecke!A:A,0)&gt;0,MATCH(C1478,SlNrfürStrecke!B:B,0)&gt;0)=TRUE,"ja","nein"),"nein")</f>
        <v>ja</v>
      </c>
      <c r="AS1478" s="140" t="str">
        <f t="shared" si="433"/>
        <v>ja</v>
      </c>
      <c r="AT1478" s="113" t="str">
        <f t="shared" si="434"/>
        <v>Nein</v>
      </c>
      <c r="AU1478" s="113"/>
      <c r="AV1478" s="141" t="s">
        <v>3607</v>
      </c>
    </row>
    <row r="1479" spans="1:48" s="39" customFormat="1" ht="26.4" hidden="1" x14ac:dyDescent="0.25">
      <c r="A1479" s="23"/>
      <c r="B1479" s="77">
        <v>92130</v>
      </c>
      <c r="C1479" s="80" t="s">
        <v>3</v>
      </c>
      <c r="D1479" s="81" t="s">
        <v>8</v>
      </c>
      <c r="E1479" s="37" t="b">
        <f t="shared" si="435"/>
        <v>0</v>
      </c>
      <c r="F1479" s="37" t="b">
        <f t="shared" si="429"/>
        <v>0</v>
      </c>
      <c r="G1479" s="38" t="str">
        <f t="shared" ref="G1479:G1540" si="437">B1479&amp; " " &amp;C1479&amp; " " &amp; D1479</f>
        <v>92130  g</v>
      </c>
      <c r="H1479" s="18" t="s">
        <v>3457</v>
      </c>
      <c r="I1479" s="93" t="s">
        <v>2346</v>
      </c>
      <c r="J1479" s="19" t="s">
        <v>3</v>
      </c>
      <c r="K1479" s="19" t="s">
        <v>3458</v>
      </c>
      <c r="L1479" s="55">
        <v>44562</v>
      </c>
      <c r="M1479" s="51"/>
      <c r="N1479" s="19" t="str">
        <f t="shared" ref="N1479:N1540" si="438">IF(L1479&amp;M1479 &lt;&gt;"","Ja","")</f>
        <v>Ja</v>
      </c>
      <c r="O1479" s="22" t="str">
        <f t="shared" ca="1" si="423"/>
        <v>ja</v>
      </c>
      <c r="P1479" s="22" t="str">
        <f t="shared" ca="1" si="424"/>
        <v>ja</v>
      </c>
      <c r="Q1479" s="21" t="str">
        <f t="shared" ref="Q1479:Q1540" ca="1" si="439">IF(OR(O1479="Nein",P1479="Nein"),"Nein","Ja")</f>
        <v>Ja</v>
      </c>
      <c r="R1479" s="53" t="s">
        <v>3459</v>
      </c>
      <c r="S1479" s="84"/>
      <c r="T1479" s="83"/>
      <c r="U1479" s="33" t="str">
        <f t="shared" si="430"/>
        <v/>
      </c>
      <c r="V1479" s="29"/>
      <c r="W1479" s="35"/>
      <c r="X1479" s="35"/>
      <c r="Y1479" s="35"/>
      <c r="Z1479" s="35"/>
      <c r="AA1479" s="24" t="str">
        <f>IF(W1479&lt;&gt;"",VLOOKUP(W1479,'Anlagentypen strukt inkl RD end'!$A$2:$H$40,8),"")</f>
        <v/>
      </c>
      <c r="AB1479" s="24" t="str">
        <f>IF(X1479&lt;&gt;"",VLOOKUP(X1479,'Anlagentypen strukt inkl RD end'!$A$2:$H$40,8),"")</f>
        <v/>
      </c>
      <c r="AC1479" s="24" t="str">
        <f>IF(Y1479&lt;&gt;"",VLOOKUP(Y1479,'Anlagentypen strukt inkl RD end'!$A$2:$H$40,8),"")</f>
        <v/>
      </c>
      <c r="AD1479" s="24" t="str">
        <f>IF(Z1479&lt;&gt;"",VLOOKUP(Z1479,'Anlagentypen strukt inkl RD end'!$A$2:$H$40,8),"")</f>
        <v/>
      </c>
      <c r="AE1479" s="63" t="str">
        <f t="shared" si="425"/>
        <v/>
      </c>
      <c r="AF1479" s="25"/>
      <c r="AG1479" s="25"/>
      <c r="AH1479" s="25"/>
      <c r="AI1479" s="25"/>
      <c r="AJ1479" s="47" t="str">
        <f t="shared" si="431"/>
        <v/>
      </c>
      <c r="AK1479" s="48" t="str">
        <f t="shared" si="426"/>
        <v/>
      </c>
      <c r="AL1479" s="47" t="str">
        <f t="shared" si="436"/>
        <v/>
      </c>
      <c r="AM1479" s="27"/>
      <c r="AN1479" s="36" t="str">
        <f t="shared" si="427"/>
        <v/>
      </c>
      <c r="AO1479" s="39" t="str">
        <f t="shared" ref="AO1479:AO1542" si="440">IF(AN1479&lt;&gt;"",1,"")</f>
        <v/>
      </c>
      <c r="AP1479" s="39" t="str">
        <f t="shared" si="432"/>
        <v/>
      </c>
      <c r="AQ1479" s="97" t="str">
        <f t="shared" si="428"/>
        <v/>
      </c>
      <c r="AR1479" s="140" t="str">
        <f>_xlfn.IFNA(IF(AND(MATCH(B1479,SlNrfürStrecke!A:A,0)&gt;0,MATCH(C1479,SlNrfürStrecke!B:B,0)&gt;0)=TRUE,"ja","nein"),"nein")</f>
        <v>nein</v>
      </c>
      <c r="AS1479" s="140" t="str">
        <f t="shared" si="433"/>
        <v>nein</v>
      </c>
      <c r="AT1479" s="113" t="str">
        <f t="shared" si="434"/>
        <v>Ja</v>
      </c>
      <c r="AU1479" s="113"/>
      <c r="AV1479" s="141" t="s">
        <v>3607</v>
      </c>
    </row>
    <row r="1480" spans="1:48" s="39" customFormat="1" ht="26.4" hidden="1" x14ac:dyDescent="0.25">
      <c r="A1480" s="23"/>
      <c r="B1480" s="77">
        <v>92131</v>
      </c>
      <c r="C1480" s="80" t="s">
        <v>3</v>
      </c>
      <c r="D1480" s="81" t="s">
        <v>3</v>
      </c>
      <c r="E1480" s="37" t="b">
        <f t="shared" si="435"/>
        <v>0</v>
      </c>
      <c r="F1480" s="37" t="b">
        <f t="shared" si="429"/>
        <v>0</v>
      </c>
      <c r="G1480" s="38" t="str">
        <f t="shared" si="437"/>
        <v xml:space="preserve">92131  </v>
      </c>
      <c r="H1480" s="18" t="s">
        <v>2153</v>
      </c>
      <c r="I1480" s="93" t="s">
        <v>2346</v>
      </c>
      <c r="J1480" s="19" t="s">
        <v>3</v>
      </c>
      <c r="K1480" s="19" t="s">
        <v>3</v>
      </c>
      <c r="L1480" s="51"/>
      <c r="M1480" s="51"/>
      <c r="N1480" s="19" t="str">
        <f t="shared" si="438"/>
        <v/>
      </c>
      <c r="O1480" s="22" t="str">
        <f t="shared" ca="1" si="423"/>
        <v>ja</v>
      </c>
      <c r="P1480" s="22" t="str">
        <f t="shared" ca="1" si="424"/>
        <v>ja</v>
      </c>
      <c r="Q1480" s="20" t="str">
        <f t="shared" ca="1" si="439"/>
        <v>Ja</v>
      </c>
      <c r="R1480" s="53" t="s">
        <v>2152</v>
      </c>
      <c r="S1480" s="73"/>
      <c r="T1480" s="28"/>
      <c r="U1480" s="33" t="str">
        <f t="shared" si="430"/>
        <v/>
      </c>
      <c r="V1480" s="29"/>
      <c r="W1480" s="35"/>
      <c r="X1480" s="35"/>
      <c r="Y1480" s="35"/>
      <c r="Z1480" s="35"/>
      <c r="AA1480" s="24" t="str">
        <f>IF(W1480&lt;&gt;"",VLOOKUP(W1480,'Anlagentypen strukt inkl RD end'!$A$2:$H$40,8),"")</f>
        <v/>
      </c>
      <c r="AB1480" s="24" t="str">
        <f>IF(X1480&lt;&gt;"",VLOOKUP(X1480,'Anlagentypen strukt inkl RD end'!$A$2:$H$40,8),"")</f>
        <v/>
      </c>
      <c r="AC1480" s="24" t="str">
        <f>IF(Y1480&lt;&gt;"",VLOOKUP(Y1480,'Anlagentypen strukt inkl RD end'!$A$2:$H$40,8),"")</f>
        <v/>
      </c>
      <c r="AD1480" s="24" t="str">
        <f>IF(Z1480&lt;&gt;"",VLOOKUP(Z1480,'Anlagentypen strukt inkl RD end'!$A$2:$H$40,8),"")</f>
        <v/>
      </c>
      <c r="AE1480" s="63" t="str">
        <f t="shared" si="425"/>
        <v/>
      </c>
      <c r="AF1480" s="25"/>
      <c r="AG1480" s="25"/>
      <c r="AH1480" s="25"/>
      <c r="AI1480" s="25"/>
      <c r="AJ1480" s="47" t="str">
        <f t="shared" si="431"/>
        <v/>
      </c>
      <c r="AK1480" s="48" t="str">
        <f t="shared" si="426"/>
        <v/>
      </c>
      <c r="AL1480" s="47" t="str">
        <f t="shared" si="436"/>
        <v/>
      </c>
      <c r="AM1480" s="27"/>
      <c r="AN1480" s="36" t="str">
        <f t="shared" si="427"/>
        <v/>
      </c>
      <c r="AO1480" s="39" t="str">
        <f t="shared" si="440"/>
        <v/>
      </c>
      <c r="AP1480" s="39" t="str">
        <f t="shared" si="432"/>
        <v/>
      </c>
      <c r="AQ1480" s="97" t="str">
        <f t="shared" si="428"/>
        <v/>
      </c>
      <c r="AR1480" s="140" t="str">
        <f>_xlfn.IFNA(IF(AND(MATCH(B1480,SlNrfürStrecke!A:A,0)&gt;0,MATCH(C1480,SlNrfürStrecke!B:B,0)&gt;0)=TRUE,"ja","nein"),"nein")</f>
        <v>nein</v>
      </c>
      <c r="AS1480" s="140" t="str">
        <f t="shared" si="433"/>
        <v>nein</v>
      </c>
      <c r="AT1480" s="113" t="str">
        <f t="shared" si="434"/>
        <v>Ja</v>
      </c>
      <c r="AU1480" s="113"/>
      <c r="AV1480" s="141" t="s">
        <v>3607</v>
      </c>
    </row>
    <row r="1481" spans="1:48" s="39" customFormat="1" ht="26.4" hidden="1" x14ac:dyDescent="0.25">
      <c r="A1481" s="23"/>
      <c r="B1481" s="77">
        <v>92132</v>
      </c>
      <c r="C1481" s="80" t="s">
        <v>3</v>
      </c>
      <c r="D1481" s="81" t="s">
        <v>3</v>
      </c>
      <c r="E1481" s="37" t="b">
        <f t="shared" si="435"/>
        <v>0</v>
      </c>
      <c r="F1481" s="37" t="b">
        <f t="shared" si="429"/>
        <v>0</v>
      </c>
      <c r="G1481" s="38" t="str">
        <f t="shared" si="437"/>
        <v xml:space="preserve">92132  </v>
      </c>
      <c r="H1481" s="18" t="s">
        <v>3460</v>
      </c>
      <c r="I1481" s="93" t="s">
        <v>2346</v>
      </c>
      <c r="J1481" s="19" t="s">
        <v>3461</v>
      </c>
      <c r="K1481" s="19" t="s">
        <v>3</v>
      </c>
      <c r="L1481" s="55">
        <v>44562</v>
      </c>
      <c r="M1481" s="51"/>
      <c r="N1481" s="19" t="str">
        <f t="shared" si="438"/>
        <v>Ja</v>
      </c>
      <c r="O1481" s="22" t="str">
        <f t="shared" ca="1" si="423"/>
        <v>ja</v>
      </c>
      <c r="P1481" s="22" t="str">
        <f t="shared" ca="1" si="424"/>
        <v>ja</v>
      </c>
      <c r="Q1481" s="21" t="str">
        <f t="shared" ca="1" si="439"/>
        <v>Ja</v>
      </c>
      <c r="R1481" s="53" t="s">
        <v>3462</v>
      </c>
      <c r="S1481" s="73"/>
      <c r="T1481" s="28"/>
      <c r="U1481" s="33" t="str">
        <f t="shared" si="430"/>
        <v/>
      </c>
      <c r="V1481" s="29"/>
      <c r="W1481" s="35"/>
      <c r="X1481" s="35"/>
      <c r="Y1481" s="35"/>
      <c r="Z1481" s="35"/>
      <c r="AA1481" s="24" t="str">
        <f>IF(W1481&lt;&gt;"",VLOOKUP(W1481,'Anlagentypen strukt inkl RD end'!$A$2:$H$40,8),"")</f>
        <v/>
      </c>
      <c r="AB1481" s="24" t="str">
        <f>IF(X1481&lt;&gt;"",VLOOKUP(X1481,'Anlagentypen strukt inkl RD end'!$A$2:$H$40,8),"")</f>
        <v/>
      </c>
      <c r="AC1481" s="24" t="str">
        <f>IF(Y1481&lt;&gt;"",VLOOKUP(Y1481,'Anlagentypen strukt inkl RD end'!$A$2:$H$40,8),"")</f>
        <v/>
      </c>
      <c r="AD1481" s="24" t="str">
        <f>IF(Z1481&lt;&gt;"",VLOOKUP(Z1481,'Anlagentypen strukt inkl RD end'!$A$2:$H$40,8),"")</f>
        <v/>
      </c>
      <c r="AE1481" s="63" t="str">
        <f t="shared" si="425"/>
        <v/>
      </c>
      <c r="AF1481" s="25"/>
      <c r="AG1481" s="25"/>
      <c r="AH1481" s="25"/>
      <c r="AI1481" s="25"/>
      <c r="AJ1481" s="47" t="str">
        <f t="shared" si="431"/>
        <v/>
      </c>
      <c r="AK1481" s="48" t="str">
        <f t="shared" si="426"/>
        <v/>
      </c>
      <c r="AL1481" s="47" t="str">
        <f t="shared" si="436"/>
        <v/>
      </c>
      <c r="AM1481" s="27"/>
      <c r="AN1481" s="36" t="str">
        <f t="shared" si="427"/>
        <v/>
      </c>
      <c r="AO1481" s="39" t="str">
        <f t="shared" si="440"/>
        <v/>
      </c>
      <c r="AP1481" s="39" t="str">
        <f t="shared" si="432"/>
        <v/>
      </c>
      <c r="AQ1481" s="97" t="str">
        <f t="shared" si="428"/>
        <v/>
      </c>
      <c r="AR1481" s="140" t="str">
        <f>_xlfn.IFNA(IF(AND(MATCH(B1481,SlNrfürStrecke!A:A,0)&gt;0,MATCH(C1481,SlNrfürStrecke!B:B,0)&gt;0)=TRUE,"ja","nein"),"nein")</f>
        <v>nein</v>
      </c>
      <c r="AS1481" s="140" t="str">
        <f t="shared" si="433"/>
        <v>nein</v>
      </c>
      <c r="AT1481" s="113" t="str">
        <f t="shared" si="434"/>
        <v>Ja</v>
      </c>
      <c r="AU1481" s="113"/>
      <c r="AV1481" s="141" t="s">
        <v>3607</v>
      </c>
    </row>
    <row r="1482" spans="1:48" s="39" customFormat="1" ht="52.8" x14ac:dyDescent="0.25">
      <c r="A1482" s="23" t="s">
        <v>2345</v>
      </c>
      <c r="B1482" s="77">
        <v>92150</v>
      </c>
      <c r="C1482" s="80" t="s">
        <v>3</v>
      </c>
      <c r="D1482" s="81" t="s">
        <v>3</v>
      </c>
      <c r="E1482" s="37" t="b">
        <f t="shared" si="435"/>
        <v>1</v>
      </c>
      <c r="F1482" s="37" t="b">
        <f t="shared" si="429"/>
        <v>0</v>
      </c>
      <c r="G1482" s="38" t="str">
        <f t="shared" si="437"/>
        <v xml:space="preserve">92150  </v>
      </c>
      <c r="H1482" s="18" t="s">
        <v>3463</v>
      </c>
      <c r="I1482" s="93" t="s">
        <v>2346</v>
      </c>
      <c r="J1482" s="19" t="s">
        <v>3</v>
      </c>
      <c r="K1482" s="19" t="s">
        <v>3</v>
      </c>
      <c r="L1482" s="51"/>
      <c r="M1482" s="51"/>
      <c r="N1482" s="19" t="str">
        <f t="shared" si="438"/>
        <v/>
      </c>
      <c r="O1482" s="22" t="str">
        <f t="shared" ca="1" si="423"/>
        <v>ja</v>
      </c>
      <c r="P1482" s="22" t="str">
        <f t="shared" ca="1" si="424"/>
        <v>ja</v>
      </c>
      <c r="Q1482" s="20" t="str">
        <f t="shared" ca="1" si="439"/>
        <v>Ja</v>
      </c>
      <c r="R1482" s="53" t="s">
        <v>2154</v>
      </c>
      <c r="S1482" s="73" t="s">
        <v>2345</v>
      </c>
      <c r="T1482" s="28"/>
      <c r="U1482" s="33" t="str">
        <f t="shared" si="430"/>
        <v/>
      </c>
      <c r="V1482" s="29"/>
      <c r="W1482" s="35"/>
      <c r="X1482" s="35"/>
      <c r="Y1482" s="35"/>
      <c r="Z1482" s="35"/>
      <c r="AA1482" s="24" t="str">
        <f>IF(W1482&lt;&gt;"",VLOOKUP(W1482,'Anlagentypen strukt inkl RD end'!$A$2:$H$40,8),"")</f>
        <v/>
      </c>
      <c r="AB1482" s="24" t="str">
        <f>IF(X1482&lt;&gt;"",VLOOKUP(X1482,'Anlagentypen strukt inkl RD end'!$A$2:$H$40,8),"")</f>
        <v/>
      </c>
      <c r="AC1482" s="24" t="str">
        <f>IF(Y1482&lt;&gt;"",VLOOKUP(Y1482,'Anlagentypen strukt inkl RD end'!$A$2:$H$40,8),"")</f>
        <v/>
      </c>
      <c r="AD1482" s="24" t="str">
        <f>IF(Z1482&lt;&gt;"",VLOOKUP(Z1482,'Anlagentypen strukt inkl RD end'!$A$2:$H$40,8),"")</f>
        <v/>
      </c>
      <c r="AE1482" s="63" t="str">
        <f t="shared" si="425"/>
        <v/>
      </c>
      <c r="AF1482" s="25"/>
      <c r="AG1482" s="25"/>
      <c r="AH1482" s="25"/>
      <c r="AI1482" s="25"/>
      <c r="AJ1482" s="47" t="str">
        <f t="shared" si="431"/>
        <v/>
      </c>
      <c r="AK1482" s="48" t="str">
        <f t="shared" si="426"/>
        <v/>
      </c>
      <c r="AL1482" s="47" t="str">
        <f t="shared" si="436"/>
        <v/>
      </c>
      <c r="AM1482" s="27"/>
      <c r="AN1482" s="36" t="str">
        <f t="shared" si="427"/>
        <v/>
      </c>
      <c r="AO1482" s="39" t="str">
        <f t="shared" si="440"/>
        <v/>
      </c>
      <c r="AP1482" s="39" t="str">
        <f t="shared" si="432"/>
        <v>X</v>
      </c>
      <c r="AQ1482" s="97" t="str">
        <f t="shared" si="428"/>
        <v/>
      </c>
      <c r="AR1482" s="140" t="str">
        <f>_xlfn.IFNA(IF(AND(MATCH(B1482,SlNrfürStrecke!A:A,0)&gt;0,MATCH(C1482,SlNrfürStrecke!B:B,0)&gt;0)=TRUE,"ja","nein"),"nein")</f>
        <v>ja</v>
      </c>
      <c r="AS1482" s="140" t="str">
        <f t="shared" si="433"/>
        <v>ja</v>
      </c>
      <c r="AT1482" s="113" t="str">
        <f t="shared" si="434"/>
        <v>Nein</v>
      </c>
      <c r="AU1482" s="113"/>
      <c r="AV1482" s="141" t="s">
        <v>3607</v>
      </c>
    </row>
    <row r="1483" spans="1:48" s="39" customFormat="1" ht="39.6" x14ac:dyDescent="0.25">
      <c r="A1483" s="23" t="s">
        <v>2345</v>
      </c>
      <c r="B1483" s="77">
        <v>92199</v>
      </c>
      <c r="C1483" s="80" t="s">
        <v>3</v>
      </c>
      <c r="D1483" s="81" t="s">
        <v>3</v>
      </c>
      <c r="E1483" s="37" t="b">
        <f t="shared" si="435"/>
        <v>1</v>
      </c>
      <c r="F1483" s="37" t="b">
        <f t="shared" si="429"/>
        <v>0</v>
      </c>
      <c r="G1483" s="38" t="str">
        <f t="shared" si="437"/>
        <v xml:space="preserve">92199  </v>
      </c>
      <c r="H1483" s="18" t="s">
        <v>2156</v>
      </c>
      <c r="I1483" s="93" t="s">
        <v>2346</v>
      </c>
      <c r="J1483" s="19" t="s">
        <v>3</v>
      </c>
      <c r="K1483" s="19" t="s">
        <v>3</v>
      </c>
      <c r="L1483" s="51"/>
      <c r="M1483" s="51"/>
      <c r="N1483" s="19" t="str">
        <f t="shared" si="438"/>
        <v/>
      </c>
      <c r="O1483" s="22" t="str">
        <f t="shared" ca="1" si="423"/>
        <v>ja</v>
      </c>
      <c r="P1483" s="22" t="str">
        <f t="shared" ca="1" si="424"/>
        <v>ja</v>
      </c>
      <c r="Q1483" s="20" t="str">
        <f t="shared" ca="1" si="439"/>
        <v>Ja</v>
      </c>
      <c r="R1483" s="53" t="s">
        <v>2155</v>
      </c>
      <c r="S1483" s="73" t="s">
        <v>2345</v>
      </c>
      <c r="T1483" s="28"/>
      <c r="U1483" s="33" t="str">
        <f t="shared" si="430"/>
        <v/>
      </c>
      <c r="V1483" s="29"/>
      <c r="W1483" s="35"/>
      <c r="X1483" s="35"/>
      <c r="Y1483" s="35"/>
      <c r="Z1483" s="35"/>
      <c r="AA1483" s="24" t="str">
        <f>IF(W1483&lt;&gt;"",VLOOKUP(W1483,'Anlagentypen strukt inkl RD end'!$A$2:$H$40,8),"")</f>
        <v/>
      </c>
      <c r="AB1483" s="24" t="str">
        <f>IF(X1483&lt;&gt;"",VLOOKUP(X1483,'Anlagentypen strukt inkl RD end'!$A$2:$H$40,8),"")</f>
        <v/>
      </c>
      <c r="AC1483" s="24" t="str">
        <f>IF(Y1483&lt;&gt;"",VLOOKUP(Y1483,'Anlagentypen strukt inkl RD end'!$A$2:$H$40,8),"")</f>
        <v/>
      </c>
      <c r="AD1483" s="24" t="str">
        <f>IF(Z1483&lt;&gt;"",VLOOKUP(Z1483,'Anlagentypen strukt inkl RD end'!$A$2:$H$40,8),"")</f>
        <v/>
      </c>
      <c r="AE1483" s="63" t="str">
        <f t="shared" si="425"/>
        <v/>
      </c>
      <c r="AF1483" s="25"/>
      <c r="AG1483" s="25"/>
      <c r="AH1483" s="25"/>
      <c r="AI1483" s="25"/>
      <c r="AJ1483" s="47" t="str">
        <f t="shared" si="431"/>
        <v/>
      </c>
      <c r="AK1483" s="48" t="str">
        <f t="shared" si="426"/>
        <v/>
      </c>
      <c r="AL1483" s="47" t="str">
        <f t="shared" si="436"/>
        <v/>
      </c>
      <c r="AM1483" s="27"/>
      <c r="AN1483" s="36" t="str">
        <f t="shared" si="427"/>
        <v/>
      </c>
      <c r="AO1483" s="39" t="str">
        <f t="shared" si="440"/>
        <v/>
      </c>
      <c r="AP1483" s="39" t="str">
        <f t="shared" si="432"/>
        <v>X</v>
      </c>
      <c r="AQ1483" s="97" t="str">
        <f t="shared" si="428"/>
        <v/>
      </c>
      <c r="AR1483" s="140" t="str">
        <f>_xlfn.IFNA(IF(AND(MATCH(B1483,SlNrfürStrecke!A:A,0)&gt;0,MATCH(C1483,SlNrfürStrecke!B:B,0)&gt;0)=TRUE,"ja","nein"),"nein")</f>
        <v>ja</v>
      </c>
      <c r="AS1483" s="140" t="str">
        <f t="shared" si="433"/>
        <v>ja</v>
      </c>
      <c r="AT1483" s="113" t="str">
        <f t="shared" si="434"/>
        <v>Nein</v>
      </c>
      <c r="AU1483" s="113"/>
      <c r="AV1483" s="141" t="s">
        <v>3607</v>
      </c>
    </row>
    <row r="1484" spans="1:48" s="39" customFormat="1" x14ac:dyDescent="0.25">
      <c r="A1484" s="23" t="s">
        <v>2345</v>
      </c>
      <c r="B1484" s="77">
        <v>92201</v>
      </c>
      <c r="C1484" s="80" t="s">
        <v>3</v>
      </c>
      <c r="D1484" s="81" t="s">
        <v>3</v>
      </c>
      <c r="E1484" s="37" t="b">
        <f t="shared" si="435"/>
        <v>1</v>
      </c>
      <c r="F1484" s="37" t="b">
        <f t="shared" si="429"/>
        <v>0</v>
      </c>
      <c r="G1484" s="38" t="str">
        <f t="shared" si="437"/>
        <v xml:space="preserve">92201  </v>
      </c>
      <c r="H1484" s="18" t="s">
        <v>2158</v>
      </c>
      <c r="I1484" s="93" t="s">
        <v>2346</v>
      </c>
      <c r="J1484" s="19" t="s">
        <v>3</v>
      </c>
      <c r="K1484" s="19" t="s">
        <v>3</v>
      </c>
      <c r="L1484" s="51"/>
      <c r="M1484" s="51"/>
      <c r="N1484" s="19" t="str">
        <f t="shared" si="438"/>
        <v/>
      </c>
      <c r="O1484" s="22" t="str">
        <f t="shared" ca="1" si="423"/>
        <v>ja</v>
      </c>
      <c r="P1484" s="22" t="str">
        <f t="shared" ca="1" si="424"/>
        <v>ja</v>
      </c>
      <c r="Q1484" s="20" t="str">
        <f t="shared" ca="1" si="439"/>
        <v>Ja</v>
      </c>
      <c r="R1484" s="53" t="s">
        <v>2157</v>
      </c>
      <c r="S1484" s="73" t="s">
        <v>2345</v>
      </c>
      <c r="T1484" s="28"/>
      <c r="U1484" s="33" t="str">
        <f t="shared" si="430"/>
        <v/>
      </c>
      <c r="V1484" s="29"/>
      <c r="W1484" s="35"/>
      <c r="X1484" s="35"/>
      <c r="Y1484" s="35"/>
      <c r="Z1484" s="35"/>
      <c r="AA1484" s="24" t="str">
        <f>IF(W1484&lt;&gt;"",VLOOKUP(W1484,'Anlagentypen strukt inkl RD end'!$A$2:$H$40,8),"")</f>
        <v/>
      </c>
      <c r="AB1484" s="24" t="str">
        <f>IF(X1484&lt;&gt;"",VLOOKUP(X1484,'Anlagentypen strukt inkl RD end'!$A$2:$H$40,8),"")</f>
        <v/>
      </c>
      <c r="AC1484" s="24" t="str">
        <f>IF(Y1484&lt;&gt;"",VLOOKUP(Y1484,'Anlagentypen strukt inkl RD end'!$A$2:$H$40,8),"")</f>
        <v/>
      </c>
      <c r="AD1484" s="24" t="str">
        <f>IF(Z1484&lt;&gt;"",VLOOKUP(Z1484,'Anlagentypen strukt inkl RD end'!$A$2:$H$40,8),"")</f>
        <v/>
      </c>
      <c r="AE1484" s="63" t="str">
        <f t="shared" si="425"/>
        <v/>
      </c>
      <c r="AF1484" s="25"/>
      <c r="AG1484" s="25"/>
      <c r="AH1484" s="25"/>
      <c r="AI1484" s="25"/>
      <c r="AJ1484" s="47" t="str">
        <f t="shared" si="431"/>
        <v/>
      </c>
      <c r="AK1484" s="48" t="str">
        <f t="shared" si="426"/>
        <v/>
      </c>
      <c r="AL1484" s="47" t="str">
        <f t="shared" si="436"/>
        <v/>
      </c>
      <c r="AM1484" s="27"/>
      <c r="AN1484" s="36" t="str">
        <f t="shared" si="427"/>
        <v/>
      </c>
      <c r="AO1484" s="39" t="str">
        <f t="shared" si="440"/>
        <v/>
      </c>
      <c r="AP1484" s="39" t="str">
        <f t="shared" si="432"/>
        <v>X</v>
      </c>
      <c r="AQ1484" s="97" t="str">
        <f t="shared" si="428"/>
        <v/>
      </c>
      <c r="AR1484" s="140" t="str">
        <f>_xlfn.IFNA(IF(AND(MATCH(B1484,SlNrfürStrecke!A:A,0)&gt;0,MATCH(C1484,SlNrfürStrecke!B:B,0)&gt;0)=TRUE,"ja","nein"),"nein")</f>
        <v>ja</v>
      </c>
      <c r="AS1484" s="140" t="str">
        <f t="shared" si="433"/>
        <v>ja</v>
      </c>
      <c r="AT1484" s="113" t="str">
        <f t="shared" si="434"/>
        <v>Nein</v>
      </c>
      <c r="AU1484" s="113"/>
      <c r="AV1484" s="141" t="s">
        <v>3607</v>
      </c>
    </row>
    <row r="1485" spans="1:48" s="39" customFormat="1" ht="52.8" x14ac:dyDescent="0.25">
      <c r="A1485" s="23" t="s">
        <v>2345</v>
      </c>
      <c r="B1485" s="77">
        <v>92202</v>
      </c>
      <c r="C1485" s="80" t="s">
        <v>3</v>
      </c>
      <c r="D1485" s="81" t="s">
        <v>3</v>
      </c>
      <c r="E1485" s="37" t="b">
        <f t="shared" si="435"/>
        <v>1</v>
      </c>
      <c r="F1485" s="37" t="b">
        <f t="shared" si="429"/>
        <v>0</v>
      </c>
      <c r="G1485" s="38" t="str">
        <f t="shared" si="437"/>
        <v xml:space="preserve">92202  </v>
      </c>
      <c r="H1485" s="18" t="s">
        <v>2160</v>
      </c>
      <c r="I1485" s="93" t="s">
        <v>2346</v>
      </c>
      <c r="J1485" s="19" t="s">
        <v>3</v>
      </c>
      <c r="K1485" s="19" t="s">
        <v>3</v>
      </c>
      <c r="L1485" s="51"/>
      <c r="M1485" s="51"/>
      <c r="N1485" s="19" t="str">
        <f t="shared" si="438"/>
        <v/>
      </c>
      <c r="O1485" s="22" t="str">
        <f t="shared" ca="1" si="423"/>
        <v>ja</v>
      </c>
      <c r="P1485" s="22" t="str">
        <f t="shared" ca="1" si="424"/>
        <v>ja</v>
      </c>
      <c r="Q1485" s="20" t="str">
        <f t="shared" ca="1" si="439"/>
        <v>Ja</v>
      </c>
      <c r="R1485" s="53" t="s">
        <v>2159</v>
      </c>
      <c r="S1485" s="73" t="s">
        <v>2345</v>
      </c>
      <c r="T1485" s="28"/>
      <c r="U1485" s="33" t="str">
        <f t="shared" si="430"/>
        <v/>
      </c>
      <c r="V1485" s="29"/>
      <c r="W1485" s="35"/>
      <c r="X1485" s="35"/>
      <c r="Y1485" s="35"/>
      <c r="Z1485" s="35"/>
      <c r="AA1485" s="24" t="str">
        <f>IF(W1485&lt;&gt;"",VLOOKUP(W1485,'Anlagentypen strukt inkl RD end'!$A$2:$H$40,8),"")</f>
        <v/>
      </c>
      <c r="AB1485" s="24" t="str">
        <f>IF(X1485&lt;&gt;"",VLOOKUP(X1485,'Anlagentypen strukt inkl RD end'!$A$2:$H$40,8),"")</f>
        <v/>
      </c>
      <c r="AC1485" s="24" t="str">
        <f>IF(Y1485&lt;&gt;"",VLOOKUP(Y1485,'Anlagentypen strukt inkl RD end'!$A$2:$H$40,8),"")</f>
        <v/>
      </c>
      <c r="AD1485" s="24" t="str">
        <f>IF(Z1485&lt;&gt;"",VLOOKUP(Z1485,'Anlagentypen strukt inkl RD end'!$A$2:$H$40,8),"")</f>
        <v/>
      </c>
      <c r="AE1485" s="63" t="str">
        <f t="shared" si="425"/>
        <v/>
      </c>
      <c r="AF1485" s="25"/>
      <c r="AG1485" s="25"/>
      <c r="AH1485" s="25"/>
      <c r="AI1485" s="25"/>
      <c r="AJ1485" s="47" t="str">
        <f t="shared" si="431"/>
        <v/>
      </c>
      <c r="AK1485" s="48" t="str">
        <f t="shared" si="426"/>
        <v/>
      </c>
      <c r="AL1485" s="47" t="str">
        <f t="shared" si="436"/>
        <v/>
      </c>
      <c r="AM1485" s="27"/>
      <c r="AN1485" s="36" t="str">
        <f t="shared" si="427"/>
        <v/>
      </c>
      <c r="AO1485" s="39" t="str">
        <f t="shared" si="440"/>
        <v/>
      </c>
      <c r="AP1485" s="39" t="str">
        <f t="shared" si="432"/>
        <v>X</v>
      </c>
      <c r="AQ1485" s="97" t="str">
        <f t="shared" si="428"/>
        <v/>
      </c>
      <c r="AR1485" s="140" t="str">
        <f>_xlfn.IFNA(IF(AND(MATCH(B1485,SlNrfürStrecke!A:A,0)&gt;0,MATCH(C1485,SlNrfürStrecke!B:B,0)&gt;0)=TRUE,"ja","nein"),"nein")</f>
        <v>ja</v>
      </c>
      <c r="AS1485" s="140" t="str">
        <f t="shared" si="433"/>
        <v>ja</v>
      </c>
      <c r="AT1485" s="113" t="str">
        <f t="shared" si="434"/>
        <v>Nein</v>
      </c>
      <c r="AU1485" s="113"/>
      <c r="AV1485" s="141" t="s">
        <v>3607</v>
      </c>
    </row>
    <row r="1486" spans="1:48" s="39" customFormat="1" ht="66" x14ac:dyDescent="0.25">
      <c r="A1486" s="23" t="s">
        <v>2345</v>
      </c>
      <c r="B1486" s="77">
        <v>92203</v>
      </c>
      <c r="C1486" s="80" t="s">
        <v>3</v>
      </c>
      <c r="D1486" s="81" t="s">
        <v>3</v>
      </c>
      <c r="E1486" s="37" t="b">
        <f t="shared" si="435"/>
        <v>1</v>
      </c>
      <c r="F1486" s="37" t="b">
        <f t="shared" si="429"/>
        <v>0</v>
      </c>
      <c r="G1486" s="38" t="str">
        <f t="shared" si="437"/>
        <v xml:space="preserve">92203  </v>
      </c>
      <c r="H1486" s="18" t="s">
        <v>2162</v>
      </c>
      <c r="I1486" s="93" t="s">
        <v>2346</v>
      </c>
      <c r="J1486" s="19" t="s">
        <v>3</v>
      </c>
      <c r="K1486" s="19" t="s">
        <v>3</v>
      </c>
      <c r="L1486" s="51"/>
      <c r="M1486" s="51"/>
      <c r="N1486" s="19" t="str">
        <f t="shared" si="438"/>
        <v/>
      </c>
      <c r="O1486" s="22" t="str">
        <f t="shared" ca="1" si="423"/>
        <v>ja</v>
      </c>
      <c r="P1486" s="22" t="str">
        <f t="shared" ca="1" si="424"/>
        <v>ja</v>
      </c>
      <c r="Q1486" s="20" t="str">
        <f t="shared" ca="1" si="439"/>
        <v>Ja</v>
      </c>
      <c r="R1486" s="53" t="s">
        <v>2161</v>
      </c>
      <c r="S1486" s="73" t="s">
        <v>2345</v>
      </c>
      <c r="T1486" s="28"/>
      <c r="U1486" s="33" t="str">
        <f t="shared" si="430"/>
        <v/>
      </c>
      <c r="V1486" s="29"/>
      <c r="W1486" s="35"/>
      <c r="X1486" s="35"/>
      <c r="Y1486" s="35"/>
      <c r="Z1486" s="35"/>
      <c r="AA1486" s="24" t="str">
        <f>IF(W1486&lt;&gt;"",VLOOKUP(W1486,'Anlagentypen strukt inkl RD end'!$A$2:$H$40,8),"")</f>
        <v/>
      </c>
      <c r="AB1486" s="24" t="str">
        <f>IF(X1486&lt;&gt;"",VLOOKUP(X1486,'Anlagentypen strukt inkl RD end'!$A$2:$H$40,8),"")</f>
        <v/>
      </c>
      <c r="AC1486" s="24" t="str">
        <f>IF(Y1486&lt;&gt;"",VLOOKUP(Y1486,'Anlagentypen strukt inkl RD end'!$A$2:$H$40,8),"")</f>
        <v/>
      </c>
      <c r="AD1486" s="24" t="str">
        <f>IF(Z1486&lt;&gt;"",VLOOKUP(Z1486,'Anlagentypen strukt inkl RD end'!$A$2:$H$40,8),"")</f>
        <v/>
      </c>
      <c r="AE1486" s="63" t="str">
        <f t="shared" si="425"/>
        <v/>
      </c>
      <c r="AF1486" s="25"/>
      <c r="AG1486" s="25"/>
      <c r="AH1486" s="25"/>
      <c r="AI1486" s="25"/>
      <c r="AJ1486" s="47" t="str">
        <f t="shared" si="431"/>
        <v/>
      </c>
      <c r="AK1486" s="48" t="str">
        <f t="shared" si="426"/>
        <v/>
      </c>
      <c r="AL1486" s="47" t="str">
        <f t="shared" si="436"/>
        <v/>
      </c>
      <c r="AM1486" s="27"/>
      <c r="AN1486" s="36" t="str">
        <f t="shared" si="427"/>
        <v/>
      </c>
      <c r="AO1486" s="39" t="str">
        <f t="shared" si="440"/>
        <v/>
      </c>
      <c r="AP1486" s="39" t="str">
        <f t="shared" si="432"/>
        <v>X</v>
      </c>
      <c r="AQ1486" s="97" t="str">
        <f t="shared" si="428"/>
        <v/>
      </c>
      <c r="AR1486" s="140" t="str">
        <f>_xlfn.IFNA(IF(AND(MATCH(B1486,SlNrfürStrecke!A:A,0)&gt;0,MATCH(C1486,SlNrfürStrecke!B:B,0)&gt;0)=TRUE,"ja","nein"),"nein")</f>
        <v>ja</v>
      </c>
      <c r="AS1486" s="140" t="str">
        <f t="shared" si="433"/>
        <v>ja</v>
      </c>
      <c r="AT1486" s="113" t="str">
        <f t="shared" si="434"/>
        <v>Nein</v>
      </c>
      <c r="AU1486" s="113"/>
      <c r="AV1486" s="141" t="s">
        <v>3607</v>
      </c>
    </row>
    <row r="1487" spans="1:48" s="39" customFormat="1" x14ac:dyDescent="0.25">
      <c r="A1487" s="23" t="s">
        <v>2345</v>
      </c>
      <c r="B1487" s="77">
        <v>92205</v>
      </c>
      <c r="C1487" s="80" t="s">
        <v>3</v>
      </c>
      <c r="D1487" s="81" t="s">
        <v>3</v>
      </c>
      <c r="E1487" s="37" t="b">
        <f t="shared" si="435"/>
        <v>1</v>
      </c>
      <c r="F1487" s="37" t="b">
        <f t="shared" si="429"/>
        <v>0</v>
      </c>
      <c r="G1487" s="38" t="str">
        <f t="shared" si="437"/>
        <v xml:space="preserve">92205  </v>
      </c>
      <c r="H1487" s="18" t="s">
        <v>2164</v>
      </c>
      <c r="I1487" s="93" t="s">
        <v>2346</v>
      </c>
      <c r="J1487" s="19" t="s">
        <v>3</v>
      </c>
      <c r="K1487" s="19" t="s">
        <v>3</v>
      </c>
      <c r="L1487" s="51"/>
      <c r="M1487" s="51"/>
      <c r="N1487" s="19" t="str">
        <f t="shared" si="438"/>
        <v/>
      </c>
      <c r="O1487" s="22" t="str">
        <f t="shared" ref="O1487:O1549" ca="1" si="441">IF(OR(L1487&lt;TODAY(),L1487=""),"ja","nein")</f>
        <v>ja</v>
      </c>
      <c r="P1487" s="22" t="str">
        <f t="shared" ref="P1487:P1549" ca="1" si="442">IF(OR(M1487&gt;TODAY(),M1487=""),"ja","nein")</f>
        <v>ja</v>
      </c>
      <c r="Q1487" s="20" t="str">
        <f t="shared" ca="1" si="439"/>
        <v>Ja</v>
      </c>
      <c r="R1487" s="53" t="s">
        <v>2163</v>
      </c>
      <c r="S1487" s="73" t="s">
        <v>2345</v>
      </c>
      <c r="T1487" s="28"/>
      <c r="U1487" s="33" t="str">
        <f t="shared" si="430"/>
        <v/>
      </c>
      <c r="V1487" s="29"/>
      <c r="W1487" s="35"/>
      <c r="X1487" s="35"/>
      <c r="Y1487" s="35"/>
      <c r="Z1487" s="35"/>
      <c r="AA1487" s="24" t="str">
        <f>IF(W1487&lt;&gt;"",VLOOKUP(W1487,'Anlagentypen strukt inkl RD end'!$A$2:$H$40,8),"")</f>
        <v/>
      </c>
      <c r="AB1487" s="24" t="str">
        <f>IF(X1487&lt;&gt;"",VLOOKUP(X1487,'Anlagentypen strukt inkl RD end'!$A$2:$H$40,8),"")</f>
        <v/>
      </c>
      <c r="AC1487" s="24" t="str">
        <f>IF(Y1487&lt;&gt;"",VLOOKUP(Y1487,'Anlagentypen strukt inkl RD end'!$A$2:$H$40,8),"")</f>
        <v/>
      </c>
      <c r="AD1487" s="24" t="str">
        <f>IF(Z1487&lt;&gt;"",VLOOKUP(Z1487,'Anlagentypen strukt inkl RD end'!$A$2:$H$40,8),"")</f>
        <v/>
      </c>
      <c r="AE1487" s="63" t="str">
        <f t="shared" ref="AE1487:AE1550" si="443">AA1487&amp;AB1487&amp;AD1487</f>
        <v/>
      </c>
      <c r="AF1487" s="25"/>
      <c r="AG1487" s="25"/>
      <c r="AH1487" s="25"/>
      <c r="AI1487" s="25"/>
      <c r="AJ1487" s="47" t="str">
        <f t="shared" si="431"/>
        <v/>
      </c>
      <c r="AK1487" s="48" t="str">
        <f t="shared" si="426"/>
        <v/>
      </c>
      <c r="AL1487" s="47" t="str">
        <f t="shared" si="436"/>
        <v/>
      </c>
      <c r="AM1487" s="27"/>
      <c r="AN1487" s="36" t="str">
        <f t="shared" si="427"/>
        <v/>
      </c>
      <c r="AO1487" s="39" t="str">
        <f t="shared" si="440"/>
        <v/>
      </c>
      <c r="AP1487" s="39" t="str">
        <f t="shared" si="432"/>
        <v>X</v>
      </c>
      <c r="AQ1487" s="97" t="str">
        <f t="shared" si="428"/>
        <v/>
      </c>
      <c r="AR1487" s="140" t="str">
        <f>_xlfn.IFNA(IF(AND(MATCH(B1487,SlNrfürStrecke!A:A,0)&gt;0,MATCH(C1487,SlNrfürStrecke!B:B,0)&gt;0)=TRUE,"ja","nein"),"nein")</f>
        <v>ja</v>
      </c>
      <c r="AS1487" s="140" t="str">
        <f t="shared" si="433"/>
        <v>ja</v>
      </c>
      <c r="AT1487" s="113" t="str">
        <f t="shared" si="434"/>
        <v>Nein</v>
      </c>
      <c r="AU1487" s="113"/>
      <c r="AV1487" s="141" t="s">
        <v>3607</v>
      </c>
    </row>
    <row r="1488" spans="1:48" s="39" customFormat="1" x14ac:dyDescent="0.25">
      <c r="A1488" s="23" t="s">
        <v>2345</v>
      </c>
      <c r="B1488" s="77">
        <v>92208</v>
      </c>
      <c r="C1488" s="80" t="s">
        <v>3</v>
      </c>
      <c r="D1488" s="81" t="s">
        <v>3</v>
      </c>
      <c r="E1488" s="37" t="b">
        <f t="shared" si="435"/>
        <v>1</v>
      </c>
      <c r="F1488" s="37" t="b">
        <f t="shared" si="429"/>
        <v>0</v>
      </c>
      <c r="G1488" s="38" t="str">
        <f t="shared" si="437"/>
        <v xml:space="preserve">92208  </v>
      </c>
      <c r="H1488" s="18" t="s">
        <v>2166</v>
      </c>
      <c r="I1488" s="93" t="s">
        <v>2346</v>
      </c>
      <c r="J1488" s="19" t="s">
        <v>3</v>
      </c>
      <c r="K1488" s="19" t="s">
        <v>3</v>
      </c>
      <c r="L1488" s="51"/>
      <c r="M1488" s="51"/>
      <c r="N1488" s="19" t="str">
        <f t="shared" si="438"/>
        <v/>
      </c>
      <c r="O1488" s="22" t="str">
        <f t="shared" ca="1" si="441"/>
        <v>ja</v>
      </c>
      <c r="P1488" s="22" t="str">
        <f t="shared" ca="1" si="442"/>
        <v>ja</v>
      </c>
      <c r="Q1488" s="20" t="str">
        <f t="shared" ca="1" si="439"/>
        <v>Ja</v>
      </c>
      <c r="R1488" s="53" t="s">
        <v>2165</v>
      </c>
      <c r="S1488" s="73" t="s">
        <v>2345</v>
      </c>
      <c r="T1488" s="28"/>
      <c r="U1488" s="33" t="str">
        <f t="shared" si="430"/>
        <v/>
      </c>
      <c r="V1488" s="29"/>
      <c r="W1488" s="35"/>
      <c r="X1488" s="35"/>
      <c r="Y1488" s="35"/>
      <c r="Z1488" s="35"/>
      <c r="AA1488" s="24" t="str">
        <f>IF(W1488&lt;&gt;"",VLOOKUP(W1488,'Anlagentypen strukt inkl RD end'!$A$2:$H$40,8),"")</f>
        <v/>
      </c>
      <c r="AB1488" s="24" t="str">
        <f>IF(X1488&lt;&gt;"",VLOOKUP(X1488,'Anlagentypen strukt inkl RD end'!$A$2:$H$40,8),"")</f>
        <v/>
      </c>
      <c r="AC1488" s="24" t="str">
        <f>IF(Y1488&lt;&gt;"",VLOOKUP(Y1488,'Anlagentypen strukt inkl RD end'!$A$2:$H$40,8),"")</f>
        <v/>
      </c>
      <c r="AD1488" s="24" t="str">
        <f>IF(Z1488&lt;&gt;"",VLOOKUP(Z1488,'Anlagentypen strukt inkl RD end'!$A$2:$H$40,8),"")</f>
        <v/>
      </c>
      <c r="AE1488" s="63" t="str">
        <f t="shared" si="443"/>
        <v/>
      </c>
      <c r="AF1488" s="25"/>
      <c r="AG1488" s="25"/>
      <c r="AH1488" s="25"/>
      <c r="AI1488" s="25"/>
      <c r="AJ1488" s="47" t="str">
        <f t="shared" si="431"/>
        <v/>
      </c>
      <c r="AK1488" s="48" t="str">
        <f t="shared" si="426"/>
        <v/>
      </c>
      <c r="AL1488" s="47" t="str">
        <f t="shared" si="436"/>
        <v/>
      </c>
      <c r="AM1488" s="27"/>
      <c r="AN1488" s="36" t="str">
        <f t="shared" si="427"/>
        <v/>
      </c>
      <c r="AO1488" s="39" t="str">
        <f t="shared" si="440"/>
        <v/>
      </c>
      <c r="AP1488" s="39" t="str">
        <f t="shared" si="432"/>
        <v>X</v>
      </c>
      <c r="AQ1488" s="97" t="str">
        <f t="shared" si="428"/>
        <v/>
      </c>
      <c r="AR1488" s="140" t="str">
        <f>_xlfn.IFNA(IF(AND(MATCH(B1488,SlNrfürStrecke!A:A,0)&gt;0,MATCH(C1488,SlNrfürStrecke!B:B,0)&gt;0)=TRUE,"ja","nein"),"nein")</f>
        <v>ja</v>
      </c>
      <c r="AS1488" s="140" t="str">
        <f t="shared" si="433"/>
        <v>ja</v>
      </c>
      <c r="AT1488" s="113" t="str">
        <f t="shared" si="434"/>
        <v>Nein</v>
      </c>
      <c r="AU1488" s="113"/>
      <c r="AV1488" s="141" t="s">
        <v>3607</v>
      </c>
    </row>
    <row r="1489" spans="1:48" s="39" customFormat="1" ht="39.6" x14ac:dyDescent="0.25">
      <c r="A1489" s="23" t="s">
        <v>2345</v>
      </c>
      <c r="B1489" s="77">
        <v>92210</v>
      </c>
      <c r="C1489" s="80" t="s">
        <v>3</v>
      </c>
      <c r="D1489" s="81" t="s">
        <v>3</v>
      </c>
      <c r="E1489" s="37" t="b">
        <f t="shared" si="435"/>
        <v>1</v>
      </c>
      <c r="F1489" s="37" t="b">
        <f t="shared" si="429"/>
        <v>0</v>
      </c>
      <c r="G1489" s="38" t="str">
        <f t="shared" si="437"/>
        <v xml:space="preserve">92210  </v>
      </c>
      <c r="H1489" s="18" t="s">
        <v>2168</v>
      </c>
      <c r="I1489" s="93" t="s">
        <v>2346</v>
      </c>
      <c r="J1489" s="19" t="s">
        <v>3</v>
      </c>
      <c r="K1489" s="19" t="s">
        <v>3</v>
      </c>
      <c r="L1489" s="51"/>
      <c r="M1489" s="51"/>
      <c r="N1489" s="19" t="str">
        <f t="shared" si="438"/>
        <v/>
      </c>
      <c r="O1489" s="22" t="str">
        <f t="shared" ca="1" si="441"/>
        <v>ja</v>
      </c>
      <c r="P1489" s="22" t="str">
        <f t="shared" ca="1" si="442"/>
        <v>ja</v>
      </c>
      <c r="Q1489" s="20" t="str">
        <f t="shared" ca="1" si="439"/>
        <v>Ja</v>
      </c>
      <c r="R1489" s="53" t="s">
        <v>2167</v>
      </c>
      <c r="S1489" s="73" t="s">
        <v>2345</v>
      </c>
      <c r="T1489" s="28"/>
      <c r="U1489" s="33" t="str">
        <f t="shared" si="430"/>
        <v/>
      </c>
      <c r="V1489" s="29"/>
      <c r="W1489" s="35"/>
      <c r="X1489" s="35"/>
      <c r="Y1489" s="35"/>
      <c r="Z1489" s="35"/>
      <c r="AA1489" s="24" t="str">
        <f>IF(W1489&lt;&gt;"",VLOOKUP(W1489,'Anlagentypen strukt inkl RD end'!$A$2:$H$40,8),"")</f>
        <v/>
      </c>
      <c r="AB1489" s="24" t="str">
        <f>IF(X1489&lt;&gt;"",VLOOKUP(X1489,'Anlagentypen strukt inkl RD end'!$A$2:$H$40,8),"")</f>
        <v/>
      </c>
      <c r="AC1489" s="24" t="str">
        <f>IF(Y1489&lt;&gt;"",VLOOKUP(Y1489,'Anlagentypen strukt inkl RD end'!$A$2:$H$40,8),"")</f>
        <v/>
      </c>
      <c r="AD1489" s="24" t="str">
        <f>IF(Z1489&lt;&gt;"",VLOOKUP(Z1489,'Anlagentypen strukt inkl RD end'!$A$2:$H$40,8),"")</f>
        <v/>
      </c>
      <c r="AE1489" s="63" t="str">
        <f t="shared" si="443"/>
        <v/>
      </c>
      <c r="AF1489" s="25"/>
      <c r="AG1489" s="25"/>
      <c r="AH1489" s="25"/>
      <c r="AI1489" s="25"/>
      <c r="AJ1489" s="47" t="str">
        <f t="shared" si="431"/>
        <v/>
      </c>
      <c r="AK1489" s="48" t="str">
        <f t="shared" si="426"/>
        <v/>
      </c>
      <c r="AL1489" s="47" t="str">
        <f t="shared" si="436"/>
        <v/>
      </c>
      <c r="AM1489" s="27"/>
      <c r="AN1489" s="36" t="str">
        <f t="shared" si="427"/>
        <v/>
      </c>
      <c r="AO1489" s="39" t="str">
        <f t="shared" si="440"/>
        <v/>
      </c>
      <c r="AP1489" s="39" t="str">
        <f t="shared" si="432"/>
        <v>X</v>
      </c>
      <c r="AQ1489" s="97" t="str">
        <f t="shared" si="428"/>
        <v/>
      </c>
      <c r="AR1489" s="140" t="str">
        <f>_xlfn.IFNA(IF(AND(MATCH(B1489,SlNrfürStrecke!A:A,0)&gt;0,MATCH(C1489,SlNrfürStrecke!B:B,0)&gt;0)=TRUE,"ja","nein"),"nein")</f>
        <v>ja</v>
      </c>
      <c r="AS1489" s="140" t="str">
        <f t="shared" si="433"/>
        <v>ja</v>
      </c>
      <c r="AT1489" s="113" t="str">
        <f t="shared" si="434"/>
        <v>Nein</v>
      </c>
      <c r="AU1489" s="113"/>
      <c r="AV1489" s="141" t="s">
        <v>3607</v>
      </c>
    </row>
    <row r="1490" spans="1:48" s="39" customFormat="1" ht="39.6" x14ac:dyDescent="0.25">
      <c r="A1490" s="23" t="s">
        <v>2345</v>
      </c>
      <c r="B1490" s="77">
        <v>92211</v>
      </c>
      <c r="C1490" s="80" t="s">
        <v>3</v>
      </c>
      <c r="D1490" s="81" t="s">
        <v>3</v>
      </c>
      <c r="E1490" s="37" t="b">
        <f t="shared" si="435"/>
        <v>1</v>
      </c>
      <c r="F1490" s="37" t="b">
        <f t="shared" si="429"/>
        <v>0</v>
      </c>
      <c r="G1490" s="38" t="str">
        <f t="shared" si="437"/>
        <v xml:space="preserve">92211  </v>
      </c>
      <c r="H1490" s="18" t="s">
        <v>2170</v>
      </c>
      <c r="I1490" s="93" t="s">
        <v>2346</v>
      </c>
      <c r="J1490" s="19" t="s">
        <v>3</v>
      </c>
      <c r="K1490" s="19" t="s">
        <v>3</v>
      </c>
      <c r="L1490" s="51"/>
      <c r="M1490" s="51"/>
      <c r="N1490" s="19" t="str">
        <f t="shared" si="438"/>
        <v/>
      </c>
      <c r="O1490" s="22" t="str">
        <f t="shared" ca="1" si="441"/>
        <v>ja</v>
      </c>
      <c r="P1490" s="22" t="str">
        <f t="shared" ca="1" si="442"/>
        <v>ja</v>
      </c>
      <c r="Q1490" s="20" t="str">
        <f t="shared" ca="1" si="439"/>
        <v>Ja</v>
      </c>
      <c r="R1490" s="53" t="s">
        <v>2169</v>
      </c>
      <c r="S1490" s="73" t="s">
        <v>2345</v>
      </c>
      <c r="T1490" s="28"/>
      <c r="U1490" s="33" t="str">
        <f t="shared" si="430"/>
        <v/>
      </c>
      <c r="V1490" s="29"/>
      <c r="W1490" s="35"/>
      <c r="X1490" s="35"/>
      <c r="Y1490" s="35"/>
      <c r="Z1490" s="35"/>
      <c r="AA1490" s="24" t="str">
        <f>IF(W1490&lt;&gt;"",VLOOKUP(W1490,'Anlagentypen strukt inkl RD end'!$A$2:$H$40,8),"")</f>
        <v/>
      </c>
      <c r="AB1490" s="24" t="str">
        <f>IF(X1490&lt;&gt;"",VLOOKUP(X1490,'Anlagentypen strukt inkl RD end'!$A$2:$H$40,8),"")</f>
        <v/>
      </c>
      <c r="AC1490" s="24" t="str">
        <f>IF(Y1490&lt;&gt;"",VLOOKUP(Y1490,'Anlagentypen strukt inkl RD end'!$A$2:$H$40,8),"")</f>
        <v/>
      </c>
      <c r="AD1490" s="24" t="str">
        <f>IF(Z1490&lt;&gt;"",VLOOKUP(Z1490,'Anlagentypen strukt inkl RD end'!$A$2:$H$40,8),"")</f>
        <v/>
      </c>
      <c r="AE1490" s="63" t="str">
        <f t="shared" si="443"/>
        <v/>
      </c>
      <c r="AF1490" s="25"/>
      <c r="AG1490" s="25"/>
      <c r="AH1490" s="25"/>
      <c r="AI1490" s="25"/>
      <c r="AJ1490" s="47" t="str">
        <f t="shared" si="431"/>
        <v/>
      </c>
      <c r="AK1490" s="48" t="str">
        <f t="shared" si="426"/>
        <v/>
      </c>
      <c r="AL1490" s="47" t="str">
        <f t="shared" si="436"/>
        <v/>
      </c>
      <c r="AM1490" s="27"/>
      <c r="AN1490" s="36" t="str">
        <f t="shared" si="427"/>
        <v/>
      </c>
      <c r="AO1490" s="39" t="str">
        <f t="shared" si="440"/>
        <v/>
      </c>
      <c r="AP1490" s="39" t="str">
        <f t="shared" si="432"/>
        <v>X</v>
      </c>
      <c r="AQ1490" s="97" t="str">
        <f t="shared" si="428"/>
        <v/>
      </c>
      <c r="AR1490" s="140" t="str">
        <f>_xlfn.IFNA(IF(AND(MATCH(B1490,SlNrfürStrecke!A:A,0)&gt;0,MATCH(C1490,SlNrfürStrecke!B:B,0)&gt;0)=TRUE,"ja","nein"),"nein")</f>
        <v>ja</v>
      </c>
      <c r="AS1490" s="140" t="str">
        <f t="shared" si="433"/>
        <v>ja</v>
      </c>
      <c r="AT1490" s="113" t="str">
        <f t="shared" si="434"/>
        <v>Nein</v>
      </c>
      <c r="AU1490" s="113"/>
      <c r="AV1490" s="141" t="s">
        <v>3607</v>
      </c>
    </row>
    <row r="1491" spans="1:48" s="39" customFormat="1" x14ac:dyDescent="0.25">
      <c r="A1491" s="23" t="s">
        <v>2345</v>
      </c>
      <c r="B1491" s="77">
        <v>92212</v>
      </c>
      <c r="C1491" s="80" t="s">
        <v>3</v>
      </c>
      <c r="D1491" s="81" t="s">
        <v>3</v>
      </c>
      <c r="E1491" s="37" t="b">
        <f t="shared" si="435"/>
        <v>1</v>
      </c>
      <c r="F1491" s="37" t="b">
        <f t="shared" si="429"/>
        <v>0</v>
      </c>
      <c r="G1491" s="38" t="str">
        <f t="shared" si="437"/>
        <v xml:space="preserve">92212  </v>
      </c>
      <c r="H1491" s="18" t="s">
        <v>2172</v>
      </c>
      <c r="I1491" s="93" t="s">
        <v>2346</v>
      </c>
      <c r="J1491" s="19" t="s">
        <v>3</v>
      </c>
      <c r="K1491" s="19" t="s">
        <v>3</v>
      </c>
      <c r="L1491" s="51"/>
      <c r="M1491" s="51"/>
      <c r="N1491" s="19" t="str">
        <f t="shared" si="438"/>
        <v/>
      </c>
      <c r="O1491" s="22" t="str">
        <f t="shared" ca="1" si="441"/>
        <v>ja</v>
      </c>
      <c r="P1491" s="22" t="str">
        <f t="shared" ca="1" si="442"/>
        <v>ja</v>
      </c>
      <c r="Q1491" s="20" t="str">
        <f t="shared" ca="1" si="439"/>
        <v>Ja</v>
      </c>
      <c r="R1491" s="53" t="s">
        <v>2171</v>
      </c>
      <c r="S1491" s="73" t="s">
        <v>2345</v>
      </c>
      <c r="T1491" s="28"/>
      <c r="U1491" s="33" t="str">
        <f t="shared" si="430"/>
        <v/>
      </c>
      <c r="V1491" s="29"/>
      <c r="W1491" s="35"/>
      <c r="X1491" s="35"/>
      <c r="Y1491" s="35"/>
      <c r="Z1491" s="35"/>
      <c r="AA1491" s="24" t="str">
        <f>IF(W1491&lt;&gt;"",VLOOKUP(W1491,'Anlagentypen strukt inkl RD end'!$A$2:$H$40,8),"")</f>
        <v/>
      </c>
      <c r="AB1491" s="24" t="str">
        <f>IF(X1491&lt;&gt;"",VLOOKUP(X1491,'Anlagentypen strukt inkl RD end'!$A$2:$H$40,8),"")</f>
        <v/>
      </c>
      <c r="AC1491" s="24" t="str">
        <f>IF(Y1491&lt;&gt;"",VLOOKUP(Y1491,'Anlagentypen strukt inkl RD end'!$A$2:$H$40,8),"")</f>
        <v/>
      </c>
      <c r="AD1491" s="24" t="str">
        <f>IF(Z1491&lt;&gt;"",VLOOKUP(Z1491,'Anlagentypen strukt inkl RD end'!$A$2:$H$40,8),"")</f>
        <v/>
      </c>
      <c r="AE1491" s="63" t="str">
        <f t="shared" si="443"/>
        <v/>
      </c>
      <c r="AF1491" s="25"/>
      <c r="AG1491" s="25"/>
      <c r="AH1491" s="25"/>
      <c r="AI1491" s="25"/>
      <c r="AJ1491" s="47" t="str">
        <f t="shared" si="431"/>
        <v/>
      </c>
      <c r="AK1491" s="48" t="str">
        <f t="shared" si="426"/>
        <v/>
      </c>
      <c r="AL1491" s="47" t="str">
        <f t="shared" si="436"/>
        <v/>
      </c>
      <c r="AM1491" s="27"/>
      <c r="AN1491" s="36" t="str">
        <f t="shared" si="427"/>
        <v/>
      </c>
      <c r="AO1491" s="39" t="str">
        <f t="shared" si="440"/>
        <v/>
      </c>
      <c r="AP1491" s="39" t="str">
        <f t="shared" si="432"/>
        <v>X</v>
      </c>
      <c r="AQ1491" s="97" t="str">
        <f t="shared" si="428"/>
        <v/>
      </c>
      <c r="AR1491" s="140" t="str">
        <f>_xlfn.IFNA(IF(AND(MATCH(B1491,SlNrfürStrecke!A:A,0)&gt;0,MATCH(C1491,SlNrfürStrecke!B:B,0)&gt;0)=TRUE,"ja","nein"),"nein")</f>
        <v>ja</v>
      </c>
      <c r="AS1491" s="140" t="str">
        <f t="shared" si="433"/>
        <v>ja</v>
      </c>
      <c r="AT1491" s="113" t="str">
        <f t="shared" si="434"/>
        <v>Nein</v>
      </c>
      <c r="AU1491" s="113"/>
      <c r="AV1491" s="141" t="s">
        <v>3607</v>
      </c>
    </row>
    <row r="1492" spans="1:48" s="39" customFormat="1" x14ac:dyDescent="0.25">
      <c r="A1492" s="23" t="s">
        <v>2345</v>
      </c>
      <c r="B1492" s="77">
        <v>92301</v>
      </c>
      <c r="C1492" s="80" t="s">
        <v>3</v>
      </c>
      <c r="D1492" s="81" t="s">
        <v>3</v>
      </c>
      <c r="E1492" s="37" t="b">
        <f t="shared" si="435"/>
        <v>1</v>
      </c>
      <c r="F1492" s="37" t="b">
        <f t="shared" si="429"/>
        <v>0</v>
      </c>
      <c r="G1492" s="38" t="str">
        <f t="shared" si="437"/>
        <v xml:space="preserve">92301  </v>
      </c>
      <c r="H1492" s="18" t="s">
        <v>2174</v>
      </c>
      <c r="I1492" s="93" t="s">
        <v>2346</v>
      </c>
      <c r="J1492" s="19" t="s">
        <v>3</v>
      </c>
      <c r="K1492" s="19" t="s">
        <v>3</v>
      </c>
      <c r="L1492" s="51"/>
      <c r="M1492" s="51"/>
      <c r="N1492" s="19" t="str">
        <f t="shared" si="438"/>
        <v/>
      </c>
      <c r="O1492" s="22" t="str">
        <f t="shared" ca="1" si="441"/>
        <v>ja</v>
      </c>
      <c r="P1492" s="22" t="str">
        <f t="shared" ca="1" si="442"/>
        <v>ja</v>
      </c>
      <c r="Q1492" s="20" t="str">
        <f t="shared" ca="1" si="439"/>
        <v>Ja</v>
      </c>
      <c r="R1492" s="53" t="s">
        <v>2173</v>
      </c>
      <c r="S1492" s="73" t="s">
        <v>2345</v>
      </c>
      <c r="T1492" s="28"/>
      <c r="U1492" s="33" t="str">
        <f t="shared" si="430"/>
        <v/>
      </c>
      <c r="V1492" s="29"/>
      <c r="W1492" s="35"/>
      <c r="X1492" s="35"/>
      <c r="Y1492" s="35"/>
      <c r="Z1492" s="35"/>
      <c r="AA1492" s="24" t="str">
        <f>IF(W1492&lt;&gt;"",VLOOKUP(W1492,'Anlagentypen strukt inkl RD end'!$A$2:$H$40,8),"")</f>
        <v/>
      </c>
      <c r="AB1492" s="24" t="str">
        <f>IF(X1492&lt;&gt;"",VLOOKUP(X1492,'Anlagentypen strukt inkl RD end'!$A$2:$H$40,8),"")</f>
        <v/>
      </c>
      <c r="AC1492" s="24" t="str">
        <f>IF(Y1492&lt;&gt;"",VLOOKUP(Y1492,'Anlagentypen strukt inkl RD end'!$A$2:$H$40,8),"")</f>
        <v/>
      </c>
      <c r="AD1492" s="24" t="str">
        <f>IF(Z1492&lt;&gt;"",VLOOKUP(Z1492,'Anlagentypen strukt inkl RD end'!$A$2:$H$40,8),"")</f>
        <v/>
      </c>
      <c r="AE1492" s="63" t="str">
        <f t="shared" si="443"/>
        <v/>
      </c>
      <c r="AF1492" s="25"/>
      <c r="AG1492" s="25"/>
      <c r="AH1492" s="25"/>
      <c r="AI1492" s="25"/>
      <c r="AJ1492" s="47" t="str">
        <f t="shared" si="431"/>
        <v/>
      </c>
      <c r="AK1492" s="48" t="str">
        <f t="shared" si="426"/>
        <v/>
      </c>
      <c r="AL1492" s="47" t="str">
        <f t="shared" si="436"/>
        <v/>
      </c>
      <c r="AM1492" s="27"/>
      <c r="AN1492" s="36" t="str">
        <f t="shared" si="427"/>
        <v/>
      </c>
      <c r="AO1492" s="39" t="str">
        <f t="shared" si="440"/>
        <v/>
      </c>
      <c r="AP1492" s="39" t="str">
        <f t="shared" si="432"/>
        <v>X</v>
      </c>
      <c r="AQ1492" s="97" t="str">
        <f t="shared" si="428"/>
        <v/>
      </c>
      <c r="AR1492" s="140" t="str">
        <f>_xlfn.IFNA(IF(AND(MATCH(B1492,SlNrfürStrecke!A:A,0)&gt;0,MATCH(C1492,SlNrfürStrecke!B:B,0)&gt;0)=TRUE,"ja","nein"),"nein")</f>
        <v>ja</v>
      </c>
      <c r="AS1492" s="140" t="str">
        <f t="shared" si="433"/>
        <v>ja</v>
      </c>
      <c r="AT1492" s="113" t="str">
        <f t="shared" si="434"/>
        <v>Nein</v>
      </c>
      <c r="AU1492" s="113"/>
      <c r="AV1492" s="141" t="s">
        <v>3607</v>
      </c>
    </row>
    <row r="1493" spans="1:48" s="39" customFormat="1" x14ac:dyDescent="0.25">
      <c r="A1493" s="23" t="s">
        <v>2345</v>
      </c>
      <c r="B1493" s="77">
        <v>92302</v>
      </c>
      <c r="C1493" s="80" t="s">
        <v>3</v>
      </c>
      <c r="D1493" s="81" t="s">
        <v>3</v>
      </c>
      <c r="E1493" s="37" t="b">
        <f t="shared" si="435"/>
        <v>1</v>
      </c>
      <c r="F1493" s="37" t="b">
        <f t="shared" si="429"/>
        <v>0</v>
      </c>
      <c r="G1493" s="38" t="str">
        <f t="shared" si="437"/>
        <v xml:space="preserve">92302  </v>
      </c>
      <c r="H1493" s="18" t="s">
        <v>3464</v>
      </c>
      <c r="I1493" s="93" t="s">
        <v>2346</v>
      </c>
      <c r="J1493" s="19" t="s">
        <v>3465</v>
      </c>
      <c r="K1493" s="19" t="s">
        <v>3</v>
      </c>
      <c r="L1493" s="55">
        <v>44562</v>
      </c>
      <c r="M1493" s="51"/>
      <c r="N1493" s="19" t="str">
        <f t="shared" si="438"/>
        <v>Ja</v>
      </c>
      <c r="O1493" s="22" t="str">
        <f t="shared" ca="1" si="441"/>
        <v>ja</v>
      </c>
      <c r="P1493" s="22" t="str">
        <f t="shared" ca="1" si="442"/>
        <v>ja</v>
      </c>
      <c r="Q1493" s="21" t="str">
        <f t="shared" ca="1" si="439"/>
        <v>Ja</v>
      </c>
      <c r="R1493" s="53" t="s">
        <v>3466</v>
      </c>
      <c r="S1493" s="73" t="s">
        <v>2345</v>
      </c>
      <c r="T1493" s="28"/>
      <c r="U1493" s="33" t="str">
        <f t="shared" si="430"/>
        <v/>
      </c>
      <c r="V1493" s="29"/>
      <c r="W1493" s="35"/>
      <c r="X1493" s="35"/>
      <c r="Y1493" s="35"/>
      <c r="Z1493" s="35"/>
      <c r="AA1493" s="24" t="str">
        <f>IF(W1493&lt;&gt;"",VLOOKUP(W1493,'Anlagentypen strukt inkl RD end'!$A$2:$H$40,8),"")</f>
        <v/>
      </c>
      <c r="AB1493" s="24" t="str">
        <f>IF(X1493&lt;&gt;"",VLOOKUP(X1493,'Anlagentypen strukt inkl RD end'!$A$2:$H$40,8),"")</f>
        <v/>
      </c>
      <c r="AC1493" s="24" t="str">
        <f>IF(Y1493&lt;&gt;"",VLOOKUP(Y1493,'Anlagentypen strukt inkl RD end'!$A$2:$H$40,8),"")</f>
        <v/>
      </c>
      <c r="AD1493" s="24" t="str">
        <f>IF(Z1493&lt;&gt;"",VLOOKUP(Z1493,'Anlagentypen strukt inkl RD end'!$A$2:$H$40,8),"")</f>
        <v/>
      </c>
      <c r="AE1493" s="63" t="str">
        <f t="shared" si="443"/>
        <v/>
      </c>
      <c r="AF1493" s="25"/>
      <c r="AG1493" s="25"/>
      <c r="AH1493" s="25"/>
      <c r="AI1493" s="25"/>
      <c r="AJ1493" s="47" t="str">
        <f t="shared" si="431"/>
        <v/>
      </c>
      <c r="AK1493" s="48" t="str">
        <f t="shared" si="426"/>
        <v/>
      </c>
      <c r="AL1493" s="47" t="str">
        <f t="shared" si="436"/>
        <v/>
      </c>
      <c r="AM1493" s="27"/>
      <c r="AN1493" s="36" t="str">
        <f t="shared" si="427"/>
        <v/>
      </c>
      <c r="AO1493" s="39" t="str">
        <f t="shared" si="440"/>
        <v/>
      </c>
      <c r="AP1493" s="39" t="str">
        <f t="shared" si="432"/>
        <v>X</v>
      </c>
      <c r="AQ1493" s="97" t="str">
        <f t="shared" si="428"/>
        <v/>
      </c>
      <c r="AR1493" s="140" t="str">
        <f>_xlfn.IFNA(IF(AND(MATCH(B1493,SlNrfürStrecke!A:A,0)&gt;0,MATCH(C1493,SlNrfürStrecke!B:B,0)&gt;0)=TRUE,"ja","nein"),"nein")</f>
        <v>ja</v>
      </c>
      <c r="AS1493" s="140" t="str">
        <f t="shared" si="433"/>
        <v>ja</v>
      </c>
      <c r="AT1493" s="113" t="str">
        <f t="shared" si="434"/>
        <v>Nein</v>
      </c>
      <c r="AU1493" s="113"/>
      <c r="AV1493" s="141" t="s">
        <v>3607</v>
      </c>
    </row>
    <row r="1494" spans="1:48" s="39" customFormat="1" x14ac:dyDescent="0.25">
      <c r="A1494" s="23" t="s">
        <v>2345</v>
      </c>
      <c r="B1494" s="77">
        <v>92303</v>
      </c>
      <c r="C1494" s="80" t="s">
        <v>3</v>
      </c>
      <c r="D1494" s="81" t="s">
        <v>3</v>
      </c>
      <c r="E1494" s="37" t="b">
        <f t="shared" si="435"/>
        <v>1</v>
      </c>
      <c r="F1494" s="37" t="b">
        <f t="shared" si="429"/>
        <v>0</v>
      </c>
      <c r="G1494" s="38" t="str">
        <f t="shared" si="437"/>
        <v xml:space="preserve">92303  </v>
      </c>
      <c r="H1494" s="18" t="s">
        <v>2177</v>
      </c>
      <c r="I1494" s="93" t="s">
        <v>2346</v>
      </c>
      <c r="J1494" s="19" t="s">
        <v>3</v>
      </c>
      <c r="K1494" s="19" t="s">
        <v>3</v>
      </c>
      <c r="L1494" s="51"/>
      <c r="M1494" s="51"/>
      <c r="N1494" s="19" t="str">
        <f t="shared" si="438"/>
        <v/>
      </c>
      <c r="O1494" s="22" t="str">
        <f t="shared" ca="1" si="441"/>
        <v>ja</v>
      </c>
      <c r="P1494" s="22" t="str">
        <f t="shared" ca="1" si="442"/>
        <v>ja</v>
      </c>
      <c r="Q1494" s="20" t="str">
        <f t="shared" ca="1" si="439"/>
        <v>Ja</v>
      </c>
      <c r="R1494" s="53" t="s">
        <v>2176</v>
      </c>
      <c r="S1494" s="73" t="s">
        <v>2345</v>
      </c>
      <c r="T1494" s="28"/>
      <c r="U1494" s="33" t="str">
        <f t="shared" si="430"/>
        <v/>
      </c>
      <c r="V1494" s="29"/>
      <c r="W1494" s="35"/>
      <c r="X1494" s="35"/>
      <c r="Y1494" s="35"/>
      <c r="Z1494" s="35"/>
      <c r="AA1494" s="24" t="str">
        <f>IF(W1494&lt;&gt;"",VLOOKUP(W1494,'Anlagentypen strukt inkl RD end'!$A$2:$H$40,8),"")</f>
        <v/>
      </c>
      <c r="AB1494" s="24" t="str">
        <f>IF(X1494&lt;&gt;"",VLOOKUP(X1494,'Anlagentypen strukt inkl RD end'!$A$2:$H$40,8),"")</f>
        <v/>
      </c>
      <c r="AC1494" s="24" t="str">
        <f>IF(Y1494&lt;&gt;"",VLOOKUP(Y1494,'Anlagentypen strukt inkl RD end'!$A$2:$H$40,8),"")</f>
        <v/>
      </c>
      <c r="AD1494" s="24" t="str">
        <f>IF(Z1494&lt;&gt;"",VLOOKUP(Z1494,'Anlagentypen strukt inkl RD end'!$A$2:$H$40,8),"")</f>
        <v/>
      </c>
      <c r="AE1494" s="63" t="str">
        <f t="shared" si="443"/>
        <v/>
      </c>
      <c r="AF1494" s="25"/>
      <c r="AG1494" s="25"/>
      <c r="AH1494" s="25"/>
      <c r="AI1494" s="25"/>
      <c r="AJ1494" s="47" t="str">
        <f t="shared" si="431"/>
        <v/>
      </c>
      <c r="AK1494" s="48" t="str">
        <f t="shared" si="426"/>
        <v/>
      </c>
      <c r="AL1494" s="47" t="str">
        <f t="shared" si="436"/>
        <v/>
      </c>
      <c r="AM1494" s="27"/>
      <c r="AN1494" s="36" t="str">
        <f t="shared" si="427"/>
        <v/>
      </c>
      <c r="AO1494" s="39" t="str">
        <f t="shared" si="440"/>
        <v/>
      </c>
      <c r="AP1494" s="39" t="str">
        <f t="shared" si="432"/>
        <v>X</v>
      </c>
      <c r="AQ1494" s="97" t="str">
        <f t="shared" si="428"/>
        <v/>
      </c>
      <c r="AR1494" s="140" t="str">
        <f>_xlfn.IFNA(IF(AND(MATCH(B1494,SlNrfürStrecke!A:A,0)&gt;0,MATCH(C1494,SlNrfürStrecke!B:B,0)&gt;0)=TRUE,"ja","nein"),"nein")</f>
        <v>ja</v>
      </c>
      <c r="AS1494" s="140" t="str">
        <f t="shared" si="433"/>
        <v>ja</v>
      </c>
      <c r="AT1494" s="113" t="str">
        <f t="shared" si="434"/>
        <v>Nein</v>
      </c>
      <c r="AU1494" s="113"/>
      <c r="AV1494" s="141" t="s">
        <v>3607</v>
      </c>
    </row>
    <row r="1495" spans="1:48" s="39" customFormat="1" x14ac:dyDescent="0.25">
      <c r="A1495" s="23" t="s">
        <v>2345</v>
      </c>
      <c r="B1495" s="77">
        <v>92303</v>
      </c>
      <c r="C1495" s="81" t="s">
        <v>2179</v>
      </c>
      <c r="D1495" s="81" t="s">
        <v>3</v>
      </c>
      <c r="E1495" s="37" t="b">
        <f t="shared" si="435"/>
        <v>1</v>
      </c>
      <c r="F1495" s="37" t="b">
        <f t="shared" si="429"/>
        <v>0</v>
      </c>
      <c r="G1495" s="38" t="str">
        <f t="shared" si="437"/>
        <v xml:space="preserve">92303 71 </v>
      </c>
      <c r="H1495" s="18" t="s">
        <v>2177</v>
      </c>
      <c r="I1495" s="94" t="s">
        <v>2180</v>
      </c>
      <c r="J1495" s="19" t="s">
        <v>3</v>
      </c>
      <c r="K1495" s="19" t="s">
        <v>3</v>
      </c>
      <c r="L1495" s="51"/>
      <c r="M1495" s="51"/>
      <c r="N1495" s="19" t="str">
        <f t="shared" si="438"/>
        <v/>
      </c>
      <c r="O1495" s="22" t="str">
        <f t="shared" ca="1" si="441"/>
        <v>ja</v>
      </c>
      <c r="P1495" s="22" t="str">
        <f t="shared" ca="1" si="442"/>
        <v>ja</v>
      </c>
      <c r="Q1495" s="20" t="str">
        <f t="shared" ca="1" si="439"/>
        <v>Ja</v>
      </c>
      <c r="R1495" s="53" t="s">
        <v>2178</v>
      </c>
      <c r="S1495" s="73" t="s">
        <v>2345</v>
      </c>
      <c r="T1495" s="28"/>
      <c r="U1495" s="33" t="str">
        <f t="shared" si="430"/>
        <v/>
      </c>
      <c r="V1495" s="29"/>
      <c r="W1495" s="35"/>
      <c r="X1495" s="35"/>
      <c r="Y1495" s="35"/>
      <c r="Z1495" s="35"/>
      <c r="AA1495" s="24" t="str">
        <f>IF(W1495&lt;&gt;"",VLOOKUP(W1495,'Anlagentypen strukt inkl RD end'!$A$2:$H$40,8),"")</f>
        <v/>
      </c>
      <c r="AB1495" s="24" t="str">
        <f>IF(X1495&lt;&gt;"",VLOOKUP(X1495,'Anlagentypen strukt inkl RD end'!$A$2:$H$40,8),"")</f>
        <v/>
      </c>
      <c r="AC1495" s="24" t="str">
        <f>IF(Y1495&lt;&gt;"",VLOOKUP(Y1495,'Anlagentypen strukt inkl RD end'!$A$2:$H$40,8),"")</f>
        <v/>
      </c>
      <c r="AD1495" s="24" t="str">
        <f>IF(Z1495&lt;&gt;"",VLOOKUP(Z1495,'Anlagentypen strukt inkl RD end'!$A$2:$H$40,8),"")</f>
        <v/>
      </c>
      <c r="AE1495" s="63" t="str">
        <f t="shared" si="443"/>
        <v/>
      </c>
      <c r="AF1495" s="25"/>
      <c r="AG1495" s="25"/>
      <c r="AH1495" s="25"/>
      <c r="AI1495" s="25"/>
      <c r="AJ1495" s="47" t="str">
        <f t="shared" si="431"/>
        <v/>
      </c>
      <c r="AK1495" s="48" t="str">
        <f t="shared" si="426"/>
        <v/>
      </c>
      <c r="AL1495" s="47" t="str">
        <f t="shared" si="436"/>
        <v/>
      </c>
      <c r="AM1495" s="27"/>
      <c r="AN1495" s="36" t="str">
        <f t="shared" si="427"/>
        <v/>
      </c>
      <c r="AO1495" s="39" t="str">
        <f t="shared" si="440"/>
        <v/>
      </c>
      <c r="AP1495" s="39" t="str">
        <f t="shared" si="432"/>
        <v>X</v>
      </c>
      <c r="AQ1495" s="97" t="str">
        <f t="shared" si="428"/>
        <v/>
      </c>
      <c r="AR1495" s="113" t="str">
        <f>_xlfn.IFNA(IF(AND(MATCH(B1495,SlNrfürStrecke!A:A,0)&gt;0,MATCH(C1495,SlNrfürStrecke!B:B,0)&gt;0)=TRUE,"ja","nein"),"nein")</f>
        <v>ja</v>
      </c>
      <c r="AS1495" s="140" t="str">
        <f t="shared" si="433"/>
        <v>ja</v>
      </c>
      <c r="AT1495" s="113" t="str">
        <f t="shared" si="434"/>
        <v>Nein</v>
      </c>
      <c r="AU1495" s="113"/>
      <c r="AV1495" s="141" t="s">
        <v>3607</v>
      </c>
    </row>
    <row r="1496" spans="1:48" s="39" customFormat="1" x14ac:dyDescent="0.25">
      <c r="A1496" s="23" t="s">
        <v>2345</v>
      </c>
      <c r="B1496" s="77">
        <v>92303</v>
      </c>
      <c r="C1496" s="81" t="s">
        <v>2182</v>
      </c>
      <c r="D1496" s="81" t="s">
        <v>3</v>
      </c>
      <c r="E1496" s="37" t="b">
        <f t="shared" si="435"/>
        <v>1</v>
      </c>
      <c r="F1496" s="37" t="b">
        <f t="shared" si="429"/>
        <v>0</v>
      </c>
      <c r="G1496" s="38" t="str">
        <f t="shared" si="437"/>
        <v xml:space="preserve">92303 73 </v>
      </c>
      <c r="H1496" s="18" t="s">
        <v>2177</v>
      </c>
      <c r="I1496" s="94" t="s">
        <v>2183</v>
      </c>
      <c r="J1496" s="19" t="s">
        <v>3</v>
      </c>
      <c r="K1496" s="19" t="s">
        <v>3</v>
      </c>
      <c r="L1496" s="51"/>
      <c r="M1496" s="51"/>
      <c r="N1496" s="19" t="str">
        <f t="shared" si="438"/>
        <v/>
      </c>
      <c r="O1496" s="22" t="str">
        <f t="shared" ca="1" si="441"/>
        <v>ja</v>
      </c>
      <c r="P1496" s="22" t="str">
        <f t="shared" ca="1" si="442"/>
        <v>ja</v>
      </c>
      <c r="Q1496" s="20" t="str">
        <f t="shared" ca="1" si="439"/>
        <v>Ja</v>
      </c>
      <c r="R1496" s="53" t="s">
        <v>2181</v>
      </c>
      <c r="S1496" s="73" t="s">
        <v>2345</v>
      </c>
      <c r="T1496" s="28"/>
      <c r="U1496" s="33" t="str">
        <f t="shared" si="430"/>
        <v/>
      </c>
      <c r="V1496" s="29"/>
      <c r="W1496" s="35"/>
      <c r="X1496" s="35"/>
      <c r="Y1496" s="35"/>
      <c r="Z1496" s="35"/>
      <c r="AA1496" s="24" t="str">
        <f>IF(W1496&lt;&gt;"",VLOOKUP(W1496,'Anlagentypen strukt inkl RD end'!$A$2:$H$40,8),"")</f>
        <v/>
      </c>
      <c r="AB1496" s="24" t="str">
        <f>IF(X1496&lt;&gt;"",VLOOKUP(X1496,'Anlagentypen strukt inkl RD end'!$A$2:$H$40,8),"")</f>
        <v/>
      </c>
      <c r="AC1496" s="24" t="str">
        <f>IF(Y1496&lt;&gt;"",VLOOKUP(Y1496,'Anlagentypen strukt inkl RD end'!$A$2:$H$40,8),"")</f>
        <v/>
      </c>
      <c r="AD1496" s="24" t="str">
        <f>IF(Z1496&lt;&gt;"",VLOOKUP(Z1496,'Anlagentypen strukt inkl RD end'!$A$2:$H$40,8),"")</f>
        <v/>
      </c>
      <c r="AE1496" s="63" t="str">
        <f t="shared" si="443"/>
        <v/>
      </c>
      <c r="AF1496" s="25"/>
      <c r="AG1496" s="25"/>
      <c r="AH1496" s="25"/>
      <c r="AI1496" s="25"/>
      <c r="AJ1496" s="47" t="str">
        <f t="shared" si="431"/>
        <v/>
      </c>
      <c r="AK1496" s="48" t="str">
        <f t="shared" si="426"/>
        <v/>
      </c>
      <c r="AL1496" s="47" t="str">
        <f t="shared" si="436"/>
        <v/>
      </c>
      <c r="AM1496" s="27"/>
      <c r="AN1496" s="36" t="str">
        <f t="shared" si="427"/>
        <v/>
      </c>
      <c r="AO1496" s="39" t="str">
        <f t="shared" si="440"/>
        <v/>
      </c>
      <c r="AP1496" s="39" t="str">
        <f t="shared" si="432"/>
        <v>X</v>
      </c>
      <c r="AQ1496" s="97" t="str">
        <f t="shared" si="428"/>
        <v/>
      </c>
      <c r="AR1496" s="113" t="str">
        <f>_xlfn.IFNA(IF(AND(MATCH(B1496,SlNrfürStrecke!A:A,0)&gt;0,MATCH(C1496,SlNrfürStrecke!B:B,0)&gt;0)=TRUE,"ja","nein"),"nein")</f>
        <v>ja</v>
      </c>
      <c r="AS1496" s="140" t="str">
        <f t="shared" si="433"/>
        <v>ja</v>
      </c>
      <c r="AT1496" s="113" t="str">
        <f t="shared" si="434"/>
        <v>Nein</v>
      </c>
      <c r="AU1496" s="113"/>
      <c r="AV1496" s="141" t="s">
        <v>3607</v>
      </c>
    </row>
    <row r="1497" spans="1:48" s="39" customFormat="1" hidden="1" x14ac:dyDescent="0.25">
      <c r="A1497" s="23"/>
      <c r="B1497" s="77">
        <v>92304</v>
      </c>
      <c r="C1497" s="80" t="s">
        <v>3</v>
      </c>
      <c r="D1497" s="81" t="s">
        <v>3</v>
      </c>
      <c r="E1497" s="37" t="b">
        <f t="shared" si="435"/>
        <v>0</v>
      </c>
      <c r="F1497" s="37" t="b">
        <f t="shared" si="429"/>
        <v>0</v>
      </c>
      <c r="G1497" s="38" t="str">
        <f t="shared" si="437"/>
        <v xml:space="preserve">92304  </v>
      </c>
      <c r="H1497" s="18" t="s">
        <v>2185</v>
      </c>
      <c r="I1497" s="93" t="s">
        <v>2346</v>
      </c>
      <c r="J1497" s="19" t="s">
        <v>3</v>
      </c>
      <c r="K1497" s="19" t="s">
        <v>3</v>
      </c>
      <c r="L1497" s="51"/>
      <c r="M1497" s="51"/>
      <c r="N1497" s="19" t="str">
        <f t="shared" si="438"/>
        <v/>
      </c>
      <c r="O1497" s="22" t="str">
        <f t="shared" ca="1" si="441"/>
        <v>ja</v>
      </c>
      <c r="P1497" s="22" t="str">
        <f t="shared" ca="1" si="442"/>
        <v>ja</v>
      </c>
      <c r="Q1497" s="20" t="str">
        <f t="shared" ca="1" si="439"/>
        <v>Ja</v>
      </c>
      <c r="R1497" s="53" t="s">
        <v>2184</v>
      </c>
      <c r="S1497" s="73"/>
      <c r="T1497" s="28"/>
      <c r="U1497" s="33" t="str">
        <f t="shared" si="430"/>
        <v/>
      </c>
      <c r="V1497" s="29"/>
      <c r="W1497" s="35"/>
      <c r="X1497" s="35"/>
      <c r="Y1497" s="35"/>
      <c r="Z1497" s="35"/>
      <c r="AA1497" s="24" t="str">
        <f>IF(W1497&lt;&gt;"",VLOOKUP(W1497,'Anlagentypen strukt inkl RD end'!$A$2:$H$40,8),"")</f>
        <v/>
      </c>
      <c r="AB1497" s="24" t="str">
        <f>IF(X1497&lt;&gt;"",VLOOKUP(X1497,'Anlagentypen strukt inkl RD end'!$A$2:$H$40,8),"")</f>
        <v/>
      </c>
      <c r="AC1497" s="24" t="str">
        <f>IF(Y1497&lt;&gt;"",VLOOKUP(Y1497,'Anlagentypen strukt inkl RD end'!$A$2:$H$40,8),"")</f>
        <v/>
      </c>
      <c r="AD1497" s="24" t="str">
        <f>IF(Z1497&lt;&gt;"",VLOOKUP(Z1497,'Anlagentypen strukt inkl RD end'!$A$2:$H$40,8),"")</f>
        <v/>
      </c>
      <c r="AE1497" s="63" t="str">
        <f t="shared" si="443"/>
        <v/>
      </c>
      <c r="AF1497" s="25"/>
      <c r="AG1497" s="25"/>
      <c r="AH1497" s="25"/>
      <c r="AI1497" s="25"/>
      <c r="AJ1497" s="47" t="str">
        <f t="shared" si="431"/>
        <v/>
      </c>
      <c r="AK1497" s="48" t="str">
        <f t="shared" si="426"/>
        <v/>
      </c>
      <c r="AL1497" s="47" t="str">
        <f t="shared" si="436"/>
        <v/>
      </c>
      <c r="AM1497" s="27"/>
      <c r="AN1497" s="36" t="str">
        <f t="shared" si="427"/>
        <v/>
      </c>
      <c r="AO1497" s="39" t="str">
        <f t="shared" si="440"/>
        <v/>
      </c>
      <c r="AP1497" s="39" t="str">
        <f t="shared" si="432"/>
        <v/>
      </c>
      <c r="AQ1497" s="97" t="str">
        <f t="shared" si="428"/>
        <v/>
      </c>
      <c r="AR1497" s="140" t="str">
        <f>_xlfn.IFNA(IF(AND(MATCH(B1497,SlNrfürStrecke!A:A,0)&gt;0,MATCH(C1497,SlNrfürStrecke!B:B,0)&gt;0)=TRUE,"ja","nein"),"nein")</f>
        <v>nein</v>
      </c>
      <c r="AS1497" s="140" t="str">
        <f t="shared" si="433"/>
        <v>nein</v>
      </c>
      <c r="AT1497" s="113" t="str">
        <f t="shared" si="434"/>
        <v>Ja</v>
      </c>
      <c r="AU1497" s="113"/>
      <c r="AV1497" s="141" t="s">
        <v>3607</v>
      </c>
    </row>
    <row r="1498" spans="1:48" s="39" customFormat="1" hidden="1" x14ac:dyDescent="0.25">
      <c r="A1498" s="23"/>
      <c r="B1498" s="77">
        <v>92305</v>
      </c>
      <c r="C1498" s="80" t="s">
        <v>3</v>
      </c>
      <c r="D1498" s="81" t="s">
        <v>8</v>
      </c>
      <c r="E1498" s="37" t="b">
        <f t="shared" si="435"/>
        <v>0</v>
      </c>
      <c r="F1498" s="37" t="b">
        <f t="shared" si="429"/>
        <v>0</v>
      </c>
      <c r="G1498" s="38" t="str">
        <f t="shared" si="437"/>
        <v>92305  g</v>
      </c>
      <c r="H1498" s="18" t="s">
        <v>3467</v>
      </c>
      <c r="I1498" s="93" t="s">
        <v>2346</v>
      </c>
      <c r="J1498" s="19" t="s">
        <v>3</v>
      </c>
      <c r="K1498" s="19" t="s">
        <v>2175</v>
      </c>
      <c r="L1498" s="55">
        <v>44562</v>
      </c>
      <c r="M1498" s="51"/>
      <c r="N1498" s="19" t="str">
        <f t="shared" si="438"/>
        <v>Ja</v>
      </c>
      <c r="O1498" s="22" t="str">
        <f t="shared" ca="1" si="441"/>
        <v>ja</v>
      </c>
      <c r="P1498" s="22" t="str">
        <f t="shared" ca="1" si="442"/>
        <v>ja</v>
      </c>
      <c r="Q1498" s="21" t="str">
        <f t="shared" ca="1" si="439"/>
        <v>Ja</v>
      </c>
      <c r="R1498" s="53" t="s">
        <v>3468</v>
      </c>
      <c r="S1498" s="84"/>
      <c r="T1498" s="83"/>
      <c r="U1498" s="33" t="str">
        <f t="shared" si="430"/>
        <v/>
      </c>
      <c r="V1498" s="29"/>
      <c r="W1498" s="35"/>
      <c r="X1498" s="35"/>
      <c r="Y1498" s="35"/>
      <c r="Z1498" s="35"/>
      <c r="AA1498" s="24" t="str">
        <f>IF(W1498&lt;&gt;"",VLOOKUP(W1498,'Anlagentypen strukt inkl RD end'!$A$2:$H$40,8),"")</f>
        <v/>
      </c>
      <c r="AB1498" s="24" t="str">
        <f>IF(X1498&lt;&gt;"",VLOOKUP(X1498,'Anlagentypen strukt inkl RD end'!$A$2:$H$40,8),"")</f>
        <v/>
      </c>
      <c r="AC1498" s="24" t="str">
        <f>IF(Y1498&lt;&gt;"",VLOOKUP(Y1498,'Anlagentypen strukt inkl RD end'!$A$2:$H$40,8),"")</f>
        <v/>
      </c>
      <c r="AD1498" s="24" t="str">
        <f>IF(Z1498&lt;&gt;"",VLOOKUP(Z1498,'Anlagentypen strukt inkl RD end'!$A$2:$H$40,8),"")</f>
        <v/>
      </c>
      <c r="AE1498" s="63" t="str">
        <f t="shared" si="443"/>
        <v/>
      </c>
      <c r="AF1498" s="25"/>
      <c r="AG1498" s="25"/>
      <c r="AH1498" s="25"/>
      <c r="AI1498" s="25"/>
      <c r="AJ1498" s="47" t="str">
        <f t="shared" si="431"/>
        <v/>
      </c>
      <c r="AK1498" s="48" t="str">
        <f t="shared" si="426"/>
        <v/>
      </c>
      <c r="AL1498" s="47" t="str">
        <f t="shared" si="436"/>
        <v/>
      </c>
      <c r="AM1498" s="27"/>
      <c r="AN1498" s="36" t="str">
        <f t="shared" si="427"/>
        <v/>
      </c>
      <c r="AO1498" s="39" t="str">
        <f t="shared" si="440"/>
        <v/>
      </c>
      <c r="AP1498" s="39" t="str">
        <f t="shared" si="432"/>
        <v/>
      </c>
      <c r="AQ1498" s="97" t="str">
        <f t="shared" si="428"/>
        <v/>
      </c>
      <c r="AR1498" s="140" t="str">
        <f>_xlfn.IFNA(IF(AND(MATCH(B1498,SlNrfürStrecke!A:A,0)&gt;0,MATCH(C1498,SlNrfürStrecke!B:B,0)&gt;0)=TRUE,"ja","nein"),"nein")</f>
        <v>nein</v>
      </c>
      <c r="AS1498" s="140" t="str">
        <f t="shared" si="433"/>
        <v>nein</v>
      </c>
      <c r="AT1498" s="113" t="str">
        <f t="shared" si="434"/>
        <v>Ja</v>
      </c>
      <c r="AU1498" s="113"/>
      <c r="AV1498" s="141" t="s">
        <v>3607</v>
      </c>
    </row>
    <row r="1499" spans="1:48" s="39" customFormat="1" ht="52.8" hidden="1" x14ac:dyDescent="0.25">
      <c r="A1499" s="23"/>
      <c r="B1499" s="77">
        <v>92401</v>
      </c>
      <c r="C1499" s="80" t="s">
        <v>3</v>
      </c>
      <c r="D1499" s="81" t="s">
        <v>3</v>
      </c>
      <c r="E1499" s="37" t="b">
        <f t="shared" si="435"/>
        <v>0</v>
      </c>
      <c r="F1499" s="37" t="b">
        <f t="shared" si="429"/>
        <v>0</v>
      </c>
      <c r="G1499" s="38" t="str">
        <f t="shared" si="437"/>
        <v xml:space="preserve">92401  </v>
      </c>
      <c r="H1499" s="18" t="s">
        <v>2187</v>
      </c>
      <c r="I1499" s="93" t="s">
        <v>2346</v>
      </c>
      <c r="J1499" s="19" t="s">
        <v>3</v>
      </c>
      <c r="K1499" s="19" t="s">
        <v>3</v>
      </c>
      <c r="L1499" s="51"/>
      <c r="M1499" s="51"/>
      <c r="N1499" s="19" t="str">
        <f t="shared" si="438"/>
        <v/>
      </c>
      <c r="O1499" s="22" t="str">
        <f t="shared" ca="1" si="441"/>
        <v>ja</v>
      </c>
      <c r="P1499" s="22" t="str">
        <f t="shared" ca="1" si="442"/>
        <v>ja</v>
      </c>
      <c r="Q1499" s="20" t="str">
        <f t="shared" ca="1" si="439"/>
        <v>Ja</v>
      </c>
      <c r="R1499" s="53" t="s">
        <v>2186</v>
      </c>
      <c r="S1499" s="73"/>
      <c r="T1499" s="28"/>
      <c r="U1499" s="33" t="str">
        <f t="shared" si="430"/>
        <v/>
      </c>
      <c r="V1499" s="29"/>
      <c r="W1499" s="35"/>
      <c r="X1499" s="35"/>
      <c r="Y1499" s="35"/>
      <c r="Z1499" s="35"/>
      <c r="AA1499" s="24" t="str">
        <f>IF(W1499&lt;&gt;"",VLOOKUP(W1499,'Anlagentypen strukt inkl RD end'!$A$2:$H$40,8),"")</f>
        <v/>
      </c>
      <c r="AB1499" s="24" t="str">
        <f>IF(X1499&lt;&gt;"",VLOOKUP(X1499,'Anlagentypen strukt inkl RD end'!$A$2:$H$40,8),"")</f>
        <v/>
      </c>
      <c r="AC1499" s="24" t="str">
        <f>IF(Y1499&lt;&gt;"",VLOOKUP(Y1499,'Anlagentypen strukt inkl RD end'!$A$2:$H$40,8),"")</f>
        <v/>
      </c>
      <c r="AD1499" s="24" t="str">
        <f>IF(Z1499&lt;&gt;"",VLOOKUP(Z1499,'Anlagentypen strukt inkl RD end'!$A$2:$H$40,8),"")</f>
        <v/>
      </c>
      <c r="AE1499" s="63" t="str">
        <f t="shared" si="443"/>
        <v/>
      </c>
      <c r="AF1499" s="25"/>
      <c r="AG1499" s="25"/>
      <c r="AH1499" s="25"/>
      <c r="AI1499" s="25"/>
      <c r="AJ1499" s="47" t="str">
        <f t="shared" si="431"/>
        <v/>
      </c>
      <c r="AK1499" s="48" t="str">
        <f t="shared" si="426"/>
        <v/>
      </c>
      <c r="AL1499" s="47" t="str">
        <f t="shared" si="436"/>
        <v/>
      </c>
      <c r="AM1499" s="27"/>
      <c r="AN1499" s="36" t="str">
        <f t="shared" si="427"/>
        <v/>
      </c>
      <c r="AO1499" s="39" t="str">
        <f t="shared" si="440"/>
        <v/>
      </c>
      <c r="AP1499" s="39" t="str">
        <f t="shared" si="432"/>
        <v/>
      </c>
      <c r="AQ1499" s="97" t="str">
        <f t="shared" si="428"/>
        <v/>
      </c>
      <c r="AR1499" s="140" t="str">
        <f>_xlfn.IFNA(IF(AND(MATCH(B1499,SlNrfürStrecke!A:A,0)&gt;0,MATCH(C1499,SlNrfürStrecke!B:B,0)&gt;0)=TRUE,"ja","nein"),"nein")</f>
        <v>nein</v>
      </c>
      <c r="AS1499" s="140" t="str">
        <f t="shared" si="433"/>
        <v>nein</v>
      </c>
      <c r="AT1499" s="113" t="str">
        <f t="shared" si="434"/>
        <v>Ja</v>
      </c>
      <c r="AU1499" s="113"/>
      <c r="AV1499" s="141" t="s">
        <v>3607</v>
      </c>
    </row>
    <row r="1500" spans="1:48" s="39" customFormat="1" ht="26.4" hidden="1" x14ac:dyDescent="0.25">
      <c r="A1500" s="23"/>
      <c r="B1500" s="77">
        <v>92402</v>
      </c>
      <c r="C1500" s="80" t="s">
        <v>3</v>
      </c>
      <c r="D1500" s="81" t="s">
        <v>3</v>
      </c>
      <c r="E1500" s="37" t="b">
        <f t="shared" si="435"/>
        <v>0</v>
      </c>
      <c r="F1500" s="37" t="b">
        <f t="shared" si="429"/>
        <v>0</v>
      </c>
      <c r="G1500" s="38" t="str">
        <f t="shared" si="437"/>
        <v xml:space="preserve">92402  </v>
      </c>
      <c r="H1500" s="18" t="s">
        <v>2189</v>
      </c>
      <c r="I1500" s="93" t="s">
        <v>2346</v>
      </c>
      <c r="J1500" s="19" t="s">
        <v>3</v>
      </c>
      <c r="K1500" s="19" t="s">
        <v>3</v>
      </c>
      <c r="L1500" s="51"/>
      <c r="M1500" s="51"/>
      <c r="N1500" s="19" t="str">
        <f t="shared" si="438"/>
        <v/>
      </c>
      <c r="O1500" s="22" t="str">
        <f t="shared" ca="1" si="441"/>
        <v>ja</v>
      </c>
      <c r="P1500" s="22" t="str">
        <f t="shared" ca="1" si="442"/>
        <v>ja</v>
      </c>
      <c r="Q1500" s="20" t="str">
        <f t="shared" ca="1" si="439"/>
        <v>Ja</v>
      </c>
      <c r="R1500" s="53" t="s">
        <v>2188</v>
      </c>
      <c r="S1500" s="73"/>
      <c r="T1500" s="28"/>
      <c r="U1500" s="33" t="str">
        <f t="shared" si="430"/>
        <v/>
      </c>
      <c r="V1500" s="29"/>
      <c r="W1500" s="35"/>
      <c r="X1500" s="35"/>
      <c r="Y1500" s="35"/>
      <c r="Z1500" s="35"/>
      <c r="AA1500" s="24" t="str">
        <f>IF(W1500&lt;&gt;"",VLOOKUP(W1500,'Anlagentypen strukt inkl RD end'!$A$2:$H$40,8),"")</f>
        <v/>
      </c>
      <c r="AB1500" s="24" t="str">
        <f>IF(X1500&lt;&gt;"",VLOOKUP(X1500,'Anlagentypen strukt inkl RD end'!$A$2:$H$40,8),"")</f>
        <v/>
      </c>
      <c r="AC1500" s="24" t="str">
        <f>IF(Y1500&lt;&gt;"",VLOOKUP(Y1500,'Anlagentypen strukt inkl RD end'!$A$2:$H$40,8),"")</f>
        <v/>
      </c>
      <c r="AD1500" s="24" t="str">
        <f>IF(Z1500&lt;&gt;"",VLOOKUP(Z1500,'Anlagentypen strukt inkl RD end'!$A$2:$H$40,8),"")</f>
        <v/>
      </c>
      <c r="AE1500" s="63" t="str">
        <f t="shared" si="443"/>
        <v/>
      </c>
      <c r="AF1500" s="25"/>
      <c r="AG1500" s="25"/>
      <c r="AH1500" s="25"/>
      <c r="AI1500" s="25"/>
      <c r="AJ1500" s="47" t="str">
        <f t="shared" si="431"/>
        <v/>
      </c>
      <c r="AK1500" s="48" t="str">
        <f t="shared" si="426"/>
        <v/>
      </c>
      <c r="AL1500" s="47" t="str">
        <f t="shared" si="436"/>
        <v/>
      </c>
      <c r="AM1500" s="27"/>
      <c r="AN1500" s="36" t="str">
        <f t="shared" si="427"/>
        <v/>
      </c>
      <c r="AO1500" s="39" t="str">
        <f t="shared" si="440"/>
        <v/>
      </c>
      <c r="AP1500" s="39" t="str">
        <f t="shared" si="432"/>
        <v/>
      </c>
      <c r="AQ1500" s="97" t="str">
        <f t="shared" si="428"/>
        <v/>
      </c>
      <c r="AR1500" s="140" t="str">
        <f>_xlfn.IFNA(IF(AND(MATCH(B1500,SlNrfürStrecke!A:A,0)&gt;0,MATCH(C1500,SlNrfürStrecke!B:B,0)&gt;0)=TRUE,"ja","nein"),"nein")</f>
        <v>nein</v>
      </c>
      <c r="AS1500" s="140" t="str">
        <f t="shared" si="433"/>
        <v>nein</v>
      </c>
      <c r="AT1500" s="113" t="str">
        <f t="shared" si="434"/>
        <v>Ja</v>
      </c>
      <c r="AU1500" s="113"/>
      <c r="AV1500" s="141" t="s">
        <v>3607</v>
      </c>
    </row>
    <row r="1501" spans="1:48" s="39" customFormat="1" ht="39.6" hidden="1" x14ac:dyDescent="0.25">
      <c r="A1501" s="23"/>
      <c r="B1501" s="77">
        <v>92403</v>
      </c>
      <c r="C1501" s="80" t="s">
        <v>3</v>
      </c>
      <c r="D1501" s="81" t="s">
        <v>3</v>
      </c>
      <c r="E1501" s="37" t="b">
        <f t="shared" si="435"/>
        <v>0</v>
      </c>
      <c r="F1501" s="37" t="b">
        <f t="shared" si="429"/>
        <v>0</v>
      </c>
      <c r="G1501" s="38" t="str">
        <f t="shared" si="437"/>
        <v xml:space="preserve">92403  </v>
      </c>
      <c r="H1501" s="18" t="s">
        <v>2191</v>
      </c>
      <c r="I1501" s="93" t="s">
        <v>2346</v>
      </c>
      <c r="J1501" s="19" t="s">
        <v>3</v>
      </c>
      <c r="K1501" s="19" t="s">
        <v>3</v>
      </c>
      <c r="L1501" s="51"/>
      <c r="M1501" s="51"/>
      <c r="N1501" s="19" t="str">
        <f t="shared" si="438"/>
        <v/>
      </c>
      <c r="O1501" s="22" t="str">
        <f t="shared" ca="1" si="441"/>
        <v>ja</v>
      </c>
      <c r="P1501" s="22" t="str">
        <f t="shared" ca="1" si="442"/>
        <v>ja</v>
      </c>
      <c r="Q1501" s="20" t="str">
        <f t="shared" ca="1" si="439"/>
        <v>Ja</v>
      </c>
      <c r="R1501" s="53" t="s">
        <v>2190</v>
      </c>
      <c r="S1501" s="73"/>
      <c r="T1501" s="28"/>
      <c r="U1501" s="33" t="str">
        <f t="shared" si="430"/>
        <v/>
      </c>
      <c r="V1501" s="29"/>
      <c r="W1501" s="35"/>
      <c r="X1501" s="35"/>
      <c r="Y1501" s="35"/>
      <c r="Z1501" s="35"/>
      <c r="AA1501" s="24" t="str">
        <f>IF(W1501&lt;&gt;"",VLOOKUP(W1501,'Anlagentypen strukt inkl RD end'!$A$2:$H$40,8),"")</f>
        <v/>
      </c>
      <c r="AB1501" s="24" t="str">
        <f>IF(X1501&lt;&gt;"",VLOOKUP(X1501,'Anlagentypen strukt inkl RD end'!$A$2:$H$40,8),"")</f>
        <v/>
      </c>
      <c r="AC1501" s="24" t="str">
        <f>IF(Y1501&lt;&gt;"",VLOOKUP(Y1501,'Anlagentypen strukt inkl RD end'!$A$2:$H$40,8),"")</f>
        <v/>
      </c>
      <c r="AD1501" s="24" t="str">
        <f>IF(Z1501&lt;&gt;"",VLOOKUP(Z1501,'Anlagentypen strukt inkl RD end'!$A$2:$H$40,8),"")</f>
        <v/>
      </c>
      <c r="AE1501" s="63" t="str">
        <f t="shared" si="443"/>
        <v/>
      </c>
      <c r="AF1501" s="25"/>
      <c r="AG1501" s="25"/>
      <c r="AH1501" s="25"/>
      <c r="AI1501" s="25"/>
      <c r="AJ1501" s="47" t="str">
        <f t="shared" si="431"/>
        <v/>
      </c>
      <c r="AK1501" s="48" t="str">
        <f t="shared" si="426"/>
        <v/>
      </c>
      <c r="AL1501" s="47" t="str">
        <f t="shared" si="436"/>
        <v/>
      </c>
      <c r="AM1501" s="27"/>
      <c r="AN1501" s="36" t="str">
        <f t="shared" si="427"/>
        <v/>
      </c>
      <c r="AO1501" s="39" t="str">
        <f t="shared" si="440"/>
        <v/>
      </c>
      <c r="AP1501" s="39" t="str">
        <f t="shared" si="432"/>
        <v/>
      </c>
      <c r="AQ1501" s="97" t="str">
        <f t="shared" si="428"/>
        <v/>
      </c>
      <c r="AR1501" s="140" t="str">
        <f>_xlfn.IFNA(IF(AND(MATCH(B1501,SlNrfürStrecke!A:A,0)&gt;0,MATCH(C1501,SlNrfürStrecke!B:B,0)&gt;0)=TRUE,"ja","nein"),"nein")</f>
        <v>nein</v>
      </c>
      <c r="AS1501" s="140" t="str">
        <f t="shared" si="433"/>
        <v>nein</v>
      </c>
      <c r="AT1501" s="113" t="str">
        <f t="shared" si="434"/>
        <v>Ja</v>
      </c>
      <c r="AU1501" s="113"/>
      <c r="AV1501" s="141" t="s">
        <v>3607</v>
      </c>
    </row>
    <row r="1502" spans="1:48" s="39" customFormat="1" ht="26.4" hidden="1" x14ac:dyDescent="0.25">
      <c r="A1502" s="23"/>
      <c r="B1502" s="77">
        <v>92404</v>
      </c>
      <c r="C1502" s="80" t="s">
        <v>3</v>
      </c>
      <c r="D1502" s="81" t="s">
        <v>3</v>
      </c>
      <c r="E1502" s="37" t="b">
        <f t="shared" si="435"/>
        <v>0</v>
      </c>
      <c r="F1502" s="37" t="b">
        <f t="shared" si="429"/>
        <v>0</v>
      </c>
      <c r="G1502" s="38" t="str">
        <f t="shared" si="437"/>
        <v xml:space="preserve">92404  </v>
      </c>
      <c r="H1502" s="18" t="s">
        <v>2193</v>
      </c>
      <c r="I1502" s="93" t="s">
        <v>2346</v>
      </c>
      <c r="J1502" s="19" t="s">
        <v>3</v>
      </c>
      <c r="K1502" s="19" t="s">
        <v>3</v>
      </c>
      <c r="L1502" s="51"/>
      <c r="M1502" s="51"/>
      <c r="N1502" s="19" t="str">
        <f t="shared" si="438"/>
        <v/>
      </c>
      <c r="O1502" s="22" t="str">
        <f t="shared" ca="1" si="441"/>
        <v>ja</v>
      </c>
      <c r="P1502" s="22" t="str">
        <f t="shared" ca="1" si="442"/>
        <v>ja</v>
      </c>
      <c r="Q1502" s="20" t="str">
        <f t="shared" ca="1" si="439"/>
        <v>Ja</v>
      </c>
      <c r="R1502" s="53" t="s">
        <v>2192</v>
      </c>
      <c r="S1502" s="73"/>
      <c r="T1502" s="28"/>
      <c r="U1502" s="33" t="str">
        <f t="shared" si="430"/>
        <v/>
      </c>
      <c r="V1502" s="29"/>
      <c r="W1502" s="35"/>
      <c r="X1502" s="35"/>
      <c r="Y1502" s="35"/>
      <c r="Z1502" s="35"/>
      <c r="AA1502" s="24" t="str">
        <f>IF(W1502&lt;&gt;"",VLOOKUP(W1502,'Anlagentypen strukt inkl RD end'!$A$2:$H$40,8),"")</f>
        <v/>
      </c>
      <c r="AB1502" s="24" t="str">
        <f>IF(X1502&lt;&gt;"",VLOOKUP(X1502,'Anlagentypen strukt inkl RD end'!$A$2:$H$40,8),"")</f>
        <v/>
      </c>
      <c r="AC1502" s="24" t="str">
        <f>IF(Y1502&lt;&gt;"",VLOOKUP(Y1502,'Anlagentypen strukt inkl RD end'!$A$2:$H$40,8),"")</f>
        <v/>
      </c>
      <c r="AD1502" s="24" t="str">
        <f>IF(Z1502&lt;&gt;"",VLOOKUP(Z1502,'Anlagentypen strukt inkl RD end'!$A$2:$H$40,8),"")</f>
        <v/>
      </c>
      <c r="AE1502" s="63" t="str">
        <f t="shared" si="443"/>
        <v/>
      </c>
      <c r="AF1502" s="25"/>
      <c r="AG1502" s="25"/>
      <c r="AH1502" s="25"/>
      <c r="AI1502" s="25"/>
      <c r="AJ1502" s="47" t="str">
        <f t="shared" si="431"/>
        <v/>
      </c>
      <c r="AK1502" s="48" t="str">
        <f t="shared" si="426"/>
        <v/>
      </c>
      <c r="AL1502" s="47" t="str">
        <f t="shared" si="436"/>
        <v/>
      </c>
      <c r="AM1502" s="27"/>
      <c r="AN1502" s="36" t="str">
        <f t="shared" si="427"/>
        <v/>
      </c>
      <c r="AO1502" s="39" t="str">
        <f t="shared" si="440"/>
        <v/>
      </c>
      <c r="AP1502" s="39" t="str">
        <f t="shared" si="432"/>
        <v/>
      </c>
      <c r="AQ1502" s="97" t="str">
        <f t="shared" si="428"/>
        <v/>
      </c>
      <c r="AR1502" s="140" t="str">
        <f>_xlfn.IFNA(IF(AND(MATCH(B1502,SlNrfürStrecke!A:A,0)&gt;0,MATCH(C1502,SlNrfürStrecke!B:B,0)&gt;0)=TRUE,"ja","nein"),"nein")</f>
        <v>nein</v>
      </c>
      <c r="AS1502" s="140" t="str">
        <f t="shared" si="433"/>
        <v>nein</v>
      </c>
      <c r="AT1502" s="113" t="str">
        <f t="shared" si="434"/>
        <v>Ja</v>
      </c>
      <c r="AU1502" s="113"/>
      <c r="AV1502" s="141" t="s">
        <v>3607</v>
      </c>
    </row>
    <row r="1503" spans="1:48" s="39" customFormat="1" x14ac:dyDescent="0.25">
      <c r="A1503" s="23" t="s">
        <v>2345</v>
      </c>
      <c r="B1503" s="77">
        <v>92405</v>
      </c>
      <c r="C1503" s="80" t="s">
        <v>3</v>
      </c>
      <c r="D1503" s="81" t="s">
        <v>3</v>
      </c>
      <c r="E1503" s="37" t="b">
        <f t="shared" si="435"/>
        <v>1</v>
      </c>
      <c r="F1503" s="37" t="b">
        <f t="shared" si="429"/>
        <v>0</v>
      </c>
      <c r="G1503" s="38" t="str">
        <f t="shared" si="437"/>
        <v xml:space="preserve">92405  </v>
      </c>
      <c r="H1503" s="18" t="s">
        <v>2195</v>
      </c>
      <c r="I1503" s="93" t="s">
        <v>2346</v>
      </c>
      <c r="J1503" s="19" t="s">
        <v>3</v>
      </c>
      <c r="K1503" s="19" t="s">
        <v>3</v>
      </c>
      <c r="L1503" s="51"/>
      <c r="M1503" s="51"/>
      <c r="N1503" s="19" t="str">
        <f t="shared" si="438"/>
        <v/>
      </c>
      <c r="O1503" s="22" t="str">
        <f t="shared" ca="1" si="441"/>
        <v>ja</v>
      </c>
      <c r="P1503" s="22" t="str">
        <f t="shared" ca="1" si="442"/>
        <v>ja</v>
      </c>
      <c r="Q1503" s="20" t="str">
        <f t="shared" ca="1" si="439"/>
        <v>Ja</v>
      </c>
      <c r="R1503" s="53" t="s">
        <v>2194</v>
      </c>
      <c r="S1503" s="73" t="s">
        <v>2345</v>
      </c>
      <c r="T1503" s="28"/>
      <c r="U1503" s="33" t="str">
        <f t="shared" si="430"/>
        <v/>
      </c>
      <c r="V1503" s="29"/>
      <c r="W1503" s="35"/>
      <c r="X1503" s="35"/>
      <c r="Y1503" s="35"/>
      <c r="Z1503" s="35"/>
      <c r="AA1503" s="24" t="str">
        <f>IF(W1503&lt;&gt;"",VLOOKUP(W1503,'Anlagentypen strukt inkl RD end'!$A$2:$H$40,8),"")</f>
        <v/>
      </c>
      <c r="AB1503" s="24" t="str">
        <f>IF(X1503&lt;&gt;"",VLOOKUP(X1503,'Anlagentypen strukt inkl RD end'!$A$2:$H$40,8),"")</f>
        <v/>
      </c>
      <c r="AC1503" s="24" t="str">
        <f>IF(Y1503&lt;&gt;"",VLOOKUP(Y1503,'Anlagentypen strukt inkl RD end'!$A$2:$H$40,8),"")</f>
        <v/>
      </c>
      <c r="AD1503" s="24" t="str">
        <f>IF(Z1503&lt;&gt;"",VLOOKUP(Z1503,'Anlagentypen strukt inkl RD end'!$A$2:$H$40,8),"")</f>
        <v/>
      </c>
      <c r="AE1503" s="63" t="str">
        <f t="shared" si="443"/>
        <v/>
      </c>
      <c r="AF1503" s="25"/>
      <c r="AG1503" s="25"/>
      <c r="AH1503" s="25"/>
      <c r="AI1503" s="25"/>
      <c r="AJ1503" s="47" t="str">
        <f t="shared" si="431"/>
        <v/>
      </c>
      <c r="AK1503" s="48" t="str">
        <f t="shared" si="426"/>
        <v/>
      </c>
      <c r="AL1503" s="47" t="str">
        <f t="shared" si="436"/>
        <v/>
      </c>
      <c r="AM1503" s="27"/>
      <c r="AN1503" s="36" t="str">
        <f t="shared" si="427"/>
        <v/>
      </c>
      <c r="AO1503" s="39" t="str">
        <f t="shared" si="440"/>
        <v/>
      </c>
      <c r="AP1503" s="39" t="str">
        <f t="shared" si="432"/>
        <v>X</v>
      </c>
      <c r="AQ1503" s="97" t="str">
        <f t="shared" si="428"/>
        <v/>
      </c>
      <c r="AR1503" s="140" t="str">
        <f>_xlfn.IFNA(IF(AND(MATCH(B1503,SlNrfürStrecke!A:A,0)&gt;0,MATCH(C1503,SlNrfürStrecke!B:B,0)&gt;0)=TRUE,"ja","nein"),"nein")</f>
        <v>ja</v>
      </c>
      <c r="AS1503" s="140" t="str">
        <f t="shared" si="433"/>
        <v>ja</v>
      </c>
      <c r="AT1503" s="113" t="str">
        <f t="shared" si="434"/>
        <v>Nein</v>
      </c>
      <c r="AU1503" s="113"/>
      <c r="AV1503" s="141" t="s">
        <v>3607</v>
      </c>
    </row>
    <row r="1504" spans="1:48" s="39" customFormat="1" ht="66" hidden="1" x14ac:dyDescent="0.25">
      <c r="A1504" s="23"/>
      <c r="B1504" s="77">
        <v>92406</v>
      </c>
      <c r="C1504" s="80" t="s">
        <v>3</v>
      </c>
      <c r="D1504" s="81" t="s">
        <v>3</v>
      </c>
      <c r="E1504" s="37" t="b">
        <f t="shared" si="435"/>
        <v>0</v>
      </c>
      <c r="F1504" s="37" t="b">
        <f t="shared" si="429"/>
        <v>0</v>
      </c>
      <c r="G1504" s="38" t="str">
        <f t="shared" si="437"/>
        <v xml:space="preserve">92406  </v>
      </c>
      <c r="H1504" s="18" t="s">
        <v>2197</v>
      </c>
      <c r="I1504" s="93" t="s">
        <v>2346</v>
      </c>
      <c r="J1504" s="19" t="s">
        <v>3</v>
      </c>
      <c r="K1504" s="19" t="s">
        <v>3</v>
      </c>
      <c r="L1504" s="51"/>
      <c r="M1504" s="51"/>
      <c r="N1504" s="19" t="str">
        <f t="shared" si="438"/>
        <v/>
      </c>
      <c r="O1504" s="22" t="str">
        <f t="shared" ca="1" si="441"/>
        <v>ja</v>
      </c>
      <c r="P1504" s="22" t="str">
        <f t="shared" ca="1" si="442"/>
        <v>ja</v>
      </c>
      <c r="Q1504" s="20" t="str">
        <f t="shared" ca="1" si="439"/>
        <v>Ja</v>
      </c>
      <c r="R1504" s="53" t="s">
        <v>2196</v>
      </c>
      <c r="S1504" s="73"/>
      <c r="T1504" s="28"/>
      <c r="U1504" s="33" t="str">
        <f t="shared" si="430"/>
        <v/>
      </c>
      <c r="V1504" s="29"/>
      <c r="W1504" s="35"/>
      <c r="X1504" s="35"/>
      <c r="Y1504" s="35"/>
      <c r="Z1504" s="35"/>
      <c r="AA1504" s="24" t="str">
        <f>IF(W1504&lt;&gt;"",VLOOKUP(W1504,'Anlagentypen strukt inkl RD end'!$A$2:$H$40,8),"")</f>
        <v/>
      </c>
      <c r="AB1504" s="24" t="str">
        <f>IF(X1504&lt;&gt;"",VLOOKUP(X1504,'Anlagentypen strukt inkl RD end'!$A$2:$H$40,8),"")</f>
        <v/>
      </c>
      <c r="AC1504" s="24" t="str">
        <f>IF(Y1504&lt;&gt;"",VLOOKUP(Y1504,'Anlagentypen strukt inkl RD end'!$A$2:$H$40,8),"")</f>
        <v/>
      </c>
      <c r="AD1504" s="24" t="str">
        <f>IF(Z1504&lt;&gt;"",VLOOKUP(Z1504,'Anlagentypen strukt inkl RD end'!$A$2:$H$40,8),"")</f>
        <v/>
      </c>
      <c r="AE1504" s="63" t="str">
        <f t="shared" si="443"/>
        <v/>
      </c>
      <c r="AF1504" s="25"/>
      <c r="AG1504" s="25"/>
      <c r="AH1504" s="25"/>
      <c r="AI1504" s="25"/>
      <c r="AJ1504" s="47" t="str">
        <f t="shared" si="431"/>
        <v/>
      </c>
      <c r="AK1504" s="48" t="str">
        <f t="shared" si="426"/>
        <v/>
      </c>
      <c r="AL1504" s="47" t="str">
        <f t="shared" si="436"/>
        <v/>
      </c>
      <c r="AM1504" s="27"/>
      <c r="AN1504" s="36" t="str">
        <f t="shared" si="427"/>
        <v/>
      </c>
      <c r="AO1504" s="39" t="str">
        <f t="shared" si="440"/>
        <v/>
      </c>
      <c r="AP1504" s="39" t="str">
        <f t="shared" si="432"/>
        <v/>
      </c>
      <c r="AQ1504" s="97" t="str">
        <f t="shared" si="428"/>
        <v/>
      </c>
      <c r="AR1504" s="140" t="str">
        <f>_xlfn.IFNA(IF(AND(MATCH(B1504,SlNrfürStrecke!A:A,0)&gt;0,MATCH(C1504,SlNrfürStrecke!B:B,0)&gt;0)=TRUE,"ja","nein"),"nein")</f>
        <v>nein</v>
      </c>
      <c r="AS1504" s="140" t="str">
        <f t="shared" si="433"/>
        <v>nein</v>
      </c>
      <c r="AT1504" s="113" t="str">
        <f t="shared" si="434"/>
        <v>Ja</v>
      </c>
      <c r="AU1504" s="113"/>
      <c r="AV1504" s="141" t="s">
        <v>3607</v>
      </c>
    </row>
    <row r="1505" spans="1:48" s="39" customFormat="1" hidden="1" x14ac:dyDescent="0.25">
      <c r="A1505" s="23"/>
      <c r="B1505" s="77">
        <v>92408</v>
      </c>
      <c r="C1505" s="80" t="s">
        <v>3</v>
      </c>
      <c r="D1505" s="81" t="s">
        <v>3</v>
      </c>
      <c r="E1505" s="37" t="b">
        <f t="shared" si="435"/>
        <v>0</v>
      </c>
      <c r="F1505" s="37" t="b">
        <f t="shared" si="429"/>
        <v>0</v>
      </c>
      <c r="G1505" s="38" t="str">
        <f t="shared" si="437"/>
        <v xml:space="preserve">92408  </v>
      </c>
      <c r="H1505" s="18" t="s">
        <v>2199</v>
      </c>
      <c r="I1505" s="93" t="s">
        <v>2346</v>
      </c>
      <c r="J1505" s="19" t="s">
        <v>3</v>
      </c>
      <c r="K1505" s="19" t="s">
        <v>3</v>
      </c>
      <c r="L1505" s="51"/>
      <c r="M1505" s="51"/>
      <c r="N1505" s="19" t="str">
        <f t="shared" si="438"/>
        <v/>
      </c>
      <c r="O1505" s="22" t="str">
        <f t="shared" ca="1" si="441"/>
        <v>ja</v>
      </c>
      <c r="P1505" s="22" t="str">
        <f t="shared" ca="1" si="442"/>
        <v>ja</v>
      </c>
      <c r="Q1505" s="20" t="str">
        <f t="shared" ca="1" si="439"/>
        <v>Ja</v>
      </c>
      <c r="R1505" s="53" t="s">
        <v>2198</v>
      </c>
      <c r="S1505" s="73"/>
      <c r="T1505" s="28"/>
      <c r="U1505" s="33" t="str">
        <f t="shared" si="430"/>
        <v/>
      </c>
      <c r="V1505" s="29"/>
      <c r="W1505" s="35"/>
      <c r="X1505" s="35"/>
      <c r="Y1505" s="35"/>
      <c r="Z1505" s="35"/>
      <c r="AA1505" s="24" t="str">
        <f>IF(W1505&lt;&gt;"",VLOOKUP(W1505,'Anlagentypen strukt inkl RD end'!$A$2:$H$40,8),"")</f>
        <v/>
      </c>
      <c r="AB1505" s="24" t="str">
        <f>IF(X1505&lt;&gt;"",VLOOKUP(X1505,'Anlagentypen strukt inkl RD end'!$A$2:$H$40,8),"")</f>
        <v/>
      </c>
      <c r="AC1505" s="24" t="str">
        <f>IF(Y1505&lt;&gt;"",VLOOKUP(Y1505,'Anlagentypen strukt inkl RD end'!$A$2:$H$40,8),"")</f>
        <v/>
      </c>
      <c r="AD1505" s="24" t="str">
        <f>IF(Z1505&lt;&gt;"",VLOOKUP(Z1505,'Anlagentypen strukt inkl RD end'!$A$2:$H$40,8),"")</f>
        <v/>
      </c>
      <c r="AE1505" s="63" t="str">
        <f t="shared" si="443"/>
        <v/>
      </c>
      <c r="AF1505" s="25"/>
      <c r="AG1505" s="25"/>
      <c r="AH1505" s="25"/>
      <c r="AI1505" s="25"/>
      <c r="AJ1505" s="47" t="str">
        <f t="shared" si="431"/>
        <v/>
      </c>
      <c r="AK1505" s="48" t="str">
        <f t="shared" si="426"/>
        <v/>
      </c>
      <c r="AL1505" s="47" t="str">
        <f t="shared" si="436"/>
        <v/>
      </c>
      <c r="AM1505" s="27"/>
      <c r="AN1505" s="36" t="str">
        <f t="shared" si="427"/>
        <v/>
      </c>
      <c r="AO1505" s="39" t="str">
        <f t="shared" si="440"/>
        <v/>
      </c>
      <c r="AP1505" s="39" t="str">
        <f t="shared" si="432"/>
        <v/>
      </c>
      <c r="AQ1505" s="97" t="str">
        <f t="shared" si="428"/>
        <v/>
      </c>
      <c r="AR1505" s="140" t="str">
        <f>_xlfn.IFNA(IF(AND(MATCH(B1505,SlNrfürStrecke!A:A,0)&gt;0,MATCH(C1505,SlNrfürStrecke!B:B,0)&gt;0)=TRUE,"ja","nein"),"nein")</f>
        <v>nein</v>
      </c>
      <c r="AS1505" s="140" t="str">
        <f t="shared" si="433"/>
        <v>nein</v>
      </c>
      <c r="AT1505" s="113" t="str">
        <f t="shared" si="434"/>
        <v>Ja</v>
      </c>
      <c r="AU1505" s="113"/>
      <c r="AV1505" s="141" t="s">
        <v>3607</v>
      </c>
    </row>
    <row r="1506" spans="1:48" s="39" customFormat="1" x14ac:dyDescent="0.25">
      <c r="A1506" s="23" t="s">
        <v>2345</v>
      </c>
      <c r="B1506" s="77">
        <v>92409</v>
      </c>
      <c r="C1506" s="80" t="s">
        <v>3</v>
      </c>
      <c r="D1506" s="81" t="s">
        <v>3</v>
      </c>
      <c r="E1506" s="37" t="b">
        <f t="shared" si="435"/>
        <v>1</v>
      </c>
      <c r="F1506" s="37" t="b">
        <f t="shared" si="429"/>
        <v>0</v>
      </c>
      <c r="G1506" s="38" t="str">
        <f t="shared" si="437"/>
        <v xml:space="preserve">92409  </v>
      </c>
      <c r="H1506" s="18" t="s">
        <v>2201</v>
      </c>
      <c r="I1506" s="93" t="s">
        <v>2346</v>
      </c>
      <c r="J1506" s="19" t="s">
        <v>3</v>
      </c>
      <c r="K1506" s="19" t="s">
        <v>3</v>
      </c>
      <c r="L1506" s="51"/>
      <c r="M1506" s="51"/>
      <c r="N1506" s="19" t="str">
        <f t="shared" si="438"/>
        <v/>
      </c>
      <c r="O1506" s="22" t="str">
        <f t="shared" ca="1" si="441"/>
        <v>ja</v>
      </c>
      <c r="P1506" s="22" t="str">
        <f t="shared" ca="1" si="442"/>
        <v>ja</v>
      </c>
      <c r="Q1506" s="20" t="str">
        <f t="shared" ca="1" si="439"/>
        <v>Ja</v>
      </c>
      <c r="R1506" s="53" t="s">
        <v>2200</v>
      </c>
      <c r="S1506" s="73" t="s">
        <v>2345</v>
      </c>
      <c r="T1506" s="28"/>
      <c r="U1506" s="33" t="str">
        <f t="shared" si="430"/>
        <v/>
      </c>
      <c r="V1506" s="29"/>
      <c r="W1506" s="35"/>
      <c r="X1506" s="35"/>
      <c r="Y1506" s="35"/>
      <c r="Z1506" s="35"/>
      <c r="AA1506" s="24" t="str">
        <f>IF(W1506&lt;&gt;"",VLOOKUP(W1506,'Anlagentypen strukt inkl RD end'!$A$2:$H$40,8),"")</f>
        <v/>
      </c>
      <c r="AB1506" s="24" t="str">
        <f>IF(X1506&lt;&gt;"",VLOOKUP(X1506,'Anlagentypen strukt inkl RD end'!$A$2:$H$40,8),"")</f>
        <v/>
      </c>
      <c r="AC1506" s="24" t="str">
        <f>IF(Y1506&lt;&gt;"",VLOOKUP(Y1506,'Anlagentypen strukt inkl RD end'!$A$2:$H$40,8),"")</f>
        <v/>
      </c>
      <c r="AD1506" s="24" t="str">
        <f>IF(Z1506&lt;&gt;"",VLOOKUP(Z1506,'Anlagentypen strukt inkl RD end'!$A$2:$H$40,8),"")</f>
        <v/>
      </c>
      <c r="AE1506" s="63" t="str">
        <f t="shared" si="443"/>
        <v/>
      </c>
      <c r="AF1506" s="25"/>
      <c r="AG1506" s="25"/>
      <c r="AH1506" s="25"/>
      <c r="AI1506" s="25"/>
      <c r="AJ1506" s="47" t="str">
        <f t="shared" si="431"/>
        <v/>
      </c>
      <c r="AK1506" s="48" t="str">
        <f t="shared" si="426"/>
        <v/>
      </c>
      <c r="AL1506" s="47" t="str">
        <f t="shared" si="436"/>
        <v/>
      </c>
      <c r="AM1506" s="27"/>
      <c r="AN1506" s="36" t="str">
        <f t="shared" si="427"/>
        <v/>
      </c>
      <c r="AO1506" s="39" t="str">
        <f t="shared" si="440"/>
        <v/>
      </c>
      <c r="AP1506" s="39" t="str">
        <f t="shared" si="432"/>
        <v>X</v>
      </c>
      <c r="AQ1506" s="97" t="str">
        <f t="shared" si="428"/>
        <v/>
      </c>
      <c r="AR1506" s="140" t="str">
        <f>_xlfn.IFNA(IF(AND(MATCH(B1506,SlNrfürStrecke!A:A,0)&gt;0,MATCH(C1506,SlNrfürStrecke!B:B,0)&gt;0)=TRUE,"ja","nein"),"nein")</f>
        <v>ja</v>
      </c>
      <c r="AS1506" s="140" t="str">
        <f t="shared" si="433"/>
        <v>ja</v>
      </c>
      <c r="AT1506" s="113" t="str">
        <f t="shared" si="434"/>
        <v>Nein</v>
      </c>
      <c r="AU1506" s="113"/>
      <c r="AV1506" s="141" t="s">
        <v>3607</v>
      </c>
    </row>
    <row r="1507" spans="1:48" s="39" customFormat="1" ht="26.4" x14ac:dyDescent="0.25">
      <c r="A1507" s="23" t="s">
        <v>2345</v>
      </c>
      <c r="B1507" s="77">
        <v>92410</v>
      </c>
      <c r="C1507" s="80" t="s">
        <v>3</v>
      </c>
      <c r="D1507" s="81" t="s">
        <v>3</v>
      </c>
      <c r="E1507" s="37" t="b">
        <f t="shared" si="435"/>
        <v>1</v>
      </c>
      <c r="F1507" s="37" t="b">
        <f t="shared" si="429"/>
        <v>0</v>
      </c>
      <c r="G1507" s="38" t="str">
        <f t="shared" si="437"/>
        <v xml:space="preserve">92410  </v>
      </c>
      <c r="H1507" s="18" t="s">
        <v>2203</v>
      </c>
      <c r="I1507" s="93" t="s">
        <v>2346</v>
      </c>
      <c r="J1507" s="19" t="s">
        <v>3</v>
      </c>
      <c r="K1507" s="19" t="s">
        <v>3</v>
      </c>
      <c r="L1507" s="51"/>
      <c r="M1507" s="51"/>
      <c r="N1507" s="19" t="str">
        <f t="shared" si="438"/>
        <v/>
      </c>
      <c r="O1507" s="22" t="str">
        <f t="shared" ca="1" si="441"/>
        <v>ja</v>
      </c>
      <c r="P1507" s="22" t="str">
        <f t="shared" ca="1" si="442"/>
        <v>ja</v>
      </c>
      <c r="Q1507" s="20" t="str">
        <f t="shared" ca="1" si="439"/>
        <v>Ja</v>
      </c>
      <c r="R1507" s="53" t="s">
        <v>2202</v>
      </c>
      <c r="S1507" s="73" t="s">
        <v>2345</v>
      </c>
      <c r="T1507" s="28"/>
      <c r="U1507" s="33" t="str">
        <f t="shared" si="430"/>
        <v/>
      </c>
      <c r="V1507" s="29"/>
      <c r="W1507" s="35"/>
      <c r="X1507" s="35"/>
      <c r="Y1507" s="35"/>
      <c r="Z1507" s="35"/>
      <c r="AA1507" s="24" t="str">
        <f>IF(W1507&lt;&gt;"",VLOOKUP(W1507,'Anlagentypen strukt inkl RD end'!$A$2:$H$40,8),"")</f>
        <v/>
      </c>
      <c r="AB1507" s="24" t="str">
        <f>IF(X1507&lt;&gt;"",VLOOKUP(X1507,'Anlagentypen strukt inkl RD end'!$A$2:$H$40,8),"")</f>
        <v/>
      </c>
      <c r="AC1507" s="24" t="str">
        <f>IF(Y1507&lt;&gt;"",VLOOKUP(Y1507,'Anlagentypen strukt inkl RD end'!$A$2:$H$40,8),"")</f>
        <v/>
      </c>
      <c r="AD1507" s="24" t="str">
        <f>IF(Z1507&lt;&gt;"",VLOOKUP(Z1507,'Anlagentypen strukt inkl RD end'!$A$2:$H$40,8),"")</f>
        <v/>
      </c>
      <c r="AE1507" s="63" t="str">
        <f t="shared" si="443"/>
        <v/>
      </c>
      <c r="AF1507" s="25"/>
      <c r="AG1507" s="25"/>
      <c r="AH1507" s="25"/>
      <c r="AI1507" s="25"/>
      <c r="AJ1507" s="47" t="str">
        <f t="shared" si="431"/>
        <v/>
      </c>
      <c r="AK1507" s="48" t="str">
        <f t="shared" si="426"/>
        <v/>
      </c>
      <c r="AL1507" s="47" t="str">
        <f t="shared" si="436"/>
        <v/>
      </c>
      <c r="AM1507" s="27"/>
      <c r="AN1507" s="36" t="str">
        <f t="shared" si="427"/>
        <v/>
      </c>
      <c r="AO1507" s="39" t="str">
        <f t="shared" si="440"/>
        <v/>
      </c>
      <c r="AP1507" s="39" t="str">
        <f t="shared" si="432"/>
        <v>X</v>
      </c>
      <c r="AQ1507" s="97" t="str">
        <f t="shared" si="428"/>
        <v/>
      </c>
      <c r="AR1507" s="140" t="str">
        <f>_xlfn.IFNA(IF(AND(MATCH(B1507,SlNrfürStrecke!A:A,0)&gt;0,MATCH(C1507,SlNrfürStrecke!B:B,0)&gt;0)=TRUE,"ja","nein"),"nein")</f>
        <v>ja</v>
      </c>
      <c r="AS1507" s="140" t="str">
        <f t="shared" si="433"/>
        <v>ja</v>
      </c>
      <c r="AT1507" s="113" t="str">
        <f t="shared" si="434"/>
        <v>Nein</v>
      </c>
      <c r="AU1507" s="113"/>
      <c r="AV1507" s="141" t="s">
        <v>3607</v>
      </c>
    </row>
    <row r="1508" spans="1:48" s="39" customFormat="1" ht="52.8" x14ac:dyDescent="0.25">
      <c r="A1508" s="23" t="s">
        <v>2345</v>
      </c>
      <c r="B1508" s="77">
        <v>92420</v>
      </c>
      <c r="C1508" s="80" t="s">
        <v>3</v>
      </c>
      <c r="D1508" s="81" t="s">
        <v>3</v>
      </c>
      <c r="E1508" s="37" t="b">
        <f t="shared" si="435"/>
        <v>1</v>
      </c>
      <c r="F1508" s="37" t="b">
        <f t="shared" si="429"/>
        <v>0</v>
      </c>
      <c r="G1508" s="38" t="str">
        <f t="shared" si="437"/>
        <v xml:space="preserve">92420  </v>
      </c>
      <c r="H1508" s="18" t="s">
        <v>2205</v>
      </c>
      <c r="I1508" s="93" t="s">
        <v>2346</v>
      </c>
      <c r="J1508" s="19" t="s">
        <v>3</v>
      </c>
      <c r="K1508" s="19" t="s">
        <v>3</v>
      </c>
      <c r="L1508" s="51"/>
      <c r="M1508" s="51"/>
      <c r="N1508" s="19" t="str">
        <f t="shared" si="438"/>
        <v/>
      </c>
      <c r="O1508" s="22" t="str">
        <f t="shared" ca="1" si="441"/>
        <v>ja</v>
      </c>
      <c r="P1508" s="22" t="str">
        <f t="shared" ca="1" si="442"/>
        <v>ja</v>
      </c>
      <c r="Q1508" s="20" t="str">
        <f t="shared" ca="1" si="439"/>
        <v>Ja</v>
      </c>
      <c r="R1508" s="53" t="s">
        <v>2204</v>
      </c>
      <c r="S1508" s="73" t="s">
        <v>2345</v>
      </c>
      <c r="T1508" s="28"/>
      <c r="U1508" s="33" t="str">
        <f t="shared" si="430"/>
        <v/>
      </c>
      <c r="V1508" s="29"/>
      <c r="W1508" s="35"/>
      <c r="X1508" s="35"/>
      <c r="Y1508" s="35"/>
      <c r="Z1508" s="35"/>
      <c r="AA1508" s="24" t="str">
        <f>IF(W1508&lt;&gt;"",VLOOKUP(W1508,'Anlagentypen strukt inkl RD end'!$A$2:$H$40,8),"")</f>
        <v/>
      </c>
      <c r="AB1508" s="24" t="str">
        <f>IF(X1508&lt;&gt;"",VLOOKUP(X1508,'Anlagentypen strukt inkl RD end'!$A$2:$H$40,8),"")</f>
        <v/>
      </c>
      <c r="AC1508" s="24" t="str">
        <f>IF(Y1508&lt;&gt;"",VLOOKUP(Y1508,'Anlagentypen strukt inkl RD end'!$A$2:$H$40,8),"")</f>
        <v/>
      </c>
      <c r="AD1508" s="24" t="str">
        <f>IF(Z1508&lt;&gt;"",VLOOKUP(Z1508,'Anlagentypen strukt inkl RD end'!$A$2:$H$40,8),"")</f>
        <v/>
      </c>
      <c r="AE1508" s="63" t="str">
        <f t="shared" si="443"/>
        <v/>
      </c>
      <c r="AF1508" s="25"/>
      <c r="AG1508" s="25"/>
      <c r="AH1508" s="25"/>
      <c r="AI1508" s="25"/>
      <c r="AJ1508" s="47" t="str">
        <f t="shared" si="431"/>
        <v/>
      </c>
      <c r="AK1508" s="48" t="str">
        <f t="shared" si="426"/>
        <v/>
      </c>
      <c r="AL1508" s="47" t="str">
        <f t="shared" si="436"/>
        <v/>
      </c>
      <c r="AM1508" s="27"/>
      <c r="AN1508" s="36" t="str">
        <f t="shared" si="427"/>
        <v/>
      </c>
      <c r="AO1508" s="39" t="str">
        <f t="shared" si="440"/>
        <v/>
      </c>
      <c r="AP1508" s="39" t="str">
        <f t="shared" si="432"/>
        <v>X</v>
      </c>
      <c r="AQ1508" s="97" t="str">
        <f t="shared" si="428"/>
        <v/>
      </c>
      <c r="AR1508" s="140" t="str">
        <f>_xlfn.IFNA(IF(AND(MATCH(B1508,SlNrfürStrecke!A:A,0)&gt;0,MATCH(C1508,SlNrfürStrecke!B:B,0)&gt;0)=TRUE,"ja","nein"),"nein")</f>
        <v>ja</v>
      </c>
      <c r="AS1508" s="140" t="str">
        <f t="shared" si="433"/>
        <v>ja</v>
      </c>
      <c r="AT1508" s="113" t="str">
        <f t="shared" si="434"/>
        <v>Nein</v>
      </c>
      <c r="AU1508" s="113"/>
      <c r="AV1508" s="141" t="s">
        <v>3607</v>
      </c>
    </row>
    <row r="1509" spans="1:48" s="39" customFormat="1" x14ac:dyDescent="0.25">
      <c r="A1509" s="23" t="s">
        <v>2345</v>
      </c>
      <c r="B1509" s="77">
        <v>92425</v>
      </c>
      <c r="C1509" s="80" t="s">
        <v>3</v>
      </c>
      <c r="D1509" s="81" t="s">
        <v>3</v>
      </c>
      <c r="E1509" s="37" t="b">
        <f t="shared" si="435"/>
        <v>1</v>
      </c>
      <c r="F1509" s="37" t="b">
        <f t="shared" si="429"/>
        <v>0</v>
      </c>
      <c r="G1509" s="38" t="str">
        <f t="shared" si="437"/>
        <v xml:space="preserve">92425  </v>
      </c>
      <c r="H1509" s="18" t="s">
        <v>2207</v>
      </c>
      <c r="I1509" s="93" t="s">
        <v>2346</v>
      </c>
      <c r="J1509" s="19" t="s">
        <v>3</v>
      </c>
      <c r="K1509" s="19" t="s">
        <v>3</v>
      </c>
      <c r="L1509" s="51"/>
      <c r="M1509" s="51"/>
      <c r="N1509" s="19" t="str">
        <f t="shared" si="438"/>
        <v/>
      </c>
      <c r="O1509" s="22" t="str">
        <f t="shared" ca="1" si="441"/>
        <v>ja</v>
      </c>
      <c r="P1509" s="22" t="str">
        <f t="shared" ca="1" si="442"/>
        <v>ja</v>
      </c>
      <c r="Q1509" s="20" t="str">
        <f t="shared" ca="1" si="439"/>
        <v>Ja</v>
      </c>
      <c r="R1509" s="53" t="s">
        <v>2206</v>
      </c>
      <c r="S1509" s="73" t="s">
        <v>2345</v>
      </c>
      <c r="T1509" s="28"/>
      <c r="U1509" s="33" t="str">
        <f t="shared" si="430"/>
        <v/>
      </c>
      <c r="V1509" s="29"/>
      <c r="W1509" s="35"/>
      <c r="X1509" s="35"/>
      <c r="Y1509" s="35"/>
      <c r="Z1509" s="35"/>
      <c r="AA1509" s="24" t="str">
        <f>IF(W1509&lt;&gt;"",VLOOKUP(W1509,'Anlagentypen strukt inkl RD end'!$A$2:$H$40,8),"")</f>
        <v/>
      </c>
      <c r="AB1509" s="24" t="str">
        <f>IF(X1509&lt;&gt;"",VLOOKUP(X1509,'Anlagentypen strukt inkl RD end'!$A$2:$H$40,8),"")</f>
        <v/>
      </c>
      <c r="AC1509" s="24" t="str">
        <f>IF(Y1509&lt;&gt;"",VLOOKUP(Y1509,'Anlagentypen strukt inkl RD end'!$A$2:$H$40,8),"")</f>
        <v/>
      </c>
      <c r="AD1509" s="24" t="str">
        <f>IF(Z1509&lt;&gt;"",VLOOKUP(Z1509,'Anlagentypen strukt inkl RD end'!$A$2:$H$40,8),"")</f>
        <v/>
      </c>
      <c r="AE1509" s="63" t="str">
        <f t="shared" si="443"/>
        <v/>
      </c>
      <c r="AF1509" s="25"/>
      <c r="AG1509" s="25"/>
      <c r="AH1509" s="25"/>
      <c r="AI1509" s="25"/>
      <c r="AJ1509" s="47" t="str">
        <f t="shared" si="431"/>
        <v/>
      </c>
      <c r="AK1509" s="48" t="str">
        <f t="shared" si="426"/>
        <v/>
      </c>
      <c r="AL1509" s="47" t="str">
        <f t="shared" si="436"/>
        <v/>
      </c>
      <c r="AM1509" s="27"/>
      <c r="AN1509" s="36" t="str">
        <f t="shared" si="427"/>
        <v/>
      </c>
      <c r="AO1509" s="39" t="str">
        <f t="shared" si="440"/>
        <v/>
      </c>
      <c r="AP1509" s="39" t="str">
        <f t="shared" si="432"/>
        <v>X</v>
      </c>
      <c r="AQ1509" s="97" t="str">
        <f t="shared" si="428"/>
        <v/>
      </c>
      <c r="AR1509" s="140" t="str">
        <f>_xlfn.IFNA(IF(AND(MATCH(B1509,SlNrfürStrecke!A:A,0)&gt;0,MATCH(C1509,SlNrfürStrecke!B:B,0)&gt;0)=TRUE,"ja","nein"),"nein")</f>
        <v>ja</v>
      </c>
      <c r="AS1509" s="140" t="str">
        <f t="shared" si="433"/>
        <v>ja</v>
      </c>
      <c r="AT1509" s="113" t="str">
        <f t="shared" si="434"/>
        <v>Nein</v>
      </c>
      <c r="AU1509" s="113"/>
      <c r="AV1509" s="141" t="s">
        <v>3607</v>
      </c>
    </row>
    <row r="1510" spans="1:48" s="39" customFormat="1" x14ac:dyDescent="0.25">
      <c r="A1510" s="23" t="s">
        <v>2345</v>
      </c>
      <c r="B1510" s="77">
        <v>92426</v>
      </c>
      <c r="C1510" s="80" t="s">
        <v>3</v>
      </c>
      <c r="D1510" s="81" t="s">
        <v>3</v>
      </c>
      <c r="E1510" s="37" t="b">
        <f t="shared" si="435"/>
        <v>1</v>
      </c>
      <c r="F1510" s="37" t="b">
        <f t="shared" si="429"/>
        <v>0</v>
      </c>
      <c r="G1510" s="38" t="str">
        <f t="shared" si="437"/>
        <v xml:space="preserve">92426  </v>
      </c>
      <c r="H1510" s="18" t="s">
        <v>2209</v>
      </c>
      <c r="I1510" s="93" t="s">
        <v>2346</v>
      </c>
      <c r="J1510" s="19" t="s">
        <v>3</v>
      </c>
      <c r="K1510" s="19" t="s">
        <v>3</v>
      </c>
      <c r="L1510" s="51"/>
      <c r="M1510" s="51"/>
      <c r="N1510" s="19" t="str">
        <f t="shared" si="438"/>
        <v/>
      </c>
      <c r="O1510" s="22" t="str">
        <f t="shared" ca="1" si="441"/>
        <v>ja</v>
      </c>
      <c r="P1510" s="22" t="str">
        <f t="shared" ca="1" si="442"/>
        <v>ja</v>
      </c>
      <c r="Q1510" s="20" t="str">
        <f t="shared" ca="1" si="439"/>
        <v>Ja</v>
      </c>
      <c r="R1510" s="53" t="s">
        <v>2208</v>
      </c>
      <c r="S1510" s="73" t="s">
        <v>2345</v>
      </c>
      <c r="T1510" s="28"/>
      <c r="U1510" s="33" t="str">
        <f t="shared" si="430"/>
        <v/>
      </c>
      <c r="V1510" s="29"/>
      <c r="W1510" s="35"/>
      <c r="X1510" s="35"/>
      <c r="Y1510" s="35"/>
      <c r="Z1510" s="35"/>
      <c r="AA1510" s="24" t="str">
        <f>IF(W1510&lt;&gt;"",VLOOKUP(W1510,'Anlagentypen strukt inkl RD end'!$A$2:$H$40,8),"")</f>
        <v/>
      </c>
      <c r="AB1510" s="24" t="str">
        <f>IF(X1510&lt;&gt;"",VLOOKUP(X1510,'Anlagentypen strukt inkl RD end'!$A$2:$H$40,8),"")</f>
        <v/>
      </c>
      <c r="AC1510" s="24" t="str">
        <f>IF(Y1510&lt;&gt;"",VLOOKUP(Y1510,'Anlagentypen strukt inkl RD end'!$A$2:$H$40,8),"")</f>
        <v/>
      </c>
      <c r="AD1510" s="24" t="str">
        <f>IF(Z1510&lt;&gt;"",VLOOKUP(Z1510,'Anlagentypen strukt inkl RD end'!$A$2:$H$40,8),"")</f>
        <v/>
      </c>
      <c r="AE1510" s="63" t="str">
        <f t="shared" si="443"/>
        <v/>
      </c>
      <c r="AF1510" s="25"/>
      <c r="AG1510" s="25"/>
      <c r="AH1510" s="25"/>
      <c r="AI1510" s="25"/>
      <c r="AJ1510" s="47" t="str">
        <f t="shared" si="431"/>
        <v/>
      </c>
      <c r="AK1510" s="48" t="str">
        <f t="shared" si="426"/>
        <v/>
      </c>
      <c r="AL1510" s="47" t="str">
        <f t="shared" si="436"/>
        <v/>
      </c>
      <c r="AM1510" s="27"/>
      <c r="AN1510" s="36" t="str">
        <f t="shared" si="427"/>
        <v/>
      </c>
      <c r="AO1510" s="39" t="str">
        <f t="shared" si="440"/>
        <v/>
      </c>
      <c r="AP1510" s="39" t="str">
        <f t="shared" si="432"/>
        <v>X</v>
      </c>
      <c r="AQ1510" s="97" t="str">
        <f t="shared" si="428"/>
        <v/>
      </c>
      <c r="AR1510" s="140" t="str">
        <f>_xlfn.IFNA(IF(AND(MATCH(B1510,SlNrfürStrecke!A:A,0)&gt;0,MATCH(C1510,SlNrfürStrecke!B:B,0)&gt;0)=TRUE,"ja","nein"),"nein")</f>
        <v>ja</v>
      </c>
      <c r="AS1510" s="140" t="str">
        <f t="shared" si="433"/>
        <v>ja</v>
      </c>
      <c r="AT1510" s="113" t="str">
        <f t="shared" si="434"/>
        <v>Nein</v>
      </c>
      <c r="AU1510" s="113"/>
      <c r="AV1510" s="141" t="s">
        <v>3607</v>
      </c>
    </row>
    <row r="1511" spans="1:48" s="39" customFormat="1" ht="52.8" hidden="1" x14ac:dyDescent="0.25">
      <c r="A1511" s="23"/>
      <c r="B1511" s="77">
        <v>92450</v>
      </c>
      <c r="C1511" s="80" t="s">
        <v>3</v>
      </c>
      <c r="D1511" s="81" t="s">
        <v>3</v>
      </c>
      <c r="E1511" s="37" t="b">
        <f t="shared" si="435"/>
        <v>0</v>
      </c>
      <c r="F1511" s="37" t="b">
        <f t="shared" si="429"/>
        <v>0</v>
      </c>
      <c r="G1511" s="38" t="str">
        <f t="shared" si="437"/>
        <v xml:space="preserve">92450  </v>
      </c>
      <c r="H1511" s="18" t="s">
        <v>2211</v>
      </c>
      <c r="I1511" s="93" t="s">
        <v>2346</v>
      </c>
      <c r="J1511" s="19" t="s">
        <v>3</v>
      </c>
      <c r="K1511" s="19" t="s">
        <v>3</v>
      </c>
      <c r="L1511" s="51"/>
      <c r="M1511" s="51"/>
      <c r="N1511" s="19" t="str">
        <f t="shared" si="438"/>
        <v/>
      </c>
      <c r="O1511" s="22" t="str">
        <f t="shared" ca="1" si="441"/>
        <v>ja</v>
      </c>
      <c r="P1511" s="22" t="str">
        <f t="shared" ca="1" si="442"/>
        <v>ja</v>
      </c>
      <c r="Q1511" s="20" t="str">
        <f t="shared" ca="1" si="439"/>
        <v>Ja</v>
      </c>
      <c r="R1511" s="53" t="s">
        <v>2210</v>
      </c>
      <c r="S1511" s="73"/>
      <c r="T1511" s="28"/>
      <c r="U1511" s="33" t="str">
        <f t="shared" si="430"/>
        <v/>
      </c>
      <c r="V1511" s="29"/>
      <c r="W1511" s="35"/>
      <c r="X1511" s="35"/>
      <c r="Y1511" s="35"/>
      <c r="Z1511" s="35"/>
      <c r="AA1511" s="24" t="str">
        <f>IF(W1511&lt;&gt;"",VLOOKUP(W1511,'Anlagentypen strukt inkl RD end'!$A$2:$H$40,8),"")</f>
        <v/>
      </c>
      <c r="AB1511" s="24" t="str">
        <f>IF(X1511&lt;&gt;"",VLOOKUP(X1511,'Anlagentypen strukt inkl RD end'!$A$2:$H$40,8),"")</f>
        <v/>
      </c>
      <c r="AC1511" s="24" t="str">
        <f>IF(Y1511&lt;&gt;"",VLOOKUP(Y1511,'Anlagentypen strukt inkl RD end'!$A$2:$H$40,8),"")</f>
        <v/>
      </c>
      <c r="AD1511" s="24" t="str">
        <f>IF(Z1511&lt;&gt;"",VLOOKUP(Z1511,'Anlagentypen strukt inkl RD end'!$A$2:$H$40,8),"")</f>
        <v/>
      </c>
      <c r="AE1511" s="63" t="str">
        <f t="shared" si="443"/>
        <v/>
      </c>
      <c r="AF1511" s="25"/>
      <c r="AG1511" s="25"/>
      <c r="AH1511" s="25"/>
      <c r="AI1511" s="25"/>
      <c r="AJ1511" s="47" t="str">
        <f t="shared" si="431"/>
        <v/>
      </c>
      <c r="AK1511" s="48" t="str">
        <f t="shared" si="426"/>
        <v/>
      </c>
      <c r="AL1511" s="47" t="str">
        <f t="shared" si="436"/>
        <v/>
      </c>
      <c r="AM1511" s="27"/>
      <c r="AN1511" s="36" t="str">
        <f t="shared" si="427"/>
        <v/>
      </c>
      <c r="AO1511" s="39" t="str">
        <f t="shared" si="440"/>
        <v/>
      </c>
      <c r="AP1511" s="39" t="str">
        <f t="shared" si="432"/>
        <v/>
      </c>
      <c r="AQ1511" s="97" t="str">
        <f t="shared" si="428"/>
        <v/>
      </c>
      <c r="AR1511" s="140" t="str">
        <f>_xlfn.IFNA(IF(AND(MATCH(B1511,SlNrfürStrecke!A:A,0)&gt;0,MATCH(C1511,SlNrfürStrecke!B:B,0)&gt;0)=TRUE,"ja","nein"),"nein")</f>
        <v>nein</v>
      </c>
      <c r="AS1511" s="140" t="str">
        <f t="shared" si="433"/>
        <v>nein</v>
      </c>
      <c r="AT1511" s="113" t="str">
        <f t="shared" si="434"/>
        <v>Ja</v>
      </c>
      <c r="AU1511" s="113"/>
      <c r="AV1511" s="141" t="s">
        <v>3607</v>
      </c>
    </row>
    <row r="1512" spans="1:48" s="39" customFormat="1" ht="26.4" hidden="1" x14ac:dyDescent="0.25">
      <c r="A1512" s="23"/>
      <c r="B1512" s="77">
        <v>92451</v>
      </c>
      <c r="C1512" s="80" t="s">
        <v>3</v>
      </c>
      <c r="D1512" s="81" t="s">
        <v>3</v>
      </c>
      <c r="E1512" s="37" t="b">
        <f t="shared" si="435"/>
        <v>0</v>
      </c>
      <c r="F1512" s="37" t="b">
        <f t="shared" si="429"/>
        <v>0</v>
      </c>
      <c r="G1512" s="38" t="str">
        <f t="shared" si="437"/>
        <v xml:space="preserve">92451  </v>
      </c>
      <c r="H1512" s="18" t="s">
        <v>3469</v>
      </c>
      <c r="I1512" s="93" t="s">
        <v>2346</v>
      </c>
      <c r="J1512" s="19" t="s">
        <v>3470</v>
      </c>
      <c r="K1512" s="19" t="s">
        <v>3</v>
      </c>
      <c r="L1512" s="55">
        <v>44562</v>
      </c>
      <c r="M1512" s="51"/>
      <c r="N1512" s="19" t="str">
        <f t="shared" si="438"/>
        <v>Ja</v>
      </c>
      <c r="O1512" s="22" t="str">
        <f t="shared" ca="1" si="441"/>
        <v>ja</v>
      </c>
      <c r="P1512" s="22" t="str">
        <f t="shared" ca="1" si="442"/>
        <v>ja</v>
      </c>
      <c r="Q1512" s="21" t="str">
        <f t="shared" ca="1" si="439"/>
        <v>Ja</v>
      </c>
      <c r="R1512" s="53" t="s">
        <v>3471</v>
      </c>
      <c r="S1512" s="73"/>
      <c r="T1512" s="28"/>
      <c r="U1512" s="33" t="str">
        <f t="shared" si="430"/>
        <v/>
      </c>
      <c r="V1512" s="29"/>
      <c r="W1512" s="35"/>
      <c r="X1512" s="35"/>
      <c r="Y1512" s="35"/>
      <c r="Z1512" s="35"/>
      <c r="AA1512" s="24" t="str">
        <f>IF(W1512&lt;&gt;"",VLOOKUP(W1512,'Anlagentypen strukt inkl RD end'!$A$2:$H$40,8),"")</f>
        <v/>
      </c>
      <c r="AB1512" s="24" t="str">
        <f>IF(X1512&lt;&gt;"",VLOOKUP(X1512,'Anlagentypen strukt inkl RD end'!$A$2:$H$40,8),"")</f>
        <v/>
      </c>
      <c r="AC1512" s="24" t="str">
        <f>IF(Y1512&lt;&gt;"",VLOOKUP(Y1512,'Anlagentypen strukt inkl RD end'!$A$2:$H$40,8),"")</f>
        <v/>
      </c>
      <c r="AD1512" s="24" t="str">
        <f>IF(Z1512&lt;&gt;"",VLOOKUP(Z1512,'Anlagentypen strukt inkl RD end'!$A$2:$H$40,8),"")</f>
        <v/>
      </c>
      <c r="AE1512" s="63" t="str">
        <f t="shared" si="443"/>
        <v/>
      </c>
      <c r="AF1512" s="25"/>
      <c r="AG1512" s="25"/>
      <c r="AH1512" s="25"/>
      <c r="AI1512" s="25"/>
      <c r="AJ1512" s="47" t="str">
        <f t="shared" si="431"/>
        <v/>
      </c>
      <c r="AK1512" s="48" t="str">
        <f t="shared" si="426"/>
        <v/>
      </c>
      <c r="AL1512" s="47" t="str">
        <f t="shared" si="436"/>
        <v/>
      </c>
      <c r="AM1512" s="27"/>
      <c r="AN1512" s="36" t="str">
        <f t="shared" si="427"/>
        <v/>
      </c>
      <c r="AO1512" s="39" t="str">
        <f t="shared" si="440"/>
        <v/>
      </c>
      <c r="AP1512" s="39" t="str">
        <f t="shared" si="432"/>
        <v/>
      </c>
      <c r="AQ1512" s="97" t="str">
        <f t="shared" si="428"/>
        <v/>
      </c>
      <c r="AR1512" s="140" t="str">
        <f>_xlfn.IFNA(IF(AND(MATCH(B1512,SlNrfürStrecke!A:A,0)&gt;0,MATCH(C1512,SlNrfürStrecke!B:B,0)&gt;0)=TRUE,"ja","nein"),"nein")</f>
        <v>nein</v>
      </c>
      <c r="AS1512" s="140" t="str">
        <f t="shared" si="433"/>
        <v>nein</v>
      </c>
      <c r="AT1512" s="113" t="str">
        <f t="shared" si="434"/>
        <v>Ja</v>
      </c>
      <c r="AU1512" s="113"/>
      <c r="AV1512" s="141" t="s">
        <v>3607</v>
      </c>
    </row>
    <row r="1513" spans="1:48" s="39" customFormat="1" ht="26.4" hidden="1" x14ac:dyDescent="0.25">
      <c r="A1513" s="23"/>
      <c r="B1513" s="77">
        <v>92452</v>
      </c>
      <c r="C1513" s="80" t="s">
        <v>3</v>
      </c>
      <c r="D1513" s="81" t="s">
        <v>8</v>
      </c>
      <c r="E1513" s="37" t="b">
        <f t="shared" si="435"/>
        <v>0</v>
      </c>
      <c r="F1513" s="37" t="b">
        <f t="shared" si="429"/>
        <v>0</v>
      </c>
      <c r="G1513" s="38" t="str">
        <f t="shared" si="437"/>
        <v>92452  g</v>
      </c>
      <c r="H1513" s="18" t="s">
        <v>3472</v>
      </c>
      <c r="I1513" s="93" t="s">
        <v>2346</v>
      </c>
      <c r="J1513" s="19" t="s">
        <v>3</v>
      </c>
      <c r="K1513" s="19" t="s">
        <v>3473</v>
      </c>
      <c r="L1513" s="55">
        <v>44562</v>
      </c>
      <c r="M1513" s="51"/>
      <c r="N1513" s="19" t="str">
        <f t="shared" si="438"/>
        <v>Ja</v>
      </c>
      <c r="O1513" s="22" t="str">
        <f t="shared" ca="1" si="441"/>
        <v>ja</v>
      </c>
      <c r="P1513" s="22" t="str">
        <f t="shared" ca="1" si="442"/>
        <v>ja</v>
      </c>
      <c r="Q1513" s="21" t="str">
        <f t="shared" ca="1" si="439"/>
        <v>Ja</v>
      </c>
      <c r="R1513" s="53" t="s">
        <v>3474</v>
      </c>
      <c r="S1513" s="84"/>
      <c r="T1513" s="83"/>
      <c r="U1513" s="33" t="str">
        <f t="shared" si="430"/>
        <v/>
      </c>
      <c r="V1513" s="29"/>
      <c r="W1513" s="35"/>
      <c r="X1513" s="35"/>
      <c r="Y1513" s="35"/>
      <c r="Z1513" s="35"/>
      <c r="AA1513" s="24" t="str">
        <f>IF(W1513&lt;&gt;"",VLOOKUP(W1513,'Anlagentypen strukt inkl RD end'!$A$2:$H$40,8),"")</f>
        <v/>
      </c>
      <c r="AB1513" s="24" t="str">
        <f>IF(X1513&lt;&gt;"",VLOOKUP(X1513,'Anlagentypen strukt inkl RD end'!$A$2:$H$40,8),"")</f>
        <v/>
      </c>
      <c r="AC1513" s="24" t="str">
        <f>IF(Y1513&lt;&gt;"",VLOOKUP(Y1513,'Anlagentypen strukt inkl RD end'!$A$2:$H$40,8),"")</f>
        <v/>
      </c>
      <c r="AD1513" s="24" t="str">
        <f>IF(Z1513&lt;&gt;"",VLOOKUP(Z1513,'Anlagentypen strukt inkl RD end'!$A$2:$H$40,8),"")</f>
        <v/>
      </c>
      <c r="AE1513" s="63" t="str">
        <f t="shared" si="443"/>
        <v/>
      </c>
      <c r="AF1513" s="25"/>
      <c r="AG1513" s="25"/>
      <c r="AH1513" s="25"/>
      <c r="AI1513" s="25"/>
      <c r="AJ1513" s="47" t="str">
        <f t="shared" si="431"/>
        <v/>
      </c>
      <c r="AK1513" s="48" t="str">
        <f t="shared" si="426"/>
        <v/>
      </c>
      <c r="AL1513" s="47" t="str">
        <f t="shared" si="436"/>
        <v/>
      </c>
      <c r="AM1513" s="27"/>
      <c r="AN1513" s="36" t="str">
        <f t="shared" si="427"/>
        <v/>
      </c>
      <c r="AO1513" s="39" t="str">
        <f t="shared" si="440"/>
        <v/>
      </c>
      <c r="AP1513" s="39" t="str">
        <f t="shared" si="432"/>
        <v/>
      </c>
      <c r="AQ1513" s="97" t="str">
        <f t="shared" si="428"/>
        <v/>
      </c>
      <c r="AR1513" s="140" t="str">
        <f>_xlfn.IFNA(IF(AND(MATCH(B1513,SlNrfürStrecke!A:A,0)&gt;0,MATCH(C1513,SlNrfürStrecke!B:B,0)&gt;0)=TRUE,"ja","nein"),"nein")</f>
        <v>nein</v>
      </c>
      <c r="AS1513" s="140" t="str">
        <f t="shared" si="433"/>
        <v>nein</v>
      </c>
      <c r="AT1513" s="113" t="str">
        <f t="shared" si="434"/>
        <v>Ja</v>
      </c>
      <c r="AU1513" s="113"/>
      <c r="AV1513" s="141" t="s">
        <v>3607</v>
      </c>
    </row>
    <row r="1514" spans="1:48" s="39" customFormat="1" ht="26.4" x14ac:dyDescent="0.25">
      <c r="A1514" s="23" t="s">
        <v>2345</v>
      </c>
      <c r="B1514" s="77">
        <v>92499</v>
      </c>
      <c r="C1514" s="80" t="s">
        <v>3</v>
      </c>
      <c r="D1514" s="81" t="s">
        <v>3</v>
      </c>
      <c r="E1514" s="37" t="b">
        <f t="shared" si="435"/>
        <v>1</v>
      </c>
      <c r="F1514" s="37" t="b">
        <f t="shared" si="429"/>
        <v>0</v>
      </c>
      <c r="G1514" s="38" t="str">
        <f t="shared" si="437"/>
        <v xml:space="preserve">92499  </v>
      </c>
      <c r="H1514" s="18" t="s">
        <v>2213</v>
      </c>
      <c r="I1514" s="93" t="s">
        <v>2346</v>
      </c>
      <c r="J1514" s="19" t="s">
        <v>3</v>
      </c>
      <c r="K1514" s="19" t="s">
        <v>3</v>
      </c>
      <c r="L1514" s="51"/>
      <c r="M1514" s="51"/>
      <c r="N1514" s="19" t="str">
        <f t="shared" si="438"/>
        <v/>
      </c>
      <c r="O1514" s="22" t="str">
        <f t="shared" ca="1" si="441"/>
        <v>ja</v>
      </c>
      <c r="P1514" s="22" t="str">
        <f t="shared" ca="1" si="442"/>
        <v>ja</v>
      </c>
      <c r="Q1514" s="20" t="str">
        <f t="shared" ca="1" si="439"/>
        <v>Ja</v>
      </c>
      <c r="R1514" s="53" t="s">
        <v>2212</v>
      </c>
      <c r="S1514" s="73" t="s">
        <v>2345</v>
      </c>
      <c r="T1514" s="28"/>
      <c r="U1514" s="33" t="str">
        <f t="shared" si="430"/>
        <v/>
      </c>
      <c r="V1514" s="29"/>
      <c r="W1514" s="35"/>
      <c r="X1514" s="35"/>
      <c r="Y1514" s="35"/>
      <c r="Z1514" s="35"/>
      <c r="AA1514" s="24" t="str">
        <f>IF(W1514&lt;&gt;"",VLOOKUP(W1514,'Anlagentypen strukt inkl RD end'!$A$2:$H$40,8),"")</f>
        <v/>
      </c>
      <c r="AB1514" s="24" t="str">
        <f>IF(X1514&lt;&gt;"",VLOOKUP(X1514,'Anlagentypen strukt inkl RD end'!$A$2:$H$40,8),"")</f>
        <v/>
      </c>
      <c r="AC1514" s="24" t="str">
        <f>IF(Y1514&lt;&gt;"",VLOOKUP(Y1514,'Anlagentypen strukt inkl RD end'!$A$2:$H$40,8),"")</f>
        <v/>
      </c>
      <c r="AD1514" s="24" t="str">
        <f>IF(Z1514&lt;&gt;"",VLOOKUP(Z1514,'Anlagentypen strukt inkl RD end'!$A$2:$H$40,8),"")</f>
        <v/>
      </c>
      <c r="AE1514" s="63" t="str">
        <f t="shared" si="443"/>
        <v/>
      </c>
      <c r="AF1514" s="25"/>
      <c r="AG1514" s="25"/>
      <c r="AH1514" s="25"/>
      <c r="AI1514" s="25"/>
      <c r="AJ1514" s="47" t="str">
        <f t="shared" si="431"/>
        <v/>
      </c>
      <c r="AK1514" s="48" t="str">
        <f t="shared" si="426"/>
        <v/>
      </c>
      <c r="AL1514" s="47" t="str">
        <f t="shared" si="436"/>
        <v/>
      </c>
      <c r="AM1514" s="27"/>
      <c r="AN1514" s="36" t="str">
        <f t="shared" si="427"/>
        <v/>
      </c>
      <c r="AO1514" s="39" t="str">
        <f t="shared" si="440"/>
        <v/>
      </c>
      <c r="AP1514" s="39" t="str">
        <f t="shared" si="432"/>
        <v>X</v>
      </c>
      <c r="AQ1514" s="97" t="str">
        <f t="shared" si="428"/>
        <v/>
      </c>
      <c r="AR1514" s="140" t="str">
        <f>_xlfn.IFNA(IF(AND(MATCH(B1514,SlNrfürStrecke!A:A,0)&gt;0,MATCH(C1514,SlNrfürStrecke!B:B,0)&gt;0)=TRUE,"ja","nein"),"nein")</f>
        <v>ja</v>
      </c>
      <c r="AS1514" s="140" t="str">
        <f t="shared" si="433"/>
        <v>ja</v>
      </c>
      <c r="AT1514" s="113" t="str">
        <f t="shared" si="434"/>
        <v>Nein</v>
      </c>
      <c r="AU1514" s="113"/>
      <c r="AV1514" s="141" t="s">
        <v>3607</v>
      </c>
    </row>
    <row r="1515" spans="1:48" s="39" customFormat="1" ht="52.8" hidden="1" x14ac:dyDescent="0.25">
      <c r="A1515" s="23"/>
      <c r="B1515" s="77">
        <v>92501</v>
      </c>
      <c r="C1515" s="80" t="s">
        <v>3</v>
      </c>
      <c r="D1515" s="81" t="s">
        <v>3</v>
      </c>
      <c r="E1515" s="37" t="b">
        <f t="shared" si="435"/>
        <v>0</v>
      </c>
      <c r="F1515" s="37" t="b">
        <f t="shared" si="429"/>
        <v>0</v>
      </c>
      <c r="G1515" s="38" t="str">
        <f t="shared" si="437"/>
        <v xml:space="preserve">92501  </v>
      </c>
      <c r="H1515" s="18" t="s">
        <v>2215</v>
      </c>
      <c r="I1515" s="93" t="s">
        <v>2346</v>
      </c>
      <c r="J1515" s="19" t="s">
        <v>3</v>
      </c>
      <c r="K1515" s="19" t="s">
        <v>3</v>
      </c>
      <c r="L1515" s="51"/>
      <c r="M1515" s="51"/>
      <c r="N1515" s="19" t="str">
        <f t="shared" si="438"/>
        <v/>
      </c>
      <c r="O1515" s="22" t="str">
        <f t="shared" ca="1" si="441"/>
        <v>ja</v>
      </c>
      <c r="P1515" s="22" t="str">
        <f t="shared" ca="1" si="442"/>
        <v>ja</v>
      </c>
      <c r="Q1515" s="20" t="str">
        <f t="shared" ca="1" si="439"/>
        <v>Ja</v>
      </c>
      <c r="R1515" s="53" t="s">
        <v>2214</v>
      </c>
      <c r="S1515" s="73"/>
      <c r="T1515" s="28"/>
      <c r="U1515" s="33" t="str">
        <f t="shared" si="430"/>
        <v/>
      </c>
      <c r="V1515" s="29"/>
      <c r="W1515" s="35"/>
      <c r="X1515" s="35"/>
      <c r="Y1515" s="35"/>
      <c r="Z1515" s="35"/>
      <c r="AA1515" s="24" t="str">
        <f>IF(W1515&lt;&gt;"",VLOOKUP(W1515,'Anlagentypen strukt inkl RD end'!$A$2:$H$40,8),"")</f>
        <v/>
      </c>
      <c r="AB1515" s="24" t="str">
        <f>IF(X1515&lt;&gt;"",VLOOKUP(X1515,'Anlagentypen strukt inkl RD end'!$A$2:$H$40,8),"")</f>
        <v/>
      </c>
      <c r="AC1515" s="24" t="str">
        <f>IF(Y1515&lt;&gt;"",VLOOKUP(Y1515,'Anlagentypen strukt inkl RD end'!$A$2:$H$40,8),"")</f>
        <v/>
      </c>
      <c r="AD1515" s="24" t="str">
        <f>IF(Z1515&lt;&gt;"",VLOOKUP(Z1515,'Anlagentypen strukt inkl RD end'!$A$2:$H$40,8),"")</f>
        <v/>
      </c>
      <c r="AE1515" s="63" t="str">
        <f t="shared" si="443"/>
        <v/>
      </c>
      <c r="AF1515" s="25"/>
      <c r="AG1515" s="25"/>
      <c r="AH1515" s="25"/>
      <c r="AI1515" s="25"/>
      <c r="AJ1515" s="47" t="str">
        <f t="shared" si="431"/>
        <v/>
      </c>
      <c r="AK1515" s="48" t="str">
        <f t="shared" si="426"/>
        <v/>
      </c>
      <c r="AL1515" s="47" t="str">
        <f t="shared" si="436"/>
        <v/>
      </c>
      <c r="AM1515" s="27"/>
      <c r="AN1515" s="36" t="str">
        <f t="shared" si="427"/>
        <v/>
      </c>
      <c r="AO1515" s="39" t="str">
        <f t="shared" si="440"/>
        <v/>
      </c>
      <c r="AP1515" s="39" t="str">
        <f t="shared" si="432"/>
        <v/>
      </c>
      <c r="AQ1515" s="97" t="str">
        <f t="shared" si="428"/>
        <v/>
      </c>
      <c r="AR1515" s="140" t="str">
        <f>_xlfn.IFNA(IF(AND(MATCH(B1515,SlNrfürStrecke!A:A,0)&gt;0,MATCH(C1515,SlNrfürStrecke!B:B,0)&gt;0)=TRUE,"ja","nein"),"nein")</f>
        <v>nein</v>
      </c>
      <c r="AS1515" s="140" t="str">
        <f t="shared" si="433"/>
        <v>nein</v>
      </c>
      <c r="AT1515" s="113" t="str">
        <f t="shared" si="434"/>
        <v>Ja</v>
      </c>
      <c r="AU1515" s="113"/>
      <c r="AV1515" s="141" t="s">
        <v>3607</v>
      </c>
    </row>
    <row r="1516" spans="1:48" s="39" customFormat="1" x14ac:dyDescent="0.25">
      <c r="A1516" s="23" t="s">
        <v>2345</v>
      </c>
      <c r="B1516" s="77">
        <v>92502</v>
      </c>
      <c r="C1516" s="80" t="s">
        <v>3</v>
      </c>
      <c r="D1516" s="81" t="s">
        <v>3</v>
      </c>
      <c r="E1516" s="37" t="b">
        <f t="shared" si="435"/>
        <v>1</v>
      </c>
      <c r="F1516" s="37" t="b">
        <f t="shared" si="429"/>
        <v>0</v>
      </c>
      <c r="G1516" s="38" t="str">
        <f t="shared" si="437"/>
        <v xml:space="preserve">92502  </v>
      </c>
      <c r="H1516" s="18" t="s">
        <v>2217</v>
      </c>
      <c r="I1516" s="93" t="s">
        <v>2346</v>
      </c>
      <c r="J1516" s="19" t="s">
        <v>3</v>
      </c>
      <c r="K1516" s="19" t="s">
        <v>3</v>
      </c>
      <c r="L1516" s="51"/>
      <c r="M1516" s="51"/>
      <c r="N1516" s="19" t="str">
        <f t="shared" si="438"/>
        <v/>
      </c>
      <c r="O1516" s="22" t="str">
        <f t="shared" ca="1" si="441"/>
        <v>ja</v>
      </c>
      <c r="P1516" s="22" t="str">
        <f t="shared" ca="1" si="442"/>
        <v>ja</v>
      </c>
      <c r="Q1516" s="20" t="str">
        <f t="shared" ca="1" si="439"/>
        <v>Ja</v>
      </c>
      <c r="R1516" s="53" t="s">
        <v>2216</v>
      </c>
      <c r="S1516" s="73" t="s">
        <v>2345</v>
      </c>
      <c r="T1516" s="28"/>
      <c r="U1516" s="33" t="str">
        <f t="shared" si="430"/>
        <v/>
      </c>
      <c r="V1516" s="29"/>
      <c r="W1516" s="35"/>
      <c r="X1516" s="35"/>
      <c r="Y1516" s="35"/>
      <c r="Z1516" s="35"/>
      <c r="AA1516" s="24" t="str">
        <f>IF(W1516&lt;&gt;"",VLOOKUP(W1516,'Anlagentypen strukt inkl RD end'!$A$2:$H$40,8),"")</f>
        <v/>
      </c>
      <c r="AB1516" s="24" t="str">
        <f>IF(X1516&lt;&gt;"",VLOOKUP(X1516,'Anlagentypen strukt inkl RD end'!$A$2:$H$40,8),"")</f>
        <v/>
      </c>
      <c r="AC1516" s="24" t="str">
        <f>IF(Y1516&lt;&gt;"",VLOOKUP(Y1516,'Anlagentypen strukt inkl RD end'!$A$2:$H$40,8),"")</f>
        <v/>
      </c>
      <c r="AD1516" s="24" t="str">
        <f>IF(Z1516&lt;&gt;"",VLOOKUP(Z1516,'Anlagentypen strukt inkl RD end'!$A$2:$H$40,8),"")</f>
        <v/>
      </c>
      <c r="AE1516" s="63" t="str">
        <f t="shared" si="443"/>
        <v/>
      </c>
      <c r="AF1516" s="25"/>
      <c r="AG1516" s="25"/>
      <c r="AH1516" s="25"/>
      <c r="AI1516" s="25"/>
      <c r="AJ1516" s="47" t="str">
        <f t="shared" si="431"/>
        <v/>
      </c>
      <c r="AK1516" s="48" t="str">
        <f t="shared" si="426"/>
        <v/>
      </c>
      <c r="AL1516" s="47" t="str">
        <f t="shared" si="436"/>
        <v/>
      </c>
      <c r="AM1516" s="27"/>
      <c r="AN1516" s="36" t="str">
        <f t="shared" si="427"/>
        <v/>
      </c>
      <c r="AO1516" s="39" t="str">
        <f t="shared" si="440"/>
        <v/>
      </c>
      <c r="AP1516" s="39" t="str">
        <f t="shared" si="432"/>
        <v>X</v>
      </c>
      <c r="AQ1516" s="97" t="str">
        <f t="shared" si="428"/>
        <v/>
      </c>
      <c r="AR1516" s="140" t="str">
        <f>_xlfn.IFNA(IF(AND(MATCH(B1516,SlNrfürStrecke!A:A,0)&gt;0,MATCH(C1516,SlNrfürStrecke!B:B,0)&gt;0)=TRUE,"ja","nein"),"nein")</f>
        <v>ja</v>
      </c>
      <c r="AS1516" s="140" t="str">
        <f t="shared" si="433"/>
        <v>ja</v>
      </c>
      <c r="AT1516" s="113" t="str">
        <f t="shared" si="434"/>
        <v>Nein</v>
      </c>
      <c r="AU1516" s="113"/>
      <c r="AV1516" s="141" t="s">
        <v>3607</v>
      </c>
    </row>
    <row r="1517" spans="1:48" s="39" customFormat="1" x14ac:dyDescent="0.25">
      <c r="A1517" s="23" t="s">
        <v>2345</v>
      </c>
      <c r="B1517" s="77">
        <v>92503</v>
      </c>
      <c r="C1517" s="80" t="s">
        <v>3</v>
      </c>
      <c r="D1517" s="81" t="s">
        <v>3</v>
      </c>
      <c r="E1517" s="37" t="b">
        <f t="shared" si="435"/>
        <v>1</v>
      </c>
      <c r="F1517" s="37" t="b">
        <f t="shared" si="429"/>
        <v>0</v>
      </c>
      <c r="G1517" s="38" t="str">
        <f t="shared" si="437"/>
        <v xml:space="preserve">92503  </v>
      </c>
      <c r="H1517" s="18" t="s">
        <v>2219</v>
      </c>
      <c r="I1517" s="93" t="s">
        <v>2346</v>
      </c>
      <c r="J1517" s="19" t="s">
        <v>3</v>
      </c>
      <c r="K1517" s="19" t="s">
        <v>3</v>
      </c>
      <c r="L1517" s="51"/>
      <c r="M1517" s="51"/>
      <c r="N1517" s="19" t="str">
        <f t="shared" si="438"/>
        <v/>
      </c>
      <c r="O1517" s="22" t="str">
        <f t="shared" ca="1" si="441"/>
        <v>ja</v>
      </c>
      <c r="P1517" s="22" t="str">
        <f t="shared" ca="1" si="442"/>
        <v>ja</v>
      </c>
      <c r="Q1517" s="20" t="str">
        <f t="shared" ca="1" si="439"/>
        <v>Ja</v>
      </c>
      <c r="R1517" s="53" t="s">
        <v>2218</v>
      </c>
      <c r="S1517" s="73" t="s">
        <v>2345</v>
      </c>
      <c r="T1517" s="28"/>
      <c r="U1517" s="33" t="str">
        <f t="shared" si="430"/>
        <v/>
      </c>
      <c r="V1517" s="29"/>
      <c r="W1517" s="35"/>
      <c r="X1517" s="35"/>
      <c r="Y1517" s="35"/>
      <c r="Z1517" s="35"/>
      <c r="AA1517" s="24" t="str">
        <f>IF(W1517&lt;&gt;"",VLOOKUP(W1517,'Anlagentypen strukt inkl RD end'!$A$2:$H$40,8),"")</f>
        <v/>
      </c>
      <c r="AB1517" s="24" t="str">
        <f>IF(X1517&lt;&gt;"",VLOOKUP(X1517,'Anlagentypen strukt inkl RD end'!$A$2:$H$40,8),"")</f>
        <v/>
      </c>
      <c r="AC1517" s="24" t="str">
        <f>IF(Y1517&lt;&gt;"",VLOOKUP(Y1517,'Anlagentypen strukt inkl RD end'!$A$2:$H$40,8),"")</f>
        <v/>
      </c>
      <c r="AD1517" s="24" t="str">
        <f>IF(Z1517&lt;&gt;"",VLOOKUP(Z1517,'Anlagentypen strukt inkl RD end'!$A$2:$H$40,8),"")</f>
        <v/>
      </c>
      <c r="AE1517" s="63" t="str">
        <f t="shared" si="443"/>
        <v/>
      </c>
      <c r="AF1517" s="25"/>
      <c r="AG1517" s="25"/>
      <c r="AH1517" s="25"/>
      <c r="AI1517" s="25"/>
      <c r="AJ1517" s="47" t="str">
        <f t="shared" si="431"/>
        <v/>
      </c>
      <c r="AK1517" s="48" t="str">
        <f t="shared" si="426"/>
        <v/>
      </c>
      <c r="AL1517" s="47" t="str">
        <f t="shared" si="436"/>
        <v/>
      </c>
      <c r="AM1517" s="27"/>
      <c r="AN1517" s="36" t="str">
        <f t="shared" si="427"/>
        <v/>
      </c>
      <c r="AO1517" s="39" t="str">
        <f t="shared" si="440"/>
        <v/>
      </c>
      <c r="AP1517" s="39" t="str">
        <f t="shared" si="432"/>
        <v>X</v>
      </c>
      <c r="AQ1517" s="97" t="str">
        <f t="shared" si="428"/>
        <v/>
      </c>
      <c r="AR1517" s="140" t="str">
        <f>_xlfn.IFNA(IF(AND(MATCH(B1517,SlNrfürStrecke!A:A,0)&gt;0,MATCH(C1517,SlNrfürStrecke!B:B,0)&gt;0)=TRUE,"ja","nein"),"nein")</f>
        <v>ja</v>
      </c>
      <c r="AS1517" s="140" t="str">
        <f t="shared" si="433"/>
        <v>ja</v>
      </c>
      <c r="AT1517" s="113" t="str">
        <f t="shared" si="434"/>
        <v>Nein</v>
      </c>
      <c r="AU1517" s="113"/>
      <c r="AV1517" s="141" t="s">
        <v>3607</v>
      </c>
    </row>
    <row r="1518" spans="1:48" s="39" customFormat="1" ht="52.8" x14ac:dyDescent="0.25">
      <c r="A1518" s="23" t="s">
        <v>2345</v>
      </c>
      <c r="B1518" s="77">
        <v>92504</v>
      </c>
      <c r="C1518" s="80" t="s">
        <v>3</v>
      </c>
      <c r="D1518" s="81" t="s">
        <v>3</v>
      </c>
      <c r="E1518" s="37" t="b">
        <f t="shared" si="435"/>
        <v>1</v>
      </c>
      <c r="F1518" s="37" t="b">
        <f t="shared" si="429"/>
        <v>0</v>
      </c>
      <c r="G1518" s="38" t="str">
        <f t="shared" si="437"/>
        <v xml:space="preserve">92504  </v>
      </c>
      <c r="H1518" s="18" t="s">
        <v>2221</v>
      </c>
      <c r="I1518" s="93" t="s">
        <v>2346</v>
      </c>
      <c r="J1518" s="19" t="s">
        <v>3</v>
      </c>
      <c r="K1518" s="19" t="s">
        <v>3</v>
      </c>
      <c r="L1518" s="51"/>
      <c r="M1518" s="51"/>
      <c r="N1518" s="19" t="str">
        <f t="shared" si="438"/>
        <v/>
      </c>
      <c r="O1518" s="22" t="str">
        <f t="shared" ca="1" si="441"/>
        <v>ja</v>
      </c>
      <c r="P1518" s="22" t="str">
        <f t="shared" ca="1" si="442"/>
        <v>ja</v>
      </c>
      <c r="Q1518" s="20" t="str">
        <f t="shared" ca="1" si="439"/>
        <v>Ja</v>
      </c>
      <c r="R1518" s="53" t="s">
        <v>2220</v>
      </c>
      <c r="S1518" s="73" t="s">
        <v>2345</v>
      </c>
      <c r="T1518" s="28"/>
      <c r="U1518" s="33" t="str">
        <f t="shared" si="430"/>
        <v/>
      </c>
      <c r="V1518" s="29"/>
      <c r="W1518" s="35"/>
      <c r="X1518" s="35"/>
      <c r="Y1518" s="35"/>
      <c r="Z1518" s="35"/>
      <c r="AA1518" s="24" t="str">
        <f>IF(W1518&lt;&gt;"",VLOOKUP(W1518,'Anlagentypen strukt inkl RD end'!$A$2:$H$40,8),"")</f>
        <v/>
      </c>
      <c r="AB1518" s="24" t="str">
        <f>IF(X1518&lt;&gt;"",VLOOKUP(X1518,'Anlagentypen strukt inkl RD end'!$A$2:$H$40,8),"")</f>
        <v/>
      </c>
      <c r="AC1518" s="24" t="str">
        <f>IF(Y1518&lt;&gt;"",VLOOKUP(Y1518,'Anlagentypen strukt inkl RD end'!$A$2:$H$40,8),"")</f>
        <v/>
      </c>
      <c r="AD1518" s="24" t="str">
        <f>IF(Z1518&lt;&gt;"",VLOOKUP(Z1518,'Anlagentypen strukt inkl RD end'!$A$2:$H$40,8),"")</f>
        <v/>
      </c>
      <c r="AE1518" s="63" t="str">
        <f t="shared" si="443"/>
        <v/>
      </c>
      <c r="AF1518" s="25"/>
      <c r="AG1518" s="25"/>
      <c r="AH1518" s="25"/>
      <c r="AI1518" s="25"/>
      <c r="AJ1518" s="47" t="str">
        <f t="shared" si="431"/>
        <v/>
      </c>
      <c r="AK1518" s="48" t="str">
        <f t="shared" si="426"/>
        <v/>
      </c>
      <c r="AL1518" s="47" t="str">
        <f t="shared" si="436"/>
        <v/>
      </c>
      <c r="AM1518" s="26"/>
      <c r="AN1518" s="36" t="str">
        <f t="shared" si="427"/>
        <v/>
      </c>
      <c r="AO1518" s="39" t="str">
        <f t="shared" si="440"/>
        <v/>
      </c>
      <c r="AP1518" s="39" t="str">
        <f t="shared" si="432"/>
        <v>X</v>
      </c>
      <c r="AQ1518" s="97" t="str">
        <f t="shared" si="428"/>
        <v/>
      </c>
      <c r="AR1518" s="140" t="str">
        <f>_xlfn.IFNA(IF(AND(MATCH(B1518,SlNrfürStrecke!A:A,0)&gt;0,MATCH(C1518,SlNrfürStrecke!B:B,0)&gt;0)=TRUE,"ja","nein"),"nein")</f>
        <v>ja</v>
      </c>
      <c r="AS1518" s="140" t="str">
        <f t="shared" si="433"/>
        <v>ja</v>
      </c>
      <c r="AT1518" s="113" t="str">
        <f t="shared" si="434"/>
        <v>Nein</v>
      </c>
      <c r="AU1518" s="113"/>
      <c r="AV1518" s="141" t="s">
        <v>3607</v>
      </c>
    </row>
    <row r="1519" spans="1:48" s="39" customFormat="1" ht="52.8" x14ac:dyDescent="0.25">
      <c r="A1519" s="23" t="s">
        <v>2345</v>
      </c>
      <c r="B1519" s="77">
        <v>92506</v>
      </c>
      <c r="C1519" s="80" t="s">
        <v>3</v>
      </c>
      <c r="D1519" s="81" t="s">
        <v>3</v>
      </c>
      <c r="E1519" s="37" t="b">
        <f t="shared" si="435"/>
        <v>1</v>
      </c>
      <c r="F1519" s="37" t="b">
        <f t="shared" si="429"/>
        <v>0</v>
      </c>
      <c r="G1519" s="38" t="str">
        <f t="shared" si="437"/>
        <v xml:space="preserve">92506  </v>
      </c>
      <c r="H1519" s="18" t="s">
        <v>2223</v>
      </c>
      <c r="I1519" s="93" t="s">
        <v>2346</v>
      </c>
      <c r="J1519" s="19" t="s">
        <v>3</v>
      </c>
      <c r="K1519" s="19" t="s">
        <v>3</v>
      </c>
      <c r="L1519" s="51"/>
      <c r="M1519" s="51"/>
      <c r="N1519" s="19" t="str">
        <f t="shared" si="438"/>
        <v/>
      </c>
      <c r="O1519" s="22" t="str">
        <f t="shared" ca="1" si="441"/>
        <v>ja</v>
      </c>
      <c r="P1519" s="22" t="str">
        <f t="shared" ca="1" si="442"/>
        <v>ja</v>
      </c>
      <c r="Q1519" s="20" t="str">
        <f t="shared" ca="1" si="439"/>
        <v>Ja</v>
      </c>
      <c r="R1519" s="53" t="s">
        <v>2222</v>
      </c>
      <c r="S1519" s="73" t="s">
        <v>2345</v>
      </c>
      <c r="T1519" s="28"/>
      <c r="U1519" s="33" t="str">
        <f t="shared" si="430"/>
        <v/>
      </c>
      <c r="V1519" s="29"/>
      <c r="W1519" s="35"/>
      <c r="X1519" s="35"/>
      <c r="Y1519" s="35"/>
      <c r="Z1519" s="35"/>
      <c r="AA1519" s="24" t="str">
        <f>IF(W1519&lt;&gt;"",VLOOKUP(W1519,'Anlagentypen strukt inkl RD end'!$A$2:$H$40,8),"")</f>
        <v/>
      </c>
      <c r="AB1519" s="24" t="str">
        <f>IF(X1519&lt;&gt;"",VLOOKUP(X1519,'Anlagentypen strukt inkl RD end'!$A$2:$H$40,8),"")</f>
        <v/>
      </c>
      <c r="AC1519" s="24" t="str">
        <f>IF(Y1519&lt;&gt;"",VLOOKUP(Y1519,'Anlagentypen strukt inkl RD end'!$A$2:$H$40,8),"")</f>
        <v/>
      </c>
      <c r="AD1519" s="24" t="str">
        <f>IF(Z1519&lt;&gt;"",VLOOKUP(Z1519,'Anlagentypen strukt inkl RD end'!$A$2:$H$40,8),"")</f>
        <v/>
      </c>
      <c r="AE1519" s="63" t="str">
        <f t="shared" si="443"/>
        <v/>
      </c>
      <c r="AF1519" s="25"/>
      <c r="AG1519" s="25"/>
      <c r="AH1519" s="25"/>
      <c r="AI1519" s="25"/>
      <c r="AJ1519" s="47" t="str">
        <f t="shared" si="431"/>
        <v/>
      </c>
      <c r="AK1519" s="48" t="str">
        <f t="shared" si="426"/>
        <v/>
      </c>
      <c r="AL1519" s="47" t="str">
        <f t="shared" si="436"/>
        <v/>
      </c>
      <c r="AM1519" s="26"/>
      <c r="AN1519" s="36" t="str">
        <f t="shared" si="427"/>
        <v/>
      </c>
      <c r="AO1519" s="39" t="str">
        <f t="shared" si="440"/>
        <v/>
      </c>
      <c r="AP1519" s="39" t="str">
        <f t="shared" si="432"/>
        <v>X</v>
      </c>
      <c r="AQ1519" s="97" t="str">
        <f t="shared" si="428"/>
        <v/>
      </c>
      <c r="AR1519" s="140" t="str">
        <f>_xlfn.IFNA(IF(AND(MATCH(B1519,SlNrfürStrecke!A:A,0)&gt;0,MATCH(C1519,SlNrfürStrecke!B:B,0)&gt;0)=TRUE,"ja","nein"),"nein")</f>
        <v>ja</v>
      </c>
      <c r="AS1519" s="140" t="str">
        <f t="shared" si="433"/>
        <v>ja</v>
      </c>
      <c r="AT1519" s="113" t="str">
        <f t="shared" si="434"/>
        <v>Nein</v>
      </c>
      <c r="AU1519" s="113"/>
      <c r="AV1519" s="141" t="s">
        <v>3607</v>
      </c>
    </row>
    <row r="1520" spans="1:48" s="39" customFormat="1" ht="26.4" hidden="1" x14ac:dyDescent="0.25">
      <c r="A1520" s="23"/>
      <c r="B1520" s="77">
        <v>92510</v>
      </c>
      <c r="C1520" s="80" t="s">
        <v>3</v>
      </c>
      <c r="D1520" s="81" t="s">
        <v>3</v>
      </c>
      <c r="E1520" s="37" t="b">
        <f t="shared" si="435"/>
        <v>0</v>
      </c>
      <c r="F1520" s="37" t="b">
        <f t="shared" si="429"/>
        <v>0</v>
      </c>
      <c r="G1520" s="38" t="str">
        <f t="shared" si="437"/>
        <v xml:space="preserve">92510  </v>
      </c>
      <c r="H1520" s="18" t="s">
        <v>2225</v>
      </c>
      <c r="I1520" s="93" t="s">
        <v>2346</v>
      </c>
      <c r="J1520" s="19" t="s">
        <v>3</v>
      </c>
      <c r="K1520" s="19" t="s">
        <v>3</v>
      </c>
      <c r="L1520" s="51"/>
      <c r="M1520" s="51"/>
      <c r="N1520" s="19" t="str">
        <f t="shared" si="438"/>
        <v/>
      </c>
      <c r="O1520" s="22" t="str">
        <f t="shared" ca="1" si="441"/>
        <v>ja</v>
      </c>
      <c r="P1520" s="22" t="str">
        <f t="shared" ca="1" si="442"/>
        <v>ja</v>
      </c>
      <c r="Q1520" s="20" t="str">
        <f t="shared" ca="1" si="439"/>
        <v>Ja</v>
      </c>
      <c r="R1520" s="53" t="s">
        <v>2224</v>
      </c>
      <c r="S1520" s="73"/>
      <c r="T1520" s="28"/>
      <c r="U1520" s="33" t="str">
        <f t="shared" si="430"/>
        <v/>
      </c>
      <c r="V1520" s="29"/>
      <c r="W1520" s="35"/>
      <c r="X1520" s="35"/>
      <c r="Y1520" s="35"/>
      <c r="Z1520" s="35"/>
      <c r="AA1520" s="24" t="str">
        <f>IF(W1520&lt;&gt;"",VLOOKUP(W1520,'Anlagentypen strukt inkl RD end'!$A$2:$H$40,8),"")</f>
        <v/>
      </c>
      <c r="AB1520" s="24" t="str">
        <f>IF(X1520&lt;&gt;"",VLOOKUP(X1520,'Anlagentypen strukt inkl RD end'!$A$2:$H$40,8),"")</f>
        <v/>
      </c>
      <c r="AC1520" s="24" t="str">
        <f>IF(Y1520&lt;&gt;"",VLOOKUP(Y1520,'Anlagentypen strukt inkl RD end'!$A$2:$H$40,8),"")</f>
        <v/>
      </c>
      <c r="AD1520" s="24" t="str">
        <f>IF(Z1520&lt;&gt;"",VLOOKUP(Z1520,'Anlagentypen strukt inkl RD end'!$A$2:$H$40,8),"")</f>
        <v/>
      </c>
      <c r="AE1520" s="63" t="str">
        <f t="shared" si="443"/>
        <v/>
      </c>
      <c r="AF1520" s="25"/>
      <c r="AG1520" s="25"/>
      <c r="AH1520" s="25"/>
      <c r="AI1520" s="25"/>
      <c r="AJ1520" s="47" t="str">
        <f t="shared" si="431"/>
        <v/>
      </c>
      <c r="AK1520" s="48" t="str">
        <f t="shared" si="426"/>
        <v/>
      </c>
      <c r="AL1520" s="47" t="str">
        <f t="shared" si="436"/>
        <v/>
      </c>
      <c r="AM1520" s="26"/>
      <c r="AN1520" s="36" t="str">
        <f t="shared" si="427"/>
        <v/>
      </c>
      <c r="AO1520" s="39" t="str">
        <f t="shared" si="440"/>
        <v/>
      </c>
      <c r="AP1520" s="39" t="str">
        <f t="shared" si="432"/>
        <v/>
      </c>
      <c r="AQ1520" s="97" t="str">
        <f t="shared" si="428"/>
        <v/>
      </c>
      <c r="AR1520" s="140" t="str">
        <f>_xlfn.IFNA(IF(AND(MATCH(B1520,SlNrfürStrecke!A:A,0)&gt;0,MATCH(C1520,SlNrfürStrecke!B:B,0)&gt;0)=TRUE,"ja","nein"),"nein")</f>
        <v>nein</v>
      </c>
      <c r="AS1520" s="140" t="str">
        <f t="shared" si="433"/>
        <v>nein</v>
      </c>
      <c r="AT1520" s="113" t="str">
        <f t="shared" si="434"/>
        <v>Ja</v>
      </c>
      <c r="AU1520" s="113"/>
      <c r="AV1520" s="141" t="s">
        <v>3607</v>
      </c>
    </row>
    <row r="1521" spans="1:48" s="39" customFormat="1" ht="26.4" hidden="1" x14ac:dyDescent="0.25">
      <c r="A1521" s="23"/>
      <c r="B1521" s="77">
        <v>92511</v>
      </c>
      <c r="C1521" s="80" t="s">
        <v>3</v>
      </c>
      <c r="D1521" s="81" t="s">
        <v>3</v>
      </c>
      <c r="E1521" s="37" t="b">
        <f t="shared" si="435"/>
        <v>0</v>
      </c>
      <c r="F1521" s="37" t="b">
        <f t="shared" si="429"/>
        <v>0</v>
      </c>
      <c r="G1521" s="38" t="str">
        <f t="shared" si="437"/>
        <v xml:space="preserve">92511  </v>
      </c>
      <c r="H1521" s="18" t="s">
        <v>2227</v>
      </c>
      <c r="I1521" s="93" t="s">
        <v>2346</v>
      </c>
      <c r="J1521" s="19" t="s">
        <v>3</v>
      </c>
      <c r="K1521" s="19" t="s">
        <v>3</v>
      </c>
      <c r="L1521" s="51"/>
      <c r="M1521" s="51"/>
      <c r="N1521" s="19" t="str">
        <f t="shared" si="438"/>
        <v/>
      </c>
      <c r="O1521" s="22" t="str">
        <f t="shared" ca="1" si="441"/>
        <v>ja</v>
      </c>
      <c r="P1521" s="22" t="str">
        <f t="shared" ca="1" si="442"/>
        <v>ja</v>
      </c>
      <c r="Q1521" s="20" t="str">
        <f t="shared" ca="1" si="439"/>
        <v>Ja</v>
      </c>
      <c r="R1521" s="53" t="s">
        <v>2226</v>
      </c>
      <c r="S1521" s="73"/>
      <c r="T1521" s="28"/>
      <c r="U1521" s="33" t="str">
        <f t="shared" si="430"/>
        <v/>
      </c>
      <c r="V1521" s="29"/>
      <c r="W1521" s="35"/>
      <c r="X1521" s="35"/>
      <c r="Y1521" s="35"/>
      <c r="Z1521" s="35"/>
      <c r="AA1521" s="24" t="str">
        <f>IF(W1521&lt;&gt;"",VLOOKUP(W1521,'Anlagentypen strukt inkl RD end'!$A$2:$H$40,8),"")</f>
        <v/>
      </c>
      <c r="AB1521" s="24" t="str">
        <f>IF(X1521&lt;&gt;"",VLOOKUP(X1521,'Anlagentypen strukt inkl RD end'!$A$2:$H$40,8),"")</f>
        <v/>
      </c>
      <c r="AC1521" s="24" t="str">
        <f>IF(Y1521&lt;&gt;"",VLOOKUP(Y1521,'Anlagentypen strukt inkl RD end'!$A$2:$H$40,8),"")</f>
        <v/>
      </c>
      <c r="AD1521" s="24" t="str">
        <f>IF(Z1521&lt;&gt;"",VLOOKUP(Z1521,'Anlagentypen strukt inkl RD end'!$A$2:$H$40,8),"")</f>
        <v/>
      </c>
      <c r="AE1521" s="63" t="str">
        <f t="shared" si="443"/>
        <v/>
      </c>
      <c r="AF1521" s="25"/>
      <c r="AG1521" s="25"/>
      <c r="AH1521" s="25"/>
      <c r="AI1521" s="25"/>
      <c r="AJ1521" s="47" t="str">
        <f t="shared" si="431"/>
        <v/>
      </c>
      <c r="AK1521" s="48" t="str">
        <f t="shared" si="426"/>
        <v/>
      </c>
      <c r="AL1521" s="47" t="str">
        <f t="shared" si="436"/>
        <v/>
      </c>
      <c r="AM1521" s="26"/>
      <c r="AN1521" s="36" t="str">
        <f t="shared" si="427"/>
        <v/>
      </c>
      <c r="AO1521" s="39" t="str">
        <f t="shared" si="440"/>
        <v/>
      </c>
      <c r="AP1521" s="39" t="str">
        <f t="shared" si="432"/>
        <v/>
      </c>
      <c r="AQ1521" s="97" t="str">
        <f t="shared" si="428"/>
        <v/>
      </c>
      <c r="AR1521" s="140" t="str">
        <f>_xlfn.IFNA(IF(AND(MATCH(B1521,SlNrfürStrecke!A:A,0)&gt;0,MATCH(C1521,SlNrfürStrecke!B:B,0)&gt;0)=TRUE,"ja","nein"),"nein")</f>
        <v>nein</v>
      </c>
      <c r="AS1521" s="140" t="str">
        <f t="shared" si="433"/>
        <v>nein</v>
      </c>
      <c r="AT1521" s="113" t="str">
        <f t="shared" si="434"/>
        <v>Ja</v>
      </c>
      <c r="AU1521" s="113"/>
      <c r="AV1521" s="141" t="s">
        <v>3607</v>
      </c>
    </row>
    <row r="1522" spans="1:48" s="39" customFormat="1" x14ac:dyDescent="0.25">
      <c r="A1522" s="23" t="s">
        <v>2345</v>
      </c>
      <c r="B1522" s="77">
        <v>94101</v>
      </c>
      <c r="C1522" s="80" t="s">
        <v>3</v>
      </c>
      <c r="D1522" s="81" t="s">
        <v>3</v>
      </c>
      <c r="E1522" s="37" t="b">
        <f t="shared" si="435"/>
        <v>1</v>
      </c>
      <c r="F1522" s="37" t="b">
        <f t="shared" si="429"/>
        <v>0</v>
      </c>
      <c r="G1522" s="38" t="str">
        <f t="shared" si="437"/>
        <v xml:space="preserve">94101  </v>
      </c>
      <c r="H1522" s="18" t="s">
        <v>2229</v>
      </c>
      <c r="I1522" s="93" t="s">
        <v>2346</v>
      </c>
      <c r="J1522" s="19" t="s">
        <v>3</v>
      </c>
      <c r="K1522" s="19" t="s">
        <v>3</v>
      </c>
      <c r="L1522" s="51"/>
      <c r="M1522" s="51"/>
      <c r="N1522" s="19" t="str">
        <f t="shared" si="438"/>
        <v/>
      </c>
      <c r="O1522" s="22" t="str">
        <f t="shared" ca="1" si="441"/>
        <v>ja</v>
      </c>
      <c r="P1522" s="22" t="str">
        <f t="shared" ca="1" si="442"/>
        <v>ja</v>
      </c>
      <c r="Q1522" s="20" t="str">
        <f t="shared" ca="1" si="439"/>
        <v>Ja</v>
      </c>
      <c r="R1522" s="53" t="s">
        <v>2228</v>
      </c>
      <c r="S1522" s="73" t="s">
        <v>2345</v>
      </c>
      <c r="T1522" s="28"/>
      <c r="U1522" s="33" t="str">
        <f t="shared" si="430"/>
        <v/>
      </c>
      <c r="V1522" s="29"/>
      <c r="W1522" s="35"/>
      <c r="X1522" s="35"/>
      <c r="Y1522" s="35"/>
      <c r="Z1522" s="35"/>
      <c r="AA1522" s="24" t="str">
        <f>IF(W1522&lt;&gt;"",VLOOKUP(W1522,'Anlagentypen strukt inkl RD end'!$A$2:$H$40,8),"")</f>
        <v/>
      </c>
      <c r="AB1522" s="24" t="str">
        <f>IF(X1522&lt;&gt;"",VLOOKUP(X1522,'Anlagentypen strukt inkl RD end'!$A$2:$H$40,8),"")</f>
        <v/>
      </c>
      <c r="AC1522" s="24" t="str">
        <f>IF(Y1522&lt;&gt;"",VLOOKUP(Y1522,'Anlagentypen strukt inkl RD end'!$A$2:$H$40,8),"")</f>
        <v/>
      </c>
      <c r="AD1522" s="24" t="str">
        <f>IF(Z1522&lt;&gt;"",VLOOKUP(Z1522,'Anlagentypen strukt inkl RD end'!$A$2:$H$40,8),"")</f>
        <v/>
      </c>
      <c r="AE1522" s="63" t="str">
        <f t="shared" si="443"/>
        <v/>
      </c>
      <c r="AF1522" s="25"/>
      <c r="AG1522" s="25"/>
      <c r="AH1522" s="25"/>
      <c r="AI1522" s="25"/>
      <c r="AJ1522" s="47" t="str">
        <f t="shared" si="431"/>
        <v/>
      </c>
      <c r="AK1522" s="48" t="str">
        <f t="shared" si="426"/>
        <v/>
      </c>
      <c r="AL1522" s="47" t="str">
        <f t="shared" si="436"/>
        <v/>
      </c>
      <c r="AM1522" s="26"/>
      <c r="AN1522" s="36" t="str">
        <f t="shared" si="427"/>
        <v/>
      </c>
      <c r="AO1522" s="39" t="str">
        <f t="shared" si="440"/>
        <v/>
      </c>
      <c r="AP1522" s="39" t="str">
        <f t="shared" si="432"/>
        <v>X</v>
      </c>
      <c r="AQ1522" s="97" t="str">
        <f t="shared" si="428"/>
        <v/>
      </c>
      <c r="AR1522" s="140" t="str">
        <f>_xlfn.IFNA(IF(AND(MATCH(B1522,SlNrfürStrecke!A:A,0)&gt;0,MATCH(C1522,SlNrfürStrecke!B:B,0)&gt;0)=TRUE,"ja","nein"),"nein")</f>
        <v>ja</v>
      </c>
      <c r="AS1522" s="140" t="str">
        <f t="shared" si="433"/>
        <v>ja</v>
      </c>
      <c r="AT1522" s="113" t="str">
        <f t="shared" si="434"/>
        <v>Nein</v>
      </c>
      <c r="AU1522" s="113"/>
      <c r="AV1522" s="141" t="s">
        <v>3607</v>
      </c>
    </row>
    <row r="1523" spans="1:48" s="39" customFormat="1" hidden="1" x14ac:dyDescent="0.25">
      <c r="A1523" s="23"/>
      <c r="B1523" s="77">
        <v>94101</v>
      </c>
      <c r="C1523" s="81" t="s">
        <v>7</v>
      </c>
      <c r="D1523" s="81" t="s">
        <v>8</v>
      </c>
      <c r="E1523" s="37" t="b">
        <f t="shared" si="435"/>
        <v>0</v>
      </c>
      <c r="F1523" s="37" t="b">
        <f t="shared" si="429"/>
        <v>0</v>
      </c>
      <c r="G1523" s="38" t="str">
        <f t="shared" si="437"/>
        <v>94101 77 g</v>
      </c>
      <c r="H1523" s="18" t="s">
        <v>2229</v>
      </c>
      <c r="I1523" s="94" t="s">
        <v>9</v>
      </c>
      <c r="J1523" s="19" t="s">
        <v>3</v>
      </c>
      <c r="K1523" s="19" t="s">
        <v>3</v>
      </c>
      <c r="L1523" s="51"/>
      <c r="M1523" s="51"/>
      <c r="N1523" s="19" t="str">
        <f t="shared" si="438"/>
        <v/>
      </c>
      <c r="O1523" s="22" t="str">
        <f t="shared" ca="1" si="441"/>
        <v>ja</v>
      </c>
      <c r="P1523" s="22" t="str">
        <f t="shared" ca="1" si="442"/>
        <v>ja</v>
      </c>
      <c r="Q1523" s="20" t="str">
        <f t="shared" ca="1" si="439"/>
        <v>Ja</v>
      </c>
      <c r="R1523" s="53" t="s">
        <v>2230</v>
      </c>
      <c r="S1523" s="84"/>
      <c r="T1523" s="83"/>
      <c r="U1523" s="33" t="str">
        <f t="shared" si="430"/>
        <v/>
      </c>
      <c r="V1523" s="29"/>
      <c r="W1523" s="35"/>
      <c r="X1523" s="35"/>
      <c r="Y1523" s="35"/>
      <c r="Z1523" s="35"/>
      <c r="AA1523" s="24" t="str">
        <f>IF(W1523&lt;&gt;"",VLOOKUP(W1523,'Anlagentypen strukt inkl RD end'!$A$2:$H$40,8),"")</f>
        <v/>
      </c>
      <c r="AB1523" s="24" t="str">
        <f>IF(X1523&lt;&gt;"",VLOOKUP(X1523,'Anlagentypen strukt inkl RD end'!$A$2:$H$40,8),"")</f>
        <v/>
      </c>
      <c r="AC1523" s="24" t="str">
        <f>IF(Y1523&lt;&gt;"",VLOOKUP(Y1523,'Anlagentypen strukt inkl RD end'!$A$2:$H$40,8),"")</f>
        <v/>
      </c>
      <c r="AD1523" s="24" t="str">
        <f>IF(Z1523&lt;&gt;"",VLOOKUP(Z1523,'Anlagentypen strukt inkl RD end'!$A$2:$H$40,8),"")</f>
        <v/>
      </c>
      <c r="AE1523" s="63" t="str">
        <f t="shared" si="443"/>
        <v/>
      </c>
      <c r="AF1523" s="25"/>
      <c r="AG1523" s="25"/>
      <c r="AH1523" s="25"/>
      <c r="AI1523" s="25"/>
      <c r="AJ1523" s="47" t="str">
        <f t="shared" si="431"/>
        <v/>
      </c>
      <c r="AK1523" s="48" t="str">
        <f t="shared" si="426"/>
        <v/>
      </c>
      <c r="AL1523" s="47" t="str">
        <f t="shared" si="436"/>
        <v/>
      </c>
      <c r="AM1523" s="26"/>
      <c r="AN1523" s="36" t="str">
        <f t="shared" si="427"/>
        <v/>
      </c>
      <c r="AO1523" s="39" t="str">
        <f t="shared" si="440"/>
        <v/>
      </c>
      <c r="AP1523" s="39" t="str">
        <f t="shared" si="432"/>
        <v/>
      </c>
      <c r="AQ1523" s="97" t="str">
        <f t="shared" si="428"/>
        <v/>
      </c>
      <c r="AR1523" s="113" t="str">
        <f>_xlfn.IFNA(IF(AND(MATCH(B1523,SlNrfürStrecke!A:A,0)&gt;0,MATCH(C1523,SlNrfürStrecke!B:B,0)&gt;0)=TRUE,"ja","nein"),"nein")</f>
        <v>nein</v>
      </c>
      <c r="AS1523" s="140" t="str">
        <f t="shared" si="433"/>
        <v>nein</v>
      </c>
      <c r="AT1523" s="113" t="str">
        <f t="shared" si="434"/>
        <v>Ja</v>
      </c>
      <c r="AU1523" s="113"/>
      <c r="AV1523" s="141" t="s">
        <v>3607</v>
      </c>
    </row>
    <row r="1524" spans="1:48" s="39" customFormat="1" x14ac:dyDescent="0.25">
      <c r="A1524" s="23" t="s">
        <v>2345</v>
      </c>
      <c r="B1524" s="77">
        <v>94102</v>
      </c>
      <c r="C1524" s="80" t="s">
        <v>3</v>
      </c>
      <c r="D1524" s="81" t="s">
        <v>3</v>
      </c>
      <c r="E1524" s="37" t="b">
        <f t="shared" si="435"/>
        <v>1</v>
      </c>
      <c r="F1524" s="37" t="b">
        <f t="shared" si="429"/>
        <v>0</v>
      </c>
      <c r="G1524" s="38" t="str">
        <f t="shared" si="437"/>
        <v xml:space="preserve">94102  </v>
      </c>
      <c r="H1524" s="18" t="s">
        <v>2232</v>
      </c>
      <c r="I1524" s="93" t="s">
        <v>2346</v>
      </c>
      <c r="J1524" s="19" t="s">
        <v>3</v>
      </c>
      <c r="K1524" s="19" t="s">
        <v>3</v>
      </c>
      <c r="L1524" s="51"/>
      <c r="M1524" s="51"/>
      <c r="N1524" s="19" t="str">
        <f t="shared" si="438"/>
        <v/>
      </c>
      <c r="O1524" s="22" t="str">
        <f t="shared" ca="1" si="441"/>
        <v>ja</v>
      </c>
      <c r="P1524" s="22" t="str">
        <f t="shared" ca="1" si="442"/>
        <v>ja</v>
      </c>
      <c r="Q1524" s="20" t="str">
        <f t="shared" ca="1" si="439"/>
        <v>Ja</v>
      </c>
      <c r="R1524" s="53" t="s">
        <v>2231</v>
      </c>
      <c r="S1524" s="73" t="s">
        <v>2345</v>
      </c>
      <c r="T1524" s="28"/>
      <c r="U1524" s="33" t="str">
        <f t="shared" si="430"/>
        <v/>
      </c>
      <c r="V1524" s="29"/>
      <c r="W1524" s="35"/>
      <c r="X1524" s="35"/>
      <c r="Y1524" s="35"/>
      <c r="Z1524" s="35"/>
      <c r="AA1524" s="24" t="str">
        <f>IF(W1524&lt;&gt;"",VLOOKUP(W1524,'Anlagentypen strukt inkl RD end'!$A$2:$H$40,8),"")</f>
        <v/>
      </c>
      <c r="AB1524" s="24" t="str">
        <f>IF(X1524&lt;&gt;"",VLOOKUP(X1524,'Anlagentypen strukt inkl RD end'!$A$2:$H$40,8),"")</f>
        <v/>
      </c>
      <c r="AC1524" s="24" t="str">
        <f>IF(Y1524&lt;&gt;"",VLOOKUP(Y1524,'Anlagentypen strukt inkl RD end'!$A$2:$H$40,8),"")</f>
        <v/>
      </c>
      <c r="AD1524" s="24" t="str">
        <f>IF(Z1524&lt;&gt;"",VLOOKUP(Z1524,'Anlagentypen strukt inkl RD end'!$A$2:$H$40,8),"")</f>
        <v/>
      </c>
      <c r="AE1524" s="63" t="str">
        <f t="shared" si="443"/>
        <v/>
      </c>
      <c r="AF1524" s="25"/>
      <c r="AG1524" s="25"/>
      <c r="AH1524" s="25"/>
      <c r="AI1524" s="25"/>
      <c r="AJ1524" s="47" t="str">
        <f t="shared" si="431"/>
        <v/>
      </c>
      <c r="AK1524" s="48" t="str">
        <f t="shared" si="426"/>
        <v/>
      </c>
      <c r="AL1524" s="47" t="str">
        <f t="shared" si="436"/>
        <v/>
      </c>
      <c r="AM1524" s="26"/>
      <c r="AN1524" s="36" t="str">
        <f t="shared" si="427"/>
        <v/>
      </c>
      <c r="AO1524" s="39" t="str">
        <f t="shared" si="440"/>
        <v/>
      </c>
      <c r="AP1524" s="39" t="str">
        <f t="shared" si="432"/>
        <v>X</v>
      </c>
      <c r="AQ1524" s="97" t="str">
        <f t="shared" si="428"/>
        <v/>
      </c>
      <c r="AR1524" s="140" t="str">
        <f>_xlfn.IFNA(IF(AND(MATCH(B1524,SlNrfürStrecke!A:A,0)&gt;0,MATCH(C1524,SlNrfürStrecke!B:B,0)&gt;0)=TRUE,"ja","nein"),"nein")</f>
        <v>ja</v>
      </c>
      <c r="AS1524" s="140" t="str">
        <f t="shared" si="433"/>
        <v>ja</v>
      </c>
      <c r="AT1524" s="113" t="str">
        <f t="shared" si="434"/>
        <v>Nein</v>
      </c>
      <c r="AU1524" s="113"/>
      <c r="AV1524" s="141" t="s">
        <v>3607</v>
      </c>
    </row>
    <row r="1525" spans="1:48" s="39" customFormat="1" hidden="1" x14ac:dyDescent="0.25">
      <c r="A1525" s="23"/>
      <c r="B1525" s="77">
        <v>94102</v>
      </c>
      <c r="C1525" s="81" t="s">
        <v>7</v>
      </c>
      <c r="D1525" s="81" t="s">
        <v>8</v>
      </c>
      <c r="E1525" s="37" t="b">
        <f t="shared" si="435"/>
        <v>0</v>
      </c>
      <c r="F1525" s="37" t="b">
        <f t="shared" si="429"/>
        <v>0</v>
      </c>
      <c r="G1525" s="38" t="str">
        <f t="shared" si="437"/>
        <v>94102 77 g</v>
      </c>
      <c r="H1525" s="18" t="s">
        <v>2232</v>
      </c>
      <c r="I1525" s="94" t="s">
        <v>9</v>
      </c>
      <c r="J1525" s="19" t="s">
        <v>3</v>
      </c>
      <c r="K1525" s="19" t="s">
        <v>3</v>
      </c>
      <c r="L1525" s="51"/>
      <c r="M1525" s="51"/>
      <c r="N1525" s="19" t="str">
        <f t="shared" si="438"/>
        <v/>
      </c>
      <c r="O1525" s="22" t="str">
        <f t="shared" ca="1" si="441"/>
        <v>ja</v>
      </c>
      <c r="P1525" s="22" t="str">
        <f t="shared" ca="1" si="442"/>
        <v>ja</v>
      </c>
      <c r="Q1525" s="20" t="str">
        <f t="shared" ca="1" si="439"/>
        <v>Ja</v>
      </c>
      <c r="R1525" s="53" t="s">
        <v>2233</v>
      </c>
      <c r="S1525" s="84"/>
      <c r="T1525" s="83"/>
      <c r="U1525" s="33" t="str">
        <f t="shared" si="430"/>
        <v/>
      </c>
      <c r="V1525" s="29"/>
      <c r="W1525" s="35"/>
      <c r="X1525" s="35"/>
      <c r="Y1525" s="35"/>
      <c r="Z1525" s="35"/>
      <c r="AA1525" s="24" t="str">
        <f>IF(W1525&lt;&gt;"",VLOOKUP(W1525,'Anlagentypen strukt inkl RD end'!$A$2:$H$40,8),"")</f>
        <v/>
      </c>
      <c r="AB1525" s="24" t="str">
        <f>IF(X1525&lt;&gt;"",VLOOKUP(X1525,'Anlagentypen strukt inkl RD end'!$A$2:$H$40,8),"")</f>
        <v/>
      </c>
      <c r="AC1525" s="24" t="str">
        <f>IF(Y1525&lt;&gt;"",VLOOKUP(Y1525,'Anlagentypen strukt inkl RD end'!$A$2:$H$40,8),"")</f>
        <v/>
      </c>
      <c r="AD1525" s="24" t="str">
        <f>IF(Z1525&lt;&gt;"",VLOOKUP(Z1525,'Anlagentypen strukt inkl RD end'!$A$2:$H$40,8),"")</f>
        <v/>
      </c>
      <c r="AE1525" s="63" t="str">
        <f t="shared" si="443"/>
        <v/>
      </c>
      <c r="AF1525" s="25"/>
      <c r="AG1525" s="25"/>
      <c r="AH1525" s="25"/>
      <c r="AI1525" s="25"/>
      <c r="AJ1525" s="47" t="str">
        <f t="shared" si="431"/>
        <v/>
      </c>
      <c r="AK1525" s="48" t="str">
        <f t="shared" si="426"/>
        <v/>
      </c>
      <c r="AL1525" s="47" t="str">
        <f t="shared" si="436"/>
        <v/>
      </c>
      <c r="AM1525" s="26"/>
      <c r="AN1525" s="36" t="str">
        <f t="shared" si="427"/>
        <v/>
      </c>
      <c r="AO1525" s="39" t="str">
        <f t="shared" si="440"/>
        <v/>
      </c>
      <c r="AP1525" s="39" t="str">
        <f t="shared" si="432"/>
        <v/>
      </c>
      <c r="AQ1525" s="97" t="str">
        <f t="shared" si="428"/>
        <v/>
      </c>
      <c r="AR1525" s="113" t="str">
        <f>_xlfn.IFNA(IF(AND(MATCH(B1525,SlNrfürStrecke!A:A,0)&gt;0,MATCH(C1525,SlNrfürStrecke!B:B,0)&gt;0)=TRUE,"ja","nein"),"nein")</f>
        <v>nein</v>
      </c>
      <c r="AS1525" s="140" t="str">
        <f t="shared" si="433"/>
        <v>nein</v>
      </c>
      <c r="AT1525" s="113" t="str">
        <f t="shared" si="434"/>
        <v>Ja</v>
      </c>
      <c r="AU1525" s="113"/>
      <c r="AV1525" s="141" t="s">
        <v>3607</v>
      </c>
    </row>
    <row r="1526" spans="1:48" s="39" customFormat="1" ht="26.4" hidden="1" x14ac:dyDescent="0.25">
      <c r="A1526" s="23"/>
      <c r="B1526" s="77">
        <v>94102</v>
      </c>
      <c r="C1526" s="81" t="s">
        <v>142</v>
      </c>
      <c r="D1526" s="81" t="s">
        <v>3</v>
      </c>
      <c r="E1526" s="37" t="b">
        <f t="shared" si="435"/>
        <v>0</v>
      </c>
      <c r="F1526" s="37" t="b">
        <f t="shared" si="429"/>
        <v>0</v>
      </c>
      <c r="G1526" s="38" t="str">
        <f t="shared" si="437"/>
        <v xml:space="preserve">94102 91 </v>
      </c>
      <c r="H1526" s="18" t="s">
        <v>2232</v>
      </c>
      <c r="I1526" s="94" t="s">
        <v>3164</v>
      </c>
      <c r="J1526" s="19" t="s">
        <v>3</v>
      </c>
      <c r="K1526" s="19" t="s">
        <v>3</v>
      </c>
      <c r="L1526" s="51"/>
      <c r="M1526" s="51"/>
      <c r="N1526" s="19" t="str">
        <f t="shared" si="438"/>
        <v/>
      </c>
      <c r="O1526" s="22" t="str">
        <f t="shared" ca="1" si="441"/>
        <v>ja</v>
      </c>
      <c r="P1526" s="22" t="str">
        <f t="shared" ca="1" si="442"/>
        <v>ja</v>
      </c>
      <c r="Q1526" s="20" t="str">
        <f t="shared" ca="1" si="439"/>
        <v>Ja</v>
      </c>
      <c r="R1526" s="53" t="s">
        <v>2234</v>
      </c>
      <c r="S1526" s="73"/>
      <c r="T1526" s="28"/>
      <c r="U1526" s="33" t="str">
        <f t="shared" si="430"/>
        <v/>
      </c>
      <c r="V1526" s="29"/>
      <c r="W1526" s="35"/>
      <c r="X1526" s="35"/>
      <c r="Y1526" s="35"/>
      <c r="Z1526" s="35"/>
      <c r="AA1526" s="24" t="str">
        <f>IF(W1526&lt;&gt;"",VLOOKUP(W1526,'Anlagentypen strukt inkl RD end'!$A$2:$H$40,8),"")</f>
        <v/>
      </c>
      <c r="AB1526" s="24" t="str">
        <f>IF(X1526&lt;&gt;"",VLOOKUP(X1526,'Anlagentypen strukt inkl RD end'!$A$2:$H$40,8),"")</f>
        <v/>
      </c>
      <c r="AC1526" s="24" t="str">
        <f>IF(Y1526&lt;&gt;"",VLOOKUP(Y1526,'Anlagentypen strukt inkl RD end'!$A$2:$H$40,8),"")</f>
        <v/>
      </c>
      <c r="AD1526" s="24" t="str">
        <f>IF(Z1526&lt;&gt;"",VLOOKUP(Z1526,'Anlagentypen strukt inkl RD end'!$A$2:$H$40,8),"")</f>
        <v/>
      </c>
      <c r="AE1526" s="63" t="str">
        <f t="shared" si="443"/>
        <v/>
      </c>
      <c r="AF1526" s="25"/>
      <c r="AG1526" s="25"/>
      <c r="AH1526" s="25"/>
      <c r="AI1526" s="25"/>
      <c r="AJ1526" s="47" t="str">
        <f t="shared" si="431"/>
        <v/>
      </c>
      <c r="AK1526" s="48" t="str">
        <f t="shared" si="426"/>
        <v/>
      </c>
      <c r="AL1526" s="47" t="str">
        <f t="shared" si="436"/>
        <v/>
      </c>
      <c r="AM1526" s="26"/>
      <c r="AN1526" s="36" t="str">
        <f t="shared" si="427"/>
        <v/>
      </c>
      <c r="AO1526" s="39" t="str">
        <f t="shared" si="440"/>
        <v/>
      </c>
      <c r="AP1526" s="39" t="str">
        <f t="shared" si="432"/>
        <v/>
      </c>
      <c r="AQ1526" s="97" t="str">
        <f t="shared" si="428"/>
        <v/>
      </c>
      <c r="AR1526" s="113" t="str">
        <f>_xlfn.IFNA(IF(AND(MATCH(B1526,SlNrfürStrecke!A:A,0)&gt;0,MATCH(C1526,SlNrfürStrecke!B:B,0)&gt;0)=TRUE,"ja","nein"),"nein")</f>
        <v>nein</v>
      </c>
      <c r="AS1526" s="140" t="str">
        <f t="shared" si="433"/>
        <v>nein</v>
      </c>
      <c r="AT1526" s="113" t="str">
        <f t="shared" si="434"/>
        <v>Ja</v>
      </c>
      <c r="AU1526" s="113"/>
      <c r="AV1526" s="141" t="s">
        <v>3607</v>
      </c>
    </row>
    <row r="1527" spans="1:48" s="39" customFormat="1" x14ac:dyDescent="0.25">
      <c r="A1527" s="23" t="s">
        <v>2345</v>
      </c>
      <c r="B1527" s="77">
        <v>94103</v>
      </c>
      <c r="C1527" s="80" t="s">
        <v>3</v>
      </c>
      <c r="D1527" s="81" t="s">
        <v>3</v>
      </c>
      <c r="E1527" s="37" t="b">
        <f t="shared" si="435"/>
        <v>1</v>
      </c>
      <c r="F1527" s="37" t="b">
        <f t="shared" si="429"/>
        <v>0</v>
      </c>
      <c r="G1527" s="38" t="str">
        <f t="shared" si="437"/>
        <v xml:space="preserve">94103  </v>
      </c>
      <c r="H1527" s="18" t="s">
        <v>2236</v>
      </c>
      <c r="I1527" s="93" t="s">
        <v>2346</v>
      </c>
      <c r="J1527" s="19" t="s">
        <v>3</v>
      </c>
      <c r="K1527" s="19" t="s">
        <v>3</v>
      </c>
      <c r="L1527" s="51"/>
      <c r="M1527" s="51"/>
      <c r="N1527" s="19" t="str">
        <f t="shared" si="438"/>
        <v/>
      </c>
      <c r="O1527" s="22" t="str">
        <f t="shared" ca="1" si="441"/>
        <v>ja</v>
      </c>
      <c r="P1527" s="22" t="str">
        <f t="shared" ca="1" si="442"/>
        <v>ja</v>
      </c>
      <c r="Q1527" s="20" t="str">
        <f t="shared" ca="1" si="439"/>
        <v>Ja</v>
      </c>
      <c r="R1527" s="53" t="s">
        <v>2235</v>
      </c>
      <c r="S1527" s="73" t="s">
        <v>2345</v>
      </c>
      <c r="T1527" s="28"/>
      <c r="U1527" s="33" t="str">
        <f t="shared" si="430"/>
        <v/>
      </c>
      <c r="V1527" s="29"/>
      <c r="W1527" s="35"/>
      <c r="X1527" s="35"/>
      <c r="Y1527" s="35"/>
      <c r="Z1527" s="35"/>
      <c r="AA1527" s="24" t="str">
        <f>IF(W1527&lt;&gt;"",VLOOKUP(W1527,'Anlagentypen strukt inkl RD end'!$A$2:$H$40,8),"")</f>
        <v/>
      </c>
      <c r="AB1527" s="24" t="str">
        <f>IF(X1527&lt;&gt;"",VLOOKUP(X1527,'Anlagentypen strukt inkl RD end'!$A$2:$H$40,8),"")</f>
        <v/>
      </c>
      <c r="AC1527" s="24" t="str">
        <f>IF(Y1527&lt;&gt;"",VLOOKUP(Y1527,'Anlagentypen strukt inkl RD end'!$A$2:$H$40,8),"")</f>
        <v/>
      </c>
      <c r="AD1527" s="24" t="str">
        <f>IF(Z1527&lt;&gt;"",VLOOKUP(Z1527,'Anlagentypen strukt inkl RD end'!$A$2:$H$40,8),"")</f>
        <v/>
      </c>
      <c r="AE1527" s="63" t="str">
        <f t="shared" si="443"/>
        <v/>
      </c>
      <c r="AF1527" s="25"/>
      <c r="AG1527" s="25"/>
      <c r="AH1527" s="25"/>
      <c r="AI1527" s="25"/>
      <c r="AJ1527" s="47" t="str">
        <f t="shared" si="431"/>
        <v/>
      </c>
      <c r="AK1527" s="48" t="str">
        <f t="shared" si="426"/>
        <v/>
      </c>
      <c r="AL1527" s="47" t="str">
        <f t="shared" si="436"/>
        <v/>
      </c>
      <c r="AM1527" s="26"/>
      <c r="AN1527" s="36" t="str">
        <f t="shared" si="427"/>
        <v/>
      </c>
      <c r="AO1527" s="39" t="str">
        <f t="shared" si="440"/>
        <v/>
      </c>
      <c r="AP1527" s="39" t="str">
        <f t="shared" si="432"/>
        <v>X</v>
      </c>
      <c r="AQ1527" s="97" t="str">
        <f t="shared" si="428"/>
        <v/>
      </c>
      <c r="AR1527" s="140" t="str">
        <f>_xlfn.IFNA(IF(AND(MATCH(B1527,SlNrfürStrecke!A:A,0)&gt;0,MATCH(C1527,SlNrfürStrecke!B:B,0)&gt;0)=TRUE,"ja","nein"),"nein")</f>
        <v>ja</v>
      </c>
      <c r="AS1527" s="140" t="str">
        <f t="shared" si="433"/>
        <v>ja</v>
      </c>
      <c r="AT1527" s="113" t="str">
        <f t="shared" si="434"/>
        <v>Nein</v>
      </c>
      <c r="AU1527" s="113"/>
      <c r="AV1527" s="141" t="s">
        <v>3607</v>
      </c>
    </row>
    <row r="1528" spans="1:48" s="39" customFormat="1" hidden="1" x14ac:dyDescent="0.25">
      <c r="A1528" s="23"/>
      <c r="B1528" s="77">
        <v>94103</v>
      </c>
      <c r="C1528" s="81" t="s">
        <v>7</v>
      </c>
      <c r="D1528" s="81" t="s">
        <v>8</v>
      </c>
      <c r="E1528" s="37" t="b">
        <f t="shared" si="435"/>
        <v>0</v>
      </c>
      <c r="F1528" s="37" t="b">
        <f t="shared" si="429"/>
        <v>0</v>
      </c>
      <c r="G1528" s="38" t="str">
        <f t="shared" si="437"/>
        <v>94103 77 g</v>
      </c>
      <c r="H1528" s="18" t="s">
        <v>2236</v>
      </c>
      <c r="I1528" s="94" t="s">
        <v>9</v>
      </c>
      <c r="J1528" s="19" t="s">
        <v>3</v>
      </c>
      <c r="K1528" s="19" t="s">
        <v>3</v>
      </c>
      <c r="L1528" s="51"/>
      <c r="M1528" s="51"/>
      <c r="N1528" s="19" t="str">
        <f t="shared" si="438"/>
        <v/>
      </c>
      <c r="O1528" s="22" t="str">
        <f t="shared" ca="1" si="441"/>
        <v>ja</v>
      </c>
      <c r="P1528" s="22" t="str">
        <f t="shared" ca="1" si="442"/>
        <v>ja</v>
      </c>
      <c r="Q1528" s="20" t="str">
        <f t="shared" ca="1" si="439"/>
        <v>Ja</v>
      </c>
      <c r="R1528" s="53" t="s">
        <v>2237</v>
      </c>
      <c r="S1528" s="84"/>
      <c r="T1528" s="83"/>
      <c r="U1528" s="33" t="str">
        <f t="shared" si="430"/>
        <v/>
      </c>
      <c r="V1528" s="29"/>
      <c r="W1528" s="35"/>
      <c r="X1528" s="35"/>
      <c r="Y1528" s="35"/>
      <c r="Z1528" s="35"/>
      <c r="AA1528" s="24" t="str">
        <f>IF(W1528&lt;&gt;"",VLOOKUP(W1528,'Anlagentypen strukt inkl RD end'!$A$2:$H$40,8),"")</f>
        <v/>
      </c>
      <c r="AB1528" s="24" t="str">
        <f>IF(X1528&lt;&gt;"",VLOOKUP(X1528,'Anlagentypen strukt inkl RD end'!$A$2:$H$40,8),"")</f>
        <v/>
      </c>
      <c r="AC1528" s="24" t="str">
        <f>IF(Y1528&lt;&gt;"",VLOOKUP(Y1528,'Anlagentypen strukt inkl RD end'!$A$2:$H$40,8),"")</f>
        <v/>
      </c>
      <c r="AD1528" s="24" t="str">
        <f>IF(Z1528&lt;&gt;"",VLOOKUP(Z1528,'Anlagentypen strukt inkl RD end'!$A$2:$H$40,8),"")</f>
        <v/>
      </c>
      <c r="AE1528" s="63" t="str">
        <f t="shared" si="443"/>
        <v/>
      </c>
      <c r="AF1528" s="25"/>
      <c r="AG1528" s="25"/>
      <c r="AH1528" s="25"/>
      <c r="AI1528" s="25"/>
      <c r="AJ1528" s="47" t="str">
        <f t="shared" si="431"/>
        <v/>
      </c>
      <c r="AK1528" s="48" t="str">
        <f t="shared" si="426"/>
        <v/>
      </c>
      <c r="AL1528" s="47" t="str">
        <f t="shared" si="436"/>
        <v/>
      </c>
      <c r="AM1528" s="26"/>
      <c r="AN1528" s="36" t="str">
        <f t="shared" si="427"/>
        <v/>
      </c>
      <c r="AO1528" s="39" t="str">
        <f t="shared" si="440"/>
        <v/>
      </c>
      <c r="AP1528" s="39" t="str">
        <f t="shared" si="432"/>
        <v/>
      </c>
      <c r="AQ1528" s="97" t="str">
        <f t="shared" si="428"/>
        <v/>
      </c>
      <c r="AR1528" s="113" t="str">
        <f>_xlfn.IFNA(IF(AND(MATCH(B1528,SlNrfürStrecke!A:A,0)&gt;0,MATCH(C1528,SlNrfürStrecke!B:B,0)&gt;0)=TRUE,"ja","nein"),"nein")</f>
        <v>nein</v>
      </c>
      <c r="AS1528" s="140" t="str">
        <f t="shared" si="433"/>
        <v>nein</v>
      </c>
      <c r="AT1528" s="113" t="str">
        <f t="shared" si="434"/>
        <v>Ja</v>
      </c>
      <c r="AU1528" s="113"/>
      <c r="AV1528" s="141" t="s">
        <v>3607</v>
      </c>
    </row>
    <row r="1529" spans="1:48" s="39" customFormat="1" ht="26.4" hidden="1" x14ac:dyDescent="0.25">
      <c r="A1529" s="23"/>
      <c r="B1529" s="77">
        <v>94103</v>
      </c>
      <c r="C1529" s="81" t="s">
        <v>142</v>
      </c>
      <c r="D1529" s="81" t="s">
        <v>3</v>
      </c>
      <c r="E1529" s="37" t="b">
        <f t="shared" si="435"/>
        <v>0</v>
      </c>
      <c r="F1529" s="37" t="b">
        <f t="shared" si="429"/>
        <v>0</v>
      </c>
      <c r="G1529" s="38" t="str">
        <f t="shared" si="437"/>
        <v xml:space="preserve">94103 91 </v>
      </c>
      <c r="H1529" s="18" t="s">
        <v>2236</v>
      </c>
      <c r="I1529" s="94" t="s">
        <v>3164</v>
      </c>
      <c r="J1529" s="19" t="s">
        <v>3</v>
      </c>
      <c r="K1529" s="19" t="s">
        <v>3</v>
      </c>
      <c r="L1529" s="51"/>
      <c r="M1529" s="51"/>
      <c r="N1529" s="19" t="str">
        <f t="shared" si="438"/>
        <v/>
      </c>
      <c r="O1529" s="22" t="str">
        <f t="shared" ca="1" si="441"/>
        <v>ja</v>
      </c>
      <c r="P1529" s="22" t="str">
        <f t="shared" ca="1" si="442"/>
        <v>ja</v>
      </c>
      <c r="Q1529" s="20" t="str">
        <f t="shared" ca="1" si="439"/>
        <v>Ja</v>
      </c>
      <c r="R1529" s="53" t="s">
        <v>2238</v>
      </c>
      <c r="S1529" s="73"/>
      <c r="T1529" s="28"/>
      <c r="U1529" s="33" t="str">
        <f t="shared" si="430"/>
        <v/>
      </c>
      <c r="V1529" s="29"/>
      <c r="W1529" s="35"/>
      <c r="X1529" s="35"/>
      <c r="Y1529" s="35"/>
      <c r="Z1529" s="35"/>
      <c r="AA1529" s="24" t="str">
        <f>IF(W1529&lt;&gt;"",VLOOKUP(W1529,'Anlagentypen strukt inkl RD end'!$A$2:$H$40,8),"")</f>
        <v/>
      </c>
      <c r="AB1529" s="24" t="str">
        <f>IF(X1529&lt;&gt;"",VLOOKUP(X1529,'Anlagentypen strukt inkl RD end'!$A$2:$H$40,8),"")</f>
        <v/>
      </c>
      <c r="AC1529" s="24" t="str">
        <f>IF(Y1529&lt;&gt;"",VLOOKUP(Y1529,'Anlagentypen strukt inkl RD end'!$A$2:$H$40,8),"")</f>
        <v/>
      </c>
      <c r="AD1529" s="24" t="str">
        <f>IF(Z1529&lt;&gt;"",VLOOKUP(Z1529,'Anlagentypen strukt inkl RD end'!$A$2:$H$40,8),"")</f>
        <v/>
      </c>
      <c r="AE1529" s="63" t="str">
        <f t="shared" si="443"/>
        <v/>
      </c>
      <c r="AF1529" s="25"/>
      <c r="AG1529" s="25"/>
      <c r="AH1529" s="25"/>
      <c r="AI1529" s="25"/>
      <c r="AJ1529" s="47" t="str">
        <f t="shared" si="431"/>
        <v/>
      </c>
      <c r="AK1529" s="48" t="str">
        <f t="shared" si="426"/>
        <v/>
      </c>
      <c r="AL1529" s="47" t="str">
        <f t="shared" si="436"/>
        <v/>
      </c>
      <c r="AM1529" s="26"/>
      <c r="AN1529" s="36" t="str">
        <f t="shared" si="427"/>
        <v/>
      </c>
      <c r="AO1529" s="39" t="str">
        <f t="shared" si="440"/>
        <v/>
      </c>
      <c r="AP1529" s="39" t="str">
        <f t="shared" si="432"/>
        <v/>
      </c>
      <c r="AQ1529" s="97" t="str">
        <f t="shared" si="428"/>
        <v/>
      </c>
      <c r="AR1529" s="113" t="str">
        <f>_xlfn.IFNA(IF(AND(MATCH(B1529,SlNrfürStrecke!A:A,0)&gt;0,MATCH(C1529,SlNrfürStrecke!B:B,0)&gt;0)=TRUE,"ja","nein"),"nein")</f>
        <v>nein</v>
      </c>
      <c r="AS1529" s="140" t="str">
        <f t="shared" si="433"/>
        <v>nein</v>
      </c>
      <c r="AT1529" s="113" t="str">
        <f t="shared" si="434"/>
        <v>Ja</v>
      </c>
      <c r="AU1529" s="113"/>
      <c r="AV1529" s="141" t="s">
        <v>3607</v>
      </c>
    </row>
    <row r="1530" spans="1:48" s="39" customFormat="1" x14ac:dyDescent="0.25">
      <c r="A1530" s="23" t="s">
        <v>2345</v>
      </c>
      <c r="B1530" s="77">
        <v>94104</v>
      </c>
      <c r="C1530" s="80" t="s">
        <v>3</v>
      </c>
      <c r="D1530" s="81" t="s">
        <v>3</v>
      </c>
      <c r="E1530" s="37" t="b">
        <f t="shared" si="435"/>
        <v>1</v>
      </c>
      <c r="F1530" s="37" t="b">
        <f t="shared" si="429"/>
        <v>0</v>
      </c>
      <c r="G1530" s="38" t="str">
        <f t="shared" si="437"/>
        <v xml:space="preserve">94104  </v>
      </c>
      <c r="H1530" s="18" t="s">
        <v>2240</v>
      </c>
      <c r="I1530" s="93" t="s">
        <v>2346</v>
      </c>
      <c r="J1530" s="19" t="s">
        <v>3</v>
      </c>
      <c r="K1530" s="19" t="s">
        <v>3</v>
      </c>
      <c r="L1530" s="51"/>
      <c r="M1530" s="51"/>
      <c r="N1530" s="19" t="str">
        <f t="shared" si="438"/>
        <v/>
      </c>
      <c r="O1530" s="22" t="str">
        <f t="shared" ca="1" si="441"/>
        <v>ja</v>
      </c>
      <c r="P1530" s="22" t="str">
        <f t="shared" ca="1" si="442"/>
        <v>ja</v>
      </c>
      <c r="Q1530" s="20" t="str">
        <f t="shared" ca="1" si="439"/>
        <v>Ja</v>
      </c>
      <c r="R1530" s="53" t="s">
        <v>2239</v>
      </c>
      <c r="S1530" s="73" t="s">
        <v>2345</v>
      </c>
      <c r="T1530" s="28"/>
      <c r="U1530" s="33" t="str">
        <f t="shared" si="430"/>
        <v/>
      </c>
      <c r="V1530" s="29"/>
      <c r="W1530" s="35"/>
      <c r="X1530" s="35"/>
      <c r="Y1530" s="35"/>
      <c r="Z1530" s="35"/>
      <c r="AA1530" s="24" t="str">
        <f>IF(W1530&lt;&gt;"",VLOOKUP(W1530,'Anlagentypen strukt inkl RD end'!$A$2:$H$40,8),"")</f>
        <v/>
      </c>
      <c r="AB1530" s="24" t="str">
        <f>IF(X1530&lt;&gt;"",VLOOKUP(X1530,'Anlagentypen strukt inkl RD end'!$A$2:$H$40,8),"")</f>
        <v/>
      </c>
      <c r="AC1530" s="24" t="str">
        <f>IF(Y1530&lt;&gt;"",VLOOKUP(Y1530,'Anlagentypen strukt inkl RD end'!$A$2:$H$40,8),"")</f>
        <v/>
      </c>
      <c r="AD1530" s="24" t="str">
        <f>IF(Z1530&lt;&gt;"",VLOOKUP(Z1530,'Anlagentypen strukt inkl RD end'!$A$2:$H$40,8),"")</f>
        <v/>
      </c>
      <c r="AE1530" s="63" t="str">
        <f t="shared" si="443"/>
        <v/>
      </c>
      <c r="AF1530" s="25"/>
      <c r="AG1530" s="25"/>
      <c r="AH1530" s="25"/>
      <c r="AI1530" s="25"/>
      <c r="AJ1530" s="47" t="str">
        <f t="shared" si="431"/>
        <v/>
      </c>
      <c r="AK1530" s="48" t="str">
        <f t="shared" si="426"/>
        <v/>
      </c>
      <c r="AL1530" s="47" t="str">
        <f t="shared" si="436"/>
        <v/>
      </c>
      <c r="AM1530" s="26"/>
      <c r="AN1530" s="36" t="str">
        <f t="shared" si="427"/>
        <v/>
      </c>
      <c r="AO1530" s="39" t="str">
        <f t="shared" si="440"/>
        <v/>
      </c>
      <c r="AP1530" s="39" t="str">
        <f t="shared" si="432"/>
        <v>X</v>
      </c>
      <c r="AQ1530" s="97" t="str">
        <f t="shared" si="428"/>
        <v/>
      </c>
      <c r="AR1530" s="140" t="str">
        <f>_xlfn.IFNA(IF(AND(MATCH(B1530,SlNrfürStrecke!A:A,0)&gt;0,MATCH(C1530,SlNrfürStrecke!B:B,0)&gt;0)=TRUE,"ja","nein"),"nein")</f>
        <v>ja</v>
      </c>
      <c r="AS1530" s="140" t="str">
        <f t="shared" si="433"/>
        <v>ja</v>
      </c>
      <c r="AT1530" s="113" t="str">
        <f t="shared" si="434"/>
        <v>Nein</v>
      </c>
      <c r="AU1530" s="113"/>
      <c r="AV1530" s="141" t="s">
        <v>3607</v>
      </c>
    </row>
    <row r="1531" spans="1:48" s="39" customFormat="1" hidden="1" x14ac:dyDescent="0.25">
      <c r="A1531" s="23"/>
      <c r="B1531" s="77">
        <v>94104</v>
      </c>
      <c r="C1531" s="81" t="s">
        <v>7</v>
      </c>
      <c r="D1531" s="81" t="s">
        <v>8</v>
      </c>
      <c r="E1531" s="37" t="b">
        <f t="shared" si="435"/>
        <v>0</v>
      </c>
      <c r="F1531" s="37" t="b">
        <f t="shared" si="429"/>
        <v>0</v>
      </c>
      <c r="G1531" s="38" t="str">
        <f t="shared" si="437"/>
        <v>94104 77 g</v>
      </c>
      <c r="H1531" s="18" t="s">
        <v>2240</v>
      </c>
      <c r="I1531" s="94" t="s">
        <v>9</v>
      </c>
      <c r="J1531" s="19" t="s">
        <v>3</v>
      </c>
      <c r="K1531" s="19" t="s">
        <v>3</v>
      </c>
      <c r="L1531" s="51"/>
      <c r="M1531" s="51"/>
      <c r="N1531" s="19" t="str">
        <f t="shared" si="438"/>
        <v/>
      </c>
      <c r="O1531" s="22" t="str">
        <f t="shared" ca="1" si="441"/>
        <v>ja</v>
      </c>
      <c r="P1531" s="22" t="str">
        <f t="shared" ca="1" si="442"/>
        <v>ja</v>
      </c>
      <c r="Q1531" s="20" t="str">
        <f t="shared" ca="1" si="439"/>
        <v>Ja</v>
      </c>
      <c r="R1531" s="53" t="s">
        <v>2241</v>
      </c>
      <c r="S1531" s="84"/>
      <c r="T1531" s="83"/>
      <c r="U1531" s="33" t="str">
        <f t="shared" si="430"/>
        <v/>
      </c>
      <c r="V1531" s="29"/>
      <c r="W1531" s="35"/>
      <c r="X1531" s="35"/>
      <c r="Y1531" s="35"/>
      <c r="Z1531" s="35"/>
      <c r="AA1531" s="24" t="str">
        <f>IF(W1531&lt;&gt;"",VLOOKUP(W1531,'Anlagentypen strukt inkl RD end'!$A$2:$H$40,8),"")</f>
        <v/>
      </c>
      <c r="AB1531" s="24" t="str">
        <f>IF(X1531&lt;&gt;"",VLOOKUP(X1531,'Anlagentypen strukt inkl RD end'!$A$2:$H$40,8),"")</f>
        <v/>
      </c>
      <c r="AC1531" s="24" t="str">
        <f>IF(Y1531&lt;&gt;"",VLOOKUP(Y1531,'Anlagentypen strukt inkl RD end'!$A$2:$H$40,8),"")</f>
        <v/>
      </c>
      <c r="AD1531" s="24" t="str">
        <f>IF(Z1531&lt;&gt;"",VLOOKUP(Z1531,'Anlagentypen strukt inkl RD end'!$A$2:$H$40,8),"")</f>
        <v/>
      </c>
      <c r="AE1531" s="63" t="str">
        <f t="shared" si="443"/>
        <v/>
      </c>
      <c r="AF1531" s="25"/>
      <c r="AG1531" s="25"/>
      <c r="AH1531" s="25"/>
      <c r="AI1531" s="25"/>
      <c r="AJ1531" s="47" t="str">
        <f t="shared" si="431"/>
        <v/>
      </c>
      <c r="AK1531" s="48" t="str">
        <f t="shared" si="426"/>
        <v/>
      </c>
      <c r="AL1531" s="47" t="str">
        <f t="shared" si="436"/>
        <v/>
      </c>
      <c r="AM1531" s="26"/>
      <c r="AN1531" s="36" t="str">
        <f t="shared" si="427"/>
        <v/>
      </c>
      <c r="AO1531" s="39" t="str">
        <f t="shared" si="440"/>
        <v/>
      </c>
      <c r="AP1531" s="39" t="str">
        <f t="shared" si="432"/>
        <v/>
      </c>
      <c r="AQ1531" s="97" t="str">
        <f t="shared" si="428"/>
        <v/>
      </c>
      <c r="AR1531" s="113" t="str">
        <f>_xlfn.IFNA(IF(AND(MATCH(B1531,SlNrfürStrecke!A:A,0)&gt;0,MATCH(C1531,SlNrfürStrecke!B:B,0)&gt;0)=TRUE,"ja","nein"),"nein")</f>
        <v>nein</v>
      </c>
      <c r="AS1531" s="140" t="str">
        <f t="shared" si="433"/>
        <v>nein</v>
      </c>
      <c r="AT1531" s="113" t="str">
        <f t="shared" si="434"/>
        <v>Ja</v>
      </c>
      <c r="AU1531" s="113"/>
      <c r="AV1531" s="141" t="s">
        <v>3607</v>
      </c>
    </row>
    <row r="1532" spans="1:48" s="39" customFormat="1" ht="26.4" hidden="1" x14ac:dyDescent="0.25">
      <c r="A1532" s="23"/>
      <c r="B1532" s="77">
        <v>94104</v>
      </c>
      <c r="C1532" s="81" t="s">
        <v>142</v>
      </c>
      <c r="D1532" s="81" t="s">
        <v>3</v>
      </c>
      <c r="E1532" s="37" t="b">
        <f t="shared" si="435"/>
        <v>0</v>
      </c>
      <c r="F1532" s="37" t="b">
        <f t="shared" si="429"/>
        <v>0</v>
      </c>
      <c r="G1532" s="38" t="str">
        <f t="shared" si="437"/>
        <v xml:space="preserve">94104 91 </v>
      </c>
      <c r="H1532" s="18" t="s">
        <v>2240</v>
      </c>
      <c r="I1532" s="94" t="s">
        <v>3164</v>
      </c>
      <c r="J1532" s="19" t="s">
        <v>3</v>
      </c>
      <c r="K1532" s="19" t="s">
        <v>3</v>
      </c>
      <c r="L1532" s="51"/>
      <c r="M1532" s="51"/>
      <c r="N1532" s="19" t="str">
        <f t="shared" si="438"/>
        <v/>
      </c>
      <c r="O1532" s="22" t="str">
        <f t="shared" ca="1" si="441"/>
        <v>ja</v>
      </c>
      <c r="P1532" s="22" t="str">
        <f t="shared" ca="1" si="442"/>
        <v>ja</v>
      </c>
      <c r="Q1532" s="20" t="str">
        <f t="shared" ca="1" si="439"/>
        <v>Ja</v>
      </c>
      <c r="R1532" s="53" t="s">
        <v>2242</v>
      </c>
      <c r="S1532" s="73"/>
      <c r="T1532" s="28"/>
      <c r="U1532" s="33" t="str">
        <f t="shared" si="430"/>
        <v/>
      </c>
      <c r="V1532" s="29"/>
      <c r="W1532" s="35"/>
      <c r="X1532" s="35"/>
      <c r="Y1532" s="35"/>
      <c r="Z1532" s="35"/>
      <c r="AA1532" s="24" t="str">
        <f>IF(W1532&lt;&gt;"",VLOOKUP(W1532,'Anlagentypen strukt inkl RD end'!$A$2:$H$40,8),"")</f>
        <v/>
      </c>
      <c r="AB1532" s="24" t="str">
        <f>IF(X1532&lt;&gt;"",VLOOKUP(X1532,'Anlagentypen strukt inkl RD end'!$A$2:$H$40,8),"")</f>
        <v/>
      </c>
      <c r="AC1532" s="24" t="str">
        <f>IF(Y1532&lt;&gt;"",VLOOKUP(Y1532,'Anlagentypen strukt inkl RD end'!$A$2:$H$40,8),"")</f>
        <v/>
      </c>
      <c r="AD1532" s="24" t="str">
        <f>IF(Z1532&lt;&gt;"",VLOOKUP(Z1532,'Anlagentypen strukt inkl RD end'!$A$2:$H$40,8),"")</f>
        <v/>
      </c>
      <c r="AE1532" s="63" t="str">
        <f t="shared" si="443"/>
        <v/>
      </c>
      <c r="AF1532" s="25"/>
      <c r="AG1532" s="25"/>
      <c r="AH1532" s="25"/>
      <c r="AI1532" s="25"/>
      <c r="AJ1532" s="47" t="str">
        <f t="shared" si="431"/>
        <v/>
      </c>
      <c r="AK1532" s="48" t="str">
        <f t="shared" si="426"/>
        <v/>
      </c>
      <c r="AL1532" s="47" t="str">
        <f t="shared" si="436"/>
        <v/>
      </c>
      <c r="AM1532" s="26"/>
      <c r="AN1532" s="36" t="str">
        <f t="shared" si="427"/>
        <v/>
      </c>
      <c r="AO1532" s="39" t="str">
        <f t="shared" si="440"/>
        <v/>
      </c>
      <c r="AP1532" s="39" t="str">
        <f t="shared" si="432"/>
        <v/>
      </c>
      <c r="AQ1532" s="97" t="str">
        <f t="shared" si="428"/>
        <v/>
      </c>
      <c r="AR1532" s="113" t="str">
        <f>_xlfn.IFNA(IF(AND(MATCH(B1532,SlNrfürStrecke!A:A,0)&gt;0,MATCH(C1532,SlNrfürStrecke!B:B,0)&gt;0)=TRUE,"ja","nein"),"nein")</f>
        <v>nein</v>
      </c>
      <c r="AS1532" s="140" t="str">
        <f t="shared" si="433"/>
        <v>nein</v>
      </c>
      <c r="AT1532" s="113" t="str">
        <f t="shared" si="434"/>
        <v>Ja</v>
      </c>
      <c r="AU1532" s="113"/>
      <c r="AV1532" s="141" t="s">
        <v>3607</v>
      </c>
    </row>
    <row r="1533" spans="1:48" s="39" customFormat="1" ht="26.4" x14ac:dyDescent="0.25">
      <c r="A1533" s="23" t="s">
        <v>2345</v>
      </c>
      <c r="B1533" s="77">
        <v>94105</v>
      </c>
      <c r="C1533" s="80" t="s">
        <v>3</v>
      </c>
      <c r="D1533" s="81" t="s">
        <v>3</v>
      </c>
      <c r="E1533" s="37" t="b">
        <f t="shared" si="435"/>
        <v>1</v>
      </c>
      <c r="F1533" s="37" t="b">
        <f t="shared" si="429"/>
        <v>0</v>
      </c>
      <c r="G1533" s="38" t="str">
        <f t="shared" si="437"/>
        <v xml:space="preserve">94105  </v>
      </c>
      <c r="H1533" s="18" t="s">
        <v>2244</v>
      </c>
      <c r="I1533" s="93" t="s">
        <v>2346</v>
      </c>
      <c r="J1533" s="19" t="s">
        <v>3</v>
      </c>
      <c r="K1533" s="19" t="s">
        <v>3</v>
      </c>
      <c r="L1533" s="51"/>
      <c r="M1533" s="51"/>
      <c r="N1533" s="19" t="str">
        <f t="shared" si="438"/>
        <v/>
      </c>
      <c r="O1533" s="22" t="str">
        <f t="shared" ca="1" si="441"/>
        <v>ja</v>
      </c>
      <c r="P1533" s="22" t="str">
        <f t="shared" ca="1" si="442"/>
        <v>ja</v>
      </c>
      <c r="Q1533" s="20" t="str">
        <f t="shared" ca="1" si="439"/>
        <v>Ja</v>
      </c>
      <c r="R1533" s="53" t="s">
        <v>2243</v>
      </c>
      <c r="S1533" s="73" t="s">
        <v>2345</v>
      </c>
      <c r="T1533" s="28"/>
      <c r="U1533" s="33" t="str">
        <f t="shared" si="430"/>
        <v/>
      </c>
      <c r="V1533" s="29"/>
      <c r="W1533" s="35"/>
      <c r="X1533" s="35"/>
      <c r="Y1533" s="35"/>
      <c r="Z1533" s="35"/>
      <c r="AA1533" s="24" t="str">
        <f>IF(W1533&lt;&gt;"",VLOOKUP(W1533,'Anlagentypen strukt inkl RD end'!$A$2:$H$40,8),"")</f>
        <v/>
      </c>
      <c r="AB1533" s="24" t="str">
        <f>IF(X1533&lt;&gt;"",VLOOKUP(X1533,'Anlagentypen strukt inkl RD end'!$A$2:$H$40,8),"")</f>
        <v/>
      </c>
      <c r="AC1533" s="24" t="str">
        <f>IF(Y1533&lt;&gt;"",VLOOKUP(Y1533,'Anlagentypen strukt inkl RD end'!$A$2:$H$40,8),"")</f>
        <v/>
      </c>
      <c r="AD1533" s="24" t="str">
        <f>IF(Z1533&lt;&gt;"",VLOOKUP(Z1533,'Anlagentypen strukt inkl RD end'!$A$2:$H$40,8),"")</f>
        <v/>
      </c>
      <c r="AE1533" s="63" t="str">
        <f t="shared" si="443"/>
        <v/>
      </c>
      <c r="AF1533" s="25"/>
      <c r="AG1533" s="25"/>
      <c r="AH1533" s="25"/>
      <c r="AI1533" s="25"/>
      <c r="AJ1533" s="47" t="str">
        <f t="shared" si="431"/>
        <v/>
      </c>
      <c r="AK1533" s="48" t="str">
        <f t="shared" si="426"/>
        <v/>
      </c>
      <c r="AL1533" s="47" t="str">
        <f t="shared" si="436"/>
        <v/>
      </c>
      <c r="AM1533" s="26"/>
      <c r="AN1533" s="36" t="str">
        <f t="shared" si="427"/>
        <v/>
      </c>
      <c r="AO1533" s="39" t="str">
        <f t="shared" si="440"/>
        <v/>
      </c>
      <c r="AP1533" s="39" t="str">
        <f t="shared" si="432"/>
        <v>X</v>
      </c>
      <c r="AQ1533" s="97" t="str">
        <f t="shared" si="428"/>
        <v/>
      </c>
      <c r="AR1533" s="140" t="str">
        <f>_xlfn.IFNA(IF(AND(MATCH(B1533,SlNrfürStrecke!A:A,0)&gt;0,MATCH(C1533,SlNrfürStrecke!B:B,0)&gt;0)=TRUE,"ja","nein"),"nein")</f>
        <v>ja</v>
      </c>
      <c r="AS1533" s="140" t="str">
        <f t="shared" si="433"/>
        <v>ja</v>
      </c>
      <c r="AT1533" s="113" t="str">
        <f t="shared" si="434"/>
        <v>Nein</v>
      </c>
      <c r="AU1533" s="113"/>
      <c r="AV1533" s="141" t="s">
        <v>3607</v>
      </c>
    </row>
    <row r="1534" spans="1:48" s="39" customFormat="1" ht="26.4" hidden="1" x14ac:dyDescent="0.25">
      <c r="A1534" s="23"/>
      <c r="B1534" s="77">
        <v>94105</v>
      </c>
      <c r="C1534" s="81" t="s">
        <v>7</v>
      </c>
      <c r="D1534" s="81" t="s">
        <v>8</v>
      </c>
      <c r="E1534" s="37" t="b">
        <f t="shared" si="435"/>
        <v>0</v>
      </c>
      <c r="F1534" s="37" t="b">
        <f t="shared" si="429"/>
        <v>0</v>
      </c>
      <c r="G1534" s="38" t="str">
        <f t="shared" si="437"/>
        <v>94105 77 g</v>
      </c>
      <c r="H1534" s="18" t="s">
        <v>2244</v>
      </c>
      <c r="I1534" s="94" t="s">
        <v>9</v>
      </c>
      <c r="J1534" s="19" t="s">
        <v>3</v>
      </c>
      <c r="K1534" s="19" t="s">
        <v>3</v>
      </c>
      <c r="L1534" s="51"/>
      <c r="M1534" s="51"/>
      <c r="N1534" s="19" t="str">
        <f t="shared" si="438"/>
        <v/>
      </c>
      <c r="O1534" s="22" t="str">
        <f t="shared" ca="1" si="441"/>
        <v>ja</v>
      </c>
      <c r="P1534" s="22" t="str">
        <f t="shared" ca="1" si="442"/>
        <v>ja</v>
      </c>
      <c r="Q1534" s="20" t="str">
        <f t="shared" ca="1" si="439"/>
        <v>Ja</v>
      </c>
      <c r="R1534" s="53" t="s">
        <v>2245</v>
      </c>
      <c r="S1534" s="84"/>
      <c r="T1534" s="83"/>
      <c r="U1534" s="33" t="str">
        <f t="shared" si="430"/>
        <v/>
      </c>
      <c r="V1534" s="29"/>
      <c r="W1534" s="35"/>
      <c r="X1534" s="35"/>
      <c r="Y1534" s="35"/>
      <c r="Z1534" s="35"/>
      <c r="AA1534" s="24" t="str">
        <f>IF(W1534&lt;&gt;"",VLOOKUP(W1534,'Anlagentypen strukt inkl RD end'!$A$2:$H$40,8),"")</f>
        <v/>
      </c>
      <c r="AB1534" s="24" t="str">
        <f>IF(X1534&lt;&gt;"",VLOOKUP(X1534,'Anlagentypen strukt inkl RD end'!$A$2:$H$40,8),"")</f>
        <v/>
      </c>
      <c r="AC1534" s="24" t="str">
        <f>IF(Y1534&lt;&gt;"",VLOOKUP(Y1534,'Anlagentypen strukt inkl RD end'!$A$2:$H$40,8),"")</f>
        <v/>
      </c>
      <c r="AD1534" s="24" t="str">
        <f>IF(Z1534&lt;&gt;"",VLOOKUP(Z1534,'Anlagentypen strukt inkl RD end'!$A$2:$H$40,8),"")</f>
        <v/>
      </c>
      <c r="AE1534" s="63" t="str">
        <f t="shared" si="443"/>
        <v/>
      </c>
      <c r="AF1534" s="25"/>
      <c r="AG1534" s="25"/>
      <c r="AH1534" s="25"/>
      <c r="AI1534" s="25"/>
      <c r="AJ1534" s="47" t="str">
        <f t="shared" si="431"/>
        <v/>
      </c>
      <c r="AK1534" s="48" t="str">
        <f t="shared" si="426"/>
        <v/>
      </c>
      <c r="AL1534" s="47" t="str">
        <f t="shared" si="436"/>
        <v/>
      </c>
      <c r="AM1534" s="26"/>
      <c r="AN1534" s="36" t="str">
        <f t="shared" si="427"/>
        <v/>
      </c>
      <c r="AO1534" s="39" t="str">
        <f t="shared" si="440"/>
        <v/>
      </c>
      <c r="AP1534" s="39" t="str">
        <f t="shared" si="432"/>
        <v/>
      </c>
      <c r="AQ1534" s="97" t="str">
        <f t="shared" si="428"/>
        <v/>
      </c>
      <c r="AR1534" s="113" t="str">
        <f>_xlfn.IFNA(IF(AND(MATCH(B1534,SlNrfürStrecke!A:A,0)&gt;0,MATCH(C1534,SlNrfürStrecke!B:B,0)&gt;0)=TRUE,"ja","nein"),"nein")</f>
        <v>nein</v>
      </c>
      <c r="AS1534" s="140" t="str">
        <f t="shared" si="433"/>
        <v>nein</v>
      </c>
      <c r="AT1534" s="113" t="str">
        <f t="shared" si="434"/>
        <v>Ja</v>
      </c>
      <c r="AU1534" s="113"/>
      <c r="AV1534" s="141" t="s">
        <v>3607</v>
      </c>
    </row>
    <row r="1535" spans="1:48" s="39" customFormat="1" ht="26.4" hidden="1" x14ac:dyDescent="0.25">
      <c r="A1535" s="23"/>
      <c r="B1535" s="77">
        <v>94105</v>
      </c>
      <c r="C1535" s="81" t="s">
        <v>142</v>
      </c>
      <c r="D1535" s="81" t="s">
        <v>3</v>
      </c>
      <c r="E1535" s="37" t="b">
        <f t="shared" si="435"/>
        <v>0</v>
      </c>
      <c r="F1535" s="37" t="b">
        <f t="shared" si="429"/>
        <v>0</v>
      </c>
      <c r="G1535" s="38" t="str">
        <f t="shared" si="437"/>
        <v xml:space="preserve">94105 91 </v>
      </c>
      <c r="H1535" s="18" t="s">
        <v>2244</v>
      </c>
      <c r="I1535" s="94" t="s">
        <v>3164</v>
      </c>
      <c r="J1535" s="19" t="s">
        <v>3</v>
      </c>
      <c r="K1535" s="19" t="s">
        <v>3</v>
      </c>
      <c r="L1535" s="51"/>
      <c r="M1535" s="51"/>
      <c r="N1535" s="19" t="str">
        <f t="shared" si="438"/>
        <v/>
      </c>
      <c r="O1535" s="22" t="str">
        <f t="shared" ca="1" si="441"/>
        <v>ja</v>
      </c>
      <c r="P1535" s="22" t="str">
        <f t="shared" ca="1" si="442"/>
        <v>ja</v>
      </c>
      <c r="Q1535" s="20" t="str">
        <f t="shared" ca="1" si="439"/>
        <v>Ja</v>
      </c>
      <c r="R1535" s="53" t="s">
        <v>2246</v>
      </c>
      <c r="S1535" s="73"/>
      <c r="T1535" s="28"/>
      <c r="U1535" s="33" t="str">
        <f t="shared" si="430"/>
        <v/>
      </c>
      <c r="V1535" s="29"/>
      <c r="W1535" s="35"/>
      <c r="X1535" s="35"/>
      <c r="Y1535" s="35"/>
      <c r="Z1535" s="35"/>
      <c r="AA1535" s="24" t="str">
        <f>IF(W1535&lt;&gt;"",VLOOKUP(W1535,'Anlagentypen strukt inkl RD end'!$A$2:$H$40,8),"")</f>
        <v/>
      </c>
      <c r="AB1535" s="24" t="str">
        <f>IF(X1535&lt;&gt;"",VLOOKUP(X1535,'Anlagentypen strukt inkl RD end'!$A$2:$H$40,8),"")</f>
        <v/>
      </c>
      <c r="AC1535" s="24" t="str">
        <f>IF(Y1535&lt;&gt;"",VLOOKUP(Y1535,'Anlagentypen strukt inkl RD end'!$A$2:$H$40,8),"")</f>
        <v/>
      </c>
      <c r="AD1535" s="24" t="str">
        <f>IF(Z1535&lt;&gt;"",VLOOKUP(Z1535,'Anlagentypen strukt inkl RD end'!$A$2:$H$40,8),"")</f>
        <v/>
      </c>
      <c r="AE1535" s="63" t="str">
        <f t="shared" si="443"/>
        <v/>
      </c>
      <c r="AF1535" s="25"/>
      <c r="AG1535" s="25"/>
      <c r="AH1535" s="25"/>
      <c r="AI1535" s="25"/>
      <c r="AJ1535" s="47" t="str">
        <f t="shared" si="431"/>
        <v/>
      </c>
      <c r="AK1535" s="48" t="str">
        <f t="shared" si="426"/>
        <v/>
      </c>
      <c r="AL1535" s="47" t="str">
        <f t="shared" si="436"/>
        <v/>
      </c>
      <c r="AM1535" s="26"/>
      <c r="AN1535" s="36" t="str">
        <f t="shared" si="427"/>
        <v/>
      </c>
      <c r="AO1535" s="39" t="str">
        <f t="shared" si="440"/>
        <v/>
      </c>
      <c r="AP1535" s="39" t="str">
        <f t="shared" si="432"/>
        <v/>
      </c>
      <c r="AQ1535" s="97" t="str">
        <f t="shared" si="428"/>
        <v/>
      </c>
      <c r="AR1535" s="113" t="str">
        <f>_xlfn.IFNA(IF(AND(MATCH(B1535,SlNrfürStrecke!A:A,0)&gt;0,MATCH(C1535,SlNrfürStrecke!B:B,0)&gt;0)=TRUE,"ja","nein"),"nein")</f>
        <v>nein</v>
      </c>
      <c r="AS1535" s="140" t="str">
        <f t="shared" si="433"/>
        <v>nein</v>
      </c>
      <c r="AT1535" s="113" t="str">
        <f t="shared" si="434"/>
        <v>Ja</v>
      </c>
      <c r="AU1535" s="113"/>
      <c r="AV1535" s="141" t="s">
        <v>3607</v>
      </c>
    </row>
    <row r="1536" spans="1:48" s="39" customFormat="1" ht="26.4" x14ac:dyDescent="0.25">
      <c r="A1536" s="23" t="s">
        <v>2345</v>
      </c>
      <c r="B1536" s="77">
        <v>94106</v>
      </c>
      <c r="C1536" s="80" t="s">
        <v>3</v>
      </c>
      <c r="D1536" s="81" t="s">
        <v>3</v>
      </c>
      <c r="E1536" s="37" t="b">
        <f t="shared" si="435"/>
        <v>1</v>
      </c>
      <c r="F1536" s="37" t="b">
        <f t="shared" si="429"/>
        <v>0</v>
      </c>
      <c r="G1536" s="38" t="str">
        <f t="shared" si="437"/>
        <v xml:space="preserve">94106  </v>
      </c>
      <c r="H1536" s="18" t="s">
        <v>2248</v>
      </c>
      <c r="I1536" s="93" t="s">
        <v>2346</v>
      </c>
      <c r="J1536" s="19" t="s">
        <v>3</v>
      </c>
      <c r="K1536" s="19" t="s">
        <v>3</v>
      </c>
      <c r="L1536" s="51"/>
      <c r="M1536" s="51"/>
      <c r="N1536" s="19" t="str">
        <f t="shared" si="438"/>
        <v/>
      </c>
      <c r="O1536" s="22" t="str">
        <f t="shared" ca="1" si="441"/>
        <v>ja</v>
      </c>
      <c r="P1536" s="22" t="str">
        <f t="shared" ca="1" si="442"/>
        <v>ja</v>
      </c>
      <c r="Q1536" s="20" t="str">
        <f t="shared" ca="1" si="439"/>
        <v>Ja</v>
      </c>
      <c r="R1536" s="53" t="s">
        <v>2247</v>
      </c>
      <c r="S1536" s="73" t="s">
        <v>2345</v>
      </c>
      <c r="T1536" s="28"/>
      <c r="U1536" s="33" t="str">
        <f t="shared" si="430"/>
        <v/>
      </c>
      <c r="V1536" s="29"/>
      <c r="W1536" s="35"/>
      <c r="X1536" s="35"/>
      <c r="Y1536" s="35"/>
      <c r="Z1536" s="35"/>
      <c r="AA1536" s="24" t="str">
        <f>IF(W1536&lt;&gt;"",VLOOKUP(W1536,'Anlagentypen strukt inkl RD end'!$A$2:$H$40,8),"")</f>
        <v/>
      </c>
      <c r="AB1536" s="24" t="str">
        <f>IF(X1536&lt;&gt;"",VLOOKUP(X1536,'Anlagentypen strukt inkl RD end'!$A$2:$H$40,8),"")</f>
        <v/>
      </c>
      <c r="AC1536" s="24" t="str">
        <f>IF(Y1536&lt;&gt;"",VLOOKUP(Y1536,'Anlagentypen strukt inkl RD end'!$A$2:$H$40,8),"")</f>
        <v/>
      </c>
      <c r="AD1536" s="24" t="str">
        <f>IF(Z1536&lt;&gt;"",VLOOKUP(Z1536,'Anlagentypen strukt inkl RD end'!$A$2:$H$40,8),"")</f>
        <v/>
      </c>
      <c r="AE1536" s="63" t="str">
        <f t="shared" si="443"/>
        <v/>
      </c>
      <c r="AF1536" s="25"/>
      <c r="AG1536" s="25"/>
      <c r="AH1536" s="25"/>
      <c r="AI1536" s="25"/>
      <c r="AJ1536" s="47" t="str">
        <f t="shared" si="431"/>
        <v/>
      </c>
      <c r="AK1536" s="48" t="str">
        <f t="shared" si="426"/>
        <v/>
      </c>
      <c r="AL1536" s="47" t="str">
        <f t="shared" si="436"/>
        <v/>
      </c>
      <c r="AM1536" s="26"/>
      <c r="AN1536" s="36" t="str">
        <f t="shared" si="427"/>
        <v/>
      </c>
      <c r="AO1536" s="39" t="str">
        <f t="shared" si="440"/>
        <v/>
      </c>
      <c r="AP1536" s="39" t="str">
        <f t="shared" si="432"/>
        <v>X</v>
      </c>
      <c r="AQ1536" s="97" t="str">
        <f t="shared" si="428"/>
        <v/>
      </c>
      <c r="AR1536" s="140" t="str">
        <f>_xlfn.IFNA(IF(AND(MATCH(B1536,SlNrfürStrecke!A:A,0)&gt;0,MATCH(C1536,SlNrfürStrecke!B:B,0)&gt;0)=TRUE,"ja","nein"),"nein")</f>
        <v>ja</v>
      </c>
      <c r="AS1536" s="140" t="str">
        <f t="shared" si="433"/>
        <v>ja</v>
      </c>
      <c r="AT1536" s="113" t="str">
        <f t="shared" si="434"/>
        <v>Nein</v>
      </c>
      <c r="AU1536" s="113"/>
      <c r="AV1536" s="141" t="s">
        <v>3607</v>
      </c>
    </row>
    <row r="1537" spans="1:48" s="39" customFormat="1" ht="26.4" hidden="1" x14ac:dyDescent="0.25">
      <c r="A1537" s="23"/>
      <c r="B1537" s="77">
        <v>94106</v>
      </c>
      <c r="C1537" s="81" t="s">
        <v>7</v>
      </c>
      <c r="D1537" s="81" t="s">
        <v>8</v>
      </c>
      <c r="E1537" s="37" t="b">
        <f t="shared" si="435"/>
        <v>0</v>
      </c>
      <c r="F1537" s="37" t="b">
        <f t="shared" si="429"/>
        <v>0</v>
      </c>
      <c r="G1537" s="38" t="str">
        <f t="shared" si="437"/>
        <v>94106 77 g</v>
      </c>
      <c r="H1537" s="18" t="s">
        <v>2248</v>
      </c>
      <c r="I1537" s="94" t="s">
        <v>9</v>
      </c>
      <c r="J1537" s="19" t="s">
        <v>3</v>
      </c>
      <c r="K1537" s="19" t="s">
        <v>3</v>
      </c>
      <c r="L1537" s="51"/>
      <c r="M1537" s="51"/>
      <c r="N1537" s="19" t="str">
        <f t="shared" si="438"/>
        <v/>
      </c>
      <c r="O1537" s="22" t="str">
        <f t="shared" ca="1" si="441"/>
        <v>ja</v>
      </c>
      <c r="P1537" s="22" t="str">
        <f t="shared" ca="1" si="442"/>
        <v>ja</v>
      </c>
      <c r="Q1537" s="20" t="str">
        <f t="shared" ca="1" si="439"/>
        <v>Ja</v>
      </c>
      <c r="R1537" s="53" t="s">
        <v>2249</v>
      </c>
      <c r="S1537" s="84"/>
      <c r="T1537" s="83"/>
      <c r="U1537" s="33" t="str">
        <f t="shared" si="430"/>
        <v/>
      </c>
      <c r="V1537" s="29"/>
      <c r="W1537" s="35"/>
      <c r="X1537" s="35"/>
      <c r="Y1537" s="35"/>
      <c r="Z1537" s="35"/>
      <c r="AA1537" s="24" t="str">
        <f>IF(W1537&lt;&gt;"",VLOOKUP(W1537,'Anlagentypen strukt inkl RD end'!$A$2:$H$40,8),"")</f>
        <v/>
      </c>
      <c r="AB1537" s="24" t="str">
        <f>IF(X1537&lt;&gt;"",VLOOKUP(X1537,'Anlagentypen strukt inkl RD end'!$A$2:$H$40,8),"")</f>
        <v/>
      </c>
      <c r="AC1537" s="24" t="str">
        <f>IF(Y1537&lt;&gt;"",VLOOKUP(Y1537,'Anlagentypen strukt inkl RD end'!$A$2:$H$40,8),"")</f>
        <v/>
      </c>
      <c r="AD1537" s="24" t="str">
        <f>IF(Z1537&lt;&gt;"",VLOOKUP(Z1537,'Anlagentypen strukt inkl RD end'!$A$2:$H$40,8),"")</f>
        <v/>
      </c>
      <c r="AE1537" s="63" t="str">
        <f t="shared" si="443"/>
        <v/>
      </c>
      <c r="AF1537" s="25"/>
      <c r="AG1537" s="25"/>
      <c r="AH1537" s="25"/>
      <c r="AI1537" s="25"/>
      <c r="AJ1537" s="47" t="str">
        <f t="shared" si="431"/>
        <v/>
      </c>
      <c r="AK1537" s="48" t="str">
        <f t="shared" si="426"/>
        <v/>
      </c>
      <c r="AL1537" s="47" t="str">
        <f t="shared" si="436"/>
        <v/>
      </c>
      <c r="AM1537" s="26"/>
      <c r="AN1537" s="36" t="str">
        <f t="shared" si="427"/>
        <v/>
      </c>
      <c r="AO1537" s="39" t="str">
        <f t="shared" si="440"/>
        <v/>
      </c>
      <c r="AP1537" s="39" t="str">
        <f t="shared" si="432"/>
        <v/>
      </c>
      <c r="AQ1537" s="97" t="str">
        <f t="shared" si="428"/>
        <v/>
      </c>
      <c r="AR1537" s="113" t="str">
        <f>_xlfn.IFNA(IF(AND(MATCH(B1537,SlNrfürStrecke!A:A,0)&gt;0,MATCH(C1537,SlNrfürStrecke!B:B,0)&gt;0)=TRUE,"ja","nein"),"nein")</f>
        <v>nein</v>
      </c>
      <c r="AS1537" s="140" t="str">
        <f t="shared" si="433"/>
        <v>nein</v>
      </c>
      <c r="AT1537" s="113" t="str">
        <f t="shared" si="434"/>
        <v>Ja</v>
      </c>
      <c r="AU1537" s="113"/>
      <c r="AV1537" s="141" t="s">
        <v>3607</v>
      </c>
    </row>
    <row r="1538" spans="1:48" s="39" customFormat="1" ht="26.4" hidden="1" x14ac:dyDescent="0.25">
      <c r="A1538" s="23"/>
      <c r="B1538" s="77">
        <v>94106</v>
      </c>
      <c r="C1538" s="81" t="s">
        <v>142</v>
      </c>
      <c r="D1538" s="81" t="s">
        <v>3</v>
      </c>
      <c r="E1538" s="37" t="b">
        <f t="shared" si="435"/>
        <v>0</v>
      </c>
      <c r="F1538" s="37" t="b">
        <f t="shared" si="429"/>
        <v>0</v>
      </c>
      <c r="G1538" s="38" t="str">
        <f t="shared" si="437"/>
        <v xml:space="preserve">94106 91 </v>
      </c>
      <c r="H1538" s="18" t="s">
        <v>2248</v>
      </c>
      <c r="I1538" s="94" t="s">
        <v>3164</v>
      </c>
      <c r="J1538" s="19" t="s">
        <v>3</v>
      </c>
      <c r="K1538" s="19" t="s">
        <v>3</v>
      </c>
      <c r="L1538" s="51"/>
      <c r="M1538" s="51"/>
      <c r="N1538" s="19" t="str">
        <f t="shared" si="438"/>
        <v/>
      </c>
      <c r="O1538" s="22" t="str">
        <f t="shared" ca="1" si="441"/>
        <v>ja</v>
      </c>
      <c r="P1538" s="22" t="str">
        <f t="shared" ca="1" si="442"/>
        <v>ja</v>
      </c>
      <c r="Q1538" s="20" t="str">
        <f t="shared" ca="1" si="439"/>
        <v>Ja</v>
      </c>
      <c r="R1538" s="53" t="s">
        <v>2250</v>
      </c>
      <c r="S1538" s="73"/>
      <c r="T1538" s="28"/>
      <c r="U1538" s="33" t="str">
        <f t="shared" si="430"/>
        <v/>
      </c>
      <c r="V1538" s="29"/>
      <c r="W1538" s="35"/>
      <c r="X1538" s="35"/>
      <c r="Y1538" s="35"/>
      <c r="Z1538" s="35"/>
      <c r="AA1538" s="24" t="str">
        <f>IF(W1538&lt;&gt;"",VLOOKUP(W1538,'Anlagentypen strukt inkl RD end'!$A$2:$H$40,8),"")</f>
        <v/>
      </c>
      <c r="AB1538" s="24" t="str">
        <f>IF(X1538&lt;&gt;"",VLOOKUP(X1538,'Anlagentypen strukt inkl RD end'!$A$2:$H$40,8),"")</f>
        <v/>
      </c>
      <c r="AC1538" s="24" t="str">
        <f>IF(Y1538&lt;&gt;"",VLOOKUP(Y1538,'Anlagentypen strukt inkl RD end'!$A$2:$H$40,8),"")</f>
        <v/>
      </c>
      <c r="AD1538" s="24" t="str">
        <f>IF(Z1538&lt;&gt;"",VLOOKUP(Z1538,'Anlagentypen strukt inkl RD end'!$A$2:$H$40,8),"")</f>
        <v/>
      </c>
      <c r="AE1538" s="63" t="str">
        <f t="shared" si="443"/>
        <v/>
      </c>
      <c r="AF1538" s="25"/>
      <c r="AG1538" s="25"/>
      <c r="AH1538" s="25"/>
      <c r="AI1538" s="25"/>
      <c r="AJ1538" s="47" t="str">
        <f t="shared" si="431"/>
        <v/>
      </c>
      <c r="AK1538" s="48" t="str">
        <f t="shared" ref="AK1538:AK1550" si="444">U1538&amp; AE1538 &amp; IF(AF1538 &lt;&gt;"",AF1538&amp;", ","") &amp;IF(AG1538 &lt;&gt;"",AG1538&amp;", ","") &amp;IF(AH1538 &lt;&gt;"",AH1538&amp;", ","")&amp; IF(AI1538 &lt;&gt;"",AI1538&amp;", ","")</f>
        <v/>
      </c>
      <c r="AL1538" s="47" t="str">
        <f t="shared" si="436"/>
        <v/>
      </c>
      <c r="AM1538" s="26"/>
      <c r="AN1538" s="36" t="str">
        <f t="shared" ref="AN1538:AN1596" si="445">IF(AND(V1538="X",AJ1538=""),"R/D-Verfahren für die Behandlung fehlen!","")</f>
        <v/>
      </c>
      <c r="AO1538" s="39" t="str">
        <f t="shared" si="440"/>
        <v/>
      </c>
      <c r="AP1538" s="39" t="str">
        <f t="shared" si="432"/>
        <v/>
      </c>
      <c r="AQ1538" s="97" t="str">
        <f t="shared" ref="AQ1538:AQ1596" si="446">IF(A1538="X",(IF(OR(S1538="X",T1538="X",V1538="X")=TRUE,"","Spalten S, T und V nicht befüllt!")),IF(OR(S1538="X",T1538="X",V1538="X"),"Spalte A nicht befüllt!",""))</f>
        <v/>
      </c>
      <c r="AR1538" s="113" t="str">
        <f>_xlfn.IFNA(IF(AND(MATCH(B1538,SlNrfürStrecke!A:A,0)&gt;0,MATCH(C1538,SlNrfürStrecke!B:B,0)&gt;0)=TRUE,"ja","nein"),"nein")</f>
        <v>nein</v>
      </c>
      <c r="AS1538" s="140" t="str">
        <f t="shared" si="433"/>
        <v>nein</v>
      </c>
      <c r="AT1538" s="113" t="str">
        <f t="shared" si="434"/>
        <v>Ja</v>
      </c>
      <c r="AU1538" s="113"/>
      <c r="AV1538" s="141" t="s">
        <v>3607</v>
      </c>
    </row>
    <row r="1539" spans="1:48" s="39" customFormat="1" x14ac:dyDescent="0.25">
      <c r="A1539" s="23" t="s">
        <v>2345</v>
      </c>
      <c r="B1539" s="77">
        <v>94107</v>
      </c>
      <c r="C1539" s="80" t="s">
        <v>3</v>
      </c>
      <c r="D1539" s="81" t="s">
        <v>3</v>
      </c>
      <c r="E1539" s="37" t="b">
        <f t="shared" si="435"/>
        <v>1</v>
      </c>
      <c r="F1539" s="37" t="b">
        <f t="shared" ref="F1539:F1596" si="447">AND(A1539="X",D1539="g")</f>
        <v>0</v>
      </c>
      <c r="G1539" s="38" t="str">
        <f t="shared" si="437"/>
        <v xml:space="preserve">94107  </v>
      </c>
      <c r="H1539" s="18" t="s">
        <v>2252</v>
      </c>
      <c r="I1539" s="93" t="s">
        <v>2346</v>
      </c>
      <c r="J1539" s="19" t="s">
        <v>3</v>
      </c>
      <c r="K1539" s="19" t="s">
        <v>3</v>
      </c>
      <c r="L1539" s="51"/>
      <c r="M1539" s="51"/>
      <c r="N1539" s="19" t="str">
        <f t="shared" si="438"/>
        <v/>
      </c>
      <c r="O1539" s="22" t="str">
        <f t="shared" ca="1" si="441"/>
        <v>ja</v>
      </c>
      <c r="P1539" s="22" t="str">
        <f t="shared" ca="1" si="442"/>
        <v>ja</v>
      </c>
      <c r="Q1539" s="20" t="str">
        <f t="shared" ca="1" si="439"/>
        <v>Ja</v>
      </c>
      <c r="R1539" s="53" t="s">
        <v>2251</v>
      </c>
      <c r="S1539" s="73" t="s">
        <v>2345</v>
      </c>
      <c r="T1539" s="28"/>
      <c r="U1539" s="33" t="str">
        <f t="shared" ref="U1539:U1596" si="448">IF(T1539="X","R13, D15 ", "")</f>
        <v/>
      </c>
      <c r="V1539" s="29"/>
      <c r="W1539" s="35"/>
      <c r="X1539" s="35"/>
      <c r="Y1539" s="35"/>
      <c r="Z1539" s="35"/>
      <c r="AA1539" s="24" t="str">
        <f>IF(W1539&lt;&gt;"",VLOOKUP(W1539,'Anlagentypen strukt inkl RD end'!$A$2:$H$40,8),"")</f>
        <v/>
      </c>
      <c r="AB1539" s="24" t="str">
        <f>IF(X1539&lt;&gt;"",VLOOKUP(X1539,'Anlagentypen strukt inkl RD end'!$A$2:$H$40,8),"")</f>
        <v/>
      </c>
      <c r="AC1539" s="24" t="str">
        <f>IF(Y1539&lt;&gt;"",VLOOKUP(Y1539,'Anlagentypen strukt inkl RD end'!$A$2:$H$40,8),"")</f>
        <v/>
      </c>
      <c r="AD1539" s="24" t="str">
        <f>IF(Z1539&lt;&gt;"",VLOOKUP(Z1539,'Anlagentypen strukt inkl RD end'!$A$2:$H$40,8),"")</f>
        <v/>
      </c>
      <c r="AE1539" s="63" t="str">
        <f t="shared" si="443"/>
        <v/>
      </c>
      <c r="AF1539" s="25"/>
      <c r="AG1539" s="25"/>
      <c r="AH1539" s="25"/>
      <c r="AI1539" s="25"/>
      <c r="AJ1539" s="47" t="str">
        <f t="shared" ref="AJ1539:AJ1596" si="449">IF(AE1539 &lt;&gt;"",AE1539&amp;", ","") &amp;IF(AF1539 &lt;&gt;"",AF1539&amp;", ","") &amp;IF(AG1539 &lt;&gt;"",AG1539&amp;", ","") &amp;IF(AH1539 &lt;&gt;"",AH1539&amp;", ","")&amp; IF(AI1539 &lt;&gt;"",AI1539&amp;", ","")</f>
        <v/>
      </c>
      <c r="AK1539" s="48" t="str">
        <f t="shared" si="444"/>
        <v/>
      </c>
      <c r="AL1539" s="47" t="str">
        <f t="shared" si="436"/>
        <v/>
      </c>
      <c r="AM1539" s="26"/>
      <c r="AN1539" s="36" t="str">
        <f t="shared" si="445"/>
        <v/>
      </c>
      <c r="AO1539" s="39" t="str">
        <f t="shared" si="440"/>
        <v/>
      </c>
      <c r="AP1539" s="39" t="str">
        <f t="shared" ref="AP1539:AP1596" si="450">IF(OR(A1539="X",S1539="X",T1539="X",V1539="X"),"X","")</f>
        <v>X</v>
      </c>
      <c r="AQ1539" s="97" t="str">
        <f t="shared" si="446"/>
        <v/>
      </c>
      <c r="AR1539" s="140" t="str">
        <f>_xlfn.IFNA(IF(AND(MATCH(B1539,SlNrfürStrecke!A:A,0)&gt;0,MATCH(C1539,SlNrfürStrecke!B:B,0)&gt;0)=TRUE,"ja","nein"),"nein")</f>
        <v>ja</v>
      </c>
      <c r="AS1539" s="140" t="str">
        <f t="shared" ref="AS1539:AS1596" si="451">AR1539</f>
        <v>ja</v>
      </c>
      <c r="AT1539" s="113" t="str">
        <f t="shared" ref="AT1539:AT1596" si="452">IF(AS1539="ja","Nein","Ja")</f>
        <v>Nein</v>
      </c>
      <c r="AU1539" s="113"/>
      <c r="AV1539" s="141" t="s">
        <v>3607</v>
      </c>
    </row>
    <row r="1540" spans="1:48" s="39" customFormat="1" hidden="1" x14ac:dyDescent="0.25">
      <c r="A1540" s="23"/>
      <c r="B1540" s="77">
        <v>94107</v>
      </c>
      <c r="C1540" s="81" t="s">
        <v>7</v>
      </c>
      <c r="D1540" s="81" t="s">
        <v>8</v>
      </c>
      <c r="E1540" s="37" t="b">
        <f t="shared" ref="E1540:E1596" si="453">AND(A1540="X",D1540="")</f>
        <v>0</v>
      </c>
      <c r="F1540" s="37" t="b">
        <f t="shared" si="447"/>
        <v>0</v>
      </c>
      <c r="G1540" s="38" t="str">
        <f t="shared" si="437"/>
        <v>94107 77 g</v>
      </c>
      <c r="H1540" s="18" t="s">
        <v>2252</v>
      </c>
      <c r="I1540" s="94" t="s">
        <v>9</v>
      </c>
      <c r="J1540" s="19" t="s">
        <v>3</v>
      </c>
      <c r="K1540" s="19" t="s">
        <v>3</v>
      </c>
      <c r="L1540" s="51"/>
      <c r="M1540" s="51"/>
      <c r="N1540" s="19" t="str">
        <f t="shared" si="438"/>
        <v/>
      </c>
      <c r="O1540" s="22" t="str">
        <f t="shared" ca="1" si="441"/>
        <v>ja</v>
      </c>
      <c r="P1540" s="22" t="str">
        <f t="shared" ca="1" si="442"/>
        <v>ja</v>
      </c>
      <c r="Q1540" s="20" t="str">
        <f t="shared" ca="1" si="439"/>
        <v>Ja</v>
      </c>
      <c r="R1540" s="53" t="s">
        <v>2253</v>
      </c>
      <c r="S1540" s="84"/>
      <c r="T1540" s="83"/>
      <c r="U1540" s="33" t="str">
        <f t="shared" si="448"/>
        <v/>
      </c>
      <c r="V1540" s="29"/>
      <c r="W1540" s="35"/>
      <c r="X1540" s="35"/>
      <c r="Y1540" s="35"/>
      <c r="Z1540" s="35"/>
      <c r="AA1540" s="24" t="str">
        <f>IF(W1540&lt;&gt;"",VLOOKUP(W1540,'Anlagentypen strukt inkl RD end'!$A$2:$H$40,8),"")</f>
        <v/>
      </c>
      <c r="AB1540" s="24" t="str">
        <f>IF(X1540&lt;&gt;"",VLOOKUP(X1540,'Anlagentypen strukt inkl RD end'!$A$2:$H$40,8),"")</f>
        <v/>
      </c>
      <c r="AC1540" s="24" t="str">
        <f>IF(Y1540&lt;&gt;"",VLOOKUP(Y1540,'Anlagentypen strukt inkl RD end'!$A$2:$H$40,8),"")</f>
        <v/>
      </c>
      <c r="AD1540" s="24" t="str">
        <f>IF(Z1540&lt;&gt;"",VLOOKUP(Z1540,'Anlagentypen strukt inkl RD end'!$A$2:$H$40,8),"")</f>
        <v/>
      </c>
      <c r="AE1540" s="63" t="str">
        <f t="shared" si="443"/>
        <v/>
      </c>
      <c r="AF1540" s="25"/>
      <c r="AG1540" s="25"/>
      <c r="AH1540" s="25"/>
      <c r="AI1540" s="25"/>
      <c r="AJ1540" s="47" t="str">
        <f t="shared" si="449"/>
        <v/>
      </c>
      <c r="AK1540" s="48" t="str">
        <f t="shared" si="444"/>
        <v/>
      </c>
      <c r="AL1540" s="47" t="str">
        <f t="shared" ref="AL1540:AL1596" si="454">AE1540 &amp; IF(AF1540 &lt;&gt;"",AF1540&amp;", ","") &amp;IF(AG1540 &lt;&gt;"",AG1540&amp;", ","") &amp;IF(AH1540 &lt;&gt;"",AH1540&amp;", ","")&amp; IF(AI1540 &lt;&gt;"",AI1540&amp;", ","")</f>
        <v/>
      </c>
      <c r="AM1540" s="26"/>
      <c r="AN1540" s="36" t="str">
        <f t="shared" si="445"/>
        <v/>
      </c>
      <c r="AO1540" s="39" t="str">
        <f t="shared" si="440"/>
        <v/>
      </c>
      <c r="AP1540" s="39" t="str">
        <f t="shared" si="450"/>
        <v/>
      </c>
      <c r="AQ1540" s="97" t="str">
        <f t="shared" si="446"/>
        <v/>
      </c>
      <c r="AR1540" s="113" t="str">
        <f>_xlfn.IFNA(IF(AND(MATCH(B1540,SlNrfürStrecke!A:A,0)&gt;0,MATCH(C1540,SlNrfürStrecke!B:B,0)&gt;0)=TRUE,"ja","nein"),"nein")</f>
        <v>nein</v>
      </c>
      <c r="AS1540" s="140" t="str">
        <f t="shared" si="451"/>
        <v>nein</v>
      </c>
      <c r="AT1540" s="113" t="str">
        <f t="shared" si="452"/>
        <v>Ja</v>
      </c>
      <c r="AU1540" s="113"/>
      <c r="AV1540" s="141" t="s">
        <v>3607</v>
      </c>
    </row>
    <row r="1541" spans="1:48" s="39" customFormat="1" ht="26.4" hidden="1" x14ac:dyDescent="0.25">
      <c r="A1541" s="23"/>
      <c r="B1541" s="77">
        <v>94107</v>
      </c>
      <c r="C1541" s="81" t="s">
        <v>142</v>
      </c>
      <c r="D1541" s="81" t="s">
        <v>3</v>
      </c>
      <c r="E1541" s="37" t="b">
        <f t="shared" si="453"/>
        <v>0</v>
      </c>
      <c r="F1541" s="37" t="b">
        <f t="shared" si="447"/>
        <v>0</v>
      </c>
      <c r="G1541" s="38" t="str">
        <f t="shared" ref="G1541:G1596" si="455">B1541&amp; " " &amp;C1541&amp; " " &amp; D1541</f>
        <v xml:space="preserve">94107 91 </v>
      </c>
      <c r="H1541" s="18" t="s">
        <v>2252</v>
      </c>
      <c r="I1541" s="94" t="s">
        <v>3164</v>
      </c>
      <c r="J1541" s="19" t="s">
        <v>3</v>
      </c>
      <c r="K1541" s="19" t="s">
        <v>3</v>
      </c>
      <c r="L1541" s="51"/>
      <c r="M1541" s="51"/>
      <c r="N1541" s="19" t="str">
        <f t="shared" ref="N1541:N1596" si="456">IF(L1541&amp;M1541 &lt;&gt;"","Ja","")</f>
        <v/>
      </c>
      <c r="O1541" s="22" t="str">
        <f t="shared" ca="1" si="441"/>
        <v>ja</v>
      </c>
      <c r="P1541" s="22" t="str">
        <f t="shared" ca="1" si="442"/>
        <v>ja</v>
      </c>
      <c r="Q1541" s="20" t="str">
        <f t="shared" ref="Q1541:Q1596" ca="1" si="457">IF(OR(O1541="Nein",P1541="Nein"),"Nein","Ja")</f>
        <v>Ja</v>
      </c>
      <c r="R1541" s="53" t="s">
        <v>2254</v>
      </c>
      <c r="S1541" s="73"/>
      <c r="T1541" s="28"/>
      <c r="U1541" s="33" t="str">
        <f t="shared" si="448"/>
        <v/>
      </c>
      <c r="V1541" s="29"/>
      <c r="W1541" s="35"/>
      <c r="X1541" s="35"/>
      <c r="Y1541" s="35"/>
      <c r="Z1541" s="35"/>
      <c r="AA1541" s="24" t="str">
        <f>IF(W1541&lt;&gt;"",VLOOKUP(W1541,'Anlagentypen strukt inkl RD end'!$A$2:$H$40,8),"")</f>
        <v/>
      </c>
      <c r="AB1541" s="24" t="str">
        <f>IF(X1541&lt;&gt;"",VLOOKUP(X1541,'Anlagentypen strukt inkl RD end'!$A$2:$H$40,8),"")</f>
        <v/>
      </c>
      <c r="AC1541" s="24" t="str">
        <f>IF(Y1541&lt;&gt;"",VLOOKUP(Y1541,'Anlagentypen strukt inkl RD end'!$A$2:$H$40,8),"")</f>
        <v/>
      </c>
      <c r="AD1541" s="24" t="str">
        <f>IF(Z1541&lt;&gt;"",VLOOKUP(Z1541,'Anlagentypen strukt inkl RD end'!$A$2:$H$40,8),"")</f>
        <v/>
      </c>
      <c r="AE1541" s="63" t="str">
        <f t="shared" si="443"/>
        <v/>
      </c>
      <c r="AF1541" s="25"/>
      <c r="AG1541" s="25"/>
      <c r="AH1541" s="25"/>
      <c r="AI1541" s="25"/>
      <c r="AJ1541" s="47" t="str">
        <f t="shared" si="449"/>
        <v/>
      </c>
      <c r="AK1541" s="48" t="str">
        <f t="shared" si="444"/>
        <v/>
      </c>
      <c r="AL1541" s="47" t="str">
        <f t="shared" si="454"/>
        <v/>
      </c>
      <c r="AM1541" s="26"/>
      <c r="AN1541" s="36" t="str">
        <f t="shared" si="445"/>
        <v/>
      </c>
      <c r="AO1541" s="39" t="str">
        <f t="shared" si="440"/>
        <v/>
      </c>
      <c r="AP1541" s="39" t="str">
        <f t="shared" si="450"/>
        <v/>
      </c>
      <c r="AQ1541" s="97" t="str">
        <f t="shared" si="446"/>
        <v/>
      </c>
      <c r="AR1541" s="113" t="str">
        <f>_xlfn.IFNA(IF(AND(MATCH(B1541,SlNrfürStrecke!A:A,0)&gt;0,MATCH(C1541,SlNrfürStrecke!B:B,0)&gt;0)=TRUE,"ja","nein"),"nein")</f>
        <v>nein</v>
      </c>
      <c r="AS1541" s="140" t="str">
        <f t="shared" si="451"/>
        <v>nein</v>
      </c>
      <c r="AT1541" s="113" t="str">
        <f t="shared" si="452"/>
        <v>Ja</v>
      </c>
      <c r="AU1541" s="113"/>
      <c r="AV1541" s="141" t="s">
        <v>3607</v>
      </c>
    </row>
    <row r="1542" spans="1:48" s="39" customFormat="1" x14ac:dyDescent="0.25">
      <c r="A1542" s="23" t="s">
        <v>2345</v>
      </c>
      <c r="B1542" s="77">
        <v>94301</v>
      </c>
      <c r="C1542" s="80" t="s">
        <v>3</v>
      </c>
      <c r="D1542" s="81" t="s">
        <v>3</v>
      </c>
      <c r="E1542" s="37" t="b">
        <f t="shared" si="453"/>
        <v>1</v>
      </c>
      <c r="F1542" s="37" t="b">
        <f t="shared" si="447"/>
        <v>0</v>
      </c>
      <c r="G1542" s="38" t="str">
        <f t="shared" si="455"/>
        <v xml:space="preserve">94301  </v>
      </c>
      <c r="H1542" s="18" t="s">
        <v>2256</v>
      </c>
      <c r="I1542" s="93" t="s">
        <v>2346</v>
      </c>
      <c r="J1542" s="19" t="s">
        <v>3</v>
      </c>
      <c r="K1542" s="19" t="s">
        <v>3</v>
      </c>
      <c r="L1542" s="51"/>
      <c r="M1542" s="51"/>
      <c r="N1542" s="19" t="str">
        <f t="shared" si="456"/>
        <v/>
      </c>
      <c r="O1542" s="22" t="str">
        <f t="shared" ca="1" si="441"/>
        <v>ja</v>
      </c>
      <c r="P1542" s="22" t="str">
        <f t="shared" ca="1" si="442"/>
        <v>ja</v>
      </c>
      <c r="Q1542" s="20" t="str">
        <f t="shared" ca="1" si="457"/>
        <v>Ja</v>
      </c>
      <c r="R1542" s="53" t="s">
        <v>2255</v>
      </c>
      <c r="S1542" s="73" t="s">
        <v>2345</v>
      </c>
      <c r="T1542" s="28"/>
      <c r="U1542" s="33" t="str">
        <f t="shared" si="448"/>
        <v/>
      </c>
      <c r="V1542" s="29"/>
      <c r="W1542" s="35"/>
      <c r="X1542" s="35"/>
      <c r="Y1542" s="35"/>
      <c r="Z1542" s="35"/>
      <c r="AA1542" s="24" t="str">
        <f>IF(W1542&lt;&gt;"",VLOOKUP(W1542,'Anlagentypen strukt inkl RD end'!$A$2:$H$40,8),"")</f>
        <v/>
      </c>
      <c r="AB1542" s="24" t="str">
        <f>IF(X1542&lt;&gt;"",VLOOKUP(X1542,'Anlagentypen strukt inkl RD end'!$A$2:$H$40,8),"")</f>
        <v/>
      </c>
      <c r="AC1542" s="24" t="str">
        <f>IF(Y1542&lt;&gt;"",VLOOKUP(Y1542,'Anlagentypen strukt inkl RD end'!$A$2:$H$40,8),"")</f>
        <v/>
      </c>
      <c r="AD1542" s="24" t="str">
        <f>IF(Z1542&lt;&gt;"",VLOOKUP(Z1542,'Anlagentypen strukt inkl RD end'!$A$2:$H$40,8),"")</f>
        <v/>
      </c>
      <c r="AE1542" s="63" t="str">
        <f t="shared" si="443"/>
        <v/>
      </c>
      <c r="AF1542" s="25"/>
      <c r="AG1542" s="25"/>
      <c r="AH1542" s="25"/>
      <c r="AI1542" s="25"/>
      <c r="AJ1542" s="47" t="str">
        <f t="shared" si="449"/>
        <v/>
      </c>
      <c r="AK1542" s="48" t="str">
        <f t="shared" si="444"/>
        <v/>
      </c>
      <c r="AL1542" s="47" t="str">
        <f t="shared" si="454"/>
        <v/>
      </c>
      <c r="AM1542" s="26"/>
      <c r="AN1542" s="36" t="str">
        <f t="shared" si="445"/>
        <v/>
      </c>
      <c r="AO1542" s="39" t="str">
        <f t="shared" si="440"/>
        <v/>
      </c>
      <c r="AP1542" s="39" t="str">
        <f t="shared" si="450"/>
        <v>X</v>
      </c>
      <c r="AQ1542" s="97" t="str">
        <f t="shared" si="446"/>
        <v/>
      </c>
      <c r="AR1542" s="140" t="str">
        <f>_xlfn.IFNA(IF(AND(MATCH(B1542,SlNrfürStrecke!A:A,0)&gt;0,MATCH(C1542,SlNrfürStrecke!B:B,0)&gt;0)=TRUE,"ja","nein"),"nein")</f>
        <v>ja</v>
      </c>
      <c r="AS1542" s="140" t="str">
        <f t="shared" si="451"/>
        <v>ja</v>
      </c>
      <c r="AT1542" s="113" t="str">
        <f t="shared" si="452"/>
        <v>Nein</v>
      </c>
      <c r="AU1542" s="113"/>
      <c r="AV1542" s="141" t="s">
        <v>3607</v>
      </c>
    </row>
    <row r="1543" spans="1:48" s="39" customFormat="1" hidden="1" x14ac:dyDescent="0.25">
      <c r="A1543" s="23"/>
      <c r="B1543" s="77">
        <v>94301</v>
      </c>
      <c r="C1543" s="81" t="s">
        <v>7</v>
      </c>
      <c r="D1543" s="81" t="s">
        <v>8</v>
      </c>
      <c r="E1543" s="37" t="b">
        <f t="shared" si="453"/>
        <v>0</v>
      </c>
      <c r="F1543" s="37" t="b">
        <f t="shared" si="447"/>
        <v>0</v>
      </c>
      <c r="G1543" s="38" t="str">
        <f t="shared" si="455"/>
        <v>94301 77 g</v>
      </c>
      <c r="H1543" s="18" t="s">
        <v>2256</v>
      </c>
      <c r="I1543" s="94" t="s">
        <v>9</v>
      </c>
      <c r="J1543" s="19" t="s">
        <v>3</v>
      </c>
      <c r="K1543" s="19" t="s">
        <v>3</v>
      </c>
      <c r="L1543" s="51"/>
      <c r="M1543" s="51"/>
      <c r="N1543" s="19" t="str">
        <f t="shared" si="456"/>
        <v/>
      </c>
      <c r="O1543" s="22" t="str">
        <f t="shared" ca="1" si="441"/>
        <v>ja</v>
      </c>
      <c r="P1543" s="22" t="str">
        <f t="shared" ca="1" si="442"/>
        <v>ja</v>
      </c>
      <c r="Q1543" s="20" t="str">
        <f t="shared" ca="1" si="457"/>
        <v>Ja</v>
      </c>
      <c r="R1543" s="53" t="s">
        <v>2257</v>
      </c>
      <c r="S1543" s="84"/>
      <c r="T1543" s="83"/>
      <c r="U1543" s="33" t="str">
        <f t="shared" si="448"/>
        <v/>
      </c>
      <c r="V1543" s="29"/>
      <c r="W1543" s="35"/>
      <c r="X1543" s="35"/>
      <c r="Y1543" s="35"/>
      <c r="Z1543" s="35"/>
      <c r="AA1543" s="24" t="str">
        <f>IF(W1543&lt;&gt;"",VLOOKUP(W1543,'Anlagentypen strukt inkl RD end'!$A$2:$H$40,8),"")</f>
        <v/>
      </c>
      <c r="AB1543" s="24" t="str">
        <f>IF(X1543&lt;&gt;"",VLOOKUP(X1543,'Anlagentypen strukt inkl RD end'!$A$2:$H$40,8),"")</f>
        <v/>
      </c>
      <c r="AC1543" s="24" t="str">
        <f>IF(Y1543&lt;&gt;"",VLOOKUP(Y1543,'Anlagentypen strukt inkl RD end'!$A$2:$H$40,8),"")</f>
        <v/>
      </c>
      <c r="AD1543" s="24" t="str">
        <f>IF(Z1543&lt;&gt;"",VLOOKUP(Z1543,'Anlagentypen strukt inkl RD end'!$A$2:$H$40,8),"")</f>
        <v/>
      </c>
      <c r="AE1543" s="63" t="str">
        <f t="shared" si="443"/>
        <v/>
      </c>
      <c r="AF1543" s="25"/>
      <c r="AG1543" s="25"/>
      <c r="AH1543" s="25"/>
      <c r="AI1543" s="25"/>
      <c r="AJ1543" s="47" t="str">
        <f t="shared" si="449"/>
        <v/>
      </c>
      <c r="AK1543" s="48" t="str">
        <f t="shared" si="444"/>
        <v/>
      </c>
      <c r="AL1543" s="47" t="str">
        <f t="shared" si="454"/>
        <v/>
      </c>
      <c r="AM1543" s="26"/>
      <c r="AN1543" s="36" t="str">
        <f t="shared" si="445"/>
        <v/>
      </c>
      <c r="AO1543" s="39" t="str">
        <f t="shared" ref="AO1543:AO1596" si="458">IF(AN1543&lt;&gt;"",1,"")</f>
        <v/>
      </c>
      <c r="AP1543" s="39" t="str">
        <f t="shared" si="450"/>
        <v/>
      </c>
      <c r="AQ1543" s="97" t="str">
        <f t="shared" si="446"/>
        <v/>
      </c>
      <c r="AR1543" s="113" t="str">
        <f>_xlfn.IFNA(IF(AND(MATCH(B1543,SlNrfürStrecke!A:A,0)&gt;0,MATCH(C1543,SlNrfürStrecke!B:B,0)&gt;0)=TRUE,"ja","nein"),"nein")</f>
        <v>nein</v>
      </c>
      <c r="AS1543" s="140" t="str">
        <f t="shared" si="451"/>
        <v>nein</v>
      </c>
      <c r="AT1543" s="113" t="str">
        <f t="shared" si="452"/>
        <v>Ja</v>
      </c>
      <c r="AU1543" s="113"/>
      <c r="AV1543" s="141" t="s">
        <v>3607</v>
      </c>
    </row>
    <row r="1544" spans="1:48" s="39" customFormat="1" ht="26.4" x14ac:dyDescent="0.25">
      <c r="A1544" s="23" t="s">
        <v>2345</v>
      </c>
      <c r="B1544" s="77">
        <v>94302</v>
      </c>
      <c r="C1544" s="80" t="s">
        <v>3</v>
      </c>
      <c r="D1544" s="81" t="s">
        <v>3</v>
      </c>
      <c r="E1544" s="37" t="b">
        <f t="shared" si="453"/>
        <v>1</v>
      </c>
      <c r="F1544" s="37" t="b">
        <f t="shared" si="447"/>
        <v>0</v>
      </c>
      <c r="G1544" s="38" t="str">
        <f t="shared" si="455"/>
        <v xml:space="preserve">94302  </v>
      </c>
      <c r="H1544" s="18" t="s">
        <v>2259</v>
      </c>
      <c r="I1544" s="93" t="s">
        <v>2346</v>
      </c>
      <c r="J1544" s="19" t="s">
        <v>3</v>
      </c>
      <c r="K1544" s="19" t="s">
        <v>3</v>
      </c>
      <c r="L1544" s="51"/>
      <c r="M1544" s="51"/>
      <c r="N1544" s="19" t="str">
        <f t="shared" si="456"/>
        <v/>
      </c>
      <c r="O1544" s="22" t="str">
        <f t="shared" ca="1" si="441"/>
        <v>ja</v>
      </c>
      <c r="P1544" s="22" t="str">
        <f t="shared" ca="1" si="442"/>
        <v>ja</v>
      </c>
      <c r="Q1544" s="20" t="str">
        <f t="shared" ca="1" si="457"/>
        <v>Ja</v>
      </c>
      <c r="R1544" s="53" t="s">
        <v>2258</v>
      </c>
      <c r="S1544" s="73" t="s">
        <v>2345</v>
      </c>
      <c r="T1544" s="28"/>
      <c r="U1544" s="33" t="str">
        <f t="shared" si="448"/>
        <v/>
      </c>
      <c r="V1544" s="29"/>
      <c r="W1544" s="35"/>
      <c r="X1544" s="35"/>
      <c r="Y1544" s="35"/>
      <c r="Z1544" s="35"/>
      <c r="AA1544" s="24" t="str">
        <f>IF(W1544&lt;&gt;"",VLOOKUP(W1544,'Anlagentypen strukt inkl RD end'!$A$2:$H$40,8),"")</f>
        <v/>
      </c>
      <c r="AB1544" s="24" t="str">
        <f>IF(X1544&lt;&gt;"",VLOOKUP(X1544,'Anlagentypen strukt inkl RD end'!$A$2:$H$40,8),"")</f>
        <v/>
      </c>
      <c r="AC1544" s="24" t="str">
        <f>IF(Y1544&lt;&gt;"",VLOOKUP(Y1544,'Anlagentypen strukt inkl RD end'!$A$2:$H$40,8),"")</f>
        <v/>
      </c>
      <c r="AD1544" s="24" t="str">
        <f>IF(Z1544&lt;&gt;"",VLOOKUP(Z1544,'Anlagentypen strukt inkl RD end'!$A$2:$H$40,8),"")</f>
        <v/>
      </c>
      <c r="AE1544" s="63" t="str">
        <f t="shared" si="443"/>
        <v/>
      </c>
      <c r="AF1544" s="25"/>
      <c r="AG1544" s="25"/>
      <c r="AH1544" s="25"/>
      <c r="AI1544" s="25"/>
      <c r="AJ1544" s="47" t="str">
        <f t="shared" si="449"/>
        <v/>
      </c>
      <c r="AK1544" s="48" t="str">
        <f t="shared" si="444"/>
        <v/>
      </c>
      <c r="AL1544" s="47" t="str">
        <f t="shared" si="454"/>
        <v/>
      </c>
      <c r="AM1544" s="26"/>
      <c r="AN1544" s="36" t="str">
        <f t="shared" si="445"/>
        <v/>
      </c>
      <c r="AO1544" s="39" t="str">
        <f t="shared" si="458"/>
        <v/>
      </c>
      <c r="AP1544" s="39" t="str">
        <f t="shared" si="450"/>
        <v>X</v>
      </c>
      <c r="AQ1544" s="97" t="str">
        <f t="shared" si="446"/>
        <v/>
      </c>
      <c r="AR1544" s="140" t="str">
        <f>_xlfn.IFNA(IF(AND(MATCH(B1544,SlNrfürStrecke!A:A,0)&gt;0,MATCH(C1544,SlNrfürStrecke!B:B,0)&gt;0)=TRUE,"ja","nein"),"nein")</f>
        <v>ja</v>
      </c>
      <c r="AS1544" s="140" t="str">
        <f t="shared" si="451"/>
        <v>ja</v>
      </c>
      <c r="AT1544" s="113" t="str">
        <f t="shared" si="452"/>
        <v>Nein</v>
      </c>
      <c r="AU1544" s="113"/>
      <c r="AV1544" s="141" t="s">
        <v>3607</v>
      </c>
    </row>
    <row r="1545" spans="1:48" s="39" customFormat="1" ht="26.4" hidden="1" x14ac:dyDescent="0.25">
      <c r="A1545" s="23"/>
      <c r="B1545" s="77">
        <v>94302</v>
      </c>
      <c r="C1545" s="81" t="s">
        <v>7</v>
      </c>
      <c r="D1545" s="81" t="s">
        <v>8</v>
      </c>
      <c r="E1545" s="37" t="b">
        <f t="shared" si="453"/>
        <v>0</v>
      </c>
      <c r="F1545" s="37" t="b">
        <f t="shared" si="447"/>
        <v>0</v>
      </c>
      <c r="G1545" s="38" t="str">
        <f t="shared" si="455"/>
        <v>94302 77 g</v>
      </c>
      <c r="H1545" s="18" t="s">
        <v>2259</v>
      </c>
      <c r="I1545" s="94" t="s">
        <v>9</v>
      </c>
      <c r="J1545" s="19" t="s">
        <v>3</v>
      </c>
      <c r="K1545" s="19" t="s">
        <v>3</v>
      </c>
      <c r="L1545" s="51"/>
      <c r="M1545" s="51"/>
      <c r="N1545" s="19" t="str">
        <f t="shared" si="456"/>
        <v/>
      </c>
      <c r="O1545" s="22" t="str">
        <f t="shared" ca="1" si="441"/>
        <v>ja</v>
      </c>
      <c r="P1545" s="22" t="str">
        <f t="shared" ca="1" si="442"/>
        <v>ja</v>
      </c>
      <c r="Q1545" s="20" t="str">
        <f t="shared" ca="1" si="457"/>
        <v>Ja</v>
      </c>
      <c r="R1545" s="53" t="s">
        <v>2260</v>
      </c>
      <c r="S1545" s="84"/>
      <c r="T1545" s="83"/>
      <c r="U1545" s="33" t="str">
        <f t="shared" si="448"/>
        <v/>
      </c>
      <c r="V1545" s="29"/>
      <c r="W1545" s="35"/>
      <c r="X1545" s="35"/>
      <c r="Y1545" s="35"/>
      <c r="Z1545" s="35"/>
      <c r="AA1545" s="24" t="str">
        <f>IF(W1545&lt;&gt;"",VLOOKUP(W1545,'Anlagentypen strukt inkl RD end'!$A$2:$H$40,8),"")</f>
        <v/>
      </c>
      <c r="AB1545" s="24" t="str">
        <f>IF(X1545&lt;&gt;"",VLOOKUP(X1545,'Anlagentypen strukt inkl RD end'!$A$2:$H$40,8),"")</f>
        <v/>
      </c>
      <c r="AC1545" s="24" t="str">
        <f>IF(Y1545&lt;&gt;"",VLOOKUP(Y1545,'Anlagentypen strukt inkl RD end'!$A$2:$H$40,8),"")</f>
        <v/>
      </c>
      <c r="AD1545" s="24" t="str">
        <f>IF(Z1545&lt;&gt;"",VLOOKUP(Z1545,'Anlagentypen strukt inkl RD end'!$A$2:$H$40,8),"")</f>
        <v/>
      </c>
      <c r="AE1545" s="63" t="str">
        <f t="shared" si="443"/>
        <v/>
      </c>
      <c r="AF1545" s="25"/>
      <c r="AG1545" s="25"/>
      <c r="AH1545" s="25"/>
      <c r="AI1545" s="25"/>
      <c r="AJ1545" s="47" t="str">
        <f t="shared" si="449"/>
        <v/>
      </c>
      <c r="AK1545" s="48" t="str">
        <f t="shared" si="444"/>
        <v/>
      </c>
      <c r="AL1545" s="47" t="str">
        <f t="shared" si="454"/>
        <v/>
      </c>
      <c r="AM1545" s="26"/>
      <c r="AN1545" s="36" t="str">
        <f t="shared" si="445"/>
        <v/>
      </c>
      <c r="AO1545" s="39" t="str">
        <f t="shared" si="458"/>
        <v/>
      </c>
      <c r="AP1545" s="39" t="str">
        <f t="shared" si="450"/>
        <v/>
      </c>
      <c r="AQ1545" s="97" t="str">
        <f t="shared" si="446"/>
        <v/>
      </c>
      <c r="AR1545" s="113" t="str">
        <f>_xlfn.IFNA(IF(AND(MATCH(B1545,SlNrfürStrecke!A:A,0)&gt;0,MATCH(C1545,SlNrfürStrecke!B:B,0)&gt;0)=TRUE,"ja","nein"),"nein")</f>
        <v>nein</v>
      </c>
      <c r="AS1545" s="140" t="str">
        <f t="shared" si="451"/>
        <v>nein</v>
      </c>
      <c r="AT1545" s="113" t="str">
        <f t="shared" si="452"/>
        <v>Ja</v>
      </c>
      <c r="AU1545" s="113"/>
      <c r="AV1545" s="141" t="s">
        <v>3607</v>
      </c>
    </row>
    <row r="1546" spans="1:48" s="39" customFormat="1" ht="26.4" x14ac:dyDescent="0.25">
      <c r="A1546" s="23" t="s">
        <v>2345</v>
      </c>
      <c r="B1546" s="77">
        <v>94303</v>
      </c>
      <c r="C1546" s="80" t="s">
        <v>3</v>
      </c>
      <c r="D1546" s="81" t="s">
        <v>3</v>
      </c>
      <c r="E1546" s="37" t="b">
        <f t="shared" si="453"/>
        <v>1</v>
      </c>
      <c r="F1546" s="37" t="b">
        <f t="shared" si="447"/>
        <v>0</v>
      </c>
      <c r="G1546" s="38" t="str">
        <f t="shared" si="455"/>
        <v xml:space="preserve">94303  </v>
      </c>
      <c r="H1546" s="18" t="s">
        <v>2262</v>
      </c>
      <c r="I1546" s="93" t="s">
        <v>2346</v>
      </c>
      <c r="J1546" s="19" t="s">
        <v>3</v>
      </c>
      <c r="K1546" s="19" t="s">
        <v>3</v>
      </c>
      <c r="L1546" s="51"/>
      <c r="M1546" s="51"/>
      <c r="N1546" s="19" t="str">
        <f t="shared" si="456"/>
        <v/>
      </c>
      <c r="O1546" s="22" t="str">
        <f t="shared" ca="1" si="441"/>
        <v>ja</v>
      </c>
      <c r="P1546" s="22" t="str">
        <f t="shared" ca="1" si="442"/>
        <v>ja</v>
      </c>
      <c r="Q1546" s="20" t="str">
        <f t="shared" ca="1" si="457"/>
        <v>Ja</v>
      </c>
      <c r="R1546" s="53" t="s">
        <v>2261</v>
      </c>
      <c r="S1546" s="73" t="s">
        <v>2345</v>
      </c>
      <c r="T1546" s="28"/>
      <c r="U1546" s="33" t="str">
        <f t="shared" si="448"/>
        <v/>
      </c>
      <c r="V1546" s="29"/>
      <c r="W1546" s="35"/>
      <c r="X1546" s="35"/>
      <c r="Y1546" s="35"/>
      <c r="Z1546" s="35"/>
      <c r="AA1546" s="24" t="str">
        <f>IF(W1546&lt;&gt;"",VLOOKUP(W1546,'Anlagentypen strukt inkl RD end'!$A$2:$H$40,8),"")</f>
        <v/>
      </c>
      <c r="AB1546" s="24" t="str">
        <f>IF(X1546&lt;&gt;"",VLOOKUP(X1546,'Anlagentypen strukt inkl RD end'!$A$2:$H$40,8),"")</f>
        <v/>
      </c>
      <c r="AC1546" s="24" t="str">
        <f>IF(Y1546&lt;&gt;"",VLOOKUP(Y1546,'Anlagentypen strukt inkl RD end'!$A$2:$H$40,8),"")</f>
        <v/>
      </c>
      <c r="AD1546" s="24" t="str">
        <f>IF(Z1546&lt;&gt;"",VLOOKUP(Z1546,'Anlagentypen strukt inkl RD end'!$A$2:$H$40,8),"")</f>
        <v/>
      </c>
      <c r="AE1546" s="63" t="str">
        <f t="shared" si="443"/>
        <v/>
      </c>
      <c r="AF1546" s="25"/>
      <c r="AG1546" s="25"/>
      <c r="AH1546" s="25"/>
      <c r="AI1546" s="25"/>
      <c r="AJ1546" s="47" t="str">
        <f t="shared" si="449"/>
        <v/>
      </c>
      <c r="AK1546" s="48" t="str">
        <f t="shared" si="444"/>
        <v/>
      </c>
      <c r="AL1546" s="47" t="str">
        <f t="shared" si="454"/>
        <v/>
      </c>
      <c r="AM1546" s="26"/>
      <c r="AN1546" s="36" t="str">
        <f t="shared" si="445"/>
        <v/>
      </c>
      <c r="AO1546" s="39" t="str">
        <f t="shared" si="458"/>
        <v/>
      </c>
      <c r="AP1546" s="39" t="str">
        <f t="shared" si="450"/>
        <v>X</v>
      </c>
      <c r="AQ1546" s="97" t="str">
        <f t="shared" si="446"/>
        <v/>
      </c>
      <c r="AR1546" s="140" t="str">
        <f>_xlfn.IFNA(IF(AND(MATCH(B1546,SlNrfürStrecke!A:A,0)&gt;0,MATCH(C1546,SlNrfürStrecke!B:B,0)&gt;0)=TRUE,"ja","nein"),"nein")</f>
        <v>ja</v>
      </c>
      <c r="AS1546" s="140" t="str">
        <f t="shared" si="451"/>
        <v>ja</v>
      </c>
      <c r="AT1546" s="113" t="str">
        <f t="shared" si="452"/>
        <v>Nein</v>
      </c>
      <c r="AU1546" s="113"/>
      <c r="AV1546" s="141" t="s">
        <v>3607</v>
      </c>
    </row>
    <row r="1547" spans="1:48" s="39" customFormat="1" ht="26.4" hidden="1" x14ac:dyDescent="0.25">
      <c r="A1547" s="23"/>
      <c r="B1547" s="77">
        <v>94303</v>
      </c>
      <c r="C1547" s="81" t="s">
        <v>7</v>
      </c>
      <c r="D1547" s="81" t="s">
        <v>8</v>
      </c>
      <c r="E1547" s="37" t="b">
        <f t="shared" si="453"/>
        <v>0</v>
      </c>
      <c r="F1547" s="37" t="b">
        <f t="shared" si="447"/>
        <v>0</v>
      </c>
      <c r="G1547" s="38" t="str">
        <f t="shared" si="455"/>
        <v>94303 77 g</v>
      </c>
      <c r="H1547" s="18" t="s">
        <v>2262</v>
      </c>
      <c r="I1547" s="94" t="s">
        <v>9</v>
      </c>
      <c r="J1547" s="19" t="s">
        <v>3</v>
      </c>
      <c r="K1547" s="19" t="s">
        <v>3</v>
      </c>
      <c r="L1547" s="51"/>
      <c r="M1547" s="51"/>
      <c r="N1547" s="19" t="str">
        <f t="shared" si="456"/>
        <v/>
      </c>
      <c r="O1547" s="22" t="str">
        <f t="shared" ca="1" si="441"/>
        <v>ja</v>
      </c>
      <c r="P1547" s="22" t="str">
        <f t="shared" ca="1" si="442"/>
        <v>ja</v>
      </c>
      <c r="Q1547" s="20" t="str">
        <f t="shared" ca="1" si="457"/>
        <v>Ja</v>
      </c>
      <c r="R1547" s="53" t="s">
        <v>2263</v>
      </c>
      <c r="S1547" s="84"/>
      <c r="T1547" s="83"/>
      <c r="U1547" s="33" t="str">
        <f t="shared" si="448"/>
        <v/>
      </c>
      <c r="V1547" s="29"/>
      <c r="W1547" s="35"/>
      <c r="X1547" s="35"/>
      <c r="Y1547" s="35"/>
      <c r="Z1547" s="35"/>
      <c r="AA1547" s="24" t="str">
        <f>IF(W1547&lt;&gt;"",VLOOKUP(W1547,'Anlagentypen strukt inkl RD end'!$A$2:$H$40,8),"")</f>
        <v/>
      </c>
      <c r="AB1547" s="24" t="str">
        <f>IF(X1547&lt;&gt;"",VLOOKUP(X1547,'Anlagentypen strukt inkl RD end'!$A$2:$H$40,8),"")</f>
        <v/>
      </c>
      <c r="AC1547" s="24" t="str">
        <f>IF(Y1547&lt;&gt;"",VLOOKUP(Y1547,'Anlagentypen strukt inkl RD end'!$A$2:$H$40,8),"")</f>
        <v/>
      </c>
      <c r="AD1547" s="24" t="str">
        <f>IF(Z1547&lt;&gt;"",VLOOKUP(Z1547,'Anlagentypen strukt inkl RD end'!$A$2:$H$40,8),"")</f>
        <v/>
      </c>
      <c r="AE1547" s="63" t="str">
        <f t="shared" si="443"/>
        <v/>
      </c>
      <c r="AF1547" s="25"/>
      <c r="AG1547" s="25"/>
      <c r="AH1547" s="25"/>
      <c r="AI1547" s="25"/>
      <c r="AJ1547" s="47" t="str">
        <f t="shared" si="449"/>
        <v/>
      </c>
      <c r="AK1547" s="48" t="str">
        <f t="shared" si="444"/>
        <v/>
      </c>
      <c r="AL1547" s="47" t="str">
        <f t="shared" si="454"/>
        <v/>
      </c>
      <c r="AM1547" s="26"/>
      <c r="AN1547" s="36" t="str">
        <f t="shared" si="445"/>
        <v/>
      </c>
      <c r="AO1547" s="39" t="str">
        <f t="shared" si="458"/>
        <v/>
      </c>
      <c r="AP1547" s="39" t="str">
        <f t="shared" si="450"/>
        <v/>
      </c>
      <c r="AQ1547" s="97" t="str">
        <f t="shared" si="446"/>
        <v/>
      </c>
      <c r="AR1547" s="113" t="str">
        <f>_xlfn.IFNA(IF(AND(MATCH(B1547,SlNrfürStrecke!A:A,0)&gt;0,MATCH(C1547,SlNrfürStrecke!B:B,0)&gt;0)=TRUE,"ja","nein"),"nein")</f>
        <v>nein</v>
      </c>
      <c r="AS1547" s="140" t="str">
        <f t="shared" si="451"/>
        <v>nein</v>
      </c>
      <c r="AT1547" s="113" t="str">
        <f t="shared" si="452"/>
        <v>Ja</v>
      </c>
      <c r="AU1547" s="113"/>
      <c r="AV1547" s="141" t="s">
        <v>3607</v>
      </c>
    </row>
    <row r="1548" spans="1:48" s="39" customFormat="1" ht="26.4" x14ac:dyDescent="0.25">
      <c r="A1548" s="23" t="s">
        <v>2345</v>
      </c>
      <c r="B1548" s="77">
        <v>94501</v>
      </c>
      <c r="C1548" s="80" t="s">
        <v>3</v>
      </c>
      <c r="D1548" s="81" t="s">
        <v>3</v>
      </c>
      <c r="E1548" s="37" t="b">
        <f t="shared" si="453"/>
        <v>1</v>
      </c>
      <c r="F1548" s="37" t="b">
        <f t="shared" si="447"/>
        <v>0</v>
      </c>
      <c r="G1548" s="38" t="str">
        <f t="shared" si="455"/>
        <v xml:space="preserve">94501  </v>
      </c>
      <c r="H1548" s="18" t="s">
        <v>2265</v>
      </c>
      <c r="I1548" s="93" t="s">
        <v>2346</v>
      </c>
      <c r="J1548" s="19" t="s">
        <v>3475</v>
      </c>
      <c r="K1548" s="19" t="s">
        <v>3</v>
      </c>
      <c r="L1548" s="51"/>
      <c r="M1548" s="51"/>
      <c r="N1548" s="19" t="str">
        <f t="shared" si="456"/>
        <v/>
      </c>
      <c r="O1548" s="22" t="str">
        <f t="shared" ca="1" si="441"/>
        <v>ja</v>
      </c>
      <c r="P1548" s="22" t="str">
        <f t="shared" ca="1" si="442"/>
        <v>ja</v>
      </c>
      <c r="Q1548" s="20" t="str">
        <f t="shared" ca="1" si="457"/>
        <v>Ja</v>
      </c>
      <c r="R1548" s="53" t="s">
        <v>2264</v>
      </c>
      <c r="S1548" s="73" t="s">
        <v>2345</v>
      </c>
      <c r="T1548" s="28"/>
      <c r="U1548" s="33" t="str">
        <f t="shared" si="448"/>
        <v/>
      </c>
      <c r="V1548" s="29"/>
      <c r="W1548" s="35"/>
      <c r="X1548" s="35"/>
      <c r="Y1548" s="35"/>
      <c r="Z1548" s="35"/>
      <c r="AA1548" s="24" t="str">
        <f>IF(W1548&lt;&gt;"",VLOOKUP(W1548,'Anlagentypen strukt inkl RD end'!$A$2:$H$40,8),"")</f>
        <v/>
      </c>
      <c r="AB1548" s="24" t="str">
        <f>IF(X1548&lt;&gt;"",VLOOKUP(X1548,'Anlagentypen strukt inkl RD end'!$A$2:$H$40,8),"")</f>
        <v/>
      </c>
      <c r="AC1548" s="24" t="str">
        <f>IF(Y1548&lt;&gt;"",VLOOKUP(Y1548,'Anlagentypen strukt inkl RD end'!$A$2:$H$40,8),"")</f>
        <v/>
      </c>
      <c r="AD1548" s="24" t="str">
        <f>IF(Z1548&lt;&gt;"",VLOOKUP(Z1548,'Anlagentypen strukt inkl RD end'!$A$2:$H$40,8),"")</f>
        <v/>
      </c>
      <c r="AE1548" s="63" t="str">
        <f t="shared" si="443"/>
        <v/>
      </c>
      <c r="AF1548" s="25"/>
      <c r="AG1548" s="25"/>
      <c r="AH1548" s="25"/>
      <c r="AI1548" s="25"/>
      <c r="AJ1548" s="47" t="str">
        <f t="shared" si="449"/>
        <v/>
      </c>
      <c r="AK1548" s="48" t="str">
        <f t="shared" si="444"/>
        <v/>
      </c>
      <c r="AL1548" s="47" t="str">
        <f t="shared" si="454"/>
        <v/>
      </c>
      <c r="AM1548" s="26"/>
      <c r="AN1548" s="36" t="str">
        <f t="shared" si="445"/>
        <v/>
      </c>
      <c r="AO1548" s="39" t="str">
        <f t="shared" si="458"/>
        <v/>
      </c>
      <c r="AP1548" s="39" t="str">
        <f t="shared" si="450"/>
        <v>X</v>
      </c>
      <c r="AQ1548" s="97" t="str">
        <f t="shared" si="446"/>
        <v/>
      </c>
      <c r="AR1548" s="140" t="str">
        <f>_xlfn.IFNA(IF(AND(MATCH(B1548,SlNrfürStrecke!A:A,0)&gt;0,MATCH(C1548,SlNrfürStrecke!B:B,0)&gt;0)=TRUE,"ja","nein"),"nein")</f>
        <v>ja</v>
      </c>
      <c r="AS1548" s="140" t="str">
        <f t="shared" si="451"/>
        <v>ja</v>
      </c>
      <c r="AT1548" s="113" t="str">
        <f t="shared" si="452"/>
        <v>Nein</v>
      </c>
      <c r="AU1548" s="113"/>
      <c r="AV1548" s="141" t="s">
        <v>3607</v>
      </c>
    </row>
    <row r="1549" spans="1:48" s="39" customFormat="1" x14ac:dyDescent="0.25">
      <c r="A1549" s="23" t="s">
        <v>2345</v>
      </c>
      <c r="B1549" s="77">
        <v>94502</v>
      </c>
      <c r="C1549" s="80" t="s">
        <v>3</v>
      </c>
      <c r="D1549" s="81" t="s">
        <v>3</v>
      </c>
      <c r="E1549" s="37" t="b">
        <f t="shared" si="453"/>
        <v>1</v>
      </c>
      <c r="F1549" s="37" t="b">
        <f t="shared" si="447"/>
        <v>0</v>
      </c>
      <c r="G1549" s="38" t="str">
        <f t="shared" si="455"/>
        <v xml:space="preserve">94502  </v>
      </c>
      <c r="H1549" s="18" t="s">
        <v>2267</v>
      </c>
      <c r="I1549" s="93" t="s">
        <v>2346</v>
      </c>
      <c r="J1549" s="19" t="s">
        <v>3475</v>
      </c>
      <c r="K1549" s="19" t="s">
        <v>3</v>
      </c>
      <c r="L1549" s="51"/>
      <c r="M1549" s="51"/>
      <c r="N1549" s="19" t="str">
        <f t="shared" si="456"/>
        <v/>
      </c>
      <c r="O1549" s="22" t="str">
        <f t="shared" ca="1" si="441"/>
        <v>ja</v>
      </c>
      <c r="P1549" s="22" t="str">
        <f t="shared" ca="1" si="442"/>
        <v>ja</v>
      </c>
      <c r="Q1549" s="20" t="str">
        <f t="shared" ca="1" si="457"/>
        <v>Ja</v>
      </c>
      <c r="R1549" s="53" t="s">
        <v>2266</v>
      </c>
      <c r="S1549" s="73" t="s">
        <v>2345</v>
      </c>
      <c r="T1549" s="28"/>
      <c r="U1549" s="33" t="str">
        <f t="shared" si="448"/>
        <v/>
      </c>
      <c r="V1549" s="29"/>
      <c r="W1549" s="35"/>
      <c r="X1549" s="35"/>
      <c r="Y1549" s="35"/>
      <c r="Z1549" s="35"/>
      <c r="AA1549" s="24" t="str">
        <f>IF(W1549&lt;&gt;"",VLOOKUP(W1549,'Anlagentypen strukt inkl RD end'!$A$2:$H$40,8),"")</f>
        <v/>
      </c>
      <c r="AB1549" s="24" t="str">
        <f>IF(X1549&lt;&gt;"",VLOOKUP(X1549,'Anlagentypen strukt inkl RD end'!$A$2:$H$40,8),"")</f>
        <v/>
      </c>
      <c r="AC1549" s="24" t="str">
        <f>IF(Y1549&lt;&gt;"",VLOOKUP(Y1549,'Anlagentypen strukt inkl RD end'!$A$2:$H$40,8),"")</f>
        <v/>
      </c>
      <c r="AD1549" s="24" t="str">
        <f>IF(Z1549&lt;&gt;"",VLOOKUP(Z1549,'Anlagentypen strukt inkl RD end'!$A$2:$H$40,8),"")</f>
        <v/>
      </c>
      <c r="AE1549" s="63" t="str">
        <f t="shared" si="443"/>
        <v/>
      </c>
      <c r="AF1549" s="25"/>
      <c r="AG1549" s="25"/>
      <c r="AH1549" s="25"/>
      <c r="AI1549" s="25"/>
      <c r="AJ1549" s="47" t="str">
        <f t="shared" si="449"/>
        <v/>
      </c>
      <c r="AK1549" s="48" t="str">
        <f t="shared" si="444"/>
        <v/>
      </c>
      <c r="AL1549" s="47" t="str">
        <f t="shared" si="454"/>
        <v/>
      </c>
      <c r="AM1549" s="26"/>
      <c r="AN1549" s="36" t="str">
        <f t="shared" si="445"/>
        <v/>
      </c>
      <c r="AO1549" s="39" t="str">
        <f t="shared" si="458"/>
        <v/>
      </c>
      <c r="AP1549" s="39" t="str">
        <f t="shared" si="450"/>
        <v>X</v>
      </c>
      <c r="AQ1549" s="97" t="str">
        <f t="shared" si="446"/>
        <v/>
      </c>
      <c r="AR1549" s="140" t="str">
        <f>_xlfn.IFNA(IF(AND(MATCH(B1549,SlNrfürStrecke!A:A,0)&gt;0,MATCH(C1549,SlNrfürStrecke!B:B,0)&gt;0)=TRUE,"ja","nein"),"nein")</f>
        <v>ja</v>
      </c>
      <c r="AS1549" s="140" t="str">
        <f t="shared" si="451"/>
        <v>ja</v>
      </c>
      <c r="AT1549" s="113" t="str">
        <f t="shared" si="452"/>
        <v>Nein</v>
      </c>
      <c r="AU1549" s="113"/>
      <c r="AV1549" s="141" t="s">
        <v>3607</v>
      </c>
    </row>
    <row r="1550" spans="1:48" s="39" customFormat="1" x14ac:dyDescent="0.25">
      <c r="A1550" s="23" t="s">
        <v>2345</v>
      </c>
      <c r="B1550" s="77">
        <v>94701</v>
      </c>
      <c r="C1550" s="80" t="s">
        <v>3</v>
      </c>
      <c r="D1550" s="81" t="s">
        <v>3</v>
      </c>
      <c r="E1550" s="37" t="b">
        <f t="shared" si="453"/>
        <v>1</v>
      </c>
      <c r="F1550" s="37" t="b">
        <f t="shared" si="447"/>
        <v>0</v>
      </c>
      <c r="G1550" s="38" t="str">
        <f t="shared" si="455"/>
        <v xml:space="preserve">94701  </v>
      </c>
      <c r="H1550" s="18" t="s">
        <v>2269</v>
      </c>
      <c r="I1550" s="93" t="s">
        <v>2346</v>
      </c>
      <c r="J1550" s="19" t="s">
        <v>3</v>
      </c>
      <c r="K1550" s="19" t="s">
        <v>3</v>
      </c>
      <c r="L1550" s="51"/>
      <c r="M1550" s="51"/>
      <c r="N1550" s="19" t="str">
        <f t="shared" si="456"/>
        <v/>
      </c>
      <c r="O1550" s="22" t="str">
        <f t="shared" ref="O1550:O1596" ca="1" si="459">IF(OR(L1550&lt;TODAY(),L1550=""),"ja","nein")</f>
        <v>ja</v>
      </c>
      <c r="P1550" s="22" t="str">
        <f t="shared" ref="P1550:P1596" ca="1" si="460">IF(OR(M1550&gt;TODAY(),M1550=""),"ja","nein")</f>
        <v>ja</v>
      </c>
      <c r="Q1550" s="20" t="str">
        <f t="shared" ca="1" si="457"/>
        <v>Ja</v>
      </c>
      <c r="R1550" s="53" t="s">
        <v>2268</v>
      </c>
      <c r="S1550" s="73" t="s">
        <v>2345</v>
      </c>
      <c r="T1550" s="28"/>
      <c r="U1550" s="33" t="str">
        <f t="shared" si="448"/>
        <v/>
      </c>
      <c r="V1550" s="29"/>
      <c r="W1550" s="35"/>
      <c r="X1550" s="35"/>
      <c r="Y1550" s="35"/>
      <c r="Z1550" s="35"/>
      <c r="AA1550" s="24" t="str">
        <f>IF(W1550&lt;&gt;"",VLOOKUP(W1550,'Anlagentypen strukt inkl RD end'!$A$2:$H$40,8),"")</f>
        <v/>
      </c>
      <c r="AB1550" s="24" t="str">
        <f>IF(X1550&lt;&gt;"",VLOOKUP(X1550,'Anlagentypen strukt inkl RD end'!$A$2:$H$40,8),"")</f>
        <v/>
      </c>
      <c r="AC1550" s="24" t="str">
        <f>IF(Y1550&lt;&gt;"",VLOOKUP(Y1550,'Anlagentypen strukt inkl RD end'!$A$2:$H$40,8),"")</f>
        <v/>
      </c>
      <c r="AD1550" s="24" t="str">
        <f>IF(Z1550&lt;&gt;"",VLOOKUP(Z1550,'Anlagentypen strukt inkl RD end'!$A$2:$H$40,8),"")</f>
        <v/>
      </c>
      <c r="AE1550" s="63" t="str">
        <f t="shared" si="443"/>
        <v/>
      </c>
      <c r="AF1550" s="25"/>
      <c r="AG1550" s="25"/>
      <c r="AH1550" s="25"/>
      <c r="AI1550" s="25"/>
      <c r="AJ1550" s="47" t="str">
        <f t="shared" si="449"/>
        <v/>
      </c>
      <c r="AK1550" s="48" t="str">
        <f t="shared" si="444"/>
        <v/>
      </c>
      <c r="AL1550" s="47" t="str">
        <f t="shared" si="454"/>
        <v/>
      </c>
      <c r="AM1550" s="26"/>
      <c r="AN1550" s="36" t="str">
        <f t="shared" si="445"/>
        <v/>
      </c>
      <c r="AO1550" s="39" t="str">
        <f t="shared" si="458"/>
        <v/>
      </c>
      <c r="AP1550" s="39" t="str">
        <f t="shared" si="450"/>
        <v>X</v>
      </c>
      <c r="AQ1550" s="97" t="str">
        <f t="shared" si="446"/>
        <v/>
      </c>
      <c r="AR1550" s="140" t="str">
        <f>_xlfn.IFNA(IF(AND(MATCH(B1550,SlNrfürStrecke!A:A,0)&gt;0,MATCH(C1550,SlNrfürStrecke!B:B,0)&gt;0)=TRUE,"ja","nein"),"nein")</f>
        <v>ja</v>
      </c>
      <c r="AS1550" s="140" t="str">
        <f t="shared" si="451"/>
        <v>ja</v>
      </c>
      <c r="AT1550" s="113" t="str">
        <f t="shared" si="452"/>
        <v>Nein</v>
      </c>
      <c r="AU1550" s="113"/>
      <c r="AV1550" s="141" t="s">
        <v>3607</v>
      </c>
    </row>
    <row r="1551" spans="1:48" s="39" customFormat="1" hidden="1" x14ac:dyDescent="0.25">
      <c r="A1551" s="23"/>
      <c r="B1551" s="77">
        <v>94701</v>
      </c>
      <c r="C1551" s="81" t="s">
        <v>7</v>
      </c>
      <c r="D1551" s="81" t="s">
        <v>8</v>
      </c>
      <c r="E1551" s="37" t="b">
        <f t="shared" si="453"/>
        <v>0</v>
      </c>
      <c r="F1551" s="37" t="b">
        <f t="shared" si="447"/>
        <v>0</v>
      </c>
      <c r="G1551" s="38" t="str">
        <f t="shared" si="455"/>
        <v>94701 77 g</v>
      </c>
      <c r="H1551" s="18" t="s">
        <v>2269</v>
      </c>
      <c r="I1551" s="94" t="s">
        <v>9</v>
      </c>
      <c r="J1551" s="19" t="s">
        <v>3</v>
      </c>
      <c r="K1551" s="19" t="s">
        <v>3</v>
      </c>
      <c r="L1551" s="51"/>
      <c r="M1551" s="51"/>
      <c r="N1551" s="19" t="str">
        <f t="shared" si="456"/>
        <v/>
      </c>
      <c r="O1551" s="22" t="str">
        <f t="shared" ca="1" si="459"/>
        <v>ja</v>
      </c>
      <c r="P1551" s="22" t="str">
        <f t="shared" ca="1" si="460"/>
        <v>ja</v>
      </c>
      <c r="Q1551" s="20" t="str">
        <f t="shared" ca="1" si="457"/>
        <v>Ja</v>
      </c>
      <c r="R1551" s="53" t="s">
        <v>2270</v>
      </c>
      <c r="S1551" s="84"/>
      <c r="T1551" s="83"/>
      <c r="U1551" s="33" t="str">
        <f t="shared" si="448"/>
        <v/>
      </c>
      <c r="V1551" s="29"/>
      <c r="W1551" s="35"/>
      <c r="X1551" s="35"/>
      <c r="Y1551" s="35"/>
      <c r="Z1551" s="35"/>
      <c r="AA1551" s="24" t="str">
        <f>IF(W1551&lt;&gt;"",VLOOKUP(W1551,'Anlagentypen strukt inkl RD end'!$A$2:$H$40,8),"")</f>
        <v/>
      </c>
      <c r="AB1551" s="24" t="str">
        <f>IF(X1551&lt;&gt;"",VLOOKUP(X1551,'Anlagentypen strukt inkl RD end'!$A$2:$H$40,8),"")</f>
        <v/>
      </c>
      <c r="AC1551" s="24" t="str">
        <f>IF(Y1551&lt;&gt;"",VLOOKUP(Y1551,'Anlagentypen strukt inkl RD end'!$A$2:$H$40,8),"")</f>
        <v/>
      </c>
      <c r="AD1551" s="24" t="str">
        <f>IF(Z1551&lt;&gt;"",VLOOKUP(Z1551,'Anlagentypen strukt inkl RD end'!$A$2:$H$40,8),"")</f>
        <v/>
      </c>
      <c r="AE1551" s="63" t="str">
        <f t="shared" ref="AE1551:AE1596" si="461">AA1551&amp;AB1551&amp;AD1551</f>
        <v/>
      </c>
      <c r="AF1551" s="25"/>
      <c r="AG1551" s="25"/>
      <c r="AH1551" s="25"/>
      <c r="AI1551" s="25"/>
      <c r="AJ1551" s="47" t="str">
        <f t="shared" si="449"/>
        <v/>
      </c>
      <c r="AK1551" s="48" t="str">
        <f t="shared" ref="AK1551:AK1596" si="462">U1551&amp; AE1551 &amp; IF(AF1551 &lt;&gt;"",AF1551&amp;", ","") &amp;IF(AG1551 &lt;&gt;"",AG1551&amp;", ","") &amp;IF(AH1551 &lt;&gt;"",AH1551&amp;", ","")&amp; IF(AI1551 &lt;&gt;"",AI1551&amp;", ","")</f>
        <v/>
      </c>
      <c r="AL1551" s="47" t="str">
        <f t="shared" si="454"/>
        <v/>
      </c>
      <c r="AM1551" s="26"/>
      <c r="AN1551" s="36" t="str">
        <f t="shared" si="445"/>
        <v/>
      </c>
      <c r="AO1551" s="39" t="str">
        <f t="shared" si="458"/>
        <v/>
      </c>
      <c r="AP1551" s="39" t="str">
        <f t="shared" si="450"/>
        <v/>
      </c>
      <c r="AQ1551" s="97" t="str">
        <f t="shared" si="446"/>
        <v/>
      </c>
      <c r="AR1551" s="113" t="str">
        <f>_xlfn.IFNA(IF(AND(MATCH(B1551,SlNrfürStrecke!A:A,0)&gt;0,MATCH(C1551,SlNrfürStrecke!B:B,0)&gt;0)=TRUE,"ja","nein"),"nein")</f>
        <v>nein</v>
      </c>
      <c r="AS1551" s="140" t="str">
        <f t="shared" si="451"/>
        <v>nein</v>
      </c>
      <c r="AT1551" s="113" t="str">
        <f t="shared" si="452"/>
        <v>Ja</v>
      </c>
      <c r="AU1551" s="113"/>
      <c r="AV1551" s="141" t="s">
        <v>3607</v>
      </c>
    </row>
    <row r="1552" spans="1:48" s="39" customFormat="1" x14ac:dyDescent="0.25">
      <c r="A1552" s="23" t="s">
        <v>2345</v>
      </c>
      <c r="B1552" s="77">
        <v>94702</v>
      </c>
      <c r="C1552" s="80" t="s">
        <v>3</v>
      </c>
      <c r="D1552" s="81" t="s">
        <v>3</v>
      </c>
      <c r="E1552" s="37" t="b">
        <f t="shared" si="453"/>
        <v>1</v>
      </c>
      <c r="F1552" s="37" t="b">
        <f t="shared" si="447"/>
        <v>0</v>
      </c>
      <c r="G1552" s="38" t="str">
        <f t="shared" si="455"/>
        <v xml:space="preserve">94702  </v>
      </c>
      <c r="H1552" s="18" t="s">
        <v>2272</v>
      </c>
      <c r="I1552" s="93" t="s">
        <v>2346</v>
      </c>
      <c r="J1552" s="19" t="s">
        <v>3</v>
      </c>
      <c r="K1552" s="19" t="s">
        <v>3</v>
      </c>
      <c r="L1552" s="51"/>
      <c r="M1552" s="51"/>
      <c r="N1552" s="19" t="str">
        <f t="shared" si="456"/>
        <v/>
      </c>
      <c r="O1552" s="22" t="str">
        <f t="shared" ca="1" si="459"/>
        <v>ja</v>
      </c>
      <c r="P1552" s="22" t="str">
        <f t="shared" ca="1" si="460"/>
        <v>ja</v>
      </c>
      <c r="Q1552" s="20" t="str">
        <f t="shared" ca="1" si="457"/>
        <v>Ja</v>
      </c>
      <c r="R1552" s="53" t="s">
        <v>2271</v>
      </c>
      <c r="S1552" s="73" t="s">
        <v>2345</v>
      </c>
      <c r="T1552" s="28"/>
      <c r="U1552" s="33" t="str">
        <f t="shared" si="448"/>
        <v/>
      </c>
      <c r="V1552" s="29"/>
      <c r="W1552" s="35"/>
      <c r="X1552" s="35"/>
      <c r="Y1552" s="35"/>
      <c r="Z1552" s="35"/>
      <c r="AA1552" s="24" t="str">
        <f>IF(W1552&lt;&gt;"",VLOOKUP(W1552,'Anlagentypen strukt inkl RD end'!$A$2:$H$40,8),"")</f>
        <v/>
      </c>
      <c r="AB1552" s="24" t="str">
        <f>IF(X1552&lt;&gt;"",VLOOKUP(X1552,'Anlagentypen strukt inkl RD end'!$A$2:$H$40,8),"")</f>
        <v/>
      </c>
      <c r="AC1552" s="24" t="str">
        <f>IF(Y1552&lt;&gt;"",VLOOKUP(Y1552,'Anlagentypen strukt inkl RD end'!$A$2:$H$40,8),"")</f>
        <v/>
      </c>
      <c r="AD1552" s="24" t="str">
        <f>IF(Z1552&lt;&gt;"",VLOOKUP(Z1552,'Anlagentypen strukt inkl RD end'!$A$2:$H$40,8),"")</f>
        <v/>
      </c>
      <c r="AE1552" s="63" t="str">
        <f t="shared" si="461"/>
        <v/>
      </c>
      <c r="AF1552" s="25"/>
      <c r="AG1552" s="25"/>
      <c r="AH1552" s="25"/>
      <c r="AI1552" s="25"/>
      <c r="AJ1552" s="47" t="str">
        <f t="shared" si="449"/>
        <v/>
      </c>
      <c r="AK1552" s="48" t="str">
        <f t="shared" si="462"/>
        <v/>
      </c>
      <c r="AL1552" s="47" t="str">
        <f t="shared" si="454"/>
        <v/>
      </c>
      <c r="AM1552" s="26"/>
      <c r="AN1552" s="36" t="str">
        <f t="shared" si="445"/>
        <v/>
      </c>
      <c r="AO1552" s="39" t="str">
        <f t="shared" si="458"/>
        <v/>
      </c>
      <c r="AP1552" s="39" t="str">
        <f t="shared" si="450"/>
        <v>X</v>
      </c>
      <c r="AQ1552" s="97" t="str">
        <f t="shared" si="446"/>
        <v/>
      </c>
      <c r="AR1552" s="140" t="str">
        <f>_xlfn.IFNA(IF(AND(MATCH(B1552,SlNrfürStrecke!A:A,0)&gt;0,MATCH(C1552,SlNrfürStrecke!B:B,0)&gt;0)=TRUE,"ja","nein"),"nein")</f>
        <v>ja</v>
      </c>
      <c r="AS1552" s="140" t="str">
        <f t="shared" si="451"/>
        <v>ja</v>
      </c>
      <c r="AT1552" s="113" t="str">
        <f t="shared" si="452"/>
        <v>Nein</v>
      </c>
      <c r="AU1552" s="113"/>
      <c r="AV1552" s="141" t="s">
        <v>3607</v>
      </c>
    </row>
    <row r="1553" spans="1:48" s="39" customFormat="1" hidden="1" x14ac:dyDescent="0.25">
      <c r="A1553" s="23"/>
      <c r="B1553" s="77">
        <v>94702</v>
      </c>
      <c r="C1553" s="81" t="s">
        <v>7</v>
      </c>
      <c r="D1553" s="81" t="s">
        <v>8</v>
      </c>
      <c r="E1553" s="37" t="b">
        <f t="shared" si="453"/>
        <v>0</v>
      </c>
      <c r="F1553" s="37" t="b">
        <f t="shared" si="447"/>
        <v>0</v>
      </c>
      <c r="G1553" s="38" t="str">
        <f t="shared" si="455"/>
        <v>94702 77 g</v>
      </c>
      <c r="H1553" s="18" t="s">
        <v>2272</v>
      </c>
      <c r="I1553" s="94" t="s">
        <v>9</v>
      </c>
      <c r="J1553" s="19" t="s">
        <v>3</v>
      </c>
      <c r="K1553" s="19" t="s">
        <v>3</v>
      </c>
      <c r="L1553" s="51"/>
      <c r="M1553" s="51"/>
      <c r="N1553" s="19" t="str">
        <f t="shared" si="456"/>
        <v/>
      </c>
      <c r="O1553" s="22" t="str">
        <f t="shared" ca="1" si="459"/>
        <v>ja</v>
      </c>
      <c r="P1553" s="22" t="str">
        <f t="shared" ca="1" si="460"/>
        <v>ja</v>
      </c>
      <c r="Q1553" s="20" t="str">
        <f t="shared" ca="1" si="457"/>
        <v>Ja</v>
      </c>
      <c r="R1553" s="53" t="s">
        <v>2273</v>
      </c>
      <c r="S1553" s="84"/>
      <c r="T1553" s="83"/>
      <c r="U1553" s="33" t="str">
        <f t="shared" si="448"/>
        <v/>
      </c>
      <c r="V1553" s="29"/>
      <c r="W1553" s="35"/>
      <c r="X1553" s="35"/>
      <c r="Y1553" s="35"/>
      <c r="Z1553" s="35"/>
      <c r="AA1553" s="24" t="str">
        <f>IF(W1553&lt;&gt;"",VLOOKUP(W1553,'Anlagentypen strukt inkl RD end'!$A$2:$H$40,8),"")</f>
        <v/>
      </c>
      <c r="AB1553" s="24" t="str">
        <f>IF(X1553&lt;&gt;"",VLOOKUP(X1553,'Anlagentypen strukt inkl RD end'!$A$2:$H$40,8),"")</f>
        <v/>
      </c>
      <c r="AC1553" s="24" t="str">
        <f>IF(Y1553&lt;&gt;"",VLOOKUP(Y1553,'Anlagentypen strukt inkl RD end'!$A$2:$H$40,8),"")</f>
        <v/>
      </c>
      <c r="AD1553" s="24" t="str">
        <f>IF(Z1553&lt;&gt;"",VLOOKUP(Z1553,'Anlagentypen strukt inkl RD end'!$A$2:$H$40,8),"")</f>
        <v/>
      </c>
      <c r="AE1553" s="63" t="str">
        <f t="shared" si="461"/>
        <v/>
      </c>
      <c r="AF1553" s="25"/>
      <c r="AG1553" s="25"/>
      <c r="AH1553" s="25"/>
      <c r="AI1553" s="25"/>
      <c r="AJ1553" s="47" t="str">
        <f t="shared" si="449"/>
        <v/>
      </c>
      <c r="AK1553" s="48" t="str">
        <f t="shared" si="462"/>
        <v/>
      </c>
      <c r="AL1553" s="47" t="str">
        <f t="shared" si="454"/>
        <v/>
      </c>
      <c r="AM1553" s="26"/>
      <c r="AN1553" s="36" t="str">
        <f t="shared" si="445"/>
        <v/>
      </c>
      <c r="AO1553" s="39" t="str">
        <f t="shared" si="458"/>
        <v/>
      </c>
      <c r="AP1553" s="39" t="str">
        <f t="shared" si="450"/>
        <v/>
      </c>
      <c r="AQ1553" s="97" t="str">
        <f t="shared" si="446"/>
        <v/>
      </c>
      <c r="AR1553" s="113" t="str">
        <f>_xlfn.IFNA(IF(AND(MATCH(B1553,SlNrfürStrecke!A:A,0)&gt;0,MATCH(C1553,SlNrfürStrecke!B:B,0)&gt;0)=TRUE,"ja","nein"),"nein")</f>
        <v>nein</v>
      </c>
      <c r="AS1553" s="140" t="str">
        <f t="shared" si="451"/>
        <v>nein</v>
      </c>
      <c r="AT1553" s="113" t="str">
        <f t="shared" si="452"/>
        <v>Ja</v>
      </c>
      <c r="AU1553" s="113"/>
      <c r="AV1553" s="141" t="s">
        <v>3607</v>
      </c>
    </row>
    <row r="1554" spans="1:48" s="39" customFormat="1" x14ac:dyDescent="0.25">
      <c r="A1554" s="23" t="s">
        <v>2345</v>
      </c>
      <c r="B1554" s="77">
        <v>94704</v>
      </c>
      <c r="C1554" s="80" t="s">
        <v>3</v>
      </c>
      <c r="D1554" s="81" t="s">
        <v>3</v>
      </c>
      <c r="E1554" s="37" t="b">
        <f t="shared" si="453"/>
        <v>1</v>
      </c>
      <c r="F1554" s="37" t="b">
        <f t="shared" si="447"/>
        <v>0</v>
      </c>
      <c r="G1554" s="38" t="str">
        <f t="shared" si="455"/>
        <v xml:space="preserve">94704  </v>
      </c>
      <c r="H1554" s="18" t="s">
        <v>2275</v>
      </c>
      <c r="I1554" s="93" t="s">
        <v>2346</v>
      </c>
      <c r="J1554" s="19" t="s">
        <v>3</v>
      </c>
      <c r="K1554" s="19" t="s">
        <v>3</v>
      </c>
      <c r="L1554" s="51"/>
      <c r="M1554" s="51"/>
      <c r="N1554" s="19" t="str">
        <f t="shared" si="456"/>
        <v/>
      </c>
      <c r="O1554" s="22" t="str">
        <f t="shared" ca="1" si="459"/>
        <v>ja</v>
      </c>
      <c r="P1554" s="22" t="str">
        <f t="shared" ca="1" si="460"/>
        <v>ja</v>
      </c>
      <c r="Q1554" s="20" t="str">
        <f t="shared" ca="1" si="457"/>
        <v>Ja</v>
      </c>
      <c r="R1554" s="53" t="s">
        <v>2274</v>
      </c>
      <c r="S1554" s="73" t="s">
        <v>2345</v>
      </c>
      <c r="T1554" s="28"/>
      <c r="U1554" s="33" t="str">
        <f t="shared" si="448"/>
        <v/>
      </c>
      <c r="V1554" s="29"/>
      <c r="W1554" s="35"/>
      <c r="X1554" s="35"/>
      <c r="Y1554" s="35"/>
      <c r="Z1554" s="35"/>
      <c r="AA1554" s="24" t="str">
        <f>IF(W1554&lt;&gt;"",VLOOKUP(W1554,'Anlagentypen strukt inkl RD end'!$A$2:$H$40,8),"")</f>
        <v/>
      </c>
      <c r="AB1554" s="24" t="str">
        <f>IF(X1554&lt;&gt;"",VLOOKUP(X1554,'Anlagentypen strukt inkl RD end'!$A$2:$H$40,8),"")</f>
        <v/>
      </c>
      <c r="AC1554" s="24" t="str">
        <f>IF(Y1554&lt;&gt;"",VLOOKUP(Y1554,'Anlagentypen strukt inkl RD end'!$A$2:$H$40,8),"")</f>
        <v/>
      </c>
      <c r="AD1554" s="24" t="str">
        <f>IF(Z1554&lt;&gt;"",VLOOKUP(Z1554,'Anlagentypen strukt inkl RD end'!$A$2:$H$40,8),"")</f>
        <v/>
      </c>
      <c r="AE1554" s="63" t="str">
        <f t="shared" si="461"/>
        <v/>
      </c>
      <c r="AF1554" s="25"/>
      <c r="AG1554" s="25"/>
      <c r="AH1554" s="25"/>
      <c r="AI1554" s="25"/>
      <c r="AJ1554" s="47" t="str">
        <f t="shared" si="449"/>
        <v/>
      </c>
      <c r="AK1554" s="48" t="str">
        <f t="shared" si="462"/>
        <v/>
      </c>
      <c r="AL1554" s="47" t="str">
        <f t="shared" si="454"/>
        <v/>
      </c>
      <c r="AM1554" s="26"/>
      <c r="AN1554" s="36" t="str">
        <f t="shared" si="445"/>
        <v/>
      </c>
      <c r="AO1554" s="39" t="str">
        <f t="shared" si="458"/>
        <v/>
      </c>
      <c r="AP1554" s="39" t="str">
        <f t="shared" si="450"/>
        <v>X</v>
      </c>
      <c r="AQ1554" s="97" t="str">
        <f t="shared" si="446"/>
        <v/>
      </c>
      <c r="AR1554" s="140" t="str">
        <f>_xlfn.IFNA(IF(AND(MATCH(B1554,SlNrfürStrecke!A:A,0)&gt;0,MATCH(C1554,SlNrfürStrecke!B:B,0)&gt;0)=TRUE,"ja","nein"),"nein")</f>
        <v>ja</v>
      </c>
      <c r="AS1554" s="140" t="str">
        <f t="shared" si="451"/>
        <v>ja</v>
      </c>
      <c r="AT1554" s="113" t="str">
        <f t="shared" si="452"/>
        <v>Nein</v>
      </c>
      <c r="AU1554" s="113"/>
      <c r="AV1554" s="141" t="s">
        <v>3607</v>
      </c>
    </row>
    <row r="1555" spans="1:48" s="39" customFormat="1" hidden="1" x14ac:dyDescent="0.25">
      <c r="A1555" s="23"/>
      <c r="B1555" s="77">
        <v>94704</v>
      </c>
      <c r="C1555" s="81" t="s">
        <v>7</v>
      </c>
      <c r="D1555" s="81" t="s">
        <v>8</v>
      </c>
      <c r="E1555" s="37" t="b">
        <f t="shared" si="453"/>
        <v>0</v>
      </c>
      <c r="F1555" s="37" t="b">
        <f t="shared" si="447"/>
        <v>0</v>
      </c>
      <c r="G1555" s="38" t="str">
        <f t="shared" si="455"/>
        <v>94704 77 g</v>
      </c>
      <c r="H1555" s="18" t="s">
        <v>2275</v>
      </c>
      <c r="I1555" s="94" t="s">
        <v>9</v>
      </c>
      <c r="J1555" s="19" t="s">
        <v>3</v>
      </c>
      <c r="K1555" s="19" t="s">
        <v>3</v>
      </c>
      <c r="L1555" s="51"/>
      <c r="M1555" s="51"/>
      <c r="N1555" s="19" t="str">
        <f t="shared" si="456"/>
        <v/>
      </c>
      <c r="O1555" s="22" t="str">
        <f t="shared" ca="1" si="459"/>
        <v>ja</v>
      </c>
      <c r="P1555" s="22" t="str">
        <f t="shared" ca="1" si="460"/>
        <v>ja</v>
      </c>
      <c r="Q1555" s="20" t="str">
        <f t="shared" ca="1" si="457"/>
        <v>Ja</v>
      </c>
      <c r="R1555" s="53" t="s">
        <v>2276</v>
      </c>
      <c r="S1555" s="84"/>
      <c r="T1555" s="83"/>
      <c r="U1555" s="33" t="str">
        <f t="shared" si="448"/>
        <v/>
      </c>
      <c r="V1555" s="29"/>
      <c r="W1555" s="35"/>
      <c r="X1555" s="35"/>
      <c r="Y1555" s="35"/>
      <c r="Z1555" s="35"/>
      <c r="AA1555" s="24" t="str">
        <f>IF(W1555&lt;&gt;"",VLOOKUP(W1555,'Anlagentypen strukt inkl RD end'!$A$2:$H$40,8),"")</f>
        <v/>
      </c>
      <c r="AB1555" s="24" t="str">
        <f>IF(X1555&lt;&gt;"",VLOOKUP(X1555,'Anlagentypen strukt inkl RD end'!$A$2:$H$40,8),"")</f>
        <v/>
      </c>
      <c r="AC1555" s="24" t="str">
        <f>IF(Y1555&lt;&gt;"",VLOOKUP(Y1555,'Anlagentypen strukt inkl RD end'!$A$2:$H$40,8),"")</f>
        <v/>
      </c>
      <c r="AD1555" s="24" t="str">
        <f>IF(Z1555&lt;&gt;"",VLOOKUP(Z1555,'Anlagentypen strukt inkl RD end'!$A$2:$H$40,8),"")</f>
        <v/>
      </c>
      <c r="AE1555" s="63" t="str">
        <f t="shared" si="461"/>
        <v/>
      </c>
      <c r="AF1555" s="25"/>
      <c r="AG1555" s="25"/>
      <c r="AH1555" s="25"/>
      <c r="AI1555" s="25"/>
      <c r="AJ1555" s="47" t="str">
        <f t="shared" si="449"/>
        <v/>
      </c>
      <c r="AK1555" s="48" t="str">
        <f t="shared" si="462"/>
        <v/>
      </c>
      <c r="AL1555" s="47" t="str">
        <f t="shared" si="454"/>
        <v/>
      </c>
      <c r="AM1555" s="26"/>
      <c r="AN1555" s="36" t="str">
        <f t="shared" si="445"/>
        <v/>
      </c>
      <c r="AO1555" s="39" t="str">
        <f t="shared" si="458"/>
        <v/>
      </c>
      <c r="AP1555" s="39" t="str">
        <f t="shared" si="450"/>
        <v/>
      </c>
      <c r="AQ1555" s="97" t="str">
        <f t="shared" si="446"/>
        <v/>
      </c>
      <c r="AR1555" s="113" t="str">
        <f>_xlfn.IFNA(IF(AND(MATCH(B1555,SlNrfürStrecke!A:A,0)&gt;0,MATCH(C1555,SlNrfürStrecke!B:B,0)&gt;0)=TRUE,"ja","nein"),"nein")</f>
        <v>nein</v>
      </c>
      <c r="AS1555" s="140" t="str">
        <f t="shared" si="451"/>
        <v>nein</v>
      </c>
      <c r="AT1555" s="113" t="str">
        <f t="shared" si="452"/>
        <v>Ja</v>
      </c>
      <c r="AU1555" s="113"/>
      <c r="AV1555" s="141" t="s">
        <v>3607</v>
      </c>
    </row>
    <row r="1556" spans="1:48" s="39" customFormat="1" ht="26.4" hidden="1" x14ac:dyDescent="0.25">
      <c r="A1556" s="23"/>
      <c r="B1556" s="77">
        <v>94704</v>
      </c>
      <c r="C1556" s="81" t="s">
        <v>142</v>
      </c>
      <c r="D1556" s="81" t="s">
        <v>3</v>
      </c>
      <c r="E1556" s="37" t="b">
        <f t="shared" si="453"/>
        <v>0</v>
      </c>
      <c r="F1556" s="37" t="b">
        <f t="shared" si="447"/>
        <v>0</v>
      </c>
      <c r="G1556" s="38" t="str">
        <f t="shared" si="455"/>
        <v xml:space="preserve">94704 91 </v>
      </c>
      <c r="H1556" s="18" t="s">
        <v>2275</v>
      </c>
      <c r="I1556" s="94" t="s">
        <v>3164</v>
      </c>
      <c r="J1556" s="19" t="s">
        <v>3</v>
      </c>
      <c r="K1556" s="19" t="s">
        <v>3</v>
      </c>
      <c r="L1556" s="51"/>
      <c r="M1556" s="51"/>
      <c r="N1556" s="19" t="str">
        <f t="shared" si="456"/>
        <v/>
      </c>
      <c r="O1556" s="22" t="str">
        <f t="shared" ca="1" si="459"/>
        <v>ja</v>
      </c>
      <c r="P1556" s="22" t="str">
        <f t="shared" ca="1" si="460"/>
        <v>ja</v>
      </c>
      <c r="Q1556" s="20" t="str">
        <f t="shared" ca="1" si="457"/>
        <v>Ja</v>
      </c>
      <c r="R1556" s="53" t="s">
        <v>2277</v>
      </c>
      <c r="S1556" s="73"/>
      <c r="T1556" s="28"/>
      <c r="U1556" s="33" t="str">
        <f t="shared" si="448"/>
        <v/>
      </c>
      <c r="V1556" s="29"/>
      <c r="W1556" s="35"/>
      <c r="X1556" s="35"/>
      <c r="Y1556" s="35"/>
      <c r="Z1556" s="35"/>
      <c r="AA1556" s="24" t="str">
        <f>IF(W1556&lt;&gt;"",VLOOKUP(W1556,'Anlagentypen strukt inkl RD end'!$A$2:$H$40,8),"")</f>
        <v/>
      </c>
      <c r="AB1556" s="24" t="str">
        <f>IF(X1556&lt;&gt;"",VLOOKUP(X1556,'Anlagentypen strukt inkl RD end'!$A$2:$H$40,8),"")</f>
        <v/>
      </c>
      <c r="AC1556" s="24" t="str">
        <f>IF(Y1556&lt;&gt;"",VLOOKUP(Y1556,'Anlagentypen strukt inkl RD end'!$A$2:$H$40,8),"")</f>
        <v/>
      </c>
      <c r="AD1556" s="24" t="str">
        <f>IF(Z1556&lt;&gt;"",VLOOKUP(Z1556,'Anlagentypen strukt inkl RD end'!$A$2:$H$40,8),"")</f>
        <v/>
      </c>
      <c r="AE1556" s="63" t="str">
        <f t="shared" si="461"/>
        <v/>
      </c>
      <c r="AF1556" s="25"/>
      <c r="AG1556" s="25"/>
      <c r="AH1556" s="25"/>
      <c r="AI1556" s="25"/>
      <c r="AJ1556" s="47" t="str">
        <f t="shared" si="449"/>
        <v/>
      </c>
      <c r="AK1556" s="48" t="str">
        <f t="shared" si="462"/>
        <v/>
      </c>
      <c r="AL1556" s="47" t="str">
        <f t="shared" si="454"/>
        <v/>
      </c>
      <c r="AM1556" s="26"/>
      <c r="AN1556" s="36" t="str">
        <f t="shared" si="445"/>
        <v/>
      </c>
      <c r="AO1556" s="39" t="str">
        <f t="shared" si="458"/>
        <v/>
      </c>
      <c r="AP1556" s="39" t="str">
        <f t="shared" si="450"/>
        <v/>
      </c>
      <c r="AQ1556" s="97" t="str">
        <f t="shared" si="446"/>
        <v/>
      </c>
      <c r="AR1556" s="113" t="str">
        <f>_xlfn.IFNA(IF(AND(MATCH(B1556,SlNrfürStrecke!A:A,0)&gt;0,MATCH(C1556,SlNrfürStrecke!B:B,0)&gt;0)=TRUE,"ja","nein"),"nein")</f>
        <v>nein</v>
      </c>
      <c r="AS1556" s="140" t="str">
        <f t="shared" si="451"/>
        <v>nein</v>
      </c>
      <c r="AT1556" s="113" t="str">
        <f t="shared" si="452"/>
        <v>Ja</v>
      </c>
      <c r="AU1556" s="113"/>
      <c r="AV1556" s="141" t="s">
        <v>3607</v>
      </c>
    </row>
    <row r="1557" spans="1:48" s="39" customFormat="1" x14ac:dyDescent="0.25">
      <c r="A1557" s="23" t="s">
        <v>2345</v>
      </c>
      <c r="B1557" s="77">
        <v>94705</v>
      </c>
      <c r="C1557" s="80" t="s">
        <v>3</v>
      </c>
      <c r="D1557" s="81" t="s">
        <v>3</v>
      </c>
      <c r="E1557" s="37" t="b">
        <f t="shared" si="453"/>
        <v>1</v>
      </c>
      <c r="F1557" s="37" t="b">
        <f t="shared" si="447"/>
        <v>0</v>
      </c>
      <c r="G1557" s="38" t="str">
        <f t="shared" si="455"/>
        <v xml:space="preserve">94705  </v>
      </c>
      <c r="H1557" s="18" t="s">
        <v>2279</v>
      </c>
      <c r="I1557" s="93" t="s">
        <v>2346</v>
      </c>
      <c r="J1557" s="19" t="s">
        <v>3</v>
      </c>
      <c r="K1557" s="19" t="s">
        <v>3</v>
      </c>
      <c r="L1557" s="51"/>
      <c r="M1557" s="51"/>
      <c r="N1557" s="19" t="str">
        <f t="shared" si="456"/>
        <v/>
      </c>
      <c r="O1557" s="22" t="str">
        <f t="shared" ca="1" si="459"/>
        <v>ja</v>
      </c>
      <c r="P1557" s="22" t="str">
        <f t="shared" ca="1" si="460"/>
        <v>ja</v>
      </c>
      <c r="Q1557" s="20" t="str">
        <f t="shared" ca="1" si="457"/>
        <v>Ja</v>
      </c>
      <c r="R1557" s="53" t="s">
        <v>2278</v>
      </c>
      <c r="S1557" s="73" t="s">
        <v>2345</v>
      </c>
      <c r="T1557" s="28"/>
      <c r="U1557" s="33" t="str">
        <f t="shared" si="448"/>
        <v/>
      </c>
      <c r="V1557" s="29"/>
      <c r="W1557" s="35"/>
      <c r="X1557" s="35"/>
      <c r="Y1557" s="35"/>
      <c r="Z1557" s="35"/>
      <c r="AA1557" s="24" t="str">
        <f>IF(W1557&lt;&gt;"",VLOOKUP(W1557,'Anlagentypen strukt inkl RD end'!$A$2:$H$40,8),"")</f>
        <v/>
      </c>
      <c r="AB1557" s="24" t="str">
        <f>IF(X1557&lt;&gt;"",VLOOKUP(X1557,'Anlagentypen strukt inkl RD end'!$A$2:$H$40,8),"")</f>
        <v/>
      </c>
      <c r="AC1557" s="24" t="str">
        <f>IF(Y1557&lt;&gt;"",VLOOKUP(Y1557,'Anlagentypen strukt inkl RD end'!$A$2:$H$40,8),"")</f>
        <v/>
      </c>
      <c r="AD1557" s="24" t="str">
        <f>IF(Z1557&lt;&gt;"",VLOOKUP(Z1557,'Anlagentypen strukt inkl RD end'!$A$2:$H$40,8),"")</f>
        <v/>
      </c>
      <c r="AE1557" s="63" t="str">
        <f t="shared" si="461"/>
        <v/>
      </c>
      <c r="AF1557" s="25"/>
      <c r="AG1557" s="25"/>
      <c r="AH1557" s="25"/>
      <c r="AI1557" s="25"/>
      <c r="AJ1557" s="47" t="str">
        <f t="shared" si="449"/>
        <v/>
      </c>
      <c r="AK1557" s="48" t="str">
        <f t="shared" si="462"/>
        <v/>
      </c>
      <c r="AL1557" s="47" t="str">
        <f t="shared" si="454"/>
        <v/>
      </c>
      <c r="AM1557" s="26"/>
      <c r="AN1557" s="36" t="str">
        <f t="shared" si="445"/>
        <v/>
      </c>
      <c r="AO1557" s="39" t="str">
        <f t="shared" si="458"/>
        <v/>
      </c>
      <c r="AP1557" s="39" t="str">
        <f t="shared" si="450"/>
        <v>X</v>
      </c>
      <c r="AQ1557" s="97" t="str">
        <f t="shared" si="446"/>
        <v/>
      </c>
      <c r="AR1557" s="140" t="str">
        <f>_xlfn.IFNA(IF(AND(MATCH(B1557,SlNrfürStrecke!A:A,0)&gt;0,MATCH(C1557,SlNrfürStrecke!B:B,0)&gt;0)=TRUE,"ja","nein"),"nein")</f>
        <v>ja</v>
      </c>
      <c r="AS1557" s="140" t="str">
        <f t="shared" si="451"/>
        <v>ja</v>
      </c>
      <c r="AT1557" s="113" t="str">
        <f t="shared" si="452"/>
        <v>Nein</v>
      </c>
      <c r="AU1557" s="113"/>
      <c r="AV1557" s="141" t="s">
        <v>3607</v>
      </c>
    </row>
    <row r="1558" spans="1:48" s="39" customFormat="1" hidden="1" x14ac:dyDescent="0.25">
      <c r="A1558" s="23"/>
      <c r="B1558" s="77">
        <v>94705</v>
      </c>
      <c r="C1558" s="81" t="s">
        <v>7</v>
      </c>
      <c r="D1558" s="81" t="s">
        <v>8</v>
      </c>
      <c r="E1558" s="37" t="b">
        <f t="shared" si="453"/>
        <v>0</v>
      </c>
      <c r="F1558" s="37" t="b">
        <f t="shared" si="447"/>
        <v>0</v>
      </c>
      <c r="G1558" s="38" t="str">
        <f t="shared" si="455"/>
        <v>94705 77 g</v>
      </c>
      <c r="H1558" s="18" t="s">
        <v>2279</v>
      </c>
      <c r="I1558" s="94" t="s">
        <v>9</v>
      </c>
      <c r="J1558" s="19" t="s">
        <v>3</v>
      </c>
      <c r="K1558" s="19" t="s">
        <v>3</v>
      </c>
      <c r="L1558" s="51"/>
      <c r="M1558" s="51"/>
      <c r="N1558" s="19" t="str">
        <f t="shared" si="456"/>
        <v/>
      </c>
      <c r="O1558" s="22" t="str">
        <f t="shared" ca="1" si="459"/>
        <v>ja</v>
      </c>
      <c r="P1558" s="22" t="str">
        <f t="shared" ca="1" si="460"/>
        <v>ja</v>
      </c>
      <c r="Q1558" s="20" t="str">
        <f t="shared" ca="1" si="457"/>
        <v>Ja</v>
      </c>
      <c r="R1558" s="53" t="s">
        <v>2280</v>
      </c>
      <c r="S1558" s="84"/>
      <c r="T1558" s="83"/>
      <c r="U1558" s="33" t="str">
        <f t="shared" si="448"/>
        <v/>
      </c>
      <c r="V1558" s="29"/>
      <c r="W1558" s="35"/>
      <c r="X1558" s="35"/>
      <c r="Y1558" s="35"/>
      <c r="Z1558" s="35"/>
      <c r="AA1558" s="24" t="str">
        <f>IF(W1558&lt;&gt;"",VLOOKUP(W1558,'Anlagentypen strukt inkl RD end'!$A$2:$H$40,8),"")</f>
        <v/>
      </c>
      <c r="AB1558" s="24" t="str">
        <f>IF(X1558&lt;&gt;"",VLOOKUP(X1558,'Anlagentypen strukt inkl RD end'!$A$2:$H$40,8),"")</f>
        <v/>
      </c>
      <c r="AC1558" s="24" t="str">
        <f>IF(Y1558&lt;&gt;"",VLOOKUP(Y1558,'Anlagentypen strukt inkl RD end'!$A$2:$H$40,8),"")</f>
        <v/>
      </c>
      <c r="AD1558" s="24" t="str">
        <f>IF(Z1558&lt;&gt;"",VLOOKUP(Z1558,'Anlagentypen strukt inkl RD end'!$A$2:$H$40,8),"")</f>
        <v/>
      </c>
      <c r="AE1558" s="63" t="str">
        <f t="shared" si="461"/>
        <v/>
      </c>
      <c r="AF1558" s="25"/>
      <c r="AG1558" s="25"/>
      <c r="AH1558" s="25"/>
      <c r="AI1558" s="25"/>
      <c r="AJ1558" s="47" t="str">
        <f t="shared" si="449"/>
        <v/>
      </c>
      <c r="AK1558" s="48" t="str">
        <f t="shared" si="462"/>
        <v/>
      </c>
      <c r="AL1558" s="47" t="str">
        <f t="shared" si="454"/>
        <v/>
      </c>
      <c r="AM1558" s="26"/>
      <c r="AN1558" s="36" t="str">
        <f t="shared" si="445"/>
        <v/>
      </c>
      <c r="AO1558" s="39" t="str">
        <f t="shared" si="458"/>
        <v/>
      </c>
      <c r="AP1558" s="39" t="str">
        <f t="shared" si="450"/>
        <v/>
      </c>
      <c r="AQ1558" s="97" t="str">
        <f t="shared" si="446"/>
        <v/>
      </c>
      <c r="AR1558" s="113" t="str">
        <f>_xlfn.IFNA(IF(AND(MATCH(B1558,SlNrfürStrecke!A:A,0)&gt;0,MATCH(C1558,SlNrfürStrecke!B:B,0)&gt;0)=TRUE,"ja","nein"),"nein")</f>
        <v>nein</v>
      </c>
      <c r="AS1558" s="140" t="str">
        <f t="shared" si="451"/>
        <v>nein</v>
      </c>
      <c r="AT1558" s="113" t="str">
        <f t="shared" si="452"/>
        <v>Ja</v>
      </c>
      <c r="AU1558" s="113"/>
      <c r="AV1558" s="141" t="s">
        <v>3607</v>
      </c>
    </row>
    <row r="1559" spans="1:48" s="39" customFormat="1" ht="39.6" hidden="1" x14ac:dyDescent="0.25">
      <c r="A1559" s="23"/>
      <c r="B1559" s="77">
        <v>94801</v>
      </c>
      <c r="C1559" s="80" t="s">
        <v>3</v>
      </c>
      <c r="D1559" s="81" t="s">
        <v>8</v>
      </c>
      <c r="E1559" s="37" t="b">
        <f t="shared" si="453"/>
        <v>0</v>
      </c>
      <c r="F1559" s="37" t="b">
        <f t="shared" si="447"/>
        <v>0</v>
      </c>
      <c r="G1559" s="38" t="str">
        <f t="shared" si="455"/>
        <v>94801  g</v>
      </c>
      <c r="H1559" s="18" t="s">
        <v>2282</v>
      </c>
      <c r="I1559" s="93" t="s">
        <v>2346</v>
      </c>
      <c r="J1559" s="19" t="s">
        <v>3</v>
      </c>
      <c r="K1559" s="19" t="s">
        <v>2290</v>
      </c>
      <c r="L1559" s="51"/>
      <c r="M1559" s="51"/>
      <c r="N1559" s="19" t="str">
        <f t="shared" si="456"/>
        <v/>
      </c>
      <c r="O1559" s="22" t="str">
        <f t="shared" ca="1" si="459"/>
        <v>ja</v>
      </c>
      <c r="P1559" s="22" t="str">
        <f t="shared" ca="1" si="460"/>
        <v>ja</v>
      </c>
      <c r="Q1559" s="20" t="str">
        <f t="shared" ca="1" si="457"/>
        <v>Ja</v>
      </c>
      <c r="R1559" s="53" t="s">
        <v>2281</v>
      </c>
      <c r="S1559" s="84"/>
      <c r="T1559" s="83"/>
      <c r="U1559" s="33" t="str">
        <f t="shared" si="448"/>
        <v/>
      </c>
      <c r="V1559" s="29"/>
      <c r="W1559" s="35"/>
      <c r="X1559" s="35"/>
      <c r="Y1559" s="35"/>
      <c r="Z1559" s="35"/>
      <c r="AA1559" s="24" t="str">
        <f>IF(W1559&lt;&gt;"",VLOOKUP(W1559,'Anlagentypen strukt inkl RD end'!$A$2:$H$40,8),"")</f>
        <v/>
      </c>
      <c r="AB1559" s="24" t="str">
        <f>IF(X1559&lt;&gt;"",VLOOKUP(X1559,'Anlagentypen strukt inkl RD end'!$A$2:$H$40,8),"")</f>
        <v/>
      </c>
      <c r="AC1559" s="24" t="str">
        <f>IF(Y1559&lt;&gt;"",VLOOKUP(Y1559,'Anlagentypen strukt inkl RD end'!$A$2:$H$40,8),"")</f>
        <v/>
      </c>
      <c r="AD1559" s="24" t="str">
        <f>IF(Z1559&lt;&gt;"",VLOOKUP(Z1559,'Anlagentypen strukt inkl RD end'!$A$2:$H$40,8),"")</f>
        <v/>
      </c>
      <c r="AE1559" s="63" t="str">
        <f t="shared" si="461"/>
        <v/>
      </c>
      <c r="AF1559" s="25"/>
      <c r="AG1559" s="25"/>
      <c r="AH1559" s="25"/>
      <c r="AI1559" s="25"/>
      <c r="AJ1559" s="47" t="str">
        <f t="shared" si="449"/>
        <v/>
      </c>
      <c r="AK1559" s="48" t="str">
        <f t="shared" si="462"/>
        <v/>
      </c>
      <c r="AL1559" s="47" t="str">
        <f t="shared" si="454"/>
        <v/>
      </c>
      <c r="AM1559" s="26"/>
      <c r="AN1559" s="36" t="str">
        <f t="shared" si="445"/>
        <v/>
      </c>
      <c r="AO1559" s="39" t="str">
        <f t="shared" si="458"/>
        <v/>
      </c>
      <c r="AP1559" s="39" t="str">
        <f t="shared" si="450"/>
        <v/>
      </c>
      <c r="AQ1559" s="97" t="str">
        <f t="shared" si="446"/>
        <v/>
      </c>
      <c r="AR1559" s="140" t="str">
        <f>_xlfn.IFNA(IF(AND(MATCH(B1559,SlNrfürStrecke!A:A,0)&gt;0,MATCH(C1559,SlNrfürStrecke!B:B,0)&gt;0)=TRUE,"ja","nein"),"nein")</f>
        <v>nein</v>
      </c>
      <c r="AS1559" s="140" t="str">
        <f t="shared" si="451"/>
        <v>nein</v>
      </c>
      <c r="AT1559" s="113" t="str">
        <f t="shared" si="452"/>
        <v>Ja</v>
      </c>
      <c r="AU1559" s="113"/>
      <c r="AV1559" s="141" t="s">
        <v>3607</v>
      </c>
    </row>
    <row r="1560" spans="1:48" s="39" customFormat="1" ht="39.6" hidden="1" x14ac:dyDescent="0.25">
      <c r="A1560" s="23"/>
      <c r="B1560" s="77">
        <v>94801</v>
      </c>
      <c r="C1560" s="81" t="s">
        <v>142</v>
      </c>
      <c r="D1560" s="81" t="s">
        <v>8</v>
      </c>
      <c r="E1560" s="37" t="b">
        <f t="shared" si="453"/>
        <v>0</v>
      </c>
      <c r="F1560" s="37" t="b">
        <f t="shared" si="447"/>
        <v>0</v>
      </c>
      <c r="G1560" s="38" t="str">
        <f t="shared" si="455"/>
        <v>94801 91 g</v>
      </c>
      <c r="H1560" s="18" t="s">
        <v>2282</v>
      </c>
      <c r="I1560" s="94" t="s">
        <v>3164</v>
      </c>
      <c r="J1560" s="19" t="s">
        <v>3</v>
      </c>
      <c r="K1560" s="19" t="s">
        <v>3182</v>
      </c>
      <c r="L1560" s="51"/>
      <c r="M1560" s="51"/>
      <c r="N1560" s="19" t="str">
        <f t="shared" si="456"/>
        <v/>
      </c>
      <c r="O1560" s="22" t="str">
        <f t="shared" ca="1" si="459"/>
        <v>ja</v>
      </c>
      <c r="P1560" s="22" t="str">
        <f t="shared" ca="1" si="460"/>
        <v>ja</v>
      </c>
      <c r="Q1560" s="20" t="str">
        <f t="shared" ca="1" si="457"/>
        <v>Ja</v>
      </c>
      <c r="R1560" s="53" t="s">
        <v>2283</v>
      </c>
      <c r="S1560" s="84"/>
      <c r="T1560" s="83"/>
      <c r="U1560" s="33" t="str">
        <f t="shared" si="448"/>
        <v/>
      </c>
      <c r="V1560" s="29"/>
      <c r="W1560" s="35"/>
      <c r="X1560" s="35"/>
      <c r="Y1560" s="35"/>
      <c r="Z1560" s="35"/>
      <c r="AA1560" s="24" t="str">
        <f>IF(W1560&lt;&gt;"",VLOOKUP(W1560,'Anlagentypen strukt inkl RD end'!$A$2:$H$40,8),"")</f>
        <v/>
      </c>
      <c r="AB1560" s="24" t="str">
        <f>IF(X1560&lt;&gt;"",VLOOKUP(X1560,'Anlagentypen strukt inkl RD end'!$A$2:$H$40,8),"")</f>
        <v/>
      </c>
      <c r="AC1560" s="24" t="str">
        <f>IF(Y1560&lt;&gt;"",VLOOKUP(Y1560,'Anlagentypen strukt inkl RD end'!$A$2:$H$40,8),"")</f>
        <v/>
      </c>
      <c r="AD1560" s="24" t="str">
        <f>IF(Z1560&lt;&gt;"",VLOOKUP(Z1560,'Anlagentypen strukt inkl RD end'!$A$2:$H$40,8),"")</f>
        <v/>
      </c>
      <c r="AE1560" s="63" t="str">
        <f t="shared" si="461"/>
        <v/>
      </c>
      <c r="AF1560" s="25"/>
      <c r="AG1560" s="25"/>
      <c r="AH1560" s="25"/>
      <c r="AI1560" s="25"/>
      <c r="AJ1560" s="47" t="str">
        <f t="shared" si="449"/>
        <v/>
      </c>
      <c r="AK1560" s="48" t="str">
        <f t="shared" si="462"/>
        <v/>
      </c>
      <c r="AL1560" s="47" t="str">
        <f t="shared" si="454"/>
        <v/>
      </c>
      <c r="AM1560" s="26"/>
      <c r="AN1560" s="36" t="str">
        <f t="shared" si="445"/>
        <v/>
      </c>
      <c r="AO1560" s="39" t="str">
        <f t="shared" si="458"/>
        <v/>
      </c>
      <c r="AP1560" s="39" t="str">
        <f t="shared" si="450"/>
        <v/>
      </c>
      <c r="AQ1560" s="97" t="str">
        <f t="shared" si="446"/>
        <v/>
      </c>
      <c r="AR1560" s="113" t="str">
        <f>_xlfn.IFNA(IF(AND(MATCH(B1560,SlNrfürStrecke!A:A,0)&gt;0,MATCH(C1560,SlNrfürStrecke!B:B,0)&gt;0)=TRUE,"ja","nein"),"nein")</f>
        <v>nein</v>
      </c>
      <c r="AS1560" s="140" t="str">
        <f t="shared" si="451"/>
        <v>nein</v>
      </c>
      <c r="AT1560" s="113" t="str">
        <f t="shared" si="452"/>
        <v>Ja</v>
      </c>
      <c r="AU1560" s="113"/>
      <c r="AV1560" s="141" t="s">
        <v>3607</v>
      </c>
    </row>
    <row r="1561" spans="1:48" s="39" customFormat="1" ht="39.6" x14ac:dyDescent="0.25">
      <c r="A1561" s="23" t="s">
        <v>2345</v>
      </c>
      <c r="B1561" s="77">
        <v>94802</v>
      </c>
      <c r="C1561" s="80" t="s">
        <v>3</v>
      </c>
      <c r="D1561" s="81" t="s">
        <v>3</v>
      </c>
      <c r="E1561" s="37" t="b">
        <f t="shared" si="453"/>
        <v>1</v>
      </c>
      <c r="F1561" s="37" t="b">
        <f t="shared" si="447"/>
        <v>0</v>
      </c>
      <c r="G1561" s="38" t="str">
        <f t="shared" si="455"/>
        <v xml:space="preserve">94802  </v>
      </c>
      <c r="H1561" s="18" t="s">
        <v>2285</v>
      </c>
      <c r="I1561" s="93" t="s">
        <v>2346</v>
      </c>
      <c r="J1561" s="19" t="s">
        <v>3475</v>
      </c>
      <c r="K1561" s="19" t="s">
        <v>3</v>
      </c>
      <c r="L1561" s="51"/>
      <c r="M1561" s="51"/>
      <c r="N1561" s="19" t="str">
        <f t="shared" si="456"/>
        <v/>
      </c>
      <c r="O1561" s="22" t="str">
        <f t="shared" ca="1" si="459"/>
        <v>ja</v>
      </c>
      <c r="P1561" s="22" t="str">
        <f t="shared" ca="1" si="460"/>
        <v>ja</v>
      </c>
      <c r="Q1561" s="20" t="str">
        <f t="shared" ca="1" si="457"/>
        <v>Ja</v>
      </c>
      <c r="R1561" s="53" t="s">
        <v>2284</v>
      </c>
      <c r="S1561" s="73" t="s">
        <v>2345</v>
      </c>
      <c r="T1561" s="28"/>
      <c r="U1561" s="33" t="str">
        <f t="shared" si="448"/>
        <v/>
      </c>
      <c r="V1561" s="29"/>
      <c r="W1561" s="35"/>
      <c r="X1561" s="35"/>
      <c r="Y1561" s="35"/>
      <c r="Z1561" s="35"/>
      <c r="AA1561" s="24" t="str">
        <f>IF(W1561&lt;&gt;"",VLOOKUP(W1561,'Anlagentypen strukt inkl RD end'!$A$2:$H$40,8),"")</f>
        <v/>
      </c>
      <c r="AB1561" s="24" t="str">
        <f>IF(X1561&lt;&gt;"",VLOOKUP(X1561,'Anlagentypen strukt inkl RD end'!$A$2:$H$40,8),"")</f>
        <v/>
      </c>
      <c r="AC1561" s="24" t="str">
        <f>IF(Y1561&lt;&gt;"",VLOOKUP(Y1561,'Anlagentypen strukt inkl RD end'!$A$2:$H$40,8),"")</f>
        <v/>
      </c>
      <c r="AD1561" s="24" t="str">
        <f>IF(Z1561&lt;&gt;"",VLOOKUP(Z1561,'Anlagentypen strukt inkl RD end'!$A$2:$H$40,8),"")</f>
        <v/>
      </c>
      <c r="AE1561" s="63" t="str">
        <f t="shared" si="461"/>
        <v/>
      </c>
      <c r="AF1561" s="25"/>
      <c r="AG1561" s="25"/>
      <c r="AH1561" s="25"/>
      <c r="AI1561" s="25"/>
      <c r="AJ1561" s="47" t="str">
        <f t="shared" si="449"/>
        <v/>
      </c>
      <c r="AK1561" s="48" t="str">
        <f t="shared" si="462"/>
        <v/>
      </c>
      <c r="AL1561" s="47" t="str">
        <f t="shared" si="454"/>
        <v/>
      </c>
      <c r="AM1561" s="26"/>
      <c r="AN1561" s="36" t="str">
        <f t="shared" si="445"/>
        <v/>
      </c>
      <c r="AO1561" s="39" t="str">
        <f t="shared" si="458"/>
        <v/>
      </c>
      <c r="AP1561" s="39" t="str">
        <f t="shared" si="450"/>
        <v>X</v>
      </c>
      <c r="AQ1561" s="97" t="str">
        <f t="shared" si="446"/>
        <v/>
      </c>
      <c r="AR1561" s="140" t="str">
        <f>_xlfn.IFNA(IF(AND(MATCH(B1561,SlNrfürStrecke!A:A,0)&gt;0,MATCH(C1561,SlNrfürStrecke!B:B,0)&gt;0)=TRUE,"ja","nein"),"nein")</f>
        <v>ja</v>
      </c>
      <c r="AS1561" s="140" t="str">
        <f t="shared" si="451"/>
        <v>ja</v>
      </c>
      <c r="AT1561" s="113" t="str">
        <f t="shared" si="452"/>
        <v>Nein</v>
      </c>
      <c r="AU1561" s="113"/>
      <c r="AV1561" s="141" t="s">
        <v>3607</v>
      </c>
    </row>
    <row r="1562" spans="1:48" s="39" customFormat="1" ht="39.6" hidden="1" x14ac:dyDescent="0.25">
      <c r="A1562" s="23"/>
      <c r="B1562" s="77">
        <v>94802</v>
      </c>
      <c r="C1562" s="81" t="s">
        <v>142</v>
      </c>
      <c r="D1562" s="81" t="s">
        <v>3</v>
      </c>
      <c r="E1562" s="37" t="b">
        <f t="shared" si="453"/>
        <v>0</v>
      </c>
      <c r="F1562" s="37" t="b">
        <f t="shared" si="447"/>
        <v>0</v>
      </c>
      <c r="G1562" s="38" t="str">
        <f t="shared" si="455"/>
        <v xml:space="preserve">94802 91 </v>
      </c>
      <c r="H1562" s="18" t="s">
        <v>2285</v>
      </c>
      <c r="I1562" s="94" t="s">
        <v>3164</v>
      </c>
      <c r="J1562" s="19" t="s">
        <v>3476</v>
      </c>
      <c r="K1562" s="19" t="s">
        <v>3</v>
      </c>
      <c r="L1562" s="51"/>
      <c r="M1562" s="51"/>
      <c r="N1562" s="19" t="str">
        <f t="shared" si="456"/>
        <v/>
      </c>
      <c r="O1562" s="22" t="str">
        <f t="shared" ca="1" si="459"/>
        <v>ja</v>
      </c>
      <c r="P1562" s="22" t="str">
        <f t="shared" ca="1" si="460"/>
        <v>ja</v>
      </c>
      <c r="Q1562" s="20" t="str">
        <f t="shared" ca="1" si="457"/>
        <v>Ja</v>
      </c>
      <c r="R1562" s="53" t="s">
        <v>2286</v>
      </c>
      <c r="S1562" s="73"/>
      <c r="T1562" s="28"/>
      <c r="U1562" s="33" t="str">
        <f t="shared" si="448"/>
        <v/>
      </c>
      <c r="V1562" s="29"/>
      <c r="W1562" s="35"/>
      <c r="X1562" s="35"/>
      <c r="Y1562" s="35"/>
      <c r="Z1562" s="35"/>
      <c r="AA1562" s="24" t="str">
        <f>IF(W1562&lt;&gt;"",VLOOKUP(W1562,'Anlagentypen strukt inkl RD end'!$A$2:$H$40,8),"")</f>
        <v/>
      </c>
      <c r="AB1562" s="24" t="str">
        <f>IF(X1562&lt;&gt;"",VLOOKUP(X1562,'Anlagentypen strukt inkl RD end'!$A$2:$H$40,8),"")</f>
        <v/>
      </c>
      <c r="AC1562" s="24" t="str">
        <f>IF(Y1562&lt;&gt;"",VLOOKUP(Y1562,'Anlagentypen strukt inkl RD end'!$A$2:$H$40,8),"")</f>
        <v/>
      </c>
      <c r="AD1562" s="24" t="str">
        <f>IF(Z1562&lt;&gt;"",VLOOKUP(Z1562,'Anlagentypen strukt inkl RD end'!$A$2:$H$40,8),"")</f>
        <v/>
      </c>
      <c r="AE1562" s="63" t="str">
        <f t="shared" si="461"/>
        <v/>
      </c>
      <c r="AF1562" s="25"/>
      <c r="AG1562" s="25"/>
      <c r="AH1562" s="25"/>
      <c r="AI1562" s="25"/>
      <c r="AJ1562" s="47" t="str">
        <f t="shared" si="449"/>
        <v/>
      </c>
      <c r="AK1562" s="48" t="str">
        <f t="shared" si="462"/>
        <v/>
      </c>
      <c r="AL1562" s="47" t="str">
        <f t="shared" si="454"/>
        <v/>
      </c>
      <c r="AM1562" s="26"/>
      <c r="AN1562" s="36" t="str">
        <f t="shared" si="445"/>
        <v/>
      </c>
      <c r="AO1562" s="39" t="str">
        <f t="shared" si="458"/>
        <v/>
      </c>
      <c r="AP1562" s="39" t="str">
        <f t="shared" si="450"/>
        <v/>
      </c>
      <c r="AQ1562" s="97" t="str">
        <f t="shared" si="446"/>
        <v/>
      </c>
      <c r="AR1562" s="113" t="str">
        <f>_xlfn.IFNA(IF(AND(MATCH(B1562,SlNrfürStrecke!A:A,0)&gt;0,MATCH(C1562,SlNrfürStrecke!B:B,0)&gt;0)=TRUE,"ja","nein"),"nein")</f>
        <v>nein</v>
      </c>
      <c r="AS1562" s="140" t="str">
        <f t="shared" si="451"/>
        <v>nein</v>
      </c>
      <c r="AT1562" s="113" t="str">
        <f t="shared" si="452"/>
        <v>Ja</v>
      </c>
      <c r="AU1562" s="113"/>
      <c r="AV1562" s="141" t="s">
        <v>3607</v>
      </c>
    </row>
    <row r="1563" spans="1:48" s="39" customFormat="1" ht="39.6" x14ac:dyDescent="0.25">
      <c r="A1563" s="23" t="s">
        <v>2345</v>
      </c>
      <c r="B1563" s="77">
        <v>94803</v>
      </c>
      <c r="C1563" s="80" t="s">
        <v>3</v>
      </c>
      <c r="D1563" s="81" t="s">
        <v>3</v>
      </c>
      <c r="E1563" s="37" t="b">
        <f t="shared" si="453"/>
        <v>1</v>
      </c>
      <c r="F1563" s="37" t="b">
        <f t="shared" si="447"/>
        <v>0</v>
      </c>
      <c r="G1563" s="38" t="str">
        <f t="shared" si="455"/>
        <v xml:space="preserve">94803  </v>
      </c>
      <c r="H1563" s="18" t="s">
        <v>2288</v>
      </c>
      <c r="I1563" s="93" t="s">
        <v>2346</v>
      </c>
      <c r="J1563" s="19" t="s">
        <v>3475</v>
      </c>
      <c r="K1563" s="19" t="s">
        <v>3</v>
      </c>
      <c r="L1563" s="51"/>
      <c r="M1563" s="51"/>
      <c r="N1563" s="19" t="str">
        <f t="shared" si="456"/>
        <v/>
      </c>
      <c r="O1563" s="22" t="str">
        <f t="shared" ca="1" si="459"/>
        <v>ja</v>
      </c>
      <c r="P1563" s="22" t="str">
        <f t="shared" ca="1" si="460"/>
        <v>ja</v>
      </c>
      <c r="Q1563" s="20" t="str">
        <f t="shared" ca="1" si="457"/>
        <v>Ja</v>
      </c>
      <c r="R1563" s="53" t="s">
        <v>2287</v>
      </c>
      <c r="S1563" s="73" t="s">
        <v>2345</v>
      </c>
      <c r="T1563" s="28"/>
      <c r="U1563" s="33" t="str">
        <f t="shared" si="448"/>
        <v/>
      </c>
      <c r="V1563" s="29"/>
      <c r="W1563" s="35"/>
      <c r="X1563" s="35"/>
      <c r="Y1563" s="35"/>
      <c r="Z1563" s="35"/>
      <c r="AA1563" s="24" t="str">
        <f>IF(W1563&lt;&gt;"",VLOOKUP(W1563,'Anlagentypen strukt inkl RD end'!$A$2:$H$40,8),"")</f>
        <v/>
      </c>
      <c r="AB1563" s="24" t="str">
        <f>IF(X1563&lt;&gt;"",VLOOKUP(X1563,'Anlagentypen strukt inkl RD end'!$A$2:$H$40,8),"")</f>
        <v/>
      </c>
      <c r="AC1563" s="24" t="str">
        <f>IF(Y1563&lt;&gt;"",VLOOKUP(Y1563,'Anlagentypen strukt inkl RD end'!$A$2:$H$40,8),"")</f>
        <v/>
      </c>
      <c r="AD1563" s="24" t="str">
        <f>IF(Z1563&lt;&gt;"",VLOOKUP(Z1563,'Anlagentypen strukt inkl RD end'!$A$2:$H$40,8),"")</f>
        <v/>
      </c>
      <c r="AE1563" s="63" t="str">
        <f t="shared" si="461"/>
        <v/>
      </c>
      <c r="AF1563" s="25"/>
      <c r="AG1563" s="25"/>
      <c r="AH1563" s="25"/>
      <c r="AI1563" s="25"/>
      <c r="AJ1563" s="47" t="str">
        <f t="shared" si="449"/>
        <v/>
      </c>
      <c r="AK1563" s="48" t="str">
        <f t="shared" si="462"/>
        <v/>
      </c>
      <c r="AL1563" s="47" t="str">
        <f t="shared" si="454"/>
        <v/>
      </c>
      <c r="AM1563" s="26"/>
      <c r="AN1563" s="36" t="str">
        <f t="shared" si="445"/>
        <v/>
      </c>
      <c r="AO1563" s="39" t="str">
        <f t="shared" si="458"/>
        <v/>
      </c>
      <c r="AP1563" s="39" t="str">
        <f t="shared" si="450"/>
        <v>X</v>
      </c>
      <c r="AQ1563" s="97" t="str">
        <f t="shared" si="446"/>
        <v/>
      </c>
      <c r="AR1563" s="140" t="str">
        <f>_xlfn.IFNA(IF(AND(MATCH(B1563,SlNrfürStrecke!A:A,0)&gt;0,MATCH(C1563,SlNrfürStrecke!B:B,0)&gt;0)=TRUE,"ja","nein"),"nein")</f>
        <v>ja</v>
      </c>
      <c r="AS1563" s="140" t="str">
        <f t="shared" si="451"/>
        <v>ja</v>
      </c>
      <c r="AT1563" s="113" t="str">
        <f t="shared" si="452"/>
        <v>Nein</v>
      </c>
      <c r="AU1563" s="113"/>
      <c r="AV1563" s="141" t="s">
        <v>3607</v>
      </c>
    </row>
    <row r="1564" spans="1:48" s="39" customFormat="1" ht="39.6" x14ac:dyDescent="0.25">
      <c r="A1564" s="23" t="s">
        <v>2345</v>
      </c>
      <c r="B1564" s="77">
        <v>94804</v>
      </c>
      <c r="C1564" s="80" t="s">
        <v>3</v>
      </c>
      <c r="D1564" s="81" t="s">
        <v>3</v>
      </c>
      <c r="E1564" s="37" t="b">
        <f t="shared" si="453"/>
        <v>1</v>
      </c>
      <c r="F1564" s="37" t="b">
        <f t="shared" si="447"/>
        <v>0</v>
      </c>
      <c r="G1564" s="38" t="str">
        <f t="shared" si="455"/>
        <v xml:space="preserve">94804  </v>
      </c>
      <c r="H1564" s="18" t="s">
        <v>2291</v>
      </c>
      <c r="I1564" s="93" t="s">
        <v>2346</v>
      </c>
      <c r="J1564" s="19" t="s">
        <v>3475</v>
      </c>
      <c r="K1564" s="19" t="s">
        <v>3</v>
      </c>
      <c r="L1564" s="51"/>
      <c r="M1564" s="51"/>
      <c r="N1564" s="19" t="str">
        <f t="shared" si="456"/>
        <v/>
      </c>
      <c r="O1564" s="22" t="str">
        <f t="shared" ca="1" si="459"/>
        <v>ja</v>
      </c>
      <c r="P1564" s="22" t="str">
        <f t="shared" ca="1" si="460"/>
        <v>ja</v>
      </c>
      <c r="Q1564" s="20" t="str">
        <f t="shared" ca="1" si="457"/>
        <v>Ja</v>
      </c>
      <c r="R1564" s="54" t="s">
        <v>2289</v>
      </c>
      <c r="S1564" s="73" t="s">
        <v>2345</v>
      </c>
      <c r="T1564" s="28"/>
      <c r="U1564" s="33" t="str">
        <f t="shared" si="448"/>
        <v/>
      </c>
      <c r="V1564" s="29"/>
      <c r="W1564" s="35"/>
      <c r="X1564" s="35"/>
      <c r="Y1564" s="35"/>
      <c r="Z1564" s="35"/>
      <c r="AA1564" s="24" t="str">
        <f>IF(W1564&lt;&gt;"",VLOOKUP(W1564,'Anlagentypen strukt inkl RD end'!$A$2:$H$40,8),"")</f>
        <v/>
      </c>
      <c r="AB1564" s="24" t="str">
        <f>IF(X1564&lt;&gt;"",VLOOKUP(X1564,'Anlagentypen strukt inkl RD end'!$A$2:$H$40,8),"")</f>
        <v/>
      </c>
      <c r="AC1564" s="24" t="str">
        <f>IF(Y1564&lt;&gt;"",VLOOKUP(Y1564,'Anlagentypen strukt inkl RD end'!$A$2:$H$40,8),"")</f>
        <v/>
      </c>
      <c r="AD1564" s="24" t="str">
        <f>IF(Z1564&lt;&gt;"",VLOOKUP(Z1564,'Anlagentypen strukt inkl RD end'!$A$2:$H$40,8),"")</f>
        <v/>
      </c>
      <c r="AE1564" s="63" t="str">
        <f t="shared" si="461"/>
        <v/>
      </c>
      <c r="AF1564" s="25"/>
      <c r="AG1564" s="25"/>
      <c r="AH1564" s="25"/>
      <c r="AI1564" s="25"/>
      <c r="AJ1564" s="47" t="str">
        <f t="shared" si="449"/>
        <v/>
      </c>
      <c r="AK1564" s="48" t="str">
        <f t="shared" si="462"/>
        <v/>
      </c>
      <c r="AL1564" s="47" t="str">
        <f t="shared" si="454"/>
        <v/>
      </c>
      <c r="AM1564" s="26"/>
      <c r="AN1564" s="36" t="str">
        <f t="shared" si="445"/>
        <v/>
      </c>
      <c r="AO1564" s="39" t="str">
        <f t="shared" si="458"/>
        <v/>
      </c>
      <c r="AP1564" s="39" t="str">
        <f t="shared" si="450"/>
        <v>X</v>
      </c>
      <c r="AQ1564" s="97" t="str">
        <f t="shared" si="446"/>
        <v/>
      </c>
      <c r="AR1564" s="140" t="str">
        <f>_xlfn.IFNA(IF(AND(MATCH(B1564,SlNrfürStrecke!A:A,0)&gt;0,MATCH(C1564,SlNrfürStrecke!B:B,0)&gt;0)=TRUE,"ja","nein"),"nein")</f>
        <v>ja</v>
      </c>
      <c r="AS1564" s="140" t="str">
        <f t="shared" si="451"/>
        <v>ja</v>
      </c>
      <c r="AT1564" s="113" t="str">
        <f t="shared" si="452"/>
        <v>Nein</v>
      </c>
      <c r="AU1564" s="113"/>
      <c r="AV1564" s="141" t="s">
        <v>3607</v>
      </c>
    </row>
    <row r="1565" spans="1:48" s="39" customFormat="1" ht="39.6" hidden="1" x14ac:dyDescent="0.25">
      <c r="A1565" s="23"/>
      <c r="B1565" s="77">
        <v>94804</v>
      </c>
      <c r="C1565" s="81" t="s">
        <v>142</v>
      </c>
      <c r="D1565" s="81" t="s">
        <v>3</v>
      </c>
      <c r="E1565" s="37" t="b">
        <f t="shared" si="453"/>
        <v>0</v>
      </c>
      <c r="F1565" s="37" t="b">
        <f t="shared" si="447"/>
        <v>0</v>
      </c>
      <c r="G1565" s="38" t="str">
        <f t="shared" si="455"/>
        <v xml:space="preserve">94804 91 </v>
      </c>
      <c r="H1565" s="18" t="s">
        <v>2291</v>
      </c>
      <c r="I1565" s="94" t="s">
        <v>3164</v>
      </c>
      <c r="J1565" s="19" t="s">
        <v>3476</v>
      </c>
      <c r="K1565" s="19" t="s">
        <v>3</v>
      </c>
      <c r="L1565" s="51"/>
      <c r="M1565" s="51"/>
      <c r="N1565" s="19" t="str">
        <f t="shared" si="456"/>
        <v/>
      </c>
      <c r="O1565" s="22" t="str">
        <f t="shared" ca="1" si="459"/>
        <v>ja</v>
      </c>
      <c r="P1565" s="22" t="str">
        <f t="shared" ca="1" si="460"/>
        <v>ja</v>
      </c>
      <c r="Q1565" s="20" t="str">
        <f t="shared" ca="1" si="457"/>
        <v>Ja</v>
      </c>
      <c r="R1565" s="53" t="s">
        <v>2292</v>
      </c>
      <c r="S1565" s="73"/>
      <c r="T1565" s="28"/>
      <c r="U1565" s="33" t="str">
        <f t="shared" si="448"/>
        <v/>
      </c>
      <c r="V1565" s="29"/>
      <c r="W1565" s="35"/>
      <c r="X1565" s="35"/>
      <c r="Y1565" s="35"/>
      <c r="Z1565" s="35"/>
      <c r="AA1565" s="24" t="str">
        <f>IF(W1565&lt;&gt;"",VLOOKUP(W1565,'Anlagentypen strukt inkl RD end'!$A$2:$H$40,8),"")</f>
        <v/>
      </c>
      <c r="AB1565" s="24" t="str">
        <f>IF(X1565&lt;&gt;"",VLOOKUP(X1565,'Anlagentypen strukt inkl RD end'!$A$2:$H$40,8),"")</f>
        <v/>
      </c>
      <c r="AC1565" s="24" t="str">
        <f>IF(Y1565&lt;&gt;"",VLOOKUP(Y1565,'Anlagentypen strukt inkl RD end'!$A$2:$H$40,8),"")</f>
        <v/>
      </c>
      <c r="AD1565" s="24" t="str">
        <f>IF(Z1565&lt;&gt;"",VLOOKUP(Z1565,'Anlagentypen strukt inkl RD end'!$A$2:$H$40,8),"")</f>
        <v/>
      </c>
      <c r="AE1565" s="63" t="str">
        <f t="shared" si="461"/>
        <v/>
      </c>
      <c r="AF1565" s="25"/>
      <c r="AG1565" s="25"/>
      <c r="AH1565" s="25"/>
      <c r="AI1565" s="25"/>
      <c r="AJ1565" s="47" t="str">
        <f t="shared" si="449"/>
        <v/>
      </c>
      <c r="AK1565" s="48" t="str">
        <f t="shared" si="462"/>
        <v/>
      </c>
      <c r="AL1565" s="47" t="str">
        <f t="shared" si="454"/>
        <v/>
      </c>
      <c r="AM1565" s="26"/>
      <c r="AN1565" s="36" t="str">
        <f t="shared" si="445"/>
        <v/>
      </c>
      <c r="AO1565" s="39" t="str">
        <f t="shared" si="458"/>
        <v/>
      </c>
      <c r="AP1565" s="39" t="str">
        <f t="shared" si="450"/>
        <v/>
      </c>
      <c r="AQ1565" s="97" t="str">
        <f t="shared" si="446"/>
        <v/>
      </c>
      <c r="AR1565" s="113" t="str">
        <f>_xlfn.IFNA(IF(AND(MATCH(B1565,SlNrfürStrecke!A:A,0)&gt;0,MATCH(C1565,SlNrfürStrecke!B:B,0)&gt;0)=TRUE,"ja","nein"),"nein")</f>
        <v>nein</v>
      </c>
      <c r="AS1565" s="140" t="str">
        <f t="shared" si="451"/>
        <v>nein</v>
      </c>
      <c r="AT1565" s="113" t="str">
        <f t="shared" si="452"/>
        <v>Ja</v>
      </c>
      <c r="AU1565" s="113"/>
      <c r="AV1565" s="141" t="s">
        <v>3607</v>
      </c>
    </row>
    <row r="1566" spans="1:48" s="39" customFormat="1" ht="39.6" x14ac:dyDescent="0.25">
      <c r="A1566" s="23" t="s">
        <v>2345</v>
      </c>
      <c r="B1566" s="77">
        <v>94901</v>
      </c>
      <c r="C1566" s="80" t="s">
        <v>3</v>
      </c>
      <c r="D1566" s="81" t="s">
        <v>3</v>
      </c>
      <c r="E1566" s="37" t="b">
        <f t="shared" si="453"/>
        <v>1</v>
      </c>
      <c r="F1566" s="37" t="b">
        <f t="shared" si="447"/>
        <v>0</v>
      </c>
      <c r="G1566" s="38" t="str">
        <f t="shared" si="455"/>
        <v xml:space="preserve">94901  </v>
      </c>
      <c r="H1566" s="18" t="s">
        <v>2294</v>
      </c>
      <c r="I1566" s="93" t="s">
        <v>2346</v>
      </c>
      <c r="J1566" s="19" t="s">
        <v>3</v>
      </c>
      <c r="K1566" s="19" t="s">
        <v>3</v>
      </c>
      <c r="L1566" s="51"/>
      <c r="M1566" s="51"/>
      <c r="N1566" s="19" t="str">
        <f t="shared" si="456"/>
        <v/>
      </c>
      <c r="O1566" s="22" t="str">
        <f t="shared" ca="1" si="459"/>
        <v>ja</v>
      </c>
      <c r="P1566" s="22" t="str">
        <f t="shared" ca="1" si="460"/>
        <v>ja</v>
      </c>
      <c r="Q1566" s="20" t="str">
        <f t="shared" ca="1" si="457"/>
        <v>Ja</v>
      </c>
      <c r="R1566" s="53" t="s">
        <v>2293</v>
      </c>
      <c r="S1566" s="73" t="s">
        <v>2345</v>
      </c>
      <c r="T1566" s="28"/>
      <c r="U1566" s="33" t="str">
        <f t="shared" si="448"/>
        <v/>
      </c>
      <c r="V1566" s="29"/>
      <c r="W1566" s="35"/>
      <c r="X1566" s="35"/>
      <c r="Y1566" s="35"/>
      <c r="Z1566" s="35"/>
      <c r="AA1566" s="24" t="str">
        <f>IF(W1566&lt;&gt;"",VLOOKUP(W1566,'Anlagentypen strukt inkl RD end'!$A$2:$H$40,8),"")</f>
        <v/>
      </c>
      <c r="AB1566" s="24" t="str">
        <f>IF(X1566&lt;&gt;"",VLOOKUP(X1566,'Anlagentypen strukt inkl RD end'!$A$2:$H$40,8),"")</f>
        <v/>
      </c>
      <c r="AC1566" s="24" t="str">
        <f>IF(Y1566&lt;&gt;"",VLOOKUP(Y1566,'Anlagentypen strukt inkl RD end'!$A$2:$H$40,8),"")</f>
        <v/>
      </c>
      <c r="AD1566" s="24" t="str">
        <f>IF(Z1566&lt;&gt;"",VLOOKUP(Z1566,'Anlagentypen strukt inkl RD end'!$A$2:$H$40,8),"")</f>
        <v/>
      </c>
      <c r="AE1566" s="63" t="str">
        <f t="shared" si="461"/>
        <v/>
      </c>
      <c r="AF1566" s="25"/>
      <c r="AG1566" s="25"/>
      <c r="AH1566" s="25"/>
      <c r="AI1566" s="25"/>
      <c r="AJ1566" s="47" t="str">
        <f t="shared" si="449"/>
        <v/>
      </c>
      <c r="AK1566" s="48" t="str">
        <f t="shared" si="462"/>
        <v/>
      </c>
      <c r="AL1566" s="47" t="str">
        <f t="shared" si="454"/>
        <v/>
      </c>
      <c r="AM1566" s="26"/>
      <c r="AN1566" s="36" t="str">
        <f t="shared" si="445"/>
        <v/>
      </c>
      <c r="AO1566" s="39" t="str">
        <f t="shared" si="458"/>
        <v/>
      </c>
      <c r="AP1566" s="39" t="str">
        <f t="shared" si="450"/>
        <v>X</v>
      </c>
      <c r="AQ1566" s="97" t="str">
        <f t="shared" si="446"/>
        <v/>
      </c>
      <c r="AR1566" s="140" t="str">
        <f>_xlfn.IFNA(IF(AND(MATCH(B1566,SlNrfürStrecke!A:A,0)&gt;0,MATCH(C1566,SlNrfürStrecke!B:B,0)&gt;0)=TRUE,"ja","nein"),"nein")</f>
        <v>ja</v>
      </c>
      <c r="AS1566" s="140" t="str">
        <f t="shared" si="451"/>
        <v>ja</v>
      </c>
      <c r="AT1566" s="113" t="str">
        <f t="shared" si="452"/>
        <v>Nein</v>
      </c>
      <c r="AU1566" s="113"/>
      <c r="AV1566" s="141" t="s">
        <v>3607</v>
      </c>
    </row>
    <row r="1567" spans="1:48" s="39" customFormat="1" ht="39.6" hidden="1" x14ac:dyDescent="0.25">
      <c r="A1567" s="23"/>
      <c r="B1567" s="77">
        <v>94901</v>
      </c>
      <c r="C1567" s="81" t="s">
        <v>7</v>
      </c>
      <c r="D1567" s="81" t="s">
        <v>8</v>
      </c>
      <c r="E1567" s="37" t="b">
        <f t="shared" si="453"/>
        <v>0</v>
      </c>
      <c r="F1567" s="37" t="b">
        <f t="shared" si="447"/>
        <v>0</v>
      </c>
      <c r="G1567" s="38" t="str">
        <f t="shared" si="455"/>
        <v>94901 77 g</v>
      </c>
      <c r="H1567" s="18" t="s">
        <v>2294</v>
      </c>
      <c r="I1567" s="94" t="s">
        <v>9</v>
      </c>
      <c r="J1567" s="19" t="s">
        <v>3</v>
      </c>
      <c r="K1567" s="19" t="s">
        <v>3</v>
      </c>
      <c r="L1567" s="51"/>
      <c r="M1567" s="51"/>
      <c r="N1567" s="19" t="str">
        <f t="shared" si="456"/>
        <v/>
      </c>
      <c r="O1567" s="22" t="str">
        <f t="shared" ca="1" si="459"/>
        <v>ja</v>
      </c>
      <c r="P1567" s="22" t="str">
        <f t="shared" ca="1" si="460"/>
        <v>ja</v>
      </c>
      <c r="Q1567" s="20" t="str">
        <f t="shared" ca="1" si="457"/>
        <v>Ja</v>
      </c>
      <c r="R1567" s="53" t="s">
        <v>2295</v>
      </c>
      <c r="S1567" s="84"/>
      <c r="T1567" s="83"/>
      <c r="U1567" s="33" t="str">
        <f t="shared" si="448"/>
        <v/>
      </c>
      <c r="V1567" s="29"/>
      <c r="W1567" s="35"/>
      <c r="X1567" s="35"/>
      <c r="Y1567" s="35"/>
      <c r="Z1567" s="35"/>
      <c r="AA1567" s="24" t="str">
        <f>IF(W1567&lt;&gt;"",VLOOKUP(W1567,'Anlagentypen strukt inkl RD end'!$A$2:$H$40,8),"")</f>
        <v/>
      </c>
      <c r="AB1567" s="24" t="str">
        <f>IF(X1567&lt;&gt;"",VLOOKUP(X1567,'Anlagentypen strukt inkl RD end'!$A$2:$H$40,8),"")</f>
        <v/>
      </c>
      <c r="AC1567" s="24" t="str">
        <f>IF(Y1567&lt;&gt;"",VLOOKUP(Y1567,'Anlagentypen strukt inkl RD end'!$A$2:$H$40,8),"")</f>
        <v/>
      </c>
      <c r="AD1567" s="24" t="str">
        <f>IF(Z1567&lt;&gt;"",VLOOKUP(Z1567,'Anlagentypen strukt inkl RD end'!$A$2:$H$40,8),"")</f>
        <v/>
      </c>
      <c r="AE1567" s="63" t="str">
        <f t="shared" si="461"/>
        <v/>
      </c>
      <c r="AF1567" s="25"/>
      <c r="AG1567" s="25"/>
      <c r="AH1567" s="25"/>
      <c r="AI1567" s="25"/>
      <c r="AJ1567" s="47" t="str">
        <f t="shared" si="449"/>
        <v/>
      </c>
      <c r="AK1567" s="48" t="str">
        <f t="shared" si="462"/>
        <v/>
      </c>
      <c r="AL1567" s="47" t="str">
        <f t="shared" si="454"/>
        <v/>
      </c>
      <c r="AM1567" s="26"/>
      <c r="AN1567" s="36" t="str">
        <f t="shared" si="445"/>
        <v/>
      </c>
      <c r="AO1567" s="39" t="str">
        <f t="shared" si="458"/>
        <v/>
      </c>
      <c r="AP1567" s="39" t="str">
        <f t="shared" si="450"/>
        <v/>
      </c>
      <c r="AQ1567" s="97" t="str">
        <f t="shared" si="446"/>
        <v/>
      </c>
      <c r="AR1567" s="113" t="str">
        <f>_xlfn.IFNA(IF(AND(MATCH(B1567,SlNrfürStrecke!A:A,0)&gt;0,MATCH(C1567,SlNrfürStrecke!B:B,0)&gt;0)=TRUE,"ja","nein"),"nein")</f>
        <v>nein</v>
      </c>
      <c r="AS1567" s="140" t="str">
        <f t="shared" si="451"/>
        <v>nein</v>
      </c>
      <c r="AT1567" s="113" t="str">
        <f t="shared" si="452"/>
        <v>Ja</v>
      </c>
      <c r="AU1567" s="113"/>
      <c r="AV1567" s="141" t="s">
        <v>3607</v>
      </c>
    </row>
    <row r="1568" spans="1:48" s="39" customFormat="1" ht="26.4" x14ac:dyDescent="0.25">
      <c r="A1568" s="23" t="s">
        <v>2345</v>
      </c>
      <c r="B1568" s="77">
        <v>94902</v>
      </c>
      <c r="C1568" s="80" t="s">
        <v>3</v>
      </c>
      <c r="D1568" s="81" t="s">
        <v>3</v>
      </c>
      <c r="E1568" s="37" t="b">
        <f t="shared" si="453"/>
        <v>1</v>
      </c>
      <c r="F1568" s="37" t="b">
        <f t="shared" si="447"/>
        <v>0</v>
      </c>
      <c r="G1568" s="38" t="str">
        <f t="shared" si="455"/>
        <v xml:space="preserve">94902  </v>
      </c>
      <c r="H1568" s="18" t="s">
        <v>2297</v>
      </c>
      <c r="I1568" s="93" t="s">
        <v>2346</v>
      </c>
      <c r="J1568" s="19" t="s">
        <v>3</v>
      </c>
      <c r="K1568" s="19" t="s">
        <v>3</v>
      </c>
      <c r="L1568" s="51"/>
      <c r="M1568" s="51"/>
      <c r="N1568" s="19" t="str">
        <f t="shared" si="456"/>
        <v/>
      </c>
      <c r="O1568" s="22" t="str">
        <f t="shared" ca="1" si="459"/>
        <v>ja</v>
      </c>
      <c r="P1568" s="22" t="str">
        <f t="shared" ca="1" si="460"/>
        <v>ja</v>
      </c>
      <c r="Q1568" s="20" t="str">
        <f t="shared" ca="1" si="457"/>
        <v>Ja</v>
      </c>
      <c r="R1568" s="53" t="s">
        <v>2296</v>
      </c>
      <c r="S1568" s="73" t="s">
        <v>2345</v>
      </c>
      <c r="T1568" s="28"/>
      <c r="U1568" s="33" t="str">
        <f t="shared" si="448"/>
        <v/>
      </c>
      <c r="V1568" s="29"/>
      <c r="W1568" s="35"/>
      <c r="X1568" s="35"/>
      <c r="Y1568" s="35"/>
      <c r="Z1568" s="35"/>
      <c r="AA1568" s="24" t="str">
        <f>IF(W1568&lt;&gt;"",VLOOKUP(W1568,'Anlagentypen strukt inkl RD end'!$A$2:$H$40,8),"")</f>
        <v/>
      </c>
      <c r="AB1568" s="24" t="str">
        <f>IF(X1568&lt;&gt;"",VLOOKUP(X1568,'Anlagentypen strukt inkl RD end'!$A$2:$H$40,8),"")</f>
        <v/>
      </c>
      <c r="AC1568" s="24" t="str">
        <f>IF(Y1568&lt;&gt;"",VLOOKUP(Y1568,'Anlagentypen strukt inkl RD end'!$A$2:$H$40,8),"")</f>
        <v/>
      </c>
      <c r="AD1568" s="24" t="str">
        <f>IF(Z1568&lt;&gt;"",VLOOKUP(Z1568,'Anlagentypen strukt inkl RD end'!$A$2:$H$40,8),"")</f>
        <v/>
      </c>
      <c r="AE1568" s="63" t="str">
        <f t="shared" si="461"/>
        <v/>
      </c>
      <c r="AF1568" s="25"/>
      <c r="AG1568" s="25"/>
      <c r="AH1568" s="25"/>
      <c r="AI1568" s="25"/>
      <c r="AJ1568" s="47" t="str">
        <f t="shared" si="449"/>
        <v/>
      </c>
      <c r="AK1568" s="48" t="str">
        <f t="shared" si="462"/>
        <v/>
      </c>
      <c r="AL1568" s="47" t="str">
        <f t="shared" si="454"/>
        <v/>
      </c>
      <c r="AM1568" s="26"/>
      <c r="AN1568" s="36" t="str">
        <f t="shared" si="445"/>
        <v/>
      </c>
      <c r="AO1568" s="39" t="str">
        <f t="shared" si="458"/>
        <v/>
      </c>
      <c r="AP1568" s="39" t="str">
        <f t="shared" si="450"/>
        <v>X</v>
      </c>
      <c r="AQ1568" s="97" t="str">
        <f t="shared" si="446"/>
        <v/>
      </c>
      <c r="AR1568" s="140" t="str">
        <f>_xlfn.IFNA(IF(AND(MATCH(B1568,SlNrfürStrecke!A:A,0)&gt;0,MATCH(C1568,SlNrfürStrecke!B:B,0)&gt;0)=TRUE,"ja","nein"),"nein")</f>
        <v>ja</v>
      </c>
      <c r="AS1568" s="140" t="str">
        <f t="shared" si="451"/>
        <v>ja</v>
      </c>
      <c r="AT1568" s="113" t="str">
        <f t="shared" si="452"/>
        <v>Nein</v>
      </c>
      <c r="AU1568" s="113"/>
      <c r="AV1568" s="141" t="s">
        <v>3607</v>
      </c>
    </row>
    <row r="1569" spans="1:48" s="39" customFormat="1" ht="26.4" hidden="1" x14ac:dyDescent="0.25">
      <c r="A1569" s="23"/>
      <c r="B1569" s="77">
        <v>94902</v>
      </c>
      <c r="C1569" s="81" t="s">
        <v>7</v>
      </c>
      <c r="D1569" s="81" t="s">
        <v>8</v>
      </c>
      <c r="E1569" s="37" t="b">
        <f t="shared" si="453"/>
        <v>0</v>
      </c>
      <c r="F1569" s="37" t="b">
        <f t="shared" si="447"/>
        <v>0</v>
      </c>
      <c r="G1569" s="38" t="str">
        <f t="shared" si="455"/>
        <v>94902 77 g</v>
      </c>
      <c r="H1569" s="18" t="s">
        <v>2297</v>
      </c>
      <c r="I1569" s="94" t="s">
        <v>9</v>
      </c>
      <c r="J1569" s="19" t="s">
        <v>3</v>
      </c>
      <c r="K1569" s="19" t="s">
        <v>3</v>
      </c>
      <c r="L1569" s="51"/>
      <c r="M1569" s="51"/>
      <c r="N1569" s="19" t="str">
        <f t="shared" si="456"/>
        <v/>
      </c>
      <c r="O1569" s="22" t="str">
        <f t="shared" ca="1" si="459"/>
        <v>ja</v>
      </c>
      <c r="P1569" s="22" t="str">
        <f t="shared" ca="1" si="460"/>
        <v>ja</v>
      </c>
      <c r="Q1569" s="20" t="str">
        <f t="shared" ca="1" si="457"/>
        <v>Ja</v>
      </c>
      <c r="R1569" s="53" t="s">
        <v>2298</v>
      </c>
      <c r="S1569" s="84"/>
      <c r="T1569" s="83"/>
      <c r="U1569" s="33" t="str">
        <f t="shared" si="448"/>
        <v/>
      </c>
      <c r="V1569" s="29"/>
      <c r="W1569" s="35"/>
      <c r="X1569" s="35"/>
      <c r="Y1569" s="35"/>
      <c r="Z1569" s="35"/>
      <c r="AA1569" s="24" t="str">
        <f>IF(W1569&lt;&gt;"",VLOOKUP(W1569,'Anlagentypen strukt inkl RD end'!$A$2:$H$40,8),"")</f>
        <v/>
      </c>
      <c r="AB1569" s="24" t="str">
        <f>IF(X1569&lt;&gt;"",VLOOKUP(X1569,'Anlagentypen strukt inkl RD end'!$A$2:$H$40,8),"")</f>
        <v/>
      </c>
      <c r="AC1569" s="24" t="str">
        <f>IF(Y1569&lt;&gt;"",VLOOKUP(Y1569,'Anlagentypen strukt inkl RD end'!$A$2:$H$40,8),"")</f>
        <v/>
      </c>
      <c r="AD1569" s="24" t="str">
        <f>IF(Z1569&lt;&gt;"",VLOOKUP(Z1569,'Anlagentypen strukt inkl RD end'!$A$2:$H$40,8),"")</f>
        <v/>
      </c>
      <c r="AE1569" s="63" t="str">
        <f t="shared" si="461"/>
        <v/>
      </c>
      <c r="AF1569" s="25"/>
      <c r="AG1569" s="25"/>
      <c r="AH1569" s="25"/>
      <c r="AI1569" s="25"/>
      <c r="AJ1569" s="47" t="str">
        <f t="shared" si="449"/>
        <v/>
      </c>
      <c r="AK1569" s="48" t="str">
        <f t="shared" si="462"/>
        <v/>
      </c>
      <c r="AL1569" s="47" t="str">
        <f t="shared" si="454"/>
        <v/>
      </c>
      <c r="AM1569" s="26"/>
      <c r="AN1569" s="36" t="str">
        <f t="shared" si="445"/>
        <v/>
      </c>
      <c r="AO1569" s="39" t="str">
        <f t="shared" si="458"/>
        <v/>
      </c>
      <c r="AP1569" s="39" t="str">
        <f t="shared" si="450"/>
        <v/>
      </c>
      <c r="AQ1569" s="97" t="str">
        <f t="shared" si="446"/>
        <v/>
      </c>
      <c r="AR1569" s="113" t="str">
        <f>_xlfn.IFNA(IF(AND(MATCH(B1569,SlNrfürStrecke!A:A,0)&gt;0,MATCH(C1569,SlNrfürStrecke!B:B,0)&gt;0)=TRUE,"ja","nein"),"nein")</f>
        <v>nein</v>
      </c>
      <c r="AS1569" s="140" t="str">
        <f t="shared" si="451"/>
        <v>nein</v>
      </c>
      <c r="AT1569" s="113" t="str">
        <f t="shared" si="452"/>
        <v>Ja</v>
      </c>
      <c r="AU1569" s="113"/>
      <c r="AV1569" s="141" t="s">
        <v>3607</v>
      </c>
    </row>
    <row r="1570" spans="1:48" s="39" customFormat="1" x14ac:dyDescent="0.25">
      <c r="A1570" s="23" t="s">
        <v>2345</v>
      </c>
      <c r="B1570" s="77">
        <v>95101</v>
      </c>
      <c r="C1570" s="80" t="s">
        <v>3</v>
      </c>
      <c r="D1570" s="81" t="s">
        <v>3</v>
      </c>
      <c r="E1570" s="37" t="b">
        <f t="shared" si="453"/>
        <v>1</v>
      </c>
      <c r="F1570" s="37" t="b">
        <f t="shared" si="447"/>
        <v>0</v>
      </c>
      <c r="G1570" s="38" t="str">
        <f t="shared" si="455"/>
        <v xml:space="preserve">95101  </v>
      </c>
      <c r="H1570" s="18" t="s">
        <v>2300</v>
      </c>
      <c r="I1570" s="93" t="s">
        <v>2346</v>
      </c>
      <c r="J1570" s="19" t="s">
        <v>3</v>
      </c>
      <c r="K1570" s="19" t="s">
        <v>3</v>
      </c>
      <c r="L1570" s="51"/>
      <c r="M1570" s="51"/>
      <c r="N1570" s="19" t="str">
        <f t="shared" si="456"/>
        <v/>
      </c>
      <c r="O1570" s="22" t="str">
        <f t="shared" ca="1" si="459"/>
        <v>ja</v>
      </c>
      <c r="P1570" s="22" t="str">
        <f t="shared" ca="1" si="460"/>
        <v>ja</v>
      </c>
      <c r="Q1570" s="20" t="str">
        <f t="shared" ca="1" si="457"/>
        <v>Ja</v>
      </c>
      <c r="R1570" s="53" t="s">
        <v>2299</v>
      </c>
      <c r="S1570" s="73" t="s">
        <v>2345</v>
      </c>
      <c r="T1570" s="28"/>
      <c r="U1570" s="33" t="str">
        <f t="shared" si="448"/>
        <v/>
      </c>
      <c r="V1570" s="29"/>
      <c r="W1570" s="35"/>
      <c r="X1570" s="35"/>
      <c r="Y1570" s="35"/>
      <c r="Z1570" s="35"/>
      <c r="AA1570" s="24" t="str">
        <f>IF(W1570&lt;&gt;"",VLOOKUP(W1570,'Anlagentypen strukt inkl RD end'!$A$2:$H$40,8),"")</f>
        <v/>
      </c>
      <c r="AB1570" s="24" t="str">
        <f>IF(X1570&lt;&gt;"",VLOOKUP(X1570,'Anlagentypen strukt inkl RD end'!$A$2:$H$40,8),"")</f>
        <v/>
      </c>
      <c r="AC1570" s="24" t="str">
        <f>IF(Y1570&lt;&gt;"",VLOOKUP(Y1570,'Anlagentypen strukt inkl RD end'!$A$2:$H$40,8),"")</f>
        <v/>
      </c>
      <c r="AD1570" s="24" t="str">
        <f>IF(Z1570&lt;&gt;"",VLOOKUP(Z1570,'Anlagentypen strukt inkl RD end'!$A$2:$H$40,8),"")</f>
        <v/>
      </c>
      <c r="AE1570" s="63" t="str">
        <f t="shared" si="461"/>
        <v/>
      </c>
      <c r="AF1570" s="25"/>
      <c r="AG1570" s="25"/>
      <c r="AH1570" s="25"/>
      <c r="AI1570" s="25"/>
      <c r="AJ1570" s="47" t="str">
        <f t="shared" si="449"/>
        <v/>
      </c>
      <c r="AK1570" s="48" t="str">
        <f t="shared" si="462"/>
        <v/>
      </c>
      <c r="AL1570" s="47" t="str">
        <f t="shared" si="454"/>
        <v/>
      </c>
      <c r="AM1570" s="26"/>
      <c r="AN1570" s="36" t="str">
        <f t="shared" si="445"/>
        <v/>
      </c>
      <c r="AO1570" s="39" t="str">
        <f t="shared" si="458"/>
        <v/>
      </c>
      <c r="AP1570" s="39" t="str">
        <f t="shared" si="450"/>
        <v>X</v>
      </c>
      <c r="AQ1570" s="97" t="str">
        <f t="shared" si="446"/>
        <v/>
      </c>
      <c r="AR1570" s="140" t="str">
        <f>_xlfn.IFNA(IF(AND(MATCH(B1570,SlNrfürStrecke!A:A,0)&gt;0,MATCH(C1570,SlNrfürStrecke!B:B,0)&gt;0)=TRUE,"ja","nein"),"nein")</f>
        <v>ja</v>
      </c>
      <c r="AS1570" s="140" t="str">
        <f t="shared" si="451"/>
        <v>ja</v>
      </c>
      <c r="AT1570" s="113" t="str">
        <f t="shared" si="452"/>
        <v>Nein</v>
      </c>
      <c r="AU1570" s="113"/>
      <c r="AV1570" s="141" t="s">
        <v>3607</v>
      </c>
    </row>
    <row r="1571" spans="1:48" s="39" customFormat="1" hidden="1" x14ac:dyDescent="0.25">
      <c r="A1571" s="23"/>
      <c r="B1571" s="77">
        <v>95101</v>
      </c>
      <c r="C1571" s="81" t="s">
        <v>7</v>
      </c>
      <c r="D1571" s="81" t="s">
        <v>8</v>
      </c>
      <c r="E1571" s="37" t="b">
        <f t="shared" si="453"/>
        <v>0</v>
      </c>
      <c r="F1571" s="37" t="b">
        <f t="shared" si="447"/>
        <v>0</v>
      </c>
      <c r="G1571" s="38" t="str">
        <f t="shared" si="455"/>
        <v>95101 77 g</v>
      </c>
      <c r="H1571" s="18" t="s">
        <v>2300</v>
      </c>
      <c r="I1571" s="94" t="s">
        <v>9</v>
      </c>
      <c r="J1571" s="19" t="s">
        <v>3</v>
      </c>
      <c r="K1571" s="19" t="s">
        <v>3</v>
      </c>
      <c r="L1571" s="51"/>
      <c r="M1571" s="51"/>
      <c r="N1571" s="19" t="str">
        <f t="shared" si="456"/>
        <v/>
      </c>
      <c r="O1571" s="22" t="str">
        <f t="shared" ca="1" si="459"/>
        <v>ja</v>
      </c>
      <c r="P1571" s="22" t="str">
        <f t="shared" ca="1" si="460"/>
        <v>ja</v>
      </c>
      <c r="Q1571" s="20" t="str">
        <f t="shared" ca="1" si="457"/>
        <v>Ja</v>
      </c>
      <c r="R1571" s="53" t="s">
        <v>2301</v>
      </c>
      <c r="S1571" s="84"/>
      <c r="T1571" s="83"/>
      <c r="U1571" s="33" t="str">
        <f t="shared" si="448"/>
        <v/>
      </c>
      <c r="V1571" s="29"/>
      <c r="W1571" s="35"/>
      <c r="X1571" s="35"/>
      <c r="Y1571" s="35"/>
      <c r="Z1571" s="35"/>
      <c r="AA1571" s="24" t="str">
        <f>IF(W1571&lt;&gt;"",VLOOKUP(W1571,'Anlagentypen strukt inkl RD end'!$A$2:$H$40,8),"")</f>
        <v/>
      </c>
      <c r="AB1571" s="24" t="str">
        <f>IF(X1571&lt;&gt;"",VLOOKUP(X1571,'Anlagentypen strukt inkl RD end'!$A$2:$H$40,8),"")</f>
        <v/>
      </c>
      <c r="AC1571" s="24" t="str">
        <f>IF(Y1571&lt;&gt;"",VLOOKUP(Y1571,'Anlagentypen strukt inkl RD end'!$A$2:$H$40,8),"")</f>
        <v/>
      </c>
      <c r="AD1571" s="24" t="str">
        <f>IF(Z1571&lt;&gt;"",VLOOKUP(Z1571,'Anlagentypen strukt inkl RD end'!$A$2:$H$40,8),"")</f>
        <v/>
      </c>
      <c r="AE1571" s="63" t="str">
        <f t="shared" si="461"/>
        <v/>
      </c>
      <c r="AF1571" s="25"/>
      <c r="AG1571" s="25"/>
      <c r="AH1571" s="25"/>
      <c r="AI1571" s="25"/>
      <c r="AJ1571" s="47" t="str">
        <f t="shared" si="449"/>
        <v/>
      </c>
      <c r="AK1571" s="48" t="str">
        <f t="shared" si="462"/>
        <v/>
      </c>
      <c r="AL1571" s="47" t="str">
        <f t="shared" si="454"/>
        <v/>
      </c>
      <c r="AM1571" s="26"/>
      <c r="AN1571" s="36" t="str">
        <f t="shared" si="445"/>
        <v/>
      </c>
      <c r="AO1571" s="39" t="str">
        <f t="shared" si="458"/>
        <v/>
      </c>
      <c r="AP1571" s="39" t="str">
        <f t="shared" si="450"/>
        <v/>
      </c>
      <c r="AQ1571" s="97" t="str">
        <f t="shared" si="446"/>
        <v/>
      </c>
      <c r="AR1571" s="113" t="str">
        <f>_xlfn.IFNA(IF(AND(MATCH(B1571,SlNrfürStrecke!A:A,0)&gt;0,MATCH(C1571,SlNrfürStrecke!B:B,0)&gt;0)=TRUE,"ja","nein"),"nein")</f>
        <v>nein</v>
      </c>
      <c r="AS1571" s="140" t="str">
        <f t="shared" si="451"/>
        <v>nein</v>
      </c>
      <c r="AT1571" s="113" t="str">
        <f t="shared" si="452"/>
        <v>Ja</v>
      </c>
      <c r="AU1571" s="113"/>
      <c r="AV1571" s="141" t="s">
        <v>3607</v>
      </c>
    </row>
    <row r="1572" spans="1:48" s="39" customFormat="1" ht="26.4" x14ac:dyDescent="0.25">
      <c r="A1572" s="23" t="s">
        <v>2345</v>
      </c>
      <c r="B1572" s="77">
        <v>95201</v>
      </c>
      <c r="C1572" s="80" t="s">
        <v>3</v>
      </c>
      <c r="D1572" s="81" t="s">
        <v>3</v>
      </c>
      <c r="E1572" s="37" t="b">
        <f t="shared" si="453"/>
        <v>1</v>
      </c>
      <c r="F1572" s="37" t="b">
        <f t="shared" si="447"/>
        <v>0</v>
      </c>
      <c r="G1572" s="38" t="str">
        <f t="shared" si="455"/>
        <v xml:space="preserve">95201  </v>
      </c>
      <c r="H1572" s="18" t="s">
        <v>2303</v>
      </c>
      <c r="I1572" s="93" t="s">
        <v>2346</v>
      </c>
      <c r="J1572" s="19" t="s">
        <v>3</v>
      </c>
      <c r="K1572" s="19" t="s">
        <v>3</v>
      </c>
      <c r="L1572" s="51"/>
      <c r="M1572" s="51"/>
      <c r="N1572" s="19" t="str">
        <f t="shared" si="456"/>
        <v/>
      </c>
      <c r="O1572" s="22" t="str">
        <f t="shared" ca="1" si="459"/>
        <v>ja</v>
      </c>
      <c r="P1572" s="22" t="str">
        <f t="shared" ca="1" si="460"/>
        <v>ja</v>
      </c>
      <c r="Q1572" s="20" t="str">
        <f t="shared" ca="1" si="457"/>
        <v>Ja</v>
      </c>
      <c r="R1572" s="53" t="s">
        <v>2302</v>
      </c>
      <c r="S1572" s="73" t="s">
        <v>2345</v>
      </c>
      <c r="T1572" s="28"/>
      <c r="U1572" s="33" t="str">
        <f t="shared" si="448"/>
        <v/>
      </c>
      <c r="V1572" s="29"/>
      <c r="W1572" s="35"/>
      <c r="X1572" s="35"/>
      <c r="Y1572" s="35"/>
      <c r="Z1572" s="35"/>
      <c r="AA1572" s="24" t="str">
        <f>IF(W1572&lt;&gt;"",VLOOKUP(W1572,'Anlagentypen strukt inkl RD end'!$A$2:$H$40,8),"")</f>
        <v/>
      </c>
      <c r="AB1572" s="24" t="str">
        <f>IF(X1572&lt;&gt;"",VLOOKUP(X1572,'Anlagentypen strukt inkl RD end'!$A$2:$H$40,8),"")</f>
        <v/>
      </c>
      <c r="AC1572" s="24" t="str">
        <f>IF(Y1572&lt;&gt;"",VLOOKUP(Y1572,'Anlagentypen strukt inkl RD end'!$A$2:$H$40,8),"")</f>
        <v/>
      </c>
      <c r="AD1572" s="24" t="str">
        <f>IF(Z1572&lt;&gt;"",VLOOKUP(Z1572,'Anlagentypen strukt inkl RD end'!$A$2:$H$40,8),"")</f>
        <v/>
      </c>
      <c r="AE1572" s="63" t="str">
        <f t="shared" si="461"/>
        <v/>
      </c>
      <c r="AF1572" s="25"/>
      <c r="AG1572" s="25"/>
      <c r="AH1572" s="25"/>
      <c r="AI1572" s="25"/>
      <c r="AJ1572" s="47" t="str">
        <f t="shared" si="449"/>
        <v/>
      </c>
      <c r="AK1572" s="48" t="str">
        <f t="shared" si="462"/>
        <v/>
      </c>
      <c r="AL1572" s="47" t="str">
        <f t="shared" si="454"/>
        <v/>
      </c>
      <c r="AM1572" s="26"/>
      <c r="AN1572" s="36" t="str">
        <f t="shared" si="445"/>
        <v/>
      </c>
      <c r="AO1572" s="39" t="str">
        <f t="shared" si="458"/>
        <v/>
      </c>
      <c r="AP1572" s="39" t="str">
        <f t="shared" si="450"/>
        <v>X</v>
      </c>
      <c r="AQ1572" s="97" t="str">
        <f t="shared" si="446"/>
        <v/>
      </c>
      <c r="AR1572" s="140" t="str">
        <f>_xlfn.IFNA(IF(AND(MATCH(B1572,SlNrfürStrecke!A:A,0)&gt;0,MATCH(C1572,SlNrfürStrecke!B:B,0)&gt;0)=TRUE,"ja","nein"),"nein")</f>
        <v>ja</v>
      </c>
      <c r="AS1572" s="140" t="str">
        <f t="shared" si="451"/>
        <v>ja</v>
      </c>
      <c r="AT1572" s="113" t="str">
        <f t="shared" si="452"/>
        <v>Nein</v>
      </c>
      <c r="AU1572" s="113"/>
      <c r="AV1572" s="141" t="s">
        <v>3607</v>
      </c>
    </row>
    <row r="1573" spans="1:48" s="39" customFormat="1" ht="26.4" hidden="1" x14ac:dyDescent="0.25">
      <c r="A1573" s="23"/>
      <c r="B1573" s="77">
        <v>95201</v>
      </c>
      <c r="C1573" s="81" t="s">
        <v>7</v>
      </c>
      <c r="D1573" s="81" t="s">
        <v>8</v>
      </c>
      <c r="E1573" s="37" t="b">
        <f t="shared" si="453"/>
        <v>0</v>
      </c>
      <c r="F1573" s="37" t="b">
        <f t="shared" si="447"/>
        <v>0</v>
      </c>
      <c r="G1573" s="38" t="str">
        <f t="shared" si="455"/>
        <v>95201 77 g</v>
      </c>
      <c r="H1573" s="18" t="s">
        <v>2303</v>
      </c>
      <c r="I1573" s="94" t="s">
        <v>9</v>
      </c>
      <c r="J1573" s="19" t="s">
        <v>3</v>
      </c>
      <c r="K1573" s="19" t="s">
        <v>3</v>
      </c>
      <c r="L1573" s="51"/>
      <c r="M1573" s="51"/>
      <c r="N1573" s="19" t="str">
        <f t="shared" si="456"/>
        <v/>
      </c>
      <c r="O1573" s="22" t="str">
        <f t="shared" ca="1" si="459"/>
        <v>ja</v>
      </c>
      <c r="P1573" s="22" t="str">
        <f t="shared" ca="1" si="460"/>
        <v>ja</v>
      </c>
      <c r="Q1573" s="20" t="str">
        <f t="shared" ca="1" si="457"/>
        <v>Ja</v>
      </c>
      <c r="R1573" s="53" t="s">
        <v>2304</v>
      </c>
      <c r="S1573" s="84"/>
      <c r="T1573" s="83"/>
      <c r="U1573" s="33" t="str">
        <f t="shared" si="448"/>
        <v/>
      </c>
      <c r="V1573" s="29"/>
      <c r="W1573" s="35"/>
      <c r="X1573" s="35"/>
      <c r="Y1573" s="35"/>
      <c r="Z1573" s="35"/>
      <c r="AA1573" s="24" t="str">
        <f>IF(W1573&lt;&gt;"",VLOOKUP(W1573,'Anlagentypen strukt inkl RD end'!$A$2:$H$40,8),"")</f>
        <v/>
      </c>
      <c r="AB1573" s="24" t="str">
        <f>IF(X1573&lt;&gt;"",VLOOKUP(X1573,'Anlagentypen strukt inkl RD end'!$A$2:$H$40,8),"")</f>
        <v/>
      </c>
      <c r="AC1573" s="24" t="str">
        <f>IF(Y1573&lt;&gt;"",VLOOKUP(Y1573,'Anlagentypen strukt inkl RD end'!$A$2:$H$40,8),"")</f>
        <v/>
      </c>
      <c r="AD1573" s="24" t="str">
        <f>IF(Z1573&lt;&gt;"",VLOOKUP(Z1573,'Anlagentypen strukt inkl RD end'!$A$2:$H$40,8),"")</f>
        <v/>
      </c>
      <c r="AE1573" s="63" t="str">
        <f t="shared" si="461"/>
        <v/>
      </c>
      <c r="AF1573" s="25"/>
      <c r="AG1573" s="25"/>
      <c r="AH1573" s="25"/>
      <c r="AI1573" s="25"/>
      <c r="AJ1573" s="47" t="str">
        <f t="shared" si="449"/>
        <v/>
      </c>
      <c r="AK1573" s="48" t="str">
        <f t="shared" si="462"/>
        <v/>
      </c>
      <c r="AL1573" s="47" t="str">
        <f t="shared" si="454"/>
        <v/>
      </c>
      <c r="AM1573" s="26"/>
      <c r="AN1573" s="36" t="str">
        <f t="shared" si="445"/>
        <v/>
      </c>
      <c r="AO1573" s="39" t="str">
        <f t="shared" si="458"/>
        <v/>
      </c>
      <c r="AP1573" s="39" t="str">
        <f t="shared" si="450"/>
        <v/>
      </c>
      <c r="AQ1573" s="97" t="str">
        <f t="shared" si="446"/>
        <v/>
      </c>
      <c r="AR1573" s="113" t="str">
        <f>_xlfn.IFNA(IF(AND(MATCH(B1573,SlNrfürStrecke!A:A,0)&gt;0,MATCH(C1573,SlNrfürStrecke!B:B,0)&gt;0)=TRUE,"ja","nein"),"nein")</f>
        <v>nein</v>
      </c>
      <c r="AS1573" s="140" t="str">
        <f t="shared" si="451"/>
        <v>nein</v>
      </c>
      <c r="AT1573" s="113" t="str">
        <f t="shared" si="452"/>
        <v>Ja</v>
      </c>
      <c r="AU1573" s="113"/>
      <c r="AV1573" s="141" t="s">
        <v>3607</v>
      </c>
    </row>
    <row r="1574" spans="1:48" s="39" customFormat="1" ht="26.4" x14ac:dyDescent="0.25">
      <c r="A1574" s="23" t="s">
        <v>2345</v>
      </c>
      <c r="B1574" s="77">
        <v>95202</v>
      </c>
      <c r="C1574" s="80" t="s">
        <v>3</v>
      </c>
      <c r="D1574" s="81" t="s">
        <v>3</v>
      </c>
      <c r="E1574" s="37" t="b">
        <f t="shared" si="453"/>
        <v>1</v>
      </c>
      <c r="F1574" s="37" t="b">
        <f t="shared" si="447"/>
        <v>0</v>
      </c>
      <c r="G1574" s="38" t="str">
        <f t="shared" si="455"/>
        <v xml:space="preserve">95202  </v>
      </c>
      <c r="H1574" s="18" t="s">
        <v>2306</v>
      </c>
      <c r="I1574" s="93" t="s">
        <v>2346</v>
      </c>
      <c r="J1574" s="19" t="s">
        <v>3</v>
      </c>
      <c r="K1574" s="19" t="s">
        <v>3</v>
      </c>
      <c r="L1574" s="51"/>
      <c r="M1574" s="51"/>
      <c r="N1574" s="19" t="str">
        <f t="shared" si="456"/>
        <v/>
      </c>
      <c r="O1574" s="22" t="str">
        <f t="shared" ca="1" si="459"/>
        <v>ja</v>
      </c>
      <c r="P1574" s="22" t="str">
        <f t="shared" ca="1" si="460"/>
        <v>ja</v>
      </c>
      <c r="Q1574" s="20" t="str">
        <f t="shared" ca="1" si="457"/>
        <v>Ja</v>
      </c>
      <c r="R1574" s="53" t="s">
        <v>2305</v>
      </c>
      <c r="S1574" s="73" t="s">
        <v>2345</v>
      </c>
      <c r="T1574" s="28"/>
      <c r="U1574" s="33" t="str">
        <f t="shared" si="448"/>
        <v/>
      </c>
      <c r="V1574" s="29"/>
      <c r="W1574" s="35"/>
      <c r="X1574" s="35"/>
      <c r="Y1574" s="35"/>
      <c r="Z1574" s="35"/>
      <c r="AA1574" s="24" t="str">
        <f>IF(W1574&lt;&gt;"",VLOOKUP(W1574,'Anlagentypen strukt inkl RD end'!$A$2:$H$40,8),"")</f>
        <v/>
      </c>
      <c r="AB1574" s="24" t="str">
        <f>IF(X1574&lt;&gt;"",VLOOKUP(X1574,'Anlagentypen strukt inkl RD end'!$A$2:$H$40,8),"")</f>
        <v/>
      </c>
      <c r="AC1574" s="24" t="str">
        <f>IF(Y1574&lt;&gt;"",VLOOKUP(Y1574,'Anlagentypen strukt inkl RD end'!$A$2:$H$40,8),"")</f>
        <v/>
      </c>
      <c r="AD1574" s="24" t="str">
        <f>IF(Z1574&lt;&gt;"",VLOOKUP(Z1574,'Anlagentypen strukt inkl RD end'!$A$2:$H$40,8),"")</f>
        <v/>
      </c>
      <c r="AE1574" s="63" t="str">
        <f t="shared" si="461"/>
        <v/>
      </c>
      <c r="AF1574" s="25"/>
      <c r="AG1574" s="25"/>
      <c r="AH1574" s="25"/>
      <c r="AI1574" s="25"/>
      <c r="AJ1574" s="47" t="str">
        <f t="shared" si="449"/>
        <v/>
      </c>
      <c r="AK1574" s="48" t="str">
        <f t="shared" si="462"/>
        <v/>
      </c>
      <c r="AL1574" s="47" t="str">
        <f t="shared" si="454"/>
        <v/>
      </c>
      <c r="AM1574" s="26"/>
      <c r="AN1574" s="36" t="str">
        <f t="shared" si="445"/>
        <v/>
      </c>
      <c r="AO1574" s="39" t="str">
        <f t="shared" si="458"/>
        <v/>
      </c>
      <c r="AP1574" s="39" t="str">
        <f t="shared" si="450"/>
        <v>X</v>
      </c>
      <c r="AQ1574" s="97" t="str">
        <f t="shared" si="446"/>
        <v/>
      </c>
      <c r="AR1574" s="140" t="str">
        <f>_xlfn.IFNA(IF(AND(MATCH(B1574,SlNrfürStrecke!A:A,0)&gt;0,MATCH(C1574,SlNrfürStrecke!B:B,0)&gt;0)=TRUE,"ja","nein"),"nein")</f>
        <v>ja</v>
      </c>
      <c r="AS1574" s="140" t="str">
        <f t="shared" si="451"/>
        <v>ja</v>
      </c>
      <c r="AT1574" s="113" t="str">
        <f t="shared" si="452"/>
        <v>Nein</v>
      </c>
      <c r="AU1574" s="113"/>
      <c r="AV1574" s="141" t="s">
        <v>3607</v>
      </c>
    </row>
    <row r="1575" spans="1:48" s="39" customFormat="1" ht="26.4" hidden="1" x14ac:dyDescent="0.25">
      <c r="A1575" s="23"/>
      <c r="B1575" s="77">
        <v>95202</v>
      </c>
      <c r="C1575" s="81" t="s">
        <v>7</v>
      </c>
      <c r="D1575" s="81" t="s">
        <v>8</v>
      </c>
      <c r="E1575" s="37" t="b">
        <f t="shared" si="453"/>
        <v>0</v>
      </c>
      <c r="F1575" s="37" t="b">
        <f t="shared" si="447"/>
        <v>0</v>
      </c>
      <c r="G1575" s="38" t="str">
        <f t="shared" si="455"/>
        <v>95202 77 g</v>
      </c>
      <c r="H1575" s="18" t="s">
        <v>2306</v>
      </c>
      <c r="I1575" s="94" t="s">
        <v>9</v>
      </c>
      <c r="J1575" s="19" t="s">
        <v>3</v>
      </c>
      <c r="K1575" s="19" t="s">
        <v>3</v>
      </c>
      <c r="L1575" s="51"/>
      <c r="M1575" s="51"/>
      <c r="N1575" s="19" t="str">
        <f t="shared" si="456"/>
        <v/>
      </c>
      <c r="O1575" s="22" t="str">
        <f t="shared" ca="1" si="459"/>
        <v>ja</v>
      </c>
      <c r="P1575" s="22" t="str">
        <f t="shared" ca="1" si="460"/>
        <v>ja</v>
      </c>
      <c r="Q1575" s="20" t="str">
        <f t="shared" ca="1" si="457"/>
        <v>Ja</v>
      </c>
      <c r="R1575" s="53" t="s">
        <v>2307</v>
      </c>
      <c r="S1575" s="84"/>
      <c r="T1575" s="83"/>
      <c r="U1575" s="33" t="str">
        <f t="shared" si="448"/>
        <v/>
      </c>
      <c r="V1575" s="29"/>
      <c r="W1575" s="35"/>
      <c r="X1575" s="35"/>
      <c r="Y1575" s="35"/>
      <c r="Z1575" s="35"/>
      <c r="AA1575" s="24" t="str">
        <f>IF(W1575&lt;&gt;"",VLOOKUP(W1575,'Anlagentypen strukt inkl RD end'!$A$2:$H$40,8),"")</f>
        <v/>
      </c>
      <c r="AB1575" s="24" t="str">
        <f>IF(X1575&lt;&gt;"",VLOOKUP(X1575,'Anlagentypen strukt inkl RD end'!$A$2:$H$40,8),"")</f>
        <v/>
      </c>
      <c r="AC1575" s="24" t="str">
        <f>IF(Y1575&lt;&gt;"",VLOOKUP(Y1575,'Anlagentypen strukt inkl RD end'!$A$2:$H$40,8),"")</f>
        <v/>
      </c>
      <c r="AD1575" s="24" t="str">
        <f>IF(Z1575&lt;&gt;"",VLOOKUP(Z1575,'Anlagentypen strukt inkl RD end'!$A$2:$H$40,8),"")</f>
        <v/>
      </c>
      <c r="AE1575" s="63" t="str">
        <f t="shared" si="461"/>
        <v/>
      </c>
      <c r="AF1575" s="25"/>
      <c r="AG1575" s="25"/>
      <c r="AH1575" s="25"/>
      <c r="AI1575" s="25"/>
      <c r="AJ1575" s="47" t="str">
        <f t="shared" si="449"/>
        <v/>
      </c>
      <c r="AK1575" s="48" t="str">
        <f t="shared" si="462"/>
        <v/>
      </c>
      <c r="AL1575" s="47" t="str">
        <f t="shared" si="454"/>
        <v/>
      </c>
      <c r="AM1575" s="26"/>
      <c r="AN1575" s="36" t="str">
        <f t="shared" si="445"/>
        <v/>
      </c>
      <c r="AO1575" s="39" t="str">
        <f t="shared" si="458"/>
        <v/>
      </c>
      <c r="AP1575" s="39" t="str">
        <f t="shared" si="450"/>
        <v/>
      </c>
      <c r="AQ1575" s="97" t="str">
        <f t="shared" si="446"/>
        <v/>
      </c>
      <c r="AR1575" s="113" t="str">
        <f>_xlfn.IFNA(IF(AND(MATCH(B1575,SlNrfürStrecke!A:A,0)&gt;0,MATCH(C1575,SlNrfürStrecke!B:B,0)&gt;0)=TRUE,"ja","nein"),"nein")</f>
        <v>nein</v>
      </c>
      <c r="AS1575" s="140" t="str">
        <f t="shared" si="451"/>
        <v>nein</v>
      </c>
      <c r="AT1575" s="113" t="str">
        <f t="shared" si="452"/>
        <v>Ja</v>
      </c>
      <c r="AU1575" s="113"/>
      <c r="AV1575" s="141" t="s">
        <v>3607</v>
      </c>
    </row>
    <row r="1576" spans="1:48" s="39" customFormat="1" ht="26.4" hidden="1" x14ac:dyDescent="0.25">
      <c r="A1576" s="23"/>
      <c r="B1576" s="77">
        <v>95301</v>
      </c>
      <c r="C1576" s="80" t="s">
        <v>3</v>
      </c>
      <c r="D1576" s="81" t="s">
        <v>8</v>
      </c>
      <c r="E1576" s="37" t="b">
        <f t="shared" si="453"/>
        <v>0</v>
      </c>
      <c r="F1576" s="37" t="b">
        <f t="shared" si="447"/>
        <v>0</v>
      </c>
      <c r="G1576" s="38" t="str">
        <f t="shared" si="455"/>
        <v>95301  g</v>
      </c>
      <c r="H1576" s="18" t="s">
        <v>3477</v>
      </c>
      <c r="I1576" s="93" t="s">
        <v>2346</v>
      </c>
      <c r="J1576" s="19" t="s">
        <v>3</v>
      </c>
      <c r="K1576" s="19" t="s">
        <v>2309</v>
      </c>
      <c r="L1576" s="51"/>
      <c r="M1576" s="51"/>
      <c r="N1576" s="19" t="str">
        <f t="shared" si="456"/>
        <v/>
      </c>
      <c r="O1576" s="22" t="str">
        <f t="shared" ca="1" si="459"/>
        <v>ja</v>
      </c>
      <c r="P1576" s="22" t="str">
        <f t="shared" ca="1" si="460"/>
        <v>ja</v>
      </c>
      <c r="Q1576" s="20" t="str">
        <f t="shared" ca="1" si="457"/>
        <v>Ja</v>
      </c>
      <c r="R1576" s="53" t="s">
        <v>2308</v>
      </c>
      <c r="S1576" s="84"/>
      <c r="T1576" s="83"/>
      <c r="U1576" s="33" t="str">
        <f t="shared" si="448"/>
        <v/>
      </c>
      <c r="V1576" s="29"/>
      <c r="W1576" s="35"/>
      <c r="X1576" s="35"/>
      <c r="Y1576" s="35"/>
      <c r="Z1576" s="35"/>
      <c r="AA1576" s="24" t="str">
        <f>IF(W1576&lt;&gt;"",VLOOKUP(W1576,'Anlagentypen strukt inkl RD end'!$A$2:$H$40,8),"")</f>
        <v/>
      </c>
      <c r="AB1576" s="24" t="str">
        <f>IF(X1576&lt;&gt;"",VLOOKUP(X1576,'Anlagentypen strukt inkl RD end'!$A$2:$H$40,8),"")</f>
        <v/>
      </c>
      <c r="AC1576" s="24" t="str">
        <f>IF(Y1576&lt;&gt;"",VLOOKUP(Y1576,'Anlagentypen strukt inkl RD end'!$A$2:$H$40,8),"")</f>
        <v/>
      </c>
      <c r="AD1576" s="24" t="str">
        <f>IF(Z1576&lt;&gt;"",VLOOKUP(Z1576,'Anlagentypen strukt inkl RD end'!$A$2:$H$40,8),"")</f>
        <v/>
      </c>
      <c r="AE1576" s="63" t="str">
        <f t="shared" si="461"/>
        <v/>
      </c>
      <c r="AF1576" s="25"/>
      <c r="AG1576" s="25"/>
      <c r="AH1576" s="25"/>
      <c r="AI1576" s="25"/>
      <c r="AJ1576" s="47" t="str">
        <f t="shared" si="449"/>
        <v/>
      </c>
      <c r="AK1576" s="48" t="str">
        <f t="shared" si="462"/>
        <v/>
      </c>
      <c r="AL1576" s="47" t="str">
        <f t="shared" si="454"/>
        <v/>
      </c>
      <c r="AM1576" s="26"/>
      <c r="AN1576" s="36" t="str">
        <f t="shared" si="445"/>
        <v/>
      </c>
      <c r="AO1576" s="39" t="str">
        <f t="shared" si="458"/>
        <v/>
      </c>
      <c r="AP1576" s="39" t="str">
        <f t="shared" si="450"/>
        <v/>
      </c>
      <c r="AQ1576" s="97" t="str">
        <f t="shared" si="446"/>
        <v/>
      </c>
      <c r="AR1576" s="140" t="str">
        <f>_xlfn.IFNA(IF(AND(MATCH(B1576,SlNrfürStrecke!A:A,0)&gt;0,MATCH(C1576,SlNrfürStrecke!B:B,0)&gt;0)=TRUE,"ja","nein"),"nein")</f>
        <v>nein</v>
      </c>
      <c r="AS1576" s="140" t="str">
        <f t="shared" si="451"/>
        <v>nein</v>
      </c>
      <c r="AT1576" s="113" t="str">
        <f t="shared" si="452"/>
        <v>Ja</v>
      </c>
      <c r="AU1576" s="113"/>
      <c r="AV1576" s="141" t="s">
        <v>3607</v>
      </c>
    </row>
    <row r="1577" spans="1:48" s="39" customFormat="1" ht="26.4" x14ac:dyDescent="0.25">
      <c r="A1577" s="23" t="s">
        <v>2345</v>
      </c>
      <c r="B1577" s="77">
        <v>95302</v>
      </c>
      <c r="C1577" s="80" t="s">
        <v>3</v>
      </c>
      <c r="D1577" s="81" t="s">
        <v>3</v>
      </c>
      <c r="E1577" s="37" t="b">
        <f t="shared" si="453"/>
        <v>1</v>
      </c>
      <c r="F1577" s="37" t="b">
        <f t="shared" si="447"/>
        <v>0</v>
      </c>
      <c r="G1577" s="38" t="str">
        <f t="shared" si="455"/>
        <v xml:space="preserve">95302  </v>
      </c>
      <c r="H1577" s="18" t="s">
        <v>3478</v>
      </c>
      <c r="I1577" s="93" t="s">
        <v>2346</v>
      </c>
      <c r="J1577" s="19" t="s">
        <v>3479</v>
      </c>
      <c r="K1577" s="19" t="s">
        <v>3</v>
      </c>
      <c r="L1577" s="51"/>
      <c r="M1577" s="51"/>
      <c r="N1577" s="19" t="str">
        <f t="shared" si="456"/>
        <v/>
      </c>
      <c r="O1577" s="22" t="str">
        <f t="shared" ca="1" si="459"/>
        <v>ja</v>
      </c>
      <c r="P1577" s="22" t="str">
        <f t="shared" ca="1" si="460"/>
        <v>ja</v>
      </c>
      <c r="Q1577" s="20" t="str">
        <f t="shared" ca="1" si="457"/>
        <v>Ja</v>
      </c>
      <c r="R1577" s="53" t="s">
        <v>2310</v>
      </c>
      <c r="S1577" s="73" t="s">
        <v>2345</v>
      </c>
      <c r="T1577" s="28"/>
      <c r="U1577" s="33" t="str">
        <f t="shared" si="448"/>
        <v/>
      </c>
      <c r="V1577" s="29"/>
      <c r="W1577" s="35"/>
      <c r="X1577" s="35"/>
      <c r="Y1577" s="35"/>
      <c r="Z1577" s="35"/>
      <c r="AA1577" s="24" t="str">
        <f>IF(W1577&lt;&gt;"",VLOOKUP(W1577,'Anlagentypen strukt inkl RD end'!$A$2:$H$40,8),"")</f>
        <v/>
      </c>
      <c r="AB1577" s="24" t="str">
        <f>IF(X1577&lt;&gt;"",VLOOKUP(X1577,'Anlagentypen strukt inkl RD end'!$A$2:$H$40,8),"")</f>
        <v/>
      </c>
      <c r="AC1577" s="24" t="str">
        <f>IF(Y1577&lt;&gt;"",VLOOKUP(Y1577,'Anlagentypen strukt inkl RD end'!$A$2:$H$40,8),"")</f>
        <v/>
      </c>
      <c r="AD1577" s="24" t="str">
        <f>IF(Z1577&lt;&gt;"",VLOOKUP(Z1577,'Anlagentypen strukt inkl RD end'!$A$2:$H$40,8),"")</f>
        <v/>
      </c>
      <c r="AE1577" s="63" t="str">
        <f t="shared" si="461"/>
        <v/>
      </c>
      <c r="AF1577" s="25"/>
      <c r="AG1577" s="25"/>
      <c r="AH1577" s="25"/>
      <c r="AI1577" s="25"/>
      <c r="AJ1577" s="47" t="str">
        <f t="shared" si="449"/>
        <v/>
      </c>
      <c r="AK1577" s="48" t="str">
        <f t="shared" si="462"/>
        <v/>
      </c>
      <c r="AL1577" s="47" t="str">
        <f t="shared" si="454"/>
        <v/>
      </c>
      <c r="AM1577" s="26"/>
      <c r="AN1577" s="36" t="str">
        <f t="shared" si="445"/>
        <v/>
      </c>
      <c r="AO1577" s="39" t="str">
        <f t="shared" si="458"/>
        <v/>
      </c>
      <c r="AP1577" s="39" t="str">
        <f t="shared" si="450"/>
        <v>X</v>
      </c>
      <c r="AQ1577" s="97" t="str">
        <f t="shared" si="446"/>
        <v/>
      </c>
      <c r="AR1577" s="140" t="str">
        <f>_xlfn.IFNA(IF(AND(MATCH(B1577,SlNrfürStrecke!A:A,0)&gt;0,MATCH(C1577,SlNrfürStrecke!B:B,0)&gt;0)=TRUE,"ja","nein"),"nein")</f>
        <v>ja</v>
      </c>
      <c r="AS1577" s="140" t="str">
        <f t="shared" si="451"/>
        <v>ja</v>
      </c>
      <c r="AT1577" s="113" t="str">
        <f t="shared" si="452"/>
        <v>Nein</v>
      </c>
      <c r="AU1577" s="113"/>
      <c r="AV1577" s="141" t="s">
        <v>3607</v>
      </c>
    </row>
    <row r="1578" spans="1:48" s="39" customFormat="1" x14ac:dyDescent="0.25">
      <c r="A1578" s="23" t="s">
        <v>2345</v>
      </c>
      <c r="B1578" s="77">
        <v>95401</v>
      </c>
      <c r="C1578" s="80" t="s">
        <v>3</v>
      </c>
      <c r="D1578" s="81" t="s">
        <v>3</v>
      </c>
      <c r="E1578" s="37" t="b">
        <f t="shared" si="453"/>
        <v>1</v>
      </c>
      <c r="F1578" s="37" t="b">
        <f t="shared" si="447"/>
        <v>0</v>
      </c>
      <c r="G1578" s="38" t="str">
        <f t="shared" si="455"/>
        <v xml:space="preserve">95401  </v>
      </c>
      <c r="H1578" s="18" t="s">
        <v>2312</v>
      </c>
      <c r="I1578" s="93" t="s">
        <v>2346</v>
      </c>
      <c r="J1578" s="19" t="s">
        <v>3</v>
      </c>
      <c r="K1578" s="19" t="s">
        <v>3</v>
      </c>
      <c r="L1578" s="51"/>
      <c r="M1578" s="51"/>
      <c r="N1578" s="19" t="str">
        <f t="shared" si="456"/>
        <v/>
      </c>
      <c r="O1578" s="22" t="str">
        <f t="shared" ca="1" si="459"/>
        <v>ja</v>
      </c>
      <c r="P1578" s="22" t="str">
        <f t="shared" ca="1" si="460"/>
        <v>ja</v>
      </c>
      <c r="Q1578" s="20" t="str">
        <f t="shared" ca="1" si="457"/>
        <v>Ja</v>
      </c>
      <c r="R1578" s="53" t="s">
        <v>2311</v>
      </c>
      <c r="S1578" s="73" t="s">
        <v>2345</v>
      </c>
      <c r="T1578" s="28"/>
      <c r="U1578" s="33" t="str">
        <f t="shared" si="448"/>
        <v/>
      </c>
      <c r="V1578" s="29"/>
      <c r="W1578" s="35"/>
      <c r="X1578" s="35"/>
      <c r="Y1578" s="35"/>
      <c r="Z1578" s="35"/>
      <c r="AA1578" s="24" t="str">
        <f>IF(W1578&lt;&gt;"",VLOOKUP(W1578,'Anlagentypen strukt inkl RD end'!$A$2:$H$40,8),"")</f>
        <v/>
      </c>
      <c r="AB1578" s="24" t="str">
        <f>IF(X1578&lt;&gt;"",VLOOKUP(X1578,'Anlagentypen strukt inkl RD end'!$A$2:$H$40,8),"")</f>
        <v/>
      </c>
      <c r="AC1578" s="24" t="str">
        <f>IF(Y1578&lt;&gt;"",VLOOKUP(Y1578,'Anlagentypen strukt inkl RD end'!$A$2:$H$40,8),"")</f>
        <v/>
      </c>
      <c r="AD1578" s="24" t="str">
        <f>IF(Z1578&lt;&gt;"",VLOOKUP(Z1578,'Anlagentypen strukt inkl RD end'!$A$2:$H$40,8),"")</f>
        <v/>
      </c>
      <c r="AE1578" s="63" t="str">
        <f t="shared" si="461"/>
        <v/>
      </c>
      <c r="AF1578" s="25"/>
      <c r="AG1578" s="25"/>
      <c r="AH1578" s="25"/>
      <c r="AI1578" s="25"/>
      <c r="AJ1578" s="47" t="str">
        <f t="shared" si="449"/>
        <v/>
      </c>
      <c r="AK1578" s="48" t="str">
        <f t="shared" si="462"/>
        <v/>
      </c>
      <c r="AL1578" s="47" t="str">
        <f t="shared" si="454"/>
        <v/>
      </c>
      <c r="AM1578" s="26"/>
      <c r="AN1578" s="36" t="str">
        <f t="shared" si="445"/>
        <v/>
      </c>
      <c r="AO1578" s="39" t="str">
        <f t="shared" si="458"/>
        <v/>
      </c>
      <c r="AP1578" s="39" t="str">
        <f t="shared" si="450"/>
        <v>X</v>
      </c>
      <c r="AQ1578" s="97" t="str">
        <f t="shared" si="446"/>
        <v/>
      </c>
      <c r="AR1578" s="140" t="str">
        <f>_xlfn.IFNA(IF(AND(MATCH(B1578,SlNrfürStrecke!A:A,0)&gt;0,MATCH(C1578,SlNrfürStrecke!B:B,0)&gt;0)=TRUE,"ja","nein"),"nein")</f>
        <v>ja</v>
      </c>
      <c r="AS1578" s="140" t="str">
        <f t="shared" si="451"/>
        <v>ja</v>
      </c>
      <c r="AT1578" s="113" t="str">
        <f t="shared" si="452"/>
        <v>Nein</v>
      </c>
      <c r="AU1578" s="113"/>
      <c r="AV1578" s="141" t="s">
        <v>3607</v>
      </c>
    </row>
    <row r="1579" spans="1:48" s="39" customFormat="1" hidden="1" x14ac:dyDescent="0.25">
      <c r="A1579" s="23"/>
      <c r="B1579" s="77">
        <v>95401</v>
      </c>
      <c r="C1579" s="81" t="s">
        <v>7</v>
      </c>
      <c r="D1579" s="81" t="s">
        <v>8</v>
      </c>
      <c r="E1579" s="37" t="b">
        <f t="shared" si="453"/>
        <v>0</v>
      </c>
      <c r="F1579" s="37" t="b">
        <f t="shared" si="447"/>
        <v>0</v>
      </c>
      <c r="G1579" s="38" t="str">
        <f t="shared" si="455"/>
        <v>95401 77 g</v>
      </c>
      <c r="H1579" s="18" t="s">
        <v>2312</v>
      </c>
      <c r="I1579" s="94" t="s">
        <v>9</v>
      </c>
      <c r="J1579" s="19" t="s">
        <v>3</v>
      </c>
      <c r="K1579" s="19" t="s">
        <v>3</v>
      </c>
      <c r="L1579" s="51"/>
      <c r="M1579" s="51"/>
      <c r="N1579" s="19" t="str">
        <f t="shared" si="456"/>
        <v/>
      </c>
      <c r="O1579" s="22" t="str">
        <f t="shared" ca="1" si="459"/>
        <v>ja</v>
      </c>
      <c r="P1579" s="22" t="str">
        <f t="shared" ca="1" si="460"/>
        <v>ja</v>
      </c>
      <c r="Q1579" s="20" t="str">
        <f t="shared" ca="1" si="457"/>
        <v>Ja</v>
      </c>
      <c r="R1579" s="53" t="s">
        <v>2313</v>
      </c>
      <c r="S1579" s="84"/>
      <c r="T1579" s="83"/>
      <c r="U1579" s="33" t="str">
        <f t="shared" si="448"/>
        <v/>
      </c>
      <c r="V1579" s="29"/>
      <c r="W1579" s="35"/>
      <c r="X1579" s="35"/>
      <c r="Y1579" s="35"/>
      <c r="Z1579" s="35"/>
      <c r="AA1579" s="24" t="str">
        <f>IF(W1579&lt;&gt;"",VLOOKUP(W1579,'Anlagentypen strukt inkl RD end'!$A$2:$H$40,8),"")</f>
        <v/>
      </c>
      <c r="AB1579" s="24" t="str">
        <f>IF(X1579&lt;&gt;"",VLOOKUP(X1579,'Anlagentypen strukt inkl RD end'!$A$2:$H$40,8),"")</f>
        <v/>
      </c>
      <c r="AC1579" s="24" t="str">
        <f>IF(Y1579&lt;&gt;"",VLOOKUP(Y1579,'Anlagentypen strukt inkl RD end'!$A$2:$H$40,8),"")</f>
        <v/>
      </c>
      <c r="AD1579" s="24" t="str">
        <f>IF(Z1579&lt;&gt;"",VLOOKUP(Z1579,'Anlagentypen strukt inkl RD end'!$A$2:$H$40,8),"")</f>
        <v/>
      </c>
      <c r="AE1579" s="63" t="str">
        <f t="shared" si="461"/>
        <v/>
      </c>
      <c r="AF1579" s="25"/>
      <c r="AG1579" s="25"/>
      <c r="AH1579" s="25"/>
      <c r="AI1579" s="25"/>
      <c r="AJ1579" s="47" t="str">
        <f t="shared" si="449"/>
        <v/>
      </c>
      <c r="AK1579" s="48" t="str">
        <f t="shared" si="462"/>
        <v/>
      </c>
      <c r="AL1579" s="47" t="str">
        <f t="shared" si="454"/>
        <v/>
      </c>
      <c r="AM1579" s="26"/>
      <c r="AN1579" s="36" t="str">
        <f t="shared" si="445"/>
        <v/>
      </c>
      <c r="AO1579" s="39" t="str">
        <f t="shared" si="458"/>
        <v/>
      </c>
      <c r="AP1579" s="39" t="str">
        <f t="shared" si="450"/>
        <v/>
      </c>
      <c r="AQ1579" s="97" t="str">
        <f t="shared" si="446"/>
        <v/>
      </c>
      <c r="AR1579" s="113" t="str">
        <f>_xlfn.IFNA(IF(AND(MATCH(B1579,SlNrfürStrecke!A:A,0)&gt;0,MATCH(C1579,SlNrfürStrecke!B:B,0)&gt;0)=TRUE,"ja","nein"),"nein")</f>
        <v>nein</v>
      </c>
      <c r="AS1579" s="140" t="str">
        <f t="shared" si="451"/>
        <v>nein</v>
      </c>
      <c r="AT1579" s="113" t="str">
        <f t="shared" si="452"/>
        <v>Ja</v>
      </c>
      <c r="AU1579" s="113"/>
      <c r="AV1579" s="141" t="s">
        <v>3607</v>
      </c>
    </row>
    <row r="1580" spans="1:48" s="39" customFormat="1" x14ac:dyDescent="0.25">
      <c r="A1580" s="23" t="s">
        <v>2345</v>
      </c>
      <c r="B1580" s="77">
        <v>95402</v>
      </c>
      <c r="C1580" s="80" t="s">
        <v>3</v>
      </c>
      <c r="D1580" s="81" t="s">
        <v>3</v>
      </c>
      <c r="E1580" s="37" t="b">
        <f t="shared" si="453"/>
        <v>1</v>
      </c>
      <c r="F1580" s="37" t="b">
        <f t="shared" si="447"/>
        <v>0</v>
      </c>
      <c r="G1580" s="38" t="str">
        <f t="shared" si="455"/>
        <v xml:space="preserve">95402  </v>
      </c>
      <c r="H1580" s="18" t="s">
        <v>2315</v>
      </c>
      <c r="I1580" s="93" t="s">
        <v>2346</v>
      </c>
      <c r="J1580" s="19" t="s">
        <v>3</v>
      </c>
      <c r="K1580" s="19" t="s">
        <v>3</v>
      </c>
      <c r="L1580" s="51"/>
      <c r="M1580" s="51"/>
      <c r="N1580" s="19" t="str">
        <f t="shared" si="456"/>
        <v/>
      </c>
      <c r="O1580" s="22" t="str">
        <f t="shared" ca="1" si="459"/>
        <v>ja</v>
      </c>
      <c r="P1580" s="22" t="str">
        <f t="shared" ca="1" si="460"/>
        <v>ja</v>
      </c>
      <c r="Q1580" s="20" t="str">
        <f t="shared" ca="1" si="457"/>
        <v>Ja</v>
      </c>
      <c r="R1580" s="53" t="s">
        <v>2314</v>
      </c>
      <c r="S1580" s="73" t="s">
        <v>2345</v>
      </c>
      <c r="T1580" s="28"/>
      <c r="U1580" s="33" t="str">
        <f t="shared" si="448"/>
        <v/>
      </c>
      <c r="V1580" s="29"/>
      <c r="W1580" s="35"/>
      <c r="X1580" s="35"/>
      <c r="Y1580" s="35"/>
      <c r="Z1580" s="35"/>
      <c r="AA1580" s="24" t="str">
        <f>IF(W1580&lt;&gt;"",VLOOKUP(W1580,'Anlagentypen strukt inkl RD end'!$A$2:$H$40,8),"")</f>
        <v/>
      </c>
      <c r="AB1580" s="24" t="str">
        <f>IF(X1580&lt;&gt;"",VLOOKUP(X1580,'Anlagentypen strukt inkl RD end'!$A$2:$H$40,8),"")</f>
        <v/>
      </c>
      <c r="AC1580" s="24" t="str">
        <f>IF(Y1580&lt;&gt;"",VLOOKUP(Y1580,'Anlagentypen strukt inkl RD end'!$A$2:$H$40,8),"")</f>
        <v/>
      </c>
      <c r="AD1580" s="24" t="str">
        <f>IF(Z1580&lt;&gt;"",VLOOKUP(Z1580,'Anlagentypen strukt inkl RD end'!$A$2:$H$40,8),"")</f>
        <v/>
      </c>
      <c r="AE1580" s="63" t="str">
        <f t="shared" si="461"/>
        <v/>
      </c>
      <c r="AF1580" s="25"/>
      <c r="AG1580" s="25"/>
      <c r="AH1580" s="25"/>
      <c r="AI1580" s="25"/>
      <c r="AJ1580" s="47" t="str">
        <f t="shared" si="449"/>
        <v/>
      </c>
      <c r="AK1580" s="48" t="str">
        <f t="shared" si="462"/>
        <v/>
      </c>
      <c r="AL1580" s="47" t="str">
        <f t="shared" si="454"/>
        <v/>
      </c>
      <c r="AM1580" s="26"/>
      <c r="AN1580" s="36" t="str">
        <f t="shared" si="445"/>
        <v/>
      </c>
      <c r="AO1580" s="39" t="str">
        <f t="shared" si="458"/>
        <v/>
      </c>
      <c r="AP1580" s="39" t="str">
        <f t="shared" si="450"/>
        <v>X</v>
      </c>
      <c r="AQ1580" s="97" t="str">
        <f t="shared" si="446"/>
        <v/>
      </c>
      <c r="AR1580" s="140" t="str">
        <f>_xlfn.IFNA(IF(AND(MATCH(B1580,SlNrfürStrecke!A:A,0)&gt;0,MATCH(C1580,SlNrfürStrecke!B:B,0)&gt;0)=TRUE,"ja","nein"),"nein")</f>
        <v>ja</v>
      </c>
      <c r="AS1580" s="140" t="str">
        <f t="shared" si="451"/>
        <v>ja</v>
      </c>
      <c r="AT1580" s="113" t="str">
        <f t="shared" si="452"/>
        <v>Nein</v>
      </c>
      <c r="AU1580" s="113"/>
      <c r="AV1580" s="141" t="s">
        <v>3607</v>
      </c>
    </row>
    <row r="1581" spans="1:48" s="39" customFormat="1" hidden="1" x14ac:dyDescent="0.25">
      <c r="A1581" s="23"/>
      <c r="B1581" s="77">
        <v>95402</v>
      </c>
      <c r="C1581" s="81" t="s">
        <v>7</v>
      </c>
      <c r="D1581" s="81" t="s">
        <v>8</v>
      </c>
      <c r="E1581" s="37" t="b">
        <f t="shared" si="453"/>
        <v>0</v>
      </c>
      <c r="F1581" s="37" t="b">
        <f t="shared" si="447"/>
        <v>0</v>
      </c>
      <c r="G1581" s="38" t="str">
        <f t="shared" si="455"/>
        <v>95402 77 g</v>
      </c>
      <c r="H1581" s="18" t="s">
        <v>2315</v>
      </c>
      <c r="I1581" s="94" t="s">
        <v>9</v>
      </c>
      <c r="J1581" s="19" t="s">
        <v>3</v>
      </c>
      <c r="K1581" s="19" t="s">
        <v>3</v>
      </c>
      <c r="L1581" s="51"/>
      <c r="M1581" s="51"/>
      <c r="N1581" s="19" t="str">
        <f t="shared" si="456"/>
        <v/>
      </c>
      <c r="O1581" s="22" t="str">
        <f t="shared" ca="1" si="459"/>
        <v>ja</v>
      </c>
      <c r="P1581" s="22" t="str">
        <f t="shared" ca="1" si="460"/>
        <v>ja</v>
      </c>
      <c r="Q1581" s="20" t="str">
        <f t="shared" ca="1" si="457"/>
        <v>Ja</v>
      </c>
      <c r="R1581" s="53" t="s">
        <v>2316</v>
      </c>
      <c r="S1581" s="84"/>
      <c r="T1581" s="83"/>
      <c r="U1581" s="33" t="str">
        <f t="shared" si="448"/>
        <v/>
      </c>
      <c r="V1581" s="29"/>
      <c r="W1581" s="35"/>
      <c r="X1581" s="35"/>
      <c r="Y1581" s="35"/>
      <c r="Z1581" s="35"/>
      <c r="AA1581" s="24" t="str">
        <f>IF(W1581&lt;&gt;"",VLOOKUP(W1581,'Anlagentypen strukt inkl RD end'!$A$2:$H$40,8),"")</f>
        <v/>
      </c>
      <c r="AB1581" s="24" t="str">
        <f>IF(X1581&lt;&gt;"",VLOOKUP(X1581,'Anlagentypen strukt inkl RD end'!$A$2:$H$40,8),"")</f>
        <v/>
      </c>
      <c r="AC1581" s="24" t="str">
        <f>IF(Y1581&lt;&gt;"",VLOOKUP(Y1581,'Anlagentypen strukt inkl RD end'!$A$2:$H$40,8),"")</f>
        <v/>
      </c>
      <c r="AD1581" s="24" t="str">
        <f>IF(Z1581&lt;&gt;"",VLOOKUP(Z1581,'Anlagentypen strukt inkl RD end'!$A$2:$H$40,8),"")</f>
        <v/>
      </c>
      <c r="AE1581" s="63" t="str">
        <f t="shared" si="461"/>
        <v/>
      </c>
      <c r="AF1581" s="25"/>
      <c r="AG1581" s="25"/>
      <c r="AH1581" s="25"/>
      <c r="AI1581" s="25"/>
      <c r="AJ1581" s="47" t="str">
        <f t="shared" si="449"/>
        <v/>
      </c>
      <c r="AK1581" s="48" t="str">
        <f t="shared" si="462"/>
        <v/>
      </c>
      <c r="AL1581" s="47" t="str">
        <f t="shared" si="454"/>
        <v/>
      </c>
      <c r="AM1581" s="26"/>
      <c r="AN1581" s="36" t="str">
        <f t="shared" si="445"/>
        <v/>
      </c>
      <c r="AO1581" s="39" t="str">
        <f t="shared" si="458"/>
        <v/>
      </c>
      <c r="AP1581" s="39" t="str">
        <f t="shared" si="450"/>
        <v/>
      </c>
      <c r="AQ1581" s="97" t="str">
        <f t="shared" si="446"/>
        <v/>
      </c>
      <c r="AR1581" s="113" t="str">
        <f>_xlfn.IFNA(IF(AND(MATCH(B1581,SlNrfürStrecke!A:A,0)&gt;0,MATCH(C1581,SlNrfürStrecke!B:B,0)&gt;0)=TRUE,"ja","nein"),"nein")</f>
        <v>nein</v>
      </c>
      <c r="AS1581" s="140" t="str">
        <f t="shared" si="451"/>
        <v>nein</v>
      </c>
      <c r="AT1581" s="113" t="str">
        <f t="shared" si="452"/>
        <v>Ja</v>
      </c>
      <c r="AU1581" s="113"/>
      <c r="AV1581" s="141" t="s">
        <v>3607</v>
      </c>
    </row>
    <row r="1582" spans="1:48" s="39" customFormat="1" ht="39.6" hidden="1" x14ac:dyDescent="0.25">
      <c r="A1582" s="23"/>
      <c r="B1582" s="77">
        <v>95403</v>
      </c>
      <c r="C1582" s="80" t="s">
        <v>3</v>
      </c>
      <c r="D1582" s="81" t="s">
        <v>8</v>
      </c>
      <c r="E1582" s="37" t="b">
        <f t="shared" si="453"/>
        <v>0</v>
      </c>
      <c r="F1582" s="37" t="b">
        <f t="shared" si="447"/>
        <v>0</v>
      </c>
      <c r="G1582" s="38" t="str">
        <f t="shared" si="455"/>
        <v>95403  g</v>
      </c>
      <c r="H1582" s="18" t="s">
        <v>2318</v>
      </c>
      <c r="I1582" s="93" t="s">
        <v>2346</v>
      </c>
      <c r="J1582" s="19" t="s">
        <v>3</v>
      </c>
      <c r="K1582" s="19" t="s">
        <v>2319</v>
      </c>
      <c r="L1582" s="51"/>
      <c r="M1582" s="51"/>
      <c r="N1582" s="19" t="str">
        <f t="shared" si="456"/>
        <v/>
      </c>
      <c r="O1582" s="22" t="str">
        <f t="shared" ca="1" si="459"/>
        <v>ja</v>
      </c>
      <c r="P1582" s="22" t="str">
        <f t="shared" ca="1" si="460"/>
        <v>ja</v>
      </c>
      <c r="Q1582" s="20" t="str">
        <f t="shared" ca="1" si="457"/>
        <v>Ja</v>
      </c>
      <c r="R1582" s="53" t="s">
        <v>2317</v>
      </c>
      <c r="S1582" s="84"/>
      <c r="T1582" s="83"/>
      <c r="U1582" s="33" t="str">
        <f t="shared" si="448"/>
        <v/>
      </c>
      <c r="V1582" s="29"/>
      <c r="W1582" s="35"/>
      <c r="X1582" s="35"/>
      <c r="Y1582" s="35"/>
      <c r="Z1582" s="35"/>
      <c r="AA1582" s="24" t="str">
        <f>IF(W1582&lt;&gt;"",VLOOKUP(W1582,'Anlagentypen strukt inkl RD end'!$A$2:$H$40,8),"")</f>
        <v/>
      </c>
      <c r="AB1582" s="24" t="str">
        <f>IF(X1582&lt;&gt;"",VLOOKUP(X1582,'Anlagentypen strukt inkl RD end'!$A$2:$H$40,8),"")</f>
        <v/>
      </c>
      <c r="AC1582" s="24" t="str">
        <f>IF(Y1582&lt;&gt;"",VLOOKUP(Y1582,'Anlagentypen strukt inkl RD end'!$A$2:$H$40,8),"")</f>
        <v/>
      </c>
      <c r="AD1582" s="24" t="str">
        <f>IF(Z1582&lt;&gt;"",VLOOKUP(Z1582,'Anlagentypen strukt inkl RD end'!$A$2:$H$40,8),"")</f>
        <v/>
      </c>
      <c r="AE1582" s="63" t="str">
        <f t="shared" si="461"/>
        <v/>
      </c>
      <c r="AF1582" s="25"/>
      <c r="AG1582" s="25"/>
      <c r="AH1582" s="25"/>
      <c r="AI1582" s="25"/>
      <c r="AJ1582" s="47" t="str">
        <f t="shared" si="449"/>
        <v/>
      </c>
      <c r="AK1582" s="48" t="str">
        <f t="shared" si="462"/>
        <v/>
      </c>
      <c r="AL1582" s="47" t="str">
        <f t="shared" si="454"/>
        <v/>
      </c>
      <c r="AM1582" s="26"/>
      <c r="AN1582" s="36" t="str">
        <f t="shared" si="445"/>
        <v/>
      </c>
      <c r="AO1582" s="39" t="str">
        <f t="shared" si="458"/>
        <v/>
      </c>
      <c r="AP1582" s="39" t="str">
        <f t="shared" si="450"/>
        <v/>
      </c>
      <c r="AQ1582" s="97" t="str">
        <f t="shared" si="446"/>
        <v/>
      </c>
      <c r="AR1582" s="140" t="str">
        <f>_xlfn.IFNA(IF(AND(MATCH(B1582,SlNrfürStrecke!A:A,0)&gt;0,MATCH(C1582,SlNrfürStrecke!B:B,0)&gt;0)=TRUE,"ja","nein"),"nein")</f>
        <v>nein</v>
      </c>
      <c r="AS1582" s="140" t="str">
        <f t="shared" si="451"/>
        <v>nein</v>
      </c>
      <c r="AT1582" s="113" t="str">
        <f t="shared" si="452"/>
        <v>Ja</v>
      </c>
      <c r="AU1582" s="113"/>
      <c r="AV1582" s="141" t="s">
        <v>3607</v>
      </c>
    </row>
    <row r="1583" spans="1:48" s="39" customFormat="1" ht="39.6" hidden="1" x14ac:dyDescent="0.25">
      <c r="A1583" s="23"/>
      <c r="B1583" s="77">
        <v>95403</v>
      </c>
      <c r="C1583" s="81" t="s">
        <v>142</v>
      </c>
      <c r="D1583" s="81" t="s">
        <v>8</v>
      </c>
      <c r="E1583" s="37" t="b">
        <f t="shared" si="453"/>
        <v>0</v>
      </c>
      <c r="F1583" s="37" t="b">
        <f t="shared" si="447"/>
        <v>0</v>
      </c>
      <c r="G1583" s="38" t="str">
        <f t="shared" si="455"/>
        <v>95403 91 g</v>
      </c>
      <c r="H1583" s="18" t="s">
        <v>2318</v>
      </c>
      <c r="I1583" s="94" t="s">
        <v>3164</v>
      </c>
      <c r="J1583" s="19" t="s">
        <v>3</v>
      </c>
      <c r="K1583" s="19" t="s">
        <v>3182</v>
      </c>
      <c r="L1583" s="51"/>
      <c r="M1583" s="51"/>
      <c r="N1583" s="19" t="str">
        <f t="shared" si="456"/>
        <v/>
      </c>
      <c r="O1583" s="22" t="str">
        <f t="shared" ca="1" si="459"/>
        <v>ja</v>
      </c>
      <c r="P1583" s="22" t="str">
        <f t="shared" ca="1" si="460"/>
        <v>ja</v>
      </c>
      <c r="Q1583" s="20" t="str">
        <f t="shared" ca="1" si="457"/>
        <v>Ja</v>
      </c>
      <c r="R1583" s="53" t="s">
        <v>2320</v>
      </c>
      <c r="S1583" s="84"/>
      <c r="T1583" s="83"/>
      <c r="U1583" s="33" t="str">
        <f t="shared" si="448"/>
        <v/>
      </c>
      <c r="V1583" s="29"/>
      <c r="W1583" s="35"/>
      <c r="X1583" s="35"/>
      <c r="Y1583" s="35"/>
      <c r="Z1583" s="35"/>
      <c r="AA1583" s="24" t="str">
        <f>IF(W1583&lt;&gt;"",VLOOKUP(W1583,'Anlagentypen strukt inkl RD end'!$A$2:$H$40,8),"")</f>
        <v/>
      </c>
      <c r="AB1583" s="24" t="str">
        <f>IF(X1583&lt;&gt;"",VLOOKUP(X1583,'Anlagentypen strukt inkl RD end'!$A$2:$H$40,8),"")</f>
        <v/>
      </c>
      <c r="AC1583" s="24" t="str">
        <f>IF(Y1583&lt;&gt;"",VLOOKUP(Y1583,'Anlagentypen strukt inkl RD end'!$A$2:$H$40,8),"")</f>
        <v/>
      </c>
      <c r="AD1583" s="24" t="str">
        <f>IF(Z1583&lt;&gt;"",VLOOKUP(Z1583,'Anlagentypen strukt inkl RD end'!$A$2:$H$40,8),"")</f>
        <v/>
      </c>
      <c r="AE1583" s="63" t="str">
        <f t="shared" si="461"/>
        <v/>
      </c>
      <c r="AF1583" s="25"/>
      <c r="AG1583" s="25"/>
      <c r="AH1583" s="25"/>
      <c r="AI1583" s="25"/>
      <c r="AJ1583" s="47" t="str">
        <f t="shared" si="449"/>
        <v/>
      </c>
      <c r="AK1583" s="48" t="str">
        <f t="shared" si="462"/>
        <v/>
      </c>
      <c r="AL1583" s="47" t="str">
        <f t="shared" si="454"/>
        <v/>
      </c>
      <c r="AM1583" s="26"/>
      <c r="AN1583" s="36" t="str">
        <f t="shared" si="445"/>
        <v/>
      </c>
      <c r="AO1583" s="39" t="str">
        <f t="shared" si="458"/>
        <v/>
      </c>
      <c r="AP1583" s="39" t="str">
        <f t="shared" si="450"/>
        <v/>
      </c>
      <c r="AQ1583" s="97" t="str">
        <f t="shared" si="446"/>
        <v/>
      </c>
      <c r="AR1583" s="113" t="str">
        <f>_xlfn.IFNA(IF(AND(MATCH(B1583,SlNrfürStrecke!A:A,0)&gt;0,MATCH(C1583,SlNrfürStrecke!B:B,0)&gt;0)=TRUE,"ja","nein"),"nein")</f>
        <v>nein</v>
      </c>
      <c r="AS1583" s="140" t="str">
        <f t="shared" si="451"/>
        <v>nein</v>
      </c>
      <c r="AT1583" s="113" t="str">
        <f t="shared" si="452"/>
        <v>Ja</v>
      </c>
      <c r="AU1583" s="113"/>
      <c r="AV1583" s="141" t="s">
        <v>3607</v>
      </c>
    </row>
    <row r="1584" spans="1:48" s="39" customFormat="1" ht="39.6" x14ac:dyDescent="0.25">
      <c r="A1584" s="23" t="s">
        <v>2345</v>
      </c>
      <c r="B1584" s="77">
        <v>95404</v>
      </c>
      <c r="C1584" s="80" t="s">
        <v>3</v>
      </c>
      <c r="D1584" s="81" t="s">
        <v>3</v>
      </c>
      <c r="E1584" s="37" t="b">
        <f t="shared" si="453"/>
        <v>1</v>
      </c>
      <c r="F1584" s="37" t="b">
        <f t="shared" si="447"/>
        <v>0</v>
      </c>
      <c r="G1584" s="38" t="str">
        <f t="shared" si="455"/>
        <v xml:space="preserve">95404  </v>
      </c>
      <c r="H1584" s="18" t="s">
        <v>2322</v>
      </c>
      <c r="I1584" s="93" t="s">
        <v>2346</v>
      </c>
      <c r="J1584" s="19" t="s">
        <v>3480</v>
      </c>
      <c r="K1584" s="19" t="s">
        <v>3</v>
      </c>
      <c r="L1584" s="51"/>
      <c r="M1584" s="51"/>
      <c r="N1584" s="19" t="str">
        <f t="shared" si="456"/>
        <v/>
      </c>
      <c r="O1584" s="22" t="str">
        <f t="shared" ca="1" si="459"/>
        <v>ja</v>
      </c>
      <c r="P1584" s="22" t="str">
        <f t="shared" ca="1" si="460"/>
        <v>ja</v>
      </c>
      <c r="Q1584" s="20" t="str">
        <f t="shared" ca="1" si="457"/>
        <v>Ja</v>
      </c>
      <c r="R1584" s="53" t="s">
        <v>2321</v>
      </c>
      <c r="S1584" s="73" t="s">
        <v>2345</v>
      </c>
      <c r="T1584" s="28"/>
      <c r="U1584" s="33" t="str">
        <f t="shared" si="448"/>
        <v/>
      </c>
      <c r="V1584" s="29"/>
      <c r="W1584" s="35"/>
      <c r="X1584" s="35"/>
      <c r="Y1584" s="35"/>
      <c r="Z1584" s="35"/>
      <c r="AA1584" s="24" t="str">
        <f>IF(W1584&lt;&gt;"",VLOOKUP(W1584,'Anlagentypen strukt inkl RD end'!$A$2:$H$40,8),"")</f>
        <v/>
      </c>
      <c r="AB1584" s="24" t="str">
        <f>IF(X1584&lt;&gt;"",VLOOKUP(X1584,'Anlagentypen strukt inkl RD end'!$A$2:$H$40,8),"")</f>
        <v/>
      </c>
      <c r="AC1584" s="24" t="str">
        <f>IF(Y1584&lt;&gt;"",VLOOKUP(Y1584,'Anlagentypen strukt inkl RD end'!$A$2:$H$40,8),"")</f>
        <v/>
      </c>
      <c r="AD1584" s="24" t="str">
        <f>IF(Z1584&lt;&gt;"",VLOOKUP(Z1584,'Anlagentypen strukt inkl RD end'!$A$2:$H$40,8),"")</f>
        <v/>
      </c>
      <c r="AE1584" s="63" t="str">
        <f t="shared" si="461"/>
        <v/>
      </c>
      <c r="AF1584" s="25"/>
      <c r="AG1584" s="25"/>
      <c r="AH1584" s="25"/>
      <c r="AI1584" s="25"/>
      <c r="AJ1584" s="47" t="str">
        <f t="shared" si="449"/>
        <v/>
      </c>
      <c r="AK1584" s="48" t="str">
        <f t="shared" si="462"/>
        <v/>
      </c>
      <c r="AL1584" s="47" t="str">
        <f t="shared" si="454"/>
        <v/>
      </c>
      <c r="AM1584" s="26"/>
      <c r="AN1584" s="36" t="str">
        <f t="shared" si="445"/>
        <v/>
      </c>
      <c r="AO1584" s="39" t="str">
        <f t="shared" si="458"/>
        <v/>
      </c>
      <c r="AP1584" s="39" t="str">
        <f t="shared" si="450"/>
        <v>X</v>
      </c>
      <c r="AQ1584" s="97" t="str">
        <f t="shared" si="446"/>
        <v/>
      </c>
      <c r="AR1584" s="140" t="str">
        <f>_xlfn.IFNA(IF(AND(MATCH(B1584,SlNrfürStrecke!A:A,0)&gt;0,MATCH(C1584,SlNrfürStrecke!B:B,0)&gt;0)=TRUE,"ja","nein"),"nein")</f>
        <v>ja</v>
      </c>
      <c r="AS1584" s="140" t="str">
        <f t="shared" si="451"/>
        <v>ja</v>
      </c>
      <c r="AT1584" s="113" t="str">
        <f t="shared" si="452"/>
        <v>Nein</v>
      </c>
      <c r="AU1584" s="113"/>
      <c r="AV1584" s="141" t="s">
        <v>3607</v>
      </c>
    </row>
    <row r="1585" spans="1:48" s="39" customFormat="1" ht="39.6" hidden="1" x14ac:dyDescent="0.25">
      <c r="A1585" s="23"/>
      <c r="B1585" s="77">
        <v>95404</v>
      </c>
      <c r="C1585" s="81" t="s">
        <v>142</v>
      </c>
      <c r="D1585" s="81" t="s">
        <v>3</v>
      </c>
      <c r="E1585" s="37" t="b">
        <f t="shared" si="453"/>
        <v>0</v>
      </c>
      <c r="F1585" s="37" t="b">
        <f t="shared" si="447"/>
        <v>0</v>
      </c>
      <c r="G1585" s="38" t="str">
        <f t="shared" si="455"/>
        <v xml:space="preserve">95404 91 </v>
      </c>
      <c r="H1585" s="18" t="s">
        <v>2322</v>
      </c>
      <c r="I1585" s="94" t="s">
        <v>3164</v>
      </c>
      <c r="J1585" s="19" t="s">
        <v>3481</v>
      </c>
      <c r="K1585" s="19" t="s">
        <v>3</v>
      </c>
      <c r="L1585" s="51"/>
      <c r="M1585" s="51"/>
      <c r="N1585" s="19" t="str">
        <f t="shared" si="456"/>
        <v/>
      </c>
      <c r="O1585" s="22" t="str">
        <f t="shared" ca="1" si="459"/>
        <v>ja</v>
      </c>
      <c r="P1585" s="22" t="str">
        <f t="shared" ca="1" si="460"/>
        <v>ja</v>
      </c>
      <c r="Q1585" s="20" t="str">
        <f t="shared" ca="1" si="457"/>
        <v>Ja</v>
      </c>
      <c r="R1585" s="53" t="s">
        <v>2323</v>
      </c>
      <c r="S1585" s="73"/>
      <c r="T1585" s="28"/>
      <c r="U1585" s="33" t="str">
        <f t="shared" si="448"/>
        <v/>
      </c>
      <c r="V1585" s="29"/>
      <c r="W1585" s="35"/>
      <c r="X1585" s="35"/>
      <c r="Y1585" s="35"/>
      <c r="Z1585" s="35"/>
      <c r="AA1585" s="24" t="str">
        <f>IF(W1585&lt;&gt;"",VLOOKUP(W1585,'Anlagentypen strukt inkl RD end'!$A$2:$H$40,8),"")</f>
        <v/>
      </c>
      <c r="AB1585" s="24" t="str">
        <f>IF(X1585&lt;&gt;"",VLOOKUP(X1585,'Anlagentypen strukt inkl RD end'!$A$2:$H$40,8),"")</f>
        <v/>
      </c>
      <c r="AC1585" s="24" t="str">
        <f>IF(Y1585&lt;&gt;"",VLOOKUP(Y1585,'Anlagentypen strukt inkl RD end'!$A$2:$H$40,8),"")</f>
        <v/>
      </c>
      <c r="AD1585" s="24" t="str">
        <f>IF(Z1585&lt;&gt;"",VLOOKUP(Z1585,'Anlagentypen strukt inkl RD end'!$A$2:$H$40,8),"")</f>
        <v/>
      </c>
      <c r="AE1585" s="63" t="str">
        <f t="shared" si="461"/>
        <v/>
      </c>
      <c r="AF1585" s="25"/>
      <c r="AG1585" s="25"/>
      <c r="AH1585" s="25"/>
      <c r="AI1585" s="25"/>
      <c r="AJ1585" s="47" t="str">
        <f t="shared" si="449"/>
        <v/>
      </c>
      <c r="AK1585" s="48" t="str">
        <f t="shared" si="462"/>
        <v/>
      </c>
      <c r="AL1585" s="47" t="str">
        <f t="shared" si="454"/>
        <v/>
      </c>
      <c r="AM1585" s="26"/>
      <c r="AN1585" s="36" t="str">
        <f t="shared" si="445"/>
        <v/>
      </c>
      <c r="AO1585" s="39" t="str">
        <f t="shared" si="458"/>
        <v/>
      </c>
      <c r="AP1585" s="39" t="str">
        <f t="shared" si="450"/>
        <v/>
      </c>
      <c r="AQ1585" s="97" t="str">
        <f t="shared" si="446"/>
        <v/>
      </c>
      <c r="AR1585" s="113" t="str">
        <f>_xlfn.IFNA(IF(AND(MATCH(B1585,SlNrfürStrecke!A:A,0)&gt;0,MATCH(C1585,SlNrfürStrecke!B:B,0)&gt;0)=TRUE,"ja","nein"),"nein")</f>
        <v>nein</v>
      </c>
      <c r="AS1585" s="140" t="str">
        <f t="shared" si="451"/>
        <v>nein</v>
      </c>
      <c r="AT1585" s="113" t="str">
        <f t="shared" si="452"/>
        <v>Ja</v>
      </c>
      <c r="AU1585" s="113"/>
      <c r="AV1585" s="141" t="s">
        <v>3607</v>
      </c>
    </row>
    <row r="1586" spans="1:48" s="39" customFormat="1" ht="92.4" hidden="1" x14ac:dyDescent="0.25">
      <c r="A1586" s="23"/>
      <c r="B1586" s="77">
        <v>97101</v>
      </c>
      <c r="C1586" s="80" t="s">
        <v>3</v>
      </c>
      <c r="D1586" s="81" t="s">
        <v>174</v>
      </c>
      <c r="E1586" s="37" t="b">
        <f t="shared" si="453"/>
        <v>0</v>
      </c>
      <c r="F1586" s="37" t="b">
        <f t="shared" si="447"/>
        <v>0</v>
      </c>
      <c r="G1586" s="38" t="str">
        <f t="shared" si="455"/>
        <v>97101  gn</v>
      </c>
      <c r="H1586" s="18" t="s">
        <v>3482</v>
      </c>
      <c r="I1586" s="93" t="s">
        <v>2346</v>
      </c>
      <c r="J1586" s="19" t="s">
        <v>3</v>
      </c>
      <c r="K1586" s="19" t="s">
        <v>3</v>
      </c>
      <c r="L1586" s="51"/>
      <c r="M1586" s="51"/>
      <c r="N1586" s="19" t="str">
        <f t="shared" si="456"/>
        <v/>
      </c>
      <c r="O1586" s="22" t="str">
        <f t="shared" ca="1" si="459"/>
        <v>ja</v>
      </c>
      <c r="P1586" s="22" t="str">
        <f t="shared" ca="1" si="460"/>
        <v>ja</v>
      </c>
      <c r="Q1586" s="20" t="str">
        <f t="shared" ca="1" si="457"/>
        <v>Ja</v>
      </c>
      <c r="R1586" s="53" t="s">
        <v>2324</v>
      </c>
      <c r="S1586" s="84"/>
      <c r="T1586" s="83"/>
      <c r="U1586" s="33" t="str">
        <f t="shared" si="448"/>
        <v/>
      </c>
      <c r="V1586" s="29"/>
      <c r="W1586" s="35"/>
      <c r="X1586" s="35"/>
      <c r="Y1586" s="35"/>
      <c r="Z1586" s="35"/>
      <c r="AA1586" s="24" t="str">
        <f>IF(W1586&lt;&gt;"",VLOOKUP(W1586,'Anlagentypen strukt inkl RD end'!$A$2:$H$40,8),"")</f>
        <v/>
      </c>
      <c r="AB1586" s="24" t="str">
        <f>IF(X1586&lt;&gt;"",VLOOKUP(X1586,'Anlagentypen strukt inkl RD end'!$A$2:$H$40,8),"")</f>
        <v/>
      </c>
      <c r="AC1586" s="24" t="str">
        <f>IF(Y1586&lt;&gt;"",VLOOKUP(Y1586,'Anlagentypen strukt inkl RD end'!$A$2:$H$40,8),"")</f>
        <v/>
      </c>
      <c r="AD1586" s="24" t="str">
        <f>IF(Z1586&lt;&gt;"",VLOOKUP(Z1586,'Anlagentypen strukt inkl RD end'!$A$2:$H$40,8),"")</f>
        <v/>
      </c>
      <c r="AE1586" s="63" t="str">
        <f t="shared" si="461"/>
        <v/>
      </c>
      <c r="AF1586" s="25"/>
      <c r="AG1586" s="25"/>
      <c r="AH1586" s="25"/>
      <c r="AI1586" s="25"/>
      <c r="AJ1586" s="47" t="str">
        <f t="shared" si="449"/>
        <v/>
      </c>
      <c r="AK1586" s="48" t="str">
        <f t="shared" si="462"/>
        <v/>
      </c>
      <c r="AL1586" s="47" t="str">
        <f t="shared" si="454"/>
        <v/>
      </c>
      <c r="AM1586" s="26"/>
      <c r="AN1586" s="36" t="str">
        <f t="shared" si="445"/>
        <v/>
      </c>
      <c r="AO1586" s="39" t="str">
        <f t="shared" si="458"/>
        <v/>
      </c>
      <c r="AP1586" s="39" t="str">
        <f t="shared" si="450"/>
        <v/>
      </c>
      <c r="AQ1586" s="97" t="str">
        <f t="shared" si="446"/>
        <v/>
      </c>
      <c r="AR1586" s="140" t="str">
        <f>_xlfn.IFNA(IF(AND(MATCH(B1586,SlNrfürStrecke!A:A,0)&gt;0,MATCH(C1586,SlNrfürStrecke!B:B,0)&gt;0)=TRUE,"ja","nein"),"nein")</f>
        <v>nein</v>
      </c>
      <c r="AS1586" s="140" t="str">
        <f t="shared" si="451"/>
        <v>nein</v>
      </c>
      <c r="AT1586" s="113" t="str">
        <f t="shared" si="452"/>
        <v>Ja</v>
      </c>
      <c r="AU1586" s="113"/>
      <c r="AV1586" s="141" t="s">
        <v>3607</v>
      </c>
    </row>
    <row r="1587" spans="1:48" s="39" customFormat="1" ht="26.4" hidden="1" x14ac:dyDescent="0.25">
      <c r="A1587" s="23"/>
      <c r="B1587" s="77">
        <v>97102</v>
      </c>
      <c r="C1587" s="80" t="s">
        <v>3</v>
      </c>
      <c r="D1587" s="81" t="s">
        <v>3</v>
      </c>
      <c r="E1587" s="37" t="b">
        <f t="shared" si="453"/>
        <v>0</v>
      </c>
      <c r="F1587" s="37" t="b">
        <f t="shared" si="447"/>
        <v>0</v>
      </c>
      <c r="G1587" s="38" t="str">
        <f t="shared" si="455"/>
        <v xml:space="preserve">97102  </v>
      </c>
      <c r="H1587" s="18" t="s">
        <v>2326</v>
      </c>
      <c r="I1587" s="93" t="s">
        <v>2346</v>
      </c>
      <c r="J1587" s="19" t="s">
        <v>3</v>
      </c>
      <c r="K1587" s="19" t="s">
        <v>3</v>
      </c>
      <c r="L1587" s="51"/>
      <c r="M1587" s="51"/>
      <c r="N1587" s="19" t="str">
        <f t="shared" si="456"/>
        <v/>
      </c>
      <c r="O1587" s="22" t="str">
        <f t="shared" ca="1" si="459"/>
        <v>ja</v>
      </c>
      <c r="P1587" s="22" t="str">
        <f t="shared" ca="1" si="460"/>
        <v>ja</v>
      </c>
      <c r="Q1587" s="20" t="str">
        <f t="shared" ca="1" si="457"/>
        <v>Ja</v>
      </c>
      <c r="R1587" s="53" t="s">
        <v>2325</v>
      </c>
      <c r="S1587" s="73"/>
      <c r="T1587" s="28"/>
      <c r="U1587" s="33" t="str">
        <f t="shared" si="448"/>
        <v/>
      </c>
      <c r="V1587" s="29"/>
      <c r="W1587" s="35"/>
      <c r="X1587" s="35"/>
      <c r="Y1587" s="35"/>
      <c r="Z1587" s="35"/>
      <c r="AA1587" s="24" t="str">
        <f>IF(W1587&lt;&gt;"",VLOOKUP(W1587,'Anlagentypen strukt inkl RD end'!$A$2:$H$40,8),"")</f>
        <v/>
      </c>
      <c r="AB1587" s="24" t="str">
        <f>IF(X1587&lt;&gt;"",VLOOKUP(X1587,'Anlagentypen strukt inkl RD end'!$A$2:$H$40,8),"")</f>
        <v/>
      </c>
      <c r="AC1587" s="24" t="str">
        <f>IF(Y1587&lt;&gt;"",VLOOKUP(Y1587,'Anlagentypen strukt inkl RD end'!$A$2:$H$40,8),"")</f>
        <v/>
      </c>
      <c r="AD1587" s="24" t="str">
        <f>IF(Z1587&lt;&gt;"",VLOOKUP(Z1587,'Anlagentypen strukt inkl RD end'!$A$2:$H$40,8),"")</f>
        <v/>
      </c>
      <c r="AE1587" s="63" t="str">
        <f t="shared" si="461"/>
        <v/>
      </c>
      <c r="AF1587" s="25"/>
      <c r="AG1587" s="25"/>
      <c r="AH1587" s="25"/>
      <c r="AI1587" s="25"/>
      <c r="AJ1587" s="47" t="str">
        <f t="shared" si="449"/>
        <v/>
      </c>
      <c r="AK1587" s="48" t="str">
        <f t="shared" si="462"/>
        <v/>
      </c>
      <c r="AL1587" s="47" t="str">
        <f t="shared" si="454"/>
        <v/>
      </c>
      <c r="AM1587" s="26"/>
      <c r="AN1587" s="36" t="str">
        <f t="shared" si="445"/>
        <v/>
      </c>
      <c r="AO1587" s="39" t="str">
        <f t="shared" si="458"/>
        <v/>
      </c>
      <c r="AP1587" s="39" t="str">
        <f t="shared" si="450"/>
        <v/>
      </c>
      <c r="AQ1587" s="97" t="str">
        <f t="shared" si="446"/>
        <v/>
      </c>
      <c r="AR1587" s="140" t="str">
        <f>_xlfn.IFNA(IF(AND(MATCH(B1587,SlNrfürStrecke!A:A,0)&gt;0,MATCH(C1587,SlNrfürStrecke!B:B,0)&gt;0)=TRUE,"ja","nein"),"nein")</f>
        <v>nein</v>
      </c>
      <c r="AS1587" s="140" t="str">
        <f t="shared" si="451"/>
        <v>nein</v>
      </c>
      <c r="AT1587" s="113" t="str">
        <f t="shared" si="452"/>
        <v>Ja</v>
      </c>
      <c r="AU1587" s="113"/>
      <c r="AV1587" s="141" t="s">
        <v>3607</v>
      </c>
    </row>
    <row r="1588" spans="1:48" s="39" customFormat="1" ht="26.4" hidden="1" x14ac:dyDescent="0.25">
      <c r="A1588" s="23"/>
      <c r="B1588" s="77">
        <v>97102</v>
      </c>
      <c r="C1588" s="81" t="s">
        <v>7</v>
      </c>
      <c r="D1588" s="81" t="s">
        <v>8</v>
      </c>
      <c r="E1588" s="37" t="b">
        <f t="shared" si="453"/>
        <v>0</v>
      </c>
      <c r="F1588" s="37" t="b">
        <f t="shared" si="447"/>
        <v>0</v>
      </c>
      <c r="G1588" s="38" t="str">
        <f t="shared" si="455"/>
        <v>97102 77 g</v>
      </c>
      <c r="H1588" s="18" t="s">
        <v>2326</v>
      </c>
      <c r="I1588" s="94" t="s">
        <v>9</v>
      </c>
      <c r="J1588" s="19" t="s">
        <v>3</v>
      </c>
      <c r="K1588" s="19" t="s">
        <v>3</v>
      </c>
      <c r="L1588" s="51"/>
      <c r="M1588" s="51"/>
      <c r="N1588" s="19" t="str">
        <f t="shared" si="456"/>
        <v/>
      </c>
      <c r="O1588" s="22" t="str">
        <f t="shared" ca="1" si="459"/>
        <v>ja</v>
      </c>
      <c r="P1588" s="22" t="str">
        <f t="shared" ca="1" si="460"/>
        <v>ja</v>
      </c>
      <c r="Q1588" s="20" t="str">
        <f t="shared" ca="1" si="457"/>
        <v>Ja</v>
      </c>
      <c r="R1588" s="53" t="s">
        <v>2327</v>
      </c>
      <c r="S1588" s="84"/>
      <c r="T1588" s="83"/>
      <c r="U1588" s="33" t="str">
        <f t="shared" si="448"/>
        <v/>
      </c>
      <c r="V1588" s="29"/>
      <c r="W1588" s="35"/>
      <c r="X1588" s="35"/>
      <c r="Y1588" s="35"/>
      <c r="Z1588" s="35"/>
      <c r="AA1588" s="24" t="str">
        <f>IF(W1588&lt;&gt;"",VLOOKUP(W1588,'Anlagentypen strukt inkl RD end'!$A$2:$H$40,8),"")</f>
        <v/>
      </c>
      <c r="AB1588" s="24" t="str">
        <f>IF(X1588&lt;&gt;"",VLOOKUP(X1588,'Anlagentypen strukt inkl RD end'!$A$2:$H$40,8),"")</f>
        <v/>
      </c>
      <c r="AC1588" s="24" t="str">
        <f>IF(Y1588&lt;&gt;"",VLOOKUP(Y1588,'Anlagentypen strukt inkl RD end'!$A$2:$H$40,8),"")</f>
        <v/>
      </c>
      <c r="AD1588" s="24" t="str">
        <f>IF(Z1588&lt;&gt;"",VLOOKUP(Z1588,'Anlagentypen strukt inkl RD end'!$A$2:$H$40,8),"")</f>
        <v/>
      </c>
      <c r="AE1588" s="63" t="str">
        <f t="shared" si="461"/>
        <v/>
      </c>
      <c r="AF1588" s="25"/>
      <c r="AG1588" s="25"/>
      <c r="AH1588" s="25"/>
      <c r="AI1588" s="25"/>
      <c r="AJ1588" s="47" t="str">
        <f t="shared" si="449"/>
        <v/>
      </c>
      <c r="AK1588" s="48" t="str">
        <f t="shared" si="462"/>
        <v/>
      </c>
      <c r="AL1588" s="47" t="str">
        <f t="shared" si="454"/>
        <v/>
      </c>
      <c r="AM1588" s="26"/>
      <c r="AN1588" s="36" t="str">
        <f t="shared" si="445"/>
        <v/>
      </c>
      <c r="AO1588" s="39" t="str">
        <f t="shared" si="458"/>
        <v/>
      </c>
      <c r="AP1588" s="39" t="str">
        <f t="shared" si="450"/>
        <v/>
      </c>
      <c r="AQ1588" s="97" t="str">
        <f t="shared" si="446"/>
        <v/>
      </c>
      <c r="AR1588" s="113" t="str">
        <f>_xlfn.IFNA(IF(AND(MATCH(B1588,SlNrfürStrecke!A:A,0)&gt;0,MATCH(C1588,SlNrfürStrecke!B:B,0)&gt;0)=TRUE,"ja","nein"),"nein")</f>
        <v>nein</v>
      </c>
      <c r="AS1588" s="140" t="str">
        <f t="shared" si="451"/>
        <v>nein</v>
      </c>
      <c r="AT1588" s="113" t="str">
        <f t="shared" si="452"/>
        <v>Ja</v>
      </c>
      <c r="AU1588" s="113"/>
      <c r="AV1588" s="141" t="s">
        <v>3607</v>
      </c>
    </row>
    <row r="1589" spans="1:48" s="39" customFormat="1" hidden="1" x14ac:dyDescent="0.25">
      <c r="A1589" s="23"/>
      <c r="B1589" s="77">
        <v>97103</v>
      </c>
      <c r="C1589" s="80" t="s">
        <v>3</v>
      </c>
      <c r="D1589" s="81" t="s">
        <v>3</v>
      </c>
      <c r="E1589" s="37" t="b">
        <f t="shared" si="453"/>
        <v>0</v>
      </c>
      <c r="F1589" s="37" t="b">
        <f t="shared" si="447"/>
        <v>0</v>
      </c>
      <c r="G1589" s="38" t="str">
        <f t="shared" si="455"/>
        <v xml:space="preserve">97103  </v>
      </c>
      <c r="H1589" s="18" t="s">
        <v>2329</v>
      </c>
      <c r="I1589" s="93" t="s">
        <v>2346</v>
      </c>
      <c r="J1589" s="19" t="s">
        <v>3</v>
      </c>
      <c r="K1589" s="19" t="s">
        <v>3</v>
      </c>
      <c r="L1589" s="51"/>
      <c r="M1589" s="51"/>
      <c r="N1589" s="19" t="str">
        <f t="shared" si="456"/>
        <v/>
      </c>
      <c r="O1589" s="22" t="str">
        <f t="shared" ca="1" si="459"/>
        <v>ja</v>
      </c>
      <c r="P1589" s="22" t="str">
        <f t="shared" ca="1" si="460"/>
        <v>ja</v>
      </c>
      <c r="Q1589" s="20" t="str">
        <f t="shared" ca="1" si="457"/>
        <v>Ja</v>
      </c>
      <c r="R1589" s="53" t="s">
        <v>2328</v>
      </c>
      <c r="S1589" s="73"/>
      <c r="T1589" s="28"/>
      <c r="U1589" s="33" t="str">
        <f t="shared" si="448"/>
        <v/>
      </c>
      <c r="V1589" s="29"/>
      <c r="W1589" s="35"/>
      <c r="X1589" s="35"/>
      <c r="Y1589" s="35"/>
      <c r="Z1589" s="35"/>
      <c r="AA1589" s="24" t="str">
        <f>IF(W1589&lt;&gt;"",VLOOKUP(W1589,'Anlagentypen strukt inkl RD end'!$A$2:$H$40,8),"")</f>
        <v/>
      </c>
      <c r="AB1589" s="24" t="str">
        <f>IF(X1589&lt;&gt;"",VLOOKUP(X1589,'Anlagentypen strukt inkl RD end'!$A$2:$H$40,8),"")</f>
        <v/>
      </c>
      <c r="AC1589" s="24" t="str">
        <f>IF(Y1589&lt;&gt;"",VLOOKUP(Y1589,'Anlagentypen strukt inkl RD end'!$A$2:$H$40,8),"")</f>
        <v/>
      </c>
      <c r="AD1589" s="24" t="str">
        <f>IF(Z1589&lt;&gt;"",VLOOKUP(Z1589,'Anlagentypen strukt inkl RD end'!$A$2:$H$40,8),"")</f>
        <v/>
      </c>
      <c r="AE1589" s="63" t="str">
        <f t="shared" si="461"/>
        <v/>
      </c>
      <c r="AF1589" s="25"/>
      <c r="AG1589" s="25"/>
      <c r="AH1589" s="25"/>
      <c r="AI1589" s="25"/>
      <c r="AJ1589" s="47" t="str">
        <f t="shared" si="449"/>
        <v/>
      </c>
      <c r="AK1589" s="48" t="str">
        <f t="shared" si="462"/>
        <v/>
      </c>
      <c r="AL1589" s="47" t="str">
        <f t="shared" si="454"/>
        <v/>
      </c>
      <c r="AM1589" s="26"/>
      <c r="AN1589" s="36" t="str">
        <f t="shared" si="445"/>
        <v/>
      </c>
      <c r="AO1589" s="39" t="str">
        <f t="shared" si="458"/>
        <v/>
      </c>
      <c r="AP1589" s="39" t="str">
        <f t="shared" si="450"/>
        <v/>
      </c>
      <c r="AQ1589" s="97" t="str">
        <f t="shared" si="446"/>
        <v/>
      </c>
      <c r="AR1589" s="140" t="str">
        <f>_xlfn.IFNA(IF(AND(MATCH(B1589,SlNrfürStrecke!A:A,0)&gt;0,MATCH(C1589,SlNrfürStrecke!B:B,0)&gt;0)=TRUE,"ja","nein"),"nein")</f>
        <v>nein</v>
      </c>
      <c r="AS1589" s="140" t="str">
        <f t="shared" si="451"/>
        <v>nein</v>
      </c>
      <c r="AT1589" s="113" t="str">
        <f t="shared" si="452"/>
        <v>Ja</v>
      </c>
      <c r="AU1589" s="113"/>
      <c r="AV1589" s="141" t="s">
        <v>3607</v>
      </c>
    </row>
    <row r="1590" spans="1:48" s="39" customFormat="1" hidden="1" x14ac:dyDescent="0.25">
      <c r="A1590" s="23"/>
      <c r="B1590" s="77">
        <v>97103</v>
      </c>
      <c r="C1590" s="81" t="s">
        <v>7</v>
      </c>
      <c r="D1590" s="81" t="s">
        <v>8</v>
      </c>
      <c r="E1590" s="37" t="b">
        <f t="shared" si="453"/>
        <v>0</v>
      </c>
      <c r="F1590" s="37" t="b">
        <f t="shared" si="447"/>
        <v>0</v>
      </c>
      <c r="G1590" s="38" t="str">
        <f t="shared" si="455"/>
        <v>97103 77 g</v>
      </c>
      <c r="H1590" s="18" t="s">
        <v>2329</v>
      </c>
      <c r="I1590" s="94" t="s">
        <v>9</v>
      </c>
      <c r="J1590" s="19" t="s">
        <v>3</v>
      </c>
      <c r="K1590" s="19" t="s">
        <v>3</v>
      </c>
      <c r="L1590" s="51"/>
      <c r="M1590" s="51"/>
      <c r="N1590" s="19" t="str">
        <f t="shared" si="456"/>
        <v/>
      </c>
      <c r="O1590" s="22" t="str">
        <f t="shared" ca="1" si="459"/>
        <v>ja</v>
      </c>
      <c r="P1590" s="22" t="str">
        <f t="shared" ca="1" si="460"/>
        <v>ja</v>
      </c>
      <c r="Q1590" s="20" t="str">
        <f t="shared" ca="1" si="457"/>
        <v>Ja</v>
      </c>
      <c r="R1590" s="53" t="s">
        <v>2330</v>
      </c>
      <c r="S1590" s="84"/>
      <c r="T1590" s="83"/>
      <c r="U1590" s="33" t="str">
        <f t="shared" si="448"/>
        <v/>
      </c>
      <c r="V1590" s="29"/>
      <c r="W1590" s="35"/>
      <c r="X1590" s="35"/>
      <c r="Y1590" s="35"/>
      <c r="Z1590" s="35"/>
      <c r="AA1590" s="24" t="str">
        <f>IF(W1590&lt;&gt;"",VLOOKUP(W1590,'Anlagentypen strukt inkl RD end'!$A$2:$H$40,8),"")</f>
        <v/>
      </c>
      <c r="AB1590" s="24" t="str">
        <f>IF(X1590&lt;&gt;"",VLOOKUP(X1590,'Anlagentypen strukt inkl RD end'!$A$2:$H$40,8),"")</f>
        <v/>
      </c>
      <c r="AC1590" s="24" t="str">
        <f>IF(Y1590&lt;&gt;"",VLOOKUP(Y1590,'Anlagentypen strukt inkl RD end'!$A$2:$H$40,8),"")</f>
        <v/>
      </c>
      <c r="AD1590" s="24" t="str">
        <f>IF(Z1590&lt;&gt;"",VLOOKUP(Z1590,'Anlagentypen strukt inkl RD end'!$A$2:$H$40,8),"")</f>
        <v/>
      </c>
      <c r="AE1590" s="63" t="str">
        <f t="shared" si="461"/>
        <v/>
      </c>
      <c r="AF1590" s="25"/>
      <c r="AG1590" s="25"/>
      <c r="AH1590" s="25"/>
      <c r="AI1590" s="25"/>
      <c r="AJ1590" s="47" t="str">
        <f t="shared" si="449"/>
        <v/>
      </c>
      <c r="AK1590" s="48" t="str">
        <f t="shared" si="462"/>
        <v/>
      </c>
      <c r="AL1590" s="47" t="str">
        <f t="shared" si="454"/>
        <v/>
      </c>
      <c r="AM1590" s="26"/>
      <c r="AN1590" s="36" t="str">
        <f t="shared" si="445"/>
        <v/>
      </c>
      <c r="AO1590" s="39" t="str">
        <f t="shared" si="458"/>
        <v/>
      </c>
      <c r="AP1590" s="39" t="str">
        <f t="shared" si="450"/>
        <v/>
      </c>
      <c r="AQ1590" s="97" t="str">
        <f t="shared" si="446"/>
        <v/>
      </c>
      <c r="AR1590" s="113" t="str">
        <f>_xlfn.IFNA(IF(AND(MATCH(B1590,SlNrfürStrecke!A:A,0)&gt;0,MATCH(C1590,SlNrfürStrecke!B:B,0)&gt;0)=TRUE,"ja","nein"),"nein")</f>
        <v>nein</v>
      </c>
      <c r="AS1590" s="140" t="str">
        <f t="shared" si="451"/>
        <v>nein</v>
      </c>
      <c r="AT1590" s="113" t="str">
        <f t="shared" si="452"/>
        <v>Ja</v>
      </c>
      <c r="AU1590" s="113"/>
      <c r="AV1590" s="141" t="s">
        <v>3607</v>
      </c>
    </row>
    <row r="1591" spans="1:48" s="39" customFormat="1" ht="66" hidden="1" x14ac:dyDescent="0.25">
      <c r="A1591" s="23"/>
      <c r="B1591" s="77">
        <v>97104</v>
      </c>
      <c r="C1591" s="80" t="s">
        <v>3</v>
      </c>
      <c r="D1591" s="81" t="s">
        <v>3</v>
      </c>
      <c r="E1591" s="37" t="b">
        <f t="shared" si="453"/>
        <v>0</v>
      </c>
      <c r="F1591" s="37" t="b">
        <f t="shared" si="447"/>
        <v>0</v>
      </c>
      <c r="G1591" s="38" t="str">
        <f t="shared" si="455"/>
        <v xml:space="preserve">97104  </v>
      </c>
      <c r="H1591" s="18" t="s">
        <v>2332</v>
      </c>
      <c r="I1591" s="93" t="s">
        <v>2346</v>
      </c>
      <c r="J1591" s="19" t="s">
        <v>3</v>
      </c>
      <c r="K1591" s="19" t="s">
        <v>3</v>
      </c>
      <c r="L1591" s="51"/>
      <c r="M1591" s="51"/>
      <c r="N1591" s="19" t="str">
        <f t="shared" si="456"/>
        <v/>
      </c>
      <c r="O1591" s="22" t="str">
        <f t="shared" ca="1" si="459"/>
        <v>ja</v>
      </c>
      <c r="P1591" s="22" t="str">
        <f t="shared" ca="1" si="460"/>
        <v>ja</v>
      </c>
      <c r="Q1591" s="20" t="str">
        <f t="shared" ca="1" si="457"/>
        <v>Ja</v>
      </c>
      <c r="R1591" s="53" t="s">
        <v>2331</v>
      </c>
      <c r="S1591" s="73"/>
      <c r="T1591" s="28"/>
      <c r="U1591" s="33" t="str">
        <f t="shared" si="448"/>
        <v/>
      </c>
      <c r="V1591" s="29"/>
      <c r="W1591" s="35"/>
      <c r="X1591" s="35"/>
      <c r="Y1591" s="35"/>
      <c r="Z1591" s="35"/>
      <c r="AA1591" s="24" t="str">
        <f>IF(W1591&lt;&gt;"",VLOOKUP(W1591,'Anlagentypen strukt inkl RD end'!$A$2:$H$40,8),"")</f>
        <v/>
      </c>
      <c r="AB1591" s="24" t="str">
        <f>IF(X1591&lt;&gt;"",VLOOKUP(X1591,'Anlagentypen strukt inkl RD end'!$A$2:$H$40,8),"")</f>
        <v/>
      </c>
      <c r="AC1591" s="24" t="str">
        <f>IF(Y1591&lt;&gt;"",VLOOKUP(Y1591,'Anlagentypen strukt inkl RD end'!$A$2:$H$40,8),"")</f>
        <v/>
      </c>
      <c r="AD1591" s="24" t="str">
        <f>IF(Z1591&lt;&gt;"",VLOOKUP(Z1591,'Anlagentypen strukt inkl RD end'!$A$2:$H$40,8),"")</f>
        <v/>
      </c>
      <c r="AE1591" s="63" t="str">
        <f t="shared" si="461"/>
        <v/>
      </c>
      <c r="AF1591" s="25"/>
      <c r="AG1591" s="25"/>
      <c r="AH1591" s="25"/>
      <c r="AI1591" s="25"/>
      <c r="AJ1591" s="47" t="str">
        <f t="shared" si="449"/>
        <v/>
      </c>
      <c r="AK1591" s="48" t="str">
        <f t="shared" si="462"/>
        <v/>
      </c>
      <c r="AL1591" s="47" t="str">
        <f t="shared" si="454"/>
        <v/>
      </c>
      <c r="AM1591" s="26"/>
      <c r="AN1591" s="36" t="str">
        <f t="shared" si="445"/>
        <v/>
      </c>
      <c r="AO1591" s="39" t="str">
        <f t="shared" si="458"/>
        <v/>
      </c>
      <c r="AP1591" s="39" t="str">
        <f t="shared" si="450"/>
        <v/>
      </c>
      <c r="AQ1591" s="97" t="str">
        <f t="shared" si="446"/>
        <v/>
      </c>
      <c r="AR1591" s="140" t="str">
        <f>_xlfn.IFNA(IF(AND(MATCH(B1591,SlNrfürStrecke!A:A,0)&gt;0,MATCH(C1591,SlNrfürStrecke!B:B,0)&gt;0)=TRUE,"ja","nein"),"nein")</f>
        <v>nein</v>
      </c>
      <c r="AS1591" s="140" t="str">
        <f t="shared" si="451"/>
        <v>nein</v>
      </c>
      <c r="AT1591" s="113" t="str">
        <f t="shared" si="452"/>
        <v>Ja</v>
      </c>
      <c r="AU1591" s="113"/>
      <c r="AV1591" s="141" t="s">
        <v>3607</v>
      </c>
    </row>
    <row r="1592" spans="1:48" s="39" customFormat="1" ht="66" hidden="1" x14ac:dyDescent="0.25">
      <c r="A1592" s="23"/>
      <c r="B1592" s="77">
        <v>97104</v>
      </c>
      <c r="C1592" s="81" t="s">
        <v>7</v>
      </c>
      <c r="D1592" s="81" t="s">
        <v>8</v>
      </c>
      <c r="E1592" s="37" t="b">
        <f t="shared" si="453"/>
        <v>0</v>
      </c>
      <c r="F1592" s="37" t="b">
        <f t="shared" si="447"/>
        <v>0</v>
      </c>
      <c r="G1592" s="38" t="str">
        <f t="shared" si="455"/>
        <v>97104 77 g</v>
      </c>
      <c r="H1592" s="18" t="s">
        <v>2332</v>
      </c>
      <c r="I1592" s="94" t="s">
        <v>9</v>
      </c>
      <c r="J1592" s="19" t="s">
        <v>3</v>
      </c>
      <c r="K1592" s="19" t="s">
        <v>3</v>
      </c>
      <c r="L1592" s="51"/>
      <c r="M1592" s="51"/>
      <c r="N1592" s="19" t="str">
        <f t="shared" si="456"/>
        <v/>
      </c>
      <c r="O1592" s="22" t="str">
        <f t="shared" ca="1" si="459"/>
        <v>ja</v>
      </c>
      <c r="P1592" s="22" t="str">
        <f t="shared" ca="1" si="460"/>
        <v>ja</v>
      </c>
      <c r="Q1592" s="20" t="str">
        <f t="shared" ca="1" si="457"/>
        <v>Ja</v>
      </c>
      <c r="R1592" s="53" t="s">
        <v>2333</v>
      </c>
      <c r="S1592" s="84"/>
      <c r="T1592" s="83"/>
      <c r="U1592" s="33" t="str">
        <f t="shared" si="448"/>
        <v/>
      </c>
      <c r="V1592" s="29"/>
      <c r="W1592" s="35"/>
      <c r="X1592" s="35"/>
      <c r="Y1592" s="35"/>
      <c r="Z1592" s="35"/>
      <c r="AA1592" s="24" t="str">
        <f>IF(W1592&lt;&gt;"",VLOOKUP(W1592,'Anlagentypen strukt inkl RD end'!$A$2:$H$40,8),"")</f>
        <v/>
      </c>
      <c r="AB1592" s="24" t="str">
        <f>IF(X1592&lt;&gt;"",VLOOKUP(X1592,'Anlagentypen strukt inkl RD end'!$A$2:$H$40,8),"")</f>
        <v/>
      </c>
      <c r="AC1592" s="24" t="str">
        <f>IF(Y1592&lt;&gt;"",VLOOKUP(Y1592,'Anlagentypen strukt inkl RD end'!$A$2:$H$40,8),"")</f>
        <v/>
      </c>
      <c r="AD1592" s="24" t="str">
        <f>IF(Z1592&lt;&gt;"",VLOOKUP(Z1592,'Anlagentypen strukt inkl RD end'!$A$2:$H$40,8),"")</f>
        <v/>
      </c>
      <c r="AE1592" s="63" t="str">
        <f t="shared" si="461"/>
        <v/>
      </c>
      <c r="AF1592" s="25"/>
      <c r="AG1592" s="25"/>
      <c r="AH1592" s="25"/>
      <c r="AI1592" s="25"/>
      <c r="AJ1592" s="47" t="str">
        <f t="shared" si="449"/>
        <v/>
      </c>
      <c r="AK1592" s="48" t="str">
        <f t="shared" si="462"/>
        <v/>
      </c>
      <c r="AL1592" s="47" t="str">
        <f t="shared" si="454"/>
        <v/>
      </c>
      <c r="AM1592" s="26"/>
      <c r="AN1592" s="36" t="str">
        <f t="shared" si="445"/>
        <v/>
      </c>
      <c r="AO1592" s="39" t="str">
        <f t="shared" si="458"/>
        <v/>
      </c>
      <c r="AP1592" s="39" t="str">
        <f t="shared" si="450"/>
        <v/>
      </c>
      <c r="AQ1592" s="97" t="str">
        <f t="shared" si="446"/>
        <v/>
      </c>
      <c r="AR1592" s="113" t="str">
        <f>_xlfn.IFNA(IF(AND(MATCH(B1592,SlNrfürStrecke!A:A,0)&gt;0,MATCH(C1592,SlNrfürStrecke!B:B,0)&gt;0)=TRUE,"ja","nein"),"nein")</f>
        <v>nein</v>
      </c>
      <c r="AS1592" s="140" t="str">
        <f t="shared" si="451"/>
        <v>nein</v>
      </c>
      <c r="AT1592" s="113" t="str">
        <f t="shared" si="452"/>
        <v>Ja</v>
      </c>
      <c r="AU1592" s="113"/>
      <c r="AV1592" s="141" t="s">
        <v>3607</v>
      </c>
    </row>
    <row r="1593" spans="1:48" s="39" customFormat="1" ht="66" hidden="1" x14ac:dyDescent="0.25">
      <c r="A1593" s="23"/>
      <c r="B1593" s="77">
        <v>97105</v>
      </c>
      <c r="C1593" s="80" t="s">
        <v>3</v>
      </c>
      <c r="D1593" s="81" t="s">
        <v>3</v>
      </c>
      <c r="E1593" s="37" t="b">
        <f t="shared" si="453"/>
        <v>0</v>
      </c>
      <c r="F1593" s="37" t="b">
        <f t="shared" si="447"/>
        <v>0</v>
      </c>
      <c r="G1593" s="38" t="str">
        <f t="shared" si="455"/>
        <v xml:space="preserve">97105  </v>
      </c>
      <c r="H1593" s="18" t="s">
        <v>2335</v>
      </c>
      <c r="I1593" s="93" t="s">
        <v>2346</v>
      </c>
      <c r="J1593" s="19" t="s">
        <v>3</v>
      </c>
      <c r="K1593" s="19" t="s">
        <v>3</v>
      </c>
      <c r="L1593" s="51"/>
      <c r="M1593" s="51"/>
      <c r="N1593" s="19" t="str">
        <f t="shared" si="456"/>
        <v/>
      </c>
      <c r="O1593" s="22" t="str">
        <f t="shared" ca="1" si="459"/>
        <v>ja</v>
      </c>
      <c r="P1593" s="22" t="str">
        <f t="shared" ca="1" si="460"/>
        <v>ja</v>
      </c>
      <c r="Q1593" s="20" t="str">
        <f t="shared" ca="1" si="457"/>
        <v>Ja</v>
      </c>
      <c r="R1593" s="53" t="s">
        <v>2334</v>
      </c>
      <c r="S1593" s="73"/>
      <c r="T1593" s="28"/>
      <c r="U1593" s="33" t="str">
        <f t="shared" si="448"/>
        <v/>
      </c>
      <c r="V1593" s="29"/>
      <c r="W1593" s="35"/>
      <c r="X1593" s="35"/>
      <c r="Y1593" s="35"/>
      <c r="Z1593" s="35"/>
      <c r="AA1593" s="24" t="str">
        <f>IF(W1593&lt;&gt;"",VLOOKUP(W1593,'Anlagentypen strukt inkl RD end'!$A$2:$H$40,8),"")</f>
        <v/>
      </c>
      <c r="AB1593" s="24" t="str">
        <f>IF(X1593&lt;&gt;"",VLOOKUP(X1593,'Anlagentypen strukt inkl RD end'!$A$2:$H$40,8),"")</f>
        <v/>
      </c>
      <c r="AC1593" s="24" t="str">
        <f>IF(Y1593&lt;&gt;"",VLOOKUP(Y1593,'Anlagentypen strukt inkl RD end'!$A$2:$H$40,8),"")</f>
        <v/>
      </c>
      <c r="AD1593" s="24" t="str">
        <f>IF(Z1593&lt;&gt;"",VLOOKUP(Z1593,'Anlagentypen strukt inkl RD end'!$A$2:$H$40,8),"")</f>
        <v/>
      </c>
      <c r="AE1593" s="63" t="str">
        <f t="shared" si="461"/>
        <v/>
      </c>
      <c r="AF1593" s="25"/>
      <c r="AG1593" s="25"/>
      <c r="AH1593" s="25"/>
      <c r="AI1593" s="25"/>
      <c r="AJ1593" s="47" t="str">
        <f t="shared" si="449"/>
        <v/>
      </c>
      <c r="AK1593" s="48" t="str">
        <f t="shared" si="462"/>
        <v/>
      </c>
      <c r="AL1593" s="47" t="str">
        <f t="shared" si="454"/>
        <v/>
      </c>
      <c r="AM1593" s="26"/>
      <c r="AN1593" s="36" t="str">
        <f t="shared" si="445"/>
        <v/>
      </c>
      <c r="AO1593" s="39" t="str">
        <f t="shared" si="458"/>
        <v/>
      </c>
      <c r="AP1593" s="39" t="str">
        <f t="shared" si="450"/>
        <v/>
      </c>
      <c r="AQ1593" s="97" t="str">
        <f t="shared" si="446"/>
        <v/>
      </c>
      <c r="AR1593" s="140" t="str">
        <f>_xlfn.IFNA(IF(AND(MATCH(B1593,SlNrfürStrecke!A:A,0)&gt;0,MATCH(C1593,SlNrfürStrecke!B:B,0)&gt;0)=TRUE,"ja","nein"),"nein")</f>
        <v>nein</v>
      </c>
      <c r="AS1593" s="140" t="str">
        <f t="shared" si="451"/>
        <v>nein</v>
      </c>
      <c r="AT1593" s="113" t="str">
        <f t="shared" si="452"/>
        <v>Ja</v>
      </c>
      <c r="AU1593" s="113"/>
      <c r="AV1593" s="141" t="s">
        <v>3607</v>
      </c>
    </row>
    <row r="1594" spans="1:48" s="39" customFormat="1" ht="66" hidden="1" x14ac:dyDescent="0.25">
      <c r="A1594" s="23"/>
      <c r="B1594" s="77">
        <v>97105</v>
      </c>
      <c r="C1594" s="81" t="s">
        <v>7</v>
      </c>
      <c r="D1594" s="81" t="s">
        <v>8</v>
      </c>
      <c r="E1594" s="37" t="b">
        <f t="shared" si="453"/>
        <v>0</v>
      </c>
      <c r="F1594" s="37" t="b">
        <f t="shared" si="447"/>
        <v>0</v>
      </c>
      <c r="G1594" s="38" t="str">
        <f t="shared" si="455"/>
        <v>97105 77 g</v>
      </c>
      <c r="H1594" s="18" t="s">
        <v>2335</v>
      </c>
      <c r="I1594" s="94" t="s">
        <v>9</v>
      </c>
      <c r="J1594" s="19" t="s">
        <v>3</v>
      </c>
      <c r="K1594" s="19" t="s">
        <v>3</v>
      </c>
      <c r="L1594" s="51"/>
      <c r="M1594" s="51"/>
      <c r="N1594" s="19" t="str">
        <f t="shared" si="456"/>
        <v/>
      </c>
      <c r="O1594" s="22" t="str">
        <f t="shared" ca="1" si="459"/>
        <v>ja</v>
      </c>
      <c r="P1594" s="22" t="str">
        <f t="shared" ca="1" si="460"/>
        <v>ja</v>
      </c>
      <c r="Q1594" s="20" t="str">
        <f t="shared" ca="1" si="457"/>
        <v>Ja</v>
      </c>
      <c r="R1594" s="53" t="s">
        <v>2336</v>
      </c>
      <c r="S1594" s="84"/>
      <c r="T1594" s="83"/>
      <c r="U1594" s="33" t="str">
        <f t="shared" si="448"/>
        <v/>
      </c>
      <c r="V1594" s="29"/>
      <c r="W1594" s="35"/>
      <c r="X1594" s="35"/>
      <c r="Y1594" s="35"/>
      <c r="Z1594" s="35"/>
      <c r="AA1594" s="24" t="str">
        <f>IF(W1594&lt;&gt;"",VLOOKUP(W1594,'Anlagentypen strukt inkl RD end'!$A$2:$H$40,8),"")</f>
        <v/>
      </c>
      <c r="AB1594" s="24" t="str">
        <f>IF(X1594&lt;&gt;"",VLOOKUP(X1594,'Anlagentypen strukt inkl RD end'!$A$2:$H$40,8),"")</f>
        <v/>
      </c>
      <c r="AC1594" s="24" t="str">
        <f>IF(Y1594&lt;&gt;"",VLOOKUP(Y1594,'Anlagentypen strukt inkl RD end'!$A$2:$H$40,8),"")</f>
        <v/>
      </c>
      <c r="AD1594" s="24" t="str">
        <f>IF(Z1594&lt;&gt;"",VLOOKUP(Z1594,'Anlagentypen strukt inkl RD end'!$A$2:$H$40,8),"")</f>
        <v/>
      </c>
      <c r="AE1594" s="63" t="str">
        <f t="shared" si="461"/>
        <v/>
      </c>
      <c r="AF1594" s="25"/>
      <c r="AG1594" s="25"/>
      <c r="AH1594" s="25"/>
      <c r="AI1594" s="25"/>
      <c r="AJ1594" s="47" t="str">
        <f t="shared" si="449"/>
        <v/>
      </c>
      <c r="AK1594" s="48" t="str">
        <f t="shared" si="462"/>
        <v/>
      </c>
      <c r="AL1594" s="47" t="str">
        <f t="shared" si="454"/>
        <v/>
      </c>
      <c r="AM1594" s="26"/>
      <c r="AN1594" s="36" t="str">
        <f t="shared" si="445"/>
        <v/>
      </c>
      <c r="AO1594" s="39" t="str">
        <f t="shared" si="458"/>
        <v/>
      </c>
      <c r="AP1594" s="39" t="str">
        <f t="shared" si="450"/>
        <v/>
      </c>
      <c r="AQ1594" s="97" t="str">
        <f t="shared" si="446"/>
        <v/>
      </c>
      <c r="AR1594" s="113" t="str">
        <f>_xlfn.IFNA(IF(AND(MATCH(B1594,SlNrfürStrecke!A:A,0)&gt;0,MATCH(C1594,SlNrfürStrecke!B:B,0)&gt;0)=TRUE,"ja","nein"),"nein")</f>
        <v>nein</v>
      </c>
      <c r="AS1594" s="140" t="str">
        <f t="shared" si="451"/>
        <v>nein</v>
      </c>
      <c r="AT1594" s="113" t="str">
        <f t="shared" si="452"/>
        <v>Ja</v>
      </c>
      <c r="AU1594" s="113"/>
      <c r="AV1594" s="141" t="s">
        <v>3607</v>
      </c>
    </row>
    <row r="1595" spans="1:48" s="39" customFormat="1" x14ac:dyDescent="0.25">
      <c r="A1595" s="23" t="s">
        <v>2345</v>
      </c>
      <c r="B1595" s="77">
        <v>99102</v>
      </c>
      <c r="C1595" s="80" t="s">
        <v>3</v>
      </c>
      <c r="D1595" s="81" t="s">
        <v>3</v>
      </c>
      <c r="E1595" s="37" t="b">
        <f t="shared" si="453"/>
        <v>1</v>
      </c>
      <c r="F1595" s="37" t="b">
        <f t="shared" si="447"/>
        <v>0</v>
      </c>
      <c r="G1595" s="38" t="str">
        <f t="shared" si="455"/>
        <v xml:space="preserve">99102  </v>
      </c>
      <c r="H1595" s="18" t="s">
        <v>2338</v>
      </c>
      <c r="I1595" s="93" t="s">
        <v>2346</v>
      </c>
      <c r="J1595" s="19" t="s">
        <v>3</v>
      </c>
      <c r="K1595" s="19" t="s">
        <v>3</v>
      </c>
      <c r="L1595" s="51"/>
      <c r="M1595" s="51"/>
      <c r="N1595" s="19" t="str">
        <f t="shared" si="456"/>
        <v/>
      </c>
      <c r="O1595" s="22" t="str">
        <f t="shared" ca="1" si="459"/>
        <v>ja</v>
      </c>
      <c r="P1595" s="22" t="str">
        <f t="shared" ca="1" si="460"/>
        <v>ja</v>
      </c>
      <c r="Q1595" s="20" t="str">
        <f t="shared" ca="1" si="457"/>
        <v>Ja</v>
      </c>
      <c r="R1595" s="53" t="s">
        <v>2337</v>
      </c>
      <c r="S1595" s="74" t="s">
        <v>2345</v>
      </c>
      <c r="T1595" s="28"/>
      <c r="U1595" s="33" t="str">
        <f t="shared" si="448"/>
        <v/>
      </c>
      <c r="V1595" s="29"/>
      <c r="W1595" s="35"/>
      <c r="X1595" s="35"/>
      <c r="Y1595" s="35"/>
      <c r="Z1595" s="35"/>
      <c r="AA1595" s="24" t="str">
        <f>IF(W1595&lt;&gt;"",VLOOKUP(W1595,'Anlagentypen strukt inkl RD end'!$A$2:$H$40,8),"")</f>
        <v/>
      </c>
      <c r="AB1595" s="24" t="str">
        <f>IF(X1595&lt;&gt;"",VLOOKUP(X1595,'Anlagentypen strukt inkl RD end'!$A$2:$H$40,8),"")</f>
        <v/>
      </c>
      <c r="AC1595" s="24" t="str">
        <f>IF(Y1595&lt;&gt;"",VLOOKUP(Y1595,'Anlagentypen strukt inkl RD end'!$A$2:$H$40,8),"")</f>
        <v/>
      </c>
      <c r="AD1595" s="24" t="str">
        <f>IF(Z1595&lt;&gt;"",VLOOKUP(Z1595,'Anlagentypen strukt inkl RD end'!$A$2:$H$40,8),"")</f>
        <v/>
      </c>
      <c r="AE1595" s="63" t="str">
        <f t="shared" si="461"/>
        <v/>
      </c>
      <c r="AF1595" s="25"/>
      <c r="AG1595" s="25"/>
      <c r="AH1595" s="25"/>
      <c r="AI1595" s="25"/>
      <c r="AJ1595" s="47" t="str">
        <f t="shared" si="449"/>
        <v/>
      </c>
      <c r="AK1595" s="48" t="str">
        <f t="shared" si="462"/>
        <v/>
      </c>
      <c r="AL1595" s="47" t="str">
        <f t="shared" si="454"/>
        <v/>
      </c>
      <c r="AM1595" s="26"/>
      <c r="AN1595" s="36" t="str">
        <f t="shared" si="445"/>
        <v/>
      </c>
      <c r="AO1595" s="39" t="str">
        <f t="shared" si="458"/>
        <v/>
      </c>
      <c r="AP1595" s="39" t="str">
        <f t="shared" si="450"/>
        <v>X</v>
      </c>
      <c r="AQ1595" s="97" t="str">
        <f t="shared" si="446"/>
        <v/>
      </c>
      <c r="AR1595" s="140" t="str">
        <f>_xlfn.IFNA(IF(AND(MATCH(B1595,SlNrfürStrecke!A:A,0)&gt;0,MATCH(C1595,SlNrfürStrecke!B:B,0)&gt;0)=TRUE,"ja","nein"),"nein")</f>
        <v>ja</v>
      </c>
      <c r="AS1595" s="140" t="str">
        <f t="shared" si="451"/>
        <v>ja</v>
      </c>
      <c r="AT1595" s="113" t="str">
        <f t="shared" si="452"/>
        <v>Nein</v>
      </c>
      <c r="AU1595" s="113"/>
      <c r="AV1595" s="141" t="s">
        <v>3607</v>
      </c>
    </row>
    <row r="1596" spans="1:48" s="39" customFormat="1" hidden="1" x14ac:dyDescent="0.25">
      <c r="A1596" s="23"/>
      <c r="B1596" s="77">
        <v>99102</v>
      </c>
      <c r="C1596" s="81" t="s">
        <v>7</v>
      </c>
      <c r="D1596" s="81" t="s">
        <v>8</v>
      </c>
      <c r="E1596" s="37" t="b">
        <f t="shared" si="453"/>
        <v>0</v>
      </c>
      <c r="F1596" s="37" t="b">
        <f t="shared" si="447"/>
        <v>0</v>
      </c>
      <c r="G1596" s="38" t="str">
        <f t="shared" si="455"/>
        <v>99102 77 g</v>
      </c>
      <c r="H1596" s="18" t="s">
        <v>2338</v>
      </c>
      <c r="I1596" s="94" t="s">
        <v>9</v>
      </c>
      <c r="J1596" s="19" t="s">
        <v>3</v>
      </c>
      <c r="K1596" s="19" t="s">
        <v>3</v>
      </c>
      <c r="L1596" s="51"/>
      <c r="M1596" s="51"/>
      <c r="N1596" s="19" t="str">
        <f t="shared" si="456"/>
        <v/>
      </c>
      <c r="O1596" s="22" t="str">
        <f t="shared" ca="1" si="459"/>
        <v>ja</v>
      </c>
      <c r="P1596" s="22" t="str">
        <f t="shared" ca="1" si="460"/>
        <v>ja</v>
      </c>
      <c r="Q1596" s="20" t="str">
        <f t="shared" ca="1" si="457"/>
        <v>Ja</v>
      </c>
      <c r="R1596" s="53" t="s">
        <v>2339</v>
      </c>
      <c r="S1596" s="84"/>
      <c r="T1596" s="83"/>
      <c r="U1596" s="33" t="str">
        <f t="shared" si="448"/>
        <v/>
      </c>
      <c r="V1596" s="29"/>
      <c r="W1596" s="35"/>
      <c r="X1596" s="35"/>
      <c r="Y1596" s="35"/>
      <c r="Z1596" s="35"/>
      <c r="AA1596" s="24" t="str">
        <f>IF(W1596&lt;&gt;"",VLOOKUP(W1596,'Anlagentypen strukt inkl RD end'!$A$2:$H$40,8),"")</f>
        <v/>
      </c>
      <c r="AB1596" s="24" t="str">
        <f>IF(X1596&lt;&gt;"",VLOOKUP(X1596,'Anlagentypen strukt inkl RD end'!$A$2:$H$40,8),"")</f>
        <v/>
      </c>
      <c r="AC1596" s="24" t="str">
        <f>IF(Y1596&lt;&gt;"",VLOOKUP(Y1596,'Anlagentypen strukt inkl RD end'!$A$2:$H$40,8),"")</f>
        <v/>
      </c>
      <c r="AD1596" s="24" t="str">
        <f>IF(Z1596&lt;&gt;"",VLOOKUP(Z1596,'Anlagentypen strukt inkl RD end'!$A$2:$H$40,8),"")</f>
        <v/>
      </c>
      <c r="AE1596" s="63" t="str">
        <f t="shared" si="461"/>
        <v/>
      </c>
      <c r="AF1596" s="25"/>
      <c r="AG1596" s="25"/>
      <c r="AH1596" s="25"/>
      <c r="AI1596" s="25"/>
      <c r="AJ1596" s="47" t="str">
        <f t="shared" si="449"/>
        <v/>
      </c>
      <c r="AK1596" s="48" t="str">
        <f t="shared" si="462"/>
        <v/>
      </c>
      <c r="AL1596" s="47" t="str">
        <f t="shared" si="454"/>
        <v/>
      </c>
      <c r="AM1596" s="26"/>
      <c r="AN1596" s="36" t="str">
        <f t="shared" si="445"/>
        <v/>
      </c>
      <c r="AO1596" s="39" t="str">
        <f t="shared" si="458"/>
        <v/>
      </c>
      <c r="AP1596" s="39" t="str">
        <f t="shared" si="450"/>
        <v/>
      </c>
      <c r="AQ1596" s="97" t="str">
        <f t="shared" si="446"/>
        <v/>
      </c>
      <c r="AR1596" s="113" t="str">
        <f>_xlfn.IFNA(IF(AND(MATCH(B1596,SlNrfürStrecke!A:A,0)&gt;0,MATCH(C1596,SlNrfürStrecke!B:B,0)&gt;0)=TRUE,"ja","nein"),"nein")</f>
        <v>nein</v>
      </c>
      <c r="AS1596" s="140" t="str">
        <f t="shared" si="451"/>
        <v>nein</v>
      </c>
      <c r="AT1596" s="113" t="str">
        <f t="shared" si="452"/>
        <v>Ja</v>
      </c>
      <c r="AU1596" s="113"/>
      <c r="AV1596" s="141" t="s">
        <v>3607</v>
      </c>
    </row>
  </sheetData>
  <sheetProtection algorithmName="SHA-512" hashValue="2gHxl1H4+ygCleiPTuzwJ6rFhCNV3i44LUQq3mRAIp637rdiMX3vwzv+z2nVaQ5rpV/pIgtKVW/tS4oCnovWTQ==" saltValue="Y03LBS55pVGGHTBq5E0pGw==" spinCount="100000" sheet="1" selectLockedCells="1" sort="0" autoFilter="0"/>
  <autoFilter ref="A1:AV1596" xr:uid="{00000000-0009-0000-0000-000001000000}">
    <filterColumn colId="0">
      <customFilters>
        <customFilter operator="notEqual" val=" "/>
      </customFilters>
    </filterColumn>
  </autoFilter>
  <conditionalFormatting sqref="A2:A1596">
    <cfRule type="containsText" dxfId="10" priority="4" operator="containsText" text="X">
      <formula>NOT(ISERROR(SEARCH("X",A2)))</formula>
    </cfRule>
  </conditionalFormatting>
  <conditionalFormatting sqref="Q2:Q1596">
    <cfRule type="containsText" dxfId="9" priority="5" operator="containsText" text="Nein">
      <formula>NOT(ISERROR(SEARCH("Nein",Q2)))</formula>
    </cfRule>
    <cfRule type="expression" dxfId="8" priority="6">
      <formula>"Nein"</formula>
    </cfRule>
  </conditionalFormatting>
  <conditionalFormatting sqref="Q6">
    <cfRule type="expression" priority="1">
      <formula>$AU$2="x"</formula>
    </cfRule>
  </conditionalFormatting>
  <conditionalFormatting sqref="W294">
    <cfRule type="expression" dxfId="7" priority="2">
      <formula>#REF!&gt;0</formula>
    </cfRule>
  </conditionalFormatting>
  <conditionalFormatting sqref="W2:Z293 X294:Z294 W295:Z1596">
    <cfRule type="expression" dxfId="6" priority="10">
      <formula>#REF!&gt;0</formula>
    </cfRule>
  </conditionalFormatting>
  <dataValidations xWindow="1500" yWindow="852" count="1">
    <dataValidation errorStyle="information" allowBlank="1" showInputMessage="1" showErrorMessage="1" errorTitle="falsches  Element" error="kein gültiges R/D Verfahren_x000a_" promptTitle="R/D Verfahren" prompt="aus Liste auswählen" sqref="AK2:AL1596" xr:uid="{00000000-0002-0000-0100-000000000000}"/>
  </dataValidations>
  <pageMargins left="0.19685039370078741" right="0.19685039370078741" top="0.39370078740157483" bottom="0.39370078740157483" header="0.51181102362204722" footer="0.11811023622047245"/>
  <pageSetup scale="95" orientation="landscape" horizontalDpi="300" verticalDpi="300" r:id="rId1"/>
  <headerFooter alignWithMargins="0">
    <oddFooter>&amp;L&amp;F&amp;C&amp;P/&amp;N&amp;R&amp;D/&amp;T</oddFooter>
  </headerFooter>
  <ignoredErrors>
    <ignoredError sqref="C3" numberStoredAsText="1"/>
  </ignoredErrors>
  <legacyDrawing r:id="rId2"/>
  <extLst>
    <ext xmlns:x14="http://schemas.microsoft.com/office/spreadsheetml/2009/9/main" uri="{CCE6A557-97BC-4b89-ADB6-D9C93CAAB3DF}">
      <x14:dataValidations xmlns:xm="http://schemas.microsoft.com/office/excel/2006/main" xWindow="1500" yWindow="852" count="6">
        <x14:dataValidation type="list" errorStyle="information" showErrorMessage="1" errorTitle="Asuwahl" error="Nur &quot;X&quot; oder leeres Feld zulässig" promptTitle="Auswahl" prompt="&quot;X&quot; oder leer lassen" xr:uid="{00000000-0002-0000-0100-000001000000}">
          <x14:formula1>
            <xm:f>Auswahl!$A$2:$A$3</xm:f>
          </x14:formula1>
          <xm:sqref>V2:V1596</xm:sqref>
        </x14:dataValidation>
        <x14:dataValidation type="list" errorStyle="warning" showErrorMessage="1" errorTitle="Asuwahl" error="Nur &quot;X&quot; oder leeres Feld zulässig" promptTitle="Auswahl" prompt="&quot;X&quot; oder leer lassen" xr:uid="{00000000-0002-0000-0100-000002000000}">
          <x14:formula1>
            <xm:f>Auswahl!$A$2:$A$3</xm:f>
          </x14:formula1>
          <xm:sqref>A2:A1596</xm:sqref>
        </x14:dataValidation>
        <x14:dataValidation type="list" errorStyle="information" allowBlank="1" showErrorMessage="1" errorTitle="falsches  Element" error="kein gültiges R/D Verfahren_x000a_" promptTitle="R/D Verfahren" prompt="aus Liste auswählen" xr:uid="{00000000-0002-0000-0100-000003000000}">
          <x14:formula1>
            <xm:f>'RD-Verfahren'!$B$3:$B$79</xm:f>
          </x14:formula1>
          <xm:sqref>AF2:AI1596</xm:sqref>
        </x14:dataValidation>
        <x14:dataValidation type="list" errorStyle="information" allowBlank="1" errorTitle="falsches  Element" error="kein gültiges R/D Verfahren_x000a_" promptTitle="R/D Verfahren" prompt="aus Liste auswählen" xr:uid="{00000000-0002-0000-0100-000004000000}">
          <x14:formula1>
            <xm:f>'RD-Verfahren'!$B$3:$B$79</xm:f>
          </x14:formula1>
          <xm:sqref>AJ2:AJ1596</xm:sqref>
        </x14:dataValidation>
        <x14:dataValidation type="list" allowBlank="1" showInputMessage="1" showErrorMessage="1" xr:uid="{00000000-0002-0000-0100-000005000000}">
          <x14:formula1>
            <xm:f>'Anlagentypen strukt inkl RD end'!$A$2:$A$40</xm:f>
          </x14:formula1>
          <xm:sqref>W2:Z260 W261:W293 W295:W309 X261:Z309 W310:Z1596</xm:sqref>
        </x14:dataValidation>
        <x14:dataValidation type="list" allowBlank="1" showInputMessage="1" showErrorMessage="1" xr:uid="{00000000-0002-0000-0100-000006000000}">
          <x14:formula1>
            <xm:f>Auswahl!$A$2:$A$3</xm:f>
          </x14:formula1>
          <xm:sqref>S2:T1596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9">
    <tabColor theme="6" tint="0.39997558519241921"/>
  </sheetPr>
  <dimension ref="A1:C10"/>
  <sheetViews>
    <sheetView showGridLines="0" workbookViewId="0">
      <selection activeCell="A8" sqref="A8"/>
    </sheetView>
  </sheetViews>
  <sheetFormatPr baseColWidth="10" defaultRowHeight="13.2" x14ac:dyDescent="0.25"/>
  <cols>
    <col min="1" max="1" width="93.44140625" customWidth="1"/>
    <col min="3" max="3" width="98.5546875" customWidth="1"/>
  </cols>
  <sheetData>
    <row r="1" spans="1:3" ht="13.8" x14ac:dyDescent="0.25">
      <c r="A1" s="92" t="s">
        <v>3490</v>
      </c>
      <c r="B1" s="49">
        <f>SUBTOTAL(3,'SlNr für Antrag §24a'!A2:A1598)</f>
        <v>450</v>
      </c>
      <c r="C1" s="49"/>
    </row>
    <row r="2" spans="1:3" ht="13.8" x14ac:dyDescent="0.25">
      <c r="A2" s="92" t="s">
        <v>3492</v>
      </c>
      <c r="B2" s="49">
        <f>COUNTIF('SlNr für Antrag §24a'!E2:E2000,"WAHR")</f>
        <v>450</v>
      </c>
      <c r="C2" s="49"/>
    </row>
    <row r="3" spans="1:3" ht="13.8" x14ac:dyDescent="0.25">
      <c r="A3" s="92" t="s">
        <v>3493</v>
      </c>
      <c r="B3" s="49">
        <f>COUNTIF('SlNr für Antrag §24a'!F2:F1598,TRUE)</f>
        <v>0</v>
      </c>
      <c r="C3" s="49"/>
    </row>
    <row r="4" spans="1:3" ht="13.8" x14ac:dyDescent="0.25">
      <c r="A4" s="92" t="s">
        <v>3583</v>
      </c>
      <c r="B4" s="49">
        <f>COUNTIF('SlNr für Antrag §24a'!S1:S1597,"X")</f>
        <v>450</v>
      </c>
      <c r="C4" s="49" t="str">
        <f>IF(B4&gt;B2,"Fehler: Hier wurden mehr als insgesamt nicht gefährlich ausgewählte Abfallarten ausgewählt!","")</f>
        <v/>
      </c>
    </row>
    <row r="5" spans="1:3" ht="18" customHeight="1" x14ac:dyDescent="0.25">
      <c r="A5" s="92" t="s">
        <v>3494</v>
      </c>
      <c r="B5" s="49">
        <f>COUNTIF('SlNr für Antrag §24a'!T2:T1598,"X")</f>
        <v>0</v>
      </c>
      <c r="C5" s="49" t="str">
        <f>IF(B5&gt;B1,"Fehler: Hier wurden mehr als insgesamt ausgewählte Abfallarten ausgewählt!","")</f>
        <v/>
      </c>
    </row>
    <row r="6" spans="1:3" ht="13.8" x14ac:dyDescent="0.25">
      <c r="A6" s="92" t="s">
        <v>3495</v>
      </c>
      <c r="B6" s="49">
        <f>COUNTIF('SlNr für Antrag §24a'!V2:V1598,"X")</f>
        <v>0</v>
      </c>
      <c r="C6" s="49" t="str">
        <f>IF(B6&gt;B1,"Fehler: Hier wurden mehr als insgesamt ausgewählte Abfallarten ausgewählt!","")</f>
        <v/>
      </c>
    </row>
    <row r="7" spans="1:3" ht="13.8" x14ac:dyDescent="0.25">
      <c r="A7" s="92"/>
      <c r="B7" s="49"/>
      <c r="C7" s="49"/>
    </row>
    <row r="8" spans="1:3" ht="15" customHeight="1" x14ac:dyDescent="0.25">
      <c r="A8" s="92" t="s">
        <v>3586</v>
      </c>
      <c r="B8" s="49">
        <f>COUNTIF('SlNr für Antrag §24a'!AQ:AQ,"Spalte A*")</f>
        <v>0</v>
      </c>
      <c r="C8" s="49" t="str">
        <f>IF(B8&gt;0,"Hinweise in der letzten Spalte der SlNr-Tabelle beachten!","")</f>
        <v/>
      </c>
    </row>
    <row r="9" spans="1:3" ht="15" customHeight="1" x14ac:dyDescent="0.25">
      <c r="A9" s="92" t="s">
        <v>3585</v>
      </c>
      <c r="B9" s="49">
        <f>COUNTIF('SlNr für Antrag §24a'!AQ:AQ,"Spalten S, T und V nicht befüllt!")</f>
        <v>0</v>
      </c>
      <c r="C9" s="49" t="str">
        <f>IF(B9&gt;0,"Hinweise in der letzten Spalte der SlNr-Tabelle beachten!","")</f>
        <v/>
      </c>
    </row>
    <row r="10" spans="1:3" ht="13.8" x14ac:dyDescent="0.25">
      <c r="A10" s="92" t="s">
        <v>3491</v>
      </c>
      <c r="B10" s="49">
        <f>COUNTIF('SlNr für Antrag §24a'!AN2:AN1596,"R/D-Verfahren für die Behandlung fehlen!")</f>
        <v>0</v>
      </c>
      <c r="C10" s="49" t="str">
        <f>IF(B10&gt;0,"Hinweise in der vorletzten Spalte der SlNr-Tabelle beachten!","")</f>
        <v/>
      </c>
    </row>
  </sheetData>
  <pageMargins left="0.31496062992125984" right="0.31496062992125984" top="0.39370078740157483" bottom="0.3937007874015748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dimension ref="A1:H79"/>
  <sheetViews>
    <sheetView workbookViewId="0">
      <pane ySplit="2" topLeftCell="A3" activePane="bottomLeft" state="frozen"/>
      <selection pane="bottomLeft" activeCell="D9" sqref="D9"/>
    </sheetView>
  </sheetViews>
  <sheetFormatPr baseColWidth="10" defaultColWidth="11.44140625" defaultRowHeight="13.2" x14ac:dyDescent="0.25"/>
  <cols>
    <col min="1" max="1" width="15.6640625" style="5" customWidth="1"/>
    <col min="2" max="2" width="12" style="5" bestFit="1" customWidth="1"/>
    <col min="3" max="3" width="13.33203125" style="5" customWidth="1"/>
    <col min="4" max="4" width="51.88671875" style="6" customWidth="1"/>
    <col min="5" max="5" width="40.5546875" style="6" customWidth="1"/>
    <col min="6" max="6" width="45" style="6" customWidth="1"/>
    <col min="7" max="7" width="44.109375" style="6" customWidth="1"/>
    <col min="8" max="256" width="9.33203125" style="5" customWidth="1"/>
    <col min="257" max="16384" width="11.44140625" style="5"/>
  </cols>
  <sheetData>
    <row r="1" spans="1:8" s="7" customFormat="1" ht="23.25" customHeight="1" x14ac:dyDescent="0.25">
      <c r="A1" s="183" t="s">
        <v>2674</v>
      </c>
      <c r="B1" s="183"/>
      <c r="C1" s="183"/>
      <c r="D1" s="183"/>
      <c r="E1" s="8" t="s">
        <v>2676</v>
      </c>
      <c r="F1" s="8"/>
      <c r="G1" s="8"/>
    </row>
    <row r="2" spans="1:8" s="3" customFormat="1" x14ac:dyDescent="0.25">
      <c r="A2" s="3" t="s">
        <v>0</v>
      </c>
      <c r="B2" s="3" t="s">
        <v>2672</v>
      </c>
      <c r="C2" s="3" t="s">
        <v>2671</v>
      </c>
      <c r="D2" s="4" t="s">
        <v>2670</v>
      </c>
      <c r="E2" s="4" t="s">
        <v>2669</v>
      </c>
      <c r="F2" s="4" t="s">
        <v>2</v>
      </c>
      <c r="G2" s="4" t="s">
        <v>2668</v>
      </c>
    </row>
    <row r="3" spans="1:8" ht="79.2" x14ac:dyDescent="0.25">
      <c r="A3" s="5" t="s">
        <v>2663</v>
      </c>
      <c r="B3" s="5" t="s">
        <v>2662</v>
      </c>
      <c r="C3" s="5" t="s">
        <v>3</v>
      </c>
      <c r="D3" s="6" t="s">
        <v>2661</v>
      </c>
      <c r="E3" s="6" t="s">
        <v>3</v>
      </c>
      <c r="F3" s="6" t="s">
        <v>2660</v>
      </c>
      <c r="G3" s="6" t="s">
        <v>3</v>
      </c>
    </row>
    <row r="4" spans="1:8" ht="26.4" x14ac:dyDescent="0.25">
      <c r="A4" s="5" t="s">
        <v>2659</v>
      </c>
      <c r="B4" s="5" t="s">
        <v>2658</v>
      </c>
      <c r="C4" s="5" t="s">
        <v>3</v>
      </c>
      <c r="D4" s="6" t="s">
        <v>2657</v>
      </c>
      <c r="E4" s="6" t="s">
        <v>3</v>
      </c>
      <c r="F4" s="6" t="s">
        <v>2656</v>
      </c>
      <c r="G4" s="6" t="s">
        <v>3</v>
      </c>
      <c r="H4" s="5" t="str">
        <f>LOOKUP(B4,'SlNr für Antrag §24a'!AK3:AK1597)</f>
        <v/>
      </c>
    </row>
    <row r="5" spans="1:8" ht="66" x14ac:dyDescent="0.25">
      <c r="A5" s="5" t="s">
        <v>2653</v>
      </c>
      <c r="B5" s="5" t="s">
        <v>2652</v>
      </c>
      <c r="C5" s="5" t="s">
        <v>3</v>
      </c>
      <c r="D5" s="6" t="s">
        <v>2580</v>
      </c>
      <c r="E5" s="6" t="s">
        <v>2540</v>
      </c>
      <c r="F5" s="6" t="s">
        <v>2651</v>
      </c>
      <c r="G5" s="6" t="s">
        <v>2448</v>
      </c>
    </row>
    <row r="6" spans="1:8" ht="79.2" x14ac:dyDescent="0.25">
      <c r="A6" s="5" t="s">
        <v>2650</v>
      </c>
      <c r="B6" s="5" t="s">
        <v>2649</v>
      </c>
      <c r="C6" s="5" t="s">
        <v>3</v>
      </c>
      <c r="D6" s="6" t="s">
        <v>2580</v>
      </c>
      <c r="E6" s="6" t="s">
        <v>2536</v>
      </c>
      <c r="F6" s="6" t="s">
        <v>2535</v>
      </c>
      <c r="G6" s="6" t="s">
        <v>2448</v>
      </c>
    </row>
    <row r="7" spans="1:8" ht="66" x14ac:dyDescent="0.25">
      <c r="A7" s="5" t="s">
        <v>2648</v>
      </c>
      <c r="B7" s="5" t="s">
        <v>2647</v>
      </c>
      <c r="C7" s="5" t="s">
        <v>3</v>
      </c>
      <c r="D7" s="6" t="s">
        <v>2580</v>
      </c>
      <c r="E7" s="6" t="s">
        <v>2532</v>
      </c>
      <c r="F7" s="6" t="s">
        <v>2646</v>
      </c>
      <c r="G7" s="6" t="s">
        <v>2625</v>
      </c>
    </row>
    <row r="8" spans="1:8" ht="79.2" x14ac:dyDescent="0.25">
      <c r="A8" s="5" t="s">
        <v>2645</v>
      </c>
      <c r="B8" s="5" t="s">
        <v>2644</v>
      </c>
      <c r="C8" s="5" t="s">
        <v>3</v>
      </c>
      <c r="D8" s="6" t="s">
        <v>2580</v>
      </c>
      <c r="E8" s="6" t="s">
        <v>2643</v>
      </c>
      <c r="F8" s="6" t="s">
        <v>2642</v>
      </c>
      <c r="G8" s="6" t="s">
        <v>2625</v>
      </c>
    </row>
    <row r="9" spans="1:8" ht="145.19999999999999" x14ac:dyDescent="0.25">
      <c r="A9" s="5" t="s">
        <v>2641</v>
      </c>
      <c r="B9" s="5" t="s">
        <v>2640</v>
      </c>
      <c r="C9" s="5" t="s">
        <v>3</v>
      </c>
      <c r="D9" s="6" t="s">
        <v>2580</v>
      </c>
      <c r="E9" s="6" t="s">
        <v>2639</v>
      </c>
      <c r="F9" s="6" t="s">
        <v>2638</v>
      </c>
      <c r="G9" s="6" t="s">
        <v>2625</v>
      </c>
    </row>
    <row r="10" spans="1:8" ht="79.2" x14ac:dyDescent="0.25">
      <c r="A10" s="5" t="s">
        <v>2637</v>
      </c>
      <c r="B10" s="5" t="s">
        <v>2636</v>
      </c>
      <c r="C10" s="5" t="s">
        <v>3</v>
      </c>
      <c r="D10" s="6" t="s">
        <v>2580</v>
      </c>
      <c r="E10" s="6" t="s">
        <v>2635</v>
      </c>
      <c r="F10" s="6" t="s">
        <v>2634</v>
      </c>
      <c r="G10" s="6" t="s">
        <v>2625</v>
      </c>
    </row>
    <row r="11" spans="1:8" ht="52.8" x14ac:dyDescent="0.25">
      <c r="A11" s="5" t="s">
        <v>2633</v>
      </c>
      <c r="B11" s="5" t="s">
        <v>2632</v>
      </c>
      <c r="C11" s="5" t="s">
        <v>3</v>
      </c>
      <c r="D11" s="6" t="s">
        <v>2580</v>
      </c>
      <c r="E11" s="6" t="s">
        <v>2631</v>
      </c>
      <c r="F11" s="6" t="s">
        <v>2630</v>
      </c>
      <c r="G11" s="6" t="s">
        <v>2625</v>
      </c>
    </row>
    <row r="12" spans="1:8" ht="52.8" x14ac:dyDescent="0.25">
      <c r="A12" s="5" t="s">
        <v>2629</v>
      </c>
      <c r="B12" s="5" t="s">
        <v>2628</v>
      </c>
      <c r="C12" s="5" t="s">
        <v>3</v>
      </c>
      <c r="D12" s="6" t="s">
        <v>2580</v>
      </c>
      <c r="E12" s="6" t="s">
        <v>2627</v>
      </c>
      <c r="F12" s="6" t="s">
        <v>2626</v>
      </c>
      <c r="G12" s="6" t="s">
        <v>2625</v>
      </c>
    </row>
    <row r="13" spans="1:8" ht="52.8" x14ac:dyDescent="0.25">
      <c r="A13" s="5" t="s">
        <v>2624</v>
      </c>
      <c r="B13" s="5" t="s">
        <v>2623</v>
      </c>
      <c r="C13" s="5" t="s">
        <v>3</v>
      </c>
      <c r="D13" s="6" t="s">
        <v>2580</v>
      </c>
      <c r="E13" s="6" t="s">
        <v>2622</v>
      </c>
      <c r="F13" s="6" t="s">
        <v>3</v>
      </c>
      <c r="G13" s="6" t="s">
        <v>2621</v>
      </c>
    </row>
    <row r="14" spans="1:8" ht="52.8" x14ac:dyDescent="0.25">
      <c r="A14" s="5" t="s">
        <v>2620</v>
      </c>
      <c r="B14" s="5" t="s">
        <v>2619</v>
      </c>
      <c r="C14" s="5" t="s">
        <v>3</v>
      </c>
      <c r="D14" s="6" t="s">
        <v>2580</v>
      </c>
      <c r="E14" s="6" t="s">
        <v>2618</v>
      </c>
      <c r="F14" s="6" t="s">
        <v>3</v>
      </c>
      <c r="G14" s="6" t="s">
        <v>2617</v>
      </c>
    </row>
    <row r="15" spans="1:8" ht="52.8" x14ac:dyDescent="0.25">
      <c r="A15" s="5" t="s">
        <v>2616</v>
      </c>
      <c r="B15" s="5" t="s">
        <v>2615</v>
      </c>
      <c r="C15" s="5" t="s">
        <v>3</v>
      </c>
      <c r="D15" s="6" t="s">
        <v>2580</v>
      </c>
      <c r="E15" s="6" t="s">
        <v>2614</v>
      </c>
      <c r="F15" s="6" t="s">
        <v>3</v>
      </c>
      <c r="G15" s="6" t="s">
        <v>2613</v>
      </c>
    </row>
    <row r="16" spans="1:8" ht="52.8" x14ac:dyDescent="0.25">
      <c r="A16" s="5" t="s">
        <v>2612</v>
      </c>
      <c r="B16" s="5" t="s">
        <v>2611</v>
      </c>
      <c r="C16" s="5" t="s">
        <v>3</v>
      </c>
      <c r="D16" s="6" t="s">
        <v>2580</v>
      </c>
      <c r="E16" s="6" t="s">
        <v>2610</v>
      </c>
      <c r="F16" s="6" t="s">
        <v>2609</v>
      </c>
      <c r="G16" s="6" t="s">
        <v>2608</v>
      </c>
    </row>
    <row r="17" spans="1:7" ht="52.8" x14ac:dyDescent="0.25">
      <c r="A17" s="5" t="s">
        <v>2607</v>
      </c>
      <c r="B17" s="5" t="s">
        <v>2606</v>
      </c>
      <c r="C17" s="5" t="s">
        <v>3</v>
      </c>
      <c r="D17" s="6" t="s">
        <v>2580</v>
      </c>
      <c r="E17" s="6" t="s">
        <v>2605</v>
      </c>
      <c r="F17" s="6" t="s">
        <v>2604</v>
      </c>
      <c r="G17" s="6" t="s">
        <v>2603</v>
      </c>
    </row>
    <row r="18" spans="1:7" ht="132" x14ac:dyDescent="0.25">
      <c r="A18" s="5" t="s">
        <v>2602</v>
      </c>
      <c r="B18" s="5" t="s">
        <v>2601</v>
      </c>
      <c r="C18" s="5" t="s">
        <v>3</v>
      </c>
      <c r="D18" s="6" t="s">
        <v>2580</v>
      </c>
      <c r="E18" s="6" t="s">
        <v>2600</v>
      </c>
      <c r="F18" s="6" t="s">
        <v>2599</v>
      </c>
      <c r="G18" s="6" t="s">
        <v>2598</v>
      </c>
    </row>
    <row r="19" spans="1:7" ht="79.2" x14ac:dyDescent="0.25">
      <c r="A19" s="5" t="s">
        <v>2597</v>
      </c>
      <c r="B19" s="5" t="s">
        <v>2596</v>
      </c>
      <c r="C19" s="5" t="s">
        <v>3</v>
      </c>
      <c r="D19" s="6" t="s">
        <v>2580</v>
      </c>
      <c r="E19" s="6" t="s">
        <v>2556</v>
      </c>
      <c r="F19" s="6" t="s">
        <v>2595</v>
      </c>
      <c r="G19" s="6" t="s">
        <v>2590</v>
      </c>
    </row>
    <row r="20" spans="1:7" ht="52.8" x14ac:dyDescent="0.25">
      <c r="A20" s="5" t="s">
        <v>2594</v>
      </c>
      <c r="B20" s="5" t="s">
        <v>2593</v>
      </c>
      <c r="C20" s="5" t="s">
        <v>3</v>
      </c>
      <c r="D20" s="6" t="s">
        <v>2580</v>
      </c>
      <c r="E20" s="6" t="s">
        <v>2592</v>
      </c>
      <c r="F20" s="6" t="s">
        <v>2591</v>
      </c>
      <c r="G20" s="6" t="s">
        <v>2590</v>
      </c>
    </row>
    <row r="21" spans="1:7" ht="92.4" x14ac:dyDescent="0.25">
      <c r="A21" s="5" t="s">
        <v>2589</v>
      </c>
      <c r="B21" s="5" t="s">
        <v>2588</v>
      </c>
      <c r="C21" s="5" t="s">
        <v>3</v>
      </c>
      <c r="D21" s="6" t="s">
        <v>2580</v>
      </c>
      <c r="E21" s="6" t="s">
        <v>2508</v>
      </c>
      <c r="F21" s="6" t="s">
        <v>2587</v>
      </c>
      <c r="G21" s="6" t="s">
        <v>2586</v>
      </c>
    </row>
    <row r="22" spans="1:7" ht="52.8" x14ac:dyDescent="0.25">
      <c r="A22" s="5" t="s">
        <v>2585</v>
      </c>
      <c r="B22" s="5" t="s">
        <v>2584</v>
      </c>
      <c r="C22" s="5" t="s">
        <v>3</v>
      </c>
      <c r="D22" s="6" t="s">
        <v>2580</v>
      </c>
      <c r="E22" s="6" t="s">
        <v>2390</v>
      </c>
      <c r="F22" s="6" t="s">
        <v>3</v>
      </c>
      <c r="G22" s="6" t="s">
        <v>2583</v>
      </c>
    </row>
    <row r="23" spans="1:7" ht="52.8" x14ac:dyDescent="0.25">
      <c r="A23" s="5" t="s">
        <v>2582</v>
      </c>
      <c r="B23" s="5" t="s">
        <v>2581</v>
      </c>
      <c r="C23" s="5" t="s">
        <v>3</v>
      </c>
      <c r="D23" s="6" t="s">
        <v>2580</v>
      </c>
      <c r="E23" s="6" t="s">
        <v>2485</v>
      </c>
      <c r="F23" s="6" t="s">
        <v>2579</v>
      </c>
      <c r="G23" s="6" t="s">
        <v>3</v>
      </c>
    </row>
    <row r="24" spans="1:7" ht="39.6" x14ac:dyDescent="0.25">
      <c r="A24" s="5" t="s">
        <v>2576</v>
      </c>
      <c r="B24" s="5" t="s">
        <v>2575</v>
      </c>
      <c r="C24" s="5" t="s">
        <v>3</v>
      </c>
      <c r="D24" s="6" t="s">
        <v>2547</v>
      </c>
      <c r="E24" s="6" t="s">
        <v>2574</v>
      </c>
      <c r="F24" s="6" t="s">
        <v>2570</v>
      </c>
      <c r="G24" s="6" t="s">
        <v>2443</v>
      </c>
    </row>
    <row r="25" spans="1:7" ht="39.6" x14ac:dyDescent="0.25">
      <c r="A25" s="5" t="s">
        <v>2573</v>
      </c>
      <c r="B25" s="5" t="s">
        <v>2572</v>
      </c>
      <c r="C25" s="5" t="s">
        <v>3</v>
      </c>
      <c r="D25" s="6" t="s">
        <v>2547</v>
      </c>
      <c r="E25" s="6" t="s">
        <v>2571</v>
      </c>
      <c r="F25" s="6" t="s">
        <v>2570</v>
      </c>
      <c r="G25" s="6" t="s">
        <v>2569</v>
      </c>
    </row>
    <row r="26" spans="1:7" ht="39.6" x14ac:dyDescent="0.25">
      <c r="A26" s="5" t="s">
        <v>2568</v>
      </c>
      <c r="B26" s="5" t="s">
        <v>2567</v>
      </c>
      <c r="C26" s="5" t="s">
        <v>3</v>
      </c>
      <c r="D26" s="6" t="s">
        <v>2547</v>
      </c>
      <c r="E26" s="6" t="s">
        <v>2566</v>
      </c>
      <c r="F26" s="6" t="s">
        <v>2565</v>
      </c>
      <c r="G26" s="6" t="s">
        <v>2564</v>
      </c>
    </row>
    <row r="27" spans="1:7" ht="79.2" x14ac:dyDescent="0.25">
      <c r="A27" s="5" t="s">
        <v>2563</v>
      </c>
      <c r="B27" s="5" t="s">
        <v>2562</v>
      </c>
      <c r="C27" s="5" t="s">
        <v>3</v>
      </c>
      <c r="D27" s="6" t="s">
        <v>2547</v>
      </c>
      <c r="E27" s="6" t="s">
        <v>2561</v>
      </c>
      <c r="F27" s="6" t="s">
        <v>2560</v>
      </c>
      <c r="G27" s="6" t="s">
        <v>2559</v>
      </c>
    </row>
    <row r="28" spans="1:7" ht="79.2" x14ac:dyDescent="0.25">
      <c r="A28" s="5" t="s">
        <v>2558</v>
      </c>
      <c r="B28" s="5" t="s">
        <v>2557</v>
      </c>
      <c r="C28" s="5" t="s">
        <v>3</v>
      </c>
      <c r="D28" s="6" t="s">
        <v>2547</v>
      </c>
      <c r="E28" s="6" t="s">
        <v>2556</v>
      </c>
      <c r="F28" s="6" t="s">
        <v>2555</v>
      </c>
      <c r="G28" s="6" t="s">
        <v>2554</v>
      </c>
    </row>
    <row r="29" spans="1:7" ht="79.2" x14ac:dyDescent="0.25">
      <c r="A29" s="5" t="s">
        <v>2553</v>
      </c>
      <c r="B29" s="5" t="s">
        <v>2552</v>
      </c>
      <c r="C29" s="5" t="s">
        <v>3</v>
      </c>
      <c r="D29" s="6" t="s">
        <v>2547</v>
      </c>
      <c r="E29" s="6" t="s">
        <v>2508</v>
      </c>
      <c r="F29" s="6" t="s">
        <v>2551</v>
      </c>
      <c r="G29" s="6" t="s">
        <v>2550</v>
      </c>
    </row>
    <row r="30" spans="1:7" ht="39.6" x14ac:dyDescent="0.25">
      <c r="A30" s="5" t="s">
        <v>2549</v>
      </c>
      <c r="B30" s="5" t="s">
        <v>2548</v>
      </c>
      <c r="C30" s="5" t="s">
        <v>3</v>
      </c>
      <c r="D30" s="6" t="s">
        <v>2547</v>
      </c>
      <c r="E30" s="6" t="s">
        <v>2546</v>
      </c>
      <c r="F30" s="6" t="s">
        <v>2545</v>
      </c>
      <c r="G30" s="6" t="s">
        <v>3</v>
      </c>
    </row>
    <row r="31" spans="1:7" ht="92.4" x14ac:dyDescent="0.25">
      <c r="A31" s="5" t="s">
        <v>2542</v>
      </c>
      <c r="B31" s="5" t="s">
        <v>2541</v>
      </c>
      <c r="C31" s="5" t="s">
        <v>3</v>
      </c>
      <c r="D31" s="6" t="s">
        <v>2486</v>
      </c>
      <c r="E31" s="6" t="s">
        <v>2540</v>
      </c>
      <c r="F31" s="6" t="s">
        <v>2539</v>
      </c>
      <c r="G31" s="6" t="s">
        <v>2438</v>
      </c>
    </row>
    <row r="32" spans="1:7" ht="79.2" x14ac:dyDescent="0.25">
      <c r="A32" s="5" t="s">
        <v>2538</v>
      </c>
      <c r="B32" s="5" t="s">
        <v>2537</v>
      </c>
      <c r="C32" s="5" t="s">
        <v>3</v>
      </c>
      <c r="D32" s="6" t="s">
        <v>2486</v>
      </c>
      <c r="E32" s="6" t="s">
        <v>2536</v>
      </c>
      <c r="F32" s="6" t="s">
        <v>2535</v>
      </c>
      <c r="G32" s="6" t="s">
        <v>2438</v>
      </c>
    </row>
    <row r="33" spans="1:7" ht="66" x14ac:dyDescent="0.25">
      <c r="A33" s="5" t="s">
        <v>2534</v>
      </c>
      <c r="B33" s="5" t="s">
        <v>2533</v>
      </c>
      <c r="C33" s="5" t="s">
        <v>3</v>
      </c>
      <c r="D33" s="6" t="s">
        <v>2486</v>
      </c>
      <c r="E33" s="6" t="s">
        <v>2532</v>
      </c>
      <c r="F33" s="6" t="s">
        <v>2531</v>
      </c>
      <c r="G33" s="6" t="s">
        <v>2438</v>
      </c>
    </row>
    <row r="34" spans="1:7" ht="66" x14ac:dyDescent="0.25">
      <c r="A34" s="5" t="s">
        <v>2530</v>
      </c>
      <c r="B34" s="5" t="s">
        <v>2529</v>
      </c>
      <c r="C34" s="5" t="s">
        <v>3</v>
      </c>
      <c r="D34" s="6" t="s">
        <v>2486</v>
      </c>
      <c r="E34" s="6" t="s">
        <v>2528</v>
      </c>
      <c r="F34" s="6" t="s">
        <v>2527</v>
      </c>
      <c r="G34" s="6" t="s">
        <v>2526</v>
      </c>
    </row>
    <row r="35" spans="1:7" ht="66" x14ac:dyDescent="0.25">
      <c r="A35" s="5" t="s">
        <v>2525</v>
      </c>
      <c r="B35" s="5" t="s">
        <v>2524</v>
      </c>
      <c r="C35" s="5" t="s">
        <v>3</v>
      </c>
      <c r="D35" s="6" t="s">
        <v>2486</v>
      </c>
      <c r="E35" s="6" t="s">
        <v>2523</v>
      </c>
      <c r="F35" s="6" t="s">
        <v>2522</v>
      </c>
      <c r="G35" s="6" t="s">
        <v>2521</v>
      </c>
    </row>
    <row r="36" spans="1:7" ht="79.2" x14ac:dyDescent="0.25">
      <c r="A36" s="5" t="s">
        <v>2520</v>
      </c>
      <c r="B36" s="5" t="s">
        <v>2519</v>
      </c>
      <c r="C36" s="5" t="s">
        <v>3</v>
      </c>
      <c r="D36" s="6" t="s">
        <v>2486</v>
      </c>
      <c r="E36" s="6" t="s">
        <v>2518</v>
      </c>
      <c r="F36" s="6" t="s">
        <v>2517</v>
      </c>
      <c r="G36" s="6" t="s">
        <v>2516</v>
      </c>
    </row>
    <row r="37" spans="1:7" ht="39.6" x14ac:dyDescent="0.25">
      <c r="A37" s="5" t="s">
        <v>2515</v>
      </c>
      <c r="B37" s="5" t="s">
        <v>2514</v>
      </c>
      <c r="C37" s="5" t="s">
        <v>3</v>
      </c>
      <c r="D37" s="6" t="s">
        <v>2486</v>
      </c>
      <c r="E37" s="6" t="s">
        <v>2513</v>
      </c>
      <c r="F37" s="6" t="s">
        <v>2512</v>
      </c>
      <c r="G37" s="6" t="s">
        <v>2511</v>
      </c>
    </row>
    <row r="38" spans="1:7" ht="39.6" x14ac:dyDescent="0.25">
      <c r="A38" s="5" t="s">
        <v>2510</v>
      </c>
      <c r="B38" s="5" t="s">
        <v>2509</v>
      </c>
      <c r="C38" s="5" t="s">
        <v>3</v>
      </c>
      <c r="D38" s="6" t="s">
        <v>2486</v>
      </c>
      <c r="E38" s="6" t="s">
        <v>2508</v>
      </c>
      <c r="F38" s="6" t="s">
        <v>2507</v>
      </c>
      <c r="G38" s="6" t="s">
        <v>2506</v>
      </c>
    </row>
    <row r="39" spans="1:7" ht="52.8" x14ac:dyDescent="0.25">
      <c r="A39" s="5" t="s">
        <v>2505</v>
      </c>
      <c r="B39" s="5" t="s">
        <v>2504</v>
      </c>
      <c r="C39" s="5" t="s">
        <v>3</v>
      </c>
      <c r="D39" s="6" t="s">
        <v>2486</v>
      </c>
      <c r="E39" s="6" t="s">
        <v>2503</v>
      </c>
      <c r="F39" s="6" t="s">
        <v>2502</v>
      </c>
      <c r="G39" s="6" t="s">
        <v>2494</v>
      </c>
    </row>
    <row r="40" spans="1:7" ht="26.4" x14ac:dyDescent="0.25">
      <c r="A40" s="5" t="s">
        <v>2501</v>
      </c>
      <c r="B40" s="5" t="s">
        <v>2500</v>
      </c>
      <c r="C40" s="5" t="s">
        <v>3</v>
      </c>
      <c r="D40" s="6" t="s">
        <v>2486</v>
      </c>
      <c r="E40" s="6" t="s">
        <v>2394</v>
      </c>
      <c r="F40" s="6" t="s">
        <v>3</v>
      </c>
      <c r="G40" s="6" t="s">
        <v>2499</v>
      </c>
    </row>
    <row r="41" spans="1:7" ht="39.6" x14ac:dyDescent="0.25">
      <c r="A41" s="5" t="s">
        <v>2498</v>
      </c>
      <c r="B41" s="5" t="s">
        <v>2497</v>
      </c>
      <c r="C41" s="5" t="s">
        <v>3</v>
      </c>
      <c r="D41" s="6" t="s">
        <v>2486</v>
      </c>
      <c r="E41" s="6" t="s">
        <v>2496</v>
      </c>
      <c r="F41" s="6" t="s">
        <v>2495</v>
      </c>
      <c r="G41" s="6" t="s">
        <v>2494</v>
      </c>
    </row>
    <row r="42" spans="1:7" ht="79.2" x14ac:dyDescent="0.25">
      <c r="A42" s="5" t="s">
        <v>2493</v>
      </c>
      <c r="B42" s="5" t="s">
        <v>2492</v>
      </c>
      <c r="C42" s="5" t="s">
        <v>3</v>
      </c>
      <c r="D42" s="6" t="s">
        <v>2486</v>
      </c>
      <c r="E42" s="6" t="s">
        <v>2491</v>
      </c>
      <c r="F42" s="6" t="s">
        <v>2490</v>
      </c>
      <c r="G42" s="6" t="s">
        <v>2489</v>
      </c>
    </row>
    <row r="43" spans="1:7" ht="39.6" x14ac:dyDescent="0.25">
      <c r="A43" s="5" t="s">
        <v>2488</v>
      </c>
      <c r="B43" s="5" t="s">
        <v>2487</v>
      </c>
      <c r="C43" s="5" t="s">
        <v>3</v>
      </c>
      <c r="D43" s="6" t="s">
        <v>2486</v>
      </c>
      <c r="E43" s="6" t="s">
        <v>2485</v>
      </c>
      <c r="F43" s="6" t="s">
        <v>2484</v>
      </c>
      <c r="G43" s="6" t="s">
        <v>3</v>
      </c>
    </row>
    <row r="44" spans="1:7" x14ac:dyDescent="0.25">
      <c r="A44" s="5" t="s">
        <v>2483</v>
      </c>
      <c r="B44" s="5" t="s">
        <v>2482</v>
      </c>
      <c r="C44" s="5" t="s">
        <v>3</v>
      </c>
      <c r="D44" s="6" t="s">
        <v>2481</v>
      </c>
      <c r="E44" s="6" t="s">
        <v>3</v>
      </c>
      <c r="F44" s="6" t="s">
        <v>3</v>
      </c>
      <c r="G44" s="6" t="s">
        <v>3</v>
      </c>
    </row>
    <row r="45" spans="1:7" ht="26.4" x14ac:dyDescent="0.25">
      <c r="A45" s="5" t="s">
        <v>2480</v>
      </c>
      <c r="B45" s="5" t="s">
        <v>2479</v>
      </c>
      <c r="C45" s="5" t="s">
        <v>3</v>
      </c>
      <c r="D45" s="6" t="s">
        <v>2478</v>
      </c>
      <c r="E45" s="6" t="s">
        <v>3</v>
      </c>
      <c r="F45" s="6" t="s">
        <v>3</v>
      </c>
      <c r="G45" s="6" t="s">
        <v>3</v>
      </c>
    </row>
    <row r="46" spans="1:7" x14ac:dyDescent="0.25">
      <c r="A46" s="5" t="s">
        <v>2477</v>
      </c>
      <c r="B46" s="5" t="s">
        <v>2476</v>
      </c>
      <c r="C46" s="5" t="s">
        <v>3</v>
      </c>
      <c r="D46" s="6" t="s">
        <v>2475</v>
      </c>
      <c r="E46" s="6" t="s">
        <v>3</v>
      </c>
      <c r="F46" s="6" t="s">
        <v>3</v>
      </c>
      <c r="G46" s="6" t="s">
        <v>3</v>
      </c>
    </row>
    <row r="47" spans="1:7" ht="26.4" x14ac:dyDescent="0.25">
      <c r="A47" s="5" t="s">
        <v>2474</v>
      </c>
      <c r="B47" s="5" t="s">
        <v>2473</v>
      </c>
      <c r="C47" s="5" t="s">
        <v>3</v>
      </c>
      <c r="D47" s="6" t="s">
        <v>2472</v>
      </c>
      <c r="E47" s="6" t="s">
        <v>3</v>
      </c>
      <c r="F47" s="6" t="s">
        <v>3</v>
      </c>
      <c r="G47" s="6" t="s">
        <v>3</v>
      </c>
    </row>
    <row r="48" spans="1:7" ht="26.4" x14ac:dyDescent="0.25">
      <c r="A48" s="5" t="s">
        <v>2469</v>
      </c>
      <c r="B48" s="5" t="s">
        <v>2468</v>
      </c>
      <c r="C48" s="5" t="s">
        <v>3</v>
      </c>
      <c r="D48" s="6" t="s">
        <v>2459</v>
      </c>
      <c r="E48" s="6" t="s">
        <v>2467</v>
      </c>
      <c r="F48" s="6" t="s">
        <v>3</v>
      </c>
      <c r="G48" s="6" t="s">
        <v>2466</v>
      </c>
    </row>
    <row r="49" spans="1:7" ht="26.4" x14ac:dyDescent="0.25">
      <c r="A49" s="5" t="s">
        <v>2465</v>
      </c>
      <c r="B49" s="5" t="s">
        <v>2464</v>
      </c>
      <c r="C49" s="5" t="s">
        <v>3</v>
      </c>
      <c r="D49" s="6" t="s">
        <v>2459</v>
      </c>
      <c r="E49" s="6" t="s">
        <v>2463</v>
      </c>
      <c r="F49" s="6" t="s">
        <v>3</v>
      </c>
      <c r="G49" s="6" t="s">
        <v>2462</v>
      </c>
    </row>
    <row r="50" spans="1:7" ht="26.4" x14ac:dyDescent="0.25">
      <c r="A50" s="5" t="s">
        <v>2461</v>
      </c>
      <c r="B50" s="5" t="s">
        <v>2460</v>
      </c>
      <c r="C50" s="5" t="s">
        <v>3</v>
      </c>
      <c r="D50" s="6" t="s">
        <v>2459</v>
      </c>
      <c r="E50" s="6" t="s">
        <v>2458</v>
      </c>
      <c r="F50" s="6" t="s">
        <v>3</v>
      </c>
      <c r="G50" s="6" t="s">
        <v>3</v>
      </c>
    </row>
    <row r="51" spans="1:7" ht="26.4" x14ac:dyDescent="0.25">
      <c r="A51" s="5" t="s">
        <v>2457</v>
      </c>
      <c r="B51" s="5" t="s">
        <v>2456</v>
      </c>
      <c r="C51" s="5" t="s">
        <v>3</v>
      </c>
      <c r="D51" s="6" t="s">
        <v>2455</v>
      </c>
      <c r="E51" s="6" t="s">
        <v>3</v>
      </c>
      <c r="F51" s="6" t="s">
        <v>3</v>
      </c>
      <c r="G51" s="6" t="s">
        <v>3</v>
      </c>
    </row>
    <row r="52" spans="1:7" ht="66" x14ac:dyDescent="0.25">
      <c r="A52" s="5" t="s">
        <v>2452</v>
      </c>
      <c r="B52" s="5" t="s">
        <v>2451</v>
      </c>
      <c r="C52" s="5" t="s">
        <v>3</v>
      </c>
      <c r="D52" s="6" t="s">
        <v>2431</v>
      </c>
      <c r="E52" s="6" t="s">
        <v>2450</v>
      </c>
      <c r="F52" s="6" t="s">
        <v>2449</v>
      </c>
      <c r="G52" s="6" t="s">
        <v>2448</v>
      </c>
    </row>
    <row r="53" spans="1:7" ht="66" x14ac:dyDescent="0.25">
      <c r="A53" s="5" t="s">
        <v>2447</v>
      </c>
      <c r="B53" s="5" t="s">
        <v>2446</v>
      </c>
      <c r="C53" s="5" t="s">
        <v>3</v>
      </c>
      <c r="D53" s="6" t="s">
        <v>2431</v>
      </c>
      <c r="E53" s="6" t="s">
        <v>2445</v>
      </c>
      <c r="F53" s="6" t="s">
        <v>2444</v>
      </c>
      <c r="G53" s="6" t="s">
        <v>2443</v>
      </c>
    </row>
    <row r="54" spans="1:7" ht="66" x14ac:dyDescent="0.25">
      <c r="A54" s="5" t="s">
        <v>2442</v>
      </c>
      <c r="B54" s="5" t="s">
        <v>2441</v>
      </c>
      <c r="C54" s="5" t="s">
        <v>3</v>
      </c>
      <c r="D54" s="6" t="s">
        <v>2431</v>
      </c>
      <c r="E54" s="6" t="s">
        <v>2440</v>
      </c>
      <c r="F54" s="6" t="s">
        <v>2439</v>
      </c>
      <c r="G54" s="6" t="s">
        <v>2438</v>
      </c>
    </row>
    <row r="55" spans="1:7" ht="52.8" x14ac:dyDescent="0.25">
      <c r="A55" s="5" t="s">
        <v>2437</v>
      </c>
      <c r="B55" s="5" t="s">
        <v>2436</v>
      </c>
      <c r="C55" s="5" t="s">
        <v>3</v>
      </c>
      <c r="D55" s="6" t="s">
        <v>2431</v>
      </c>
      <c r="E55" s="6" t="s">
        <v>2435</v>
      </c>
      <c r="F55" s="6" t="s">
        <v>3</v>
      </c>
      <c r="G55" s="6" t="s">
        <v>2434</v>
      </c>
    </row>
    <row r="56" spans="1:7" ht="26.4" x14ac:dyDescent="0.25">
      <c r="A56" s="5" t="s">
        <v>2433</v>
      </c>
      <c r="B56" s="5" t="s">
        <v>2432</v>
      </c>
      <c r="C56" s="5" t="s">
        <v>3</v>
      </c>
      <c r="D56" s="6" t="s">
        <v>2431</v>
      </c>
      <c r="E56" s="6" t="s">
        <v>2430</v>
      </c>
      <c r="F56" s="6" t="s">
        <v>3</v>
      </c>
      <c r="G56" s="6" t="s">
        <v>3</v>
      </c>
    </row>
    <row r="57" spans="1:7" ht="52.8" x14ac:dyDescent="0.25">
      <c r="A57" s="5" t="s">
        <v>2429</v>
      </c>
      <c r="B57" s="5" t="s">
        <v>2347</v>
      </c>
      <c r="C57" s="5" t="s">
        <v>3</v>
      </c>
      <c r="D57" s="6" t="s">
        <v>2428</v>
      </c>
      <c r="E57" s="6" t="s">
        <v>3</v>
      </c>
      <c r="F57" s="6" t="s">
        <v>3</v>
      </c>
      <c r="G57" s="6" t="s">
        <v>3</v>
      </c>
    </row>
    <row r="58" spans="1:7" x14ac:dyDescent="0.25">
      <c r="A58" s="5" t="s">
        <v>2427</v>
      </c>
      <c r="B58" s="5" t="s">
        <v>2426</v>
      </c>
      <c r="C58" s="5" t="s">
        <v>3</v>
      </c>
      <c r="D58" s="6" t="s">
        <v>2425</v>
      </c>
      <c r="E58" s="6" t="s">
        <v>3</v>
      </c>
      <c r="F58" s="6" t="s">
        <v>3</v>
      </c>
      <c r="G58" s="6" t="s">
        <v>3</v>
      </c>
    </row>
    <row r="59" spans="1:7" ht="26.4" x14ac:dyDescent="0.25">
      <c r="A59" s="5" t="s">
        <v>2424</v>
      </c>
      <c r="B59" s="5" t="s">
        <v>2423</v>
      </c>
      <c r="C59" s="5" t="s">
        <v>3</v>
      </c>
      <c r="D59" s="6" t="s">
        <v>2422</v>
      </c>
      <c r="E59" s="6" t="s">
        <v>3</v>
      </c>
      <c r="F59" s="6" t="s">
        <v>3</v>
      </c>
      <c r="G59" s="6" t="s">
        <v>3</v>
      </c>
    </row>
    <row r="60" spans="1:7" ht="26.4" x14ac:dyDescent="0.25">
      <c r="A60" s="5" t="s">
        <v>2421</v>
      </c>
      <c r="B60" s="5" t="s">
        <v>2420</v>
      </c>
      <c r="C60" s="5" t="s">
        <v>3</v>
      </c>
      <c r="D60" s="6" t="s">
        <v>2419</v>
      </c>
      <c r="E60" s="6" t="s">
        <v>3</v>
      </c>
      <c r="F60" s="6" t="s">
        <v>3</v>
      </c>
      <c r="G60" s="6" t="s">
        <v>3</v>
      </c>
    </row>
    <row r="61" spans="1:7" ht="26.4" x14ac:dyDescent="0.25">
      <c r="A61" s="5" t="s">
        <v>2418</v>
      </c>
      <c r="B61" s="5" t="s">
        <v>2417</v>
      </c>
      <c r="C61" s="5" t="s">
        <v>3</v>
      </c>
      <c r="D61" s="6" t="s">
        <v>2416</v>
      </c>
      <c r="E61" s="6" t="s">
        <v>3</v>
      </c>
      <c r="F61" s="6" t="s">
        <v>3</v>
      </c>
      <c r="G61" s="6" t="s">
        <v>3</v>
      </c>
    </row>
    <row r="62" spans="1:7" ht="39.6" x14ac:dyDescent="0.25">
      <c r="A62" s="5" t="s">
        <v>2415</v>
      </c>
      <c r="B62" s="5" t="s">
        <v>2414</v>
      </c>
      <c r="C62" s="5" t="s">
        <v>3</v>
      </c>
      <c r="D62" s="6" t="s">
        <v>2413</v>
      </c>
      <c r="E62" s="6" t="s">
        <v>3</v>
      </c>
      <c r="F62" s="6" t="s">
        <v>3</v>
      </c>
      <c r="G62" s="6" t="s">
        <v>3</v>
      </c>
    </row>
    <row r="63" spans="1:7" ht="26.4" x14ac:dyDescent="0.25">
      <c r="A63" s="5" t="s">
        <v>2412</v>
      </c>
      <c r="B63" s="5" t="s">
        <v>2411</v>
      </c>
      <c r="C63" s="5" t="s">
        <v>3</v>
      </c>
      <c r="D63" s="6" t="s">
        <v>2410</v>
      </c>
      <c r="E63" s="6" t="s">
        <v>3</v>
      </c>
      <c r="F63" s="6" t="s">
        <v>3</v>
      </c>
      <c r="G63" s="6" t="s">
        <v>3</v>
      </c>
    </row>
    <row r="64" spans="1:7" ht="26.4" x14ac:dyDescent="0.25">
      <c r="A64" s="5" t="s">
        <v>2409</v>
      </c>
      <c r="B64" s="5" t="s">
        <v>2408</v>
      </c>
      <c r="C64" s="5" t="s">
        <v>3</v>
      </c>
      <c r="D64" s="6" t="s">
        <v>2407</v>
      </c>
      <c r="E64" s="6" t="s">
        <v>3</v>
      </c>
      <c r="F64" s="6" t="s">
        <v>3</v>
      </c>
      <c r="G64" s="6" t="s">
        <v>3</v>
      </c>
    </row>
    <row r="65" spans="1:7" ht="52.8" x14ac:dyDescent="0.25">
      <c r="A65" s="5" t="s">
        <v>2406</v>
      </c>
      <c r="B65" s="5" t="s">
        <v>2405</v>
      </c>
      <c r="C65" s="5" t="s">
        <v>3</v>
      </c>
      <c r="D65" s="6" t="s">
        <v>2404</v>
      </c>
      <c r="E65" s="6" t="s">
        <v>3</v>
      </c>
      <c r="F65" s="6" t="s">
        <v>3</v>
      </c>
      <c r="G65" s="6" t="s">
        <v>3</v>
      </c>
    </row>
    <row r="66" spans="1:7" ht="66" x14ac:dyDescent="0.25">
      <c r="A66" s="5" t="s">
        <v>2400</v>
      </c>
      <c r="B66" s="5" t="s">
        <v>2399</v>
      </c>
      <c r="C66" s="5" t="s">
        <v>3</v>
      </c>
      <c r="D66" s="6" t="s">
        <v>2382</v>
      </c>
      <c r="E66" s="6" t="s">
        <v>2398</v>
      </c>
      <c r="F66" s="6" t="s">
        <v>3</v>
      </c>
      <c r="G66" s="6" t="s">
        <v>2397</v>
      </c>
    </row>
    <row r="67" spans="1:7" ht="66" x14ac:dyDescent="0.25">
      <c r="A67" s="5" t="s">
        <v>2396</v>
      </c>
      <c r="B67" s="5" t="s">
        <v>2395</v>
      </c>
      <c r="C67" s="5" t="s">
        <v>3</v>
      </c>
      <c r="D67" s="6" t="s">
        <v>2382</v>
      </c>
      <c r="E67" s="6" t="s">
        <v>2394</v>
      </c>
      <c r="F67" s="6" t="s">
        <v>3</v>
      </c>
      <c r="G67" s="6" t="s">
        <v>2393</v>
      </c>
    </row>
    <row r="68" spans="1:7" ht="66" x14ac:dyDescent="0.25">
      <c r="A68" s="5" t="s">
        <v>2392</v>
      </c>
      <c r="B68" s="5" t="s">
        <v>2391</v>
      </c>
      <c r="C68" s="5" t="s">
        <v>3</v>
      </c>
      <c r="D68" s="6" t="s">
        <v>2382</v>
      </c>
      <c r="E68" s="6" t="s">
        <v>2390</v>
      </c>
      <c r="F68" s="6" t="s">
        <v>3</v>
      </c>
      <c r="G68" s="6" t="s">
        <v>2389</v>
      </c>
    </row>
    <row r="69" spans="1:7" ht="66" x14ac:dyDescent="0.25">
      <c r="A69" s="5" t="s">
        <v>2388</v>
      </c>
      <c r="B69" s="5" t="s">
        <v>2387</v>
      </c>
      <c r="C69" s="5" t="s">
        <v>3</v>
      </c>
      <c r="D69" s="6" t="s">
        <v>2382</v>
      </c>
      <c r="E69" s="6" t="s">
        <v>2386</v>
      </c>
      <c r="F69" s="6" t="s">
        <v>3</v>
      </c>
      <c r="G69" s="6" t="s">
        <v>2385</v>
      </c>
    </row>
    <row r="70" spans="1:7" ht="66" x14ac:dyDescent="0.25">
      <c r="A70" s="5" t="s">
        <v>2384</v>
      </c>
      <c r="B70" s="5" t="s">
        <v>2383</v>
      </c>
      <c r="C70" s="5" t="s">
        <v>3</v>
      </c>
      <c r="D70" s="6" t="s">
        <v>2382</v>
      </c>
      <c r="E70" s="6" t="s">
        <v>2381</v>
      </c>
      <c r="F70" s="6" t="s">
        <v>3</v>
      </c>
      <c r="G70" s="6" t="s">
        <v>3</v>
      </c>
    </row>
    <row r="71" spans="1:7" x14ac:dyDescent="0.25">
      <c r="A71" s="5" t="s">
        <v>2380</v>
      </c>
      <c r="B71" s="5" t="s">
        <v>2379</v>
      </c>
      <c r="C71" s="5" t="s">
        <v>3</v>
      </c>
      <c r="D71" s="6" t="s">
        <v>2378</v>
      </c>
      <c r="E71" s="6" t="s">
        <v>3</v>
      </c>
      <c r="F71" s="6" t="s">
        <v>3</v>
      </c>
      <c r="G71" s="6" t="s">
        <v>3</v>
      </c>
    </row>
    <row r="72" spans="1:7" x14ac:dyDescent="0.25">
      <c r="A72" s="5" t="s">
        <v>2377</v>
      </c>
      <c r="B72" s="5" t="s">
        <v>2376</v>
      </c>
      <c r="C72" s="5" t="s">
        <v>3</v>
      </c>
      <c r="D72" s="6" t="s">
        <v>2375</v>
      </c>
      <c r="E72" s="6" t="s">
        <v>3</v>
      </c>
      <c r="F72" s="6" t="s">
        <v>3</v>
      </c>
      <c r="G72" s="6" t="s">
        <v>3</v>
      </c>
    </row>
    <row r="73" spans="1:7" ht="26.4" x14ac:dyDescent="0.25">
      <c r="A73" s="5" t="s">
        <v>2374</v>
      </c>
      <c r="B73" s="5" t="s">
        <v>2373</v>
      </c>
      <c r="C73" s="5" t="s">
        <v>3</v>
      </c>
      <c r="D73" s="6" t="s">
        <v>2372</v>
      </c>
      <c r="E73" s="6" t="s">
        <v>3</v>
      </c>
      <c r="F73" s="6" t="s">
        <v>3</v>
      </c>
      <c r="G73" s="6" t="s">
        <v>3</v>
      </c>
    </row>
    <row r="74" spans="1:7" ht="26.4" x14ac:dyDescent="0.25">
      <c r="A74" s="5" t="s">
        <v>2369</v>
      </c>
      <c r="B74" s="5" t="s">
        <v>2368</v>
      </c>
      <c r="C74" s="5" t="s">
        <v>3</v>
      </c>
      <c r="D74" s="6" t="s">
        <v>2359</v>
      </c>
      <c r="E74" s="6" t="s">
        <v>2367</v>
      </c>
      <c r="F74" s="6" t="s">
        <v>3</v>
      </c>
      <c r="G74" s="6" t="s">
        <v>2366</v>
      </c>
    </row>
    <row r="75" spans="1:7" ht="52.8" x14ac:dyDescent="0.25">
      <c r="A75" s="5" t="s">
        <v>2365</v>
      </c>
      <c r="B75" s="5" t="s">
        <v>2364</v>
      </c>
      <c r="C75" s="5" t="s">
        <v>3</v>
      </c>
      <c r="D75" s="6" t="s">
        <v>2359</v>
      </c>
      <c r="E75" s="6" t="s">
        <v>2363</v>
      </c>
      <c r="F75" s="6" t="s">
        <v>3</v>
      </c>
      <c r="G75" s="6" t="s">
        <v>2362</v>
      </c>
    </row>
    <row r="76" spans="1:7" ht="52.8" x14ac:dyDescent="0.25">
      <c r="A76" s="5" t="s">
        <v>2361</v>
      </c>
      <c r="B76" s="5" t="s">
        <v>2360</v>
      </c>
      <c r="C76" s="5" t="s">
        <v>3</v>
      </c>
      <c r="D76" s="6" t="s">
        <v>2359</v>
      </c>
      <c r="E76" s="6" t="s">
        <v>2358</v>
      </c>
      <c r="F76" s="6" t="s">
        <v>3</v>
      </c>
      <c r="G76" s="6" t="s">
        <v>3</v>
      </c>
    </row>
    <row r="77" spans="1:7" ht="26.4" x14ac:dyDescent="0.25">
      <c r="A77" s="5" t="s">
        <v>2357</v>
      </c>
      <c r="B77" s="5" t="s">
        <v>2356</v>
      </c>
      <c r="C77" s="5" t="s">
        <v>3</v>
      </c>
      <c r="D77" s="6" t="s">
        <v>2353</v>
      </c>
      <c r="E77" s="6" t="s">
        <v>3</v>
      </c>
      <c r="F77" s="6" t="s">
        <v>3</v>
      </c>
      <c r="G77" s="6" t="s">
        <v>3</v>
      </c>
    </row>
    <row r="78" spans="1:7" ht="26.4" x14ac:dyDescent="0.25">
      <c r="A78" s="5" t="s">
        <v>2355</v>
      </c>
      <c r="B78" s="5" t="s">
        <v>2354</v>
      </c>
      <c r="C78" s="5" t="s">
        <v>3</v>
      </c>
      <c r="D78" s="6" t="s">
        <v>2353</v>
      </c>
      <c r="E78" s="6" t="s">
        <v>2352</v>
      </c>
      <c r="F78" s="6" t="s">
        <v>3</v>
      </c>
      <c r="G78" s="6" t="s">
        <v>2351</v>
      </c>
    </row>
    <row r="79" spans="1:7" ht="52.8" x14ac:dyDescent="0.25">
      <c r="A79" s="5" t="s">
        <v>2350</v>
      </c>
      <c r="B79" s="5" t="s">
        <v>2349</v>
      </c>
      <c r="C79" s="5" t="s">
        <v>3</v>
      </c>
      <c r="D79" s="6" t="s">
        <v>2348</v>
      </c>
      <c r="E79" s="6" t="s">
        <v>3</v>
      </c>
      <c r="F79" s="6" t="s">
        <v>3</v>
      </c>
      <c r="G79" s="6" t="s">
        <v>3</v>
      </c>
    </row>
  </sheetData>
  <sheetProtection algorithmName="SHA-512" hashValue="/O3gW0v9IUbS13LOIlKvPTee635dtutSuSP5eW3NGfWSAMMsWL9iie26RS72YEkipWYp90Tip/E/Bh8Lqimxgg==" saltValue="Ak2eLRUJjKp6FY02Luf9lQ==" spinCount="100000" sheet="1" objects="1" scenarios="1"/>
  <autoFilter ref="A2:G2" xr:uid="{00000000-0009-0000-0000-000003000000}"/>
  <mergeCells count="1">
    <mergeCell ref="A1:D1"/>
  </mergeCells>
  <hyperlinks>
    <hyperlink ref="A1" r:id="rId1" display="R/D-.Verfahren gem. AWG 2002 iVm EDM Stand 2019-03" xr:uid="{00000000-0004-0000-0300-000000000000}"/>
  </hyperlinks>
  <pageMargins left="0.78740157499999996" right="0.78740157499999996" top="0.984251969" bottom="0.984251969" header="0.5" footer="0.5"/>
  <pageSetup orientation="portrait" horizontalDpi="300" verticalDpi="30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0"/>
  <dimension ref="A1:AA1602"/>
  <sheetViews>
    <sheetView zoomScaleNormal="100" workbookViewId="0">
      <pane ySplit="1" topLeftCell="A2" activePane="bottomLeft" state="frozen"/>
      <selection pane="bottomLeft" activeCell="P11" sqref="P11"/>
    </sheetView>
  </sheetViews>
  <sheetFormatPr baseColWidth="10" defaultRowHeight="13.2" x14ac:dyDescent="0.25"/>
  <cols>
    <col min="1" max="1" width="6.6640625" customWidth="1"/>
    <col min="2" max="2" width="3.6640625" customWidth="1"/>
    <col min="3" max="3" width="3.44140625" customWidth="1"/>
    <col min="4" max="4" width="27.109375" customWidth="1"/>
    <col min="5" max="5" width="24.44140625" customWidth="1"/>
    <col min="6" max="6" width="10.33203125" customWidth="1"/>
    <col min="7" max="8" width="10.44140625" customWidth="1"/>
    <col min="9" max="9" width="7.109375" style="115" customWidth="1"/>
    <col min="10" max="10" width="26.6640625" customWidth="1"/>
    <col min="11" max="11" width="15.33203125" customWidth="1"/>
    <col min="12" max="12" width="12.6640625" customWidth="1"/>
    <col min="13" max="14" width="25" customWidth="1"/>
    <col min="15" max="15" width="8.33203125" customWidth="1"/>
    <col min="16" max="16" width="14.109375" style="95" bestFit="1" customWidth="1"/>
    <col min="18" max="18" width="14.33203125" style="2" customWidth="1"/>
    <col min="19" max="19" width="11.109375" style="2" customWidth="1"/>
    <col min="20" max="20" width="17.33203125" style="2" customWidth="1"/>
    <col min="21" max="21" width="11.44140625" style="2"/>
    <col min="22" max="22" width="16.33203125" style="2" customWidth="1"/>
    <col min="23" max="24" width="10.6640625" style="2" customWidth="1"/>
    <col min="25" max="25" width="16.6640625" style="2" customWidth="1"/>
    <col min="26" max="27" width="11.44140625" style="2"/>
  </cols>
  <sheetData>
    <row r="1" spans="1:27" ht="108" customHeight="1" x14ac:dyDescent="0.25">
      <c r="A1" s="184" t="s">
        <v>3577</v>
      </c>
      <c r="B1" s="185"/>
      <c r="C1" s="185"/>
      <c r="D1" s="185"/>
      <c r="E1" s="185"/>
      <c r="F1" s="185"/>
      <c r="G1" s="186"/>
      <c r="H1" s="130"/>
      <c r="I1" s="114"/>
      <c r="J1" s="194" t="s">
        <v>3582</v>
      </c>
      <c r="K1" s="194"/>
      <c r="L1" s="194"/>
      <c r="M1" s="195"/>
      <c r="N1" s="149"/>
      <c r="R1"/>
      <c r="S1"/>
      <c r="T1"/>
      <c r="U1"/>
      <c r="V1" s="196" t="s">
        <v>3624</v>
      </c>
      <c r="W1" s="196"/>
      <c r="X1" s="196"/>
      <c r="Y1" s="196"/>
      <c r="Z1" s="196"/>
      <c r="AA1" s="196"/>
    </row>
    <row r="2" spans="1:27" ht="21" x14ac:dyDescent="0.25">
      <c r="F2" s="2"/>
      <c r="Q2" s="142" t="s">
        <v>3610</v>
      </c>
      <c r="R2" s="201" t="s">
        <v>3613</v>
      </c>
      <c r="S2" s="201"/>
      <c r="T2" s="201" t="s">
        <v>3614</v>
      </c>
      <c r="U2" s="201"/>
      <c r="V2" s="189" t="s">
        <v>3616</v>
      </c>
      <c r="W2" s="189"/>
      <c r="X2" s="189"/>
      <c r="Y2" s="189" t="s">
        <v>3617</v>
      </c>
      <c r="Z2" s="189"/>
      <c r="AA2" s="189"/>
    </row>
    <row r="3" spans="1:27" x14ac:dyDescent="0.25">
      <c r="A3" s="69" t="s">
        <v>3544</v>
      </c>
      <c r="B3" s="69" t="s">
        <v>3545</v>
      </c>
      <c r="C3" s="69" t="s">
        <v>3546</v>
      </c>
      <c r="D3" s="69" t="s">
        <v>3547</v>
      </c>
      <c r="E3" s="69" t="s">
        <v>3548</v>
      </c>
      <c r="F3" s="188" t="s">
        <v>3549</v>
      </c>
      <c r="G3" s="188"/>
      <c r="H3" s="131"/>
      <c r="I3" s="116"/>
      <c r="L3" s="126" t="s">
        <v>3598</v>
      </c>
      <c r="M3" s="127"/>
      <c r="R3" s="201"/>
      <c r="S3" s="201"/>
      <c r="T3" s="201"/>
      <c r="U3" s="201"/>
      <c r="V3" s="189"/>
      <c r="W3" s="189"/>
      <c r="X3" s="189"/>
      <c r="Y3" s="189"/>
      <c r="Z3" s="189"/>
      <c r="AA3" s="189"/>
    </row>
    <row r="4" spans="1:27" ht="12.75" customHeight="1" x14ac:dyDescent="0.25">
      <c r="A4" s="187" t="s">
        <v>3550</v>
      </c>
      <c r="B4" s="187" t="s">
        <v>3543</v>
      </c>
      <c r="C4" s="187" t="s">
        <v>3551</v>
      </c>
      <c r="D4" s="187" t="s">
        <v>1</v>
      </c>
      <c r="E4" s="187" t="s">
        <v>3552</v>
      </c>
      <c r="F4" s="187" t="s">
        <v>3553</v>
      </c>
      <c r="G4" s="187"/>
      <c r="H4" s="132"/>
      <c r="I4" s="117"/>
      <c r="J4" s="200" t="s">
        <v>3574</v>
      </c>
      <c r="K4" s="199" t="s">
        <v>3604</v>
      </c>
      <c r="L4" s="190" t="s">
        <v>3595</v>
      </c>
      <c r="M4" s="192" t="s">
        <v>3596</v>
      </c>
      <c r="N4" s="197" t="s">
        <v>3623</v>
      </c>
      <c r="P4" s="193" t="s">
        <v>3581</v>
      </c>
      <c r="R4" s="201"/>
      <c r="S4" s="201"/>
      <c r="T4" s="201"/>
      <c r="U4" s="201"/>
      <c r="V4" s="189"/>
      <c r="W4" s="189"/>
      <c r="X4" s="189"/>
      <c r="Y4" s="189"/>
      <c r="Z4" s="189"/>
      <c r="AA4" s="189"/>
    </row>
    <row r="5" spans="1:27" ht="27.75" customHeight="1" x14ac:dyDescent="0.25">
      <c r="A5" s="187"/>
      <c r="B5" s="187"/>
      <c r="C5" s="187"/>
      <c r="D5" s="187"/>
      <c r="E5" s="187"/>
      <c r="F5" s="128" t="s">
        <v>3575</v>
      </c>
      <c r="G5" s="128" t="s">
        <v>3554</v>
      </c>
      <c r="H5" s="132"/>
      <c r="I5" s="117"/>
      <c r="J5" s="200"/>
      <c r="K5" s="199"/>
      <c r="L5" s="191"/>
      <c r="M5" s="192"/>
      <c r="N5" s="198"/>
      <c r="P5" s="193"/>
      <c r="R5" s="171" t="s">
        <v>3611</v>
      </c>
      <c r="S5" s="172" t="s">
        <v>3620</v>
      </c>
      <c r="T5" s="171" t="s">
        <v>3611</v>
      </c>
      <c r="U5" s="172" t="s">
        <v>3620</v>
      </c>
      <c r="V5" s="143" t="s">
        <v>3611</v>
      </c>
      <c r="W5" s="150" t="s">
        <v>3618</v>
      </c>
      <c r="X5" s="143" t="s">
        <v>3612</v>
      </c>
      <c r="Y5" s="143" t="s">
        <v>3611</v>
      </c>
      <c r="Z5" s="150" t="s">
        <v>3618</v>
      </c>
      <c r="AA5" s="143" t="s">
        <v>3612</v>
      </c>
    </row>
    <row r="6" spans="1:27" x14ac:dyDescent="0.25">
      <c r="A6" s="70">
        <f>'SlNr für Antrag §24a'!B2</f>
        <v>11102</v>
      </c>
      <c r="B6" s="70" t="str">
        <f>'SlNr für Antrag §24a'!C2</f>
        <v/>
      </c>
      <c r="C6" s="70" t="str">
        <f>IF('SlNr für Antrag §24a'!D2&lt;&gt;"",'SlNr für Antrag §24a'!D2,"")</f>
        <v/>
      </c>
      <c r="D6" s="70" t="str">
        <f>'SlNr für Antrag §24a'!H2</f>
        <v>überlagerte Lebensmittel</v>
      </c>
      <c r="E6" s="70" t="str">
        <f>'SlNr für Antrag §24a'!I2</f>
        <v xml:space="preserve"> </v>
      </c>
      <c r="F6" s="69" t="str">
        <f>IF(AND('SlNr für Antrag §24a'!S2="x",'SlNr für Antrag §24a'!T2="x"),'SlNr für Antrag §24a'!U2,IF('SlNr für Antrag §24a'!S2="x","--",IF('SlNr für Antrag §24a'!T2="x",'SlNr für Antrag §24a'!U2,"**")))</f>
        <v>**</v>
      </c>
      <c r="G6" s="69" t="str">
        <f>(IF('SlNr für Antrag §24a'!AL2&lt;&gt;"",'SlNr für Antrag §24a'!AL2&amp;K6,IF(K6&lt;&gt;"",K6,IF('SlNr für Antrag §24a'!V2="X","?","**"))))</f>
        <v>**</v>
      </c>
      <c r="H6" s="165"/>
      <c r="I6" s="124"/>
      <c r="J6" s="118">
        <f>'SlNr für Antrag §24a'!AM2</f>
        <v>0</v>
      </c>
      <c r="K6" s="119"/>
      <c r="L6" s="121" t="str">
        <f>'SlNr für Antrag §24a'!AT2</f>
        <v>Ja</v>
      </c>
      <c r="M6" s="161" t="str">
        <f>'SlNr für Antrag §24a'!AV2</f>
        <v>-</v>
      </c>
      <c r="N6" s="157" t="str">
        <f>IF('SlNr für Antrag §24a'!AU2&gt;0,"Wird auto. genehmigt!","")</f>
        <v/>
      </c>
      <c r="P6" s="96" t="str">
        <f>'SlNr für Antrag §24a'!AP2</f>
        <v/>
      </c>
      <c r="R6" s="143"/>
      <c r="S6" s="143"/>
      <c r="T6" s="143"/>
      <c r="U6" s="143"/>
      <c r="V6" s="143"/>
      <c r="W6" s="143"/>
      <c r="X6" s="143"/>
      <c r="Y6" s="143"/>
      <c r="Z6" s="143"/>
      <c r="AA6" s="143"/>
    </row>
    <row r="7" spans="1:27" x14ac:dyDescent="0.25">
      <c r="A7" s="70">
        <f>'SlNr für Antrag §24a'!B3</f>
        <v>11102</v>
      </c>
      <c r="B7" s="70" t="str">
        <f>'SlNr für Antrag §24a'!C3</f>
        <v>77</v>
      </c>
      <c r="C7" s="70" t="str">
        <f>IF('SlNr für Antrag §24a'!D3&lt;&gt;"",'SlNr für Antrag §24a'!D3,"")</f>
        <v>g</v>
      </c>
      <c r="D7" s="70" t="str">
        <f>'SlNr für Antrag §24a'!H3</f>
        <v>überlagerte Lebensmittel</v>
      </c>
      <c r="E7" s="70" t="str">
        <f>'SlNr für Antrag §24a'!I3</f>
        <v>gefährlich kontaminiert</v>
      </c>
      <c r="F7" s="69" t="str">
        <f>IF(AND('SlNr für Antrag §24a'!S3="x",'SlNr für Antrag §24a'!T3="x"),'SlNr für Antrag §24a'!U3,IF('SlNr für Antrag §24a'!S3="x","--",IF('SlNr für Antrag §24a'!T3="x",'SlNr für Antrag §24a'!U3,"**")))</f>
        <v>**</v>
      </c>
      <c r="G7" s="69" t="str">
        <f>(IF('SlNr für Antrag §24a'!AL3&lt;&gt;"",'SlNr für Antrag §24a'!AL3&amp;K7,IF(K7&lt;&gt;"",K7,IF('SlNr für Antrag §24a'!V3="X","?","**"))))</f>
        <v>**</v>
      </c>
      <c r="H7" s="131"/>
      <c r="I7" s="124"/>
      <c r="J7" s="118">
        <f>'SlNr für Antrag §24a'!AM3</f>
        <v>0</v>
      </c>
      <c r="K7" s="120"/>
      <c r="L7" s="121" t="str">
        <f>'SlNr für Antrag §24a'!AT3</f>
        <v>Ja</v>
      </c>
      <c r="M7" s="161" t="str">
        <f>'SlNr für Antrag §24a'!AV3</f>
        <v>-</v>
      </c>
      <c r="N7" s="157" t="str">
        <f>IF('SlNr für Antrag §24a'!AU3&gt;0,"Wird auto. genehmigt!","")</f>
        <v/>
      </c>
      <c r="P7" s="96" t="str">
        <f>'SlNr für Antrag §24a'!AP3</f>
        <v/>
      </c>
      <c r="R7" s="143"/>
      <c r="S7" s="143"/>
      <c r="T7" s="143"/>
      <c r="U7" s="143"/>
      <c r="V7" s="143"/>
      <c r="W7" s="143"/>
      <c r="X7" s="143"/>
      <c r="Y7" s="143"/>
      <c r="Z7" s="143"/>
      <c r="AA7" s="143"/>
    </row>
    <row r="8" spans="1:27" ht="14.4" x14ac:dyDescent="0.3">
      <c r="A8" s="70">
        <f>'SlNr für Antrag §24a'!B4</f>
        <v>11103</v>
      </c>
      <c r="B8" s="70" t="str">
        <f>'SlNr für Antrag §24a'!C4</f>
        <v/>
      </c>
      <c r="C8" s="70" t="str">
        <f>IF('SlNr für Antrag §24a'!D4&lt;&gt;"",'SlNr für Antrag §24a'!D4,"")</f>
        <v/>
      </c>
      <c r="D8" s="70" t="str">
        <f>'SlNr für Antrag §24a'!H4</f>
        <v>Spelze, Spelzen- und Getreidestaub</v>
      </c>
      <c r="E8" s="70" t="str">
        <f>'SlNr für Antrag §24a'!I4</f>
        <v xml:space="preserve"> </v>
      </c>
      <c r="F8" s="69" t="str">
        <f>IF(AND('SlNr für Antrag §24a'!S4="x",'SlNr für Antrag §24a'!T4="x"),'SlNr für Antrag §24a'!U4,IF('SlNr für Antrag §24a'!S4="x","--",IF('SlNr für Antrag §24a'!T4="x",'SlNr für Antrag §24a'!U4,"**")))</f>
        <v>--</v>
      </c>
      <c r="G8" s="69" t="str">
        <f>(IF('SlNr für Antrag §24a'!AL4&lt;&gt;"",'SlNr für Antrag §24a'!AL4&amp;K8,IF(K8&lt;&gt;"",K8,IF('SlNr für Antrag §24a'!V4="X","?","**"))))</f>
        <v>**</v>
      </c>
      <c r="H8" s="131"/>
      <c r="I8" s="124"/>
      <c r="J8" s="118">
        <f>'SlNr für Antrag §24a'!AM4</f>
        <v>0</v>
      </c>
      <c r="K8" s="119"/>
      <c r="L8" s="121" t="str">
        <f>'SlNr für Antrag §24a'!AT4</f>
        <v>Nein</v>
      </c>
      <c r="M8" s="161" t="str">
        <f>'SlNr für Antrag §24a'!AV4</f>
        <v>-</v>
      </c>
      <c r="N8" s="157" t="str">
        <f>IF('SlNr für Antrag §24a'!AU4&gt;0,"Wird auto. genehmigt!","")</f>
        <v/>
      </c>
      <c r="P8" s="96" t="str">
        <f>'SlNr für Antrag §24a'!AP4</f>
        <v>X</v>
      </c>
      <c r="R8" s="143"/>
      <c r="S8" s="143"/>
      <c r="T8" s="143"/>
      <c r="U8" s="162"/>
      <c r="V8" s="143"/>
      <c r="W8" s="143"/>
      <c r="X8" s="143"/>
      <c r="Y8" s="143"/>
      <c r="Z8" s="143"/>
      <c r="AA8" s="163"/>
    </row>
    <row r="9" spans="1:27" x14ac:dyDescent="0.25">
      <c r="A9" s="70">
        <f>'SlNr für Antrag §24a'!B5</f>
        <v>11103</v>
      </c>
      <c r="B9" s="70">
        <f>'SlNr für Antrag §24a'!C5</f>
        <v>77</v>
      </c>
      <c r="C9" s="70" t="str">
        <f>IF('SlNr für Antrag §24a'!D5&lt;&gt;"",'SlNr für Antrag §24a'!D5,"")</f>
        <v>g</v>
      </c>
      <c r="D9" s="70" t="str">
        <f>'SlNr für Antrag §24a'!H5</f>
        <v>Spelze, Spelzen- und Getreidestaub</v>
      </c>
      <c r="E9" s="70" t="str">
        <f>'SlNr für Antrag §24a'!I5</f>
        <v>gefährlich kontaminiert</v>
      </c>
      <c r="F9" s="69" t="str">
        <f>IF(AND('SlNr für Antrag §24a'!S5="x",'SlNr für Antrag §24a'!T5="x"),'SlNr für Antrag §24a'!U5,IF('SlNr für Antrag §24a'!S5="x","--",IF('SlNr für Antrag §24a'!T5="x",'SlNr für Antrag §24a'!U5,"**")))</f>
        <v>**</v>
      </c>
      <c r="G9" s="69" t="str">
        <f>(IF('SlNr für Antrag §24a'!AL5&lt;&gt;"",'SlNr für Antrag §24a'!AL5&amp;K9,IF(K9&lt;&gt;"",K9,IF('SlNr für Antrag §24a'!V5="X","?","**"))))</f>
        <v>**</v>
      </c>
      <c r="H9" s="131"/>
      <c r="I9" s="124"/>
      <c r="J9" s="118">
        <f>'SlNr für Antrag §24a'!AM5</f>
        <v>0</v>
      </c>
      <c r="K9" s="121"/>
      <c r="L9" s="121" t="str">
        <f>'SlNr für Antrag §24a'!AT5</f>
        <v>Ja</v>
      </c>
      <c r="M9" s="161" t="str">
        <f>'SlNr für Antrag §24a'!AV5</f>
        <v>-</v>
      </c>
      <c r="N9" s="157" t="str">
        <f>IF('SlNr für Antrag §24a'!AU5&gt;0,"Wird auto. genehmigt!","")</f>
        <v/>
      </c>
      <c r="P9" s="96" t="str">
        <f>'SlNr für Antrag §24a'!AP5</f>
        <v/>
      </c>
      <c r="R9" s="143"/>
      <c r="S9" s="143"/>
      <c r="T9" s="143"/>
      <c r="U9" s="143"/>
      <c r="V9" s="143"/>
      <c r="W9" s="143"/>
      <c r="X9" s="143"/>
      <c r="Y9" s="143"/>
      <c r="Z9" s="143"/>
      <c r="AA9" s="143"/>
    </row>
    <row r="10" spans="1:27" s="2" customFormat="1" x14ac:dyDescent="0.25">
      <c r="A10" s="70">
        <f>'SlNr für Antrag §24a'!B6</f>
        <v>11104</v>
      </c>
      <c r="B10" s="70" t="str">
        <f>'SlNr für Antrag §24a'!C6</f>
        <v/>
      </c>
      <c r="C10" s="70" t="str">
        <f>IF('SlNr für Antrag §24a'!D6&lt;&gt;"",'SlNr für Antrag §24a'!D6,"")</f>
        <v/>
      </c>
      <c r="D10" s="70" t="str">
        <f>'SlNr für Antrag §24a'!H6</f>
        <v>Würzmittelrückstände</v>
      </c>
      <c r="E10" s="70" t="str">
        <f>'SlNr für Antrag §24a'!I6</f>
        <v xml:space="preserve"> </v>
      </c>
      <c r="F10" s="69" t="str">
        <f>IF(AND('SlNr für Antrag §24a'!S6="x",'SlNr für Antrag §24a'!T6="x"),'SlNr für Antrag §24a'!U6,IF('SlNr für Antrag §24a'!S6="x","--",IF('SlNr für Antrag §24a'!T6="x",'SlNr für Antrag §24a'!U6,"**")))</f>
        <v>--</v>
      </c>
      <c r="G10" s="69" t="str">
        <f>(IF('SlNr für Antrag §24a'!AL6&lt;&gt;"",'SlNr für Antrag §24a'!AL6&amp;K10,IF(K10&lt;&gt;"",K10,IF('SlNr für Antrag §24a'!V6="X","?","**"))))</f>
        <v>**</v>
      </c>
      <c r="H10" s="131"/>
      <c r="I10" s="124"/>
      <c r="J10" s="123">
        <f>'SlNr für Antrag §24a'!AM6</f>
        <v>0</v>
      </c>
      <c r="K10" s="119"/>
      <c r="L10" s="119" t="s">
        <v>3597</v>
      </c>
      <c r="M10" s="161" t="str">
        <f>'SlNr für Antrag §24a'!AV6</f>
        <v>-</v>
      </c>
      <c r="N10" s="157" t="str">
        <f>IF('SlNr für Antrag §24a'!AU6&gt;0,"Wird auto. genehmigt!","")</f>
        <v/>
      </c>
      <c r="P10" s="125" t="str">
        <f>'SlNr für Antrag §24a'!AP6</f>
        <v>X</v>
      </c>
      <c r="R10" s="143"/>
      <c r="S10" s="143"/>
      <c r="T10" s="143"/>
      <c r="U10" s="143"/>
      <c r="V10" s="143"/>
      <c r="W10" s="143"/>
      <c r="X10" s="143"/>
      <c r="Y10" s="143"/>
      <c r="Z10" s="143"/>
      <c r="AA10" s="143"/>
    </row>
    <row r="11" spans="1:27" x14ac:dyDescent="0.25">
      <c r="A11" s="70">
        <f>'SlNr für Antrag §24a'!B7</f>
        <v>11104</v>
      </c>
      <c r="B11" s="70" t="str">
        <f>'SlNr für Antrag §24a'!C7</f>
        <v>77</v>
      </c>
      <c r="C11" s="70" t="str">
        <f>IF('SlNr für Antrag §24a'!D7&lt;&gt;"",'SlNr für Antrag §24a'!D7,"")</f>
        <v>g</v>
      </c>
      <c r="D11" s="70" t="str">
        <f>'SlNr für Antrag §24a'!H7</f>
        <v>Würzmittelrückstände</v>
      </c>
      <c r="E11" s="70" t="str">
        <f>'SlNr für Antrag §24a'!I7</f>
        <v>gefährlich kontaminiert</v>
      </c>
      <c r="F11" s="69" t="str">
        <f>IF(AND('SlNr für Antrag §24a'!S7="x",'SlNr für Antrag §24a'!T7="x"),'SlNr für Antrag §24a'!U7,IF('SlNr für Antrag §24a'!S7="x","--",IF('SlNr für Antrag §24a'!T7="x",'SlNr für Antrag §24a'!U7,"**")))</f>
        <v>**</v>
      </c>
      <c r="G11" s="69" t="str">
        <f>(IF('SlNr für Antrag §24a'!AL7&lt;&gt;"",'SlNr für Antrag §24a'!AL7&amp;K11,IF(K11&lt;&gt;"",K11,IF('SlNr für Antrag §24a'!V7="X","?","**"))))</f>
        <v>**</v>
      </c>
      <c r="H11" s="131"/>
      <c r="I11" s="124"/>
      <c r="J11" s="118">
        <f>'SlNr für Antrag §24a'!AM7</f>
        <v>0</v>
      </c>
      <c r="K11" s="121"/>
      <c r="L11" s="121" t="str">
        <f>'SlNr für Antrag §24a'!AT7</f>
        <v>Ja</v>
      </c>
      <c r="M11" s="161" t="str">
        <f>'SlNr für Antrag §24a'!AV7</f>
        <v>-</v>
      </c>
      <c r="N11" s="157" t="str">
        <f>IF('SlNr für Antrag §24a'!AU7&gt;0,"Wird auto. genehmigt!","")</f>
        <v/>
      </c>
      <c r="P11" s="96" t="str">
        <f>'SlNr für Antrag §24a'!AP7</f>
        <v/>
      </c>
      <c r="R11" s="143"/>
      <c r="S11" s="143"/>
      <c r="T11" s="143"/>
      <c r="U11" s="143"/>
      <c r="V11" s="143"/>
      <c r="W11" s="143"/>
      <c r="X11" s="143"/>
      <c r="Y11" s="143"/>
      <c r="Z11" s="143"/>
      <c r="AA11" s="143"/>
    </row>
    <row r="12" spans="1:27" x14ac:dyDescent="0.25">
      <c r="A12" s="70">
        <f>'SlNr für Antrag §24a'!B8</f>
        <v>11110</v>
      </c>
      <c r="B12" s="70" t="str">
        <f>'SlNr für Antrag §24a'!C8</f>
        <v/>
      </c>
      <c r="C12" s="70" t="str">
        <f>IF('SlNr für Antrag §24a'!D8&lt;&gt;"",'SlNr für Antrag §24a'!D8,"")</f>
        <v/>
      </c>
      <c r="D12" s="70" t="str">
        <f>'SlNr für Antrag §24a'!H8</f>
        <v>Melasse</v>
      </c>
      <c r="E12" s="70" t="str">
        <f>'SlNr für Antrag §24a'!I8</f>
        <v xml:space="preserve"> </v>
      </c>
      <c r="F12" s="69" t="str">
        <f>IF(AND('SlNr für Antrag §24a'!S8="x",'SlNr für Antrag §24a'!T8="x"),'SlNr für Antrag §24a'!U8,IF('SlNr für Antrag §24a'!S8="x","--",IF('SlNr für Antrag §24a'!T8="x",'SlNr für Antrag §24a'!U8,"**")))</f>
        <v>--</v>
      </c>
      <c r="G12" s="69" t="str">
        <f>(IF('SlNr für Antrag §24a'!AL8&lt;&gt;"",'SlNr für Antrag §24a'!AL8&amp;K12,IF(K12&lt;&gt;"",K12,IF('SlNr für Antrag §24a'!V8="X","?","**"))))</f>
        <v>**</v>
      </c>
      <c r="H12" s="131"/>
      <c r="I12" s="124"/>
      <c r="J12" s="118">
        <f>'SlNr für Antrag §24a'!AM8</f>
        <v>0</v>
      </c>
      <c r="K12" s="121"/>
      <c r="L12" s="121" t="str">
        <f>'SlNr für Antrag §24a'!AT8</f>
        <v>Nein</v>
      </c>
      <c r="M12" s="161" t="str">
        <f>'SlNr für Antrag §24a'!AV8</f>
        <v>-</v>
      </c>
      <c r="N12" s="157" t="str">
        <f>IF('SlNr für Antrag §24a'!AU8&gt;0,"Wird auto. genehmigt!","")</f>
        <v/>
      </c>
      <c r="P12" s="96" t="str">
        <f>'SlNr für Antrag §24a'!AP8</f>
        <v>X</v>
      </c>
      <c r="R12" s="143"/>
      <c r="S12" s="143"/>
      <c r="T12" s="143"/>
      <c r="U12" s="143"/>
      <c r="V12" s="143"/>
      <c r="W12" s="143"/>
      <c r="X12" s="143"/>
      <c r="Y12" s="143"/>
      <c r="Z12" s="143"/>
      <c r="AA12" s="143"/>
    </row>
    <row r="13" spans="1:27" x14ac:dyDescent="0.25">
      <c r="A13" s="70">
        <f>'SlNr für Antrag §24a'!B9</f>
        <v>11110</v>
      </c>
      <c r="B13" s="70" t="str">
        <f>'SlNr für Antrag §24a'!C9</f>
        <v>77</v>
      </c>
      <c r="C13" s="70" t="str">
        <f>IF('SlNr für Antrag §24a'!D9&lt;&gt;"",'SlNr für Antrag §24a'!D9,"")</f>
        <v>g</v>
      </c>
      <c r="D13" s="70" t="str">
        <f>'SlNr für Antrag §24a'!H9</f>
        <v>Melasse</v>
      </c>
      <c r="E13" s="70" t="str">
        <f>'SlNr für Antrag §24a'!I9</f>
        <v>gefährlich kontaminiert</v>
      </c>
      <c r="F13" s="69" t="str">
        <f>IF(AND('SlNr für Antrag §24a'!S9="x",'SlNr für Antrag §24a'!T9="x"),'SlNr für Antrag §24a'!U9,IF('SlNr für Antrag §24a'!S9="x","--",IF('SlNr für Antrag §24a'!T9="x",'SlNr für Antrag §24a'!U9,"**")))</f>
        <v>**</v>
      </c>
      <c r="G13" s="69" t="str">
        <f>(IF('SlNr für Antrag §24a'!AL9&lt;&gt;"",'SlNr für Antrag §24a'!AL9&amp;K13,IF(K13&lt;&gt;"",K13,IF('SlNr für Antrag §24a'!V9="X","?","**"))))</f>
        <v>**</v>
      </c>
      <c r="H13" s="131"/>
      <c r="I13" s="124"/>
      <c r="J13" s="118">
        <f>'SlNr für Antrag §24a'!AM9</f>
        <v>0</v>
      </c>
      <c r="K13" s="121"/>
      <c r="L13" s="121" t="str">
        <f>'SlNr für Antrag §24a'!AT9</f>
        <v>Ja</v>
      </c>
      <c r="M13" s="161" t="str">
        <f>'SlNr für Antrag §24a'!AV9</f>
        <v>-</v>
      </c>
      <c r="N13" s="157" t="str">
        <f>IF('SlNr für Antrag §24a'!AU9&gt;0,"Wird auto. genehmigt!","")</f>
        <v/>
      </c>
      <c r="P13" s="96" t="str">
        <f>'SlNr für Antrag §24a'!AP9</f>
        <v/>
      </c>
      <c r="R13" s="143"/>
      <c r="S13" s="143"/>
      <c r="T13" s="143"/>
      <c r="U13" s="143"/>
      <c r="V13" s="143"/>
      <c r="W13" s="143"/>
      <c r="X13" s="143"/>
      <c r="Y13" s="143"/>
      <c r="Z13" s="143"/>
      <c r="AA13" s="143"/>
    </row>
    <row r="14" spans="1:27" x14ac:dyDescent="0.25">
      <c r="A14" s="70">
        <f>'SlNr für Antrag §24a'!B10</f>
        <v>11111</v>
      </c>
      <c r="B14" s="70" t="str">
        <f>'SlNr für Antrag §24a'!C10</f>
        <v/>
      </c>
      <c r="C14" s="70" t="str">
        <f>IF('SlNr für Antrag §24a'!D10&lt;&gt;"",'SlNr für Antrag §24a'!D10,"")</f>
        <v/>
      </c>
      <c r="D14" s="70" t="str">
        <f>'SlNr für Antrag §24a'!H10</f>
        <v>Teig</v>
      </c>
      <c r="E14" s="70" t="str">
        <f>'SlNr für Antrag §24a'!I10</f>
        <v xml:space="preserve"> </v>
      </c>
      <c r="F14" s="69" t="str">
        <f>IF(AND('SlNr für Antrag §24a'!S10="x",'SlNr für Antrag §24a'!T10="x"),'SlNr für Antrag §24a'!U10,IF('SlNr für Antrag §24a'!S10="x","--",IF('SlNr für Antrag §24a'!T10="x",'SlNr für Antrag §24a'!U10,"**")))</f>
        <v>--</v>
      </c>
      <c r="G14" s="69" t="str">
        <f>(IF('SlNr für Antrag §24a'!AL10&lt;&gt;"",'SlNr für Antrag §24a'!AL10&amp;K14,IF(K14&lt;&gt;"",K14,IF('SlNr für Antrag §24a'!V10="X","?","**"))))</f>
        <v>**</v>
      </c>
      <c r="H14" s="131"/>
      <c r="I14" s="124"/>
      <c r="J14" s="118">
        <f>'SlNr für Antrag §24a'!AM10</f>
        <v>0</v>
      </c>
      <c r="K14" s="121"/>
      <c r="L14" s="121" t="str">
        <f>'SlNr für Antrag §24a'!AT10</f>
        <v>Nein</v>
      </c>
      <c r="M14" s="161" t="str">
        <f>'SlNr für Antrag §24a'!AV10</f>
        <v>-</v>
      </c>
      <c r="N14" s="157" t="str">
        <f>IF('SlNr für Antrag §24a'!AU10&gt;0,"Wird auto. genehmigt!","")</f>
        <v/>
      </c>
      <c r="P14" s="96" t="str">
        <f>'SlNr für Antrag §24a'!AP10</f>
        <v>X</v>
      </c>
      <c r="R14" s="143"/>
      <c r="S14" s="143"/>
      <c r="T14" s="143"/>
      <c r="U14" s="143"/>
      <c r="V14" s="143"/>
      <c r="W14" s="143"/>
      <c r="X14" s="143"/>
      <c r="Y14" s="143"/>
      <c r="Z14" s="143"/>
      <c r="AA14" s="143"/>
    </row>
    <row r="15" spans="1:27" x14ac:dyDescent="0.25">
      <c r="A15" s="70">
        <f>'SlNr für Antrag §24a'!B11</f>
        <v>11111</v>
      </c>
      <c r="B15" s="70" t="str">
        <f>'SlNr für Antrag §24a'!C11</f>
        <v>77</v>
      </c>
      <c r="C15" s="70" t="str">
        <f>IF('SlNr für Antrag §24a'!D11&lt;&gt;"",'SlNr für Antrag §24a'!D11,"")</f>
        <v>g</v>
      </c>
      <c r="D15" s="70" t="str">
        <f>'SlNr für Antrag §24a'!H11</f>
        <v>Teig</v>
      </c>
      <c r="E15" s="70" t="str">
        <f>'SlNr für Antrag §24a'!I11</f>
        <v>gefährlich kontaminiert</v>
      </c>
      <c r="F15" s="69" t="str">
        <f>IF(AND('SlNr für Antrag §24a'!S11="x",'SlNr für Antrag §24a'!T11="x"),'SlNr für Antrag §24a'!U11,IF('SlNr für Antrag §24a'!S11="x","--",IF('SlNr für Antrag §24a'!T11="x",'SlNr für Antrag §24a'!U11,"**")))</f>
        <v>**</v>
      </c>
      <c r="G15" s="69" t="str">
        <f>(IF('SlNr für Antrag §24a'!AL11&lt;&gt;"",'SlNr für Antrag §24a'!AL11&amp;K15,IF(K15&lt;&gt;"",K15,IF('SlNr für Antrag §24a'!V11="X","?","**"))))</f>
        <v>**</v>
      </c>
      <c r="H15" s="131"/>
      <c r="I15" s="124"/>
      <c r="J15" s="118">
        <f>'SlNr für Antrag §24a'!AM11</f>
        <v>0</v>
      </c>
      <c r="K15" s="119"/>
      <c r="L15" s="121" t="str">
        <f>'SlNr für Antrag §24a'!AT11</f>
        <v>Ja</v>
      </c>
      <c r="M15" s="161" t="str">
        <f>'SlNr für Antrag §24a'!AV11</f>
        <v>-</v>
      </c>
      <c r="N15" s="157" t="str">
        <f>IF('SlNr für Antrag §24a'!AU11&gt;0,"Wird auto. genehmigt!","")</f>
        <v/>
      </c>
      <c r="P15" s="96" t="str">
        <f>'SlNr für Antrag §24a'!AP11</f>
        <v/>
      </c>
      <c r="R15" s="143"/>
      <c r="S15" s="143"/>
      <c r="T15" s="143"/>
      <c r="U15" s="143"/>
      <c r="V15" s="143"/>
      <c r="W15" s="143"/>
      <c r="X15" s="143"/>
      <c r="Y15" s="143"/>
      <c r="Z15" s="143"/>
      <c r="AA15" s="143"/>
    </row>
    <row r="16" spans="1:27" x14ac:dyDescent="0.25">
      <c r="A16" s="70">
        <f>'SlNr für Antrag §24a'!B12</f>
        <v>11112</v>
      </c>
      <c r="B16" s="70" t="str">
        <f>'SlNr für Antrag §24a'!C12</f>
        <v/>
      </c>
      <c r="C16" s="70" t="str">
        <f>IF('SlNr für Antrag §24a'!D12&lt;&gt;"",'SlNr für Antrag §24a'!D12,"")</f>
        <v/>
      </c>
      <c r="D16" s="70" t="str">
        <f>'SlNr für Antrag §24a'!H12</f>
        <v>Rübenschnitzel, Rübenschwänze</v>
      </c>
      <c r="E16" s="70" t="str">
        <f>'SlNr für Antrag §24a'!I12</f>
        <v xml:space="preserve"> </v>
      </c>
      <c r="F16" s="69" t="str">
        <f>IF(AND('SlNr für Antrag §24a'!S12="x",'SlNr für Antrag §24a'!T12="x"),'SlNr für Antrag §24a'!U12,IF('SlNr für Antrag §24a'!S12="x","--",IF('SlNr für Antrag §24a'!T12="x",'SlNr für Antrag §24a'!U12,"**")))</f>
        <v>--</v>
      </c>
      <c r="G16" s="69" t="str">
        <f>(IF('SlNr für Antrag §24a'!AL12&lt;&gt;"",'SlNr für Antrag §24a'!AL12&amp;K16,IF(K16&lt;&gt;"",K16,IF('SlNr für Antrag §24a'!V12="X","?","**"))))</f>
        <v>**</v>
      </c>
      <c r="H16" s="131"/>
      <c r="I16" s="124"/>
      <c r="J16" s="118">
        <f>'SlNr für Antrag §24a'!AM12</f>
        <v>0</v>
      </c>
      <c r="K16" s="121"/>
      <c r="L16" s="121" t="str">
        <f>'SlNr für Antrag §24a'!AT12</f>
        <v>Nein</v>
      </c>
      <c r="M16" s="161" t="str">
        <f>'SlNr für Antrag §24a'!AV12</f>
        <v>-</v>
      </c>
      <c r="N16" s="157" t="str">
        <f>IF('SlNr für Antrag §24a'!AU12&gt;0,"Wird auto. genehmigt!","")</f>
        <v/>
      </c>
      <c r="P16" s="96" t="str">
        <f>'SlNr für Antrag §24a'!AP12</f>
        <v>X</v>
      </c>
      <c r="R16" s="143"/>
      <c r="S16" s="143"/>
      <c r="T16" s="143"/>
      <c r="U16" s="143"/>
      <c r="V16" s="143"/>
      <c r="W16" s="143"/>
      <c r="X16" s="143"/>
      <c r="Y16" s="143"/>
      <c r="Z16" s="143"/>
      <c r="AA16" s="143"/>
    </row>
    <row r="17" spans="1:27" x14ac:dyDescent="0.25">
      <c r="A17" s="70">
        <f>'SlNr für Antrag §24a'!B13</f>
        <v>11112</v>
      </c>
      <c r="B17" s="70" t="str">
        <f>'SlNr für Antrag §24a'!C13</f>
        <v>77</v>
      </c>
      <c r="C17" s="70" t="str">
        <f>IF('SlNr für Antrag §24a'!D13&lt;&gt;"",'SlNr für Antrag §24a'!D13,"")</f>
        <v>g</v>
      </c>
      <c r="D17" s="70" t="str">
        <f>'SlNr für Antrag §24a'!H13</f>
        <v>Rübenschnitzel, Rübenschwänze</v>
      </c>
      <c r="E17" s="70" t="str">
        <f>'SlNr für Antrag §24a'!I13</f>
        <v>gefährlich kontaminiert</v>
      </c>
      <c r="F17" s="69" t="str">
        <f>IF(AND('SlNr für Antrag §24a'!S13="x",'SlNr für Antrag §24a'!T13="x"),'SlNr für Antrag §24a'!U13,IF('SlNr für Antrag §24a'!S13="x","--",IF('SlNr für Antrag §24a'!T13="x",'SlNr für Antrag §24a'!U13,"**")))</f>
        <v>**</v>
      </c>
      <c r="G17" s="69" t="str">
        <f>(IF('SlNr für Antrag §24a'!AL13&lt;&gt;"",'SlNr für Antrag §24a'!AL13&amp;K17,IF(K17&lt;&gt;"",K17,IF('SlNr für Antrag §24a'!V13="X","?","**"))))</f>
        <v>**</v>
      </c>
      <c r="H17" s="131"/>
      <c r="I17" s="124"/>
      <c r="J17" s="118">
        <f>'SlNr für Antrag §24a'!AM13</f>
        <v>0</v>
      </c>
      <c r="K17" s="121"/>
      <c r="L17" s="121" t="str">
        <f>'SlNr für Antrag §24a'!AT13</f>
        <v>Ja</v>
      </c>
      <c r="M17" s="161" t="str">
        <f>'SlNr für Antrag §24a'!AV13</f>
        <v>-</v>
      </c>
      <c r="N17" s="157" t="str">
        <f>IF('SlNr für Antrag §24a'!AU13&gt;0,"Wird auto. genehmigt!","")</f>
        <v/>
      </c>
      <c r="P17" s="96" t="str">
        <f>'SlNr für Antrag §24a'!AP13</f>
        <v/>
      </c>
      <c r="R17" s="143"/>
      <c r="S17" s="143"/>
      <c r="T17" s="143"/>
      <c r="U17" s="143"/>
      <c r="V17" s="143"/>
      <c r="W17" s="143"/>
      <c r="X17" s="143"/>
      <c r="Y17" s="143"/>
      <c r="Z17" s="143"/>
      <c r="AA17" s="143"/>
    </row>
    <row r="18" spans="1:27" ht="22.8" x14ac:dyDescent="0.25">
      <c r="A18" s="70">
        <f>'SlNr für Antrag §24a'!B14</f>
        <v>11114</v>
      </c>
      <c r="B18" s="70" t="str">
        <f>'SlNr für Antrag §24a'!C14</f>
        <v/>
      </c>
      <c r="C18" s="70" t="str">
        <f>IF('SlNr für Antrag §24a'!D14&lt;&gt;"",'SlNr für Antrag §24a'!D14,"")</f>
        <v/>
      </c>
      <c r="D18" s="70" t="str">
        <f>'SlNr für Antrag §24a'!H14</f>
        <v>sonstige schlammförmige Nahrungsmittelabfälle</v>
      </c>
      <c r="E18" s="70" t="str">
        <f>'SlNr für Antrag §24a'!I14</f>
        <v xml:space="preserve"> </v>
      </c>
      <c r="F18" s="69" t="str">
        <f>IF(AND('SlNr für Antrag §24a'!S14="x",'SlNr für Antrag §24a'!T14="x"),'SlNr für Antrag §24a'!U14,IF('SlNr für Antrag §24a'!S14="x","--",IF('SlNr für Antrag §24a'!T14="x",'SlNr für Antrag §24a'!U14,"**")))</f>
        <v>--</v>
      </c>
      <c r="G18" s="69" t="str">
        <f>(IF('SlNr für Antrag §24a'!AL14&lt;&gt;"",'SlNr für Antrag §24a'!AL14&amp;K18,IF(K18&lt;&gt;"",K18,IF('SlNr für Antrag §24a'!V14="X","?","**"))))</f>
        <v>**</v>
      </c>
      <c r="H18" s="131"/>
      <c r="I18" s="124"/>
      <c r="J18" s="118">
        <f>'SlNr für Antrag §24a'!AM14</f>
        <v>0</v>
      </c>
      <c r="K18" s="121"/>
      <c r="L18" s="121" t="str">
        <f>'SlNr für Antrag §24a'!AT14</f>
        <v>Nein</v>
      </c>
      <c r="M18" s="161" t="str">
        <f>'SlNr für Antrag §24a'!AV14</f>
        <v>-</v>
      </c>
      <c r="N18" s="157" t="str">
        <f>IF('SlNr für Antrag §24a'!AU14&gt;0,"Wird auto. genehmigt!","")</f>
        <v/>
      </c>
      <c r="P18" s="96" t="str">
        <f>'SlNr für Antrag §24a'!AP14</f>
        <v>X</v>
      </c>
      <c r="R18" s="143"/>
      <c r="S18" s="143"/>
      <c r="T18" s="143"/>
      <c r="U18" s="143"/>
      <c r="V18" s="143"/>
      <c r="W18" s="143"/>
      <c r="X18" s="143"/>
      <c r="Y18" s="143"/>
      <c r="Z18" s="143"/>
      <c r="AA18" s="143"/>
    </row>
    <row r="19" spans="1:27" ht="22.8" x14ac:dyDescent="0.25">
      <c r="A19" s="70">
        <f>'SlNr für Antrag §24a'!B15</f>
        <v>11114</v>
      </c>
      <c r="B19" s="70" t="str">
        <f>'SlNr für Antrag §24a'!C15</f>
        <v>77</v>
      </c>
      <c r="C19" s="70" t="str">
        <f>IF('SlNr für Antrag §24a'!D15&lt;&gt;"",'SlNr für Antrag §24a'!D15,"")</f>
        <v>g</v>
      </c>
      <c r="D19" s="70" t="str">
        <f>'SlNr für Antrag §24a'!H15</f>
        <v>sonstige schlammförmige Nahrungsmittelabfälle</v>
      </c>
      <c r="E19" s="70" t="str">
        <f>'SlNr für Antrag §24a'!I15</f>
        <v>gefährlich kontaminiert</v>
      </c>
      <c r="F19" s="69" t="str">
        <f>IF(AND('SlNr für Antrag §24a'!S15="x",'SlNr für Antrag §24a'!T15="x"),'SlNr für Antrag §24a'!U15,IF('SlNr für Antrag §24a'!S15="x","--",IF('SlNr für Antrag §24a'!T15="x",'SlNr für Antrag §24a'!U15,"**")))</f>
        <v>**</v>
      </c>
      <c r="G19" s="69" t="str">
        <f>(IF('SlNr für Antrag §24a'!AL15&lt;&gt;"",'SlNr für Antrag §24a'!AL15&amp;K19,IF(K19&lt;&gt;"",K19,IF('SlNr für Antrag §24a'!V15="X","?","**"))))</f>
        <v>**</v>
      </c>
      <c r="H19" s="131"/>
      <c r="I19" s="124"/>
      <c r="J19" s="118">
        <f>'SlNr für Antrag §24a'!AM15</f>
        <v>0</v>
      </c>
      <c r="K19" s="121"/>
      <c r="L19" s="121" t="str">
        <f>'SlNr für Antrag §24a'!AT15</f>
        <v>Ja</v>
      </c>
      <c r="M19" s="161" t="str">
        <f>'SlNr für Antrag §24a'!AV15</f>
        <v>-</v>
      </c>
      <c r="N19" s="157" t="str">
        <f>IF('SlNr für Antrag §24a'!AU15&gt;0,"Wird auto. genehmigt!","")</f>
        <v/>
      </c>
      <c r="P19" s="96" t="str">
        <f>'SlNr für Antrag §24a'!AP15</f>
        <v/>
      </c>
      <c r="R19" s="143"/>
      <c r="S19" s="143"/>
      <c r="T19" s="143"/>
      <c r="U19" s="143"/>
      <c r="V19" s="143"/>
      <c r="W19" s="143"/>
      <c r="X19" s="143"/>
      <c r="Y19" s="143"/>
      <c r="Z19" s="143"/>
      <c r="AA19" s="143"/>
    </row>
    <row r="20" spans="1:27" ht="34.200000000000003" x14ac:dyDescent="0.25">
      <c r="A20" s="70">
        <f>'SlNr für Antrag §24a'!B16</f>
        <v>11115</v>
      </c>
      <c r="B20" s="70" t="str">
        <f>'SlNr für Antrag §24a'!C16</f>
        <v/>
      </c>
      <c r="C20" s="70" t="str">
        <f>IF('SlNr für Antrag §24a'!D16&lt;&gt;"",'SlNr für Antrag §24a'!D16,"")</f>
        <v/>
      </c>
      <c r="D20" s="70" t="str">
        <f>'SlNr für Antrag §24a'!H16</f>
        <v>Rückstände aus der Konserven- und Tiefkühlfabrikation (Fleisch, Fisch)</v>
      </c>
      <c r="E20" s="70" t="str">
        <f>'SlNr für Antrag §24a'!I16</f>
        <v xml:space="preserve"> </v>
      </c>
      <c r="F20" s="69" t="str">
        <f>IF(AND('SlNr für Antrag §24a'!S16="x",'SlNr für Antrag §24a'!T16="x"),'SlNr für Antrag §24a'!U16,IF('SlNr für Antrag §24a'!S16="x","--",IF('SlNr für Antrag §24a'!T16="x",'SlNr für Antrag §24a'!U16,"**")))</f>
        <v>**</v>
      </c>
      <c r="G20" s="69" t="str">
        <f>(IF('SlNr für Antrag §24a'!AL16&lt;&gt;"",'SlNr für Antrag §24a'!AL16&amp;K20,IF(K20&lt;&gt;"",K20,IF('SlNr für Antrag §24a'!V16="X","?","**"))))</f>
        <v>**</v>
      </c>
      <c r="H20" s="131"/>
      <c r="I20" s="124"/>
      <c r="J20" s="118">
        <f>'SlNr für Antrag §24a'!AM16</f>
        <v>0</v>
      </c>
      <c r="K20" s="121"/>
      <c r="L20" s="121" t="str">
        <f>'SlNr für Antrag §24a'!AT16</f>
        <v>Ja</v>
      </c>
      <c r="M20" s="161" t="str">
        <f>'SlNr für Antrag §24a'!AV16</f>
        <v>-</v>
      </c>
      <c r="N20" s="157" t="str">
        <f>IF('SlNr für Antrag §24a'!AU16&gt;0,"Wird auto. genehmigt!","")</f>
        <v/>
      </c>
      <c r="P20" s="96" t="str">
        <f>'SlNr für Antrag §24a'!AP16</f>
        <v/>
      </c>
      <c r="R20" s="143"/>
      <c r="S20" s="143"/>
      <c r="T20" s="143"/>
      <c r="U20" s="143"/>
      <c r="V20" s="143"/>
      <c r="W20" s="143"/>
      <c r="X20" s="143"/>
      <c r="Y20" s="143"/>
      <c r="Z20" s="143"/>
      <c r="AA20" s="143"/>
    </row>
    <row r="21" spans="1:27" ht="34.200000000000003" x14ac:dyDescent="0.25">
      <c r="A21" s="70">
        <f>'SlNr für Antrag §24a'!B17</f>
        <v>11115</v>
      </c>
      <c r="B21" s="70" t="str">
        <f>'SlNr für Antrag §24a'!C17</f>
        <v>77</v>
      </c>
      <c r="C21" s="70" t="str">
        <f>IF('SlNr für Antrag §24a'!D17&lt;&gt;"",'SlNr für Antrag §24a'!D17,"")</f>
        <v>g</v>
      </c>
      <c r="D21" s="70" t="str">
        <f>'SlNr für Antrag §24a'!H17</f>
        <v>Rückstände aus der Konserven- und Tiefkühlfabrikation (Fleisch, Fisch)</v>
      </c>
      <c r="E21" s="70" t="str">
        <f>'SlNr für Antrag §24a'!I17</f>
        <v>gefährlich kontaminiert</v>
      </c>
      <c r="F21" s="69" t="str">
        <f>IF(AND('SlNr für Antrag §24a'!S17="x",'SlNr für Antrag §24a'!T17="x"),'SlNr für Antrag §24a'!U17,IF('SlNr für Antrag §24a'!S17="x","--",IF('SlNr für Antrag §24a'!T17="x",'SlNr für Antrag §24a'!U17,"**")))</f>
        <v>**</v>
      </c>
      <c r="G21" s="69" t="str">
        <f>(IF('SlNr für Antrag §24a'!AL17&lt;&gt;"",'SlNr für Antrag §24a'!AL17&amp;K21,IF(K21&lt;&gt;"",K21,IF('SlNr für Antrag §24a'!V17="X","?","**"))))</f>
        <v>**</v>
      </c>
      <c r="H21" s="131"/>
      <c r="I21" s="124"/>
      <c r="J21" s="118">
        <f>'SlNr für Antrag §24a'!AM17</f>
        <v>0</v>
      </c>
      <c r="K21" s="121"/>
      <c r="L21" s="121" t="str">
        <f>'SlNr für Antrag §24a'!AT17</f>
        <v>Ja</v>
      </c>
      <c r="M21" s="161" t="str">
        <f>'SlNr für Antrag §24a'!AV17</f>
        <v>-</v>
      </c>
      <c r="N21" s="157" t="str">
        <f>IF('SlNr für Antrag §24a'!AU17&gt;0,"Wird auto. genehmigt!","")</f>
        <v/>
      </c>
      <c r="P21" s="96" t="str">
        <f>'SlNr für Antrag §24a'!AP17</f>
        <v/>
      </c>
      <c r="R21" s="143"/>
      <c r="S21" s="143"/>
      <c r="T21" s="143"/>
      <c r="U21" s="143"/>
      <c r="V21" s="143"/>
      <c r="W21" s="143"/>
      <c r="X21" s="143"/>
      <c r="Y21" s="143"/>
      <c r="Z21" s="143"/>
      <c r="AA21" s="143"/>
    </row>
    <row r="22" spans="1:27" ht="22.8" x14ac:dyDescent="0.25">
      <c r="A22" s="70">
        <f>'SlNr für Antrag §24a'!B18</f>
        <v>11116</v>
      </c>
      <c r="B22" s="70" t="str">
        <f>'SlNr für Antrag §24a'!C18</f>
        <v/>
      </c>
      <c r="C22" s="70" t="str">
        <f>IF('SlNr für Antrag §24a'!D18&lt;&gt;"",'SlNr für Antrag §24a'!D18,"")</f>
        <v/>
      </c>
      <c r="D22" s="70" t="str">
        <f>'SlNr für Antrag §24a'!H18</f>
        <v>überlagerte Lebensmittelkonserven; Glas und Metall</v>
      </c>
      <c r="E22" s="70" t="str">
        <f>'SlNr für Antrag §24a'!I18</f>
        <v xml:space="preserve"> </v>
      </c>
      <c r="F22" s="69" t="str">
        <f>IF(AND('SlNr für Antrag §24a'!S18="x",'SlNr für Antrag §24a'!T18="x"),'SlNr für Antrag §24a'!U18,IF('SlNr für Antrag §24a'!S18="x","--",IF('SlNr für Antrag §24a'!T18="x",'SlNr für Antrag §24a'!U18,"**")))</f>
        <v>--</v>
      </c>
      <c r="G22" s="69" t="str">
        <f>(IF('SlNr für Antrag §24a'!AL18&lt;&gt;"",'SlNr für Antrag §24a'!AL18&amp;K22,IF(K22&lt;&gt;"",K22,IF('SlNr für Antrag §24a'!V18="X","?","**"))))</f>
        <v>**</v>
      </c>
      <c r="H22" s="131"/>
      <c r="I22" s="124"/>
      <c r="J22" s="118">
        <f>'SlNr für Antrag §24a'!AM18</f>
        <v>0</v>
      </c>
      <c r="K22" s="121"/>
      <c r="L22" s="121" t="str">
        <f>'SlNr für Antrag §24a'!AT18</f>
        <v>Nein</v>
      </c>
      <c r="M22" s="161" t="str">
        <f>'SlNr für Antrag §24a'!AV18</f>
        <v>-</v>
      </c>
      <c r="N22" s="157" t="str">
        <f>IF('SlNr für Antrag §24a'!AU18&gt;0,"Wird auto. genehmigt!","")</f>
        <v/>
      </c>
      <c r="P22" s="96" t="str">
        <f>'SlNr für Antrag §24a'!AP18</f>
        <v>X</v>
      </c>
      <c r="R22" s="143"/>
      <c r="S22" s="143"/>
      <c r="T22" s="143"/>
      <c r="U22" s="143"/>
      <c r="V22" s="143"/>
      <c r="W22" s="143"/>
      <c r="X22" s="143"/>
      <c r="Y22" s="143"/>
      <c r="Z22" s="143"/>
      <c r="AA22" s="143"/>
    </row>
    <row r="23" spans="1:27" ht="22.8" x14ac:dyDescent="0.25">
      <c r="A23" s="70">
        <f>'SlNr für Antrag §24a'!B19</f>
        <v>11116</v>
      </c>
      <c r="B23" s="70" t="str">
        <f>'SlNr für Antrag §24a'!C19</f>
        <v>77</v>
      </c>
      <c r="C23" s="70" t="str">
        <f>IF('SlNr für Antrag §24a'!D19&lt;&gt;"",'SlNr für Antrag §24a'!D19,"")</f>
        <v>g</v>
      </c>
      <c r="D23" s="70" t="str">
        <f>'SlNr für Antrag §24a'!H19</f>
        <v>überlagerte Lebensmittelkonserven; Glas und Metall</v>
      </c>
      <c r="E23" s="70" t="str">
        <f>'SlNr für Antrag §24a'!I19</f>
        <v>gefährlich kontaminiert</v>
      </c>
      <c r="F23" s="69" t="str">
        <f>IF(AND('SlNr für Antrag §24a'!S19="x",'SlNr für Antrag §24a'!T19="x"),'SlNr für Antrag §24a'!U19,IF('SlNr für Antrag §24a'!S19="x","--",IF('SlNr für Antrag §24a'!T19="x",'SlNr für Antrag §24a'!U19,"**")))</f>
        <v>**</v>
      </c>
      <c r="G23" s="69" t="str">
        <f>(IF('SlNr für Antrag §24a'!AL19&lt;&gt;"",'SlNr für Antrag §24a'!AL19&amp;K23,IF(K23&lt;&gt;"",K23,IF('SlNr für Antrag §24a'!V19="X","?","**"))))</f>
        <v>**</v>
      </c>
      <c r="H23" s="131"/>
      <c r="I23" s="124"/>
      <c r="J23" s="118">
        <f>'SlNr für Antrag §24a'!AM19</f>
        <v>0</v>
      </c>
      <c r="K23" s="121"/>
      <c r="L23" s="121" t="str">
        <f>'SlNr für Antrag §24a'!AT19</f>
        <v>Ja</v>
      </c>
      <c r="M23" s="161" t="str">
        <f>'SlNr für Antrag §24a'!AV19</f>
        <v>-</v>
      </c>
      <c r="N23" s="157" t="str">
        <f>IF('SlNr für Antrag §24a'!AU19&gt;0,"Wird auto. genehmigt!","")</f>
        <v/>
      </c>
      <c r="P23" s="96" t="str">
        <f>'SlNr für Antrag §24a'!AP19</f>
        <v/>
      </c>
      <c r="R23" s="143"/>
      <c r="S23" s="143"/>
      <c r="T23" s="143"/>
      <c r="U23" s="143"/>
      <c r="V23" s="143"/>
      <c r="W23" s="143"/>
      <c r="X23" s="143"/>
      <c r="Y23" s="143"/>
      <c r="Z23" s="143"/>
      <c r="AA23" s="143"/>
    </row>
    <row r="24" spans="1:27" ht="34.200000000000003" x14ac:dyDescent="0.25">
      <c r="A24" s="70">
        <f>'SlNr für Antrag §24a'!B20</f>
        <v>11117</v>
      </c>
      <c r="B24" s="70" t="str">
        <f>'SlNr für Antrag §24a'!C20</f>
        <v/>
      </c>
      <c r="C24" s="70" t="str">
        <f>IF('SlNr für Antrag §24a'!D20&lt;&gt;"",'SlNr für Antrag §24a'!D20,"")</f>
        <v/>
      </c>
      <c r="D24" s="70" t="str">
        <f>'SlNr für Antrag §24a'!H20</f>
        <v>Rückstände aus der Konserven- und Tiefkühlfabrikation (Obst, Gemüse, Pilze)</v>
      </c>
      <c r="E24" s="70" t="str">
        <f>'SlNr für Antrag §24a'!I20</f>
        <v xml:space="preserve"> </v>
      </c>
      <c r="F24" s="69" t="str">
        <f>IF(AND('SlNr für Antrag §24a'!S20="x",'SlNr für Antrag §24a'!T20="x"),'SlNr für Antrag §24a'!U20,IF('SlNr für Antrag §24a'!S20="x","--",IF('SlNr für Antrag §24a'!T20="x",'SlNr für Antrag §24a'!U20,"**")))</f>
        <v>--</v>
      </c>
      <c r="G24" s="69" t="str">
        <f>(IF('SlNr für Antrag §24a'!AL20&lt;&gt;"",'SlNr für Antrag §24a'!AL20&amp;K24,IF(K24&lt;&gt;"",K24,IF('SlNr für Antrag §24a'!V20="X","?","**"))))</f>
        <v>**</v>
      </c>
      <c r="H24" s="131"/>
      <c r="I24" s="124"/>
      <c r="J24" s="118">
        <f>'SlNr für Antrag §24a'!AM20</f>
        <v>0</v>
      </c>
      <c r="K24" s="121"/>
      <c r="L24" s="121" t="str">
        <f>'SlNr für Antrag §24a'!AT20</f>
        <v>Nein</v>
      </c>
      <c r="M24" s="161" t="str">
        <f>'SlNr für Antrag §24a'!AV20</f>
        <v>-</v>
      </c>
      <c r="N24" s="157" t="str">
        <f>IF('SlNr für Antrag §24a'!AU20&gt;0,"Wird auto. genehmigt!","")</f>
        <v/>
      </c>
      <c r="P24" s="96" t="str">
        <f>'SlNr für Antrag §24a'!AP20</f>
        <v>X</v>
      </c>
      <c r="R24" s="143"/>
      <c r="S24" s="143"/>
      <c r="T24" s="143"/>
      <c r="U24" s="143"/>
      <c r="V24" s="143"/>
      <c r="W24" s="143"/>
      <c r="X24" s="143"/>
      <c r="Y24" s="143"/>
      <c r="Z24" s="143"/>
      <c r="AA24" s="143"/>
    </row>
    <row r="25" spans="1:27" ht="34.200000000000003" x14ac:dyDescent="0.25">
      <c r="A25" s="70">
        <f>'SlNr für Antrag §24a'!B21</f>
        <v>11117</v>
      </c>
      <c r="B25" s="70" t="str">
        <f>'SlNr für Antrag §24a'!C21</f>
        <v>77</v>
      </c>
      <c r="C25" s="70" t="str">
        <f>IF('SlNr für Antrag §24a'!D21&lt;&gt;"",'SlNr für Antrag §24a'!D21,"")</f>
        <v>g</v>
      </c>
      <c r="D25" s="70" t="str">
        <f>'SlNr für Antrag §24a'!H21</f>
        <v>Rückstände aus der Konserven- und Tiefkühlfabrikation (Obst, Gemüse, Pilze)</v>
      </c>
      <c r="E25" s="70" t="str">
        <f>'SlNr für Antrag §24a'!I21</f>
        <v>gefährlich kontaminiert</v>
      </c>
      <c r="F25" s="69" t="str">
        <f>IF(AND('SlNr für Antrag §24a'!S21="x",'SlNr für Antrag §24a'!T21="x"),'SlNr für Antrag §24a'!U21,IF('SlNr für Antrag §24a'!S21="x","--",IF('SlNr für Antrag §24a'!T21="x",'SlNr für Antrag §24a'!U21,"**")))</f>
        <v>**</v>
      </c>
      <c r="G25" s="69" t="str">
        <f>(IF('SlNr für Antrag §24a'!AL21&lt;&gt;"",'SlNr für Antrag §24a'!AL21&amp;K25,IF(K25&lt;&gt;"",K25,IF('SlNr für Antrag §24a'!V21="X","?","**"))))</f>
        <v>**</v>
      </c>
      <c r="H25" s="131"/>
      <c r="I25" s="124"/>
      <c r="J25" s="118">
        <f>'SlNr für Antrag §24a'!AM21</f>
        <v>0</v>
      </c>
      <c r="K25" s="121"/>
      <c r="L25" s="121" t="str">
        <f>'SlNr für Antrag §24a'!AT21</f>
        <v>Ja</v>
      </c>
      <c r="M25" s="161" t="str">
        <f>'SlNr für Antrag §24a'!AV21</f>
        <v>-</v>
      </c>
      <c r="N25" s="157" t="str">
        <f>IF('SlNr für Antrag §24a'!AU21&gt;0,"Wird auto. genehmigt!","")</f>
        <v/>
      </c>
      <c r="P25" s="96" t="str">
        <f>'SlNr für Antrag §24a'!AP21</f>
        <v/>
      </c>
      <c r="R25" s="143"/>
      <c r="S25" s="143"/>
      <c r="T25" s="143"/>
      <c r="U25" s="143"/>
      <c r="V25" s="143"/>
      <c r="W25" s="143"/>
      <c r="X25" s="143"/>
      <c r="Y25" s="143"/>
      <c r="Z25" s="143"/>
      <c r="AA25" s="143"/>
    </row>
    <row r="26" spans="1:27" x14ac:dyDescent="0.25">
      <c r="A26" s="70">
        <f>'SlNr für Antrag §24a'!B22</f>
        <v>11401</v>
      </c>
      <c r="B26" s="70" t="str">
        <f>'SlNr für Antrag §24a'!C22</f>
        <v/>
      </c>
      <c r="C26" s="70" t="str">
        <f>IF('SlNr für Antrag §24a'!D22&lt;&gt;"",'SlNr für Antrag §24a'!D22,"")</f>
        <v/>
      </c>
      <c r="D26" s="70" t="str">
        <f>'SlNr für Antrag §24a'!H22</f>
        <v>überlagerte Genussmittel</v>
      </c>
      <c r="E26" s="70" t="str">
        <f>'SlNr für Antrag §24a'!I22</f>
        <v xml:space="preserve"> </v>
      </c>
      <c r="F26" s="69" t="str">
        <f>IF(AND('SlNr für Antrag §24a'!S22="x",'SlNr für Antrag §24a'!T22="x"),'SlNr für Antrag §24a'!U22,IF('SlNr für Antrag §24a'!S22="x","--",IF('SlNr für Antrag §24a'!T22="x",'SlNr für Antrag §24a'!U22,"**")))</f>
        <v>--</v>
      </c>
      <c r="G26" s="69" t="str">
        <f>(IF('SlNr für Antrag §24a'!AL22&lt;&gt;"",'SlNr für Antrag §24a'!AL22&amp;K26,IF(K26&lt;&gt;"",K26,IF('SlNr für Antrag §24a'!V22="X","?","**"))))</f>
        <v>**</v>
      </c>
      <c r="H26" s="131"/>
      <c r="I26" s="124"/>
      <c r="J26" s="118">
        <f>'SlNr für Antrag §24a'!AM22</f>
        <v>0</v>
      </c>
      <c r="K26" s="121"/>
      <c r="L26" s="121" t="str">
        <f>'SlNr für Antrag §24a'!AT22</f>
        <v>Nein</v>
      </c>
      <c r="M26" s="161" t="str">
        <f>'SlNr für Antrag §24a'!AV22</f>
        <v>-</v>
      </c>
      <c r="N26" s="157" t="str">
        <f>IF('SlNr für Antrag §24a'!AU22&gt;0,"Wird auto. genehmigt!","")</f>
        <v/>
      </c>
      <c r="P26" s="96" t="str">
        <f>'SlNr für Antrag §24a'!AP22</f>
        <v>X</v>
      </c>
      <c r="R26" s="143"/>
      <c r="S26" s="143"/>
      <c r="T26" s="143"/>
      <c r="U26" s="143"/>
      <c r="V26" s="143"/>
      <c r="W26" s="143"/>
      <c r="X26" s="143"/>
      <c r="Y26" s="143"/>
      <c r="Z26" s="143"/>
      <c r="AA26" s="143"/>
    </row>
    <row r="27" spans="1:27" x14ac:dyDescent="0.25">
      <c r="A27" s="70">
        <f>'SlNr für Antrag §24a'!B23</f>
        <v>11401</v>
      </c>
      <c r="B27" s="70" t="str">
        <f>'SlNr für Antrag §24a'!C23</f>
        <v>77</v>
      </c>
      <c r="C27" s="70" t="str">
        <f>IF('SlNr für Antrag §24a'!D23&lt;&gt;"",'SlNr für Antrag §24a'!D23,"")</f>
        <v>g</v>
      </c>
      <c r="D27" s="70" t="str">
        <f>'SlNr für Antrag §24a'!H23</f>
        <v>überlagerte Genussmittel</v>
      </c>
      <c r="E27" s="70" t="str">
        <f>'SlNr für Antrag §24a'!I23</f>
        <v>gefährlich kontaminiert</v>
      </c>
      <c r="F27" s="69" t="str">
        <f>IF(AND('SlNr für Antrag §24a'!S23="x",'SlNr für Antrag §24a'!T23="x"),'SlNr für Antrag §24a'!U23,IF('SlNr für Antrag §24a'!S23="x","--",IF('SlNr für Antrag §24a'!T23="x",'SlNr für Antrag §24a'!U23,"**")))</f>
        <v>**</v>
      </c>
      <c r="G27" s="69" t="str">
        <f>(IF('SlNr für Antrag §24a'!AL23&lt;&gt;"",'SlNr für Antrag §24a'!AL23&amp;K27,IF(K27&lt;&gt;"",K27,IF('SlNr für Antrag §24a'!V23="X","?","**"))))</f>
        <v>**</v>
      </c>
      <c r="H27" s="131"/>
      <c r="I27" s="124"/>
      <c r="J27" s="118">
        <f>'SlNr für Antrag §24a'!AM23</f>
        <v>0</v>
      </c>
      <c r="K27" s="121"/>
      <c r="L27" s="121" t="str">
        <f>'SlNr für Antrag §24a'!AT23</f>
        <v>Ja</v>
      </c>
      <c r="M27" s="161" t="str">
        <f>'SlNr für Antrag §24a'!AV23</f>
        <v>-</v>
      </c>
      <c r="N27" s="157" t="str">
        <f>IF('SlNr für Antrag §24a'!AU23&gt;0,"Wird auto. genehmigt!","")</f>
        <v/>
      </c>
      <c r="P27" s="96" t="str">
        <f>'SlNr für Antrag §24a'!AP23</f>
        <v/>
      </c>
      <c r="R27" s="143"/>
      <c r="S27" s="143"/>
      <c r="T27" s="143"/>
      <c r="U27" s="143"/>
      <c r="V27" s="143"/>
      <c r="W27" s="143"/>
      <c r="X27" s="143"/>
      <c r="Y27" s="143"/>
      <c r="Z27" s="143"/>
      <c r="AA27" s="143"/>
    </row>
    <row r="28" spans="1:27" ht="22.8" x14ac:dyDescent="0.25">
      <c r="A28" s="70">
        <f>'SlNr für Antrag §24a'!B24</f>
        <v>11402</v>
      </c>
      <c r="B28" s="70" t="str">
        <f>'SlNr für Antrag §24a'!C24</f>
        <v/>
      </c>
      <c r="C28" s="70" t="str">
        <f>IF('SlNr für Antrag §24a'!D24&lt;&gt;"",'SlNr für Antrag §24a'!D24,"")</f>
        <v/>
      </c>
      <c r="D28" s="70" t="str">
        <f>'SlNr für Antrag §24a'!H24</f>
        <v>Tabakstaub, Tabakgrus, Tabakrippen</v>
      </c>
      <c r="E28" s="70" t="str">
        <f>'SlNr für Antrag §24a'!I24</f>
        <v xml:space="preserve"> </v>
      </c>
      <c r="F28" s="69" t="str">
        <f>IF(AND('SlNr für Antrag §24a'!S24="x",'SlNr für Antrag §24a'!T24="x"),'SlNr für Antrag §24a'!U24,IF('SlNr für Antrag §24a'!S24="x","--",IF('SlNr für Antrag §24a'!T24="x",'SlNr für Antrag §24a'!U24,"**")))</f>
        <v>--</v>
      </c>
      <c r="G28" s="69" t="str">
        <f>(IF('SlNr für Antrag §24a'!AL24&lt;&gt;"",'SlNr für Antrag §24a'!AL24&amp;K28,IF(K28&lt;&gt;"",K28,IF('SlNr für Antrag §24a'!V24="X","?","**"))))</f>
        <v>**</v>
      </c>
      <c r="H28" s="131"/>
      <c r="I28" s="124"/>
      <c r="J28" s="118">
        <f>'SlNr für Antrag §24a'!AM24</f>
        <v>0</v>
      </c>
      <c r="K28" s="121"/>
      <c r="L28" s="121" t="str">
        <f>'SlNr für Antrag §24a'!AT24</f>
        <v>Nein</v>
      </c>
      <c r="M28" s="161" t="str">
        <f>'SlNr für Antrag §24a'!AV24</f>
        <v>-</v>
      </c>
      <c r="N28" s="157" t="str">
        <f>IF('SlNr für Antrag §24a'!AU24&gt;0,"Wird auto. genehmigt!","")</f>
        <v/>
      </c>
      <c r="P28" s="96" t="str">
        <f>'SlNr für Antrag §24a'!AP24</f>
        <v>X</v>
      </c>
      <c r="R28" s="143"/>
      <c r="S28" s="143"/>
      <c r="T28" s="143"/>
      <c r="U28" s="143"/>
      <c r="V28" s="143"/>
      <c r="W28" s="143"/>
      <c r="X28" s="143"/>
      <c r="Y28" s="143"/>
      <c r="Z28" s="143"/>
      <c r="AA28" s="143"/>
    </row>
    <row r="29" spans="1:27" ht="22.8" x14ac:dyDescent="0.25">
      <c r="A29" s="70">
        <f>'SlNr für Antrag §24a'!B25</f>
        <v>11402</v>
      </c>
      <c r="B29" s="70" t="str">
        <f>'SlNr für Antrag §24a'!C25</f>
        <v>77</v>
      </c>
      <c r="C29" s="70" t="str">
        <f>IF('SlNr für Antrag §24a'!D25&lt;&gt;"",'SlNr für Antrag §24a'!D25,"")</f>
        <v>g</v>
      </c>
      <c r="D29" s="70" t="str">
        <f>'SlNr für Antrag §24a'!H25</f>
        <v>Tabakstaub, Tabakgrus, Tabakrippen</v>
      </c>
      <c r="E29" s="70" t="str">
        <f>'SlNr für Antrag §24a'!I25</f>
        <v>gefährlich kontaminiert</v>
      </c>
      <c r="F29" s="69" t="str">
        <f>IF(AND('SlNr für Antrag §24a'!S25="x",'SlNr für Antrag §24a'!T25="x"),'SlNr für Antrag §24a'!U25,IF('SlNr für Antrag §24a'!S25="x","--",IF('SlNr für Antrag §24a'!T25="x",'SlNr für Antrag §24a'!U25,"**")))</f>
        <v>**</v>
      </c>
      <c r="G29" s="69" t="str">
        <f>(IF('SlNr für Antrag §24a'!AL25&lt;&gt;"",'SlNr für Antrag §24a'!AL25&amp;K29,IF(K29&lt;&gt;"",K29,IF('SlNr für Antrag §24a'!V25="X","?","**"))))</f>
        <v>**</v>
      </c>
      <c r="H29" s="131"/>
      <c r="I29" s="124"/>
      <c r="J29" s="118">
        <f>'SlNr für Antrag §24a'!AM25</f>
        <v>0</v>
      </c>
      <c r="K29" s="121"/>
      <c r="L29" s="121" t="str">
        <f>'SlNr für Antrag §24a'!AT25</f>
        <v>Ja</v>
      </c>
      <c r="M29" s="161" t="str">
        <f>'SlNr für Antrag §24a'!AV25</f>
        <v>-</v>
      </c>
      <c r="N29" s="157" t="str">
        <f>IF('SlNr für Antrag §24a'!AU25&gt;0,"Wird auto. genehmigt!","")</f>
        <v/>
      </c>
      <c r="P29" s="96" t="str">
        <f>'SlNr für Antrag §24a'!AP25</f>
        <v/>
      </c>
      <c r="R29" s="143"/>
      <c r="S29" s="143"/>
      <c r="T29" s="143"/>
      <c r="U29" s="143"/>
      <c r="V29" s="143"/>
      <c r="W29" s="143"/>
      <c r="X29" s="143"/>
      <c r="Y29" s="143"/>
      <c r="Z29" s="143"/>
      <c r="AA29" s="143"/>
    </row>
    <row r="30" spans="1:27" x14ac:dyDescent="0.25">
      <c r="A30" s="70">
        <f>'SlNr für Antrag §24a'!B26</f>
        <v>11404</v>
      </c>
      <c r="B30" s="70" t="str">
        <f>'SlNr für Antrag §24a'!C26</f>
        <v/>
      </c>
      <c r="C30" s="70" t="str">
        <f>IF('SlNr für Antrag §24a'!D26&lt;&gt;"",'SlNr für Antrag §24a'!D26,"")</f>
        <v/>
      </c>
      <c r="D30" s="70" t="str">
        <f>'SlNr für Antrag §24a'!H26</f>
        <v>Malztreber, Malzkeime, Malzstaub</v>
      </c>
      <c r="E30" s="70" t="str">
        <f>'SlNr für Antrag §24a'!I26</f>
        <v xml:space="preserve"> </v>
      </c>
      <c r="F30" s="69" t="str">
        <f>IF(AND('SlNr für Antrag §24a'!S26="x",'SlNr für Antrag §24a'!T26="x"),'SlNr für Antrag §24a'!U26,IF('SlNr für Antrag §24a'!S26="x","--",IF('SlNr für Antrag §24a'!T26="x",'SlNr für Antrag §24a'!U26,"**")))</f>
        <v>--</v>
      </c>
      <c r="G30" s="69" t="str">
        <f>(IF('SlNr für Antrag §24a'!AL26&lt;&gt;"",'SlNr für Antrag §24a'!AL26&amp;K30,IF(K30&lt;&gt;"",K30,IF('SlNr für Antrag §24a'!V26="X","?","**"))))</f>
        <v>**</v>
      </c>
      <c r="H30" s="131"/>
      <c r="I30" s="124"/>
      <c r="J30" s="118">
        <f>'SlNr für Antrag §24a'!AM26</f>
        <v>0</v>
      </c>
      <c r="K30" s="121"/>
      <c r="L30" s="121" t="str">
        <f>'SlNr für Antrag §24a'!AT26</f>
        <v>Nein</v>
      </c>
      <c r="M30" s="161" t="str">
        <f>'SlNr für Antrag §24a'!AV26</f>
        <v>-</v>
      </c>
      <c r="N30" s="157" t="str">
        <f>IF('SlNr für Antrag §24a'!AU26&gt;0,"Wird auto. genehmigt!","")</f>
        <v/>
      </c>
      <c r="P30" s="96" t="str">
        <f>'SlNr für Antrag §24a'!AP26</f>
        <v>X</v>
      </c>
      <c r="R30" s="143"/>
      <c r="S30" s="143"/>
      <c r="T30" s="143"/>
      <c r="U30" s="143"/>
      <c r="V30" s="143"/>
      <c r="W30" s="143"/>
      <c r="X30" s="143"/>
      <c r="Y30" s="143"/>
      <c r="Z30" s="143"/>
      <c r="AA30" s="143"/>
    </row>
    <row r="31" spans="1:27" x14ac:dyDescent="0.25">
      <c r="A31" s="70">
        <f>'SlNr für Antrag §24a'!B27</f>
        <v>11404</v>
      </c>
      <c r="B31" s="70" t="str">
        <f>'SlNr für Antrag §24a'!C27</f>
        <v>77</v>
      </c>
      <c r="C31" s="70" t="str">
        <f>IF('SlNr für Antrag §24a'!D27&lt;&gt;"",'SlNr für Antrag §24a'!D27,"")</f>
        <v>g</v>
      </c>
      <c r="D31" s="70" t="str">
        <f>'SlNr für Antrag §24a'!H27</f>
        <v>Malztreber, Malzkeime, Malzstaub</v>
      </c>
      <c r="E31" s="70" t="str">
        <f>'SlNr für Antrag §24a'!I27</f>
        <v>gefährlich kontaminiert</v>
      </c>
      <c r="F31" s="69" t="str">
        <f>IF(AND('SlNr für Antrag §24a'!S27="x",'SlNr für Antrag §24a'!T27="x"),'SlNr für Antrag §24a'!U27,IF('SlNr für Antrag §24a'!S27="x","--",IF('SlNr für Antrag §24a'!T27="x",'SlNr für Antrag §24a'!U27,"**")))</f>
        <v>**</v>
      </c>
      <c r="G31" s="69" t="str">
        <f>(IF('SlNr für Antrag §24a'!AL27&lt;&gt;"",'SlNr für Antrag §24a'!AL27&amp;K31,IF(K31&lt;&gt;"",K31,IF('SlNr für Antrag §24a'!V27="X","?","**"))))</f>
        <v>**</v>
      </c>
      <c r="H31" s="131"/>
      <c r="I31" s="124"/>
      <c r="J31" s="118">
        <f>'SlNr für Antrag §24a'!AM27</f>
        <v>0</v>
      </c>
      <c r="K31" s="121"/>
      <c r="L31" s="121" t="str">
        <f>'SlNr für Antrag §24a'!AT27</f>
        <v>Ja</v>
      </c>
      <c r="M31" s="161" t="str">
        <f>'SlNr für Antrag §24a'!AV27</f>
        <v>-</v>
      </c>
      <c r="N31" s="157" t="str">
        <f>IF('SlNr für Antrag §24a'!AU27&gt;0,"Wird auto. genehmigt!","")</f>
        <v/>
      </c>
      <c r="P31" s="96" t="str">
        <f>'SlNr für Antrag §24a'!AP27</f>
        <v/>
      </c>
      <c r="R31" s="143"/>
      <c r="S31" s="143"/>
      <c r="T31" s="143"/>
      <c r="U31" s="143"/>
      <c r="V31" s="143"/>
      <c r="W31" s="143"/>
      <c r="X31" s="143"/>
      <c r="Y31" s="143"/>
      <c r="Z31" s="143"/>
      <c r="AA31" s="143"/>
    </row>
    <row r="32" spans="1:27" x14ac:dyDescent="0.25">
      <c r="A32" s="70">
        <f>'SlNr für Antrag §24a'!B28</f>
        <v>11405</v>
      </c>
      <c r="B32" s="70" t="str">
        <f>'SlNr für Antrag §24a'!C28</f>
        <v/>
      </c>
      <c r="C32" s="70" t="str">
        <f>IF('SlNr für Antrag §24a'!D28&lt;&gt;"",'SlNr für Antrag §24a'!D28,"")</f>
        <v/>
      </c>
      <c r="D32" s="70" t="str">
        <f>'SlNr für Antrag §24a'!H28</f>
        <v>Hopfentreber</v>
      </c>
      <c r="E32" s="70" t="str">
        <f>'SlNr für Antrag §24a'!I28</f>
        <v xml:space="preserve"> </v>
      </c>
      <c r="F32" s="69" t="str">
        <f>IF(AND('SlNr für Antrag §24a'!S28="x",'SlNr für Antrag §24a'!T28="x"),'SlNr für Antrag §24a'!U28,IF('SlNr für Antrag §24a'!S28="x","--",IF('SlNr für Antrag §24a'!T28="x",'SlNr für Antrag §24a'!U28,"**")))</f>
        <v>--</v>
      </c>
      <c r="G32" s="69" t="str">
        <f>(IF('SlNr für Antrag §24a'!AL28&lt;&gt;"",'SlNr für Antrag §24a'!AL28&amp;K32,IF(K32&lt;&gt;"",K32,IF('SlNr für Antrag §24a'!V28="X","?","**"))))</f>
        <v>**</v>
      </c>
      <c r="H32" s="131"/>
      <c r="I32" s="124"/>
      <c r="J32" s="118">
        <f>'SlNr für Antrag §24a'!AM28</f>
        <v>0</v>
      </c>
      <c r="K32" s="121"/>
      <c r="L32" s="121" t="str">
        <f>'SlNr für Antrag §24a'!AT28</f>
        <v>Nein</v>
      </c>
      <c r="M32" s="161" t="str">
        <f>'SlNr für Antrag §24a'!AV28</f>
        <v>-</v>
      </c>
      <c r="N32" s="157" t="str">
        <f>IF('SlNr für Antrag §24a'!AU28&gt;0,"Wird auto. genehmigt!","")</f>
        <v/>
      </c>
      <c r="P32" s="96" t="str">
        <f>'SlNr für Antrag §24a'!AP28</f>
        <v>X</v>
      </c>
      <c r="R32" s="143"/>
      <c r="S32" s="143"/>
      <c r="T32" s="143"/>
      <c r="U32" s="143"/>
      <c r="V32" s="143"/>
      <c r="W32" s="143"/>
      <c r="X32" s="143"/>
      <c r="Y32" s="143"/>
      <c r="Z32" s="143"/>
      <c r="AA32" s="143"/>
    </row>
    <row r="33" spans="1:27" x14ac:dyDescent="0.25">
      <c r="A33" s="70">
        <f>'SlNr für Antrag §24a'!B29</f>
        <v>11405</v>
      </c>
      <c r="B33" s="70" t="str">
        <f>'SlNr für Antrag §24a'!C29</f>
        <v>77</v>
      </c>
      <c r="C33" s="70" t="str">
        <f>IF('SlNr für Antrag §24a'!D29&lt;&gt;"",'SlNr für Antrag §24a'!D29,"")</f>
        <v>g</v>
      </c>
      <c r="D33" s="70" t="str">
        <f>'SlNr für Antrag §24a'!H29</f>
        <v>Hopfentreber</v>
      </c>
      <c r="E33" s="70" t="str">
        <f>'SlNr für Antrag §24a'!I29</f>
        <v>gefährlich kontaminiert</v>
      </c>
      <c r="F33" s="69" t="str">
        <f>IF(AND('SlNr für Antrag §24a'!S29="x",'SlNr für Antrag §24a'!T29="x"),'SlNr für Antrag §24a'!U29,IF('SlNr für Antrag §24a'!S29="x","--",IF('SlNr für Antrag §24a'!T29="x",'SlNr für Antrag §24a'!U29,"**")))</f>
        <v>**</v>
      </c>
      <c r="G33" s="69" t="str">
        <f>(IF('SlNr für Antrag §24a'!AL29&lt;&gt;"",'SlNr für Antrag §24a'!AL29&amp;K33,IF(K33&lt;&gt;"",K33,IF('SlNr für Antrag §24a'!V29="X","?","**"))))</f>
        <v>**</v>
      </c>
      <c r="H33" s="131"/>
      <c r="I33" s="124"/>
      <c r="J33" s="118">
        <f>'SlNr für Antrag §24a'!AM29</f>
        <v>0</v>
      </c>
      <c r="K33" s="121"/>
      <c r="L33" s="121" t="str">
        <f>'SlNr für Antrag §24a'!AT29</f>
        <v>Ja</v>
      </c>
      <c r="M33" s="161" t="str">
        <f>'SlNr für Antrag §24a'!AV29</f>
        <v>-</v>
      </c>
      <c r="N33" s="157" t="str">
        <f>IF('SlNr für Antrag §24a'!AU29&gt;0,"Wird auto. genehmigt!","")</f>
        <v/>
      </c>
      <c r="P33" s="96" t="str">
        <f>'SlNr für Antrag §24a'!AP29</f>
        <v/>
      </c>
      <c r="R33" s="143"/>
      <c r="S33" s="143"/>
      <c r="T33" s="143"/>
      <c r="U33" s="143"/>
      <c r="V33" s="143"/>
      <c r="W33" s="143"/>
      <c r="X33" s="143"/>
      <c r="Y33" s="143"/>
      <c r="Z33" s="143"/>
      <c r="AA33" s="143"/>
    </row>
    <row r="34" spans="1:27" x14ac:dyDescent="0.25">
      <c r="A34" s="70">
        <f>'SlNr für Antrag §24a'!B30</f>
        <v>11406</v>
      </c>
      <c r="B34" s="70" t="str">
        <f>'SlNr für Antrag §24a'!C30</f>
        <v/>
      </c>
      <c r="C34" s="70" t="str">
        <f>IF('SlNr für Antrag §24a'!D30&lt;&gt;"",'SlNr für Antrag §24a'!D30,"")</f>
        <v/>
      </c>
      <c r="D34" s="70" t="str">
        <f>'SlNr für Antrag §24a'!H30</f>
        <v>Ausputz- und Schwimmgerste</v>
      </c>
      <c r="E34" s="70" t="str">
        <f>'SlNr für Antrag §24a'!I30</f>
        <v xml:space="preserve"> </v>
      </c>
      <c r="F34" s="69" t="str">
        <f>IF(AND('SlNr für Antrag §24a'!S30="x",'SlNr für Antrag §24a'!T30="x"),'SlNr für Antrag §24a'!U30,IF('SlNr für Antrag §24a'!S30="x","--",IF('SlNr für Antrag §24a'!T30="x",'SlNr für Antrag §24a'!U30,"**")))</f>
        <v>--</v>
      </c>
      <c r="G34" s="69" t="str">
        <f>(IF('SlNr für Antrag §24a'!AL30&lt;&gt;"",'SlNr für Antrag §24a'!AL30&amp;K34,IF(K34&lt;&gt;"",K34,IF('SlNr für Antrag §24a'!V30="X","?","**"))))</f>
        <v>**</v>
      </c>
      <c r="H34" s="131"/>
      <c r="I34" s="124"/>
      <c r="J34" s="118">
        <f>'SlNr für Antrag §24a'!AM30</f>
        <v>0</v>
      </c>
      <c r="K34" s="121"/>
      <c r="L34" s="121" t="str">
        <f>'SlNr für Antrag §24a'!AT30</f>
        <v>Nein</v>
      </c>
      <c r="M34" s="161" t="str">
        <f>'SlNr für Antrag §24a'!AV30</f>
        <v>-</v>
      </c>
      <c r="N34" s="157" t="str">
        <f>IF('SlNr für Antrag §24a'!AU30&gt;0,"Wird auto. genehmigt!","")</f>
        <v/>
      </c>
      <c r="P34" s="96" t="str">
        <f>'SlNr für Antrag §24a'!AP30</f>
        <v>X</v>
      </c>
      <c r="R34" s="143"/>
      <c r="S34" s="143"/>
      <c r="T34" s="143"/>
      <c r="U34" s="143"/>
      <c r="V34" s="143"/>
      <c r="W34" s="143"/>
      <c r="X34" s="143"/>
      <c r="Y34" s="143"/>
      <c r="Z34" s="143"/>
      <c r="AA34" s="143"/>
    </row>
    <row r="35" spans="1:27" x14ac:dyDescent="0.25">
      <c r="A35" s="70">
        <f>'SlNr für Antrag §24a'!B31</f>
        <v>11406</v>
      </c>
      <c r="B35" s="70" t="str">
        <f>'SlNr für Antrag §24a'!C31</f>
        <v>77</v>
      </c>
      <c r="C35" s="70" t="str">
        <f>IF('SlNr für Antrag §24a'!D31&lt;&gt;"",'SlNr für Antrag §24a'!D31,"")</f>
        <v>g</v>
      </c>
      <c r="D35" s="70" t="str">
        <f>'SlNr für Antrag §24a'!H31</f>
        <v>Ausputz- und Schwimmgerste</v>
      </c>
      <c r="E35" s="70" t="str">
        <f>'SlNr für Antrag §24a'!I31</f>
        <v>gefährlich kontaminiert</v>
      </c>
      <c r="F35" s="69" t="str">
        <f>IF(AND('SlNr für Antrag §24a'!S31="x",'SlNr für Antrag §24a'!T31="x"),'SlNr für Antrag §24a'!U31,IF('SlNr für Antrag §24a'!S31="x","--",IF('SlNr für Antrag §24a'!T31="x",'SlNr für Antrag §24a'!U31,"**")))</f>
        <v>**</v>
      </c>
      <c r="G35" s="69" t="str">
        <f>(IF('SlNr für Antrag §24a'!AL31&lt;&gt;"",'SlNr für Antrag §24a'!AL31&amp;K35,IF(K35&lt;&gt;"",K35,IF('SlNr für Antrag §24a'!V31="X","?","**"))))</f>
        <v>**</v>
      </c>
      <c r="H35" s="131"/>
      <c r="I35" s="124"/>
      <c r="J35" s="118">
        <f>'SlNr für Antrag §24a'!AM31</f>
        <v>0</v>
      </c>
      <c r="K35" s="121"/>
      <c r="L35" s="121" t="str">
        <f>'SlNr für Antrag §24a'!AT31</f>
        <v>Ja</v>
      </c>
      <c r="M35" s="161" t="str">
        <f>'SlNr für Antrag §24a'!AV31</f>
        <v>-</v>
      </c>
      <c r="N35" s="157" t="str">
        <f>IF('SlNr für Antrag §24a'!AU31&gt;0,"Wird auto. genehmigt!","")</f>
        <v/>
      </c>
      <c r="P35" s="96" t="str">
        <f>'SlNr für Antrag §24a'!AP31</f>
        <v/>
      </c>
      <c r="R35" s="143"/>
      <c r="S35" s="143"/>
      <c r="T35" s="143"/>
      <c r="U35" s="143"/>
      <c r="V35" s="143"/>
      <c r="W35" s="143"/>
      <c r="X35" s="143"/>
      <c r="Y35" s="143"/>
      <c r="Z35" s="143"/>
      <c r="AA35" s="143"/>
    </row>
    <row r="36" spans="1:27" ht="22.8" x14ac:dyDescent="0.25">
      <c r="A36" s="70">
        <f>'SlNr für Antrag §24a'!B32</f>
        <v>11407</v>
      </c>
      <c r="B36" s="70" t="str">
        <f>'SlNr für Antrag §24a'!C32</f>
        <v/>
      </c>
      <c r="C36" s="70" t="str">
        <f>IF('SlNr für Antrag §24a'!D32&lt;&gt;"",'SlNr für Antrag §24a'!D32,"")</f>
        <v/>
      </c>
      <c r="D36" s="70" t="str">
        <f>'SlNr für Antrag §24a'!H32</f>
        <v>Obst-, Getreide- und Kartoffelschlempe</v>
      </c>
      <c r="E36" s="70" t="str">
        <f>'SlNr für Antrag §24a'!I32</f>
        <v xml:space="preserve"> </v>
      </c>
      <c r="F36" s="69" t="str">
        <f>IF(AND('SlNr für Antrag §24a'!S32="x",'SlNr für Antrag §24a'!T32="x"),'SlNr für Antrag §24a'!U32,IF('SlNr für Antrag §24a'!S32="x","--",IF('SlNr für Antrag §24a'!T32="x",'SlNr für Antrag §24a'!U32,"**")))</f>
        <v>--</v>
      </c>
      <c r="G36" s="69" t="str">
        <f>(IF('SlNr für Antrag §24a'!AL32&lt;&gt;"",'SlNr für Antrag §24a'!AL32&amp;K36,IF(K36&lt;&gt;"",K36,IF('SlNr für Antrag §24a'!V32="X","?","**"))))</f>
        <v>**</v>
      </c>
      <c r="H36" s="131"/>
      <c r="I36" s="124"/>
      <c r="J36" s="118">
        <f>'SlNr für Antrag §24a'!AM32</f>
        <v>0</v>
      </c>
      <c r="K36" s="121"/>
      <c r="L36" s="121" t="str">
        <f>'SlNr für Antrag §24a'!AT32</f>
        <v>Nein</v>
      </c>
      <c r="M36" s="161" t="str">
        <f>'SlNr für Antrag §24a'!AV32</f>
        <v>-</v>
      </c>
      <c r="N36" s="157" t="str">
        <f>IF('SlNr für Antrag §24a'!AU32&gt;0,"Wird auto. genehmigt!","")</f>
        <v/>
      </c>
      <c r="P36" s="96" t="str">
        <f>'SlNr für Antrag §24a'!AP32</f>
        <v>X</v>
      </c>
      <c r="R36" s="143"/>
      <c r="S36" s="143"/>
      <c r="T36" s="143"/>
      <c r="U36" s="143"/>
      <c r="V36" s="143"/>
      <c r="W36" s="143"/>
      <c r="X36" s="143"/>
      <c r="Y36" s="143"/>
      <c r="Z36" s="143"/>
      <c r="AA36" s="143"/>
    </row>
    <row r="37" spans="1:27" ht="22.8" x14ac:dyDescent="0.25">
      <c r="A37" s="70">
        <f>'SlNr für Antrag §24a'!B33</f>
        <v>11407</v>
      </c>
      <c r="B37" s="70" t="str">
        <f>'SlNr für Antrag §24a'!C33</f>
        <v>77</v>
      </c>
      <c r="C37" s="70" t="str">
        <f>IF('SlNr für Antrag §24a'!D33&lt;&gt;"",'SlNr für Antrag §24a'!D33,"")</f>
        <v>g</v>
      </c>
      <c r="D37" s="70" t="str">
        <f>'SlNr für Antrag §24a'!H33</f>
        <v>Obst-, Getreide- und Kartoffelschlempe</v>
      </c>
      <c r="E37" s="70" t="str">
        <f>'SlNr für Antrag §24a'!I33</f>
        <v>gefährlich kontaminiert</v>
      </c>
      <c r="F37" s="69" t="str">
        <f>IF(AND('SlNr für Antrag §24a'!S33="x",'SlNr für Antrag §24a'!T33="x"),'SlNr für Antrag §24a'!U33,IF('SlNr für Antrag §24a'!S33="x","--",IF('SlNr für Antrag §24a'!T33="x",'SlNr für Antrag §24a'!U33,"**")))</f>
        <v>**</v>
      </c>
      <c r="G37" s="69" t="str">
        <f>(IF('SlNr für Antrag §24a'!AL33&lt;&gt;"",'SlNr für Antrag §24a'!AL33&amp;K37,IF(K37&lt;&gt;"",K37,IF('SlNr für Antrag §24a'!V33="X","?","**"))))</f>
        <v>**</v>
      </c>
      <c r="H37" s="131"/>
      <c r="I37" s="124"/>
      <c r="J37" s="118">
        <f>'SlNr für Antrag §24a'!AM33</f>
        <v>0</v>
      </c>
      <c r="K37" s="121"/>
      <c r="L37" s="121" t="str">
        <f>'SlNr für Antrag §24a'!AT33</f>
        <v>Ja</v>
      </c>
      <c r="M37" s="161" t="str">
        <f>'SlNr für Antrag §24a'!AV33</f>
        <v>-</v>
      </c>
      <c r="N37" s="157" t="str">
        <f>IF('SlNr für Antrag §24a'!AU33&gt;0,"Wird auto. genehmigt!","")</f>
        <v/>
      </c>
      <c r="P37" s="96" t="str">
        <f>'SlNr für Antrag §24a'!AP33</f>
        <v/>
      </c>
      <c r="R37" s="143"/>
      <c r="S37" s="143"/>
      <c r="T37" s="143"/>
      <c r="U37" s="143"/>
      <c r="V37" s="143"/>
      <c r="W37" s="143"/>
      <c r="X37" s="143"/>
      <c r="Y37" s="143"/>
      <c r="Z37" s="143"/>
      <c r="AA37" s="143"/>
    </row>
    <row r="38" spans="1:27" x14ac:dyDescent="0.25">
      <c r="A38" s="70">
        <f>'SlNr für Antrag §24a'!B34</f>
        <v>11411</v>
      </c>
      <c r="B38" s="70" t="str">
        <f>'SlNr für Antrag §24a'!C34</f>
        <v/>
      </c>
      <c r="C38" s="70" t="str">
        <f>IF('SlNr für Antrag §24a'!D34&lt;&gt;"",'SlNr für Antrag §24a'!D34,"")</f>
        <v/>
      </c>
      <c r="D38" s="70" t="str">
        <f>'SlNr für Antrag §24a'!H34</f>
        <v>Trub und Schlamm aus Brauereien</v>
      </c>
      <c r="E38" s="70" t="str">
        <f>'SlNr für Antrag §24a'!I34</f>
        <v xml:space="preserve"> </v>
      </c>
      <c r="F38" s="69" t="str">
        <f>IF(AND('SlNr für Antrag §24a'!S34="x",'SlNr für Antrag §24a'!T34="x"),'SlNr für Antrag §24a'!U34,IF('SlNr für Antrag §24a'!S34="x","--",IF('SlNr für Antrag §24a'!T34="x",'SlNr für Antrag §24a'!U34,"**")))</f>
        <v>--</v>
      </c>
      <c r="G38" s="69" t="str">
        <f>(IF('SlNr für Antrag §24a'!AL34&lt;&gt;"",'SlNr für Antrag §24a'!AL34&amp;K38,IF(K38&lt;&gt;"",K38,IF('SlNr für Antrag §24a'!V34="X","?","**"))))</f>
        <v>**</v>
      </c>
      <c r="H38" s="131"/>
      <c r="I38" s="124"/>
      <c r="J38" s="118">
        <f>'SlNr für Antrag §24a'!AM34</f>
        <v>0</v>
      </c>
      <c r="K38" s="121"/>
      <c r="L38" s="121" t="str">
        <f>'SlNr für Antrag §24a'!AT34</f>
        <v>Nein</v>
      </c>
      <c r="M38" s="161" t="str">
        <f>'SlNr für Antrag §24a'!AV34</f>
        <v>-</v>
      </c>
      <c r="N38" s="157" t="str">
        <f>IF('SlNr für Antrag §24a'!AU34&gt;0,"Wird auto. genehmigt!","")</f>
        <v/>
      </c>
      <c r="P38" s="96" t="str">
        <f>'SlNr für Antrag §24a'!AP34</f>
        <v>X</v>
      </c>
      <c r="R38" s="143"/>
      <c r="S38" s="143"/>
      <c r="T38" s="143"/>
      <c r="U38" s="143"/>
      <c r="V38" s="143"/>
      <c r="W38" s="143"/>
      <c r="X38" s="143"/>
      <c r="Y38" s="143"/>
      <c r="Z38" s="143"/>
      <c r="AA38" s="143"/>
    </row>
    <row r="39" spans="1:27" x14ac:dyDescent="0.25">
      <c r="A39" s="70">
        <f>'SlNr für Antrag §24a'!B35</f>
        <v>11411</v>
      </c>
      <c r="B39" s="70" t="str">
        <f>'SlNr für Antrag §24a'!C35</f>
        <v>77</v>
      </c>
      <c r="C39" s="70" t="str">
        <f>IF('SlNr für Antrag §24a'!D35&lt;&gt;"",'SlNr für Antrag §24a'!D35,"")</f>
        <v>g</v>
      </c>
      <c r="D39" s="70" t="str">
        <f>'SlNr für Antrag §24a'!H35</f>
        <v>Trub und Schlamm aus Brauereien</v>
      </c>
      <c r="E39" s="70" t="str">
        <f>'SlNr für Antrag §24a'!I35</f>
        <v>gefährlich kontaminiert</v>
      </c>
      <c r="F39" s="69" t="str">
        <f>IF(AND('SlNr für Antrag §24a'!S35="x",'SlNr für Antrag §24a'!T35="x"),'SlNr für Antrag §24a'!U35,IF('SlNr für Antrag §24a'!S35="x","--",IF('SlNr für Antrag §24a'!T35="x",'SlNr für Antrag §24a'!U35,"**")))</f>
        <v>**</v>
      </c>
      <c r="G39" s="69" t="str">
        <f>(IF('SlNr für Antrag §24a'!AL35&lt;&gt;"",'SlNr für Antrag §24a'!AL35&amp;K39,IF(K39&lt;&gt;"",K39,IF('SlNr für Antrag §24a'!V35="X","?","**"))))</f>
        <v>**</v>
      </c>
      <c r="H39" s="131"/>
      <c r="I39" s="124"/>
      <c r="J39" s="118">
        <f>'SlNr für Antrag §24a'!AM35</f>
        <v>0</v>
      </c>
      <c r="K39" s="121"/>
      <c r="L39" s="121" t="str">
        <f>'SlNr für Antrag §24a'!AT35</f>
        <v>Ja</v>
      </c>
      <c r="M39" s="161" t="str">
        <f>'SlNr für Antrag §24a'!AV35</f>
        <v>-</v>
      </c>
      <c r="N39" s="157" t="str">
        <f>IF('SlNr für Antrag §24a'!AU35&gt;0,"Wird auto. genehmigt!","")</f>
        <v/>
      </c>
      <c r="P39" s="96" t="str">
        <f>'SlNr für Antrag §24a'!AP35</f>
        <v/>
      </c>
      <c r="R39" s="143"/>
      <c r="S39" s="143"/>
      <c r="T39" s="143"/>
      <c r="U39" s="143"/>
      <c r="V39" s="143"/>
      <c r="W39" s="143"/>
      <c r="X39" s="143"/>
      <c r="Y39" s="143"/>
      <c r="Z39" s="143"/>
      <c r="AA39" s="143"/>
    </row>
    <row r="40" spans="1:27" x14ac:dyDescent="0.25">
      <c r="A40" s="70">
        <f>'SlNr für Antrag §24a'!B36</f>
        <v>11413</v>
      </c>
      <c r="B40" s="70" t="str">
        <f>'SlNr für Antrag §24a'!C36</f>
        <v/>
      </c>
      <c r="C40" s="70" t="str">
        <f>IF('SlNr für Antrag §24a'!D36&lt;&gt;"",'SlNr für Antrag §24a'!D36,"")</f>
        <v/>
      </c>
      <c r="D40" s="70" t="str">
        <f>'SlNr für Antrag §24a'!H36</f>
        <v>Schlamm aus der Weinbereitung</v>
      </c>
      <c r="E40" s="70" t="str">
        <f>'SlNr für Antrag §24a'!I36</f>
        <v xml:space="preserve"> </v>
      </c>
      <c r="F40" s="69" t="str">
        <f>IF(AND('SlNr für Antrag §24a'!S36="x",'SlNr für Antrag §24a'!T36="x"),'SlNr für Antrag §24a'!U36,IF('SlNr für Antrag §24a'!S36="x","--",IF('SlNr für Antrag §24a'!T36="x",'SlNr für Antrag §24a'!U36,"**")))</f>
        <v>--</v>
      </c>
      <c r="G40" s="69" t="str">
        <f>(IF('SlNr für Antrag §24a'!AL36&lt;&gt;"",'SlNr für Antrag §24a'!AL36&amp;K40,IF(K40&lt;&gt;"",K40,IF('SlNr für Antrag §24a'!V36="X","?","**"))))</f>
        <v>**</v>
      </c>
      <c r="H40" s="131"/>
      <c r="I40" s="124"/>
      <c r="J40" s="118">
        <f>'SlNr für Antrag §24a'!AM36</f>
        <v>0</v>
      </c>
      <c r="K40" s="121"/>
      <c r="L40" s="121" t="str">
        <f>'SlNr für Antrag §24a'!AT36</f>
        <v>Nein</v>
      </c>
      <c r="M40" s="161" t="str">
        <f>'SlNr für Antrag §24a'!AV36</f>
        <v>-</v>
      </c>
      <c r="N40" s="157" t="str">
        <f>IF('SlNr für Antrag §24a'!AU36&gt;0,"Wird auto. genehmigt!","")</f>
        <v/>
      </c>
      <c r="P40" s="96" t="str">
        <f>'SlNr für Antrag §24a'!AP36</f>
        <v>X</v>
      </c>
      <c r="R40" s="143"/>
      <c r="S40" s="143"/>
      <c r="T40" s="143"/>
      <c r="U40" s="143"/>
      <c r="V40" s="143"/>
      <c r="W40" s="143"/>
      <c r="X40" s="143"/>
      <c r="Y40" s="143"/>
      <c r="Z40" s="143"/>
      <c r="AA40" s="143"/>
    </row>
    <row r="41" spans="1:27" x14ac:dyDescent="0.25">
      <c r="A41" s="70">
        <f>'SlNr für Antrag §24a'!B37</f>
        <v>11413</v>
      </c>
      <c r="B41" s="70" t="str">
        <f>'SlNr für Antrag §24a'!C37</f>
        <v>77</v>
      </c>
      <c r="C41" s="70" t="str">
        <f>IF('SlNr für Antrag §24a'!D37&lt;&gt;"",'SlNr für Antrag §24a'!D37,"")</f>
        <v>g</v>
      </c>
      <c r="D41" s="70" t="str">
        <f>'SlNr für Antrag §24a'!H37</f>
        <v>Schlamm aus der Weinbereitung</v>
      </c>
      <c r="E41" s="70" t="str">
        <f>'SlNr für Antrag §24a'!I37</f>
        <v>gefährlich kontaminiert</v>
      </c>
      <c r="F41" s="69" t="str">
        <f>IF(AND('SlNr für Antrag §24a'!S37="x",'SlNr für Antrag §24a'!T37="x"),'SlNr für Antrag §24a'!U37,IF('SlNr für Antrag §24a'!S37="x","--",IF('SlNr für Antrag §24a'!T37="x",'SlNr für Antrag §24a'!U37,"**")))</f>
        <v>**</v>
      </c>
      <c r="G41" s="69" t="str">
        <f>(IF('SlNr für Antrag §24a'!AL37&lt;&gt;"",'SlNr für Antrag §24a'!AL37&amp;K41,IF(K41&lt;&gt;"",K41,IF('SlNr für Antrag §24a'!V37="X","?","**"))))</f>
        <v>**</v>
      </c>
      <c r="H41" s="131"/>
      <c r="I41" s="124"/>
      <c r="J41" s="118">
        <f>'SlNr für Antrag §24a'!AM37</f>
        <v>0</v>
      </c>
      <c r="K41" s="121"/>
      <c r="L41" s="121" t="str">
        <f>'SlNr für Antrag §24a'!AT37</f>
        <v>Ja</v>
      </c>
      <c r="M41" s="161" t="str">
        <f>'SlNr für Antrag §24a'!AV37</f>
        <v>-</v>
      </c>
      <c r="N41" s="157" t="str">
        <f>IF('SlNr für Antrag §24a'!AU37&gt;0,"Wird auto. genehmigt!","")</f>
        <v/>
      </c>
      <c r="P41" s="96" t="str">
        <f>'SlNr für Antrag §24a'!AP37</f>
        <v/>
      </c>
      <c r="R41" s="143"/>
      <c r="S41" s="143"/>
      <c r="T41" s="143"/>
      <c r="U41" s="143"/>
      <c r="V41" s="143"/>
      <c r="W41" s="143"/>
      <c r="X41" s="143"/>
      <c r="Y41" s="143"/>
      <c r="Z41" s="143"/>
      <c r="AA41" s="143"/>
    </row>
    <row r="42" spans="1:27" x14ac:dyDescent="0.25">
      <c r="A42" s="70">
        <f>'SlNr für Antrag §24a'!B38</f>
        <v>11414</v>
      </c>
      <c r="B42" s="70" t="str">
        <f>'SlNr für Antrag §24a'!C38</f>
        <v/>
      </c>
      <c r="C42" s="70" t="str">
        <f>IF('SlNr für Antrag §24a'!D38&lt;&gt;"",'SlNr für Antrag §24a'!D38,"")</f>
        <v/>
      </c>
      <c r="D42" s="70" t="str">
        <f>'SlNr für Antrag §24a'!H38</f>
        <v>Schlamm aus Brennereien</v>
      </c>
      <c r="E42" s="70" t="str">
        <f>'SlNr für Antrag §24a'!I38</f>
        <v xml:space="preserve"> </v>
      </c>
      <c r="F42" s="69" t="str">
        <f>IF(AND('SlNr für Antrag §24a'!S38="x",'SlNr für Antrag §24a'!T38="x"),'SlNr für Antrag §24a'!U38,IF('SlNr für Antrag §24a'!S38="x","--",IF('SlNr für Antrag §24a'!T38="x",'SlNr für Antrag §24a'!U38,"**")))</f>
        <v>--</v>
      </c>
      <c r="G42" s="69" t="str">
        <f>(IF('SlNr für Antrag §24a'!AL38&lt;&gt;"",'SlNr für Antrag §24a'!AL38&amp;K42,IF(K42&lt;&gt;"",K42,IF('SlNr für Antrag §24a'!V38="X","?","**"))))</f>
        <v>**</v>
      </c>
      <c r="H42" s="131"/>
      <c r="I42" s="124"/>
      <c r="J42" s="118">
        <f>'SlNr für Antrag §24a'!AM38</f>
        <v>0</v>
      </c>
      <c r="K42" s="121"/>
      <c r="L42" s="121" t="str">
        <f>'SlNr für Antrag §24a'!AT38</f>
        <v>Nein</v>
      </c>
      <c r="M42" s="161" t="str">
        <f>'SlNr für Antrag §24a'!AV38</f>
        <v>-</v>
      </c>
      <c r="N42" s="157" t="str">
        <f>IF('SlNr für Antrag §24a'!AU38&gt;0,"Wird auto. genehmigt!","")</f>
        <v/>
      </c>
      <c r="P42" s="96" t="str">
        <f>'SlNr für Antrag §24a'!AP38</f>
        <v>X</v>
      </c>
      <c r="R42" s="143"/>
      <c r="S42" s="143"/>
      <c r="T42" s="143"/>
      <c r="U42" s="143"/>
      <c r="V42" s="143"/>
      <c r="W42" s="143"/>
      <c r="X42" s="143"/>
      <c r="Y42" s="143"/>
      <c r="Z42" s="143"/>
      <c r="AA42" s="143"/>
    </row>
    <row r="43" spans="1:27" x14ac:dyDescent="0.25">
      <c r="A43" s="70">
        <f>'SlNr für Antrag §24a'!B39</f>
        <v>11414</v>
      </c>
      <c r="B43" s="70" t="str">
        <f>'SlNr für Antrag §24a'!C39</f>
        <v>77</v>
      </c>
      <c r="C43" s="70" t="str">
        <f>IF('SlNr für Antrag §24a'!D39&lt;&gt;"",'SlNr für Antrag §24a'!D39,"")</f>
        <v>g</v>
      </c>
      <c r="D43" s="70" t="str">
        <f>'SlNr für Antrag §24a'!H39</f>
        <v>Schlamm aus Brennereien</v>
      </c>
      <c r="E43" s="70" t="str">
        <f>'SlNr für Antrag §24a'!I39</f>
        <v>gefährlich kontaminiert</v>
      </c>
      <c r="F43" s="69" t="str">
        <f>IF(AND('SlNr für Antrag §24a'!S39="x",'SlNr für Antrag §24a'!T39="x"),'SlNr für Antrag §24a'!U39,IF('SlNr für Antrag §24a'!S39="x","--",IF('SlNr für Antrag §24a'!T39="x",'SlNr für Antrag §24a'!U39,"**")))</f>
        <v>**</v>
      </c>
      <c r="G43" s="69" t="str">
        <f>(IF('SlNr für Antrag §24a'!AL39&lt;&gt;"",'SlNr für Antrag §24a'!AL39&amp;K43,IF(K43&lt;&gt;"",K43,IF('SlNr für Antrag §24a'!V39="X","?","**"))))</f>
        <v>**</v>
      </c>
      <c r="H43" s="131"/>
      <c r="I43" s="124"/>
      <c r="J43" s="118">
        <f>'SlNr für Antrag §24a'!AM39</f>
        <v>0</v>
      </c>
      <c r="K43" s="121"/>
      <c r="L43" s="121" t="str">
        <f>'SlNr für Antrag §24a'!AT39</f>
        <v>Ja</v>
      </c>
      <c r="M43" s="161" t="str">
        <f>'SlNr für Antrag §24a'!AV39</f>
        <v>-</v>
      </c>
      <c r="N43" s="157" t="str">
        <f>IF('SlNr für Antrag §24a'!AU39&gt;0,"Wird auto. genehmigt!","")</f>
        <v/>
      </c>
      <c r="P43" s="96" t="str">
        <f>'SlNr für Antrag §24a'!AP39</f>
        <v/>
      </c>
      <c r="R43" s="143"/>
      <c r="S43" s="143"/>
      <c r="T43" s="143"/>
      <c r="U43" s="143"/>
      <c r="V43" s="143"/>
      <c r="W43" s="143"/>
      <c r="X43" s="143"/>
      <c r="Y43" s="143"/>
      <c r="Z43" s="143"/>
      <c r="AA43" s="143"/>
    </row>
    <row r="44" spans="1:27" x14ac:dyDescent="0.25">
      <c r="A44" s="70">
        <f>'SlNr für Antrag §24a'!B40</f>
        <v>11415</v>
      </c>
      <c r="B44" s="70" t="str">
        <f>'SlNr für Antrag §24a'!C40</f>
        <v/>
      </c>
      <c r="C44" s="70" t="str">
        <f>IF('SlNr für Antrag §24a'!D40&lt;&gt;"",'SlNr für Antrag §24a'!D40,"")</f>
        <v/>
      </c>
      <c r="D44" s="70" t="str">
        <f>'SlNr für Antrag §24a'!H40</f>
        <v>Trester</v>
      </c>
      <c r="E44" s="70" t="str">
        <f>'SlNr für Antrag §24a'!I40</f>
        <v xml:space="preserve"> </v>
      </c>
      <c r="F44" s="69" t="str">
        <f>IF(AND('SlNr für Antrag §24a'!S40="x",'SlNr für Antrag §24a'!T40="x"),'SlNr für Antrag §24a'!U40,IF('SlNr für Antrag §24a'!S40="x","--",IF('SlNr für Antrag §24a'!T40="x",'SlNr für Antrag §24a'!U40,"**")))</f>
        <v>--</v>
      </c>
      <c r="G44" s="69" t="str">
        <f>(IF('SlNr für Antrag §24a'!AL40&lt;&gt;"",'SlNr für Antrag §24a'!AL40&amp;K44,IF(K44&lt;&gt;"",K44,IF('SlNr für Antrag §24a'!V40="X","?","**"))))</f>
        <v>**</v>
      </c>
      <c r="H44" s="131"/>
      <c r="I44" s="124"/>
      <c r="J44" s="118">
        <f>'SlNr für Antrag §24a'!AM40</f>
        <v>0</v>
      </c>
      <c r="K44" s="121"/>
      <c r="L44" s="121" t="str">
        <f>'SlNr für Antrag §24a'!AT40</f>
        <v>Nein</v>
      </c>
      <c r="M44" s="161" t="str">
        <f>'SlNr für Antrag §24a'!AV40</f>
        <v>-</v>
      </c>
      <c r="N44" s="157" t="str">
        <f>IF('SlNr für Antrag §24a'!AU40&gt;0,"Wird auto. genehmigt!","")</f>
        <v/>
      </c>
      <c r="P44" s="96" t="str">
        <f>'SlNr für Antrag §24a'!AP40</f>
        <v>X</v>
      </c>
      <c r="R44" s="143"/>
      <c r="S44" s="143"/>
      <c r="T44" s="143"/>
      <c r="U44" s="143"/>
      <c r="V44" s="143"/>
      <c r="W44" s="143"/>
      <c r="X44" s="143"/>
      <c r="Y44" s="143"/>
      <c r="Z44" s="143"/>
      <c r="AA44" s="143"/>
    </row>
    <row r="45" spans="1:27" x14ac:dyDescent="0.25">
      <c r="A45" s="70">
        <f>'SlNr für Antrag §24a'!B41</f>
        <v>11415</v>
      </c>
      <c r="B45" s="70" t="str">
        <f>'SlNr für Antrag §24a'!C41</f>
        <v>77</v>
      </c>
      <c r="C45" s="70" t="str">
        <f>IF('SlNr für Antrag §24a'!D41&lt;&gt;"",'SlNr für Antrag §24a'!D41,"")</f>
        <v>g</v>
      </c>
      <c r="D45" s="70" t="str">
        <f>'SlNr für Antrag §24a'!H41</f>
        <v>Trester</v>
      </c>
      <c r="E45" s="70" t="str">
        <f>'SlNr für Antrag §24a'!I41</f>
        <v>gefährlich kontaminiert</v>
      </c>
      <c r="F45" s="69" t="str">
        <f>IF(AND('SlNr für Antrag §24a'!S41="x",'SlNr für Antrag §24a'!T41="x"),'SlNr für Antrag §24a'!U41,IF('SlNr für Antrag §24a'!S41="x","--",IF('SlNr für Antrag §24a'!T41="x",'SlNr für Antrag §24a'!U41,"**")))</f>
        <v>**</v>
      </c>
      <c r="G45" s="69" t="str">
        <f>(IF('SlNr für Antrag §24a'!AL41&lt;&gt;"",'SlNr für Antrag §24a'!AL41&amp;K45,IF(K45&lt;&gt;"",K45,IF('SlNr für Antrag §24a'!V41="X","?","**"))))</f>
        <v>**</v>
      </c>
      <c r="H45" s="131"/>
      <c r="I45" s="124"/>
      <c r="J45" s="118">
        <f>'SlNr für Antrag §24a'!AM41</f>
        <v>0</v>
      </c>
      <c r="K45" s="121"/>
      <c r="L45" s="121" t="str">
        <f>'SlNr für Antrag §24a'!AT41</f>
        <v>Ja</v>
      </c>
      <c r="M45" s="161" t="str">
        <f>'SlNr für Antrag §24a'!AV41</f>
        <v>-</v>
      </c>
      <c r="N45" s="157" t="str">
        <f>IF('SlNr für Antrag §24a'!AU41&gt;0,"Wird auto. genehmigt!","")</f>
        <v/>
      </c>
      <c r="P45" s="96" t="str">
        <f>'SlNr für Antrag §24a'!AP41</f>
        <v/>
      </c>
      <c r="R45" s="143"/>
      <c r="S45" s="143"/>
      <c r="T45" s="143"/>
      <c r="U45" s="143"/>
      <c r="V45" s="143"/>
      <c r="W45" s="143"/>
      <c r="X45" s="143"/>
      <c r="Y45" s="143"/>
      <c r="Z45" s="143"/>
      <c r="AA45" s="143"/>
    </row>
    <row r="46" spans="1:27" ht="34.200000000000003" x14ac:dyDescent="0.25">
      <c r="A46" s="70">
        <f>'SlNr für Antrag §24a'!B42</f>
        <v>11416</v>
      </c>
      <c r="B46" s="70" t="str">
        <f>'SlNr für Antrag §24a'!C42</f>
        <v/>
      </c>
      <c r="C46" s="70" t="str">
        <f>IF('SlNr für Antrag §24a'!D42&lt;&gt;"",'SlNr für Antrag §24a'!D42,"")</f>
        <v/>
      </c>
      <c r="D46" s="70" t="str">
        <f>'SlNr für Antrag §24a'!H42</f>
        <v>Fabrikationsrückstände von Kaffee (zB Röstgut und Extraktionsrückstände)</v>
      </c>
      <c r="E46" s="70" t="str">
        <f>'SlNr für Antrag §24a'!I42</f>
        <v xml:space="preserve"> </v>
      </c>
      <c r="F46" s="69" t="str">
        <f>IF(AND('SlNr für Antrag §24a'!S42="x",'SlNr für Antrag §24a'!T42="x"),'SlNr für Antrag §24a'!U42,IF('SlNr für Antrag §24a'!S42="x","--",IF('SlNr für Antrag §24a'!T42="x",'SlNr für Antrag §24a'!U42,"**")))</f>
        <v>--</v>
      </c>
      <c r="G46" s="69" t="str">
        <f>(IF('SlNr für Antrag §24a'!AL42&lt;&gt;"",'SlNr für Antrag §24a'!AL42&amp;K46,IF(K46&lt;&gt;"",K46,IF('SlNr für Antrag §24a'!V42="X","?","**"))))</f>
        <v>**</v>
      </c>
      <c r="H46" s="131"/>
      <c r="I46" s="124"/>
      <c r="J46" s="118">
        <f>'SlNr für Antrag §24a'!AM42</f>
        <v>0</v>
      </c>
      <c r="K46" s="121"/>
      <c r="L46" s="121" t="str">
        <f>'SlNr für Antrag §24a'!AT42</f>
        <v>Nein</v>
      </c>
      <c r="M46" s="161" t="str">
        <f>'SlNr für Antrag §24a'!AV42</f>
        <v>-</v>
      </c>
      <c r="N46" s="157" t="str">
        <f>IF('SlNr für Antrag §24a'!AU42&gt;0,"Wird auto. genehmigt!","")</f>
        <v/>
      </c>
      <c r="P46" s="96" t="str">
        <f>'SlNr für Antrag §24a'!AP42</f>
        <v>X</v>
      </c>
      <c r="R46" s="143"/>
      <c r="S46" s="143"/>
      <c r="T46" s="143"/>
      <c r="U46" s="143"/>
      <c r="V46" s="143"/>
      <c r="W46" s="143"/>
      <c r="X46" s="143"/>
      <c r="Y46" s="143"/>
      <c r="Z46" s="143"/>
      <c r="AA46" s="143"/>
    </row>
    <row r="47" spans="1:27" ht="34.200000000000003" x14ac:dyDescent="0.25">
      <c r="A47" s="70">
        <f>'SlNr für Antrag §24a'!B43</f>
        <v>11416</v>
      </c>
      <c r="B47" s="70" t="str">
        <f>'SlNr für Antrag §24a'!C43</f>
        <v>77</v>
      </c>
      <c r="C47" s="70" t="str">
        <f>IF('SlNr für Antrag §24a'!D43&lt;&gt;"",'SlNr für Antrag §24a'!D43,"")</f>
        <v>g</v>
      </c>
      <c r="D47" s="70" t="str">
        <f>'SlNr für Antrag §24a'!H43</f>
        <v>Fabrikationsrückstände von Kaffee (zB Röstgut und Extraktionsrückstände)</v>
      </c>
      <c r="E47" s="70" t="str">
        <f>'SlNr für Antrag §24a'!I43</f>
        <v>gefährlich kontaminiert</v>
      </c>
      <c r="F47" s="69" t="str">
        <f>IF(AND('SlNr für Antrag §24a'!S43="x",'SlNr für Antrag §24a'!T43="x"),'SlNr für Antrag §24a'!U43,IF('SlNr für Antrag §24a'!S43="x","--",IF('SlNr für Antrag §24a'!T43="x",'SlNr für Antrag §24a'!U43,"**")))</f>
        <v>**</v>
      </c>
      <c r="G47" s="69" t="str">
        <f>(IF('SlNr für Antrag §24a'!AL43&lt;&gt;"",'SlNr für Antrag §24a'!AL43&amp;K47,IF(K47&lt;&gt;"",K47,IF('SlNr für Antrag §24a'!V43="X","?","**"))))</f>
        <v>**</v>
      </c>
      <c r="H47" s="131"/>
      <c r="I47" s="124"/>
      <c r="J47" s="118">
        <f>'SlNr für Antrag §24a'!AM43</f>
        <v>0</v>
      </c>
      <c r="K47" s="121"/>
      <c r="L47" s="121" t="str">
        <f>'SlNr für Antrag §24a'!AT43</f>
        <v>Ja</v>
      </c>
      <c r="M47" s="161" t="str">
        <f>'SlNr für Antrag §24a'!AV43</f>
        <v>-</v>
      </c>
      <c r="N47" s="157" t="str">
        <f>IF('SlNr für Antrag §24a'!AU43&gt;0,"Wird auto. genehmigt!","")</f>
        <v/>
      </c>
      <c r="P47" s="96" t="str">
        <f>'SlNr für Antrag §24a'!AP43</f>
        <v/>
      </c>
      <c r="R47" s="143"/>
      <c r="S47" s="143"/>
      <c r="T47" s="143"/>
      <c r="U47" s="143"/>
      <c r="V47" s="143"/>
      <c r="W47" s="143"/>
      <c r="X47" s="143"/>
      <c r="Y47" s="143"/>
      <c r="Z47" s="143"/>
      <c r="AA47" s="143"/>
    </row>
    <row r="48" spans="1:27" x14ac:dyDescent="0.25">
      <c r="A48" s="70">
        <f>'SlNr für Antrag §24a'!B44</f>
        <v>11417</v>
      </c>
      <c r="B48" s="70" t="str">
        <f>'SlNr für Antrag §24a'!C44</f>
        <v/>
      </c>
      <c r="C48" s="70" t="str">
        <f>IF('SlNr für Antrag §24a'!D44&lt;&gt;"",'SlNr für Antrag §24a'!D44,"")</f>
        <v/>
      </c>
      <c r="D48" s="70" t="str">
        <f>'SlNr für Antrag §24a'!H44</f>
        <v>Fabrikationsrückstände von Tee</v>
      </c>
      <c r="E48" s="70" t="str">
        <f>'SlNr für Antrag §24a'!I44</f>
        <v xml:space="preserve"> </v>
      </c>
      <c r="F48" s="69" t="str">
        <f>IF(AND('SlNr für Antrag §24a'!S44="x",'SlNr für Antrag §24a'!T44="x"),'SlNr für Antrag §24a'!U44,IF('SlNr für Antrag §24a'!S44="x","--",IF('SlNr für Antrag §24a'!T44="x",'SlNr für Antrag §24a'!U44,"**")))</f>
        <v>--</v>
      </c>
      <c r="G48" s="69" t="str">
        <f>(IF('SlNr für Antrag §24a'!AL44&lt;&gt;"",'SlNr für Antrag §24a'!AL44&amp;K48,IF(K48&lt;&gt;"",K48,IF('SlNr für Antrag §24a'!V44="X","?","**"))))</f>
        <v>**</v>
      </c>
      <c r="H48" s="131"/>
      <c r="I48" s="124"/>
      <c r="J48" s="118">
        <f>'SlNr für Antrag §24a'!AM44</f>
        <v>0</v>
      </c>
      <c r="K48" s="121"/>
      <c r="L48" s="121" t="str">
        <f>'SlNr für Antrag §24a'!AT44</f>
        <v>Nein</v>
      </c>
      <c r="M48" s="161" t="str">
        <f>'SlNr für Antrag §24a'!AV44</f>
        <v>-</v>
      </c>
      <c r="N48" s="157" t="str">
        <f>IF('SlNr für Antrag §24a'!AU44&gt;0,"Wird auto. genehmigt!","")</f>
        <v/>
      </c>
      <c r="P48" s="96" t="str">
        <f>'SlNr für Antrag §24a'!AP44</f>
        <v>X</v>
      </c>
      <c r="R48" s="143"/>
      <c r="S48" s="143"/>
      <c r="T48" s="143"/>
      <c r="U48" s="143"/>
      <c r="V48" s="143"/>
      <c r="W48" s="143"/>
      <c r="X48" s="143"/>
      <c r="Y48" s="143"/>
      <c r="Z48" s="143"/>
      <c r="AA48" s="143"/>
    </row>
    <row r="49" spans="1:27" x14ac:dyDescent="0.25">
      <c r="A49" s="70">
        <f>'SlNr für Antrag §24a'!B45</f>
        <v>11417</v>
      </c>
      <c r="B49" s="70" t="str">
        <f>'SlNr für Antrag §24a'!C45</f>
        <v>77</v>
      </c>
      <c r="C49" s="70" t="str">
        <f>IF('SlNr für Antrag §24a'!D45&lt;&gt;"",'SlNr für Antrag §24a'!D45,"")</f>
        <v>g</v>
      </c>
      <c r="D49" s="70" t="str">
        <f>'SlNr für Antrag §24a'!H45</f>
        <v>Fabrikationsrückstände von Tee</v>
      </c>
      <c r="E49" s="70" t="str">
        <f>'SlNr für Antrag §24a'!I45</f>
        <v>gefährlich kontaminiert</v>
      </c>
      <c r="F49" s="69" t="str">
        <f>IF(AND('SlNr für Antrag §24a'!S45="x",'SlNr für Antrag §24a'!T45="x"),'SlNr für Antrag §24a'!U45,IF('SlNr für Antrag §24a'!S45="x","--",IF('SlNr für Antrag §24a'!T45="x",'SlNr für Antrag §24a'!U45,"**")))</f>
        <v>**</v>
      </c>
      <c r="G49" s="69" t="str">
        <f>(IF('SlNr für Antrag §24a'!AL45&lt;&gt;"",'SlNr für Antrag §24a'!AL45&amp;K49,IF(K49&lt;&gt;"",K49,IF('SlNr für Antrag §24a'!V45="X","?","**"))))</f>
        <v>**</v>
      </c>
      <c r="H49" s="131"/>
      <c r="I49" s="124"/>
      <c r="J49" s="118">
        <f>'SlNr für Antrag §24a'!AM45</f>
        <v>0</v>
      </c>
      <c r="K49" s="121"/>
      <c r="L49" s="121" t="str">
        <f>'SlNr für Antrag §24a'!AT45</f>
        <v>Ja</v>
      </c>
      <c r="M49" s="161" t="str">
        <f>'SlNr für Antrag §24a'!AV45</f>
        <v>-</v>
      </c>
      <c r="N49" s="157" t="str">
        <f>IF('SlNr für Antrag §24a'!AU45&gt;0,"Wird auto. genehmigt!","")</f>
        <v/>
      </c>
      <c r="P49" s="96" t="str">
        <f>'SlNr für Antrag §24a'!AP45</f>
        <v/>
      </c>
      <c r="R49" s="143"/>
      <c r="S49" s="143"/>
      <c r="T49" s="143"/>
      <c r="U49" s="143"/>
      <c r="V49" s="143"/>
      <c r="W49" s="143"/>
      <c r="X49" s="143"/>
      <c r="Y49" s="143"/>
      <c r="Z49" s="143"/>
      <c r="AA49" s="143"/>
    </row>
    <row r="50" spans="1:27" x14ac:dyDescent="0.25">
      <c r="A50" s="70">
        <f>'SlNr für Antrag §24a'!B46</f>
        <v>11418</v>
      </c>
      <c r="B50" s="70" t="str">
        <f>'SlNr für Antrag §24a'!C46</f>
        <v/>
      </c>
      <c r="C50" s="70" t="str">
        <f>IF('SlNr für Antrag §24a'!D46&lt;&gt;"",'SlNr für Antrag §24a'!D46,"")</f>
        <v/>
      </c>
      <c r="D50" s="70" t="str">
        <f>'SlNr für Antrag §24a'!H46</f>
        <v>Fabrikationsrückstände von Kakao</v>
      </c>
      <c r="E50" s="70" t="str">
        <f>'SlNr für Antrag §24a'!I46</f>
        <v xml:space="preserve"> </v>
      </c>
      <c r="F50" s="69" t="str">
        <f>IF(AND('SlNr für Antrag §24a'!S46="x",'SlNr für Antrag §24a'!T46="x"),'SlNr für Antrag §24a'!U46,IF('SlNr für Antrag §24a'!S46="x","--",IF('SlNr für Antrag §24a'!T46="x",'SlNr für Antrag §24a'!U46,"**")))</f>
        <v>--</v>
      </c>
      <c r="G50" s="69" t="str">
        <f>(IF('SlNr für Antrag §24a'!AL46&lt;&gt;"",'SlNr für Antrag §24a'!AL46&amp;K50,IF(K50&lt;&gt;"",K50,IF('SlNr für Antrag §24a'!V46="X","?","**"))))</f>
        <v>**</v>
      </c>
      <c r="H50" s="131"/>
      <c r="I50" s="124"/>
      <c r="J50" s="118">
        <f>'SlNr für Antrag §24a'!AM46</f>
        <v>0</v>
      </c>
      <c r="K50" s="121"/>
      <c r="L50" s="121" t="str">
        <f>'SlNr für Antrag §24a'!AT46</f>
        <v>Nein</v>
      </c>
      <c r="M50" s="161" t="str">
        <f>'SlNr für Antrag §24a'!AV46</f>
        <v>-</v>
      </c>
      <c r="N50" s="157" t="str">
        <f>IF('SlNr für Antrag §24a'!AU46&gt;0,"Wird auto. genehmigt!","")</f>
        <v/>
      </c>
      <c r="P50" s="96" t="str">
        <f>'SlNr für Antrag §24a'!AP46</f>
        <v>X</v>
      </c>
      <c r="R50" s="143"/>
      <c r="S50" s="143"/>
      <c r="T50" s="143"/>
      <c r="U50" s="143"/>
      <c r="V50" s="143"/>
      <c r="W50" s="143"/>
      <c r="X50" s="143"/>
      <c r="Y50" s="143"/>
      <c r="Z50" s="143"/>
      <c r="AA50" s="143"/>
    </row>
    <row r="51" spans="1:27" x14ac:dyDescent="0.25">
      <c r="A51" s="70">
        <f>'SlNr für Antrag §24a'!B47</f>
        <v>11418</v>
      </c>
      <c r="B51" s="70" t="str">
        <f>'SlNr für Antrag §24a'!C47</f>
        <v>77</v>
      </c>
      <c r="C51" s="70" t="str">
        <f>IF('SlNr für Antrag §24a'!D47&lt;&gt;"",'SlNr für Antrag §24a'!D47,"")</f>
        <v>g</v>
      </c>
      <c r="D51" s="70" t="str">
        <f>'SlNr für Antrag §24a'!H47</f>
        <v>Fabrikationsrückstände von Kakao</v>
      </c>
      <c r="E51" s="70" t="str">
        <f>'SlNr für Antrag §24a'!I47</f>
        <v>gefährlich kontaminiert</v>
      </c>
      <c r="F51" s="69" t="str">
        <f>IF(AND('SlNr für Antrag §24a'!S47="x",'SlNr für Antrag §24a'!T47="x"),'SlNr für Antrag §24a'!U47,IF('SlNr für Antrag §24a'!S47="x","--",IF('SlNr für Antrag §24a'!T47="x",'SlNr für Antrag §24a'!U47,"**")))</f>
        <v>**</v>
      </c>
      <c r="G51" s="69" t="str">
        <f>(IF('SlNr für Antrag §24a'!AL47&lt;&gt;"",'SlNr für Antrag §24a'!AL47&amp;K51,IF(K51&lt;&gt;"",K51,IF('SlNr für Antrag §24a'!V47="X","?","**"))))</f>
        <v>**</v>
      </c>
      <c r="H51" s="131"/>
      <c r="I51" s="124"/>
      <c r="J51" s="118">
        <f>'SlNr für Antrag §24a'!AM47</f>
        <v>0</v>
      </c>
      <c r="K51" s="121"/>
      <c r="L51" s="121" t="str">
        <f>'SlNr für Antrag §24a'!AT47</f>
        <v>Ja</v>
      </c>
      <c r="M51" s="161" t="str">
        <f>'SlNr für Antrag §24a'!AV47</f>
        <v>-</v>
      </c>
      <c r="N51" s="157" t="str">
        <f>IF('SlNr für Antrag §24a'!AU47&gt;0,"Wird auto. genehmigt!","")</f>
        <v/>
      </c>
      <c r="P51" s="96" t="str">
        <f>'SlNr für Antrag §24a'!AP47</f>
        <v/>
      </c>
      <c r="R51" s="143"/>
      <c r="S51" s="143"/>
      <c r="T51" s="143"/>
      <c r="U51" s="143"/>
      <c r="V51" s="143"/>
      <c r="W51" s="143"/>
      <c r="X51" s="143"/>
      <c r="Y51" s="143"/>
      <c r="Z51" s="143"/>
      <c r="AA51" s="143"/>
    </row>
    <row r="52" spans="1:27" x14ac:dyDescent="0.25">
      <c r="A52" s="70">
        <f>'SlNr für Antrag §24a'!B48</f>
        <v>11419</v>
      </c>
      <c r="B52" s="70" t="str">
        <f>'SlNr für Antrag §24a'!C48</f>
        <v/>
      </c>
      <c r="C52" s="70" t="str">
        <f>IF('SlNr für Antrag §24a'!D48&lt;&gt;"",'SlNr für Antrag §24a'!D48,"")</f>
        <v/>
      </c>
      <c r="D52" s="70" t="str">
        <f>'SlNr für Antrag §24a'!H48</f>
        <v>Hefe oder hefeähnliche Rückstände</v>
      </c>
      <c r="E52" s="70" t="str">
        <f>'SlNr für Antrag §24a'!I48</f>
        <v xml:space="preserve"> </v>
      </c>
      <c r="F52" s="69" t="str">
        <f>IF(AND('SlNr für Antrag §24a'!S48="x",'SlNr für Antrag §24a'!T48="x"),'SlNr für Antrag §24a'!U48,IF('SlNr für Antrag §24a'!S48="x","--",IF('SlNr für Antrag §24a'!T48="x",'SlNr für Antrag §24a'!U48,"**")))</f>
        <v>--</v>
      </c>
      <c r="G52" s="69" t="str">
        <f>(IF('SlNr für Antrag §24a'!AL48&lt;&gt;"",'SlNr für Antrag §24a'!AL48&amp;K52,IF(K52&lt;&gt;"",K52,IF('SlNr für Antrag §24a'!V48="X","?","**"))))</f>
        <v>**</v>
      </c>
      <c r="H52" s="131"/>
      <c r="I52" s="124"/>
      <c r="J52" s="118">
        <f>'SlNr für Antrag §24a'!AM48</f>
        <v>0</v>
      </c>
      <c r="K52" s="121"/>
      <c r="L52" s="121" t="str">
        <f>'SlNr für Antrag §24a'!AT48</f>
        <v>Nein</v>
      </c>
      <c r="M52" s="161" t="str">
        <f>'SlNr für Antrag §24a'!AV48</f>
        <v>-</v>
      </c>
      <c r="N52" s="157" t="str">
        <f>IF('SlNr für Antrag §24a'!AU48&gt;0,"Wird auto. genehmigt!","")</f>
        <v/>
      </c>
      <c r="P52" s="96" t="str">
        <f>'SlNr für Antrag §24a'!AP48</f>
        <v>X</v>
      </c>
      <c r="R52" s="143"/>
      <c r="S52" s="143"/>
      <c r="T52" s="143"/>
      <c r="U52" s="143"/>
      <c r="V52" s="143"/>
      <c r="W52" s="143"/>
      <c r="X52" s="143"/>
      <c r="Y52" s="143"/>
      <c r="Z52" s="143"/>
      <c r="AA52" s="143"/>
    </row>
    <row r="53" spans="1:27" x14ac:dyDescent="0.25">
      <c r="A53" s="70">
        <f>'SlNr für Antrag §24a'!B49</f>
        <v>11419</v>
      </c>
      <c r="B53" s="70" t="str">
        <f>'SlNr für Antrag §24a'!C49</f>
        <v>77</v>
      </c>
      <c r="C53" s="70" t="str">
        <f>IF('SlNr für Antrag §24a'!D49&lt;&gt;"",'SlNr für Antrag §24a'!D49,"")</f>
        <v>g</v>
      </c>
      <c r="D53" s="70" t="str">
        <f>'SlNr für Antrag §24a'!H49</f>
        <v>Hefe oder hefeähnliche Rückstände</v>
      </c>
      <c r="E53" s="70" t="str">
        <f>'SlNr für Antrag §24a'!I49</f>
        <v>gefährlich kontaminiert</v>
      </c>
      <c r="F53" s="69" t="str">
        <f>IF(AND('SlNr für Antrag §24a'!S49="x",'SlNr für Antrag §24a'!T49="x"),'SlNr für Antrag §24a'!U49,IF('SlNr für Antrag §24a'!S49="x","--",IF('SlNr für Antrag §24a'!T49="x",'SlNr für Antrag §24a'!U49,"**")))</f>
        <v>**</v>
      </c>
      <c r="G53" s="69" t="str">
        <f>(IF('SlNr für Antrag §24a'!AL49&lt;&gt;"",'SlNr für Antrag §24a'!AL49&amp;K53,IF(K53&lt;&gt;"",K53,IF('SlNr für Antrag §24a'!V49="X","?","**"))))</f>
        <v>**</v>
      </c>
      <c r="H53" s="131"/>
      <c r="I53" s="124"/>
      <c r="J53" s="118">
        <f>'SlNr für Antrag §24a'!AM49</f>
        <v>0</v>
      </c>
      <c r="K53" s="121"/>
      <c r="L53" s="121" t="str">
        <f>'SlNr für Antrag §24a'!AT49</f>
        <v>Ja</v>
      </c>
      <c r="M53" s="161" t="str">
        <f>'SlNr für Antrag §24a'!AV49</f>
        <v>-</v>
      </c>
      <c r="N53" s="157" t="str">
        <f>IF('SlNr für Antrag §24a'!AU49&gt;0,"Wird auto. genehmigt!","")</f>
        <v/>
      </c>
      <c r="P53" s="96" t="str">
        <f>'SlNr für Antrag §24a'!AP49</f>
        <v/>
      </c>
      <c r="R53" s="143"/>
      <c r="S53" s="143"/>
      <c r="T53" s="143"/>
      <c r="U53" s="143"/>
      <c r="V53" s="143"/>
      <c r="W53" s="143"/>
      <c r="X53" s="143"/>
      <c r="Y53" s="143"/>
      <c r="Z53" s="143"/>
      <c r="AA53" s="143"/>
    </row>
    <row r="54" spans="1:27" ht="34.200000000000003" x14ac:dyDescent="0.25">
      <c r="A54" s="70">
        <f>'SlNr für Antrag §24a'!B50</f>
        <v>11421</v>
      </c>
      <c r="B54" s="70" t="str">
        <f>'SlNr für Antrag §24a'!C50</f>
        <v/>
      </c>
      <c r="C54" s="70" t="str">
        <f>IF('SlNr für Antrag §24a'!D50&lt;&gt;"",'SlNr für Antrag §24a'!D50,"")</f>
        <v/>
      </c>
      <c r="D54" s="70" t="str">
        <f>'SlNr für Antrag §24a'!H50</f>
        <v>Spül- und Waschwasser mit schädlichen Verunreinigungen, organisch belastet</v>
      </c>
      <c r="E54" s="70" t="str">
        <f>'SlNr für Antrag §24a'!I50</f>
        <v xml:space="preserve"> </v>
      </c>
      <c r="F54" s="69" t="str">
        <f>IF(AND('SlNr für Antrag §24a'!S50="x",'SlNr für Antrag §24a'!T50="x"),'SlNr für Antrag §24a'!U50,IF('SlNr für Antrag §24a'!S50="x","--",IF('SlNr für Antrag §24a'!T50="x",'SlNr für Antrag §24a'!U50,"**")))</f>
        <v>--</v>
      </c>
      <c r="G54" s="69" t="str">
        <f>(IF('SlNr für Antrag §24a'!AL50&lt;&gt;"",'SlNr für Antrag §24a'!AL50&amp;K54,IF(K54&lt;&gt;"",K54,IF('SlNr für Antrag §24a'!V50="X","?","**"))))</f>
        <v>**</v>
      </c>
      <c r="H54" s="131"/>
      <c r="I54" s="124"/>
      <c r="J54" s="118">
        <f>'SlNr für Antrag §24a'!AM50</f>
        <v>0</v>
      </c>
      <c r="K54" s="121"/>
      <c r="L54" s="121" t="str">
        <f>'SlNr für Antrag §24a'!AT50</f>
        <v>Nein</v>
      </c>
      <c r="M54" s="161" t="str">
        <f>'SlNr für Antrag §24a'!AV50</f>
        <v>-</v>
      </c>
      <c r="N54" s="157" t="str">
        <f>IF('SlNr für Antrag §24a'!AU50&gt;0,"Wird auto. genehmigt!","")</f>
        <v/>
      </c>
      <c r="P54" s="96" t="str">
        <f>'SlNr für Antrag §24a'!AP50</f>
        <v>X</v>
      </c>
      <c r="R54" s="143"/>
      <c r="S54" s="143"/>
      <c r="T54" s="143"/>
      <c r="U54" s="143"/>
      <c r="V54" s="143"/>
      <c r="W54" s="143"/>
      <c r="X54" s="143"/>
      <c r="Y54" s="143"/>
      <c r="Z54" s="143"/>
      <c r="AA54" s="143"/>
    </row>
    <row r="55" spans="1:27" ht="34.200000000000003" x14ac:dyDescent="0.25">
      <c r="A55" s="70">
        <f>'SlNr für Antrag §24a'!B51</f>
        <v>11421</v>
      </c>
      <c r="B55" s="70" t="str">
        <f>'SlNr für Antrag §24a'!C51</f>
        <v>77</v>
      </c>
      <c r="C55" s="70" t="str">
        <f>IF('SlNr für Antrag §24a'!D51&lt;&gt;"",'SlNr für Antrag §24a'!D51,"")</f>
        <v>g</v>
      </c>
      <c r="D55" s="70" t="str">
        <f>'SlNr für Antrag §24a'!H51</f>
        <v>Spül- und Waschwasser mit schädlichen Verunreinigungen, organisch belastet</v>
      </c>
      <c r="E55" s="70" t="str">
        <f>'SlNr für Antrag §24a'!I51</f>
        <v>gefährlich kontaminiert</v>
      </c>
      <c r="F55" s="69" t="str">
        <f>IF(AND('SlNr für Antrag §24a'!S51="x",'SlNr für Antrag §24a'!T51="x"),'SlNr für Antrag §24a'!U51,IF('SlNr für Antrag §24a'!S51="x","--",IF('SlNr für Antrag §24a'!T51="x",'SlNr für Antrag §24a'!U51,"**")))</f>
        <v>**</v>
      </c>
      <c r="G55" s="69" t="str">
        <f>(IF('SlNr für Antrag §24a'!AL51&lt;&gt;"",'SlNr für Antrag §24a'!AL51&amp;K55,IF(K55&lt;&gt;"",K55,IF('SlNr für Antrag §24a'!V51="X","?","**"))))</f>
        <v>**</v>
      </c>
      <c r="H55" s="131"/>
      <c r="I55" s="124"/>
      <c r="J55" s="118">
        <f>'SlNr für Antrag §24a'!AM51</f>
        <v>0</v>
      </c>
      <c r="K55" s="121"/>
      <c r="L55" s="121" t="str">
        <f>'SlNr für Antrag §24a'!AT51</f>
        <v>Ja</v>
      </c>
      <c r="M55" s="161" t="str">
        <f>'SlNr für Antrag §24a'!AV51</f>
        <v>-</v>
      </c>
      <c r="N55" s="157" t="str">
        <f>IF('SlNr für Antrag §24a'!AU51&gt;0,"Wird auto. genehmigt!","")</f>
        <v/>
      </c>
      <c r="P55" s="96" t="str">
        <f>'SlNr für Antrag §24a'!AP51</f>
        <v/>
      </c>
      <c r="R55" s="143"/>
      <c r="S55" s="143"/>
      <c r="T55" s="143"/>
      <c r="U55" s="143"/>
      <c r="V55" s="143"/>
      <c r="W55" s="143"/>
      <c r="X55" s="143"/>
      <c r="Y55" s="143"/>
      <c r="Z55" s="143"/>
      <c r="AA55" s="143"/>
    </row>
    <row r="56" spans="1:27" ht="22.8" x14ac:dyDescent="0.25">
      <c r="A56" s="70">
        <f>'SlNr für Antrag §24a'!B52</f>
        <v>11422</v>
      </c>
      <c r="B56" s="70" t="str">
        <f>'SlNr für Antrag §24a'!C52</f>
        <v/>
      </c>
      <c r="C56" s="70" t="str">
        <f>IF('SlNr für Antrag §24a'!D52&lt;&gt;"",'SlNr für Antrag §24a'!D52,"")</f>
        <v/>
      </c>
      <c r="D56" s="70" t="str">
        <f>'SlNr für Antrag §24a'!H52</f>
        <v>Schlamm aus der Tabakverarbeitung</v>
      </c>
      <c r="E56" s="70" t="str">
        <f>'SlNr für Antrag §24a'!I52</f>
        <v xml:space="preserve"> </v>
      </c>
      <c r="F56" s="69" t="str">
        <f>IF(AND('SlNr für Antrag §24a'!S52="x",'SlNr für Antrag §24a'!T52="x"),'SlNr für Antrag §24a'!U52,IF('SlNr für Antrag §24a'!S52="x","--",IF('SlNr für Antrag §24a'!T52="x",'SlNr für Antrag §24a'!U52,"**")))</f>
        <v>--</v>
      </c>
      <c r="G56" s="69" t="str">
        <f>(IF('SlNr für Antrag §24a'!AL52&lt;&gt;"",'SlNr für Antrag §24a'!AL52&amp;K56,IF(K56&lt;&gt;"",K56,IF('SlNr für Antrag §24a'!V52="X","?","**"))))</f>
        <v>**</v>
      </c>
      <c r="H56" s="131"/>
      <c r="I56" s="124"/>
      <c r="J56" s="118">
        <f>'SlNr für Antrag §24a'!AM52</f>
        <v>0</v>
      </c>
      <c r="K56" s="121"/>
      <c r="L56" s="121" t="str">
        <f>'SlNr für Antrag §24a'!AT52</f>
        <v>Nein</v>
      </c>
      <c r="M56" s="161" t="str">
        <f>'SlNr für Antrag §24a'!AV52</f>
        <v>-</v>
      </c>
      <c r="N56" s="157" t="str">
        <f>IF('SlNr für Antrag §24a'!AU52&gt;0,"Wird auto. genehmigt!","")</f>
        <v/>
      </c>
      <c r="P56" s="96" t="str">
        <f>'SlNr für Antrag §24a'!AP52</f>
        <v>X</v>
      </c>
      <c r="R56" s="143"/>
      <c r="S56" s="143"/>
      <c r="T56" s="143"/>
      <c r="U56" s="143"/>
      <c r="V56" s="143"/>
      <c r="W56" s="143"/>
      <c r="X56" s="143"/>
      <c r="Y56" s="143"/>
      <c r="Z56" s="143"/>
      <c r="AA56" s="143"/>
    </row>
    <row r="57" spans="1:27" ht="22.8" x14ac:dyDescent="0.25">
      <c r="A57" s="70">
        <f>'SlNr für Antrag §24a'!B53</f>
        <v>11422</v>
      </c>
      <c r="B57" s="70" t="str">
        <f>'SlNr für Antrag §24a'!C53</f>
        <v>77</v>
      </c>
      <c r="C57" s="70" t="str">
        <f>IF('SlNr für Antrag §24a'!D53&lt;&gt;"",'SlNr für Antrag §24a'!D53,"")</f>
        <v>g</v>
      </c>
      <c r="D57" s="70" t="str">
        <f>'SlNr für Antrag §24a'!H53</f>
        <v>Schlamm aus der Tabakverarbeitung</v>
      </c>
      <c r="E57" s="70" t="str">
        <f>'SlNr für Antrag §24a'!I53</f>
        <v>gefährlich kontaminiert</v>
      </c>
      <c r="F57" s="69" t="str">
        <f>IF(AND('SlNr für Antrag §24a'!S53="x",'SlNr für Antrag §24a'!T53="x"),'SlNr für Antrag §24a'!U53,IF('SlNr für Antrag §24a'!S53="x","--",IF('SlNr für Antrag §24a'!T53="x",'SlNr für Antrag §24a'!U53,"**")))</f>
        <v>**</v>
      </c>
      <c r="G57" s="69" t="str">
        <f>(IF('SlNr für Antrag §24a'!AL53&lt;&gt;"",'SlNr für Antrag §24a'!AL53&amp;K57,IF(K57&lt;&gt;"",K57,IF('SlNr für Antrag §24a'!V53="X","?","**"))))</f>
        <v>**</v>
      </c>
      <c r="H57" s="131"/>
      <c r="I57" s="124"/>
      <c r="J57" s="118">
        <f>'SlNr für Antrag §24a'!AM53</f>
        <v>0</v>
      </c>
      <c r="K57" s="121"/>
      <c r="L57" s="121" t="str">
        <f>'SlNr für Antrag §24a'!AT53</f>
        <v>Ja</v>
      </c>
      <c r="M57" s="161" t="str">
        <f>'SlNr für Antrag §24a'!AV53</f>
        <v>-</v>
      </c>
      <c r="N57" s="157" t="str">
        <f>IF('SlNr für Antrag §24a'!AU53&gt;0,"Wird auto. genehmigt!","")</f>
        <v/>
      </c>
      <c r="P57" s="96" t="str">
        <f>'SlNr für Antrag §24a'!AP53</f>
        <v/>
      </c>
      <c r="R57" s="143"/>
      <c r="S57" s="143"/>
      <c r="T57" s="143"/>
      <c r="U57" s="143"/>
      <c r="V57" s="143"/>
      <c r="W57" s="143"/>
      <c r="X57" s="143"/>
      <c r="Y57" s="143"/>
      <c r="Z57" s="143"/>
      <c r="AA57" s="143"/>
    </row>
    <row r="58" spans="1:27" ht="22.8" x14ac:dyDescent="0.25">
      <c r="A58" s="70">
        <f>'SlNr für Antrag §24a'!B54</f>
        <v>11423</v>
      </c>
      <c r="B58" s="70" t="str">
        <f>'SlNr für Antrag §24a'!C54</f>
        <v/>
      </c>
      <c r="C58" s="70" t="str">
        <f>IF('SlNr für Antrag §24a'!D54&lt;&gt;"",'SlNr für Antrag §24a'!D54,"")</f>
        <v/>
      </c>
      <c r="D58" s="70" t="str">
        <f>'SlNr für Antrag §24a'!H54</f>
        <v>Rückstände und Abfälle aus der Fruchtsaftproduktion</v>
      </c>
      <c r="E58" s="70" t="str">
        <f>'SlNr für Antrag §24a'!I54</f>
        <v xml:space="preserve"> </v>
      </c>
      <c r="F58" s="69" t="str">
        <f>IF(AND('SlNr für Antrag §24a'!S54="x",'SlNr für Antrag §24a'!T54="x"),'SlNr für Antrag §24a'!U54,IF('SlNr für Antrag §24a'!S54="x","--",IF('SlNr für Antrag §24a'!T54="x",'SlNr für Antrag §24a'!U54,"**")))</f>
        <v>--</v>
      </c>
      <c r="G58" s="69" t="str">
        <f>(IF('SlNr für Antrag §24a'!AL54&lt;&gt;"",'SlNr für Antrag §24a'!AL54&amp;K58,IF(K58&lt;&gt;"",K58,IF('SlNr für Antrag §24a'!V54="X","?","**"))))</f>
        <v>**</v>
      </c>
      <c r="H58" s="131"/>
      <c r="I58" s="124"/>
      <c r="J58" s="118">
        <f>'SlNr für Antrag §24a'!AM54</f>
        <v>0</v>
      </c>
      <c r="K58" s="121"/>
      <c r="L58" s="121" t="str">
        <f>'SlNr für Antrag §24a'!AT54</f>
        <v>Nein</v>
      </c>
      <c r="M58" s="161" t="str">
        <f>'SlNr für Antrag §24a'!AV54</f>
        <v>-</v>
      </c>
      <c r="N58" s="157" t="str">
        <f>IF('SlNr für Antrag §24a'!AU54&gt;0,"Wird auto. genehmigt!","")</f>
        <v/>
      </c>
      <c r="P58" s="96" t="str">
        <f>'SlNr für Antrag §24a'!AP54</f>
        <v>X</v>
      </c>
      <c r="R58" s="143"/>
      <c r="S58" s="143"/>
      <c r="T58" s="143"/>
      <c r="U58" s="143"/>
      <c r="V58" s="143"/>
      <c r="W58" s="143"/>
      <c r="X58" s="143"/>
      <c r="Y58" s="143"/>
      <c r="Z58" s="143"/>
      <c r="AA58" s="143"/>
    </row>
    <row r="59" spans="1:27" ht="22.8" x14ac:dyDescent="0.25">
      <c r="A59" s="70">
        <f>'SlNr für Antrag §24a'!B55</f>
        <v>11423</v>
      </c>
      <c r="B59" s="70" t="str">
        <f>'SlNr für Antrag §24a'!C55</f>
        <v>77</v>
      </c>
      <c r="C59" s="70" t="str">
        <f>IF('SlNr für Antrag §24a'!D55&lt;&gt;"",'SlNr für Antrag §24a'!D55,"")</f>
        <v>g</v>
      </c>
      <c r="D59" s="70" t="str">
        <f>'SlNr für Antrag §24a'!H55</f>
        <v>Rückstände und Abfälle aus der Fruchtsaftproduktion</v>
      </c>
      <c r="E59" s="70" t="str">
        <f>'SlNr für Antrag §24a'!I55</f>
        <v>gefährlich kontaminiert</v>
      </c>
      <c r="F59" s="69" t="str">
        <f>IF(AND('SlNr für Antrag §24a'!S55="x",'SlNr für Antrag §24a'!T55="x"),'SlNr für Antrag §24a'!U55,IF('SlNr für Antrag §24a'!S55="x","--",IF('SlNr für Antrag §24a'!T55="x",'SlNr für Antrag §24a'!U55,"**")))</f>
        <v>**</v>
      </c>
      <c r="G59" s="69" t="str">
        <f>(IF('SlNr für Antrag §24a'!AL55&lt;&gt;"",'SlNr für Antrag §24a'!AL55&amp;K59,IF(K59&lt;&gt;"",K59,IF('SlNr für Antrag §24a'!V55="X","?","**"))))</f>
        <v>**</v>
      </c>
      <c r="H59" s="131"/>
      <c r="I59" s="124"/>
      <c r="J59" s="118">
        <f>'SlNr für Antrag §24a'!AM55</f>
        <v>0</v>
      </c>
      <c r="K59" s="121"/>
      <c r="L59" s="121" t="str">
        <f>'SlNr für Antrag §24a'!AT55</f>
        <v>Ja</v>
      </c>
      <c r="M59" s="161" t="str">
        <f>'SlNr für Antrag §24a'!AV55</f>
        <v>-</v>
      </c>
      <c r="N59" s="157" t="str">
        <f>IF('SlNr für Antrag §24a'!AU55&gt;0,"Wird auto. genehmigt!","")</f>
        <v/>
      </c>
      <c r="P59" s="96" t="str">
        <f>'SlNr für Antrag §24a'!AP55</f>
        <v/>
      </c>
      <c r="R59" s="143"/>
      <c r="S59" s="143"/>
      <c r="T59" s="143"/>
      <c r="U59" s="143"/>
      <c r="V59" s="143"/>
      <c r="W59" s="143"/>
      <c r="X59" s="143"/>
      <c r="Y59" s="143"/>
      <c r="Z59" s="143"/>
      <c r="AA59" s="143"/>
    </row>
    <row r="60" spans="1:27" x14ac:dyDescent="0.25">
      <c r="A60" s="70">
        <f>'SlNr für Antrag §24a'!B56</f>
        <v>11701</v>
      </c>
      <c r="B60" s="70" t="str">
        <f>'SlNr für Antrag §24a'!C56</f>
        <v/>
      </c>
      <c r="C60" s="70" t="str">
        <f>IF('SlNr für Antrag §24a'!D56&lt;&gt;"",'SlNr für Antrag §24a'!D56,"")</f>
        <v/>
      </c>
      <c r="D60" s="70" t="str">
        <f>'SlNr für Antrag §24a'!H56</f>
        <v>Futtermittel</v>
      </c>
      <c r="E60" s="70" t="str">
        <f>'SlNr für Antrag §24a'!I56</f>
        <v xml:space="preserve"> </v>
      </c>
      <c r="F60" s="69" t="str">
        <f>IF(AND('SlNr für Antrag §24a'!S56="x",'SlNr für Antrag §24a'!T56="x"),'SlNr für Antrag §24a'!U56,IF('SlNr für Antrag §24a'!S56="x","--",IF('SlNr für Antrag §24a'!T56="x",'SlNr für Antrag §24a'!U56,"**")))</f>
        <v>--</v>
      </c>
      <c r="G60" s="69" t="str">
        <f>(IF('SlNr für Antrag §24a'!AL56&lt;&gt;"",'SlNr für Antrag §24a'!AL56&amp;K60,IF(K60&lt;&gt;"",K60,IF('SlNr für Antrag §24a'!V56="X","?","**"))))</f>
        <v>**</v>
      </c>
      <c r="H60" s="131"/>
      <c r="I60" s="124"/>
      <c r="J60" s="118">
        <f>'SlNr für Antrag §24a'!AM56</f>
        <v>0</v>
      </c>
      <c r="K60" s="121"/>
      <c r="L60" s="121" t="str">
        <f>'SlNr für Antrag §24a'!AT56</f>
        <v>Nein</v>
      </c>
      <c r="M60" s="161" t="str">
        <f>'SlNr für Antrag §24a'!AV56</f>
        <v>-</v>
      </c>
      <c r="N60" s="157" t="str">
        <f>IF('SlNr für Antrag §24a'!AU56&gt;0,"Wird auto. genehmigt!","")</f>
        <v/>
      </c>
      <c r="P60" s="96" t="str">
        <f>'SlNr für Antrag §24a'!AP56</f>
        <v>X</v>
      </c>
      <c r="R60" s="143"/>
      <c r="S60" s="143"/>
      <c r="T60" s="143"/>
      <c r="U60" s="143"/>
      <c r="V60" s="143"/>
      <c r="W60" s="143"/>
      <c r="X60" s="143"/>
      <c r="Y60" s="143"/>
      <c r="Z60" s="143"/>
      <c r="AA60" s="143"/>
    </row>
    <row r="61" spans="1:27" x14ac:dyDescent="0.25">
      <c r="A61" s="70">
        <f>'SlNr für Antrag §24a'!B57</f>
        <v>11701</v>
      </c>
      <c r="B61" s="70" t="str">
        <f>'SlNr für Antrag §24a'!C57</f>
        <v>77</v>
      </c>
      <c r="C61" s="70" t="str">
        <f>IF('SlNr für Antrag §24a'!D57&lt;&gt;"",'SlNr für Antrag §24a'!D57,"")</f>
        <v>g</v>
      </c>
      <c r="D61" s="70" t="str">
        <f>'SlNr für Antrag §24a'!H57</f>
        <v>Futtermittel</v>
      </c>
      <c r="E61" s="70" t="str">
        <f>'SlNr für Antrag §24a'!I57</f>
        <v>gefährlich kontaminiert</v>
      </c>
      <c r="F61" s="69" t="str">
        <f>IF(AND('SlNr für Antrag §24a'!S57="x",'SlNr für Antrag §24a'!T57="x"),'SlNr für Antrag §24a'!U57,IF('SlNr für Antrag §24a'!S57="x","--",IF('SlNr für Antrag §24a'!T57="x",'SlNr für Antrag §24a'!U57,"**")))</f>
        <v>**</v>
      </c>
      <c r="G61" s="69" t="str">
        <f>(IF('SlNr für Antrag §24a'!AL57&lt;&gt;"",'SlNr für Antrag §24a'!AL57&amp;K61,IF(K61&lt;&gt;"",K61,IF('SlNr für Antrag §24a'!V57="X","?","**"))))</f>
        <v>**</v>
      </c>
      <c r="H61" s="131"/>
      <c r="I61" s="124"/>
      <c r="J61" s="118">
        <f>'SlNr für Antrag §24a'!AM57</f>
        <v>0</v>
      </c>
      <c r="K61" s="121"/>
      <c r="L61" s="121" t="str">
        <f>'SlNr für Antrag §24a'!AT57</f>
        <v>Ja</v>
      </c>
      <c r="M61" s="161" t="str">
        <f>'SlNr für Antrag §24a'!AV57</f>
        <v>-</v>
      </c>
      <c r="N61" s="157" t="str">
        <f>IF('SlNr für Antrag §24a'!AU57&gt;0,"Wird auto. genehmigt!","")</f>
        <v/>
      </c>
      <c r="P61" s="96" t="str">
        <f>'SlNr für Antrag §24a'!AP57</f>
        <v/>
      </c>
      <c r="R61" s="143"/>
      <c r="S61" s="143"/>
      <c r="T61" s="143"/>
      <c r="U61" s="143"/>
      <c r="V61" s="143"/>
      <c r="W61" s="143"/>
      <c r="X61" s="143"/>
      <c r="Y61" s="143"/>
      <c r="Z61" s="143"/>
      <c r="AA61" s="143"/>
    </row>
    <row r="62" spans="1:27" x14ac:dyDescent="0.25">
      <c r="A62" s="70">
        <f>'SlNr für Antrag §24a'!B58</f>
        <v>11702</v>
      </c>
      <c r="B62" s="70" t="str">
        <f>'SlNr für Antrag §24a'!C58</f>
        <v/>
      </c>
      <c r="C62" s="70" t="str">
        <f>IF('SlNr für Antrag §24a'!D58&lt;&gt;"",'SlNr für Antrag §24a'!D58,"")</f>
        <v/>
      </c>
      <c r="D62" s="70" t="str">
        <f>'SlNr für Antrag §24a'!H58</f>
        <v>überlagerte Futtermittel</v>
      </c>
      <c r="E62" s="70" t="str">
        <f>'SlNr für Antrag §24a'!I58</f>
        <v xml:space="preserve"> </v>
      </c>
      <c r="F62" s="69" t="str">
        <f>IF(AND('SlNr für Antrag §24a'!S58="x",'SlNr für Antrag §24a'!T58="x"),'SlNr für Antrag §24a'!U58,IF('SlNr für Antrag §24a'!S58="x","--",IF('SlNr für Antrag §24a'!T58="x",'SlNr für Antrag §24a'!U58,"**")))</f>
        <v>--</v>
      </c>
      <c r="G62" s="69" t="str">
        <f>(IF('SlNr für Antrag §24a'!AL58&lt;&gt;"",'SlNr für Antrag §24a'!AL58&amp;K62,IF(K62&lt;&gt;"",K62,IF('SlNr für Antrag §24a'!V58="X","?","**"))))</f>
        <v>**</v>
      </c>
      <c r="H62" s="131"/>
      <c r="I62" s="124"/>
      <c r="J62" s="118">
        <f>'SlNr für Antrag §24a'!AM58</f>
        <v>0</v>
      </c>
      <c r="K62" s="121"/>
      <c r="L62" s="121" t="str">
        <f>'SlNr für Antrag §24a'!AT58</f>
        <v>Nein</v>
      </c>
      <c r="M62" s="161" t="str">
        <f>'SlNr für Antrag §24a'!AV58</f>
        <v>-</v>
      </c>
      <c r="N62" s="157" t="str">
        <f>IF('SlNr für Antrag §24a'!AU58&gt;0,"Wird auto. genehmigt!","")</f>
        <v/>
      </c>
      <c r="P62" s="96" t="str">
        <f>'SlNr für Antrag §24a'!AP58</f>
        <v>X</v>
      </c>
      <c r="R62" s="143"/>
      <c r="S62" s="143"/>
      <c r="T62" s="143"/>
      <c r="U62" s="143"/>
      <c r="V62" s="143"/>
      <c r="W62" s="143"/>
      <c r="X62" s="143"/>
      <c r="Y62" s="143"/>
      <c r="Z62" s="143"/>
      <c r="AA62" s="143"/>
    </row>
    <row r="63" spans="1:27" x14ac:dyDescent="0.25">
      <c r="A63" s="70">
        <f>'SlNr für Antrag §24a'!B59</f>
        <v>11702</v>
      </c>
      <c r="B63" s="70" t="str">
        <f>'SlNr für Antrag §24a'!C59</f>
        <v>77</v>
      </c>
      <c r="C63" s="70" t="str">
        <f>IF('SlNr für Antrag §24a'!D59&lt;&gt;"",'SlNr für Antrag §24a'!D59,"")</f>
        <v>g</v>
      </c>
      <c r="D63" s="70" t="str">
        <f>'SlNr für Antrag §24a'!H59</f>
        <v>überlagerte Futtermittel</v>
      </c>
      <c r="E63" s="70" t="str">
        <f>'SlNr für Antrag §24a'!I59</f>
        <v>gefährlich kontaminiert</v>
      </c>
      <c r="F63" s="69" t="str">
        <f>IF(AND('SlNr für Antrag §24a'!S59="x",'SlNr für Antrag §24a'!T59="x"),'SlNr für Antrag §24a'!U59,IF('SlNr für Antrag §24a'!S59="x","--",IF('SlNr für Antrag §24a'!T59="x",'SlNr für Antrag §24a'!U59,"**")))</f>
        <v>**</v>
      </c>
      <c r="G63" s="69" t="str">
        <f>(IF('SlNr für Antrag §24a'!AL59&lt;&gt;"",'SlNr für Antrag §24a'!AL59&amp;K63,IF(K63&lt;&gt;"",K63,IF('SlNr für Antrag §24a'!V59="X","?","**"))))</f>
        <v>**</v>
      </c>
      <c r="H63" s="131"/>
      <c r="I63" s="124"/>
      <c r="J63" s="118">
        <f>'SlNr für Antrag §24a'!AM59</f>
        <v>0</v>
      </c>
      <c r="K63" s="121"/>
      <c r="L63" s="121" t="str">
        <f>'SlNr für Antrag §24a'!AT59</f>
        <v>Ja</v>
      </c>
      <c r="M63" s="161" t="str">
        <f>'SlNr für Antrag §24a'!AV59</f>
        <v>-</v>
      </c>
      <c r="N63" s="157" t="str">
        <f>IF('SlNr für Antrag §24a'!AU59&gt;0,"Wird auto. genehmigt!","")</f>
        <v/>
      </c>
      <c r="P63" s="96" t="str">
        <f>'SlNr für Antrag §24a'!AP59</f>
        <v/>
      </c>
      <c r="R63" s="143"/>
      <c r="S63" s="143"/>
      <c r="T63" s="143"/>
      <c r="U63" s="143"/>
      <c r="V63" s="143"/>
      <c r="W63" s="143"/>
      <c r="X63" s="143"/>
      <c r="Y63" s="143"/>
      <c r="Z63" s="143"/>
      <c r="AA63" s="143"/>
    </row>
    <row r="64" spans="1:27" ht="22.8" x14ac:dyDescent="0.25">
      <c r="A64" s="70">
        <f>'SlNr für Antrag §24a'!B60</f>
        <v>11703</v>
      </c>
      <c r="B64" s="70" t="str">
        <f>'SlNr für Antrag §24a'!C60</f>
        <v/>
      </c>
      <c r="C64" s="70" t="str">
        <f>IF('SlNr für Antrag §24a'!D60&lt;&gt;"",'SlNr für Antrag §24a'!D60,"")</f>
        <v/>
      </c>
      <c r="D64" s="70" t="str">
        <f>'SlNr für Antrag §24a'!H60</f>
        <v>überlagerte Futtermittelkonserven; Glas und Metall</v>
      </c>
      <c r="E64" s="70" t="str">
        <f>'SlNr für Antrag §24a'!I60</f>
        <v xml:space="preserve"> </v>
      </c>
      <c r="F64" s="69" t="str">
        <f>IF(AND('SlNr für Antrag §24a'!S60="x",'SlNr für Antrag §24a'!T60="x"),'SlNr für Antrag §24a'!U60,IF('SlNr für Antrag §24a'!S60="x","--",IF('SlNr für Antrag §24a'!T60="x",'SlNr für Antrag §24a'!U60,"**")))</f>
        <v>--</v>
      </c>
      <c r="G64" s="69" t="str">
        <f>(IF('SlNr für Antrag §24a'!AL60&lt;&gt;"",'SlNr für Antrag §24a'!AL60&amp;K64,IF(K64&lt;&gt;"",K64,IF('SlNr für Antrag §24a'!V60="X","?","**"))))</f>
        <v>**</v>
      </c>
      <c r="H64" s="131"/>
      <c r="I64" s="124"/>
      <c r="J64" s="118">
        <f>'SlNr für Antrag §24a'!AM60</f>
        <v>0</v>
      </c>
      <c r="K64" s="121"/>
      <c r="L64" s="121" t="str">
        <f>'SlNr für Antrag §24a'!AT60</f>
        <v>Nein</v>
      </c>
      <c r="M64" s="161" t="str">
        <f>'SlNr für Antrag §24a'!AV60</f>
        <v>-</v>
      </c>
      <c r="N64" s="157" t="str">
        <f>IF('SlNr für Antrag §24a'!AU60&gt;0,"Wird auto. genehmigt!","")</f>
        <v/>
      </c>
      <c r="P64" s="96" t="str">
        <f>'SlNr für Antrag §24a'!AP60</f>
        <v>X</v>
      </c>
      <c r="R64" s="143"/>
      <c r="S64" s="143"/>
      <c r="T64" s="143"/>
      <c r="U64" s="143"/>
      <c r="V64" s="143"/>
      <c r="W64" s="143"/>
      <c r="X64" s="143"/>
      <c r="Y64" s="143"/>
      <c r="Z64" s="143"/>
      <c r="AA64" s="143"/>
    </row>
    <row r="65" spans="1:27" ht="22.8" x14ac:dyDescent="0.25">
      <c r="A65" s="70">
        <f>'SlNr für Antrag §24a'!B61</f>
        <v>11703</v>
      </c>
      <c r="B65" s="70" t="str">
        <f>'SlNr für Antrag §24a'!C61</f>
        <v>77</v>
      </c>
      <c r="C65" s="70" t="str">
        <f>IF('SlNr für Antrag §24a'!D61&lt;&gt;"",'SlNr für Antrag §24a'!D61,"")</f>
        <v>g</v>
      </c>
      <c r="D65" s="70" t="str">
        <f>'SlNr für Antrag §24a'!H61</f>
        <v>überlagerte Futtermittelkonserven; Glas und Metall</v>
      </c>
      <c r="E65" s="70" t="str">
        <f>'SlNr für Antrag §24a'!I61</f>
        <v>gefährlich kontaminiert</v>
      </c>
      <c r="F65" s="69" t="str">
        <f>IF(AND('SlNr für Antrag §24a'!S61="x",'SlNr für Antrag §24a'!T61="x"),'SlNr für Antrag §24a'!U61,IF('SlNr für Antrag §24a'!S61="x","--",IF('SlNr für Antrag §24a'!T61="x",'SlNr für Antrag §24a'!U61,"**")))</f>
        <v>**</v>
      </c>
      <c r="G65" s="69" t="str">
        <f>(IF('SlNr für Antrag §24a'!AL61&lt;&gt;"",'SlNr für Antrag §24a'!AL61&amp;K65,IF(K65&lt;&gt;"",K65,IF('SlNr für Antrag §24a'!V61="X","?","**"))))</f>
        <v>**</v>
      </c>
      <c r="H65" s="131"/>
      <c r="I65" s="124"/>
      <c r="J65" s="118">
        <f>'SlNr für Antrag §24a'!AM61</f>
        <v>0</v>
      </c>
      <c r="K65" s="121"/>
      <c r="L65" s="121" t="str">
        <f>'SlNr für Antrag §24a'!AT61</f>
        <v>Ja</v>
      </c>
      <c r="M65" s="161" t="str">
        <f>'SlNr für Antrag §24a'!AV61</f>
        <v>-</v>
      </c>
      <c r="N65" s="157" t="str">
        <f>IF('SlNr für Antrag §24a'!AU61&gt;0,"Wird auto. genehmigt!","")</f>
        <v/>
      </c>
      <c r="P65" s="96" t="str">
        <f>'SlNr für Antrag §24a'!AP61</f>
        <v/>
      </c>
      <c r="R65" s="143"/>
      <c r="S65" s="143"/>
      <c r="T65" s="143"/>
      <c r="U65" s="143"/>
      <c r="V65" s="143"/>
      <c r="W65" s="143"/>
      <c r="X65" s="143"/>
      <c r="Y65" s="143"/>
      <c r="Z65" s="143"/>
      <c r="AA65" s="143"/>
    </row>
    <row r="66" spans="1:27" x14ac:dyDescent="0.25">
      <c r="A66" s="70">
        <f>'SlNr für Antrag §24a'!B62</f>
        <v>12101</v>
      </c>
      <c r="B66" s="70" t="str">
        <f>'SlNr für Antrag §24a'!C62</f>
        <v/>
      </c>
      <c r="C66" s="70" t="str">
        <f>IF('SlNr für Antrag §24a'!D62&lt;&gt;"",'SlNr für Antrag §24a'!D62,"")</f>
        <v/>
      </c>
      <c r="D66" s="70" t="str">
        <f>'SlNr für Antrag §24a'!H62</f>
        <v>Ölsaatenrückstände</v>
      </c>
      <c r="E66" s="70" t="str">
        <f>'SlNr für Antrag §24a'!I62</f>
        <v xml:space="preserve"> </v>
      </c>
      <c r="F66" s="69" t="str">
        <f>IF(AND('SlNr für Antrag §24a'!S62="x",'SlNr für Antrag §24a'!T62="x"),'SlNr für Antrag §24a'!U62,IF('SlNr für Antrag §24a'!S62="x","--",IF('SlNr für Antrag §24a'!T62="x",'SlNr für Antrag §24a'!U62,"**")))</f>
        <v>--</v>
      </c>
      <c r="G66" s="69" t="str">
        <f>(IF('SlNr für Antrag §24a'!AL62&lt;&gt;"",'SlNr für Antrag §24a'!AL62&amp;K66,IF(K66&lt;&gt;"",K66,IF('SlNr für Antrag §24a'!V62="X","?","**"))))</f>
        <v>**</v>
      </c>
      <c r="H66" s="131"/>
      <c r="I66" s="124"/>
      <c r="J66" s="118">
        <f>'SlNr für Antrag §24a'!AM62</f>
        <v>0</v>
      </c>
      <c r="K66" s="121"/>
      <c r="L66" s="121" t="str">
        <f>'SlNr für Antrag §24a'!AT62</f>
        <v>Nein</v>
      </c>
      <c r="M66" s="161" t="str">
        <f>'SlNr für Antrag §24a'!AV62</f>
        <v>-</v>
      </c>
      <c r="N66" s="157" t="str">
        <f>IF('SlNr für Antrag §24a'!AU62&gt;0,"Wird auto. genehmigt!","")</f>
        <v/>
      </c>
      <c r="P66" s="96" t="str">
        <f>'SlNr für Antrag §24a'!AP62</f>
        <v>X</v>
      </c>
      <c r="R66" s="143"/>
      <c r="S66" s="143"/>
      <c r="T66" s="143"/>
      <c r="U66" s="143"/>
      <c r="V66" s="143"/>
      <c r="W66" s="143"/>
      <c r="X66" s="143"/>
      <c r="Y66" s="143"/>
      <c r="Z66" s="143"/>
      <c r="AA66" s="143"/>
    </row>
    <row r="67" spans="1:27" x14ac:dyDescent="0.25">
      <c r="A67" s="70">
        <f>'SlNr für Antrag §24a'!B63</f>
        <v>12101</v>
      </c>
      <c r="B67" s="70" t="str">
        <f>'SlNr für Antrag §24a'!C63</f>
        <v>77</v>
      </c>
      <c r="C67" s="70" t="str">
        <f>IF('SlNr für Antrag §24a'!D63&lt;&gt;"",'SlNr für Antrag §24a'!D63,"")</f>
        <v>g</v>
      </c>
      <c r="D67" s="70" t="str">
        <f>'SlNr für Antrag §24a'!H63</f>
        <v>Ölsaatenrückstände</v>
      </c>
      <c r="E67" s="70" t="str">
        <f>'SlNr für Antrag §24a'!I63</f>
        <v>gefährlich kontaminiert</v>
      </c>
      <c r="F67" s="69" t="str">
        <f>IF(AND('SlNr für Antrag §24a'!S63="x",'SlNr für Antrag §24a'!T63="x"),'SlNr für Antrag §24a'!U63,IF('SlNr für Antrag §24a'!S63="x","--",IF('SlNr für Antrag §24a'!T63="x",'SlNr für Antrag §24a'!U63,"**")))</f>
        <v>**</v>
      </c>
      <c r="G67" s="69" t="str">
        <f>(IF('SlNr für Antrag §24a'!AL63&lt;&gt;"",'SlNr für Antrag §24a'!AL63&amp;K67,IF(K67&lt;&gt;"",K67,IF('SlNr für Antrag §24a'!V63="X","?","**"))))</f>
        <v>**</v>
      </c>
      <c r="H67" s="131"/>
      <c r="I67" s="124"/>
      <c r="J67" s="118">
        <f>'SlNr für Antrag §24a'!AM63</f>
        <v>0</v>
      </c>
      <c r="K67" s="121"/>
      <c r="L67" s="121" t="str">
        <f>'SlNr für Antrag §24a'!AT63</f>
        <v>Ja</v>
      </c>
      <c r="M67" s="161" t="str">
        <f>'SlNr für Antrag §24a'!AV63</f>
        <v>-</v>
      </c>
      <c r="N67" s="157" t="str">
        <f>IF('SlNr für Antrag §24a'!AU63&gt;0,"Wird auto. genehmigt!","")</f>
        <v/>
      </c>
      <c r="P67" s="96" t="str">
        <f>'SlNr für Antrag §24a'!AP63</f>
        <v/>
      </c>
      <c r="R67" s="143"/>
      <c r="S67" s="143"/>
      <c r="T67" s="143"/>
      <c r="U67" s="143"/>
      <c r="V67" s="143"/>
      <c r="W67" s="143"/>
      <c r="X67" s="143"/>
      <c r="Y67" s="143"/>
      <c r="Z67" s="143"/>
      <c r="AA67" s="143"/>
    </row>
    <row r="68" spans="1:27" x14ac:dyDescent="0.25">
      <c r="A68" s="70">
        <f>'SlNr für Antrag §24a'!B64</f>
        <v>12102</v>
      </c>
      <c r="B68" s="70" t="str">
        <f>'SlNr für Antrag §24a'!C64</f>
        <v/>
      </c>
      <c r="C68" s="70" t="str">
        <f>IF('SlNr für Antrag §24a'!D64&lt;&gt;"",'SlNr für Antrag §24a'!D64,"")</f>
        <v/>
      </c>
      <c r="D68" s="70" t="str">
        <f>'SlNr für Antrag §24a'!H64</f>
        <v>verdorbene Pflanzenöle</v>
      </c>
      <c r="E68" s="70" t="str">
        <f>'SlNr für Antrag §24a'!I64</f>
        <v xml:space="preserve"> </v>
      </c>
      <c r="F68" s="69" t="str">
        <f>IF(AND('SlNr für Antrag §24a'!S64="x",'SlNr für Antrag §24a'!T64="x"),'SlNr für Antrag §24a'!U64,IF('SlNr für Antrag §24a'!S64="x","--",IF('SlNr für Antrag §24a'!T64="x",'SlNr für Antrag §24a'!U64,"**")))</f>
        <v>--</v>
      </c>
      <c r="G68" s="69" t="str">
        <f>(IF('SlNr für Antrag §24a'!AL64&lt;&gt;"",'SlNr für Antrag §24a'!AL64&amp;K68,IF(K68&lt;&gt;"",K68,IF('SlNr für Antrag §24a'!V64="X","?","**"))))</f>
        <v>**</v>
      </c>
      <c r="H68" s="131"/>
      <c r="I68" s="124"/>
      <c r="J68" s="118">
        <f>'SlNr für Antrag §24a'!AM64</f>
        <v>0</v>
      </c>
      <c r="K68" s="121"/>
      <c r="L68" s="121" t="str">
        <f>'SlNr für Antrag §24a'!AT64</f>
        <v>Nein</v>
      </c>
      <c r="M68" s="161" t="str">
        <f>'SlNr für Antrag §24a'!AV64</f>
        <v>-</v>
      </c>
      <c r="N68" s="157" t="str">
        <f>IF('SlNr für Antrag §24a'!AU64&gt;0,"Wird auto. genehmigt!","")</f>
        <v/>
      </c>
      <c r="P68" s="96" t="str">
        <f>'SlNr für Antrag §24a'!AP64</f>
        <v>X</v>
      </c>
      <c r="R68" s="143"/>
      <c r="S68" s="143"/>
      <c r="T68" s="143"/>
      <c r="U68" s="143"/>
      <c r="V68" s="143"/>
      <c r="W68" s="143"/>
      <c r="X68" s="143"/>
      <c r="Y68" s="143"/>
      <c r="Z68" s="143"/>
      <c r="AA68" s="143"/>
    </row>
    <row r="69" spans="1:27" x14ac:dyDescent="0.25">
      <c r="A69" s="70">
        <f>'SlNr für Antrag §24a'!B65</f>
        <v>12102</v>
      </c>
      <c r="B69" s="70" t="str">
        <f>'SlNr für Antrag §24a'!C65</f>
        <v>77</v>
      </c>
      <c r="C69" s="70" t="str">
        <f>IF('SlNr für Antrag §24a'!D65&lt;&gt;"",'SlNr für Antrag §24a'!D65,"")</f>
        <v>g</v>
      </c>
      <c r="D69" s="70" t="str">
        <f>'SlNr für Antrag §24a'!H65</f>
        <v>verdorbene Pflanzenöle</v>
      </c>
      <c r="E69" s="70" t="str">
        <f>'SlNr für Antrag §24a'!I65</f>
        <v>gefährlich kontaminiert</v>
      </c>
      <c r="F69" s="69" t="str">
        <f>IF(AND('SlNr für Antrag §24a'!S65="x",'SlNr für Antrag §24a'!T65="x"),'SlNr für Antrag §24a'!U65,IF('SlNr für Antrag §24a'!S65="x","--",IF('SlNr für Antrag §24a'!T65="x",'SlNr für Antrag §24a'!U65,"**")))</f>
        <v>**</v>
      </c>
      <c r="G69" s="69" t="str">
        <f>(IF('SlNr für Antrag §24a'!AL65&lt;&gt;"",'SlNr für Antrag §24a'!AL65&amp;K69,IF(K69&lt;&gt;"",K69,IF('SlNr für Antrag §24a'!V65="X","?","**"))))</f>
        <v>**</v>
      </c>
      <c r="H69" s="131"/>
      <c r="I69" s="124"/>
      <c r="J69" s="118">
        <f>'SlNr für Antrag §24a'!AM65</f>
        <v>0</v>
      </c>
      <c r="K69" s="121"/>
      <c r="L69" s="121" t="str">
        <f>'SlNr für Antrag §24a'!AT65</f>
        <v>Ja</v>
      </c>
      <c r="M69" s="161" t="str">
        <f>'SlNr für Antrag §24a'!AV65</f>
        <v>-</v>
      </c>
      <c r="N69" s="157" t="str">
        <f>IF('SlNr für Antrag §24a'!AU65&gt;0,"Wird auto. genehmigt!","")</f>
        <v/>
      </c>
      <c r="P69" s="96" t="str">
        <f>'SlNr für Antrag §24a'!AP65</f>
        <v/>
      </c>
      <c r="R69" s="143"/>
      <c r="S69" s="143"/>
      <c r="T69" s="143"/>
      <c r="U69" s="143"/>
      <c r="V69" s="143"/>
      <c r="W69" s="143"/>
      <c r="X69" s="143"/>
      <c r="Y69" s="143"/>
      <c r="Z69" s="143"/>
      <c r="AA69" s="143"/>
    </row>
    <row r="70" spans="1:27" x14ac:dyDescent="0.25">
      <c r="A70" s="70">
        <f>'SlNr für Antrag §24a'!B66</f>
        <v>12301</v>
      </c>
      <c r="B70" s="70" t="str">
        <f>'SlNr für Antrag §24a'!C66</f>
        <v/>
      </c>
      <c r="C70" s="70" t="str">
        <f>IF('SlNr für Antrag §24a'!D66&lt;&gt;"",'SlNr für Antrag §24a'!D66,"")</f>
        <v/>
      </c>
      <c r="D70" s="70" t="str">
        <f>'SlNr für Antrag §24a'!H66</f>
        <v>Wachse (pflanzliche und tierische)</v>
      </c>
      <c r="E70" s="70" t="str">
        <f>'SlNr für Antrag §24a'!I66</f>
        <v xml:space="preserve"> </v>
      </c>
      <c r="F70" s="69" t="str">
        <f>IF(AND('SlNr für Antrag §24a'!S66="x",'SlNr für Antrag §24a'!T66="x"),'SlNr für Antrag §24a'!U66,IF('SlNr für Antrag §24a'!S66="x","--",IF('SlNr für Antrag §24a'!T66="x",'SlNr für Antrag §24a'!U66,"**")))</f>
        <v>**</v>
      </c>
      <c r="G70" s="69" t="str">
        <f>(IF('SlNr für Antrag §24a'!AL66&lt;&gt;"",'SlNr für Antrag §24a'!AL66&amp;K70,IF(K70&lt;&gt;"",K70,IF('SlNr für Antrag §24a'!V66="X","?","**"))))</f>
        <v>**</v>
      </c>
      <c r="H70" s="131"/>
      <c r="I70" s="124"/>
      <c r="J70" s="118">
        <f>'SlNr für Antrag §24a'!AM66</f>
        <v>0</v>
      </c>
      <c r="K70" s="121"/>
      <c r="L70" s="121" t="str">
        <f>'SlNr für Antrag §24a'!AT66</f>
        <v>Ja</v>
      </c>
      <c r="M70" s="161" t="str">
        <f>'SlNr für Antrag §24a'!AV66</f>
        <v>-</v>
      </c>
      <c r="N70" s="157" t="str">
        <f>IF('SlNr für Antrag §24a'!AU66&gt;0,"Wird auto. genehmigt!","")</f>
        <v/>
      </c>
      <c r="P70" s="96" t="str">
        <f>'SlNr für Antrag §24a'!AP66</f>
        <v/>
      </c>
      <c r="R70" s="143"/>
      <c r="S70" s="143"/>
      <c r="T70" s="143"/>
      <c r="U70" s="143"/>
      <c r="V70" s="143"/>
      <c r="W70" s="143"/>
      <c r="X70" s="143"/>
      <c r="Y70" s="143"/>
      <c r="Z70" s="143"/>
      <c r="AA70" s="143"/>
    </row>
    <row r="71" spans="1:27" x14ac:dyDescent="0.25">
      <c r="A71" s="70">
        <f>'SlNr für Antrag §24a'!B67</f>
        <v>12301</v>
      </c>
      <c r="B71" s="70" t="str">
        <f>'SlNr für Antrag §24a'!C67</f>
        <v>77</v>
      </c>
      <c r="C71" s="70" t="str">
        <f>IF('SlNr für Antrag §24a'!D67&lt;&gt;"",'SlNr für Antrag §24a'!D67,"")</f>
        <v>g</v>
      </c>
      <c r="D71" s="70" t="str">
        <f>'SlNr für Antrag §24a'!H67</f>
        <v>Wachse (pflanzliche und tierische)</v>
      </c>
      <c r="E71" s="70" t="str">
        <f>'SlNr für Antrag §24a'!I67</f>
        <v>gefährlich kontaminiert</v>
      </c>
      <c r="F71" s="69" t="str">
        <f>IF(AND('SlNr für Antrag §24a'!S67="x",'SlNr für Antrag §24a'!T67="x"),'SlNr für Antrag §24a'!U67,IF('SlNr für Antrag §24a'!S67="x","--",IF('SlNr für Antrag §24a'!T67="x",'SlNr für Antrag §24a'!U67,"**")))</f>
        <v>**</v>
      </c>
      <c r="G71" s="69" t="str">
        <f>(IF('SlNr für Antrag §24a'!AL67&lt;&gt;"",'SlNr für Antrag §24a'!AL67&amp;K71,IF(K71&lt;&gt;"",K71,IF('SlNr für Antrag §24a'!V67="X","?","**"))))</f>
        <v>**</v>
      </c>
      <c r="H71" s="131"/>
      <c r="I71" s="124"/>
      <c r="J71" s="118">
        <f>'SlNr für Antrag §24a'!AM67</f>
        <v>0</v>
      </c>
      <c r="K71" s="121"/>
      <c r="L71" s="121" t="str">
        <f>'SlNr für Antrag §24a'!AT67</f>
        <v>Ja</v>
      </c>
      <c r="M71" s="161" t="str">
        <f>'SlNr für Antrag §24a'!AV67</f>
        <v>-</v>
      </c>
      <c r="N71" s="157" t="str">
        <f>IF('SlNr für Antrag §24a'!AU67&gt;0,"Wird auto. genehmigt!","")</f>
        <v/>
      </c>
      <c r="P71" s="96" t="str">
        <f>'SlNr für Antrag §24a'!AP67</f>
        <v/>
      </c>
      <c r="R71" s="143"/>
      <c r="S71" s="143"/>
      <c r="T71" s="143"/>
      <c r="U71" s="143"/>
      <c r="V71" s="143"/>
      <c r="W71" s="143"/>
      <c r="X71" s="143"/>
      <c r="Y71" s="143"/>
      <c r="Z71" s="143"/>
      <c r="AA71" s="143"/>
    </row>
    <row r="72" spans="1:27" x14ac:dyDescent="0.25">
      <c r="A72" s="70">
        <f>'SlNr für Antrag §24a'!B68</f>
        <v>12302</v>
      </c>
      <c r="B72" s="70" t="str">
        <f>'SlNr für Antrag §24a'!C68</f>
        <v/>
      </c>
      <c r="C72" s="70" t="str">
        <f>IF('SlNr für Antrag §24a'!D68&lt;&gt;"",'SlNr für Antrag §24a'!D68,"")</f>
        <v/>
      </c>
      <c r="D72" s="70" t="str">
        <f>'SlNr für Antrag §24a'!H68</f>
        <v>Fette (zB Frittieröle)</v>
      </c>
      <c r="E72" s="70" t="str">
        <f>'SlNr für Antrag §24a'!I68</f>
        <v xml:space="preserve"> </v>
      </c>
      <c r="F72" s="69" t="str">
        <f>IF(AND('SlNr für Antrag §24a'!S68="x",'SlNr für Antrag §24a'!T68="x"),'SlNr für Antrag §24a'!U68,IF('SlNr für Antrag §24a'!S68="x","--",IF('SlNr für Antrag §24a'!T68="x",'SlNr für Antrag §24a'!U68,"**")))</f>
        <v>--</v>
      </c>
      <c r="G72" s="69" t="str">
        <f>(IF('SlNr für Antrag §24a'!AL68&lt;&gt;"",'SlNr für Antrag §24a'!AL68&amp;K72,IF(K72&lt;&gt;"",K72,IF('SlNr für Antrag §24a'!V68="X","?","**"))))</f>
        <v>**</v>
      </c>
      <c r="H72" s="131"/>
      <c r="I72" s="124"/>
      <c r="J72" s="118">
        <f>'SlNr für Antrag §24a'!AM68</f>
        <v>0</v>
      </c>
      <c r="K72" s="121"/>
      <c r="L72" s="121" t="str">
        <f>'SlNr für Antrag §24a'!AT68</f>
        <v>Nein</v>
      </c>
      <c r="M72" s="161" t="str">
        <f>'SlNr für Antrag §24a'!AV68</f>
        <v>-</v>
      </c>
      <c r="N72" s="157" t="str">
        <f>IF('SlNr für Antrag §24a'!AU68&gt;0,"Wird auto. genehmigt!","")</f>
        <v/>
      </c>
      <c r="P72" s="96" t="str">
        <f>'SlNr für Antrag §24a'!AP68</f>
        <v>X</v>
      </c>
      <c r="R72" s="143"/>
      <c r="S72" s="143"/>
      <c r="T72" s="143"/>
      <c r="U72" s="143"/>
      <c r="V72" s="143"/>
      <c r="W72" s="143"/>
      <c r="X72" s="143"/>
      <c r="Y72" s="143"/>
      <c r="Z72" s="143"/>
      <c r="AA72" s="143"/>
    </row>
    <row r="73" spans="1:27" x14ac:dyDescent="0.25">
      <c r="A73" s="70">
        <f>'SlNr für Antrag §24a'!B69</f>
        <v>12302</v>
      </c>
      <c r="B73" s="70" t="str">
        <f>'SlNr für Antrag §24a'!C69</f>
        <v>77</v>
      </c>
      <c r="C73" s="70" t="str">
        <f>IF('SlNr für Antrag §24a'!D69&lt;&gt;"",'SlNr für Antrag §24a'!D69,"")</f>
        <v>g</v>
      </c>
      <c r="D73" s="70" t="str">
        <f>'SlNr für Antrag §24a'!H69</f>
        <v>Fette (zB Frittieröle)</v>
      </c>
      <c r="E73" s="70" t="str">
        <f>'SlNr für Antrag §24a'!I69</f>
        <v>gefährlich kontaminiert</v>
      </c>
      <c r="F73" s="69" t="str">
        <f>IF(AND('SlNr für Antrag §24a'!S69="x",'SlNr für Antrag §24a'!T69="x"),'SlNr für Antrag §24a'!U69,IF('SlNr für Antrag §24a'!S69="x","--",IF('SlNr für Antrag §24a'!T69="x",'SlNr für Antrag §24a'!U69,"**")))</f>
        <v>**</v>
      </c>
      <c r="G73" s="69" t="str">
        <f>(IF('SlNr für Antrag §24a'!AL69&lt;&gt;"",'SlNr für Antrag §24a'!AL69&amp;K73,IF(K73&lt;&gt;"",K73,IF('SlNr für Antrag §24a'!V69="X","?","**"))))</f>
        <v>**</v>
      </c>
      <c r="H73" s="131"/>
      <c r="I73" s="124"/>
      <c r="J73" s="118">
        <f>'SlNr für Antrag §24a'!AM69</f>
        <v>0</v>
      </c>
      <c r="K73" s="121"/>
      <c r="L73" s="121" t="str">
        <f>'SlNr für Antrag §24a'!AT69</f>
        <v>Ja</v>
      </c>
      <c r="M73" s="161" t="str">
        <f>'SlNr für Antrag §24a'!AV69</f>
        <v>-</v>
      </c>
      <c r="N73" s="157" t="str">
        <f>IF('SlNr für Antrag §24a'!AU69&gt;0,"Wird auto. genehmigt!","")</f>
        <v/>
      </c>
      <c r="P73" s="96" t="str">
        <f>'SlNr für Antrag §24a'!AP69</f>
        <v/>
      </c>
      <c r="R73" s="143"/>
      <c r="S73" s="143"/>
      <c r="T73" s="143"/>
      <c r="U73" s="143"/>
      <c r="V73" s="143"/>
      <c r="W73" s="143"/>
      <c r="X73" s="143"/>
      <c r="Y73" s="143"/>
      <c r="Z73" s="143"/>
      <c r="AA73" s="143"/>
    </row>
    <row r="74" spans="1:27" x14ac:dyDescent="0.25">
      <c r="A74" s="70">
        <f>'SlNr für Antrag §24a'!B70</f>
        <v>12303</v>
      </c>
      <c r="B74" s="70" t="str">
        <f>'SlNr für Antrag §24a'!C70</f>
        <v/>
      </c>
      <c r="C74" s="70" t="str">
        <f>IF('SlNr für Antrag §24a'!D70&lt;&gt;"",'SlNr für Antrag §24a'!D70,"")</f>
        <v>g</v>
      </c>
      <c r="D74" s="70" t="str">
        <f>'SlNr für Antrag §24a'!H70</f>
        <v>Ziehmittelrückstände</v>
      </c>
      <c r="E74" s="70" t="str">
        <f>'SlNr für Antrag §24a'!I70</f>
        <v xml:space="preserve"> </v>
      </c>
      <c r="F74" s="69" t="str">
        <f>IF(AND('SlNr für Antrag §24a'!S70="x",'SlNr für Antrag §24a'!T70="x"),'SlNr für Antrag §24a'!U70,IF('SlNr für Antrag §24a'!S70="x","--",IF('SlNr für Antrag §24a'!T70="x",'SlNr für Antrag §24a'!U70,"**")))</f>
        <v>**</v>
      </c>
      <c r="G74" s="69" t="str">
        <f>(IF('SlNr für Antrag §24a'!AL70&lt;&gt;"",'SlNr für Antrag §24a'!AL70&amp;K74,IF(K74&lt;&gt;"",K74,IF('SlNr für Antrag §24a'!V70="X","?","**"))))</f>
        <v>**</v>
      </c>
      <c r="H74" s="131"/>
      <c r="I74" s="124"/>
      <c r="J74" s="118">
        <f>'SlNr für Antrag §24a'!AM70</f>
        <v>0</v>
      </c>
      <c r="K74" s="121"/>
      <c r="L74" s="121" t="str">
        <f>'SlNr für Antrag §24a'!AT70</f>
        <v>Ja</v>
      </c>
      <c r="M74" s="161" t="str">
        <f>'SlNr für Antrag §24a'!AV70</f>
        <v>-</v>
      </c>
      <c r="N74" s="157" t="str">
        <f>IF('SlNr für Antrag §24a'!AU70&gt;0,"Wird auto. genehmigt!","")</f>
        <v/>
      </c>
      <c r="P74" s="96" t="str">
        <f>'SlNr für Antrag §24a'!AP70</f>
        <v/>
      </c>
      <c r="R74" s="143"/>
      <c r="S74" s="143"/>
      <c r="T74" s="143"/>
      <c r="U74" s="143"/>
      <c r="V74" s="143"/>
      <c r="W74" s="143"/>
      <c r="X74" s="143"/>
      <c r="Y74" s="143"/>
      <c r="Z74" s="143"/>
      <c r="AA74" s="143"/>
    </row>
    <row r="75" spans="1:27" x14ac:dyDescent="0.25">
      <c r="A75" s="70">
        <f>'SlNr für Antrag §24a'!B71</f>
        <v>12303</v>
      </c>
      <c r="B75" s="70" t="str">
        <f>'SlNr für Antrag §24a'!C71</f>
        <v>88</v>
      </c>
      <c r="C75" s="70" t="str">
        <f>IF('SlNr für Antrag §24a'!D71&lt;&gt;"",'SlNr für Antrag §24a'!D71,"")</f>
        <v/>
      </c>
      <c r="D75" s="70" t="str">
        <f>'SlNr für Antrag §24a'!H71</f>
        <v>Ziehmittelrückstände</v>
      </c>
      <c r="E75" s="70" t="str">
        <f>'SlNr für Antrag §24a'!I71</f>
        <v>ausgestuft</v>
      </c>
      <c r="F75" s="69" t="str">
        <f>IF(AND('SlNr für Antrag §24a'!S71="x",'SlNr für Antrag §24a'!T71="x"),'SlNr für Antrag §24a'!U71,IF('SlNr für Antrag §24a'!S71="x","--",IF('SlNr für Antrag §24a'!T71="x",'SlNr für Antrag §24a'!U71,"**")))</f>
        <v>**</v>
      </c>
      <c r="G75" s="69" t="str">
        <f>(IF('SlNr für Antrag §24a'!AL71&lt;&gt;"",'SlNr für Antrag §24a'!AL71&amp;K75,IF(K75&lt;&gt;"",K75,IF('SlNr für Antrag §24a'!V71="X","?","**"))))</f>
        <v>**</v>
      </c>
      <c r="H75" s="131"/>
      <c r="I75" s="124"/>
      <c r="J75" s="118">
        <f>'SlNr für Antrag §24a'!AM71</f>
        <v>0</v>
      </c>
      <c r="K75" s="121"/>
      <c r="L75" s="121" t="str">
        <f>'SlNr für Antrag §24a'!AT71</f>
        <v>Ja</v>
      </c>
      <c r="M75" s="161" t="str">
        <f>'SlNr für Antrag §24a'!AV71</f>
        <v>-</v>
      </c>
      <c r="N75" s="157" t="str">
        <f>IF('SlNr für Antrag §24a'!AU71&gt;0,"Wird auto. genehmigt!","")</f>
        <v/>
      </c>
      <c r="P75" s="96" t="str">
        <f>'SlNr für Antrag §24a'!AP71</f>
        <v/>
      </c>
      <c r="R75" s="143"/>
      <c r="S75" s="143"/>
      <c r="T75" s="143"/>
      <c r="U75" s="143"/>
      <c r="V75" s="143"/>
      <c r="W75" s="143"/>
      <c r="X75" s="143"/>
      <c r="Y75" s="143"/>
      <c r="Z75" s="143"/>
      <c r="AA75" s="143"/>
    </row>
    <row r="76" spans="1:27" ht="22.8" x14ac:dyDescent="0.25">
      <c r="A76" s="70">
        <f>'SlNr für Antrag §24a'!B72</f>
        <v>12304</v>
      </c>
      <c r="B76" s="70" t="str">
        <f>'SlNr für Antrag §24a'!C72</f>
        <v/>
      </c>
      <c r="C76" s="70" t="str">
        <f>IF('SlNr für Antrag §24a'!D72&lt;&gt;"",'SlNr für Antrag §24a'!D72,"")</f>
        <v>g</v>
      </c>
      <c r="D76" s="70" t="str">
        <f>'SlNr für Antrag §24a'!H72</f>
        <v>Fettsäurerückstände (pflanzliche und tierische)</v>
      </c>
      <c r="E76" s="70" t="str">
        <f>'SlNr für Antrag §24a'!I72</f>
        <v xml:space="preserve"> </v>
      </c>
      <c r="F76" s="69" t="str">
        <f>IF(AND('SlNr für Antrag §24a'!S72="x",'SlNr für Antrag §24a'!T72="x"),'SlNr für Antrag §24a'!U72,IF('SlNr für Antrag §24a'!S72="x","--",IF('SlNr für Antrag §24a'!T72="x",'SlNr für Antrag §24a'!U72,"**")))</f>
        <v>**</v>
      </c>
      <c r="G76" s="69" t="str">
        <f>(IF('SlNr für Antrag §24a'!AL72&lt;&gt;"",'SlNr für Antrag §24a'!AL72&amp;K76,IF(K76&lt;&gt;"",K76,IF('SlNr für Antrag §24a'!V72="X","?","**"))))</f>
        <v>**</v>
      </c>
      <c r="H76" s="131"/>
      <c r="I76" s="124"/>
      <c r="J76" s="118">
        <f>'SlNr für Antrag §24a'!AM72</f>
        <v>0</v>
      </c>
      <c r="K76" s="121"/>
      <c r="L76" s="121" t="str">
        <f>'SlNr für Antrag §24a'!AT72</f>
        <v>Ja</v>
      </c>
      <c r="M76" s="161" t="str">
        <f>'SlNr für Antrag §24a'!AV72</f>
        <v>-</v>
      </c>
      <c r="N76" s="157" t="str">
        <f>IF('SlNr für Antrag §24a'!AU72&gt;0,"Wird auto. genehmigt!","")</f>
        <v/>
      </c>
      <c r="P76" s="96" t="str">
        <f>'SlNr für Antrag §24a'!AP72</f>
        <v/>
      </c>
      <c r="R76" s="143"/>
      <c r="S76" s="143"/>
      <c r="T76" s="143"/>
      <c r="U76" s="143"/>
      <c r="V76" s="143"/>
      <c r="W76" s="143"/>
      <c r="X76" s="143"/>
      <c r="Y76" s="143"/>
      <c r="Z76" s="143"/>
      <c r="AA76" s="143"/>
    </row>
    <row r="77" spans="1:27" ht="22.8" x14ac:dyDescent="0.25">
      <c r="A77" s="70">
        <f>'SlNr für Antrag §24a'!B73</f>
        <v>12304</v>
      </c>
      <c r="B77" s="70" t="str">
        <f>'SlNr für Antrag §24a'!C73</f>
        <v>88</v>
      </c>
      <c r="C77" s="70" t="str">
        <f>IF('SlNr für Antrag §24a'!D73&lt;&gt;"",'SlNr für Antrag §24a'!D73,"")</f>
        <v/>
      </c>
      <c r="D77" s="70" t="str">
        <f>'SlNr für Antrag §24a'!H73</f>
        <v>Fettsäurerückstände (pflanzliche und tierische)</v>
      </c>
      <c r="E77" s="70" t="str">
        <f>'SlNr für Antrag §24a'!I73</f>
        <v>ausgestuft</v>
      </c>
      <c r="F77" s="69" t="str">
        <f>IF(AND('SlNr für Antrag §24a'!S73="x",'SlNr für Antrag §24a'!T73="x"),'SlNr für Antrag §24a'!U73,IF('SlNr für Antrag §24a'!S73="x","--",IF('SlNr für Antrag §24a'!T73="x",'SlNr für Antrag §24a'!U73,"**")))</f>
        <v>**</v>
      </c>
      <c r="G77" s="69" t="str">
        <f>(IF('SlNr für Antrag §24a'!AL73&lt;&gt;"",'SlNr für Antrag §24a'!AL73&amp;K77,IF(K77&lt;&gt;"",K77,IF('SlNr für Antrag §24a'!V73="X","?","**"))))</f>
        <v>**</v>
      </c>
      <c r="H77" s="131"/>
      <c r="I77" s="124"/>
      <c r="J77" s="118">
        <f>'SlNr für Antrag §24a'!AM73</f>
        <v>0</v>
      </c>
      <c r="K77" s="121"/>
      <c r="L77" s="121" t="str">
        <f>'SlNr für Antrag §24a'!AT73</f>
        <v>Ja</v>
      </c>
      <c r="M77" s="161" t="str">
        <f>'SlNr für Antrag §24a'!AV73</f>
        <v>-</v>
      </c>
      <c r="N77" s="157" t="str">
        <f>IF('SlNr für Antrag §24a'!AU73&gt;0,"Wird auto. genehmigt!","")</f>
        <v/>
      </c>
      <c r="P77" s="96" t="str">
        <f>'SlNr für Antrag §24a'!AP73</f>
        <v/>
      </c>
      <c r="R77" s="143"/>
      <c r="S77" s="143"/>
      <c r="T77" s="143"/>
      <c r="U77" s="143"/>
      <c r="V77" s="143"/>
      <c r="W77" s="143"/>
      <c r="X77" s="143"/>
      <c r="Y77" s="143"/>
      <c r="Z77" s="143"/>
      <c r="AA77" s="143"/>
    </row>
    <row r="78" spans="1:27" x14ac:dyDescent="0.25">
      <c r="A78" s="70">
        <f>'SlNr für Antrag §24a'!B74</f>
        <v>12501</v>
      </c>
      <c r="B78" s="70" t="str">
        <f>'SlNr für Antrag §24a'!C74</f>
        <v/>
      </c>
      <c r="C78" s="70" t="str">
        <f>IF('SlNr für Antrag §24a'!D74&lt;&gt;"",'SlNr für Antrag §24a'!D74,"")</f>
        <v/>
      </c>
      <c r="D78" s="70" t="str">
        <f>'SlNr für Antrag §24a'!H74</f>
        <v>Inhalt von Fettabscheidern</v>
      </c>
      <c r="E78" s="70" t="str">
        <f>'SlNr für Antrag §24a'!I74</f>
        <v xml:space="preserve"> </v>
      </c>
      <c r="F78" s="69" t="str">
        <f>IF(AND('SlNr für Antrag §24a'!S74="x",'SlNr für Antrag §24a'!T74="x"),'SlNr für Antrag §24a'!U74,IF('SlNr für Antrag §24a'!S74="x","--",IF('SlNr für Antrag §24a'!T74="x",'SlNr für Antrag §24a'!U74,"**")))</f>
        <v>--</v>
      </c>
      <c r="G78" s="69" t="str">
        <f>(IF('SlNr für Antrag §24a'!AL74&lt;&gt;"",'SlNr für Antrag §24a'!AL74&amp;K78,IF(K78&lt;&gt;"",K78,IF('SlNr für Antrag §24a'!V74="X","?","**"))))</f>
        <v>**</v>
      </c>
      <c r="H78" s="131"/>
      <c r="I78" s="124"/>
      <c r="J78" s="118">
        <f>'SlNr für Antrag §24a'!AM74</f>
        <v>0</v>
      </c>
      <c r="K78" s="121"/>
      <c r="L78" s="121" t="str">
        <f>'SlNr für Antrag §24a'!AT74</f>
        <v>Nein</v>
      </c>
      <c r="M78" s="161" t="str">
        <f>'SlNr für Antrag §24a'!AV74</f>
        <v>-</v>
      </c>
      <c r="N78" s="157" t="str">
        <f>IF('SlNr für Antrag §24a'!AU74&gt;0,"Wird auto. genehmigt!","")</f>
        <v/>
      </c>
      <c r="P78" s="96" t="str">
        <f>'SlNr für Antrag §24a'!AP74</f>
        <v>X</v>
      </c>
      <c r="R78" s="143"/>
      <c r="S78" s="143"/>
      <c r="T78" s="143"/>
      <c r="U78" s="143"/>
      <c r="V78" s="143"/>
      <c r="W78" s="143"/>
      <c r="X78" s="143"/>
      <c r="Y78" s="143"/>
      <c r="Z78" s="143"/>
      <c r="AA78" s="143"/>
    </row>
    <row r="79" spans="1:27" x14ac:dyDescent="0.25">
      <c r="A79" s="70">
        <f>'SlNr für Antrag §24a'!B75</f>
        <v>12501</v>
      </c>
      <c r="B79" s="70" t="str">
        <f>'SlNr für Antrag §24a'!C75</f>
        <v>77</v>
      </c>
      <c r="C79" s="70" t="str">
        <f>IF('SlNr für Antrag §24a'!D75&lt;&gt;"",'SlNr für Antrag §24a'!D75,"")</f>
        <v>g</v>
      </c>
      <c r="D79" s="70" t="str">
        <f>'SlNr für Antrag §24a'!H75</f>
        <v>Inhalt von Fettabscheidern</v>
      </c>
      <c r="E79" s="70" t="str">
        <f>'SlNr für Antrag §24a'!I75</f>
        <v>gefährlich kontaminiert</v>
      </c>
      <c r="F79" s="69" t="str">
        <f>IF(AND('SlNr für Antrag §24a'!S75="x",'SlNr für Antrag §24a'!T75="x"),'SlNr für Antrag §24a'!U75,IF('SlNr für Antrag §24a'!S75="x","--",IF('SlNr für Antrag §24a'!T75="x",'SlNr für Antrag §24a'!U75,"**")))</f>
        <v>**</v>
      </c>
      <c r="G79" s="69" t="str">
        <f>(IF('SlNr für Antrag §24a'!AL75&lt;&gt;"",'SlNr für Antrag §24a'!AL75&amp;K79,IF(K79&lt;&gt;"",K79,IF('SlNr für Antrag §24a'!V75="X","?","**"))))</f>
        <v>**</v>
      </c>
      <c r="H79" s="131"/>
      <c r="I79" s="124"/>
      <c r="J79" s="118">
        <f>'SlNr für Antrag §24a'!AM75</f>
        <v>0</v>
      </c>
      <c r="K79" s="121"/>
      <c r="L79" s="121" t="str">
        <f>'SlNr für Antrag §24a'!AT75</f>
        <v>Ja</v>
      </c>
      <c r="M79" s="161" t="str">
        <f>'SlNr für Antrag §24a'!AV75</f>
        <v>-</v>
      </c>
      <c r="N79" s="157" t="str">
        <f>IF('SlNr für Antrag §24a'!AU75&gt;0,"Wird auto. genehmigt!","")</f>
        <v/>
      </c>
      <c r="P79" s="96" t="str">
        <f>'SlNr für Antrag §24a'!AP75</f>
        <v/>
      </c>
      <c r="R79" s="143"/>
      <c r="S79" s="143"/>
      <c r="T79" s="143"/>
      <c r="U79" s="143"/>
      <c r="V79" s="143"/>
      <c r="W79" s="143"/>
      <c r="X79" s="143"/>
      <c r="Y79" s="143"/>
      <c r="Z79" s="143"/>
      <c r="AA79" s="143"/>
    </row>
    <row r="80" spans="1:27" x14ac:dyDescent="0.25">
      <c r="A80" s="70">
        <f>'SlNr für Antrag §24a'!B76</f>
        <v>12502</v>
      </c>
      <c r="B80" s="70" t="str">
        <f>'SlNr für Antrag §24a'!C76</f>
        <v/>
      </c>
      <c r="C80" s="70" t="str">
        <f>IF('SlNr für Antrag §24a'!D76&lt;&gt;"",'SlNr für Antrag §24a'!D76,"")</f>
        <v/>
      </c>
      <c r="D80" s="70" t="str">
        <f>'SlNr für Antrag §24a'!H76</f>
        <v>Molke</v>
      </c>
      <c r="E80" s="70" t="str">
        <f>'SlNr für Antrag §24a'!I76</f>
        <v xml:space="preserve"> </v>
      </c>
      <c r="F80" s="69" t="str">
        <f>IF(AND('SlNr für Antrag §24a'!S76="x",'SlNr für Antrag §24a'!T76="x"),'SlNr für Antrag §24a'!U76,IF('SlNr für Antrag §24a'!S76="x","--",IF('SlNr für Antrag §24a'!T76="x",'SlNr für Antrag §24a'!U76,"**")))</f>
        <v>--</v>
      </c>
      <c r="G80" s="69" t="str">
        <f>(IF('SlNr für Antrag §24a'!AL76&lt;&gt;"",'SlNr für Antrag §24a'!AL76&amp;K80,IF(K80&lt;&gt;"",K80,IF('SlNr für Antrag §24a'!V76="X","?","**"))))</f>
        <v>**</v>
      </c>
      <c r="H80" s="131"/>
      <c r="I80" s="124"/>
      <c r="J80" s="118">
        <f>'SlNr für Antrag §24a'!AM76</f>
        <v>0</v>
      </c>
      <c r="K80" s="121"/>
      <c r="L80" s="121" t="str">
        <f>'SlNr für Antrag §24a'!AT76</f>
        <v>Nein</v>
      </c>
      <c r="M80" s="161" t="str">
        <f>'SlNr für Antrag §24a'!AV76</f>
        <v>-</v>
      </c>
      <c r="N80" s="157" t="str">
        <f>IF('SlNr für Antrag §24a'!AU76&gt;0,"Wird auto. genehmigt!","")</f>
        <v/>
      </c>
      <c r="P80" s="96" t="str">
        <f>'SlNr für Antrag §24a'!AP76</f>
        <v>X</v>
      </c>
      <c r="R80" s="143"/>
      <c r="S80" s="143"/>
      <c r="T80" s="143"/>
      <c r="U80" s="143"/>
      <c r="V80" s="143"/>
      <c r="W80" s="143"/>
      <c r="X80" s="143"/>
      <c r="Y80" s="143"/>
      <c r="Z80" s="143"/>
      <c r="AA80" s="143"/>
    </row>
    <row r="81" spans="1:27" x14ac:dyDescent="0.25">
      <c r="A81" s="70">
        <f>'SlNr für Antrag §24a'!B77</f>
        <v>12502</v>
      </c>
      <c r="B81" s="70" t="str">
        <f>'SlNr für Antrag §24a'!C77</f>
        <v>77</v>
      </c>
      <c r="C81" s="70" t="str">
        <f>IF('SlNr für Antrag §24a'!D77&lt;&gt;"",'SlNr für Antrag §24a'!D77,"")</f>
        <v>g</v>
      </c>
      <c r="D81" s="70" t="str">
        <f>'SlNr für Antrag §24a'!H77</f>
        <v>Molke</v>
      </c>
      <c r="E81" s="70" t="str">
        <f>'SlNr für Antrag §24a'!I77</f>
        <v>gefährlich kontaminiert</v>
      </c>
      <c r="F81" s="69" t="str">
        <f>IF(AND('SlNr für Antrag §24a'!S77="x",'SlNr für Antrag §24a'!T77="x"),'SlNr für Antrag §24a'!U77,IF('SlNr für Antrag §24a'!S77="x","--",IF('SlNr für Antrag §24a'!T77="x",'SlNr für Antrag §24a'!U77,"**")))</f>
        <v>**</v>
      </c>
      <c r="G81" s="69" t="str">
        <f>(IF('SlNr für Antrag §24a'!AL77&lt;&gt;"",'SlNr für Antrag §24a'!AL77&amp;K81,IF(K81&lt;&gt;"",K81,IF('SlNr für Antrag §24a'!V77="X","?","**"))))</f>
        <v>**</v>
      </c>
      <c r="H81" s="131"/>
      <c r="I81" s="124"/>
      <c r="J81" s="118">
        <f>'SlNr für Antrag §24a'!AM77</f>
        <v>0</v>
      </c>
      <c r="K81" s="121"/>
      <c r="L81" s="121" t="str">
        <f>'SlNr für Antrag §24a'!AT77</f>
        <v>Ja</v>
      </c>
      <c r="M81" s="161" t="str">
        <f>'SlNr für Antrag §24a'!AV77</f>
        <v>-</v>
      </c>
      <c r="N81" s="157" t="str">
        <f>IF('SlNr für Antrag §24a'!AU77&gt;0,"Wird auto. genehmigt!","")</f>
        <v/>
      </c>
      <c r="P81" s="96" t="str">
        <f>'SlNr für Antrag §24a'!AP77</f>
        <v/>
      </c>
      <c r="R81" s="143"/>
      <c r="S81" s="143"/>
      <c r="T81" s="143"/>
      <c r="U81" s="143"/>
      <c r="V81" s="143"/>
      <c r="W81" s="143"/>
      <c r="X81" s="143"/>
      <c r="Y81" s="143"/>
      <c r="Z81" s="143"/>
      <c r="AA81" s="143"/>
    </row>
    <row r="82" spans="1:27" x14ac:dyDescent="0.25">
      <c r="A82" s="70">
        <f>'SlNr für Antrag §24a'!B78</f>
        <v>12503</v>
      </c>
      <c r="B82" s="70" t="str">
        <f>'SlNr für Antrag §24a'!C78</f>
        <v/>
      </c>
      <c r="C82" s="70" t="str">
        <f>IF('SlNr für Antrag §24a'!D78&lt;&gt;"",'SlNr für Antrag §24a'!D78,"")</f>
        <v/>
      </c>
      <c r="D82" s="70" t="str">
        <f>'SlNr für Antrag §24a'!H78</f>
        <v>Öl-, Fett- und Wachsemulsionen</v>
      </c>
      <c r="E82" s="70" t="str">
        <f>'SlNr für Antrag §24a'!I78</f>
        <v xml:space="preserve"> </v>
      </c>
      <c r="F82" s="69" t="str">
        <f>IF(AND('SlNr für Antrag §24a'!S78="x",'SlNr für Antrag §24a'!T78="x"),'SlNr für Antrag §24a'!U78,IF('SlNr für Antrag §24a'!S78="x","--",IF('SlNr für Antrag §24a'!T78="x",'SlNr für Antrag §24a'!U78,"**")))</f>
        <v>--</v>
      </c>
      <c r="G82" s="69" t="str">
        <f>(IF('SlNr für Antrag §24a'!AL78&lt;&gt;"",'SlNr für Antrag §24a'!AL78&amp;K82,IF(K82&lt;&gt;"",K82,IF('SlNr für Antrag §24a'!V78="X","?","**"))))</f>
        <v>**</v>
      </c>
      <c r="H82" s="131"/>
      <c r="I82" s="124"/>
      <c r="J82" s="118">
        <f>'SlNr für Antrag §24a'!AM78</f>
        <v>0</v>
      </c>
      <c r="K82" s="121"/>
      <c r="L82" s="121" t="str">
        <f>'SlNr für Antrag §24a'!AT78</f>
        <v>Nein</v>
      </c>
      <c r="M82" s="161" t="str">
        <f>'SlNr für Antrag §24a'!AV78</f>
        <v>-</v>
      </c>
      <c r="N82" s="157" t="str">
        <f>IF('SlNr für Antrag §24a'!AU78&gt;0,"Wird auto. genehmigt!","")</f>
        <v/>
      </c>
      <c r="P82" s="96" t="str">
        <f>'SlNr für Antrag §24a'!AP78</f>
        <v>X</v>
      </c>
      <c r="R82" s="143"/>
      <c r="S82" s="143"/>
      <c r="T82" s="143"/>
      <c r="U82" s="143"/>
      <c r="V82" s="143"/>
      <c r="W82" s="143"/>
      <c r="X82" s="143"/>
      <c r="Y82" s="143"/>
      <c r="Z82" s="143"/>
      <c r="AA82" s="143"/>
    </row>
    <row r="83" spans="1:27" x14ac:dyDescent="0.25">
      <c r="A83" s="70">
        <f>'SlNr für Antrag §24a'!B79</f>
        <v>12503</v>
      </c>
      <c r="B83" s="70" t="str">
        <f>'SlNr für Antrag §24a'!C79</f>
        <v>77</v>
      </c>
      <c r="C83" s="70" t="str">
        <f>IF('SlNr für Antrag §24a'!D79&lt;&gt;"",'SlNr für Antrag §24a'!D79,"")</f>
        <v>g</v>
      </c>
      <c r="D83" s="70" t="str">
        <f>'SlNr für Antrag §24a'!H79</f>
        <v>Öl-, Fett- und Wachsemulsionen</v>
      </c>
      <c r="E83" s="70" t="str">
        <f>'SlNr für Antrag §24a'!I79</f>
        <v>gefährlich kontaminiert</v>
      </c>
      <c r="F83" s="69" t="str">
        <f>IF(AND('SlNr für Antrag §24a'!S79="x",'SlNr für Antrag §24a'!T79="x"),'SlNr für Antrag §24a'!U79,IF('SlNr für Antrag §24a'!S79="x","--",IF('SlNr für Antrag §24a'!T79="x",'SlNr für Antrag §24a'!U79,"**")))</f>
        <v>**</v>
      </c>
      <c r="G83" s="69" t="str">
        <f>(IF('SlNr für Antrag §24a'!AL79&lt;&gt;"",'SlNr für Antrag §24a'!AL79&amp;K83,IF(K83&lt;&gt;"",K83,IF('SlNr für Antrag §24a'!V79="X","?","**"))))</f>
        <v>**</v>
      </c>
      <c r="H83" s="131"/>
      <c r="I83" s="124"/>
      <c r="J83" s="118">
        <f>'SlNr für Antrag §24a'!AM79</f>
        <v>0</v>
      </c>
      <c r="K83" s="121"/>
      <c r="L83" s="121" t="str">
        <f>'SlNr für Antrag §24a'!AT79</f>
        <v>Ja</v>
      </c>
      <c r="M83" s="161" t="str">
        <f>'SlNr für Antrag §24a'!AV79</f>
        <v>-</v>
      </c>
      <c r="N83" s="157" t="str">
        <f>IF('SlNr für Antrag §24a'!AU79&gt;0,"Wird auto. genehmigt!","")</f>
        <v/>
      </c>
      <c r="P83" s="96" t="str">
        <f>'SlNr für Antrag §24a'!AP79</f>
        <v/>
      </c>
      <c r="R83" s="143"/>
      <c r="S83" s="143"/>
      <c r="T83" s="143"/>
      <c r="U83" s="143"/>
      <c r="V83" s="143"/>
      <c r="W83" s="143"/>
      <c r="X83" s="143"/>
      <c r="Y83" s="143"/>
      <c r="Z83" s="143"/>
      <c r="AA83" s="143"/>
    </row>
    <row r="84" spans="1:27" ht="22.8" x14ac:dyDescent="0.25">
      <c r="A84" s="70">
        <f>'SlNr für Antrag §24a'!B80</f>
        <v>12601</v>
      </c>
      <c r="B84" s="70" t="str">
        <f>'SlNr für Antrag §24a'!C80</f>
        <v/>
      </c>
      <c r="C84" s="70" t="str">
        <f>IF('SlNr für Antrag §24a'!D80&lt;&gt;"",'SlNr für Antrag §24a'!D80,"")</f>
        <v>g</v>
      </c>
      <c r="D84" s="70" t="str">
        <f>'SlNr für Antrag §24a'!H80</f>
        <v>Schmier- und Hydrauliköle, mineralölfrei</v>
      </c>
      <c r="E84" s="70" t="str">
        <f>'SlNr für Antrag §24a'!I80</f>
        <v xml:space="preserve"> </v>
      </c>
      <c r="F84" s="69" t="str">
        <f>IF(AND('SlNr für Antrag §24a'!S80="x",'SlNr für Antrag §24a'!T80="x"),'SlNr für Antrag §24a'!U80,IF('SlNr für Antrag §24a'!S80="x","--",IF('SlNr für Antrag §24a'!T80="x",'SlNr für Antrag §24a'!U80,"**")))</f>
        <v>**</v>
      </c>
      <c r="G84" s="69" t="str">
        <f>(IF('SlNr für Antrag §24a'!AL80&lt;&gt;"",'SlNr für Antrag §24a'!AL80&amp;K84,IF(K84&lt;&gt;"",K84,IF('SlNr für Antrag §24a'!V80="X","?","**"))))</f>
        <v>**</v>
      </c>
      <c r="H84" s="131"/>
      <c r="I84" s="124"/>
      <c r="J84" s="118">
        <f>'SlNr für Antrag §24a'!AM80</f>
        <v>0</v>
      </c>
      <c r="K84" s="121"/>
      <c r="L84" s="121" t="str">
        <f>'SlNr für Antrag §24a'!AT80</f>
        <v>Ja</v>
      </c>
      <c r="M84" s="161" t="str">
        <f>'SlNr für Antrag §24a'!AV80</f>
        <v>-</v>
      </c>
      <c r="N84" s="157" t="str">
        <f>IF('SlNr für Antrag §24a'!AU80&gt;0,"Wird auto. genehmigt!","")</f>
        <v/>
      </c>
      <c r="P84" s="96" t="str">
        <f>'SlNr für Antrag §24a'!AP80</f>
        <v/>
      </c>
      <c r="R84" s="143"/>
      <c r="S84" s="143"/>
      <c r="T84" s="143"/>
      <c r="U84" s="143"/>
      <c r="V84" s="143"/>
      <c r="W84" s="143"/>
      <c r="X84" s="143"/>
      <c r="Y84" s="143"/>
      <c r="Z84" s="143"/>
      <c r="AA84" s="143"/>
    </row>
    <row r="85" spans="1:27" ht="22.8" x14ac:dyDescent="0.25">
      <c r="A85" s="70">
        <f>'SlNr für Antrag §24a'!B81</f>
        <v>12601</v>
      </c>
      <c r="B85" s="70" t="str">
        <f>'SlNr für Antrag §24a'!C81</f>
        <v>88</v>
      </c>
      <c r="C85" s="70" t="str">
        <f>IF('SlNr für Antrag §24a'!D81&lt;&gt;"",'SlNr für Antrag §24a'!D81,"")</f>
        <v/>
      </c>
      <c r="D85" s="70" t="str">
        <f>'SlNr für Antrag §24a'!H81</f>
        <v>Schmier- und Hydrauliköle, mineralölfrei</v>
      </c>
      <c r="E85" s="70" t="str">
        <f>'SlNr für Antrag §24a'!I81</f>
        <v>ausgestuft</v>
      </c>
      <c r="F85" s="69" t="str">
        <f>IF(AND('SlNr für Antrag §24a'!S81="x",'SlNr für Antrag §24a'!T81="x"),'SlNr für Antrag §24a'!U81,IF('SlNr für Antrag §24a'!S81="x","--",IF('SlNr für Antrag §24a'!T81="x",'SlNr für Antrag §24a'!U81,"**")))</f>
        <v>**</v>
      </c>
      <c r="G85" s="69" t="str">
        <f>(IF('SlNr für Antrag §24a'!AL81&lt;&gt;"",'SlNr für Antrag §24a'!AL81&amp;K85,IF(K85&lt;&gt;"",K85,IF('SlNr für Antrag §24a'!V81="X","?","**"))))</f>
        <v>**</v>
      </c>
      <c r="H85" s="131"/>
      <c r="I85" s="124"/>
      <c r="J85" s="118">
        <f>'SlNr für Antrag §24a'!AM81</f>
        <v>0</v>
      </c>
      <c r="K85" s="121"/>
      <c r="L85" s="121" t="str">
        <f>'SlNr für Antrag §24a'!AT81</f>
        <v>Ja</v>
      </c>
      <c r="M85" s="161" t="str">
        <f>'SlNr für Antrag §24a'!AV81</f>
        <v>-</v>
      </c>
      <c r="N85" s="157" t="str">
        <f>IF('SlNr für Antrag §24a'!AU81&gt;0,"Wird auto. genehmigt!","")</f>
        <v/>
      </c>
      <c r="P85" s="96" t="str">
        <f>'SlNr für Antrag §24a'!AP81</f>
        <v/>
      </c>
      <c r="R85" s="143"/>
      <c r="S85" s="143"/>
      <c r="T85" s="143"/>
      <c r="U85" s="143"/>
      <c r="V85" s="143"/>
      <c r="W85" s="143"/>
      <c r="X85" s="143"/>
      <c r="Y85" s="143"/>
      <c r="Z85" s="143"/>
      <c r="AA85" s="143"/>
    </row>
    <row r="86" spans="1:27" ht="22.8" x14ac:dyDescent="0.25">
      <c r="A86" s="70">
        <f>'SlNr für Antrag §24a'!B82</f>
        <v>12702</v>
      </c>
      <c r="B86" s="70" t="str">
        <f>'SlNr für Antrag §24a'!C82</f>
        <v/>
      </c>
      <c r="C86" s="70" t="str">
        <f>IF('SlNr für Antrag §24a'!D82&lt;&gt;"",'SlNr für Antrag §24a'!D82,"")</f>
        <v/>
      </c>
      <c r="D86" s="70" t="str">
        <f>'SlNr für Antrag §24a'!H82</f>
        <v>Schlamm aus der Speisefettproduktion</v>
      </c>
      <c r="E86" s="70" t="str">
        <f>'SlNr für Antrag §24a'!I82</f>
        <v xml:space="preserve"> </v>
      </c>
      <c r="F86" s="69" t="str">
        <f>IF(AND('SlNr für Antrag §24a'!S82="x",'SlNr für Antrag §24a'!T82="x"),'SlNr für Antrag §24a'!U82,IF('SlNr für Antrag §24a'!S82="x","--",IF('SlNr für Antrag §24a'!T82="x",'SlNr für Antrag §24a'!U82,"**")))</f>
        <v>--</v>
      </c>
      <c r="G86" s="69" t="str">
        <f>(IF('SlNr für Antrag §24a'!AL82&lt;&gt;"",'SlNr für Antrag §24a'!AL82&amp;K86,IF(K86&lt;&gt;"",K86,IF('SlNr für Antrag §24a'!V82="X","?","**"))))</f>
        <v>**</v>
      </c>
      <c r="H86" s="131"/>
      <c r="I86" s="124"/>
      <c r="J86" s="118">
        <f>'SlNr für Antrag §24a'!AM82</f>
        <v>0</v>
      </c>
      <c r="K86" s="121"/>
      <c r="L86" s="121" t="str">
        <f>'SlNr für Antrag §24a'!AT82</f>
        <v>Nein</v>
      </c>
      <c r="M86" s="161" t="str">
        <f>'SlNr für Antrag §24a'!AV82</f>
        <v>-</v>
      </c>
      <c r="N86" s="157" t="str">
        <f>IF('SlNr für Antrag §24a'!AU82&gt;0,"Wird auto. genehmigt!","")</f>
        <v/>
      </c>
      <c r="P86" s="96" t="str">
        <f>'SlNr für Antrag §24a'!AP82</f>
        <v>X</v>
      </c>
      <c r="R86" s="143"/>
      <c r="S86" s="143"/>
      <c r="T86" s="143"/>
      <c r="U86" s="143"/>
      <c r="V86" s="143"/>
      <c r="W86" s="143"/>
      <c r="X86" s="143"/>
      <c r="Y86" s="143"/>
      <c r="Z86" s="143"/>
      <c r="AA86" s="143"/>
    </row>
    <row r="87" spans="1:27" ht="22.8" x14ac:dyDescent="0.25">
      <c r="A87" s="70">
        <f>'SlNr für Antrag §24a'!B83</f>
        <v>12702</v>
      </c>
      <c r="B87" s="70" t="str">
        <f>'SlNr für Antrag §24a'!C83</f>
        <v>77</v>
      </c>
      <c r="C87" s="70" t="str">
        <f>IF('SlNr für Antrag §24a'!D83&lt;&gt;"",'SlNr für Antrag §24a'!D83,"")</f>
        <v>g</v>
      </c>
      <c r="D87" s="70" t="str">
        <f>'SlNr für Antrag §24a'!H83</f>
        <v>Schlamm aus der Speisefettproduktion</v>
      </c>
      <c r="E87" s="70" t="str">
        <f>'SlNr für Antrag §24a'!I83</f>
        <v>gefährlich kontaminiert</v>
      </c>
      <c r="F87" s="69" t="str">
        <f>IF(AND('SlNr für Antrag §24a'!S83="x",'SlNr für Antrag §24a'!T83="x"),'SlNr für Antrag §24a'!U83,IF('SlNr für Antrag §24a'!S83="x","--",IF('SlNr für Antrag §24a'!T83="x",'SlNr für Antrag §24a'!U83,"**")))</f>
        <v>**</v>
      </c>
      <c r="G87" s="69" t="str">
        <f>(IF('SlNr für Antrag §24a'!AL83&lt;&gt;"",'SlNr für Antrag §24a'!AL83&amp;K87,IF(K87&lt;&gt;"",K87,IF('SlNr für Antrag §24a'!V83="X","?","**"))))</f>
        <v>**</v>
      </c>
      <c r="H87" s="131"/>
      <c r="I87" s="124"/>
      <c r="J87" s="118">
        <f>'SlNr für Antrag §24a'!AM83</f>
        <v>0</v>
      </c>
      <c r="K87" s="121"/>
      <c r="L87" s="121" t="str">
        <f>'SlNr für Antrag §24a'!AT83</f>
        <v>Ja</v>
      </c>
      <c r="M87" s="161" t="str">
        <f>'SlNr für Antrag §24a'!AV83</f>
        <v>-</v>
      </c>
      <c r="N87" s="157" t="str">
        <f>IF('SlNr für Antrag §24a'!AU83&gt;0,"Wird auto. genehmigt!","")</f>
        <v/>
      </c>
      <c r="P87" s="96" t="str">
        <f>'SlNr für Antrag §24a'!AP83</f>
        <v/>
      </c>
      <c r="R87" s="143"/>
      <c r="S87" s="143"/>
      <c r="T87" s="143"/>
      <c r="U87" s="143"/>
      <c r="V87" s="143"/>
      <c r="W87" s="143"/>
      <c r="X87" s="143"/>
      <c r="Y87" s="143"/>
      <c r="Z87" s="143"/>
      <c r="AA87" s="143"/>
    </row>
    <row r="88" spans="1:27" ht="22.8" x14ac:dyDescent="0.25">
      <c r="A88" s="70">
        <f>'SlNr für Antrag §24a'!B84</f>
        <v>12703</v>
      </c>
      <c r="B88" s="70" t="str">
        <f>'SlNr für Antrag §24a'!C84</f>
        <v/>
      </c>
      <c r="C88" s="70" t="str">
        <f>IF('SlNr für Antrag §24a'!D84&lt;&gt;"",'SlNr für Antrag §24a'!D84,"")</f>
        <v/>
      </c>
      <c r="D88" s="70" t="str">
        <f>'SlNr für Antrag §24a'!H84</f>
        <v>Schlamm aus der Speiseölproduktion</v>
      </c>
      <c r="E88" s="70" t="str">
        <f>'SlNr für Antrag §24a'!I84</f>
        <v xml:space="preserve"> </v>
      </c>
      <c r="F88" s="69" t="str">
        <f>IF(AND('SlNr für Antrag §24a'!S84="x",'SlNr für Antrag §24a'!T84="x"),'SlNr für Antrag §24a'!U84,IF('SlNr für Antrag §24a'!S84="x","--",IF('SlNr für Antrag §24a'!T84="x",'SlNr für Antrag §24a'!U84,"**")))</f>
        <v>--</v>
      </c>
      <c r="G88" s="69" t="str">
        <f>(IF('SlNr für Antrag §24a'!AL84&lt;&gt;"",'SlNr für Antrag §24a'!AL84&amp;K88,IF(K88&lt;&gt;"",K88,IF('SlNr für Antrag §24a'!V84="X","?","**"))))</f>
        <v>**</v>
      </c>
      <c r="H88" s="131"/>
      <c r="I88" s="124"/>
      <c r="J88" s="118">
        <f>'SlNr für Antrag §24a'!AM84</f>
        <v>0</v>
      </c>
      <c r="K88" s="121"/>
      <c r="L88" s="121" t="str">
        <f>'SlNr für Antrag §24a'!AT84</f>
        <v>Nein</v>
      </c>
      <c r="M88" s="161" t="str">
        <f>'SlNr für Antrag §24a'!AV84</f>
        <v>-</v>
      </c>
      <c r="N88" s="157" t="str">
        <f>IF('SlNr für Antrag §24a'!AU84&gt;0,"Wird auto. genehmigt!","")</f>
        <v/>
      </c>
      <c r="P88" s="96" t="str">
        <f>'SlNr für Antrag §24a'!AP84</f>
        <v>X</v>
      </c>
      <c r="R88" s="143"/>
      <c r="S88" s="143"/>
      <c r="T88" s="143"/>
      <c r="U88" s="143"/>
      <c r="V88" s="143"/>
      <c r="W88" s="143"/>
      <c r="X88" s="143"/>
      <c r="Y88" s="143"/>
      <c r="Z88" s="143"/>
      <c r="AA88" s="143"/>
    </row>
    <row r="89" spans="1:27" ht="22.8" x14ac:dyDescent="0.25">
      <c r="A89" s="70">
        <f>'SlNr für Antrag §24a'!B85</f>
        <v>12703</v>
      </c>
      <c r="B89" s="70" t="str">
        <f>'SlNr für Antrag §24a'!C85</f>
        <v>77</v>
      </c>
      <c r="C89" s="70" t="str">
        <f>IF('SlNr für Antrag §24a'!D85&lt;&gt;"",'SlNr für Antrag §24a'!D85,"")</f>
        <v>g</v>
      </c>
      <c r="D89" s="70" t="str">
        <f>'SlNr für Antrag §24a'!H85</f>
        <v>Schlamm aus der Speiseölproduktion</v>
      </c>
      <c r="E89" s="70" t="str">
        <f>'SlNr für Antrag §24a'!I85</f>
        <v>gefährlich kontaminiert</v>
      </c>
      <c r="F89" s="69" t="str">
        <f>IF(AND('SlNr für Antrag §24a'!S85="x",'SlNr für Antrag §24a'!T85="x"),'SlNr für Antrag §24a'!U85,IF('SlNr für Antrag §24a'!S85="x","--",IF('SlNr für Antrag §24a'!T85="x",'SlNr für Antrag §24a'!U85,"**")))</f>
        <v>**</v>
      </c>
      <c r="G89" s="69" t="str">
        <f>(IF('SlNr für Antrag §24a'!AL85&lt;&gt;"",'SlNr für Antrag §24a'!AL85&amp;K89,IF(K89&lt;&gt;"",K89,IF('SlNr für Antrag §24a'!V85="X","?","**"))))</f>
        <v>**</v>
      </c>
      <c r="H89" s="131"/>
      <c r="I89" s="124"/>
      <c r="J89" s="118">
        <f>'SlNr für Antrag §24a'!AM85</f>
        <v>0</v>
      </c>
      <c r="K89" s="121"/>
      <c r="L89" s="121" t="str">
        <f>'SlNr für Antrag §24a'!AT85</f>
        <v>Ja</v>
      </c>
      <c r="M89" s="161" t="str">
        <f>'SlNr für Antrag §24a'!AV85</f>
        <v>-</v>
      </c>
      <c r="N89" s="157" t="str">
        <f>IF('SlNr für Antrag §24a'!AU85&gt;0,"Wird auto. genehmigt!","")</f>
        <v/>
      </c>
      <c r="P89" s="96" t="str">
        <f>'SlNr für Antrag §24a'!AP85</f>
        <v/>
      </c>
      <c r="R89" s="143"/>
      <c r="S89" s="143"/>
      <c r="T89" s="143"/>
      <c r="U89" s="143"/>
      <c r="V89" s="143"/>
      <c r="W89" s="143"/>
      <c r="X89" s="143"/>
      <c r="Y89" s="143"/>
      <c r="Z89" s="143"/>
      <c r="AA89" s="143"/>
    </row>
    <row r="90" spans="1:27" x14ac:dyDescent="0.25">
      <c r="A90" s="70">
        <f>'SlNr für Antrag §24a'!B86</f>
        <v>12704</v>
      </c>
      <c r="B90" s="70" t="str">
        <f>'SlNr für Antrag §24a'!C86</f>
        <v/>
      </c>
      <c r="C90" s="70" t="str">
        <f>IF('SlNr für Antrag §24a'!D86&lt;&gt;"",'SlNr für Antrag §24a'!D86,"")</f>
        <v/>
      </c>
      <c r="D90" s="70" t="str">
        <f>'SlNr für Antrag §24a'!H86</f>
        <v>Zentrifugenschlamm</v>
      </c>
      <c r="E90" s="70" t="str">
        <f>'SlNr für Antrag §24a'!I86</f>
        <v xml:space="preserve"> </v>
      </c>
      <c r="F90" s="69" t="str">
        <f>IF(AND('SlNr für Antrag §24a'!S86="x",'SlNr für Antrag §24a'!T86="x"),'SlNr für Antrag §24a'!U86,IF('SlNr für Antrag §24a'!S86="x","--",IF('SlNr für Antrag §24a'!T86="x",'SlNr für Antrag §24a'!U86,"**")))</f>
        <v>--</v>
      </c>
      <c r="G90" s="69" t="str">
        <f>(IF('SlNr für Antrag §24a'!AL86&lt;&gt;"",'SlNr für Antrag §24a'!AL86&amp;K90,IF(K90&lt;&gt;"",K90,IF('SlNr für Antrag §24a'!V86="X","?","**"))))</f>
        <v>**</v>
      </c>
      <c r="H90" s="131"/>
      <c r="I90" s="124"/>
      <c r="J90" s="118">
        <f>'SlNr für Antrag §24a'!AM86</f>
        <v>0</v>
      </c>
      <c r="K90" s="121"/>
      <c r="L90" s="121" t="str">
        <f>'SlNr für Antrag §24a'!AT86</f>
        <v>Nein</v>
      </c>
      <c r="M90" s="161" t="str">
        <f>'SlNr für Antrag §24a'!AV86</f>
        <v>-</v>
      </c>
      <c r="N90" s="157" t="str">
        <f>IF('SlNr für Antrag §24a'!AU86&gt;0,"Wird auto. genehmigt!","")</f>
        <v/>
      </c>
      <c r="P90" s="96" t="str">
        <f>'SlNr für Antrag §24a'!AP86</f>
        <v>X</v>
      </c>
      <c r="R90" s="143"/>
      <c r="S90" s="143"/>
      <c r="T90" s="143"/>
      <c r="U90" s="143"/>
      <c r="V90" s="143"/>
      <c r="W90" s="143"/>
      <c r="X90" s="143"/>
      <c r="Y90" s="143"/>
      <c r="Z90" s="143"/>
      <c r="AA90" s="143"/>
    </row>
    <row r="91" spans="1:27" x14ac:dyDescent="0.25">
      <c r="A91" s="70">
        <f>'SlNr für Antrag §24a'!B87</f>
        <v>12704</v>
      </c>
      <c r="B91" s="70" t="str">
        <f>'SlNr für Antrag §24a'!C87</f>
        <v>77</v>
      </c>
      <c r="C91" s="70" t="str">
        <f>IF('SlNr für Antrag §24a'!D87&lt;&gt;"",'SlNr für Antrag §24a'!D87,"")</f>
        <v>g</v>
      </c>
      <c r="D91" s="70" t="str">
        <f>'SlNr für Antrag §24a'!H87</f>
        <v>Zentrifugenschlamm</v>
      </c>
      <c r="E91" s="70" t="str">
        <f>'SlNr für Antrag §24a'!I87</f>
        <v>gefährlich kontaminiert</v>
      </c>
      <c r="F91" s="69" t="str">
        <f>IF(AND('SlNr für Antrag §24a'!S87="x",'SlNr für Antrag §24a'!T87="x"),'SlNr für Antrag §24a'!U87,IF('SlNr für Antrag §24a'!S87="x","--",IF('SlNr für Antrag §24a'!T87="x",'SlNr für Antrag §24a'!U87,"**")))</f>
        <v>**</v>
      </c>
      <c r="G91" s="69" t="str">
        <f>(IF('SlNr für Antrag §24a'!AL87&lt;&gt;"",'SlNr für Antrag §24a'!AL87&amp;K91,IF(K91&lt;&gt;"",K91,IF('SlNr für Antrag §24a'!V87="X","?","**"))))</f>
        <v>**</v>
      </c>
      <c r="H91" s="131"/>
      <c r="I91" s="124"/>
      <c r="J91" s="118">
        <f>'SlNr für Antrag §24a'!AM87</f>
        <v>0</v>
      </c>
      <c r="K91" s="121"/>
      <c r="L91" s="121" t="str">
        <f>'SlNr für Antrag §24a'!AT87</f>
        <v>Ja</v>
      </c>
      <c r="M91" s="161" t="str">
        <f>'SlNr für Antrag §24a'!AV87</f>
        <v>-</v>
      </c>
      <c r="N91" s="157" t="str">
        <f>IF('SlNr für Antrag §24a'!AU87&gt;0,"Wird auto. genehmigt!","")</f>
        <v/>
      </c>
      <c r="P91" s="96" t="str">
        <f>'SlNr für Antrag §24a'!AP87</f>
        <v/>
      </c>
      <c r="R91" s="143"/>
      <c r="S91" s="143"/>
      <c r="T91" s="143"/>
      <c r="U91" s="143"/>
      <c r="V91" s="143"/>
      <c r="W91" s="143"/>
      <c r="X91" s="143"/>
      <c r="Y91" s="143"/>
      <c r="Z91" s="143"/>
      <c r="AA91" s="143"/>
    </row>
    <row r="92" spans="1:27" x14ac:dyDescent="0.25">
      <c r="A92" s="70">
        <f>'SlNr für Antrag §24a'!B88</f>
        <v>12901</v>
      </c>
      <c r="B92" s="70" t="str">
        <f>'SlNr für Antrag §24a'!C88</f>
        <v/>
      </c>
      <c r="C92" s="70" t="str">
        <f>IF('SlNr für Antrag §24a'!D88&lt;&gt;"",'SlNr für Antrag §24a'!D88,"")</f>
        <v/>
      </c>
      <c r="D92" s="70" t="str">
        <f>'SlNr für Antrag §24a'!H88</f>
        <v>Bleicherde, ölhaltig</v>
      </c>
      <c r="E92" s="70" t="str">
        <f>'SlNr für Antrag §24a'!I88</f>
        <v xml:space="preserve"> </v>
      </c>
      <c r="F92" s="69" t="str">
        <f>IF(AND('SlNr für Antrag §24a'!S88="x",'SlNr für Antrag §24a'!T88="x"),'SlNr für Antrag §24a'!U88,IF('SlNr für Antrag §24a'!S88="x","--",IF('SlNr für Antrag §24a'!T88="x",'SlNr für Antrag §24a'!U88,"**")))</f>
        <v>--</v>
      </c>
      <c r="G92" s="69" t="str">
        <f>(IF('SlNr für Antrag §24a'!AL88&lt;&gt;"",'SlNr für Antrag §24a'!AL88&amp;K92,IF(K92&lt;&gt;"",K92,IF('SlNr für Antrag §24a'!V88="X","?","**"))))</f>
        <v>**</v>
      </c>
      <c r="H92" s="131"/>
      <c r="I92" s="124"/>
      <c r="J92" s="118">
        <f>'SlNr für Antrag §24a'!AM88</f>
        <v>0</v>
      </c>
      <c r="K92" s="121"/>
      <c r="L92" s="121" t="str">
        <f>'SlNr für Antrag §24a'!AT88</f>
        <v>Nein</v>
      </c>
      <c r="M92" s="161" t="str">
        <f>'SlNr für Antrag §24a'!AV88</f>
        <v>-</v>
      </c>
      <c r="N92" s="157" t="str">
        <f>IF('SlNr für Antrag §24a'!AU88&gt;0,"Wird auto. genehmigt!","")</f>
        <v/>
      </c>
      <c r="P92" s="96" t="str">
        <f>'SlNr für Antrag §24a'!AP88</f>
        <v>X</v>
      </c>
      <c r="R92" s="143"/>
      <c r="S92" s="143"/>
      <c r="T92" s="143"/>
      <c r="U92" s="143"/>
      <c r="V92" s="143"/>
      <c r="W92" s="143"/>
      <c r="X92" s="143"/>
      <c r="Y92" s="143"/>
      <c r="Z92" s="143"/>
      <c r="AA92" s="143"/>
    </row>
    <row r="93" spans="1:27" x14ac:dyDescent="0.25">
      <c r="A93" s="70">
        <f>'SlNr für Antrag §24a'!B89</f>
        <v>12901</v>
      </c>
      <c r="B93" s="70" t="str">
        <f>'SlNr für Antrag §24a'!C89</f>
        <v>77</v>
      </c>
      <c r="C93" s="70" t="str">
        <f>IF('SlNr für Antrag §24a'!D89&lt;&gt;"",'SlNr für Antrag §24a'!D89,"")</f>
        <v>g</v>
      </c>
      <c r="D93" s="70" t="str">
        <f>'SlNr für Antrag §24a'!H89</f>
        <v>Bleicherde, ölhaltig</v>
      </c>
      <c r="E93" s="70" t="str">
        <f>'SlNr für Antrag §24a'!I89</f>
        <v>gefährlich kontaminiert</v>
      </c>
      <c r="F93" s="69" t="str">
        <f>IF(AND('SlNr für Antrag §24a'!S89="x",'SlNr für Antrag §24a'!T89="x"),'SlNr für Antrag §24a'!U89,IF('SlNr für Antrag §24a'!S89="x","--",IF('SlNr für Antrag §24a'!T89="x",'SlNr für Antrag §24a'!U89,"**")))</f>
        <v>**</v>
      </c>
      <c r="G93" s="69" t="str">
        <f>(IF('SlNr für Antrag §24a'!AL89&lt;&gt;"",'SlNr für Antrag §24a'!AL89&amp;K93,IF(K93&lt;&gt;"",K93,IF('SlNr für Antrag §24a'!V89="X","?","**"))))</f>
        <v>**</v>
      </c>
      <c r="H93" s="131"/>
      <c r="I93" s="124"/>
      <c r="J93" s="118">
        <f>'SlNr für Antrag §24a'!AM89</f>
        <v>0</v>
      </c>
      <c r="K93" s="121"/>
      <c r="L93" s="121" t="str">
        <f>'SlNr für Antrag §24a'!AT89</f>
        <v>Ja</v>
      </c>
      <c r="M93" s="161" t="str">
        <f>'SlNr für Antrag §24a'!AV89</f>
        <v>-</v>
      </c>
      <c r="N93" s="157" t="str">
        <f>IF('SlNr für Antrag §24a'!AU89&gt;0,"Wird auto. genehmigt!","")</f>
        <v/>
      </c>
      <c r="P93" s="96" t="str">
        <f>'SlNr für Antrag §24a'!AP89</f>
        <v/>
      </c>
      <c r="R93" s="143"/>
      <c r="S93" s="143"/>
      <c r="T93" s="143"/>
      <c r="U93" s="143"/>
      <c r="V93" s="143"/>
      <c r="W93" s="143"/>
      <c r="X93" s="143"/>
      <c r="Y93" s="143"/>
      <c r="Z93" s="143"/>
      <c r="AA93" s="143"/>
    </row>
    <row r="94" spans="1:27" ht="22.8" x14ac:dyDescent="0.25">
      <c r="A94" s="70">
        <f>'SlNr für Antrag §24a'!B90</f>
        <v>12901</v>
      </c>
      <c r="B94" s="70" t="str">
        <f>'SlNr für Antrag §24a'!C90</f>
        <v>91</v>
      </c>
      <c r="C94" s="70" t="str">
        <f>IF('SlNr für Antrag §24a'!D90&lt;&gt;"",'SlNr für Antrag §24a'!D90,"")</f>
        <v/>
      </c>
      <c r="D94" s="70" t="str">
        <f>'SlNr für Antrag §24a'!H90</f>
        <v>Bleicherde, ölhaltig</v>
      </c>
      <c r="E94" s="70" t="str">
        <f>'SlNr für Antrag §24a'!I90</f>
        <v>verfestigt, immobilisiert oder stabilisiert</v>
      </c>
      <c r="F94" s="69" t="str">
        <f>IF(AND('SlNr für Antrag §24a'!S90="x",'SlNr für Antrag §24a'!T90="x"),'SlNr für Antrag §24a'!U90,IF('SlNr für Antrag §24a'!S90="x","--",IF('SlNr für Antrag §24a'!T90="x",'SlNr für Antrag §24a'!U90,"**")))</f>
        <v>**</v>
      </c>
      <c r="G94" s="69" t="str">
        <f>(IF('SlNr für Antrag §24a'!AL90&lt;&gt;"",'SlNr für Antrag §24a'!AL90&amp;K94,IF(K94&lt;&gt;"",K94,IF('SlNr für Antrag §24a'!V90="X","?","**"))))</f>
        <v>**</v>
      </c>
      <c r="H94" s="131"/>
      <c r="I94" s="124"/>
      <c r="J94" s="118">
        <f>'SlNr für Antrag §24a'!AM90</f>
        <v>0</v>
      </c>
      <c r="K94" s="121"/>
      <c r="L94" s="121" t="str">
        <f>'SlNr für Antrag §24a'!AT90</f>
        <v>Ja</v>
      </c>
      <c r="M94" s="161" t="str">
        <f>'SlNr für Antrag §24a'!AV90</f>
        <v>-</v>
      </c>
      <c r="N94" s="157" t="str">
        <f>IF('SlNr für Antrag §24a'!AU90&gt;0,"Wird auto. genehmigt!","")</f>
        <v/>
      </c>
      <c r="P94" s="96" t="str">
        <f>'SlNr für Antrag §24a'!AP90</f>
        <v/>
      </c>
      <c r="R94" s="143"/>
      <c r="S94" s="143"/>
      <c r="T94" s="143"/>
      <c r="U94" s="143"/>
      <c r="V94" s="143"/>
      <c r="W94" s="143"/>
      <c r="X94" s="143"/>
      <c r="Y94" s="143"/>
      <c r="Z94" s="143"/>
      <c r="AA94" s="143"/>
    </row>
    <row r="95" spans="1:27" x14ac:dyDescent="0.25">
      <c r="A95" s="70">
        <f>'SlNr für Antrag §24a'!B91</f>
        <v>13101</v>
      </c>
      <c r="B95" s="70" t="str">
        <f>'SlNr für Antrag §24a'!C91</f>
        <v/>
      </c>
      <c r="C95" s="70" t="str">
        <f>IF('SlNr für Antrag §24a'!D91&lt;&gt;"",'SlNr für Antrag §24a'!D91,"")</f>
        <v/>
      </c>
      <c r="D95" s="70" t="str">
        <f>'SlNr für Antrag §24a'!H91</f>
        <v>Borsten und Horn</v>
      </c>
      <c r="E95" s="70" t="str">
        <f>'SlNr für Antrag §24a'!I91</f>
        <v xml:space="preserve"> </v>
      </c>
      <c r="F95" s="69" t="str">
        <f>IF(AND('SlNr für Antrag §24a'!S91="x",'SlNr für Antrag §24a'!T91="x"),'SlNr für Antrag §24a'!U91,IF('SlNr für Antrag §24a'!S91="x","--",IF('SlNr für Antrag §24a'!T91="x",'SlNr für Antrag §24a'!U91,"**")))</f>
        <v>**</v>
      </c>
      <c r="G95" s="69" t="str">
        <f>(IF('SlNr für Antrag §24a'!AL91&lt;&gt;"",'SlNr für Antrag §24a'!AL91&amp;K95,IF(K95&lt;&gt;"",K95,IF('SlNr für Antrag §24a'!V91="X","?","**"))))</f>
        <v>**</v>
      </c>
      <c r="H95" s="131"/>
      <c r="I95" s="124"/>
      <c r="J95" s="118">
        <f>'SlNr für Antrag §24a'!AM91</f>
        <v>0</v>
      </c>
      <c r="K95" s="121"/>
      <c r="L95" s="121" t="str">
        <f>'SlNr für Antrag §24a'!AT91</f>
        <v>Ja</v>
      </c>
      <c r="M95" s="161" t="str">
        <f>'SlNr für Antrag §24a'!AV91</f>
        <v>-</v>
      </c>
      <c r="N95" s="157" t="str">
        <f>IF('SlNr für Antrag §24a'!AU91&gt;0,"Wird auto. genehmigt!","")</f>
        <v/>
      </c>
      <c r="P95" s="96" t="str">
        <f>'SlNr für Antrag §24a'!AP91</f>
        <v/>
      </c>
      <c r="R95" s="143"/>
      <c r="S95" s="143"/>
      <c r="T95" s="143"/>
      <c r="U95" s="143"/>
      <c r="V95" s="143"/>
      <c r="W95" s="143"/>
      <c r="X95" s="143"/>
      <c r="Y95" s="143"/>
      <c r="Z95" s="143"/>
      <c r="AA95" s="143"/>
    </row>
    <row r="96" spans="1:27" x14ac:dyDescent="0.25">
      <c r="A96" s="70">
        <f>'SlNr für Antrag §24a'!B92</f>
        <v>13101</v>
      </c>
      <c r="B96" s="70" t="str">
        <f>'SlNr für Antrag §24a'!C92</f>
        <v>77</v>
      </c>
      <c r="C96" s="70" t="str">
        <f>IF('SlNr für Antrag §24a'!D92&lt;&gt;"",'SlNr für Antrag §24a'!D92,"")</f>
        <v>g</v>
      </c>
      <c r="D96" s="70" t="str">
        <f>'SlNr für Antrag §24a'!H92</f>
        <v>Borsten und Horn</v>
      </c>
      <c r="E96" s="70" t="str">
        <f>'SlNr für Antrag §24a'!I92</f>
        <v>gefährlich kontaminiert</v>
      </c>
      <c r="F96" s="69" t="str">
        <f>IF(AND('SlNr für Antrag §24a'!S92="x",'SlNr für Antrag §24a'!T92="x"),'SlNr für Antrag §24a'!U92,IF('SlNr für Antrag §24a'!S92="x","--",IF('SlNr für Antrag §24a'!T92="x",'SlNr für Antrag §24a'!U92,"**")))</f>
        <v>**</v>
      </c>
      <c r="G96" s="69" t="str">
        <f>(IF('SlNr für Antrag §24a'!AL92&lt;&gt;"",'SlNr für Antrag §24a'!AL92&amp;K96,IF(K96&lt;&gt;"",K96,IF('SlNr für Antrag §24a'!V92="X","?","**"))))</f>
        <v>**</v>
      </c>
      <c r="H96" s="131"/>
      <c r="I96" s="124"/>
      <c r="J96" s="118">
        <f>'SlNr für Antrag §24a'!AM92</f>
        <v>0</v>
      </c>
      <c r="K96" s="121"/>
      <c r="L96" s="121" t="str">
        <f>'SlNr für Antrag §24a'!AT92</f>
        <v>Ja</v>
      </c>
      <c r="M96" s="161" t="str">
        <f>'SlNr für Antrag §24a'!AV92</f>
        <v>-</v>
      </c>
      <c r="N96" s="157" t="str">
        <f>IF('SlNr für Antrag §24a'!AU92&gt;0,"Wird auto. genehmigt!","")</f>
        <v/>
      </c>
      <c r="P96" s="96" t="str">
        <f>'SlNr für Antrag §24a'!AP92</f>
        <v/>
      </c>
      <c r="R96" s="143"/>
      <c r="S96" s="143"/>
      <c r="T96" s="143"/>
      <c r="U96" s="143"/>
      <c r="V96" s="143"/>
      <c r="W96" s="143"/>
      <c r="X96" s="143"/>
      <c r="Y96" s="143"/>
      <c r="Z96" s="143"/>
      <c r="AA96" s="143"/>
    </row>
    <row r="97" spans="1:27" x14ac:dyDescent="0.25">
      <c r="A97" s="70">
        <f>'SlNr für Antrag §24a'!B93</f>
        <v>13102</v>
      </c>
      <c r="B97" s="70" t="str">
        <f>'SlNr für Antrag §24a'!C93</f>
        <v/>
      </c>
      <c r="C97" s="70" t="str">
        <f>IF('SlNr für Antrag §24a'!D93&lt;&gt;"",'SlNr für Antrag §24a'!D93,"")</f>
        <v/>
      </c>
      <c r="D97" s="70" t="str">
        <f>'SlNr für Antrag §24a'!H93</f>
        <v>Knochen</v>
      </c>
      <c r="E97" s="70" t="str">
        <f>'SlNr für Antrag §24a'!I93</f>
        <v xml:space="preserve"> </v>
      </c>
      <c r="F97" s="69" t="str">
        <f>IF(AND('SlNr für Antrag §24a'!S93="x",'SlNr für Antrag §24a'!T93="x"),'SlNr für Antrag §24a'!U93,IF('SlNr für Antrag §24a'!S93="x","--",IF('SlNr für Antrag §24a'!T93="x",'SlNr für Antrag §24a'!U93,"**")))</f>
        <v>**</v>
      </c>
      <c r="G97" s="69" t="str">
        <f>(IF('SlNr für Antrag §24a'!AL93&lt;&gt;"",'SlNr für Antrag §24a'!AL93&amp;K97,IF(K97&lt;&gt;"",K97,IF('SlNr für Antrag §24a'!V93="X","?","**"))))</f>
        <v>**</v>
      </c>
      <c r="H97" s="131"/>
      <c r="I97" s="124"/>
      <c r="J97" s="118">
        <f>'SlNr für Antrag §24a'!AM93</f>
        <v>0</v>
      </c>
      <c r="K97" s="121"/>
      <c r="L97" s="121" t="str">
        <f>'SlNr für Antrag §24a'!AT93</f>
        <v>Ja</v>
      </c>
      <c r="M97" s="161" t="str">
        <f>'SlNr für Antrag §24a'!AV93</f>
        <v>-</v>
      </c>
      <c r="N97" s="157" t="str">
        <f>IF('SlNr für Antrag §24a'!AU93&gt;0,"Wird auto. genehmigt!","")</f>
        <v/>
      </c>
      <c r="P97" s="96" t="str">
        <f>'SlNr für Antrag §24a'!AP93</f>
        <v/>
      </c>
      <c r="R97" s="143"/>
      <c r="S97" s="143"/>
      <c r="T97" s="143"/>
      <c r="U97" s="143"/>
      <c r="V97" s="143"/>
      <c r="W97" s="143"/>
      <c r="X97" s="143"/>
      <c r="Y97" s="143"/>
      <c r="Z97" s="143"/>
      <c r="AA97" s="143"/>
    </row>
    <row r="98" spans="1:27" x14ac:dyDescent="0.25">
      <c r="A98" s="70">
        <f>'SlNr für Antrag §24a'!B94</f>
        <v>13102</v>
      </c>
      <c r="B98" s="70" t="str">
        <f>'SlNr für Antrag §24a'!C94</f>
        <v>77</v>
      </c>
      <c r="C98" s="70" t="str">
        <f>IF('SlNr für Antrag §24a'!D94&lt;&gt;"",'SlNr für Antrag §24a'!D94,"")</f>
        <v>g</v>
      </c>
      <c r="D98" s="70" t="str">
        <f>'SlNr für Antrag §24a'!H94</f>
        <v>Knochen</v>
      </c>
      <c r="E98" s="70" t="str">
        <f>'SlNr für Antrag §24a'!I94</f>
        <v>gefährlich kontaminiert</v>
      </c>
      <c r="F98" s="69" t="str">
        <f>IF(AND('SlNr für Antrag §24a'!S94="x",'SlNr für Antrag §24a'!T94="x"),'SlNr für Antrag §24a'!U94,IF('SlNr für Antrag §24a'!S94="x","--",IF('SlNr für Antrag §24a'!T94="x",'SlNr für Antrag §24a'!U94,"**")))</f>
        <v>**</v>
      </c>
      <c r="G98" s="69" t="str">
        <f>(IF('SlNr für Antrag §24a'!AL94&lt;&gt;"",'SlNr für Antrag §24a'!AL94&amp;K98,IF(K98&lt;&gt;"",K98,IF('SlNr für Antrag §24a'!V94="X","?","**"))))</f>
        <v>**</v>
      </c>
      <c r="H98" s="131"/>
      <c r="I98" s="124"/>
      <c r="J98" s="118">
        <f>'SlNr für Antrag §24a'!AM94</f>
        <v>0</v>
      </c>
      <c r="K98" s="121"/>
      <c r="L98" s="121" t="str">
        <f>'SlNr für Antrag §24a'!AT94</f>
        <v>Ja</v>
      </c>
      <c r="M98" s="161" t="str">
        <f>'SlNr für Antrag §24a'!AV94</f>
        <v>-</v>
      </c>
      <c r="N98" s="157" t="str">
        <f>IF('SlNr für Antrag §24a'!AU94&gt;0,"Wird auto. genehmigt!","")</f>
        <v/>
      </c>
      <c r="P98" s="96" t="str">
        <f>'SlNr für Antrag §24a'!AP94</f>
        <v/>
      </c>
      <c r="R98" s="143"/>
      <c r="S98" s="143"/>
      <c r="T98" s="143"/>
      <c r="U98" s="143"/>
      <c r="V98" s="143"/>
      <c r="W98" s="143"/>
      <c r="X98" s="143"/>
      <c r="Y98" s="143"/>
      <c r="Z98" s="143"/>
      <c r="AA98" s="143"/>
    </row>
    <row r="99" spans="1:27" x14ac:dyDescent="0.25">
      <c r="A99" s="70">
        <f>'SlNr für Antrag §24a'!B95</f>
        <v>13103</v>
      </c>
      <c r="B99" s="70" t="str">
        <f>'SlNr für Antrag §24a'!C95</f>
        <v/>
      </c>
      <c r="C99" s="70" t="str">
        <f>IF('SlNr für Antrag §24a'!D95&lt;&gt;"",'SlNr für Antrag §24a'!D95,"")</f>
        <v/>
      </c>
      <c r="D99" s="70" t="str">
        <f>'SlNr für Antrag §24a'!H95</f>
        <v>Innereien</v>
      </c>
      <c r="E99" s="70" t="str">
        <f>'SlNr für Antrag §24a'!I95</f>
        <v xml:space="preserve"> </v>
      </c>
      <c r="F99" s="69" t="str">
        <f>IF(AND('SlNr für Antrag §24a'!S95="x",'SlNr für Antrag §24a'!T95="x"),'SlNr für Antrag §24a'!U95,IF('SlNr für Antrag §24a'!S95="x","--",IF('SlNr für Antrag §24a'!T95="x",'SlNr für Antrag §24a'!U95,"**")))</f>
        <v>**</v>
      </c>
      <c r="G99" s="69" t="str">
        <f>(IF('SlNr für Antrag §24a'!AL95&lt;&gt;"",'SlNr für Antrag §24a'!AL95&amp;K99,IF(K99&lt;&gt;"",K99,IF('SlNr für Antrag §24a'!V95="X","?","**"))))</f>
        <v>**</v>
      </c>
      <c r="H99" s="131"/>
      <c r="I99" s="124"/>
      <c r="J99" s="118">
        <f>'SlNr für Antrag §24a'!AM95</f>
        <v>0</v>
      </c>
      <c r="K99" s="121"/>
      <c r="L99" s="121" t="str">
        <f>'SlNr für Antrag §24a'!AT95</f>
        <v>Ja</v>
      </c>
      <c r="M99" s="161" t="str">
        <f>'SlNr für Antrag §24a'!AV95</f>
        <v>-</v>
      </c>
      <c r="N99" s="157" t="str">
        <f>IF('SlNr für Antrag §24a'!AU95&gt;0,"Wird auto. genehmigt!","")</f>
        <v/>
      </c>
      <c r="P99" s="96" t="str">
        <f>'SlNr für Antrag §24a'!AP95</f>
        <v/>
      </c>
      <c r="R99" s="143"/>
      <c r="S99" s="143"/>
      <c r="T99" s="143"/>
      <c r="U99" s="143"/>
      <c r="V99" s="143"/>
      <c r="W99" s="143"/>
      <c r="X99" s="143"/>
      <c r="Y99" s="143"/>
      <c r="Z99" s="143"/>
      <c r="AA99" s="143"/>
    </row>
    <row r="100" spans="1:27" x14ac:dyDescent="0.25">
      <c r="A100" s="70">
        <f>'SlNr für Antrag §24a'!B96</f>
        <v>13103</v>
      </c>
      <c r="B100" s="70" t="str">
        <f>'SlNr für Antrag §24a'!C96</f>
        <v>77</v>
      </c>
      <c r="C100" s="70" t="str">
        <f>IF('SlNr für Antrag §24a'!D96&lt;&gt;"",'SlNr für Antrag §24a'!D96,"")</f>
        <v>g</v>
      </c>
      <c r="D100" s="70" t="str">
        <f>'SlNr für Antrag §24a'!H96</f>
        <v>Innereien</v>
      </c>
      <c r="E100" s="70" t="str">
        <f>'SlNr für Antrag §24a'!I96</f>
        <v>gefährlich kontaminiert</v>
      </c>
      <c r="F100" s="69" t="str">
        <f>IF(AND('SlNr für Antrag §24a'!S96="x",'SlNr für Antrag §24a'!T96="x"),'SlNr für Antrag §24a'!U96,IF('SlNr für Antrag §24a'!S96="x","--",IF('SlNr für Antrag §24a'!T96="x",'SlNr für Antrag §24a'!U96,"**")))</f>
        <v>**</v>
      </c>
      <c r="G100" s="69" t="str">
        <f>(IF('SlNr für Antrag §24a'!AL96&lt;&gt;"",'SlNr für Antrag §24a'!AL96&amp;K100,IF(K100&lt;&gt;"",K100,IF('SlNr für Antrag §24a'!V96="X","?","**"))))</f>
        <v>**</v>
      </c>
      <c r="H100" s="131"/>
      <c r="I100" s="124"/>
      <c r="J100" s="118">
        <f>'SlNr für Antrag §24a'!AM96</f>
        <v>0</v>
      </c>
      <c r="K100" s="121"/>
      <c r="L100" s="121" t="str">
        <f>'SlNr für Antrag §24a'!AT96</f>
        <v>Ja</v>
      </c>
      <c r="M100" s="161" t="str">
        <f>'SlNr für Antrag §24a'!AV96</f>
        <v>-</v>
      </c>
      <c r="N100" s="157" t="str">
        <f>IF('SlNr für Antrag §24a'!AU96&gt;0,"Wird auto. genehmigt!","")</f>
        <v/>
      </c>
      <c r="P100" s="96" t="str">
        <f>'SlNr für Antrag §24a'!AP96</f>
        <v/>
      </c>
      <c r="R100" s="143"/>
      <c r="S100" s="143"/>
      <c r="T100" s="143"/>
      <c r="U100" s="143"/>
      <c r="V100" s="143"/>
      <c r="W100" s="143"/>
      <c r="X100" s="143"/>
      <c r="Y100" s="143"/>
      <c r="Z100" s="143"/>
      <c r="AA100" s="143"/>
    </row>
    <row r="101" spans="1:27" x14ac:dyDescent="0.25">
      <c r="A101" s="70">
        <f>'SlNr für Antrag §24a'!B97</f>
        <v>13104</v>
      </c>
      <c r="B101" s="70" t="str">
        <f>'SlNr für Antrag §24a'!C97</f>
        <v/>
      </c>
      <c r="C101" s="70" t="str">
        <f>IF('SlNr für Antrag §24a'!D97&lt;&gt;"",'SlNr für Antrag §24a'!D97,"")</f>
        <v/>
      </c>
      <c r="D101" s="70" t="str">
        <f>'SlNr für Antrag §24a'!H97</f>
        <v>Geflügel</v>
      </c>
      <c r="E101" s="70" t="str">
        <f>'SlNr für Antrag §24a'!I97</f>
        <v xml:space="preserve"> </v>
      </c>
      <c r="F101" s="69" t="str">
        <f>IF(AND('SlNr für Antrag §24a'!S97="x",'SlNr für Antrag §24a'!T97="x"),'SlNr für Antrag §24a'!U97,IF('SlNr für Antrag §24a'!S97="x","--",IF('SlNr für Antrag §24a'!T97="x",'SlNr für Antrag §24a'!U97,"**")))</f>
        <v>**</v>
      </c>
      <c r="G101" s="69" t="str">
        <f>(IF('SlNr für Antrag §24a'!AL97&lt;&gt;"",'SlNr für Antrag §24a'!AL97&amp;K101,IF(K101&lt;&gt;"",K101,IF('SlNr für Antrag §24a'!V97="X","?","**"))))</f>
        <v>**</v>
      </c>
      <c r="H101" s="131"/>
      <c r="I101" s="124"/>
      <c r="J101" s="118">
        <f>'SlNr für Antrag §24a'!AM97</f>
        <v>0</v>
      </c>
      <c r="K101" s="121"/>
      <c r="L101" s="121" t="str">
        <f>'SlNr für Antrag §24a'!AT97</f>
        <v>Ja</v>
      </c>
      <c r="M101" s="161" t="str">
        <f>'SlNr für Antrag §24a'!AV97</f>
        <v>-</v>
      </c>
      <c r="N101" s="157" t="str">
        <f>IF('SlNr für Antrag §24a'!AU97&gt;0,"Wird auto. genehmigt!","")</f>
        <v/>
      </c>
      <c r="P101" s="96" t="str">
        <f>'SlNr für Antrag §24a'!AP97</f>
        <v/>
      </c>
      <c r="R101" s="143"/>
      <c r="S101" s="143"/>
      <c r="T101" s="143"/>
      <c r="U101" s="143"/>
      <c r="V101" s="143"/>
      <c r="W101" s="143"/>
      <c r="X101" s="143"/>
      <c r="Y101" s="143"/>
      <c r="Z101" s="143"/>
      <c r="AA101" s="143"/>
    </row>
    <row r="102" spans="1:27" x14ac:dyDescent="0.25">
      <c r="A102" s="70">
        <f>'SlNr für Antrag §24a'!B98</f>
        <v>13104</v>
      </c>
      <c r="B102" s="70" t="str">
        <f>'SlNr für Antrag §24a'!C98</f>
        <v>77</v>
      </c>
      <c r="C102" s="70" t="str">
        <f>IF('SlNr für Antrag §24a'!D98&lt;&gt;"",'SlNr für Antrag §24a'!D98,"")</f>
        <v>g</v>
      </c>
      <c r="D102" s="70" t="str">
        <f>'SlNr für Antrag §24a'!H98</f>
        <v>Geflügel</v>
      </c>
      <c r="E102" s="70" t="str">
        <f>'SlNr für Antrag §24a'!I98</f>
        <v>gefährlich kontaminiert</v>
      </c>
      <c r="F102" s="69" t="str">
        <f>IF(AND('SlNr für Antrag §24a'!S98="x",'SlNr für Antrag §24a'!T98="x"),'SlNr für Antrag §24a'!U98,IF('SlNr für Antrag §24a'!S98="x","--",IF('SlNr für Antrag §24a'!T98="x",'SlNr für Antrag §24a'!U98,"**")))</f>
        <v>**</v>
      </c>
      <c r="G102" s="69" t="str">
        <f>(IF('SlNr für Antrag §24a'!AL98&lt;&gt;"",'SlNr für Antrag §24a'!AL98&amp;K102,IF(K102&lt;&gt;"",K102,IF('SlNr für Antrag §24a'!V98="X","?","**"))))</f>
        <v>**</v>
      </c>
      <c r="H102" s="131"/>
      <c r="I102" s="124"/>
      <c r="J102" s="118">
        <f>'SlNr für Antrag §24a'!AM98</f>
        <v>0</v>
      </c>
      <c r="K102" s="121"/>
      <c r="L102" s="121" t="str">
        <f>'SlNr für Antrag §24a'!AT98</f>
        <v>Ja</v>
      </c>
      <c r="M102" s="161" t="str">
        <f>'SlNr für Antrag §24a'!AV98</f>
        <v>-</v>
      </c>
      <c r="N102" s="157" t="str">
        <f>IF('SlNr für Antrag §24a'!AU98&gt;0,"Wird auto. genehmigt!","")</f>
        <v/>
      </c>
      <c r="P102" s="96" t="str">
        <f>'SlNr für Antrag §24a'!AP98</f>
        <v/>
      </c>
      <c r="R102" s="143"/>
      <c r="S102" s="143"/>
      <c r="T102" s="143"/>
      <c r="U102" s="143"/>
      <c r="V102" s="143"/>
      <c r="W102" s="143"/>
      <c r="X102" s="143"/>
      <c r="Y102" s="143"/>
      <c r="Z102" s="143"/>
      <c r="AA102" s="143"/>
    </row>
    <row r="103" spans="1:27" x14ac:dyDescent="0.25">
      <c r="A103" s="70">
        <f>'SlNr für Antrag §24a'!B99</f>
        <v>13105</v>
      </c>
      <c r="B103" s="70" t="str">
        <f>'SlNr für Antrag §24a'!C99</f>
        <v/>
      </c>
      <c r="C103" s="70" t="str">
        <f>IF('SlNr für Antrag §24a'!D99&lt;&gt;"",'SlNr für Antrag §24a'!D99,"")</f>
        <v/>
      </c>
      <c r="D103" s="70" t="str">
        <f>'SlNr für Antrag §24a'!H99</f>
        <v>Fisch</v>
      </c>
      <c r="E103" s="70" t="str">
        <f>'SlNr für Antrag §24a'!I99</f>
        <v xml:space="preserve"> </v>
      </c>
      <c r="F103" s="69" t="str">
        <f>IF(AND('SlNr für Antrag §24a'!S99="x",'SlNr für Antrag §24a'!T99="x"),'SlNr für Antrag §24a'!U99,IF('SlNr für Antrag §24a'!S99="x","--",IF('SlNr für Antrag §24a'!T99="x",'SlNr für Antrag §24a'!U99,"**")))</f>
        <v>**</v>
      </c>
      <c r="G103" s="69" t="str">
        <f>(IF('SlNr für Antrag §24a'!AL99&lt;&gt;"",'SlNr für Antrag §24a'!AL99&amp;K103,IF(K103&lt;&gt;"",K103,IF('SlNr für Antrag §24a'!V99="X","?","**"))))</f>
        <v>**</v>
      </c>
      <c r="H103" s="131"/>
      <c r="I103" s="124"/>
      <c r="J103" s="118">
        <f>'SlNr für Antrag §24a'!AM99</f>
        <v>0</v>
      </c>
      <c r="K103" s="121"/>
      <c r="L103" s="121" t="str">
        <f>'SlNr für Antrag §24a'!AT99</f>
        <v>Ja</v>
      </c>
      <c r="M103" s="161" t="str">
        <f>'SlNr für Antrag §24a'!AV99</f>
        <v>-</v>
      </c>
      <c r="N103" s="157" t="str">
        <f>IF('SlNr für Antrag §24a'!AU99&gt;0,"Wird auto. genehmigt!","")</f>
        <v/>
      </c>
      <c r="P103" s="96" t="str">
        <f>'SlNr für Antrag §24a'!AP99</f>
        <v/>
      </c>
      <c r="R103" s="143"/>
      <c r="S103" s="143"/>
      <c r="T103" s="143"/>
      <c r="U103" s="143"/>
      <c r="V103" s="143"/>
      <c r="W103" s="143"/>
      <c r="X103" s="143"/>
      <c r="Y103" s="143"/>
      <c r="Z103" s="143"/>
      <c r="AA103" s="143"/>
    </row>
    <row r="104" spans="1:27" x14ac:dyDescent="0.25">
      <c r="A104" s="70">
        <f>'SlNr für Antrag §24a'!B100</f>
        <v>13105</v>
      </c>
      <c r="B104" s="70" t="str">
        <f>'SlNr für Antrag §24a'!C100</f>
        <v>77</v>
      </c>
      <c r="C104" s="70" t="str">
        <f>IF('SlNr für Antrag §24a'!D100&lt;&gt;"",'SlNr für Antrag §24a'!D100,"")</f>
        <v>g</v>
      </c>
      <c r="D104" s="70" t="str">
        <f>'SlNr für Antrag §24a'!H100</f>
        <v>Fisch</v>
      </c>
      <c r="E104" s="70" t="str">
        <f>'SlNr für Antrag §24a'!I100</f>
        <v>gefährlich kontaminiert</v>
      </c>
      <c r="F104" s="69" t="str">
        <f>IF(AND('SlNr für Antrag §24a'!S100="x",'SlNr für Antrag §24a'!T100="x"),'SlNr für Antrag §24a'!U100,IF('SlNr für Antrag §24a'!S100="x","--",IF('SlNr für Antrag §24a'!T100="x",'SlNr für Antrag §24a'!U100,"**")))</f>
        <v>**</v>
      </c>
      <c r="G104" s="69" t="str">
        <f>(IF('SlNr für Antrag §24a'!AL100&lt;&gt;"",'SlNr für Antrag §24a'!AL100&amp;K104,IF(K104&lt;&gt;"",K104,IF('SlNr für Antrag §24a'!V100="X","?","**"))))</f>
        <v>**</v>
      </c>
      <c r="H104" s="131"/>
      <c r="I104" s="124"/>
      <c r="J104" s="118">
        <f>'SlNr für Antrag §24a'!AM100</f>
        <v>0</v>
      </c>
      <c r="K104" s="121"/>
      <c r="L104" s="121" t="str">
        <f>'SlNr für Antrag §24a'!AT100</f>
        <v>Ja</v>
      </c>
      <c r="M104" s="161" t="str">
        <f>'SlNr für Antrag §24a'!AV100</f>
        <v>-</v>
      </c>
      <c r="N104" s="157" t="str">
        <f>IF('SlNr für Antrag §24a'!AU100&gt;0,"Wird auto. genehmigt!","")</f>
        <v/>
      </c>
      <c r="P104" s="96" t="str">
        <f>'SlNr für Antrag §24a'!AP100</f>
        <v/>
      </c>
      <c r="R104" s="143"/>
      <c r="S104" s="143"/>
      <c r="T104" s="143"/>
      <c r="U104" s="143"/>
      <c r="V104" s="143"/>
      <c r="W104" s="143"/>
      <c r="X104" s="143"/>
      <c r="Y104" s="143"/>
      <c r="Z104" s="143"/>
      <c r="AA104" s="143"/>
    </row>
    <row r="105" spans="1:27" x14ac:dyDescent="0.25">
      <c r="A105" s="70">
        <f>'SlNr für Antrag §24a'!B101</f>
        <v>13106</v>
      </c>
      <c r="B105" s="70" t="str">
        <f>'SlNr für Antrag §24a'!C101</f>
        <v/>
      </c>
      <c r="C105" s="70" t="str">
        <f>IF('SlNr für Antrag §24a'!D101&lt;&gt;"",'SlNr für Antrag §24a'!D101,"")</f>
        <v/>
      </c>
      <c r="D105" s="70" t="str">
        <f>'SlNr für Antrag §24a'!H101</f>
        <v>Blut</v>
      </c>
      <c r="E105" s="70" t="str">
        <f>'SlNr für Antrag §24a'!I101</f>
        <v xml:space="preserve"> </v>
      </c>
      <c r="F105" s="69" t="str">
        <f>IF(AND('SlNr für Antrag §24a'!S101="x",'SlNr für Antrag §24a'!T101="x"),'SlNr für Antrag §24a'!U101,IF('SlNr für Antrag §24a'!S101="x","--",IF('SlNr für Antrag §24a'!T101="x",'SlNr für Antrag §24a'!U101,"**")))</f>
        <v>**</v>
      </c>
      <c r="G105" s="69" t="str">
        <f>(IF('SlNr für Antrag §24a'!AL101&lt;&gt;"",'SlNr für Antrag §24a'!AL101&amp;K105,IF(K105&lt;&gt;"",K105,IF('SlNr für Antrag §24a'!V101="X","?","**"))))</f>
        <v>**</v>
      </c>
      <c r="H105" s="131"/>
      <c r="I105" s="124"/>
      <c r="J105" s="118">
        <f>'SlNr für Antrag §24a'!AM101</f>
        <v>0</v>
      </c>
      <c r="K105" s="121"/>
      <c r="L105" s="121" t="str">
        <f>'SlNr für Antrag §24a'!AT101</f>
        <v>Ja</v>
      </c>
      <c r="M105" s="161" t="str">
        <f>'SlNr für Antrag §24a'!AV101</f>
        <v>-</v>
      </c>
      <c r="N105" s="157" t="str">
        <f>IF('SlNr für Antrag §24a'!AU101&gt;0,"Wird auto. genehmigt!","")</f>
        <v/>
      </c>
      <c r="P105" s="96" t="str">
        <f>'SlNr für Antrag §24a'!AP101</f>
        <v/>
      </c>
      <c r="R105" s="143"/>
      <c r="S105" s="143"/>
      <c r="T105" s="143"/>
      <c r="U105" s="143"/>
      <c r="V105" s="143"/>
      <c r="W105" s="143"/>
      <c r="X105" s="143"/>
      <c r="Y105" s="143"/>
      <c r="Z105" s="143"/>
      <c r="AA105" s="143"/>
    </row>
    <row r="106" spans="1:27" x14ac:dyDescent="0.25">
      <c r="A106" s="70">
        <f>'SlNr für Antrag §24a'!B102</f>
        <v>13106</v>
      </c>
      <c r="B106" s="70" t="str">
        <f>'SlNr für Antrag §24a'!C102</f>
        <v>77</v>
      </c>
      <c r="C106" s="70" t="str">
        <f>IF('SlNr für Antrag §24a'!D102&lt;&gt;"",'SlNr für Antrag §24a'!D102,"")</f>
        <v>g</v>
      </c>
      <c r="D106" s="70" t="str">
        <f>'SlNr für Antrag §24a'!H102</f>
        <v>Blut</v>
      </c>
      <c r="E106" s="70" t="str">
        <f>'SlNr für Antrag §24a'!I102</f>
        <v>gefährlich kontaminiert</v>
      </c>
      <c r="F106" s="69" t="str">
        <f>IF(AND('SlNr für Antrag §24a'!S102="x",'SlNr für Antrag §24a'!T102="x"),'SlNr für Antrag §24a'!U102,IF('SlNr für Antrag §24a'!S102="x","--",IF('SlNr für Antrag §24a'!T102="x",'SlNr für Antrag §24a'!U102,"**")))</f>
        <v>**</v>
      </c>
      <c r="G106" s="69" t="str">
        <f>(IF('SlNr für Antrag §24a'!AL102&lt;&gt;"",'SlNr für Antrag §24a'!AL102&amp;K106,IF(K106&lt;&gt;"",K106,IF('SlNr für Antrag §24a'!V102="X","?","**"))))</f>
        <v>**</v>
      </c>
      <c r="H106" s="131"/>
      <c r="I106" s="124"/>
      <c r="J106" s="118">
        <f>'SlNr für Antrag §24a'!AM102</f>
        <v>0</v>
      </c>
      <c r="K106" s="121"/>
      <c r="L106" s="121" t="str">
        <f>'SlNr für Antrag §24a'!AT102</f>
        <v>Ja</v>
      </c>
      <c r="M106" s="161" t="str">
        <f>'SlNr für Antrag §24a'!AV102</f>
        <v>-</v>
      </c>
      <c r="N106" s="157" t="str">
        <f>IF('SlNr für Antrag §24a'!AU102&gt;0,"Wird auto. genehmigt!","")</f>
        <v/>
      </c>
      <c r="P106" s="96" t="str">
        <f>'SlNr für Antrag §24a'!AP102</f>
        <v/>
      </c>
      <c r="R106" s="143"/>
      <c r="S106" s="143"/>
      <c r="T106" s="143"/>
      <c r="U106" s="143"/>
      <c r="V106" s="143"/>
      <c r="W106" s="143"/>
      <c r="X106" s="143"/>
      <c r="Y106" s="143"/>
      <c r="Z106" s="143"/>
      <c r="AA106" s="143"/>
    </row>
    <row r="107" spans="1:27" x14ac:dyDescent="0.25">
      <c r="A107" s="70">
        <f>'SlNr für Antrag §24a'!B103</f>
        <v>13107</v>
      </c>
      <c r="B107" s="70" t="str">
        <f>'SlNr für Antrag §24a'!C103</f>
        <v/>
      </c>
      <c r="C107" s="70" t="str">
        <f>IF('SlNr für Antrag §24a'!D103&lt;&gt;"",'SlNr für Antrag §24a'!D103,"")</f>
        <v/>
      </c>
      <c r="D107" s="70" t="str">
        <f>'SlNr für Antrag §24a'!H103</f>
        <v>Federn</v>
      </c>
      <c r="E107" s="70" t="str">
        <f>'SlNr für Antrag §24a'!I103</f>
        <v xml:space="preserve"> </v>
      </c>
      <c r="F107" s="69" t="str">
        <f>IF(AND('SlNr für Antrag §24a'!S103="x",'SlNr für Antrag §24a'!T103="x"),'SlNr für Antrag §24a'!U103,IF('SlNr für Antrag §24a'!S103="x","--",IF('SlNr für Antrag §24a'!T103="x",'SlNr für Antrag §24a'!U103,"**")))</f>
        <v>**</v>
      </c>
      <c r="G107" s="69" t="str">
        <f>(IF('SlNr für Antrag §24a'!AL103&lt;&gt;"",'SlNr für Antrag §24a'!AL103&amp;K107,IF(K107&lt;&gt;"",K107,IF('SlNr für Antrag §24a'!V103="X","?","**"))))</f>
        <v>**</v>
      </c>
      <c r="H107" s="131"/>
      <c r="I107" s="124"/>
      <c r="J107" s="118">
        <f>'SlNr für Antrag §24a'!AM103</f>
        <v>0</v>
      </c>
      <c r="K107" s="121"/>
      <c r="L107" s="121" t="str">
        <f>'SlNr für Antrag §24a'!AT103</f>
        <v>Ja</v>
      </c>
      <c r="M107" s="161" t="str">
        <f>'SlNr für Antrag §24a'!AV103</f>
        <v>-</v>
      </c>
      <c r="N107" s="157" t="str">
        <f>IF('SlNr für Antrag §24a'!AU103&gt;0,"Wird auto. genehmigt!","")</f>
        <v/>
      </c>
      <c r="P107" s="96" t="str">
        <f>'SlNr für Antrag §24a'!AP103</f>
        <v/>
      </c>
      <c r="R107" s="143"/>
      <c r="S107" s="143"/>
      <c r="T107" s="143"/>
      <c r="U107" s="143"/>
      <c r="V107" s="143"/>
      <c r="W107" s="143"/>
      <c r="X107" s="143"/>
      <c r="Y107" s="143"/>
      <c r="Z107" s="143"/>
      <c r="AA107" s="143"/>
    </row>
    <row r="108" spans="1:27" x14ac:dyDescent="0.25">
      <c r="A108" s="70">
        <f>'SlNr für Antrag §24a'!B104</f>
        <v>13107</v>
      </c>
      <c r="B108" s="70" t="str">
        <f>'SlNr für Antrag §24a'!C104</f>
        <v>77</v>
      </c>
      <c r="C108" s="70" t="str">
        <f>IF('SlNr für Antrag §24a'!D104&lt;&gt;"",'SlNr für Antrag §24a'!D104,"")</f>
        <v>g</v>
      </c>
      <c r="D108" s="70" t="str">
        <f>'SlNr für Antrag §24a'!H104</f>
        <v>Federn</v>
      </c>
      <c r="E108" s="70" t="str">
        <f>'SlNr für Antrag §24a'!I104</f>
        <v>gefährlich kontaminiert</v>
      </c>
      <c r="F108" s="69" t="str">
        <f>IF(AND('SlNr für Antrag §24a'!S104="x",'SlNr für Antrag §24a'!T104="x"),'SlNr für Antrag §24a'!U104,IF('SlNr für Antrag §24a'!S104="x","--",IF('SlNr für Antrag §24a'!T104="x",'SlNr für Antrag §24a'!U104,"**")))</f>
        <v>**</v>
      </c>
      <c r="G108" s="69" t="str">
        <f>(IF('SlNr für Antrag §24a'!AL104&lt;&gt;"",'SlNr für Antrag §24a'!AL104&amp;K108,IF(K108&lt;&gt;"",K108,IF('SlNr für Antrag §24a'!V104="X","?","**"))))</f>
        <v>**</v>
      </c>
      <c r="H108" s="131"/>
      <c r="I108" s="124"/>
      <c r="J108" s="118">
        <f>'SlNr für Antrag §24a'!AM104</f>
        <v>0</v>
      </c>
      <c r="K108" s="121"/>
      <c r="L108" s="121" t="str">
        <f>'SlNr für Antrag §24a'!AT104</f>
        <v>Ja</v>
      </c>
      <c r="M108" s="161" t="str">
        <f>'SlNr für Antrag §24a'!AV104</f>
        <v>-</v>
      </c>
      <c r="N108" s="157" t="str">
        <f>IF('SlNr für Antrag §24a'!AU104&gt;0,"Wird auto. genehmigt!","")</f>
        <v/>
      </c>
      <c r="P108" s="96" t="str">
        <f>'SlNr für Antrag §24a'!AP104</f>
        <v/>
      </c>
      <c r="R108" s="143"/>
      <c r="S108" s="143"/>
      <c r="T108" s="143"/>
      <c r="U108" s="143"/>
      <c r="V108" s="143"/>
      <c r="W108" s="143"/>
      <c r="X108" s="143"/>
      <c r="Y108" s="143"/>
      <c r="Z108" s="143"/>
      <c r="AA108" s="143"/>
    </row>
    <row r="109" spans="1:27" x14ac:dyDescent="0.25">
      <c r="A109" s="70">
        <f>'SlNr für Antrag §24a'!B105</f>
        <v>13108</v>
      </c>
      <c r="B109" s="70" t="str">
        <f>'SlNr für Antrag §24a'!C105</f>
        <v/>
      </c>
      <c r="C109" s="70" t="str">
        <f>IF('SlNr für Antrag §24a'!D105&lt;&gt;"",'SlNr für Antrag §24a'!D105,"")</f>
        <v/>
      </c>
      <c r="D109" s="70" t="str">
        <f>'SlNr für Antrag §24a'!H105</f>
        <v>Magen- und Darminhalte</v>
      </c>
      <c r="E109" s="70" t="str">
        <f>'SlNr für Antrag §24a'!I105</f>
        <v xml:space="preserve"> </v>
      </c>
      <c r="F109" s="69" t="str">
        <f>IF(AND('SlNr für Antrag §24a'!S105="x",'SlNr für Antrag §24a'!T105="x"),'SlNr für Antrag §24a'!U105,IF('SlNr für Antrag §24a'!S105="x","--",IF('SlNr für Antrag §24a'!T105="x",'SlNr für Antrag §24a'!U105,"**")))</f>
        <v>**</v>
      </c>
      <c r="G109" s="69" t="str">
        <f>(IF('SlNr für Antrag §24a'!AL105&lt;&gt;"",'SlNr für Antrag §24a'!AL105&amp;K109,IF(K109&lt;&gt;"",K109,IF('SlNr für Antrag §24a'!V105="X","?","**"))))</f>
        <v>**</v>
      </c>
      <c r="H109" s="131"/>
      <c r="I109" s="124"/>
      <c r="J109" s="118">
        <f>'SlNr für Antrag §24a'!AM105</f>
        <v>0</v>
      </c>
      <c r="K109" s="121"/>
      <c r="L109" s="121" t="str">
        <f>'SlNr für Antrag §24a'!AT105</f>
        <v>Ja</v>
      </c>
      <c r="M109" s="161" t="str">
        <f>'SlNr für Antrag §24a'!AV105</f>
        <v>-</v>
      </c>
      <c r="N109" s="157" t="str">
        <f>IF('SlNr für Antrag §24a'!AU105&gt;0,"Wird auto. genehmigt!","")</f>
        <v/>
      </c>
      <c r="P109" s="96" t="str">
        <f>'SlNr für Antrag §24a'!AP105</f>
        <v/>
      </c>
      <c r="R109" s="143"/>
      <c r="S109" s="143"/>
      <c r="T109" s="143"/>
      <c r="U109" s="143"/>
      <c r="V109" s="143"/>
      <c r="W109" s="143"/>
      <c r="X109" s="143"/>
      <c r="Y109" s="143"/>
      <c r="Z109" s="143"/>
      <c r="AA109" s="143"/>
    </row>
    <row r="110" spans="1:27" x14ac:dyDescent="0.25">
      <c r="A110" s="70">
        <f>'SlNr für Antrag §24a'!B106</f>
        <v>13108</v>
      </c>
      <c r="B110" s="70" t="str">
        <f>'SlNr für Antrag §24a'!C106</f>
        <v>77</v>
      </c>
      <c r="C110" s="70" t="str">
        <f>IF('SlNr für Antrag §24a'!D106&lt;&gt;"",'SlNr für Antrag §24a'!D106,"")</f>
        <v>g</v>
      </c>
      <c r="D110" s="70" t="str">
        <f>'SlNr für Antrag §24a'!H106</f>
        <v>Magen- und Darminhalte</v>
      </c>
      <c r="E110" s="70" t="str">
        <f>'SlNr für Antrag §24a'!I106</f>
        <v>gefährlich kontaminiert</v>
      </c>
      <c r="F110" s="69" t="str">
        <f>IF(AND('SlNr für Antrag §24a'!S106="x",'SlNr für Antrag §24a'!T106="x"),'SlNr für Antrag §24a'!U106,IF('SlNr für Antrag §24a'!S106="x","--",IF('SlNr für Antrag §24a'!T106="x",'SlNr für Antrag §24a'!U106,"**")))</f>
        <v>**</v>
      </c>
      <c r="G110" s="69" t="str">
        <f>(IF('SlNr für Antrag §24a'!AL106&lt;&gt;"",'SlNr für Antrag §24a'!AL106&amp;K110,IF(K110&lt;&gt;"",K110,IF('SlNr für Antrag §24a'!V106="X","?","**"))))</f>
        <v>**</v>
      </c>
      <c r="H110" s="131"/>
      <c r="I110" s="124"/>
      <c r="J110" s="118">
        <f>'SlNr für Antrag §24a'!AM106</f>
        <v>0</v>
      </c>
      <c r="K110" s="121"/>
      <c r="L110" s="121" t="str">
        <f>'SlNr für Antrag §24a'!AT106</f>
        <v>Ja</v>
      </c>
      <c r="M110" s="161" t="str">
        <f>'SlNr für Antrag §24a'!AV106</f>
        <v>-</v>
      </c>
      <c r="N110" s="157" t="str">
        <f>IF('SlNr für Antrag §24a'!AU106&gt;0,"Wird auto. genehmigt!","")</f>
        <v/>
      </c>
      <c r="P110" s="96" t="str">
        <f>'SlNr für Antrag §24a'!AP106</f>
        <v/>
      </c>
      <c r="R110" s="143"/>
      <c r="S110" s="143"/>
      <c r="T110" s="143"/>
      <c r="U110" s="143"/>
      <c r="V110" s="143"/>
      <c r="W110" s="143"/>
      <c r="X110" s="143"/>
      <c r="Y110" s="143"/>
      <c r="Z110" s="143"/>
      <c r="AA110" s="143"/>
    </row>
    <row r="111" spans="1:27" x14ac:dyDescent="0.25">
      <c r="A111" s="70">
        <f>'SlNr für Antrag §24a'!B107</f>
        <v>13109</v>
      </c>
      <c r="B111" s="70" t="str">
        <f>'SlNr für Antrag §24a'!C107</f>
        <v/>
      </c>
      <c r="C111" s="70" t="str">
        <f>IF('SlNr für Antrag §24a'!D107&lt;&gt;"",'SlNr für Antrag §24a'!D107,"")</f>
        <v/>
      </c>
      <c r="D111" s="70" t="str">
        <f>'SlNr für Antrag §24a'!H107</f>
        <v>Wildabfälle</v>
      </c>
      <c r="E111" s="70" t="str">
        <f>'SlNr für Antrag §24a'!I107</f>
        <v xml:space="preserve"> </v>
      </c>
      <c r="F111" s="69" t="str">
        <f>IF(AND('SlNr für Antrag §24a'!S107="x",'SlNr für Antrag §24a'!T107="x"),'SlNr für Antrag §24a'!U107,IF('SlNr für Antrag §24a'!S107="x","--",IF('SlNr für Antrag §24a'!T107="x",'SlNr für Antrag §24a'!U107,"**")))</f>
        <v>**</v>
      </c>
      <c r="G111" s="69" t="str">
        <f>(IF('SlNr für Antrag §24a'!AL107&lt;&gt;"",'SlNr für Antrag §24a'!AL107&amp;K111,IF(K111&lt;&gt;"",K111,IF('SlNr für Antrag §24a'!V107="X","?","**"))))</f>
        <v>**</v>
      </c>
      <c r="H111" s="131"/>
      <c r="I111" s="124"/>
      <c r="J111" s="118">
        <f>'SlNr für Antrag §24a'!AM107</f>
        <v>0</v>
      </c>
      <c r="K111" s="121"/>
      <c r="L111" s="121" t="str">
        <f>'SlNr für Antrag §24a'!AT107</f>
        <v>Ja</v>
      </c>
      <c r="M111" s="161" t="str">
        <f>'SlNr für Antrag §24a'!AV107</f>
        <v>-</v>
      </c>
      <c r="N111" s="157" t="str">
        <f>IF('SlNr für Antrag §24a'!AU107&gt;0,"Wird auto. genehmigt!","")</f>
        <v/>
      </c>
      <c r="P111" s="96" t="str">
        <f>'SlNr für Antrag §24a'!AP107</f>
        <v/>
      </c>
      <c r="R111" s="143"/>
      <c r="S111" s="143"/>
      <c r="T111" s="143"/>
      <c r="U111" s="143"/>
      <c r="V111" s="143"/>
      <c r="W111" s="143"/>
      <c r="X111" s="143"/>
      <c r="Y111" s="143"/>
      <c r="Z111" s="143"/>
      <c r="AA111" s="143"/>
    </row>
    <row r="112" spans="1:27" x14ac:dyDescent="0.25">
      <c r="A112" s="70">
        <f>'SlNr für Antrag §24a'!B108</f>
        <v>13109</v>
      </c>
      <c r="B112" s="70" t="str">
        <f>'SlNr für Antrag §24a'!C108</f>
        <v>77</v>
      </c>
      <c r="C112" s="70" t="str">
        <f>IF('SlNr für Antrag §24a'!D108&lt;&gt;"",'SlNr für Antrag §24a'!D108,"")</f>
        <v>g</v>
      </c>
      <c r="D112" s="70" t="str">
        <f>'SlNr für Antrag §24a'!H108</f>
        <v>Wildabfälle</v>
      </c>
      <c r="E112" s="70" t="str">
        <f>'SlNr für Antrag §24a'!I108</f>
        <v>gefährlich kontaminiert</v>
      </c>
      <c r="F112" s="69" t="str">
        <f>IF(AND('SlNr für Antrag §24a'!S108="x",'SlNr für Antrag §24a'!T108="x"),'SlNr für Antrag §24a'!U108,IF('SlNr für Antrag §24a'!S108="x","--",IF('SlNr für Antrag §24a'!T108="x",'SlNr für Antrag §24a'!U108,"**")))</f>
        <v>**</v>
      </c>
      <c r="G112" s="69" t="str">
        <f>(IF('SlNr für Antrag §24a'!AL108&lt;&gt;"",'SlNr für Antrag §24a'!AL108&amp;K112,IF(K112&lt;&gt;"",K112,IF('SlNr für Antrag §24a'!V108="X","?","**"))))</f>
        <v>**</v>
      </c>
      <c r="H112" s="131"/>
      <c r="I112" s="124"/>
      <c r="J112" s="118">
        <f>'SlNr für Antrag §24a'!AM108</f>
        <v>0</v>
      </c>
      <c r="K112" s="121"/>
      <c r="L112" s="121" t="str">
        <f>'SlNr für Antrag §24a'!AT108</f>
        <v>Ja</v>
      </c>
      <c r="M112" s="161" t="str">
        <f>'SlNr für Antrag §24a'!AV108</f>
        <v>-</v>
      </c>
      <c r="N112" s="157" t="str">
        <f>IF('SlNr für Antrag §24a'!AU108&gt;0,"Wird auto. genehmigt!","")</f>
        <v/>
      </c>
      <c r="P112" s="96" t="str">
        <f>'SlNr für Antrag §24a'!AP108</f>
        <v/>
      </c>
      <c r="R112" s="143"/>
      <c r="S112" s="143"/>
      <c r="T112" s="143"/>
      <c r="U112" s="143"/>
      <c r="V112" s="143"/>
      <c r="W112" s="143"/>
      <c r="X112" s="143"/>
      <c r="Y112" s="143"/>
      <c r="Z112" s="143"/>
      <c r="AA112" s="143"/>
    </row>
    <row r="113" spans="1:27" ht="22.8" x14ac:dyDescent="0.25">
      <c r="A113" s="70">
        <f>'SlNr für Antrag §24a'!B109</f>
        <v>13110</v>
      </c>
      <c r="B113" s="70" t="str">
        <f>'SlNr für Antrag §24a'!C109</f>
        <v/>
      </c>
      <c r="C113" s="70" t="str">
        <f>IF('SlNr für Antrag §24a'!D109&lt;&gt;"",'SlNr für Antrag §24a'!D109,"")</f>
        <v/>
      </c>
      <c r="D113" s="70" t="str">
        <f>'SlNr für Antrag §24a'!H109</f>
        <v>Fleisch- und Hautreste, Därme, sonstige Tierkörperteile</v>
      </c>
      <c r="E113" s="70" t="str">
        <f>'SlNr für Antrag §24a'!I109</f>
        <v xml:space="preserve"> </v>
      </c>
      <c r="F113" s="69" t="str">
        <f>IF(AND('SlNr für Antrag §24a'!S109="x",'SlNr für Antrag §24a'!T109="x"),'SlNr für Antrag §24a'!U109,IF('SlNr für Antrag §24a'!S109="x","--",IF('SlNr für Antrag §24a'!T109="x",'SlNr für Antrag §24a'!U109,"**")))</f>
        <v>**</v>
      </c>
      <c r="G113" s="69" t="str">
        <f>(IF('SlNr für Antrag §24a'!AL109&lt;&gt;"",'SlNr für Antrag §24a'!AL109&amp;K113,IF(K113&lt;&gt;"",K113,IF('SlNr für Antrag §24a'!V109="X","?","**"))))</f>
        <v>**</v>
      </c>
      <c r="H113" s="131"/>
      <c r="I113" s="124"/>
      <c r="J113" s="118">
        <f>'SlNr für Antrag §24a'!AM109</f>
        <v>0</v>
      </c>
      <c r="K113" s="121"/>
      <c r="L113" s="121" t="str">
        <f>'SlNr für Antrag §24a'!AT109</f>
        <v>Ja</v>
      </c>
      <c r="M113" s="161" t="str">
        <f>'SlNr für Antrag §24a'!AV109</f>
        <v>-</v>
      </c>
      <c r="N113" s="157" t="str">
        <f>IF('SlNr für Antrag §24a'!AU109&gt;0,"Wird auto. genehmigt!","")</f>
        <v/>
      </c>
      <c r="P113" s="96" t="str">
        <f>'SlNr für Antrag §24a'!AP109</f>
        <v/>
      </c>
      <c r="R113" s="143"/>
      <c r="S113" s="143"/>
      <c r="T113" s="143"/>
      <c r="U113" s="143"/>
      <c r="V113" s="143"/>
      <c r="W113" s="143"/>
      <c r="X113" s="143"/>
      <c r="Y113" s="143"/>
      <c r="Z113" s="143"/>
      <c r="AA113" s="143"/>
    </row>
    <row r="114" spans="1:27" ht="22.8" x14ac:dyDescent="0.25">
      <c r="A114" s="70">
        <f>'SlNr für Antrag §24a'!B110</f>
        <v>13110</v>
      </c>
      <c r="B114" s="70" t="str">
        <f>'SlNr für Antrag §24a'!C110</f>
        <v>77</v>
      </c>
      <c r="C114" s="70" t="str">
        <f>IF('SlNr für Antrag §24a'!D110&lt;&gt;"",'SlNr für Antrag §24a'!D110,"")</f>
        <v>g</v>
      </c>
      <c r="D114" s="70" t="str">
        <f>'SlNr für Antrag §24a'!H110</f>
        <v>Fleisch- und Hautreste, Därme, sonstige Tierkörperteile</v>
      </c>
      <c r="E114" s="70" t="str">
        <f>'SlNr für Antrag §24a'!I110</f>
        <v>gefährlich kontaminiert</v>
      </c>
      <c r="F114" s="69" t="str">
        <f>IF(AND('SlNr für Antrag §24a'!S110="x",'SlNr für Antrag §24a'!T110="x"),'SlNr für Antrag §24a'!U110,IF('SlNr für Antrag §24a'!S110="x","--",IF('SlNr für Antrag §24a'!T110="x",'SlNr für Antrag §24a'!U110,"**")))</f>
        <v>**</v>
      </c>
      <c r="G114" s="69" t="str">
        <f>(IF('SlNr für Antrag §24a'!AL110&lt;&gt;"",'SlNr für Antrag §24a'!AL110&amp;K114,IF(K114&lt;&gt;"",K114,IF('SlNr für Antrag §24a'!V110="X","?","**"))))</f>
        <v>**</v>
      </c>
      <c r="H114" s="131"/>
      <c r="I114" s="124"/>
      <c r="J114" s="118">
        <f>'SlNr für Antrag §24a'!AM110</f>
        <v>0</v>
      </c>
      <c r="K114" s="121"/>
      <c r="L114" s="121" t="str">
        <f>'SlNr für Antrag §24a'!AT110</f>
        <v>Ja</v>
      </c>
      <c r="M114" s="161" t="str">
        <f>'SlNr für Antrag §24a'!AV110</f>
        <v>-</v>
      </c>
      <c r="N114" s="157" t="str">
        <f>IF('SlNr für Antrag §24a'!AU110&gt;0,"Wird auto. genehmigt!","")</f>
        <v/>
      </c>
      <c r="P114" s="96" t="str">
        <f>'SlNr für Antrag §24a'!AP110</f>
        <v/>
      </c>
      <c r="R114" s="143"/>
      <c r="S114" s="143"/>
      <c r="T114" s="143"/>
      <c r="U114" s="143"/>
      <c r="V114" s="143"/>
      <c r="W114" s="143"/>
      <c r="X114" s="143"/>
      <c r="Y114" s="143"/>
      <c r="Z114" s="143"/>
      <c r="AA114" s="143"/>
    </row>
    <row r="115" spans="1:27" x14ac:dyDescent="0.25">
      <c r="A115" s="70">
        <f>'SlNr für Antrag §24a'!B111</f>
        <v>13401</v>
      </c>
      <c r="B115" s="70" t="str">
        <f>'SlNr für Antrag §24a'!C111</f>
        <v/>
      </c>
      <c r="C115" s="70" t="str">
        <f>IF('SlNr für Antrag §24a'!D111&lt;&gt;"",'SlNr für Antrag §24a'!D111,"")</f>
        <v>gn</v>
      </c>
      <c r="D115" s="70" t="str">
        <f>'SlNr für Antrag §24a'!H111</f>
        <v>Versuchstiere</v>
      </c>
      <c r="E115" s="70" t="str">
        <f>'SlNr für Antrag §24a'!I111</f>
        <v xml:space="preserve"> </v>
      </c>
      <c r="F115" s="69" t="str">
        <f>IF(AND('SlNr für Antrag §24a'!S111="x",'SlNr für Antrag §24a'!T111="x"),'SlNr für Antrag §24a'!U111,IF('SlNr für Antrag §24a'!S111="x","--",IF('SlNr für Antrag §24a'!T111="x",'SlNr für Antrag §24a'!U111,"**")))</f>
        <v>**</v>
      </c>
      <c r="G115" s="69" t="str">
        <f>(IF('SlNr für Antrag §24a'!AL111&lt;&gt;"",'SlNr für Antrag §24a'!AL111&amp;K115,IF(K115&lt;&gt;"",K115,IF('SlNr für Antrag §24a'!V111="X","?","**"))))</f>
        <v>**</v>
      </c>
      <c r="H115" s="131"/>
      <c r="I115" s="124"/>
      <c r="J115" s="118">
        <f>'SlNr für Antrag §24a'!AM111</f>
        <v>0</v>
      </c>
      <c r="K115" s="121"/>
      <c r="L115" s="121" t="str">
        <f>'SlNr für Antrag §24a'!AT111</f>
        <v>Ja</v>
      </c>
      <c r="M115" s="161" t="str">
        <f>'SlNr für Antrag §24a'!AV111</f>
        <v>-</v>
      </c>
      <c r="N115" s="157" t="str">
        <f>IF('SlNr für Antrag §24a'!AU111&gt;0,"Wird auto. genehmigt!","")</f>
        <v/>
      </c>
      <c r="P115" s="96" t="str">
        <f>'SlNr für Antrag §24a'!AP111</f>
        <v/>
      </c>
      <c r="R115" s="143"/>
      <c r="S115" s="143"/>
      <c r="T115" s="143"/>
      <c r="U115" s="143"/>
      <c r="V115" s="143"/>
      <c r="W115" s="143"/>
      <c r="X115" s="143"/>
      <c r="Y115" s="143"/>
      <c r="Z115" s="143"/>
      <c r="AA115" s="143"/>
    </row>
    <row r="116" spans="1:27" x14ac:dyDescent="0.25">
      <c r="A116" s="70">
        <f>'SlNr für Antrag §24a'!B112</f>
        <v>13402</v>
      </c>
      <c r="B116" s="70" t="str">
        <f>'SlNr für Antrag §24a'!C112</f>
        <v/>
      </c>
      <c r="C116" s="70" t="str">
        <f>IF('SlNr für Antrag §24a'!D112&lt;&gt;"",'SlNr für Antrag §24a'!D112,"")</f>
        <v/>
      </c>
      <c r="D116" s="70" t="str">
        <f>'SlNr für Antrag §24a'!H112</f>
        <v>Konfiskate</v>
      </c>
      <c r="E116" s="70" t="str">
        <f>'SlNr für Antrag §24a'!I112</f>
        <v xml:space="preserve"> </v>
      </c>
      <c r="F116" s="69" t="str">
        <f>IF(AND('SlNr für Antrag §24a'!S112="x",'SlNr für Antrag §24a'!T112="x"),'SlNr für Antrag §24a'!U112,IF('SlNr für Antrag §24a'!S112="x","--",IF('SlNr für Antrag §24a'!T112="x",'SlNr für Antrag §24a'!U112,"**")))</f>
        <v>**</v>
      </c>
      <c r="G116" s="69" t="str">
        <f>(IF('SlNr für Antrag §24a'!AL112&lt;&gt;"",'SlNr für Antrag §24a'!AL112&amp;K116,IF(K116&lt;&gt;"",K116,IF('SlNr für Antrag §24a'!V112="X","?","**"))))</f>
        <v>**</v>
      </c>
      <c r="H116" s="131"/>
      <c r="I116" s="124"/>
      <c r="J116" s="118">
        <f>'SlNr für Antrag §24a'!AM112</f>
        <v>0</v>
      </c>
      <c r="K116" s="121"/>
      <c r="L116" s="121" t="str">
        <f>'SlNr für Antrag §24a'!AT112</f>
        <v>Ja</v>
      </c>
      <c r="M116" s="161" t="str">
        <f>'SlNr für Antrag §24a'!AV112</f>
        <v>-</v>
      </c>
      <c r="N116" s="157" t="str">
        <f>IF('SlNr für Antrag §24a'!AU112&gt;0,"Wird auto. genehmigt!","")</f>
        <v/>
      </c>
      <c r="P116" s="96" t="str">
        <f>'SlNr für Antrag §24a'!AP112</f>
        <v/>
      </c>
      <c r="R116" s="143"/>
      <c r="S116" s="143"/>
      <c r="T116" s="143"/>
      <c r="U116" s="143"/>
      <c r="V116" s="143"/>
      <c r="W116" s="143"/>
      <c r="X116" s="143"/>
      <c r="Y116" s="143"/>
      <c r="Z116" s="143"/>
      <c r="AA116" s="143"/>
    </row>
    <row r="117" spans="1:27" x14ac:dyDescent="0.25">
      <c r="A117" s="70">
        <f>'SlNr für Antrag §24a'!B113</f>
        <v>13402</v>
      </c>
      <c r="B117" s="70" t="str">
        <f>'SlNr für Antrag §24a'!C113</f>
        <v>77</v>
      </c>
      <c r="C117" s="70" t="str">
        <f>IF('SlNr für Antrag §24a'!D113&lt;&gt;"",'SlNr für Antrag §24a'!D113,"")</f>
        <v>g</v>
      </c>
      <c r="D117" s="70" t="str">
        <f>'SlNr für Antrag §24a'!H113</f>
        <v>Konfiskate</v>
      </c>
      <c r="E117" s="70" t="str">
        <f>'SlNr für Antrag §24a'!I113</f>
        <v>gefährlich kontaminiert</v>
      </c>
      <c r="F117" s="69" t="str">
        <f>IF(AND('SlNr für Antrag §24a'!S113="x",'SlNr für Antrag §24a'!T113="x"),'SlNr für Antrag §24a'!U113,IF('SlNr für Antrag §24a'!S113="x","--",IF('SlNr für Antrag §24a'!T113="x",'SlNr für Antrag §24a'!U113,"**")))</f>
        <v>**</v>
      </c>
      <c r="G117" s="69" t="str">
        <f>(IF('SlNr für Antrag §24a'!AL113&lt;&gt;"",'SlNr für Antrag §24a'!AL113&amp;K117,IF(K117&lt;&gt;"",K117,IF('SlNr für Antrag §24a'!V113="X","?","**"))))</f>
        <v>**</v>
      </c>
      <c r="H117" s="131"/>
      <c r="I117" s="124"/>
      <c r="J117" s="118">
        <f>'SlNr für Antrag §24a'!AM113</f>
        <v>0</v>
      </c>
      <c r="K117" s="121"/>
      <c r="L117" s="121" t="str">
        <f>'SlNr für Antrag §24a'!AT113</f>
        <v>Ja</v>
      </c>
      <c r="M117" s="161" t="str">
        <f>'SlNr für Antrag §24a'!AV113</f>
        <v>-</v>
      </c>
      <c r="N117" s="157" t="str">
        <f>IF('SlNr für Antrag §24a'!AU113&gt;0,"Wird auto. genehmigt!","")</f>
        <v/>
      </c>
      <c r="P117" s="96" t="str">
        <f>'SlNr für Antrag §24a'!AP113</f>
        <v/>
      </c>
      <c r="R117" s="143"/>
      <c r="S117" s="143"/>
      <c r="T117" s="143"/>
      <c r="U117" s="143"/>
      <c r="V117" s="143"/>
      <c r="W117" s="143"/>
      <c r="X117" s="143"/>
      <c r="Y117" s="143"/>
      <c r="Z117" s="143"/>
      <c r="AA117" s="143"/>
    </row>
    <row r="118" spans="1:27" x14ac:dyDescent="0.25">
      <c r="A118" s="70">
        <f>'SlNr für Antrag §24a'!B114</f>
        <v>13403</v>
      </c>
      <c r="B118" s="70" t="str">
        <f>'SlNr für Antrag §24a'!C114</f>
        <v/>
      </c>
      <c r="C118" s="70" t="str">
        <f>IF('SlNr für Antrag §24a'!D114&lt;&gt;"",'SlNr für Antrag §24a'!D114,"")</f>
        <v/>
      </c>
      <c r="D118" s="70" t="str">
        <f>'SlNr für Antrag §24a'!H114</f>
        <v>Kadaver</v>
      </c>
      <c r="E118" s="70" t="str">
        <f>'SlNr für Antrag §24a'!I114</f>
        <v xml:space="preserve"> </v>
      </c>
      <c r="F118" s="69" t="str">
        <f>IF(AND('SlNr für Antrag §24a'!S114="x",'SlNr für Antrag §24a'!T114="x"),'SlNr für Antrag §24a'!U114,IF('SlNr für Antrag §24a'!S114="x","--",IF('SlNr für Antrag §24a'!T114="x",'SlNr für Antrag §24a'!U114,"**")))</f>
        <v>**</v>
      </c>
      <c r="G118" s="69" t="str">
        <f>(IF('SlNr für Antrag §24a'!AL114&lt;&gt;"",'SlNr für Antrag §24a'!AL114&amp;K118,IF(K118&lt;&gt;"",K118,IF('SlNr für Antrag §24a'!V114="X","?","**"))))</f>
        <v>**</v>
      </c>
      <c r="H118" s="131"/>
      <c r="I118" s="124"/>
      <c r="J118" s="118">
        <f>'SlNr für Antrag §24a'!AM114</f>
        <v>0</v>
      </c>
      <c r="K118" s="121"/>
      <c r="L118" s="121" t="str">
        <f>'SlNr für Antrag §24a'!AT114</f>
        <v>Ja</v>
      </c>
      <c r="M118" s="161" t="str">
        <f>'SlNr für Antrag §24a'!AV114</f>
        <v>-</v>
      </c>
      <c r="N118" s="157" t="str">
        <f>IF('SlNr für Antrag §24a'!AU114&gt;0,"Wird auto. genehmigt!","")</f>
        <v/>
      </c>
      <c r="P118" s="96" t="str">
        <f>'SlNr für Antrag §24a'!AP114</f>
        <v/>
      </c>
      <c r="R118" s="143"/>
      <c r="S118" s="143"/>
      <c r="T118" s="143"/>
      <c r="U118" s="143"/>
      <c r="V118" s="143"/>
      <c r="W118" s="143"/>
      <c r="X118" s="143"/>
      <c r="Y118" s="143"/>
      <c r="Z118" s="143"/>
      <c r="AA118" s="143"/>
    </row>
    <row r="119" spans="1:27" x14ac:dyDescent="0.25">
      <c r="A119" s="70">
        <f>'SlNr für Antrag §24a'!B115</f>
        <v>13403</v>
      </c>
      <c r="B119" s="70" t="str">
        <f>'SlNr für Antrag §24a'!C115</f>
        <v>77</v>
      </c>
      <c r="C119" s="70" t="str">
        <f>IF('SlNr für Antrag §24a'!D115&lt;&gt;"",'SlNr für Antrag §24a'!D115,"")</f>
        <v>g</v>
      </c>
      <c r="D119" s="70" t="str">
        <f>'SlNr für Antrag §24a'!H115</f>
        <v>Kadaver</v>
      </c>
      <c r="E119" s="70" t="str">
        <f>'SlNr für Antrag §24a'!I115</f>
        <v>gefährlich kontaminiert</v>
      </c>
      <c r="F119" s="69" t="str">
        <f>IF(AND('SlNr für Antrag §24a'!S115="x",'SlNr für Antrag §24a'!T115="x"),'SlNr für Antrag §24a'!U115,IF('SlNr für Antrag §24a'!S115="x","--",IF('SlNr für Antrag §24a'!T115="x",'SlNr für Antrag §24a'!U115,"**")))</f>
        <v>**</v>
      </c>
      <c r="G119" s="69" t="str">
        <f>(IF('SlNr für Antrag §24a'!AL115&lt;&gt;"",'SlNr für Antrag §24a'!AL115&amp;K119,IF(K119&lt;&gt;"",K119,IF('SlNr für Antrag §24a'!V115="X","?","**"))))</f>
        <v>**</v>
      </c>
      <c r="H119" s="131"/>
      <c r="I119" s="124"/>
      <c r="J119" s="118">
        <f>'SlNr für Antrag §24a'!AM115</f>
        <v>0</v>
      </c>
      <c r="K119" s="121"/>
      <c r="L119" s="121" t="str">
        <f>'SlNr für Antrag §24a'!AT115</f>
        <v>Ja</v>
      </c>
      <c r="M119" s="161" t="str">
        <f>'SlNr für Antrag §24a'!AV115</f>
        <v>-</v>
      </c>
      <c r="N119" s="157" t="str">
        <f>IF('SlNr für Antrag §24a'!AU115&gt;0,"Wird auto. genehmigt!","")</f>
        <v/>
      </c>
      <c r="P119" s="96" t="str">
        <f>'SlNr für Antrag §24a'!AP115</f>
        <v/>
      </c>
      <c r="R119" s="143"/>
      <c r="S119" s="143"/>
      <c r="T119" s="143"/>
      <c r="U119" s="143"/>
      <c r="V119" s="143"/>
      <c r="W119" s="143"/>
      <c r="X119" s="143"/>
      <c r="Y119" s="143"/>
      <c r="Z119" s="143"/>
      <c r="AA119" s="143"/>
    </row>
    <row r="120" spans="1:27" x14ac:dyDescent="0.25">
      <c r="A120" s="70">
        <f>'SlNr für Antrag §24a'!B116</f>
        <v>13404</v>
      </c>
      <c r="B120" s="70" t="str">
        <f>'SlNr für Antrag §24a'!C116</f>
        <v/>
      </c>
      <c r="C120" s="70" t="str">
        <f>IF('SlNr für Antrag §24a'!D116&lt;&gt;"",'SlNr für Antrag §24a'!D116,"")</f>
        <v/>
      </c>
      <c r="D120" s="70" t="str">
        <f>'SlNr für Antrag §24a'!H116</f>
        <v>Tierkörperteile</v>
      </c>
      <c r="E120" s="70" t="str">
        <f>'SlNr für Antrag §24a'!I116</f>
        <v xml:space="preserve"> </v>
      </c>
      <c r="F120" s="69" t="str">
        <f>IF(AND('SlNr für Antrag §24a'!S116="x",'SlNr für Antrag §24a'!T116="x"),'SlNr für Antrag §24a'!U116,IF('SlNr für Antrag §24a'!S116="x","--",IF('SlNr für Antrag §24a'!T116="x",'SlNr für Antrag §24a'!U116,"**")))</f>
        <v>**</v>
      </c>
      <c r="G120" s="69" t="str">
        <f>(IF('SlNr für Antrag §24a'!AL116&lt;&gt;"",'SlNr für Antrag §24a'!AL116&amp;K120,IF(K120&lt;&gt;"",K120,IF('SlNr für Antrag §24a'!V116="X","?","**"))))</f>
        <v>**</v>
      </c>
      <c r="H120" s="131"/>
      <c r="I120" s="124"/>
      <c r="J120" s="118">
        <f>'SlNr für Antrag §24a'!AM116</f>
        <v>0</v>
      </c>
      <c r="K120" s="121"/>
      <c r="L120" s="121" t="str">
        <f>'SlNr für Antrag §24a'!AT116</f>
        <v>Ja</v>
      </c>
      <c r="M120" s="161" t="str">
        <f>'SlNr für Antrag §24a'!AV116</f>
        <v>-</v>
      </c>
      <c r="N120" s="157" t="str">
        <f>IF('SlNr für Antrag §24a'!AU116&gt;0,"Wird auto. genehmigt!","")</f>
        <v/>
      </c>
      <c r="P120" s="96" t="str">
        <f>'SlNr für Antrag §24a'!AP116</f>
        <v/>
      </c>
      <c r="R120" s="143"/>
      <c r="S120" s="143"/>
      <c r="T120" s="143"/>
      <c r="U120" s="143"/>
      <c r="V120" s="143"/>
      <c r="W120" s="143"/>
      <c r="X120" s="143"/>
      <c r="Y120" s="143"/>
      <c r="Z120" s="143"/>
      <c r="AA120" s="143"/>
    </row>
    <row r="121" spans="1:27" x14ac:dyDescent="0.25">
      <c r="A121" s="70">
        <f>'SlNr für Antrag §24a'!B117</f>
        <v>13404</v>
      </c>
      <c r="B121" s="70" t="str">
        <f>'SlNr für Antrag §24a'!C117</f>
        <v>77</v>
      </c>
      <c r="C121" s="70" t="str">
        <f>IF('SlNr für Antrag §24a'!D117&lt;&gt;"",'SlNr für Antrag §24a'!D117,"")</f>
        <v>g</v>
      </c>
      <c r="D121" s="70" t="str">
        <f>'SlNr für Antrag §24a'!H117</f>
        <v>Tierkörperteile</v>
      </c>
      <c r="E121" s="70" t="str">
        <f>'SlNr für Antrag §24a'!I117</f>
        <v>gefährlich kontaminiert</v>
      </c>
      <c r="F121" s="69" t="str">
        <f>IF(AND('SlNr für Antrag §24a'!S117="x",'SlNr für Antrag §24a'!T117="x"),'SlNr für Antrag §24a'!U117,IF('SlNr für Antrag §24a'!S117="x","--",IF('SlNr für Antrag §24a'!T117="x",'SlNr für Antrag §24a'!U117,"**")))</f>
        <v>**</v>
      </c>
      <c r="G121" s="69" t="str">
        <f>(IF('SlNr für Antrag §24a'!AL117&lt;&gt;"",'SlNr für Antrag §24a'!AL117&amp;K121,IF(K121&lt;&gt;"",K121,IF('SlNr für Antrag §24a'!V117="X","?","**"))))</f>
        <v>**</v>
      </c>
      <c r="H121" s="131"/>
      <c r="I121" s="124"/>
      <c r="J121" s="118">
        <f>'SlNr für Antrag §24a'!AM117</f>
        <v>0</v>
      </c>
      <c r="K121" s="121"/>
      <c r="L121" s="121" t="str">
        <f>'SlNr für Antrag §24a'!AT117</f>
        <v>Ja</v>
      </c>
      <c r="M121" s="161" t="str">
        <f>'SlNr für Antrag §24a'!AV117</f>
        <v>-</v>
      </c>
      <c r="N121" s="157" t="str">
        <f>IF('SlNr für Antrag §24a'!AU117&gt;0,"Wird auto. genehmigt!","")</f>
        <v/>
      </c>
      <c r="P121" s="96" t="str">
        <f>'SlNr für Antrag §24a'!AP117</f>
        <v/>
      </c>
      <c r="R121" s="143"/>
      <c r="S121" s="143"/>
      <c r="T121" s="143"/>
      <c r="U121" s="143"/>
      <c r="V121" s="143"/>
      <c r="W121" s="143"/>
      <c r="X121" s="143"/>
      <c r="Y121" s="143"/>
      <c r="Z121" s="143"/>
      <c r="AA121" s="143"/>
    </row>
    <row r="122" spans="1:27" x14ac:dyDescent="0.25">
      <c r="A122" s="70">
        <f>'SlNr für Antrag §24a'!B118</f>
        <v>13701</v>
      </c>
      <c r="B122" s="70" t="str">
        <f>'SlNr für Antrag §24a'!C118</f>
        <v/>
      </c>
      <c r="C122" s="70" t="str">
        <f>IF('SlNr für Antrag §24a'!D118&lt;&gt;"",'SlNr für Antrag §24a'!D118,"")</f>
        <v/>
      </c>
      <c r="D122" s="70" t="str">
        <f>'SlNr für Antrag §24a'!H118</f>
        <v>Geflügelkot</v>
      </c>
      <c r="E122" s="70" t="str">
        <f>'SlNr für Antrag §24a'!I118</f>
        <v xml:space="preserve"> </v>
      </c>
      <c r="F122" s="69" t="str">
        <f>IF(AND('SlNr für Antrag §24a'!S118="x",'SlNr für Antrag §24a'!T118="x"),'SlNr für Antrag §24a'!U118,IF('SlNr für Antrag §24a'!S118="x","--",IF('SlNr für Antrag §24a'!T118="x",'SlNr für Antrag §24a'!U118,"**")))</f>
        <v>--</v>
      </c>
      <c r="G122" s="69" t="str">
        <f>(IF('SlNr für Antrag §24a'!AL118&lt;&gt;"",'SlNr für Antrag §24a'!AL118&amp;K122,IF(K122&lt;&gt;"",K122,IF('SlNr für Antrag §24a'!V118="X","?","**"))))</f>
        <v>**</v>
      </c>
      <c r="H122" s="131"/>
      <c r="I122" s="124"/>
      <c r="J122" s="118">
        <f>'SlNr für Antrag §24a'!AM118</f>
        <v>0</v>
      </c>
      <c r="K122" s="121"/>
      <c r="L122" s="121" t="str">
        <f>'SlNr für Antrag §24a'!AT118</f>
        <v>Nein</v>
      </c>
      <c r="M122" s="161" t="str">
        <f>'SlNr für Antrag §24a'!AV118</f>
        <v>-</v>
      </c>
      <c r="N122" s="157" t="str">
        <f>IF('SlNr für Antrag §24a'!AU118&gt;0,"Wird auto. genehmigt!","")</f>
        <v/>
      </c>
      <c r="P122" s="96" t="str">
        <f>'SlNr für Antrag §24a'!AP118</f>
        <v>X</v>
      </c>
      <c r="R122" s="143"/>
      <c r="S122" s="143"/>
      <c r="T122" s="143"/>
      <c r="U122" s="143"/>
      <c r="V122" s="143"/>
      <c r="W122" s="143"/>
      <c r="X122" s="143"/>
      <c r="Y122" s="143"/>
      <c r="Z122" s="143"/>
      <c r="AA122" s="143"/>
    </row>
    <row r="123" spans="1:27" x14ac:dyDescent="0.25">
      <c r="A123" s="70">
        <f>'SlNr für Antrag §24a'!B119</f>
        <v>13701</v>
      </c>
      <c r="B123" s="70" t="str">
        <f>'SlNr für Antrag §24a'!C119</f>
        <v>77</v>
      </c>
      <c r="C123" s="70" t="str">
        <f>IF('SlNr für Antrag §24a'!D119&lt;&gt;"",'SlNr für Antrag §24a'!D119,"")</f>
        <v>g</v>
      </c>
      <c r="D123" s="70" t="str">
        <f>'SlNr für Antrag §24a'!H119</f>
        <v>Geflügelkot</v>
      </c>
      <c r="E123" s="70" t="str">
        <f>'SlNr für Antrag §24a'!I119</f>
        <v>gefährlich kontaminiert</v>
      </c>
      <c r="F123" s="69" t="str">
        <f>IF(AND('SlNr für Antrag §24a'!S119="x",'SlNr für Antrag §24a'!T119="x"),'SlNr für Antrag §24a'!U119,IF('SlNr für Antrag §24a'!S119="x","--",IF('SlNr für Antrag §24a'!T119="x",'SlNr für Antrag §24a'!U119,"**")))</f>
        <v>**</v>
      </c>
      <c r="G123" s="69" t="str">
        <f>(IF('SlNr für Antrag §24a'!AL119&lt;&gt;"",'SlNr für Antrag §24a'!AL119&amp;K123,IF(K123&lt;&gt;"",K123,IF('SlNr für Antrag §24a'!V119="X","?","**"))))</f>
        <v>**</v>
      </c>
      <c r="H123" s="131"/>
      <c r="I123" s="124"/>
      <c r="J123" s="118">
        <f>'SlNr für Antrag §24a'!AM119</f>
        <v>0</v>
      </c>
      <c r="K123" s="121"/>
      <c r="L123" s="121" t="str">
        <f>'SlNr für Antrag §24a'!AT119</f>
        <v>Ja</v>
      </c>
      <c r="M123" s="161" t="str">
        <f>'SlNr für Antrag §24a'!AV119</f>
        <v>-</v>
      </c>
      <c r="N123" s="157" t="str">
        <f>IF('SlNr für Antrag §24a'!AU119&gt;0,"Wird auto. genehmigt!","")</f>
        <v/>
      </c>
      <c r="P123" s="96" t="str">
        <f>'SlNr für Antrag §24a'!AP119</f>
        <v/>
      </c>
      <c r="R123" s="143"/>
      <c r="S123" s="143"/>
      <c r="T123" s="143"/>
      <c r="U123" s="143"/>
      <c r="V123" s="143"/>
      <c r="W123" s="143"/>
      <c r="X123" s="143"/>
      <c r="Y123" s="143"/>
      <c r="Z123" s="143"/>
      <c r="AA123" s="143"/>
    </row>
    <row r="124" spans="1:27" x14ac:dyDescent="0.25">
      <c r="A124" s="70">
        <f>'SlNr für Antrag §24a'!B120</f>
        <v>13702</v>
      </c>
      <c r="B124" s="70" t="str">
        <f>'SlNr für Antrag §24a'!C120</f>
        <v/>
      </c>
      <c r="C124" s="70" t="str">
        <f>IF('SlNr für Antrag §24a'!D120&lt;&gt;"",'SlNr für Antrag §24a'!D120,"")</f>
        <v/>
      </c>
      <c r="D124" s="70" t="str">
        <f>'SlNr für Antrag §24a'!H120</f>
        <v>Schweinegülle</v>
      </c>
      <c r="E124" s="70" t="str">
        <f>'SlNr für Antrag §24a'!I120</f>
        <v xml:space="preserve"> </v>
      </c>
      <c r="F124" s="69" t="str">
        <f>IF(AND('SlNr für Antrag §24a'!S120="x",'SlNr für Antrag §24a'!T120="x"),'SlNr für Antrag §24a'!U120,IF('SlNr für Antrag §24a'!S120="x","--",IF('SlNr für Antrag §24a'!T120="x",'SlNr für Antrag §24a'!U120,"**")))</f>
        <v>--</v>
      </c>
      <c r="G124" s="69" t="str">
        <f>(IF('SlNr für Antrag §24a'!AL120&lt;&gt;"",'SlNr für Antrag §24a'!AL120&amp;K124,IF(K124&lt;&gt;"",K124,IF('SlNr für Antrag §24a'!V120="X","?","**"))))</f>
        <v>**</v>
      </c>
      <c r="H124" s="131"/>
      <c r="I124" s="124"/>
      <c r="J124" s="118">
        <f>'SlNr für Antrag §24a'!AM120</f>
        <v>0</v>
      </c>
      <c r="K124" s="121"/>
      <c r="L124" s="121" t="str">
        <f>'SlNr für Antrag §24a'!AT120</f>
        <v>Nein</v>
      </c>
      <c r="M124" s="161" t="str">
        <f>'SlNr für Antrag §24a'!AV120</f>
        <v>-</v>
      </c>
      <c r="N124" s="157" t="str">
        <f>IF('SlNr für Antrag §24a'!AU120&gt;0,"Wird auto. genehmigt!","")</f>
        <v/>
      </c>
      <c r="P124" s="96" t="str">
        <f>'SlNr für Antrag §24a'!AP120</f>
        <v>X</v>
      </c>
      <c r="R124" s="143"/>
      <c r="S124" s="143"/>
      <c r="T124" s="143"/>
      <c r="U124" s="143"/>
      <c r="V124" s="143"/>
      <c r="W124" s="143"/>
      <c r="X124" s="143"/>
      <c r="Y124" s="143"/>
      <c r="Z124" s="143"/>
      <c r="AA124" s="143"/>
    </row>
    <row r="125" spans="1:27" x14ac:dyDescent="0.25">
      <c r="A125" s="70">
        <f>'SlNr für Antrag §24a'!B121</f>
        <v>13702</v>
      </c>
      <c r="B125" s="70" t="str">
        <f>'SlNr für Antrag §24a'!C121</f>
        <v>77</v>
      </c>
      <c r="C125" s="70" t="str">
        <f>IF('SlNr für Antrag §24a'!D121&lt;&gt;"",'SlNr für Antrag §24a'!D121,"")</f>
        <v>g</v>
      </c>
      <c r="D125" s="70" t="str">
        <f>'SlNr für Antrag §24a'!H121</f>
        <v>Schweinegülle</v>
      </c>
      <c r="E125" s="70" t="str">
        <f>'SlNr für Antrag §24a'!I121</f>
        <v>gefährlich kontaminiert</v>
      </c>
      <c r="F125" s="69" t="str">
        <f>IF(AND('SlNr für Antrag §24a'!S121="x",'SlNr für Antrag §24a'!T121="x"),'SlNr für Antrag §24a'!U121,IF('SlNr für Antrag §24a'!S121="x","--",IF('SlNr für Antrag §24a'!T121="x",'SlNr für Antrag §24a'!U121,"**")))</f>
        <v>**</v>
      </c>
      <c r="G125" s="69" t="str">
        <f>(IF('SlNr für Antrag §24a'!AL121&lt;&gt;"",'SlNr für Antrag §24a'!AL121&amp;K125,IF(K125&lt;&gt;"",K125,IF('SlNr für Antrag §24a'!V121="X","?","**"))))</f>
        <v>**</v>
      </c>
      <c r="H125" s="131"/>
      <c r="I125" s="124"/>
      <c r="J125" s="118">
        <f>'SlNr für Antrag §24a'!AM121</f>
        <v>0</v>
      </c>
      <c r="K125" s="121"/>
      <c r="L125" s="121" t="str">
        <f>'SlNr für Antrag §24a'!AT121</f>
        <v>Ja</v>
      </c>
      <c r="M125" s="161" t="str">
        <f>'SlNr für Antrag §24a'!AV121</f>
        <v>-</v>
      </c>
      <c r="N125" s="157" t="str">
        <f>IF('SlNr für Antrag §24a'!AU121&gt;0,"Wird auto. genehmigt!","")</f>
        <v/>
      </c>
      <c r="P125" s="96" t="str">
        <f>'SlNr für Antrag §24a'!AP121</f>
        <v/>
      </c>
      <c r="R125" s="143"/>
      <c r="S125" s="143"/>
      <c r="T125" s="143"/>
      <c r="U125" s="143"/>
      <c r="V125" s="143"/>
      <c r="W125" s="143"/>
      <c r="X125" s="143"/>
      <c r="Y125" s="143"/>
      <c r="Z125" s="143"/>
      <c r="AA125" s="143"/>
    </row>
    <row r="126" spans="1:27" x14ac:dyDescent="0.25">
      <c r="A126" s="70">
        <f>'SlNr für Antrag §24a'!B122</f>
        <v>13703</v>
      </c>
      <c r="B126" s="70" t="str">
        <f>'SlNr für Antrag §24a'!C122</f>
        <v/>
      </c>
      <c r="C126" s="70" t="str">
        <f>IF('SlNr für Antrag §24a'!D122&lt;&gt;"",'SlNr für Antrag §24a'!D122,"")</f>
        <v/>
      </c>
      <c r="D126" s="70" t="str">
        <f>'SlNr für Antrag §24a'!H122</f>
        <v>Rindergülle</v>
      </c>
      <c r="E126" s="70" t="str">
        <f>'SlNr für Antrag §24a'!I122</f>
        <v xml:space="preserve"> </v>
      </c>
      <c r="F126" s="69" t="str">
        <f>IF(AND('SlNr für Antrag §24a'!S122="x",'SlNr für Antrag §24a'!T122="x"),'SlNr für Antrag §24a'!U122,IF('SlNr für Antrag §24a'!S122="x","--",IF('SlNr für Antrag §24a'!T122="x",'SlNr für Antrag §24a'!U122,"**")))</f>
        <v>--</v>
      </c>
      <c r="G126" s="69" t="str">
        <f>(IF('SlNr für Antrag §24a'!AL122&lt;&gt;"",'SlNr für Antrag §24a'!AL122&amp;K126,IF(K126&lt;&gt;"",K126,IF('SlNr für Antrag §24a'!V122="X","?","**"))))</f>
        <v>**</v>
      </c>
      <c r="H126" s="131"/>
      <c r="I126" s="124"/>
      <c r="J126" s="118">
        <f>'SlNr für Antrag §24a'!AM122</f>
        <v>0</v>
      </c>
      <c r="K126" s="121"/>
      <c r="L126" s="121" t="str">
        <f>'SlNr für Antrag §24a'!AT122</f>
        <v>Nein</v>
      </c>
      <c r="M126" s="161" t="str">
        <f>'SlNr für Antrag §24a'!AV122</f>
        <v>-</v>
      </c>
      <c r="N126" s="157" t="str">
        <f>IF('SlNr für Antrag §24a'!AU122&gt;0,"Wird auto. genehmigt!","")</f>
        <v/>
      </c>
      <c r="P126" s="96" t="str">
        <f>'SlNr für Antrag §24a'!AP122</f>
        <v>X</v>
      </c>
      <c r="R126" s="143"/>
      <c r="S126" s="143"/>
      <c r="T126" s="143"/>
      <c r="U126" s="143"/>
      <c r="V126" s="143"/>
      <c r="W126" s="143"/>
      <c r="X126" s="143"/>
      <c r="Y126" s="143"/>
      <c r="Z126" s="143"/>
      <c r="AA126" s="143"/>
    </row>
    <row r="127" spans="1:27" x14ac:dyDescent="0.25">
      <c r="A127" s="70">
        <f>'SlNr für Antrag §24a'!B123</f>
        <v>13703</v>
      </c>
      <c r="B127" s="70" t="str">
        <f>'SlNr für Antrag §24a'!C123</f>
        <v>77</v>
      </c>
      <c r="C127" s="70" t="str">
        <f>IF('SlNr für Antrag §24a'!D123&lt;&gt;"",'SlNr für Antrag §24a'!D123,"")</f>
        <v>g</v>
      </c>
      <c r="D127" s="70" t="str">
        <f>'SlNr für Antrag §24a'!H123</f>
        <v>Rindergülle</v>
      </c>
      <c r="E127" s="70" t="str">
        <f>'SlNr für Antrag §24a'!I123</f>
        <v>gefährlich kontaminiert</v>
      </c>
      <c r="F127" s="69" t="str">
        <f>IF(AND('SlNr für Antrag §24a'!S123="x",'SlNr für Antrag §24a'!T123="x"),'SlNr für Antrag §24a'!U123,IF('SlNr für Antrag §24a'!S123="x","--",IF('SlNr für Antrag §24a'!T123="x",'SlNr für Antrag §24a'!U123,"**")))</f>
        <v>**</v>
      </c>
      <c r="G127" s="69" t="str">
        <f>(IF('SlNr für Antrag §24a'!AL123&lt;&gt;"",'SlNr für Antrag §24a'!AL123&amp;K127,IF(K127&lt;&gt;"",K127,IF('SlNr für Antrag §24a'!V123="X","?","**"))))</f>
        <v>**</v>
      </c>
      <c r="H127" s="131"/>
      <c r="I127" s="124"/>
      <c r="J127" s="118">
        <f>'SlNr für Antrag §24a'!AM123</f>
        <v>0</v>
      </c>
      <c r="K127" s="121"/>
      <c r="L127" s="121" t="str">
        <f>'SlNr für Antrag §24a'!AT123</f>
        <v>Ja</v>
      </c>
      <c r="M127" s="161" t="str">
        <f>'SlNr für Antrag §24a'!AV123</f>
        <v>-</v>
      </c>
      <c r="N127" s="157" t="str">
        <f>IF('SlNr für Antrag §24a'!AU123&gt;0,"Wird auto. genehmigt!","")</f>
        <v/>
      </c>
      <c r="P127" s="96" t="str">
        <f>'SlNr für Antrag §24a'!AP123</f>
        <v/>
      </c>
      <c r="R127" s="143"/>
      <c r="S127" s="143"/>
      <c r="T127" s="143"/>
      <c r="U127" s="143"/>
      <c r="V127" s="143"/>
      <c r="W127" s="143"/>
      <c r="X127" s="143"/>
      <c r="Y127" s="143"/>
      <c r="Z127" s="143"/>
      <c r="AA127" s="143"/>
    </row>
    <row r="128" spans="1:27" x14ac:dyDescent="0.25">
      <c r="A128" s="70">
        <f>'SlNr für Antrag §24a'!B124</f>
        <v>13704</v>
      </c>
      <c r="B128" s="70" t="str">
        <f>'SlNr für Antrag §24a'!C124</f>
        <v/>
      </c>
      <c r="C128" s="70" t="str">
        <f>IF('SlNr für Antrag §24a'!D124&lt;&gt;"",'SlNr für Antrag §24a'!D124,"")</f>
        <v/>
      </c>
      <c r="D128" s="70" t="str">
        <f>'SlNr für Antrag §24a'!H124</f>
        <v>Mist</v>
      </c>
      <c r="E128" s="70" t="str">
        <f>'SlNr für Antrag §24a'!I124</f>
        <v xml:space="preserve"> </v>
      </c>
      <c r="F128" s="69" t="str">
        <f>IF(AND('SlNr für Antrag §24a'!S124="x",'SlNr für Antrag §24a'!T124="x"),'SlNr für Antrag §24a'!U124,IF('SlNr für Antrag §24a'!S124="x","--",IF('SlNr für Antrag §24a'!T124="x",'SlNr für Antrag §24a'!U124,"**")))</f>
        <v>--</v>
      </c>
      <c r="G128" s="69" t="str">
        <f>(IF('SlNr für Antrag §24a'!AL124&lt;&gt;"",'SlNr für Antrag §24a'!AL124&amp;K128,IF(K128&lt;&gt;"",K128,IF('SlNr für Antrag §24a'!V124="X","?","**"))))</f>
        <v>**</v>
      </c>
      <c r="H128" s="131"/>
      <c r="I128" s="124"/>
      <c r="J128" s="118">
        <f>'SlNr für Antrag §24a'!AM124</f>
        <v>0</v>
      </c>
      <c r="K128" s="121"/>
      <c r="L128" s="121" t="str">
        <f>'SlNr für Antrag §24a'!AT124</f>
        <v>Nein</v>
      </c>
      <c r="M128" s="161" t="str">
        <f>'SlNr für Antrag §24a'!AV124</f>
        <v>-</v>
      </c>
      <c r="N128" s="157" t="str">
        <f>IF('SlNr für Antrag §24a'!AU124&gt;0,"Wird auto. genehmigt!","")</f>
        <v/>
      </c>
      <c r="P128" s="96" t="str">
        <f>'SlNr für Antrag §24a'!AP124</f>
        <v>X</v>
      </c>
      <c r="R128" s="143"/>
      <c r="S128" s="143"/>
      <c r="T128" s="143"/>
      <c r="U128" s="143"/>
      <c r="V128" s="143"/>
      <c r="W128" s="143"/>
      <c r="X128" s="143"/>
      <c r="Y128" s="143"/>
      <c r="Z128" s="143"/>
      <c r="AA128" s="143"/>
    </row>
    <row r="129" spans="1:27" x14ac:dyDescent="0.25">
      <c r="A129" s="70">
        <f>'SlNr für Antrag §24a'!B125</f>
        <v>13704</v>
      </c>
      <c r="B129" s="70" t="str">
        <f>'SlNr für Antrag §24a'!C125</f>
        <v>77</v>
      </c>
      <c r="C129" s="70" t="str">
        <f>IF('SlNr für Antrag §24a'!D125&lt;&gt;"",'SlNr für Antrag §24a'!D125,"")</f>
        <v>g</v>
      </c>
      <c r="D129" s="70" t="str">
        <f>'SlNr für Antrag §24a'!H125</f>
        <v>Mist</v>
      </c>
      <c r="E129" s="70" t="str">
        <f>'SlNr für Antrag §24a'!I125</f>
        <v>gefährlich kontaminiert</v>
      </c>
      <c r="F129" s="69" t="str">
        <f>IF(AND('SlNr für Antrag §24a'!S125="x",'SlNr für Antrag §24a'!T125="x"),'SlNr für Antrag §24a'!U125,IF('SlNr für Antrag §24a'!S125="x","--",IF('SlNr für Antrag §24a'!T125="x",'SlNr für Antrag §24a'!U125,"**")))</f>
        <v>**</v>
      </c>
      <c r="G129" s="69" t="str">
        <f>(IF('SlNr für Antrag §24a'!AL125&lt;&gt;"",'SlNr für Antrag §24a'!AL125&amp;K129,IF(K129&lt;&gt;"",K129,IF('SlNr für Antrag §24a'!V125="X","?","**"))))</f>
        <v>**</v>
      </c>
      <c r="H129" s="131"/>
      <c r="I129" s="124"/>
      <c r="J129" s="118">
        <f>'SlNr für Antrag §24a'!AM125</f>
        <v>0</v>
      </c>
      <c r="K129" s="121"/>
      <c r="L129" s="121" t="str">
        <f>'SlNr für Antrag §24a'!AT125</f>
        <v>Ja</v>
      </c>
      <c r="M129" s="161" t="str">
        <f>'SlNr für Antrag §24a'!AV125</f>
        <v>-</v>
      </c>
      <c r="N129" s="157" t="str">
        <f>IF('SlNr für Antrag §24a'!AU125&gt;0,"Wird auto. genehmigt!","")</f>
        <v/>
      </c>
      <c r="P129" s="96" t="str">
        <f>'SlNr für Antrag §24a'!AP125</f>
        <v/>
      </c>
      <c r="R129" s="143"/>
      <c r="S129" s="143"/>
      <c r="T129" s="143"/>
      <c r="U129" s="143"/>
      <c r="V129" s="143"/>
      <c r="W129" s="143"/>
      <c r="X129" s="143"/>
      <c r="Y129" s="143"/>
      <c r="Z129" s="143"/>
      <c r="AA129" s="143"/>
    </row>
    <row r="130" spans="1:27" x14ac:dyDescent="0.25">
      <c r="A130" s="70">
        <f>'SlNr für Antrag §24a'!B126</f>
        <v>13705</v>
      </c>
      <c r="B130" s="70" t="str">
        <f>'SlNr für Antrag §24a'!C126</f>
        <v/>
      </c>
      <c r="C130" s="70" t="str">
        <f>IF('SlNr für Antrag §24a'!D126&lt;&gt;"",'SlNr für Antrag §24a'!D126,"")</f>
        <v>gn</v>
      </c>
      <c r="D130" s="70" t="str">
        <f>'SlNr für Antrag §24a'!H126</f>
        <v>Mist, infektiös</v>
      </c>
      <c r="E130" s="70" t="str">
        <f>'SlNr für Antrag §24a'!I126</f>
        <v xml:space="preserve"> </v>
      </c>
      <c r="F130" s="69" t="str">
        <f>IF(AND('SlNr für Antrag §24a'!S126="x",'SlNr für Antrag §24a'!T126="x"),'SlNr für Antrag §24a'!U126,IF('SlNr für Antrag §24a'!S126="x","--",IF('SlNr für Antrag §24a'!T126="x",'SlNr für Antrag §24a'!U126,"**")))</f>
        <v>**</v>
      </c>
      <c r="G130" s="69" t="str">
        <f>(IF('SlNr für Antrag §24a'!AL126&lt;&gt;"",'SlNr für Antrag §24a'!AL126&amp;K130,IF(K130&lt;&gt;"",K130,IF('SlNr für Antrag §24a'!V126="X","?","**"))))</f>
        <v>**</v>
      </c>
      <c r="H130" s="131"/>
      <c r="I130" s="124"/>
      <c r="J130" s="118">
        <f>'SlNr für Antrag §24a'!AM126</f>
        <v>0</v>
      </c>
      <c r="K130" s="121"/>
      <c r="L130" s="121" t="str">
        <f>'SlNr für Antrag §24a'!AT126</f>
        <v>Ja</v>
      </c>
      <c r="M130" s="161" t="str">
        <f>'SlNr für Antrag §24a'!AV126</f>
        <v>-</v>
      </c>
      <c r="N130" s="157" t="str">
        <f>IF('SlNr für Antrag §24a'!AU126&gt;0,"Wird auto. genehmigt!","")</f>
        <v/>
      </c>
      <c r="P130" s="96" t="str">
        <f>'SlNr für Antrag §24a'!AP126</f>
        <v/>
      </c>
      <c r="R130" s="143"/>
      <c r="S130" s="143"/>
      <c r="T130" s="143"/>
      <c r="U130" s="143"/>
      <c r="V130" s="143"/>
      <c r="W130" s="143"/>
      <c r="X130" s="143"/>
      <c r="Y130" s="143"/>
      <c r="Z130" s="143"/>
      <c r="AA130" s="143"/>
    </row>
    <row r="131" spans="1:27" x14ac:dyDescent="0.25">
      <c r="A131" s="70">
        <f>'SlNr für Antrag §24a'!B127</f>
        <v>13706</v>
      </c>
      <c r="B131" s="70" t="str">
        <f>'SlNr für Antrag §24a'!C127</f>
        <v/>
      </c>
      <c r="C131" s="70" t="str">
        <f>IF('SlNr für Antrag §24a'!D127&lt;&gt;"",'SlNr für Antrag §24a'!D127,"")</f>
        <v>gn</v>
      </c>
      <c r="D131" s="70" t="str">
        <f>'SlNr für Antrag §24a'!H127</f>
        <v>Kot, infektiös</v>
      </c>
      <c r="E131" s="70" t="str">
        <f>'SlNr für Antrag §24a'!I127</f>
        <v xml:space="preserve"> </v>
      </c>
      <c r="F131" s="69" t="str">
        <f>IF(AND('SlNr für Antrag §24a'!S127="x",'SlNr für Antrag §24a'!T127="x"),'SlNr für Antrag §24a'!U127,IF('SlNr für Antrag §24a'!S127="x","--",IF('SlNr für Antrag §24a'!T127="x",'SlNr für Antrag §24a'!U127,"**")))</f>
        <v>**</v>
      </c>
      <c r="G131" s="69" t="str">
        <f>(IF('SlNr für Antrag §24a'!AL127&lt;&gt;"",'SlNr für Antrag §24a'!AL127&amp;K131,IF(K131&lt;&gt;"",K131,IF('SlNr für Antrag §24a'!V127="X","?","**"))))</f>
        <v>**</v>
      </c>
      <c r="H131" s="131"/>
      <c r="I131" s="124"/>
      <c r="J131" s="118">
        <f>'SlNr für Antrag §24a'!AM127</f>
        <v>0</v>
      </c>
      <c r="K131" s="121"/>
      <c r="L131" s="121" t="str">
        <f>'SlNr für Antrag §24a'!AT127</f>
        <v>Ja</v>
      </c>
      <c r="M131" s="161" t="str">
        <f>'SlNr für Antrag §24a'!AV127</f>
        <v>-</v>
      </c>
      <c r="N131" s="157" t="str">
        <f>IF('SlNr für Antrag §24a'!AU127&gt;0,"Wird auto. genehmigt!","")</f>
        <v/>
      </c>
      <c r="P131" s="96" t="str">
        <f>'SlNr für Antrag §24a'!AP127</f>
        <v/>
      </c>
      <c r="R131" s="143"/>
      <c r="S131" s="143"/>
      <c r="T131" s="143"/>
      <c r="U131" s="143"/>
      <c r="V131" s="143"/>
      <c r="W131" s="143"/>
      <c r="X131" s="143"/>
      <c r="Y131" s="143"/>
      <c r="Z131" s="143"/>
      <c r="AA131" s="143"/>
    </row>
    <row r="132" spans="1:27" x14ac:dyDescent="0.25">
      <c r="A132" s="70">
        <f>'SlNr für Antrag §24a'!B128</f>
        <v>13707</v>
      </c>
      <c r="B132" s="70" t="str">
        <f>'SlNr für Antrag §24a'!C128</f>
        <v/>
      </c>
      <c r="C132" s="70" t="str">
        <f>IF('SlNr für Antrag §24a'!D128&lt;&gt;"",'SlNr für Antrag §24a'!D128,"")</f>
        <v>gn</v>
      </c>
      <c r="D132" s="70" t="str">
        <f>'SlNr für Antrag §24a'!H128</f>
        <v>Gülle, infektiös</v>
      </c>
      <c r="E132" s="70" t="str">
        <f>'SlNr für Antrag §24a'!I128</f>
        <v xml:space="preserve"> </v>
      </c>
      <c r="F132" s="69" t="str">
        <f>IF(AND('SlNr für Antrag §24a'!S128="x",'SlNr für Antrag §24a'!T128="x"),'SlNr für Antrag §24a'!U128,IF('SlNr für Antrag §24a'!S128="x","--",IF('SlNr für Antrag §24a'!T128="x",'SlNr für Antrag §24a'!U128,"**")))</f>
        <v>**</v>
      </c>
      <c r="G132" s="69" t="str">
        <f>(IF('SlNr für Antrag §24a'!AL128&lt;&gt;"",'SlNr für Antrag §24a'!AL128&amp;K132,IF(K132&lt;&gt;"",K132,IF('SlNr für Antrag §24a'!V128="X","?","**"))))</f>
        <v>**</v>
      </c>
      <c r="H132" s="131"/>
      <c r="I132" s="124"/>
      <c r="J132" s="118">
        <f>'SlNr für Antrag §24a'!AM128</f>
        <v>0</v>
      </c>
      <c r="K132" s="121"/>
      <c r="L132" s="121" t="str">
        <f>'SlNr für Antrag §24a'!AT128</f>
        <v>Ja</v>
      </c>
      <c r="M132" s="161" t="str">
        <f>'SlNr für Antrag §24a'!AV128</f>
        <v>-</v>
      </c>
      <c r="N132" s="157" t="str">
        <f>IF('SlNr für Antrag §24a'!AU128&gt;0,"Wird auto. genehmigt!","")</f>
        <v/>
      </c>
      <c r="P132" s="96" t="str">
        <f>'SlNr für Antrag §24a'!AP128</f>
        <v/>
      </c>
      <c r="R132" s="143"/>
      <c r="S132" s="143"/>
      <c r="T132" s="143"/>
      <c r="U132" s="143"/>
      <c r="V132" s="143"/>
      <c r="W132" s="143"/>
      <c r="X132" s="143"/>
      <c r="Y132" s="143"/>
      <c r="Z132" s="143"/>
      <c r="AA132" s="143"/>
    </row>
    <row r="133" spans="1:27" x14ac:dyDescent="0.25">
      <c r="A133" s="70">
        <f>'SlNr für Antrag §24a'!B129</f>
        <v>14101</v>
      </c>
      <c r="B133" s="70" t="str">
        <f>'SlNr für Antrag §24a'!C129</f>
        <v/>
      </c>
      <c r="C133" s="70" t="str">
        <f>IF('SlNr für Antrag §24a'!D129&lt;&gt;"",'SlNr für Antrag §24a'!D129,"")</f>
        <v/>
      </c>
      <c r="D133" s="70" t="str">
        <f>'SlNr für Antrag §24a'!H129</f>
        <v>Leimleder</v>
      </c>
      <c r="E133" s="70" t="str">
        <f>'SlNr für Antrag §24a'!I129</f>
        <v xml:space="preserve"> </v>
      </c>
      <c r="F133" s="69" t="str">
        <f>IF(AND('SlNr für Antrag §24a'!S129="x",'SlNr für Antrag §24a'!T129="x"),'SlNr für Antrag §24a'!U129,IF('SlNr für Antrag §24a'!S129="x","--",IF('SlNr für Antrag §24a'!T129="x",'SlNr für Antrag §24a'!U129,"**")))</f>
        <v>--</v>
      </c>
      <c r="G133" s="69" t="str">
        <f>(IF('SlNr für Antrag §24a'!AL129&lt;&gt;"",'SlNr für Antrag §24a'!AL129&amp;K133,IF(K133&lt;&gt;"",K133,IF('SlNr für Antrag §24a'!V129="X","?","**"))))</f>
        <v>**</v>
      </c>
      <c r="H133" s="131"/>
      <c r="I133" s="124"/>
      <c r="J133" s="118">
        <f>'SlNr für Antrag §24a'!AM129</f>
        <v>0</v>
      </c>
      <c r="K133" s="121"/>
      <c r="L133" s="121" t="str">
        <f>'SlNr für Antrag §24a'!AT129</f>
        <v>Nein</v>
      </c>
      <c r="M133" s="161" t="str">
        <f>'SlNr für Antrag §24a'!AV129</f>
        <v>-</v>
      </c>
      <c r="N133" s="157" t="str">
        <f>IF('SlNr für Antrag §24a'!AU129&gt;0,"Wird auto. genehmigt!","")</f>
        <v/>
      </c>
      <c r="P133" s="96" t="str">
        <f>'SlNr für Antrag §24a'!AP129</f>
        <v>X</v>
      </c>
      <c r="R133" s="143"/>
      <c r="S133" s="143"/>
      <c r="T133" s="143"/>
      <c r="U133" s="143"/>
      <c r="V133" s="143"/>
      <c r="W133" s="143"/>
      <c r="X133" s="143"/>
      <c r="Y133" s="143"/>
      <c r="Z133" s="143"/>
      <c r="AA133" s="143"/>
    </row>
    <row r="134" spans="1:27" x14ac:dyDescent="0.25">
      <c r="A134" s="70">
        <f>'SlNr für Antrag §24a'!B130</f>
        <v>14101</v>
      </c>
      <c r="B134" s="70" t="str">
        <f>'SlNr für Antrag §24a'!C130</f>
        <v>77</v>
      </c>
      <c r="C134" s="70" t="str">
        <f>IF('SlNr für Antrag §24a'!D130&lt;&gt;"",'SlNr für Antrag §24a'!D130,"")</f>
        <v>g</v>
      </c>
      <c r="D134" s="70" t="str">
        <f>'SlNr für Antrag §24a'!H130</f>
        <v>Leimleder</v>
      </c>
      <c r="E134" s="70" t="str">
        <f>'SlNr für Antrag §24a'!I130</f>
        <v>gefährlich kontaminiert</v>
      </c>
      <c r="F134" s="69" t="str">
        <f>IF(AND('SlNr für Antrag §24a'!S130="x",'SlNr für Antrag §24a'!T130="x"),'SlNr für Antrag §24a'!U130,IF('SlNr für Antrag §24a'!S130="x","--",IF('SlNr für Antrag §24a'!T130="x",'SlNr für Antrag §24a'!U130,"**")))</f>
        <v>**</v>
      </c>
      <c r="G134" s="69" t="str">
        <f>(IF('SlNr für Antrag §24a'!AL130&lt;&gt;"",'SlNr für Antrag §24a'!AL130&amp;K134,IF(K134&lt;&gt;"",K134,IF('SlNr für Antrag §24a'!V130="X","?","**"))))</f>
        <v>**</v>
      </c>
      <c r="H134" s="131"/>
      <c r="I134" s="124"/>
      <c r="J134" s="118">
        <f>'SlNr für Antrag §24a'!AM130</f>
        <v>0</v>
      </c>
      <c r="K134" s="121"/>
      <c r="L134" s="121" t="str">
        <f>'SlNr für Antrag §24a'!AT130</f>
        <v>Ja</v>
      </c>
      <c r="M134" s="161" t="str">
        <f>'SlNr für Antrag §24a'!AV130</f>
        <v>-</v>
      </c>
      <c r="N134" s="157" t="str">
        <f>IF('SlNr für Antrag §24a'!AU130&gt;0,"Wird auto. genehmigt!","")</f>
        <v/>
      </c>
      <c r="P134" s="96" t="str">
        <f>'SlNr für Antrag §24a'!AP130</f>
        <v/>
      </c>
      <c r="R134" s="143"/>
      <c r="S134" s="143"/>
      <c r="T134" s="143"/>
      <c r="U134" s="143"/>
      <c r="V134" s="143"/>
      <c r="W134" s="143"/>
      <c r="X134" s="143"/>
      <c r="Y134" s="143"/>
      <c r="Z134" s="143"/>
      <c r="AA134" s="143"/>
    </row>
    <row r="135" spans="1:27" x14ac:dyDescent="0.25">
      <c r="A135" s="70">
        <f>'SlNr für Antrag §24a'!B131</f>
        <v>14102</v>
      </c>
      <c r="B135" s="70" t="str">
        <f>'SlNr für Antrag §24a'!C131</f>
        <v/>
      </c>
      <c r="C135" s="70" t="str">
        <f>IF('SlNr für Antrag §24a'!D131&lt;&gt;"",'SlNr für Antrag §24a'!D131,"")</f>
        <v/>
      </c>
      <c r="D135" s="70" t="str">
        <f>'SlNr für Antrag §24a'!H131</f>
        <v>Rohspalt</v>
      </c>
      <c r="E135" s="70" t="str">
        <f>'SlNr für Antrag §24a'!I131</f>
        <v xml:space="preserve"> </v>
      </c>
      <c r="F135" s="69" t="str">
        <f>IF(AND('SlNr für Antrag §24a'!S131="x",'SlNr für Antrag §24a'!T131="x"),'SlNr für Antrag §24a'!U131,IF('SlNr für Antrag §24a'!S131="x","--",IF('SlNr für Antrag §24a'!T131="x",'SlNr für Antrag §24a'!U131,"**")))</f>
        <v>--</v>
      </c>
      <c r="G135" s="69" t="str">
        <f>(IF('SlNr für Antrag §24a'!AL131&lt;&gt;"",'SlNr für Antrag §24a'!AL131&amp;K135,IF(K135&lt;&gt;"",K135,IF('SlNr für Antrag §24a'!V131="X","?","**"))))</f>
        <v>**</v>
      </c>
      <c r="H135" s="131"/>
      <c r="I135" s="124"/>
      <c r="J135" s="118">
        <f>'SlNr für Antrag §24a'!AM131</f>
        <v>0</v>
      </c>
      <c r="K135" s="121"/>
      <c r="L135" s="121" t="str">
        <f>'SlNr für Antrag §24a'!AT131</f>
        <v>Nein</v>
      </c>
      <c r="M135" s="161" t="str">
        <f>'SlNr für Antrag §24a'!AV131</f>
        <v>-</v>
      </c>
      <c r="N135" s="157" t="str">
        <f>IF('SlNr für Antrag §24a'!AU131&gt;0,"Wird auto. genehmigt!","")</f>
        <v/>
      </c>
      <c r="P135" s="96" t="str">
        <f>'SlNr für Antrag §24a'!AP131</f>
        <v>X</v>
      </c>
      <c r="R135" s="143"/>
      <c r="S135" s="143"/>
      <c r="T135" s="143"/>
      <c r="U135" s="143"/>
      <c r="V135" s="143"/>
      <c r="W135" s="143"/>
      <c r="X135" s="143"/>
      <c r="Y135" s="143"/>
      <c r="Z135" s="143"/>
      <c r="AA135" s="143"/>
    </row>
    <row r="136" spans="1:27" x14ac:dyDescent="0.25">
      <c r="A136" s="70">
        <f>'SlNr für Antrag §24a'!B132</f>
        <v>14102</v>
      </c>
      <c r="B136" s="70" t="str">
        <f>'SlNr für Antrag §24a'!C132</f>
        <v>77</v>
      </c>
      <c r="C136" s="70" t="str">
        <f>IF('SlNr für Antrag §24a'!D132&lt;&gt;"",'SlNr für Antrag §24a'!D132,"")</f>
        <v>g</v>
      </c>
      <c r="D136" s="70" t="str">
        <f>'SlNr für Antrag §24a'!H132</f>
        <v>Rohspalt</v>
      </c>
      <c r="E136" s="70" t="str">
        <f>'SlNr für Antrag §24a'!I132</f>
        <v>gefährlich kontaminiert</v>
      </c>
      <c r="F136" s="69" t="str">
        <f>IF(AND('SlNr für Antrag §24a'!S132="x",'SlNr für Antrag §24a'!T132="x"),'SlNr für Antrag §24a'!U132,IF('SlNr für Antrag §24a'!S132="x","--",IF('SlNr für Antrag §24a'!T132="x",'SlNr für Antrag §24a'!U132,"**")))</f>
        <v>**</v>
      </c>
      <c r="G136" s="69" t="str">
        <f>(IF('SlNr für Antrag §24a'!AL132&lt;&gt;"",'SlNr für Antrag §24a'!AL132&amp;K136,IF(K136&lt;&gt;"",K136,IF('SlNr für Antrag §24a'!V132="X","?","**"))))</f>
        <v>**</v>
      </c>
      <c r="H136" s="131"/>
      <c r="I136" s="124"/>
      <c r="J136" s="118">
        <f>'SlNr für Antrag §24a'!AM132</f>
        <v>0</v>
      </c>
      <c r="K136" s="121"/>
      <c r="L136" s="121" t="str">
        <f>'SlNr für Antrag §24a'!AT132</f>
        <v>Ja</v>
      </c>
      <c r="M136" s="161" t="str">
        <f>'SlNr für Antrag §24a'!AV132</f>
        <v>-</v>
      </c>
      <c r="N136" s="157" t="str">
        <f>IF('SlNr für Antrag §24a'!AU132&gt;0,"Wird auto. genehmigt!","")</f>
        <v/>
      </c>
      <c r="P136" s="96" t="str">
        <f>'SlNr für Antrag §24a'!AP132</f>
        <v/>
      </c>
      <c r="R136" s="143"/>
      <c r="S136" s="143"/>
      <c r="T136" s="143"/>
      <c r="U136" s="143"/>
      <c r="V136" s="143"/>
      <c r="W136" s="143"/>
      <c r="X136" s="143"/>
      <c r="Y136" s="143"/>
      <c r="Z136" s="143"/>
      <c r="AA136" s="143"/>
    </row>
    <row r="137" spans="1:27" x14ac:dyDescent="0.25">
      <c r="A137" s="70">
        <f>'SlNr für Antrag §24a'!B133</f>
        <v>14103</v>
      </c>
      <c r="B137" s="70" t="str">
        <f>'SlNr für Antrag §24a'!C133</f>
        <v/>
      </c>
      <c r="C137" s="70" t="str">
        <f>IF('SlNr für Antrag §24a'!D133&lt;&gt;"",'SlNr für Antrag §24a'!D133,"")</f>
        <v/>
      </c>
      <c r="D137" s="70" t="str">
        <f>'SlNr für Antrag §24a'!H133</f>
        <v>Gelatinespalt</v>
      </c>
      <c r="E137" s="70" t="str">
        <f>'SlNr für Antrag §24a'!I133</f>
        <v xml:space="preserve"> </v>
      </c>
      <c r="F137" s="69" t="str">
        <f>IF(AND('SlNr für Antrag §24a'!S133="x",'SlNr für Antrag §24a'!T133="x"),'SlNr für Antrag §24a'!U133,IF('SlNr für Antrag §24a'!S133="x","--",IF('SlNr für Antrag §24a'!T133="x",'SlNr für Antrag §24a'!U133,"**")))</f>
        <v>--</v>
      </c>
      <c r="G137" s="69" t="str">
        <f>(IF('SlNr für Antrag §24a'!AL133&lt;&gt;"",'SlNr für Antrag §24a'!AL133&amp;K137,IF(K137&lt;&gt;"",K137,IF('SlNr für Antrag §24a'!V133="X","?","**"))))</f>
        <v>**</v>
      </c>
      <c r="H137" s="131"/>
      <c r="I137" s="124"/>
      <c r="J137" s="118">
        <f>'SlNr für Antrag §24a'!AM133</f>
        <v>0</v>
      </c>
      <c r="K137" s="121"/>
      <c r="L137" s="121" t="str">
        <f>'SlNr für Antrag §24a'!AT133</f>
        <v>Nein</v>
      </c>
      <c r="M137" s="161" t="str">
        <f>'SlNr für Antrag §24a'!AV133</f>
        <v>-</v>
      </c>
      <c r="N137" s="157" t="str">
        <f>IF('SlNr für Antrag §24a'!AU133&gt;0,"Wird auto. genehmigt!","")</f>
        <v/>
      </c>
      <c r="P137" s="96" t="str">
        <f>'SlNr für Antrag §24a'!AP133</f>
        <v>X</v>
      </c>
      <c r="R137" s="143"/>
      <c r="S137" s="143"/>
      <c r="T137" s="143"/>
      <c r="U137" s="143"/>
      <c r="V137" s="143"/>
      <c r="W137" s="143"/>
      <c r="X137" s="143"/>
      <c r="Y137" s="143"/>
      <c r="Z137" s="143"/>
      <c r="AA137" s="143"/>
    </row>
    <row r="138" spans="1:27" x14ac:dyDescent="0.25">
      <c r="A138" s="70">
        <f>'SlNr für Antrag §24a'!B134</f>
        <v>14103</v>
      </c>
      <c r="B138" s="70" t="str">
        <f>'SlNr für Antrag §24a'!C134</f>
        <v>77</v>
      </c>
      <c r="C138" s="70" t="str">
        <f>IF('SlNr für Antrag §24a'!D134&lt;&gt;"",'SlNr für Antrag §24a'!D134,"")</f>
        <v>g</v>
      </c>
      <c r="D138" s="70" t="str">
        <f>'SlNr für Antrag §24a'!H134</f>
        <v>Gelatinespalt</v>
      </c>
      <c r="E138" s="70" t="str">
        <f>'SlNr für Antrag §24a'!I134</f>
        <v>gefährlich kontaminiert</v>
      </c>
      <c r="F138" s="69" t="str">
        <f>IF(AND('SlNr für Antrag §24a'!S134="x",'SlNr für Antrag §24a'!T134="x"),'SlNr für Antrag §24a'!U134,IF('SlNr für Antrag §24a'!S134="x","--",IF('SlNr für Antrag §24a'!T134="x",'SlNr für Antrag §24a'!U134,"**")))</f>
        <v>**</v>
      </c>
      <c r="G138" s="69" t="str">
        <f>(IF('SlNr für Antrag §24a'!AL134&lt;&gt;"",'SlNr für Antrag §24a'!AL134&amp;K138,IF(K138&lt;&gt;"",K138,IF('SlNr für Antrag §24a'!V134="X","?","**"))))</f>
        <v>**</v>
      </c>
      <c r="H138" s="131"/>
      <c r="I138" s="124"/>
      <c r="J138" s="118">
        <f>'SlNr für Antrag §24a'!AM134</f>
        <v>0</v>
      </c>
      <c r="K138" s="121"/>
      <c r="L138" s="121" t="str">
        <f>'SlNr für Antrag §24a'!AT134</f>
        <v>Ja</v>
      </c>
      <c r="M138" s="161" t="str">
        <f>'SlNr für Antrag §24a'!AV134</f>
        <v>-</v>
      </c>
      <c r="N138" s="157" t="str">
        <f>IF('SlNr für Antrag §24a'!AU134&gt;0,"Wird auto. genehmigt!","")</f>
        <v/>
      </c>
      <c r="P138" s="96" t="str">
        <f>'SlNr für Antrag §24a'!AP134</f>
        <v/>
      </c>
      <c r="R138" s="143"/>
      <c r="S138" s="143"/>
      <c r="T138" s="143"/>
      <c r="U138" s="143"/>
      <c r="V138" s="143"/>
      <c r="W138" s="143"/>
      <c r="X138" s="143"/>
      <c r="Y138" s="143"/>
      <c r="Z138" s="143"/>
      <c r="AA138" s="143"/>
    </row>
    <row r="139" spans="1:27" x14ac:dyDescent="0.25">
      <c r="A139" s="70">
        <f>'SlNr für Antrag §24a'!B135</f>
        <v>14104</v>
      </c>
      <c r="B139" s="70" t="str">
        <f>'SlNr für Antrag §24a'!C135</f>
        <v/>
      </c>
      <c r="C139" s="70" t="str">
        <f>IF('SlNr für Antrag §24a'!D135&lt;&gt;"",'SlNr für Antrag §24a'!D135,"")</f>
        <v/>
      </c>
      <c r="D139" s="70" t="str">
        <f>'SlNr für Antrag §24a'!H135</f>
        <v>Häute und Felle</v>
      </c>
      <c r="E139" s="70" t="str">
        <f>'SlNr für Antrag §24a'!I135</f>
        <v xml:space="preserve"> </v>
      </c>
      <c r="F139" s="69" t="str">
        <f>IF(AND('SlNr für Antrag §24a'!S135="x",'SlNr für Antrag §24a'!T135="x"),'SlNr für Antrag §24a'!U135,IF('SlNr für Antrag §24a'!S135="x","--",IF('SlNr für Antrag §24a'!T135="x",'SlNr für Antrag §24a'!U135,"**")))</f>
        <v>--</v>
      </c>
      <c r="G139" s="69" t="str">
        <f>(IF('SlNr für Antrag §24a'!AL135&lt;&gt;"",'SlNr für Antrag §24a'!AL135&amp;K139,IF(K139&lt;&gt;"",K139,IF('SlNr für Antrag §24a'!V135="X","?","**"))))</f>
        <v>**</v>
      </c>
      <c r="H139" s="131"/>
      <c r="I139" s="124"/>
      <c r="J139" s="118">
        <f>'SlNr für Antrag §24a'!AM135</f>
        <v>0</v>
      </c>
      <c r="K139" s="121"/>
      <c r="L139" s="121" t="str">
        <f>'SlNr für Antrag §24a'!AT135</f>
        <v>Nein</v>
      </c>
      <c r="M139" s="161" t="str">
        <f>'SlNr für Antrag §24a'!AV135</f>
        <v>-</v>
      </c>
      <c r="N139" s="157" t="str">
        <f>IF('SlNr für Antrag §24a'!AU135&gt;0,"Wird auto. genehmigt!","")</f>
        <v/>
      </c>
      <c r="P139" s="96" t="str">
        <f>'SlNr für Antrag §24a'!AP135</f>
        <v>X</v>
      </c>
      <c r="R139" s="143"/>
      <c r="S139" s="143"/>
      <c r="T139" s="143"/>
      <c r="U139" s="143"/>
      <c r="V139" s="143"/>
      <c r="W139" s="143"/>
      <c r="X139" s="143"/>
      <c r="Y139" s="143"/>
      <c r="Z139" s="143"/>
      <c r="AA139" s="143"/>
    </row>
    <row r="140" spans="1:27" x14ac:dyDescent="0.25">
      <c r="A140" s="70">
        <f>'SlNr für Antrag §24a'!B136</f>
        <v>14104</v>
      </c>
      <c r="B140" s="70" t="str">
        <f>'SlNr für Antrag §24a'!C136</f>
        <v>77</v>
      </c>
      <c r="C140" s="70" t="str">
        <f>IF('SlNr für Antrag §24a'!D136&lt;&gt;"",'SlNr für Antrag §24a'!D136,"")</f>
        <v>g</v>
      </c>
      <c r="D140" s="70" t="str">
        <f>'SlNr für Antrag §24a'!H136</f>
        <v>Häute und Felle</v>
      </c>
      <c r="E140" s="70" t="str">
        <f>'SlNr für Antrag §24a'!I136</f>
        <v>gefährlich kontaminiert</v>
      </c>
      <c r="F140" s="69" t="str">
        <f>IF(AND('SlNr für Antrag §24a'!S136="x",'SlNr für Antrag §24a'!T136="x"),'SlNr für Antrag §24a'!U136,IF('SlNr für Antrag §24a'!S136="x","--",IF('SlNr für Antrag §24a'!T136="x",'SlNr für Antrag §24a'!U136,"**")))</f>
        <v>**</v>
      </c>
      <c r="G140" s="69" t="str">
        <f>(IF('SlNr für Antrag §24a'!AL136&lt;&gt;"",'SlNr für Antrag §24a'!AL136&amp;K140,IF(K140&lt;&gt;"",K140,IF('SlNr für Antrag §24a'!V136="X","?","**"))))</f>
        <v>**</v>
      </c>
      <c r="H140" s="131"/>
      <c r="I140" s="124"/>
      <c r="J140" s="118">
        <f>'SlNr für Antrag §24a'!AM136</f>
        <v>0</v>
      </c>
      <c r="K140" s="121"/>
      <c r="L140" s="121" t="str">
        <f>'SlNr für Antrag §24a'!AT136</f>
        <v>Ja</v>
      </c>
      <c r="M140" s="161" t="str">
        <f>'SlNr für Antrag §24a'!AV136</f>
        <v>-</v>
      </c>
      <c r="N140" s="157" t="str">
        <f>IF('SlNr für Antrag §24a'!AU136&gt;0,"Wird auto. genehmigt!","")</f>
        <v/>
      </c>
      <c r="P140" s="96" t="str">
        <f>'SlNr für Antrag §24a'!AP136</f>
        <v/>
      </c>
      <c r="R140" s="143"/>
      <c r="S140" s="143"/>
      <c r="T140" s="143"/>
      <c r="U140" s="143"/>
      <c r="V140" s="143"/>
      <c r="W140" s="143"/>
      <c r="X140" s="143"/>
      <c r="Y140" s="143"/>
      <c r="Z140" s="143"/>
      <c r="AA140" s="143"/>
    </row>
    <row r="141" spans="1:27" x14ac:dyDescent="0.25">
      <c r="A141" s="70">
        <f>'SlNr für Antrag §24a'!B137</f>
        <v>14401</v>
      </c>
      <c r="B141" s="70" t="str">
        <f>'SlNr für Antrag §24a'!C137</f>
        <v/>
      </c>
      <c r="C141" s="70" t="str">
        <f>IF('SlNr für Antrag §24a'!D137&lt;&gt;"",'SlNr für Antrag §24a'!D137,"")</f>
        <v/>
      </c>
      <c r="D141" s="70" t="str">
        <f>'SlNr für Antrag §24a'!H137</f>
        <v>Äschereischlamm</v>
      </c>
      <c r="E141" s="70" t="str">
        <f>'SlNr für Antrag §24a'!I137</f>
        <v xml:space="preserve"> </v>
      </c>
      <c r="F141" s="69" t="str">
        <f>IF(AND('SlNr für Antrag §24a'!S137="x",'SlNr für Antrag §24a'!T137="x"),'SlNr für Antrag §24a'!U137,IF('SlNr für Antrag §24a'!S137="x","--",IF('SlNr für Antrag §24a'!T137="x",'SlNr für Antrag §24a'!U137,"**")))</f>
        <v>--</v>
      </c>
      <c r="G141" s="69" t="str">
        <f>(IF('SlNr für Antrag §24a'!AL137&lt;&gt;"",'SlNr für Antrag §24a'!AL137&amp;K141,IF(K141&lt;&gt;"",K141,IF('SlNr für Antrag §24a'!V137="X","?","**"))))</f>
        <v>**</v>
      </c>
      <c r="H141" s="131"/>
      <c r="I141" s="124"/>
      <c r="J141" s="118">
        <f>'SlNr für Antrag §24a'!AM137</f>
        <v>0</v>
      </c>
      <c r="K141" s="121"/>
      <c r="L141" s="121" t="str">
        <f>'SlNr für Antrag §24a'!AT137</f>
        <v>Nein</v>
      </c>
      <c r="M141" s="161" t="str">
        <f>'SlNr für Antrag §24a'!AV137</f>
        <v>-</v>
      </c>
      <c r="N141" s="157" t="str">
        <f>IF('SlNr für Antrag §24a'!AU137&gt;0,"Wird auto. genehmigt!","")</f>
        <v/>
      </c>
      <c r="P141" s="96" t="str">
        <f>'SlNr für Antrag §24a'!AP137</f>
        <v>X</v>
      </c>
      <c r="R141" s="143"/>
      <c r="S141" s="143"/>
      <c r="T141" s="143"/>
      <c r="U141" s="143"/>
      <c r="V141" s="143"/>
      <c r="W141" s="143"/>
      <c r="X141" s="143"/>
      <c r="Y141" s="143"/>
      <c r="Z141" s="143"/>
      <c r="AA141" s="143"/>
    </row>
    <row r="142" spans="1:27" x14ac:dyDescent="0.25">
      <c r="A142" s="70">
        <f>'SlNr für Antrag §24a'!B138</f>
        <v>14401</v>
      </c>
      <c r="B142" s="70" t="str">
        <f>'SlNr für Antrag §24a'!C138</f>
        <v>77</v>
      </c>
      <c r="C142" s="70" t="str">
        <f>IF('SlNr für Antrag §24a'!D138&lt;&gt;"",'SlNr für Antrag §24a'!D138,"")</f>
        <v>g</v>
      </c>
      <c r="D142" s="70" t="str">
        <f>'SlNr für Antrag §24a'!H138</f>
        <v>Äschereischlamm</v>
      </c>
      <c r="E142" s="70" t="str">
        <f>'SlNr für Antrag §24a'!I138</f>
        <v>gefährlich kontaminiert</v>
      </c>
      <c r="F142" s="69" t="str">
        <f>IF(AND('SlNr für Antrag §24a'!S138="x",'SlNr für Antrag §24a'!T138="x"),'SlNr für Antrag §24a'!U138,IF('SlNr für Antrag §24a'!S138="x","--",IF('SlNr für Antrag §24a'!T138="x",'SlNr für Antrag §24a'!U138,"**")))</f>
        <v>**</v>
      </c>
      <c r="G142" s="69" t="str">
        <f>(IF('SlNr für Antrag §24a'!AL138&lt;&gt;"",'SlNr für Antrag §24a'!AL138&amp;K142,IF(K142&lt;&gt;"",K142,IF('SlNr für Antrag §24a'!V138="X","?","**"))))</f>
        <v>**</v>
      </c>
      <c r="H142" s="131"/>
      <c r="I142" s="124"/>
      <c r="J142" s="118">
        <f>'SlNr für Antrag §24a'!AM138</f>
        <v>0</v>
      </c>
      <c r="K142" s="121"/>
      <c r="L142" s="121" t="str">
        <f>'SlNr für Antrag §24a'!AT138</f>
        <v>Ja</v>
      </c>
      <c r="M142" s="161" t="str">
        <f>'SlNr für Antrag §24a'!AV138</f>
        <v>-</v>
      </c>
      <c r="N142" s="157" t="str">
        <f>IF('SlNr für Antrag §24a'!AU138&gt;0,"Wird auto. genehmigt!","")</f>
        <v/>
      </c>
      <c r="P142" s="96" t="str">
        <f>'SlNr für Antrag §24a'!AP138</f>
        <v/>
      </c>
      <c r="R142" s="143"/>
      <c r="S142" s="143"/>
      <c r="T142" s="143"/>
      <c r="U142" s="143"/>
      <c r="V142" s="143"/>
      <c r="W142" s="143"/>
      <c r="X142" s="143"/>
      <c r="Y142" s="143"/>
      <c r="Z142" s="143"/>
      <c r="AA142" s="143"/>
    </row>
    <row r="143" spans="1:27" ht="22.8" x14ac:dyDescent="0.25">
      <c r="A143" s="70">
        <f>'SlNr für Antrag §24a'!B139</f>
        <v>14401</v>
      </c>
      <c r="B143" s="70" t="str">
        <f>'SlNr für Antrag §24a'!C139</f>
        <v>91</v>
      </c>
      <c r="C143" s="70" t="str">
        <f>IF('SlNr für Antrag §24a'!D139&lt;&gt;"",'SlNr für Antrag §24a'!D139,"")</f>
        <v/>
      </c>
      <c r="D143" s="70" t="str">
        <f>'SlNr für Antrag §24a'!H139</f>
        <v>Äschereischlamm</v>
      </c>
      <c r="E143" s="70" t="str">
        <f>'SlNr für Antrag §24a'!I139</f>
        <v>verfestigt, immobilisiert oder stabilisiert</v>
      </c>
      <c r="F143" s="69" t="str">
        <f>IF(AND('SlNr für Antrag §24a'!S139="x",'SlNr für Antrag §24a'!T139="x"),'SlNr für Antrag §24a'!U139,IF('SlNr für Antrag §24a'!S139="x","--",IF('SlNr für Antrag §24a'!T139="x",'SlNr für Antrag §24a'!U139,"**")))</f>
        <v>**</v>
      </c>
      <c r="G143" s="69" t="str">
        <f>(IF('SlNr für Antrag §24a'!AL139&lt;&gt;"",'SlNr für Antrag §24a'!AL139&amp;K143,IF(K143&lt;&gt;"",K143,IF('SlNr für Antrag §24a'!V139="X","?","**"))))</f>
        <v>**</v>
      </c>
      <c r="H143" s="131"/>
      <c r="I143" s="124"/>
      <c r="J143" s="118">
        <f>'SlNr für Antrag §24a'!AM139</f>
        <v>0</v>
      </c>
      <c r="K143" s="121"/>
      <c r="L143" s="121" t="str">
        <f>'SlNr für Antrag §24a'!AT139</f>
        <v>Ja</v>
      </c>
      <c r="M143" s="161" t="str">
        <f>'SlNr für Antrag §24a'!AV139</f>
        <v>-</v>
      </c>
      <c r="N143" s="157" t="str">
        <f>IF('SlNr für Antrag §24a'!AU139&gt;0,"Wird auto. genehmigt!","")</f>
        <v/>
      </c>
      <c r="P143" s="96" t="str">
        <f>'SlNr für Antrag §24a'!AP139</f>
        <v/>
      </c>
      <c r="R143" s="143"/>
      <c r="S143" s="143"/>
      <c r="T143" s="143"/>
      <c r="U143" s="143"/>
      <c r="V143" s="143"/>
      <c r="W143" s="143"/>
      <c r="X143" s="143"/>
      <c r="Y143" s="143"/>
      <c r="Z143" s="143"/>
      <c r="AA143" s="143"/>
    </row>
    <row r="144" spans="1:27" x14ac:dyDescent="0.25">
      <c r="A144" s="70">
        <f>'SlNr für Antrag §24a'!B140</f>
        <v>14402</v>
      </c>
      <c r="B144" s="70" t="str">
        <f>'SlNr für Antrag §24a'!C140</f>
        <v/>
      </c>
      <c r="C144" s="70" t="str">
        <f>IF('SlNr für Antrag §24a'!D140&lt;&gt;"",'SlNr für Antrag §24a'!D140,"")</f>
        <v/>
      </c>
      <c r="D144" s="70" t="str">
        <f>'SlNr für Antrag §24a'!H140</f>
        <v>Gerbereischlamm</v>
      </c>
      <c r="E144" s="70" t="str">
        <f>'SlNr für Antrag §24a'!I140</f>
        <v xml:space="preserve"> </v>
      </c>
      <c r="F144" s="69" t="str">
        <f>IF(AND('SlNr für Antrag §24a'!S140="x",'SlNr für Antrag §24a'!T140="x"),'SlNr für Antrag §24a'!U140,IF('SlNr für Antrag §24a'!S140="x","--",IF('SlNr für Antrag §24a'!T140="x",'SlNr für Antrag §24a'!U140,"**")))</f>
        <v>--</v>
      </c>
      <c r="G144" s="69" t="str">
        <f>(IF('SlNr für Antrag §24a'!AL140&lt;&gt;"",'SlNr für Antrag §24a'!AL140&amp;K144,IF(K144&lt;&gt;"",K144,IF('SlNr für Antrag §24a'!V140="X","?","**"))))</f>
        <v>**</v>
      </c>
      <c r="H144" s="131"/>
      <c r="I144" s="124"/>
      <c r="J144" s="118">
        <f>'SlNr für Antrag §24a'!AM140</f>
        <v>0</v>
      </c>
      <c r="K144" s="121"/>
      <c r="L144" s="121" t="str">
        <f>'SlNr für Antrag §24a'!AT140</f>
        <v>Nein</v>
      </c>
      <c r="M144" s="161" t="str">
        <f>'SlNr für Antrag §24a'!AV140</f>
        <v>-</v>
      </c>
      <c r="N144" s="157" t="str">
        <f>IF('SlNr für Antrag §24a'!AU140&gt;0,"Wird auto. genehmigt!","")</f>
        <v/>
      </c>
      <c r="P144" s="96" t="str">
        <f>'SlNr für Antrag §24a'!AP140</f>
        <v>X</v>
      </c>
      <c r="R144" s="143"/>
      <c r="S144" s="143"/>
      <c r="T144" s="143"/>
      <c r="U144" s="143"/>
      <c r="V144" s="143"/>
      <c r="W144" s="143"/>
      <c r="X144" s="143"/>
      <c r="Y144" s="143"/>
      <c r="Z144" s="143"/>
      <c r="AA144" s="143"/>
    </row>
    <row r="145" spans="1:27" x14ac:dyDescent="0.25">
      <c r="A145" s="70">
        <f>'SlNr für Antrag §24a'!B141</f>
        <v>14402</v>
      </c>
      <c r="B145" s="70" t="str">
        <f>'SlNr für Antrag §24a'!C141</f>
        <v>77</v>
      </c>
      <c r="C145" s="70" t="str">
        <f>IF('SlNr für Antrag §24a'!D141&lt;&gt;"",'SlNr für Antrag §24a'!D141,"")</f>
        <v>g</v>
      </c>
      <c r="D145" s="70" t="str">
        <f>'SlNr für Antrag §24a'!H141</f>
        <v>Gerbereischlamm</v>
      </c>
      <c r="E145" s="70" t="str">
        <f>'SlNr für Antrag §24a'!I141</f>
        <v>gefährlich kontaminiert</v>
      </c>
      <c r="F145" s="69" t="str">
        <f>IF(AND('SlNr für Antrag §24a'!S141="x",'SlNr für Antrag §24a'!T141="x"),'SlNr für Antrag §24a'!U141,IF('SlNr für Antrag §24a'!S141="x","--",IF('SlNr für Antrag §24a'!T141="x",'SlNr für Antrag §24a'!U141,"**")))</f>
        <v>**</v>
      </c>
      <c r="G145" s="69" t="str">
        <f>(IF('SlNr für Antrag §24a'!AL141&lt;&gt;"",'SlNr für Antrag §24a'!AL141&amp;K145,IF(K145&lt;&gt;"",K145,IF('SlNr für Antrag §24a'!V141="X","?","**"))))</f>
        <v>**</v>
      </c>
      <c r="H145" s="131"/>
      <c r="I145" s="124"/>
      <c r="J145" s="118">
        <f>'SlNr für Antrag §24a'!AM141</f>
        <v>0</v>
      </c>
      <c r="K145" s="121"/>
      <c r="L145" s="121" t="str">
        <f>'SlNr für Antrag §24a'!AT141</f>
        <v>Ja</v>
      </c>
      <c r="M145" s="161" t="str">
        <f>'SlNr für Antrag §24a'!AV141</f>
        <v>-</v>
      </c>
      <c r="N145" s="157" t="str">
        <f>IF('SlNr für Antrag §24a'!AU141&gt;0,"Wird auto. genehmigt!","")</f>
        <v/>
      </c>
      <c r="P145" s="96" t="str">
        <f>'SlNr für Antrag §24a'!AP141</f>
        <v/>
      </c>
      <c r="R145" s="143"/>
      <c r="S145" s="143"/>
      <c r="T145" s="143"/>
      <c r="U145" s="143"/>
      <c r="V145" s="143"/>
      <c r="W145" s="143"/>
      <c r="X145" s="143"/>
      <c r="Y145" s="143"/>
      <c r="Z145" s="143"/>
      <c r="AA145" s="143"/>
    </row>
    <row r="146" spans="1:27" ht="22.8" x14ac:dyDescent="0.25">
      <c r="A146" s="70">
        <f>'SlNr für Antrag §24a'!B142</f>
        <v>14402</v>
      </c>
      <c r="B146" s="70" t="str">
        <f>'SlNr für Antrag §24a'!C142</f>
        <v>91</v>
      </c>
      <c r="C146" s="70" t="str">
        <f>IF('SlNr für Antrag §24a'!D142&lt;&gt;"",'SlNr für Antrag §24a'!D142,"")</f>
        <v/>
      </c>
      <c r="D146" s="70" t="str">
        <f>'SlNr für Antrag §24a'!H142</f>
        <v>Gerbereischlamm</v>
      </c>
      <c r="E146" s="70" t="str">
        <f>'SlNr für Antrag §24a'!I142</f>
        <v>verfestigt, immobilisiert oder stabilisiert</v>
      </c>
      <c r="F146" s="69" t="str">
        <f>IF(AND('SlNr für Antrag §24a'!S142="x",'SlNr für Antrag §24a'!T142="x"),'SlNr für Antrag §24a'!U142,IF('SlNr für Antrag §24a'!S142="x","--",IF('SlNr für Antrag §24a'!T142="x",'SlNr für Antrag §24a'!U142,"**")))</f>
        <v>**</v>
      </c>
      <c r="G146" s="69" t="str">
        <f>(IF('SlNr für Antrag §24a'!AL142&lt;&gt;"",'SlNr für Antrag §24a'!AL142&amp;K146,IF(K146&lt;&gt;"",K146,IF('SlNr für Antrag §24a'!V142="X","?","**"))))</f>
        <v>**</v>
      </c>
      <c r="H146" s="131"/>
      <c r="I146" s="124"/>
      <c r="J146" s="118">
        <f>'SlNr für Antrag §24a'!AM142</f>
        <v>0</v>
      </c>
      <c r="K146" s="121"/>
      <c r="L146" s="121" t="str">
        <f>'SlNr für Antrag §24a'!AT142</f>
        <v>Ja</v>
      </c>
      <c r="M146" s="161" t="str">
        <f>'SlNr für Antrag §24a'!AV142</f>
        <v>-</v>
      </c>
      <c r="N146" s="157" t="str">
        <f>IF('SlNr für Antrag §24a'!AU142&gt;0,"Wird auto. genehmigt!","")</f>
        <v/>
      </c>
      <c r="P146" s="96" t="str">
        <f>'SlNr für Antrag §24a'!AP142</f>
        <v/>
      </c>
      <c r="R146" s="143"/>
      <c r="S146" s="143"/>
      <c r="T146" s="143"/>
      <c r="U146" s="143"/>
      <c r="V146" s="143"/>
      <c r="W146" s="143"/>
      <c r="X146" s="143"/>
      <c r="Y146" s="143"/>
      <c r="Z146" s="143"/>
      <c r="AA146" s="143"/>
    </row>
    <row r="147" spans="1:27" x14ac:dyDescent="0.25">
      <c r="A147" s="70">
        <f>'SlNr für Antrag §24a'!B143</f>
        <v>14702</v>
      </c>
      <c r="B147" s="70" t="str">
        <f>'SlNr für Antrag §24a'!C143</f>
        <v/>
      </c>
      <c r="C147" s="70" t="str">
        <f>IF('SlNr für Antrag §24a'!D143&lt;&gt;"",'SlNr für Antrag §24a'!D143,"")</f>
        <v/>
      </c>
      <c r="D147" s="70" t="str">
        <f>'SlNr für Antrag §24a'!H143</f>
        <v>Chromlederabfälle</v>
      </c>
      <c r="E147" s="70" t="str">
        <f>'SlNr für Antrag §24a'!I143</f>
        <v xml:space="preserve"> </v>
      </c>
      <c r="F147" s="69" t="str">
        <f>IF(AND('SlNr für Antrag §24a'!S143="x",'SlNr für Antrag §24a'!T143="x"),'SlNr für Antrag §24a'!U143,IF('SlNr für Antrag §24a'!S143="x","--",IF('SlNr für Antrag §24a'!T143="x",'SlNr für Antrag §24a'!U143,"**")))</f>
        <v>--</v>
      </c>
      <c r="G147" s="69" t="str">
        <f>(IF('SlNr für Antrag §24a'!AL143&lt;&gt;"",'SlNr für Antrag §24a'!AL143&amp;K147,IF(K147&lt;&gt;"",K147,IF('SlNr für Antrag §24a'!V143="X","?","**"))))</f>
        <v>**</v>
      </c>
      <c r="H147" s="131"/>
      <c r="I147" s="124"/>
      <c r="J147" s="118">
        <f>'SlNr für Antrag §24a'!AM143</f>
        <v>0</v>
      </c>
      <c r="K147" s="121"/>
      <c r="L147" s="121" t="str">
        <f>'SlNr für Antrag §24a'!AT143</f>
        <v>Nein</v>
      </c>
      <c r="M147" s="161" t="str">
        <f>'SlNr für Antrag §24a'!AV143</f>
        <v>-</v>
      </c>
      <c r="N147" s="157" t="str">
        <f>IF('SlNr für Antrag §24a'!AU143&gt;0,"Wird auto. genehmigt!","")</f>
        <v/>
      </c>
      <c r="P147" s="96" t="str">
        <f>'SlNr für Antrag §24a'!AP143</f>
        <v>X</v>
      </c>
      <c r="R147" s="143"/>
      <c r="S147" s="143"/>
      <c r="T147" s="143"/>
      <c r="U147" s="143"/>
      <c r="V147" s="143"/>
      <c r="W147" s="143"/>
      <c r="X147" s="143"/>
      <c r="Y147" s="143"/>
      <c r="Z147" s="143"/>
      <c r="AA147" s="143"/>
    </row>
    <row r="148" spans="1:27" x14ac:dyDescent="0.25">
      <c r="A148" s="70">
        <f>'SlNr für Antrag §24a'!B144</f>
        <v>14702</v>
      </c>
      <c r="B148" s="70" t="str">
        <f>'SlNr für Antrag §24a'!C144</f>
        <v>77</v>
      </c>
      <c r="C148" s="70" t="str">
        <f>IF('SlNr für Antrag §24a'!D144&lt;&gt;"",'SlNr für Antrag §24a'!D144,"")</f>
        <v>g</v>
      </c>
      <c r="D148" s="70" t="str">
        <f>'SlNr für Antrag §24a'!H144</f>
        <v>Chromlederabfälle</v>
      </c>
      <c r="E148" s="70" t="str">
        <f>'SlNr für Antrag §24a'!I144</f>
        <v>gefährlich kontaminiert</v>
      </c>
      <c r="F148" s="69" t="str">
        <f>IF(AND('SlNr für Antrag §24a'!S144="x",'SlNr für Antrag §24a'!T144="x"),'SlNr für Antrag §24a'!U144,IF('SlNr für Antrag §24a'!S144="x","--",IF('SlNr für Antrag §24a'!T144="x",'SlNr für Antrag §24a'!U144,"**")))</f>
        <v>**</v>
      </c>
      <c r="G148" s="69" t="str">
        <f>(IF('SlNr für Antrag §24a'!AL144&lt;&gt;"",'SlNr für Antrag §24a'!AL144&amp;K148,IF(K148&lt;&gt;"",K148,IF('SlNr für Antrag §24a'!V144="X","?","**"))))</f>
        <v>**</v>
      </c>
      <c r="H148" s="131"/>
      <c r="I148" s="124"/>
      <c r="J148" s="118">
        <f>'SlNr für Antrag §24a'!AM144</f>
        <v>0</v>
      </c>
      <c r="K148" s="121"/>
      <c r="L148" s="121" t="str">
        <f>'SlNr für Antrag §24a'!AT144</f>
        <v>Ja</v>
      </c>
      <c r="M148" s="161" t="str">
        <f>'SlNr für Antrag §24a'!AV144</f>
        <v>-</v>
      </c>
      <c r="N148" s="157" t="str">
        <f>IF('SlNr für Antrag §24a'!AU144&gt;0,"Wird auto. genehmigt!","")</f>
        <v/>
      </c>
      <c r="P148" s="96" t="str">
        <f>'SlNr für Antrag §24a'!AP144</f>
        <v/>
      </c>
      <c r="R148" s="143"/>
      <c r="S148" s="143"/>
      <c r="T148" s="143"/>
      <c r="U148" s="143"/>
      <c r="V148" s="143"/>
      <c r="W148" s="143"/>
      <c r="X148" s="143"/>
      <c r="Y148" s="143"/>
      <c r="Z148" s="143"/>
      <c r="AA148" s="143"/>
    </row>
    <row r="149" spans="1:27" ht="22.8" x14ac:dyDescent="0.25">
      <c r="A149" s="70">
        <f>'SlNr für Antrag §24a'!B145</f>
        <v>14703</v>
      </c>
      <c r="B149" s="70" t="str">
        <f>'SlNr für Antrag §24a'!C145</f>
        <v/>
      </c>
      <c r="C149" s="70" t="str">
        <f>IF('SlNr für Antrag §24a'!D145&lt;&gt;"",'SlNr für Antrag §24a'!D145,"")</f>
        <v/>
      </c>
      <c r="D149" s="70" t="str">
        <f>'SlNr für Antrag §24a'!H145</f>
        <v>Pelzabfälle und nicht chromgegerbte Leder</v>
      </c>
      <c r="E149" s="70" t="str">
        <f>'SlNr für Antrag §24a'!I145</f>
        <v xml:space="preserve"> </v>
      </c>
      <c r="F149" s="69" t="str">
        <f>IF(AND('SlNr für Antrag §24a'!S145="x",'SlNr für Antrag §24a'!T145="x"),'SlNr für Antrag §24a'!U145,IF('SlNr für Antrag §24a'!S145="x","--",IF('SlNr für Antrag §24a'!T145="x",'SlNr für Antrag §24a'!U145,"**")))</f>
        <v>--</v>
      </c>
      <c r="G149" s="69" t="str">
        <f>(IF('SlNr für Antrag §24a'!AL145&lt;&gt;"",'SlNr für Antrag §24a'!AL145&amp;K149,IF(K149&lt;&gt;"",K149,IF('SlNr für Antrag §24a'!V145="X","?","**"))))</f>
        <v>**</v>
      </c>
      <c r="H149" s="131"/>
      <c r="I149" s="124"/>
      <c r="J149" s="118">
        <f>'SlNr für Antrag §24a'!AM145</f>
        <v>0</v>
      </c>
      <c r="K149" s="121"/>
      <c r="L149" s="121" t="str">
        <f>'SlNr für Antrag §24a'!AT145</f>
        <v>Nein</v>
      </c>
      <c r="M149" s="161" t="str">
        <f>'SlNr für Antrag §24a'!AV145</f>
        <v>-</v>
      </c>
      <c r="N149" s="157" t="str">
        <f>IF('SlNr für Antrag §24a'!AU145&gt;0,"Wird auto. genehmigt!","")</f>
        <v/>
      </c>
      <c r="P149" s="96" t="str">
        <f>'SlNr für Antrag §24a'!AP145</f>
        <v>X</v>
      </c>
      <c r="R149" s="143"/>
      <c r="S149" s="143"/>
      <c r="T149" s="143"/>
      <c r="U149" s="143"/>
      <c r="V149" s="143"/>
      <c r="W149" s="143"/>
      <c r="X149" s="143"/>
      <c r="Y149" s="143"/>
      <c r="Z149" s="143"/>
      <c r="AA149" s="143"/>
    </row>
    <row r="150" spans="1:27" ht="22.8" x14ac:dyDescent="0.25">
      <c r="A150" s="70">
        <f>'SlNr für Antrag §24a'!B146</f>
        <v>14703</v>
      </c>
      <c r="B150" s="70" t="str">
        <f>'SlNr für Antrag §24a'!C146</f>
        <v>77</v>
      </c>
      <c r="C150" s="70" t="str">
        <f>IF('SlNr für Antrag §24a'!D146&lt;&gt;"",'SlNr für Antrag §24a'!D146,"")</f>
        <v>g</v>
      </c>
      <c r="D150" s="70" t="str">
        <f>'SlNr für Antrag §24a'!H146</f>
        <v>Pelzabfälle und nicht chromgegerbte Leder</v>
      </c>
      <c r="E150" s="70" t="str">
        <f>'SlNr für Antrag §24a'!I146</f>
        <v>gefährlich kontaminiert</v>
      </c>
      <c r="F150" s="69" t="str">
        <f>IF(AND('SlNr für Antrag §24a'!S146="x",'SlNr für Antrag §24a'!T146="x"),'SlNr für Antrag §24a'!U146,IF('SlNr für Antrag §24a'!S146="x","--",IF('SlNr für Antrag §24a'!T146="x",'SlNr für Antrag §24a'!U146,"**")))</f>
        <v>**</v>
      </c>
      <c r="G150" s="69" t="str">
        <f>(IF('SlNr für Antrag §24a'!AL146&lt;&gt;"",'SlNr für Antrag §24a'!AL146&amp;K150,IF(K150&lt;&gt;"",K150,IF('SlNr für Antrag §24a'!V146="X","?","**"))))</f>
        <v>**</v>
      </c>
      <c r="H150" s="131"/>
      <c r="I150" s="124"/>
      <c r="J150" s="118">
        <f>'SlNr für Antrag §24a'!AM146</f>
        <v>0</v>
      </c>
      <c r="K150" s="121"/>
      <c r="L150" s="121" t="str">
        <f>'SlNr für Antrag §24a'!AT146</f>
        <v>Ja</v>
      </c>
      <c r="M150" s="161" t="str">
        <f>'SlNr für Antrag §24a'!AV146</f>
        <v>-</v>
      </c>
      <c r="N150" s="157" t="str">
        <f>IF('SlNr für Antrag §24a'!AU146&gt;0,"Wird auto. genehmigt!","")</f>
        <v/>
      </c>
      <c r="P150" s="96" t="str">
        <f>'SlNr für Antrag §24a'!AP146</f>
        <v/>
      </c>
      <c r="R150" s="143"/>
      <c r="S150" s="143"/>
      <c r="T150" s="143"/>
      <c r="U150" s="143"/>
      <c r="V150" s="143"/>
      <c r="W150" s="143"/>
      <c r="X150" s="143"/>
      <c r="Y150" s="143"/>
      <c r="Z150" s="143"/>
      <c r="AA150" s="143"/>
    </row>
    <row r="151" spans="1:27" x14ac:dyDescent="0.25">
      <c r="A151" s="70">
        <f>'SlNr für Antrag §24a'!B147</f>
        <v>14704</v>
      </c>
      <c r="B151" s="70" t="str">
        <f>'SlNr für Antrag §24a'!C147</f>
        <v/>
      </c>
      <c r="C151" s="70" t="str">
        <f>IF('SlNr für Antrag §24a'!D147&lt;&gt;"",'SlNr für Antrag §24a'!D147,"")</f>
        <v/>
      </c>
      <c r="D151" s="70" t="str">
        <f>'SlNr für Antrag §24a'!H147</f>
        <v>Lederschleifschlamm, Ledermehl</v>
      </c>
      <c r="E151" s="70" t="str">
        <f>'SlNr für Antrag §24a'!I147</f>
        <v xml:space="preserve"> </v>
      </c>
      <c r="F151" s="69" t="str">
        <f>IF(AND('SlNr für Antrag §24a'!S147="x",'SlNr für Antrag §24a'!T147="x"),'SlNr für Antrag §24a'!U147,IF('SlNr für Antrag §24a'!S147="x","--",IF('SlNr für Antrag §24a'!T147="x",'SlNr für Antrag §24a'!U147,"**")))</f>
        <v>--</v>
      </c>
      <c r="G151" s="69" t="str">
        <f>(IF('SlNr für Antrag §24a'!AL147&lt;&gt;"",'SlNr für Antrag §24a'!AL147&amp;K151,IF(K151&lt;&gt;"",K151,IF('SlNr für Antrag §24a'!V147="X","?","**"))))</f>
        <v>**</v>
      </c>
      <c r="H151" s="131"/>
      <c r="I151" s="124"/>
      <c r="J151" s="118">
        <f>'SlNr für Antrag §24a'!AM147</f>
        <v>0</v>
      </c>
      <c r="K151" s="121"/>
      <c r="L151" s="121" t="str">
        <f>'SlNr für Antrag §24a'!AT147</f>
        <v>Nein</v>
      </c>
      <c r="M151" s="161" t="str">
        <f>'SlNr für Antrag §24a'!AV147</f>
        <v>-</v>
      </c>
      <c r="N151" s="157" t="str">
        <f>IF('SlNr für Antrag §24a'!AU147&gt;0,"Wird auto. genehmigt!","")</f>
        <v/>
      </c>
      <c r="P151" s="96" t="str">
        <f>'SlNr für Antrag §24a'!AP147</f>
        <v>X</v>
      </c>
      <c r="R151" s="143"/>
      <c r="S151" s="143"/>
      <c r="T151" s="143"/>
      <c r="U151" s="143"/>
      <c r="V151" s="143"/>
      <c r="W151" s="143"/>
      <c r="X151" s="143"/>
      <c r="Y151" s="143"/>
      <c r="Z151" s="143"/>
      <c r="AA151" s="143"/>
    </row>
    <row r="152" spans="1:27" x14ac:dyDescent="0.25">
      <c r="A152" s="70">
        <f>'SlNr für Antrag §24a'!B148</f>
        <v>14704</v>
      </c>
      <c r="B152" s="70" t="str">
        <f>'SlNr für Antrag §24a'!C148</f>
        <v>77</v>
      </c>
      <c r="C152" s="70" t="str">
        <f>IF('SlNr für Antrag §24a'!D148&lt;&gt;"",'SlNr für Antrag §24a'!D148,"")</f>
        <v>g</v>
      </c>
      <c r="D152" s="70" t="str">
        <f>'SlNr für Antrag §24a'!H148</f>
        <v>Lederschleifschlamm, Ledermehl</v>
      </c>
      <c r="E152" s="70" t="str">
        <f>'SlNr für Antrag §24a'!I148</f>
        <v>gefährlich kontaminiert</v>
      </c>
      <c r="F152" s="69" t="str">
        <f>IF(AND('SlNr für Antrag §24a'!S148="x",'SlNr für Antrag §24a'!T148="x"),'SlNr für Antrag §24a'!U148,IF('SlNr für Antrag §24a'!S148="x","--",IF('SlNr für Antrag §24a'!T148="x",'SlNr für Antrag §24a'!U148,"**")))</f>
        <v>**</v>
      </c>
      <c r="G152" s="69" t="str">
        <f>(IF('SlNr für Antrag §24a'!AL148&lt;&gt;"",'SlNr für Antrag §24a'!AL148&amp;K152,IF(K152&lt;&gt;"",K152,IF('SlNr für Antrag §24a'!V148="X","?","**"))))</f>
        <v>**</v>
      </c>
      <c r="H152" s="131"/>
      <c r="I152" s="124"/>
      <c r="J152" s="118">
        <f>'SlNr für Antrag §24a'!AM148</f>
        <v>0</v>
      </c>
      <c r="K152" s="121"/>
      <c r="L152" s="121" t="str">
        <f>'SlNr für Antrag §24a'!AT148</f>
        <v>Ja</v>
      </c>
      <c r="M152" s="161" t="str">
        <f>'SlNr für Antrag §24a'!AV148</f>
        <v>-</v>
      </c>
      <c r="N152" s="157" t="str">
        <f>IF('SlNr für Antrag §24a'!AU148&gt;0,"Wird auto. genehmigt!","")</f>
        <v/>
      </c>
      <c r="P152" s="96" t="str">
        <f>'SlNr für Antrag §24a'!AP148</f>
        <v/>
      </c>
      <c r="R152" s="143"/>
      <c r="S152" s="143"/>
      <c r="T152" s="143"/>
      <c r="U152" s="143"/>
      <c r="V152" s="143"/>
      <c r="W152" s="143"/>
      <c r="X152" s="143"/>
      <c r="Y152" s="143"/>
      <c r="Z152" s="143"/>
      <c r="AA152" s="143"/>
    </row>
    <row r="153" spans="1:27" ht="22.8" x14ac:dyDescent="0.25">
      <c r="A153" s="70">
        <f>'SlNr für Antrag §24a'!B149</f>
        <v>14706</v>
      </c>
      <c r="B153" s="70" t="str">
        <f>'SlNr für Antrag §24a'!C149</f>
        <v/>
      </c>
      <c r="C153" s="70" t="str">
        <f>IF('SlNr für Antrag §24a'!D149&lt;&gt;"",'SlNr für Antrag §24a'!D149,"")</f>
        <v/>
      </c>
      <c r="D153" s="70" t="str">
        <f>'SlNr für Antrag §24a'!H149</f>
        <v>sonstige Abfälle aus der Pelz- und Lederverarbeitung</v>
      </c>
      <c r="E153" s="70" t="str">
        <f>'SlNr für Antrag §24a'!I149</f>
        <v xml:space="preserve"> </v>
      </c>
      <c r="F153" s="69" t="str">
        <f>IF(AND('SlNr für Antrag §24a'!S149="x",'SlNr für Antrag §24a'!T149="x"),'SlNr für Antrag §24a'!U149,IF('SlNr für Antrag §24a'!S149="x","--",IF('SlNr für Antrag §24a'!T149="x",'SlNr für Antrag §24a'!U149,"**")))</f>
        <v>--</v>
      </c>
      <c r="G153" s="69" t="str">
        <f>(IF('SlNr für Antrag §24a'!AL149&lt;&gt;"",'SlNr für Antrag §24a'!AL149&amp;K153,IF(K153&lt;&gt;"",K153,IF('SlNr für Antrag §24a'!V149="X","?","**"))))</f>
        <v>**</v>
      </c>
      <c r="H153" s="131"/>
      <c r="I153" s="124"/>
      <c r="J153" s="118">
        <f>'SlNr für Antrag §24a'!AM149</f>
        <v>0</v>
      </c>
      <c r="K153" s="121"/>
      <c r="L153" s="121" t="str">
        <f>'SlNr für Antrag §24a'!AT149</f>
        <v>Nein</v>
      </c>
      <c r="M153" s="161" t="str">
        <f>'SlNr für Antrag §24a'!AV149</f>
        <v>-</v>
      </c>
      <c r="N153" s="157" t="str">
        <f>IF('SlNr für Antrag §24a'!AU149&gt;0,"Wird auto. genehmigt!","")</f>
        <v/>
      </c>
      <c r="P153" s="96" t="str">
        <f>'SlNr für Antrag §24a'!AP149</f>
        <v>X</v>
      </c>
      <c r="R153" s="143"/>
      <c r="S153" s="143"/>
      <c r="T153" s="143"/>
      <c r="U153" s="143"/>
      <c r="V153" s="143"/>
      <c r="W153" s="143"/>
      <c r="X153" s="143"/>
      <c r="Y153" s="143"/>
      <c r="Z153" s="143"/>
      <c r="AA153" s="143"/>
    </row>
    <row r="154" spans="1:27" ht="22.8" x14ac:dyDescent="0.25">
      <c r="A154" s="70">
        <f>'SlNr für Antrag §24a'!B150</f>
        <v>14706</v>
      </c>
      <c r="B154" s="70" t="str">
        <f>'SlNr für Antrag §24a'!C150</f>
        <v>77</v>
      </c>
      <c r="C154" s="70" t="str">
        <f>IF('SlNr für Antrag §24a'!D150&lt;&gt;"",'SlNr für Antrag §24a'!D150,"")</f>
        <v>g</v>
      </c>
      <c r="D154" s="70" t="str">
        <f>'SlNr für Antrag §24a'!H150</f>
        <v>sonstige Abfälle aus der Pelz- und Lederverarbeitung</v>
      </c>
      <c r="E154" s="70" t="str">
        <f>'SlNr für Antrag §24a'!I150</f>
        <v>gefährlich kontaminiert</v>
      </c>
      <c r="F154" s="69" t="str">
        <f>IF(AND('SlNr für Antrag §24a'!S150="x",'SlNr für Antrag §24a'!T150="x"),'SlNr für Antrag §24a'!U150,IF('SlNr für Antrag §24a'!S150="x","--",IF('SlNr für Antrag §24a'!T150="x",'SlNr für Antrag §24a'!U150,"**")))</f>
        <v>**</v>
      </c>
      <c r="G154" s="69" t="str">
        <f>(IF('SlNr für Antrag §24a'!AL150&lt;&gt;"",'SlNr für Antrag §24a'!AL150&amp;K154,IF(K154&lt;&gt;"",K154,IF('SlNr für Antrag §24a'!V150="X","?","**"))))</f>
        <v>**</v>
      </c>
      <c r="H154" s="131"/>
      <c r="I154" s="124"/>
      <c r="J154" s="118">
        <f>'SlNr für Antrag §24a'!AM150</f>
        <v>0</v>
      </c>
      <c r="K154" s="121"/>
      <c r="L154" s="121" t="str">
        <f>'SlNr für Antrag §24a'!AT150</f>
        <v>Ja</v>
      </c>
      <c r="M154" s="161" t="str">
        <f>'SlNr für Antrag §24a'!AV150</f>
        <v>-</v>
      </c>
      <c r="N154" s="157" t="str">
        <f>IF('SlNr für Antrag §24a'!AU150&gt;0,"Wird auto. genehmigt!","")</f>
        <v/>
      </c>
      <c r="P154" s="96" t="str">
        <f>'SlNr für Antrag §24a'!AP150</f>
        <v/>
      </c>
      <c r="R154" s="143"/>
      <c r="S154" s="143"/>
      <c r="T154" s="143"/>
      <c r="U154" s="143"/>
      <c r="V154" s="143"/>
      <c r="W154" s="143"/>
      <c r="X154" s="143"/>
      <c r="Y154" s="143"/>
      <c r="Z154" s="143"/>
      <c r="AA154" s="143"/>
    </row>
    <row r="155" spans="1:27" x14ac:dyDescent="0.25">
      <c r="A155" s="70">
        <f>'SlNr für Antrag §24a'!B151</f>
        <v>17101</v>
      </c>
      <c r="B155" s="70" t="str">
        <f>'SlNr für Antrag §24a'!C151</f>
        <v/>
      </c>
      <c r="C155" s="70" t="str">
        <f>IF('SlNr für Antrag §24a'!D151&lt;&gt;"",'SlNr für Antrag §24a'!D151,"")</f>
        <v/>
      </c>
      <c r="D155" s="70" t="str">
        <f>'SlNr für Antrag §24a'!H151</f>
        <v>Rinde aus der Be- und Verarbeitung</v>
      </c>
      <c r="E155" s="70" t="str">
        <f>'SlNr für Antrag §24a'!I151</f>
        <v xml:space="preserve"> </v>
      </c>
      <c r="F155" s="69" t="str">
        <f>IF(AND('SlNr für Antrag §24a'!S151="x",'SlNr für Antrag §24a'!T151="x"),'SlNr für Antrag §24a'!U151,IF('SlNr für Antrag §24a'!S151="x","--",IF('SlNr für Antrag §24a'!T151="x",'SlNr für Antrag §24a'!U151,"**")))</f>
        <v>--</v>
      </c>
      <c r="G155" s="69" t="str">
        <f>(IF('SlNr für Antrag §24a'!AL151&lt;&gt;"",'SlNr für Antrag §24a'!AL151&amp;K155,IF(K155&lt;&gt;"",K155,IF('SlNr für Antrag §24a'!V151="X","?","**"))))</f>
        <v>**</v>
      </c>
      <c r="H155" s="131"/>
      <c r="I155" s="124"/>
      <c r="J155" s="118">
        <f>'SlNr für Antrag §24a'!AM151</f>
        <v>0</v>
      </c>
      <c r="K155" s="121"/>
      <c r="L155" s="121" t="str">
        <f>'SlNr für Antrag §24a'!AT151</f>
        <v>Nein</v>
      </c>
      <c r="M155" s="161" t="str">
        <f>'SlNr für Antrag §24a'!AV151</f>
        <v>-</v>
      </c>
      <c r="N155" s="157" t="str">
        <f>IF('SlNr für Antrag §24a'!AU151&gt;0,"Wird auto. genehmigt!","")</f>
        <v/>
      </c>
      <c r="P155" s="96" t="str">
        <f>'SlNr für Antrag §24a'!AP151</f>
        <v>X</v>
      </c>
      <c r="R155" s="143"/>
      <c r="S155" s="143"/>
      <c r="T155" s="143"/>
      <c r="U155" s="143"/>
      <c r="V155" s="143"/>
      <c r="W155" s="143"/>
      <c r="X155" s="143"/>
      <c r="Y155" s="143"/>
      <c r="Z155" s="143"/>
      <c r="AA155" s="143"/>
    </row>
    <row r="156" spans="1:27" x14ac:dyDescent="0.25">
      <c r="A156" s="70">
        <f>'SlNr für Antrag §24a'!B152</f>
        <v>17101</v>
      </c>
      <c r="B156" s="70" t="str">
        <f>'SlNr für Antrag §24a'!C152</f>
        <v>77</v>
      </c>
      <c r="C156" s="70" t="str">
        <f>IF('SlNr für Antrag §24a'!D152&lt;&gt;"",'SlNr für Antrag §24a'!D152,"")</f>
        <v>g</v>
      </c>
      <c r="D156" s="70" t="str">
        <f>'SlNr für Antrag §24a'!H152</f>
        <v>Rinde aus der Be- und Verarbeitung</v>
      </c>
      <c r="E156" s="70" t="str">
        <f>'SlNr für Antrag §24a'!I152</f>
        <v>gefährlich kontaminiert</v>
      </c>
      <c r="F156" s="69" t="str">
        <f>IF(AND('SlNr für Antrag §24a'!S152="x",'SlNr für Antrag §24a'!T152="x"),'SlNr für Antrag §24a'!U152,IF('SlNr für Antrag §24a'!S152="x","--",IF('SlNr für Antrag §24a'!T152="x",'SlNr für Antrag §24a'!U152,"**")))</f>
        <v>**</v>
      </c>
      <c r="G156" s="69" t="str">
        <f>(IF('SlNr für Antrag §24a'!AL152&lt;&gt;"",'SlNr für Antrag §24a'!AL152&amp;K156,IF(K156&lt;&gt;"",K156,IF('SlNr für Antrag §24a'!V152="X","?","**"))))</f>
        <v>**</v>
      </c>
      <c r="H156" s="131"/>
      <c r="I156" s="124"/>
      <c r="J156" s="118">
        <f>'SlNr für Antrag §24a'!AM152</f>
        <v>0</v>
      </c>
      <c r="K156" s="121"/>
      <c r="L156" s="121" t="str">
        <f>'SlNr für Antrag §24a'!AT152</f>
        <v>Ja</v>
      </c>
      <c r="M156" s="161" t="str">
        <f>'SlNr für Antrag §24a'!AV152</f>
        <v>-</v>
      </c>
      <c r="N156" s="157" t="str">
        <f>IF('SlNr für Antrag §24a'!AU152&gt;0,"Wird auto. genehmigt!","")</f>
        <v/>
      </c>
      <c r="P156" s="96" t="str">
        <f>'SlNr für Antrag §24a'!AP152</f>
        <v/>
      </c>
      <c r="R156" s="143"/>
      <c r="S156" s="143"/>
      <c r="T156" s="143"/>
      <c r="U156" s="143"/>
      <c r="V156" s="143"/>
      <c r="W156" s="143"/>
      <c r="X156" s="143"/>
      <c r="Y156" s="143"/>
      <c r="Z156" s="143"/>
      <c r="AA156" s="143"/>
    </row>
    <row r="157" spans="1:27" ht="34.200000000000003" x14ac:dyDescent="0.25">
      <c r="A157" s="70">
        <f>'SlNr für Antrag §24a'!B153</f>
        <v>17102</v>
      </c>
      <c r="B157" s="70" t="str">
        <f>'SlNr für Antrag §24a'!C153</f>
        <v/>
      </c>
      <c r="C157" s="70" t="str">
        <f>IF('SlNr für Antrag §24a'!D153&lt;&gt;"",'SlNr für Antrag §24a'!D153,"")</f>
        <v/>
      </c>
      <c r="D157" s="70" t="str">
        <f>'SlNr für Antrag §24a'!H153</f>
        <v>Schwarten, Spreißel aus naturbelassenem, sauberem, unbeschichtetem Holz</v>
      </c>
      <c r="E157" s="70" t="str">
        <f>'SlNr für Antrag §24a'!I153</f>
        <v xml:space="preserve"> </v>
      </c>
      <c r="F157" s="69" t="str">
        <f>IF(AND('SlNr für Antrag §24a'!S153="x",'SlNr für Antrag §24a'!T153="x"),'SlNr für Antrag §24a'!U153,IF('SlNr für Antrag §24a'!S153="x","--",IF('SlNr für Antrag §24a'!T153="x",'SlNr für Antrag §24a'!U153,"**")))</f>
        <v>--</v>
      </c>
      <c r="G157" s="69" t="str">
        <f>(IF('SlNr für Antrag §24a'!AL153&lt;&gt;"",'SlNr für Antrag §24a'!AL153&amp;K157,IF(K157&lt;&gt;"",K157,IF('SlNr für Antrag §24a'!V153="X","?","**"))))</f>
        <v>**</v>
      </c>
      <c r="H157" s="131"/>
      <c r="I157" s="124"/>
      <c r="J157" s="118">
        <f>'SlNr für Antrag §24a'!AM153</f>
        <v>0</v>
      </c>
      <c r="K157" s="121"/>
      <c r="L157" s="121" t="str">
        <f>'SlNr für Antrag §24a'!AT153</f>
        <v>Nein</v>
      </c>
      <c r="M157" s="161" t="str">
        <f>'SlNr für Antrag §24a'!AV153</f>
        <v>-</v>
      </c>
      <c r="N157" s="157" t="str">
        <f>IF('SlNr für Antrag §24a'!AU153&gt;0,"Wird auto. genehmigt!","")</f>
        <v/>
      </c>
      <c r="P157" s="96" t="str">
        <f>'SlNr für Antrag §24a'!AP153</f>
        <v>X</v>
      </c>
      <c r="R157" s="143"/>
      <c r="S157" s="143"/>
      <c r="T157" s="143"/>
      <c r="U157" s="143"/>
      <c r="V157" s="143"/>
      <c r="W157" s="143"/>
      <c r="X157" s="143"/>
      <c r="Y157" s="143"/>
      <c r="Z157" s="143"/>
      <c r="AA157" s="143"/>
    </row>
    <row r="158" spans="1:27" ht="34.200000000000003" x14ac:dyDescent="0.25">
      <c r="A158" s="70">
        <f>'SlNr für Antrag §24a'!B154</f>
        <v>17103</v>
      </c>
      <c r="B158" s="70" t="str">
        <f>'SlNr für Antrag §24a'!C154</f>
        <v/>
      </c>
      <c r="C158" s="70" t="str">
        <f>IF('SlNr für Antrag §24a'!D154&lt;&gt;"",'SlNr für Antrag §24a'!D154,"")</f>
        <v/>
      </c>
      <c r="D158" s="70" t="str">
        <f>'SlNr für Antrag §24a'!H154</f>
        <v>Sägemehl und Sägespäne aus naturbelassenem, sauberem, unbeschichtetem Holz</v>
      </c>
      <c r="E158" s="70" t="str">
        <f>'SlNr für Antrag §24a'!I154</f>
        <v xml:space="preserve"> </v>
      </c>
      <c r="F158" s="69" t="str">
        <f>IF(AND('SlNr für Antrag §24a'!S154="x",'SlNr für Antrag §24a'!T154="x"),'SlNr für Antrag §24a'!U154,IF('SlNr für Antrag §24a'!S154="x","--",IF('SlNr für Antrag §24a'!T154="x",'SlNr für Antrag §24a'!U154,"**")))</f>
        <v>--</v>
      </c>
      <c r="G158" s="69" t="str">
        <f>(IF('SlNr für Antrag §24a'!AL154&lt;&gt;"",'SlNr für Antrag §24a'!AL154&amp;K158,IF(K158&lt;&gt;"",K158,IF('SlNr für Antrag §24a'!V154="X","?","**"))))</f>
        <v>**</v>
      </c>
      <c r="H158" s="131"/>
      <c r="I158" s="124"/>
      <c r="J158" s="118">
        <f>'SlNr für Antrag §24a'!AM154</f>
        <v>0</v>
      </c>
      <c r="K158" s="121"/>
      <c r="L158" s="121" t="str">
        <f>'SlNr für Antrag §24a'!AT154</f>
        <v>Nein</v>
      </c>
      <c r="M158" s="161" t="str">
        <f>'SlNr für Antrag §24a'!AV154</f>
        <v>-</v>
      </c>
      <c r="N158" s="157" t="str">
        <f>IF('SlNr für Antrag §24a'!AU154&gt;0,"Wird auto. genehmigt!","")</f>
        <v/>
      </c>
      <c r="P158" s="96" t="str">
        <f>'SlNr für Antrag §24a'!AP154</f>
        <v>X</v>
      </c>
      <c r="R158" s="143"/>
      <c r="S158" s="143"/>
      <c r="T158" s="143"/>
      <c r="U158" s="143"/>
      <c r="V158" s="143"/>
      <c r="W158" s="143"/>
      <c r="X158" s="143"/>
      <c r="Y158" s="143"/>
      <c r="Z158" s="143"/>
      <c r="AA158" s="143"/>
    </row>
    <row r="159" spans="1:27" x14ac:dyDescent="0.25">
      <c r="A159" s="70">
        <f>'SlNr für Antrag §24a'!B155</f>
        <v>17104</v>
      </c>
      <c r="B159" s="70" t="str">
        <f>'SlNr für Antrag §24a'!C155</f>
        <v/>
      </c>
      <c r="C159" s="70" t="str">
        <f>IF('SlNr für Antrag §24a'!D155&lt;&gt;"",'SlNr für Antrag §24a'!D155,"")</f>
        <v/>
      </c>
      <c r="D159" s="70" t="str">
        <f>'SlNr für Antrag §24a'!H155</f>
        <v>Holzschleifstäube und -schlämme</v>
      </c>
      <c r="E159" s="70" t="str">
        <f>'SlNr für Antrag §24a'!I155</f>
        <v xml:space="preserve"> </v>
      </c>
      <c r="F159" s="69" t="str">
        <f>IF(AND('SlNr für Antrag §24a'!S155="x",'SlNr für Antrag §24a'!T155="x"),'SlNr für Antrag §24a'!U155,IF('SlNr für Antrag §24a'!S155="x","--",IF('SlNr für Antrag §24a'!T155="x",'SlNr für Antrag §24a'!U155,"**")))</f>
        <v>--</v>
      </c>
      <c r="G159" s="69" t="str">
        <f>(IF('SlNr für Antrag §24a'!AL155&lt;&gt;"",'SlNr für Antrag §24a'!AL155&amp;K159,IF(K159&lt;&gt;"",K159,IF('SlNr für Antrag §24a'!V155="X","?","**"))))</f>
        <v>**</v>
      </c>
      <c r="H159" s="131"/>
      <c r="I159" s="124"/>
      <c r="J159" s="118">
        <f>'SlNr für Antrag §24a'!AM155</f>
        <v>0</v>
      </c>
      <c r="K159" s="121"/>
      <c r="L159" s="121" t="str">
        <f>'SlNr für Antrag §24a'!AT155</f>
        <v>Nein</v>
      </c>
      <c r="M159" s="161" t="str">
        <f>'SlNr für Antrag §24a'!AV155</f>
        <v>-</v>
      </c>
      <c r="N159" s="157" t="str">
        <f>IF('SlNr für Antrag §24a'!AU155&gt;0,"Wird auto. genehmigt!","")</f>
        <v/>
      </c>
      <c r="P159" s="96" t="str">
        <f>'SlNr für Antrag §24a'!AP155</f>
        <v>X</v>
      </c>
      <c r="R159" s="143"/>
      <c r="S159" s="143"/>
      <c r="T159" s="143"/>
      <c r="U159" s="143"/>
      <c r="V159" s="143"/>
      <c r="W159" s="143"/>
      <c r="X159" s="143"/>
      <c r="Y159" s="143"/>
      <c r="Z159" s="143"/>
      <c r="AA159" s="143"/>
    </row>
    <row r="160" spans="1:27" x14ac:dyDescent="0.25">
      <c r="A160" s="70">
        <f>'SlNr für Antrag §24a'!B156</f>
        <v>17104</v>
      </c>
      <c r="B160" s="70" t="str">
        <f>'SlNr für Antrag §24a'!C156</f>
        <v>1</v>
      </c>
      <c r="C160" s="70" t="str">
        <f>IF('SlNr für Antrag §24a'!D156&lt;&gt;"",'SlNr für Antrag §24a'!D156,"")</f>
        <v/>
      </c>
      <c r="D160" s="70" t="str">
        <f>'SlNr für Antrag §24a'!H156</f>
        <v>Holzschleifstäube und -schlämme</v>
      </c>
      <c r="E160" s="70" t="str">
        <f>'SlNr für Antrag §24a'!I156</f>
        <v>(aus) behandeltes(m) Holz</v>
      </c>
      <c r="F160" s="69" t="str">
        <f>IF(AND('SlNr für Antrag §24a'!S156="x",'SlNr für Antrag §24a'!T156="x"),'SlNr für Antrag §24a'!U156,IF('SlNr für Antrag §24a'!S156="x","--",IF('SlNr für Antrag §24a'!T156="x",'SlNr für Antrag §24a'!U156,"**")))</f>
        <v>--</v>
      </c>
      <c r="G160" s="69" t="str">
        <f>(IF('SlNr für Antrag §24a'!AL156&lt;&gt;"",'SlNr für Antrag §24a'!AL156&amp;K160,IF(K160&lt;&gt;"",K160,IF('SlNr für Antrag §24a'!V156="X","?","**"))))</f>
        <v>**</v>
      </c>
      <c r="H160" s="131"/>
      <c r="I160" s="124"/>
      <c r="J160" s="118">
        <f>'SlNr für Antrag §24a'!AM156</f>
        <v>0</v>
      </c>
      <c r="K160" s="121"/>
      <c r="L160" s="121" t="str">
        <f>'SlNr für Antrag §24a'!AT156</f>
        <v>Nein</v>
      </c>
      <c r="M160" s="161" t="str">
        <f>'SlNr für Antrag §24a'!AV156</f>
        <v>-</v>
      </c>
      <c r="N160" s="157" t="str">
        <f>IF('SlNr für Antrag §24a'!AU156&gt;0,"Wird auto. genehmigt!","")</f>
        <v/>
      </c>
      <c r="P160" s="96" t="str">
        <f>'SlNr für Antrag §24a'!AP156</f>
        <v>X</v>
      </c>
      <c r="R160" s="143"/>
      <c r="S160" s="143"/>
      <c r="T160" s="143"/>
      <c r="U160" s="143"/>
      <c r="V160" s="143"/>
      <c r="W160" s="143"/>
      <c r="X160" s="143"/>
      <c r="Y160" s="143"/>
      <c r="Z160" s="143"/>
      <c r="AA160" s="143"/>
    </row>
    <row r="161" spans="1:27" ht="34.200000000000003" x14ac:dyDescent="0.25">
      <c r="A161" s="70">
        <f>'SlNr für Antrag §24a'!B157</f>
        <v>17104</v>
      </c>
      <c r="B161" s="70" t="str">
        <f>'SlNr für Antrag §24a'!C157</f>
        <v>2</v>
      </c>
      <c r="C161" s="70" t="str">
        <f>IF('SlNr für Antrag §24a'!D157&lt;&gt;"",'SlNr für Antrag §24a'!D157,"")</f>
        <v/>
      </c>
      <c r="D161" s="70" t="str">
        <f>'SlNr für Antrag §24a'!H157</f>
        <v>Holzschleifstäube und -schlämme</v>
      </c>
      <c r="E161" s="70" t="str">
        <f>'SlNr für Antrag §24a'!I157</f>
        <v>(aus) nachweislich ausschließlich mechanisch behandeltes(m) Holz</v>
      </c>
      <c r="F161" s="69" t="str">
        <f>IF(AND('SlNr für Antrag §24a'!S157="x",'SlNr für Antrag §24a'!T157="x"),'SlNr für Antrag §24a'!U157,IF('SlNr für Antrag §24a'!S157="x","--",IF('SlNr für Antrag §24a'!T157="x",'SlNr für Antrag §24a'!U157,"**")))</f>
        <v>--</v>
      </c>
      <c r="G161" s="69" t="str">
        <f>(IF('SlNr für Antrag §24a'!AL157&lt;&gt;"",'SlNr für Antrag §24a'!AL157&amp;K161,IF(K161&lt;&gt;"",K161,IF('SlNr für Antrag §24a'!V157="X","?","**"))))</f>
        <v>**</v>
      </c>
      <c r="H161" s="131"/>
      <c r="I161" s="124"/>
      <c r="J161" s="118">
        <f>'SlNr für Antrag §24a'!AM157</f>
        <v>0</v>
      </c>
      <c r="K161" s="121"/>
      <c r="L161" s="121" t="str">
        <f>'SlNr für Antrag §24a'!AT157</f>
        <v>Nein</v>
      </c>
      <c r="M161" s="161" t="str">
        <f>'SlNr für Antrag §24a'!AV157</f>
        <v>-</v>
      </c>
      <c r="N161" s="157" t="str">
        <f>IF('SlNr für Antrag §24a'!AU157&gt;0,"Wird auto. genehmigt!","")</f>
        <v/>
      </c>
      <c r="P161" s="96" t="str">
        <f>'SlNr für Antrag §24a'!AP157</f>
        <v>X</v>
      </c>
      <c r="R161" s="143"/>
      <c r="S161" s="143"/>
      <c r="T161" s="143"/>
      <c r="U161" s="143"/>
      <c r="V161" s="143"/>
      <c r="W161" s="143"/>
      <c r="X161" s="143"/>
      <c r="Y161" s="143"/>
      <c r="Z161" s="143"/>
      <c r="AA161" s="143"/>
    </row>
    <row r="162" spans="1:27" ht="22.8" x14ac:dyDescent="0.25">
      <c r="A162" s="70">
        <f>'SlNr für Antrag §24a'!B158</f>
        <v>17104</v>
      </c>
      <c r="B162" s="70" t="str">
        <f>'SlNr für Antrag §24a'!C158</f>
        <v>3</v>
      </c>
      <c r="C162" s="70" t="str">
        <f>IF('SlNr für Antrag §24a'!D158&lt;&gt;"",'SlNr für Antrag §24a'!D158,"")</f>
        <v/>
      </c>
      <c r="D162" s="70" t="str">
        <f>'SlNr für Antrag §24a'!H158</f>
        <v>Holzschleifstäube und -schlämme</v>
      </c>
      <c r="E162" s="70" t="str">
        <f>'SlNr für Antrag §24a'!I158</f>
        <v>(aus) behandeltes(m) Holz, schadstofffrei</v>
      </c>
      <c r="F162" s="69" t="str">
        <f>IF(AND('SlNr für Antrag §24a'!S158="x",'SlNr für Antrag §24a'!T158="x"),'SlNr für Antrag §24a'!U158,IF('SlNr für Antrag §24a'!S158="x","--",IF('SlNr für Antrag §24a'!T158="x",'SlNr für Antrag §24a'!U158,"**")))</f>
        <v>--</v>
      </c>
      <c r="G162" s="69" t="str">
        <f>(IF('SlNr für Antrag §24a'!AL158&lt;&gt;"",'SlNr für Antrag §24a'!AL158&amp;K162,IF(K162&lt;&gt;"",K162,IF('SlNr für Antrag §24a'!V158="X","?","**"))))</f>
        <v>**</v>
      </c>
      <c r="H162" s="131"/>
      <c r="I162" s="124"/>
      <c r="J162" s="118">
        <f>'SlNr für Antrag §24a'!AM158</f>
        <v>0</v>
      </c>
      <c r="K162" s="121"/>
      <c r="L162" s="121" t="str">
        <f>'SlNr für Antrag §24a'!AT158</f>
        <v>Nein</v>
      </c>
      <c r="M162" s="161" t="str">
        <f>'SlNr für Antrag §24a'!AV158</f>
        <v>-</v>
      </c>
      <c r="N162" s="157" t="str">
        <f>IF('SlNr für Antrag §24a'!AU158&gt;0,"Wird auto. genehmigt!","")</f>
        <v/>
      </c>
      <c r="P162" s="96" t="str">
        <f>'SlNr für Antrag §24a'!AP158</f>
        <v>X</v>
      </c>
      <c r="R162" s="143"/>
      <c r="S162" s="143"/>
      <c r="T162" s="143"/>
      <c r="U162" s="143"/>
      <c r="V162" s="143"/>
      <c r="W162" s="143"/>
      <c r="X162" s="143"/>
      <c r="Y162" s="143"/>
      <c r="Z162" s="143"/>
      <c r="AA162" s="143"/>
    </row>
    <row r="163" spans="1:27" ht="22.8" x14ac:dyDescent="0.25">
      <c r="A163" s="70">
        <f>'SlNr für Antrag §24a'!B159</f>
        <v>17114</v>
      </c>
      <c r="B163" s="70" t="str">
        <f>'SlNr für Antrag §24a'!C159</f>
        <v/>
      </c>
      <c r="C163" s="70" t="str">
        <f>IF('SlNr für Antrag §24a'!D159&lt;&gt;"",'SlNr für Antrag §24a'!D159,"")</f>
        <v/>
      </c>
      <c r="D163" s="70" t="str">
        <f>'SlNr für Antrag §24a'!H159</f>
        <v>Staub und Schlamm aus der Spanplattenherstellung</v>
      </c>
      <c r="E163" s="70" t="str">
        <f>'SlNr für Antrag §24a'!I159</f>
        <v xml:space="preserve"> </v>
      </c>
      <c r="F163" s="69" t="str">
        <f>IF(AND('SlNr für Antrag §24a'!S159="x",'SlNr für Antrag §24a'!T159="x"),'SlNr für Antrag §24a'!U159,IF('SlNr für Antrag §24a'!S159="x","--",IF('SlNr für Antrag §24a'!T159="x",'SlNr für Antrag §24a'!U159,"**")))</f>
        <v>--</v>
      </c>
      <c r="G163" s="69" t="str">
        <f>(IF('SlNr für Antrag §24a'!AL159&lt;&gt;"",'SlNr für Antrag §24a'!AL159&amp;K163,IF(K163&lt;&gt;"",K163,IF('SlNr für Antrag §24a'!V159="X","?","**"))))</f>
        <v>**</v>
      </c>
      <c r="H163" s="131"/>
      <c r="I163" s="124"/>
      <c r="J163" s="118">
        <f>'SlNr für Antrag §24a'!AM159</f>
        <v>0</v>
      </c>
      <c r="K163" s="121"/>
      <c r="L163" s="121" t="str">
        <f>'SlNr für Antrag §24a'!AT159</f>
        <v>Nein</v>
      </c>
      <c r="M163" s="161" t="str">
        <f>'SlNr für Antrag §24a'!AV159</f>
        <v>-</v>
      </c>
      <c r="N163" s="157" t="str">
        <f>IF('SlNr für Antrag §24a'!AU159&gt;0,"Wird auto. genehmigt!","")</f>
        <v/>
      </c>
      <c r="P163" s="96" t="str">
        <f>'SlNr für Antrag §24a'!AP159</f>
        <v>X</v>
      </c>
      <c r="R163" s="143"/>
      <c r="S163" s="143"/>
      <c r="T163" s="143"/>
      <c r="U163" s="143"/>
      <c r="V163" s="143"/>
      <c r="W163" s="143"/>
      <c r="X163" s="143"/>
      <c r="Y163" s="143"/>
      <c r="Z163" s="143"/>
      <c r="AA163" s="143"/>
    </row>
    <row r="164" spans="1:27" x14ac:dyDescent="0.25">
      <c r="A164" s="70">
        <f>'SlNr für Antrag §24a'!B160</f>
        <v>17115</v>
      </c>
      <c r="B164" s="70" t="str">
        <f>'SlNr für Antrag §24a'!C160</f>
        <v/>
      </c>
      <c r="C164" s="70" t="str">
        <f>IF('SlNr für Antrag §24a'!D160&lt;&gt;"",'SlNr für Antrag §24a'!D160,"")</f>
        <v/>
      </c>
      <c r="D164" s="70" t="str">
        <f>'SlNr für Antrag §24a'!H160</f>
        <v>Spanplattenabfälle</v>
      </c>
      <c r="E164" s="70" t="str">
        <f>'SlNr für Antrag §24a'!I160</f>
        <v xml:space="preserve"> </v>
      </c>
      <c r="F164" s="69" t="str">
        <f>IF(AND('SlNr für Antrag §24a'!S160="x",'SlNr für Antrag §24a'!T160="x"),'SlNr für Antrag §24a'!U160,IF('SlNr für Antrag §24a'!S160="x","--",IF('SlNr für Antrag §24a'!T160="x",'SlNr für Antrag §24a'!U160,"**")))</f>
        <v>--</v>
      </c>
      <c r="G164" s="69" t="str">
        <f>(IF('SlNr für Antrag §24a'!AL160&lt;&gt;"",'SlNr für Antrag §24a'!AL160&amp;K164,IF(K164&lt;&gt;"",K164,IF('SlNr für Antrag §24a'!V160="X","?","**"))))</f>
        <v>**</v>
      </c>
      <c r="H164" s="131"/>
      <c r="I164" s="124"/>
      <c r="J164" s="118">
        <f>'SlNr für Antrag §24a'!AM160</f>
        <v>0</v>
      </c>
      <c r="K164" s="121"/>
      <c r="L164" s="121" t="str">
        <f>'SlNr für Antrag §24a'!AT160</f>
        <v>Nein</v>
      </c>
      <c r="M164" s="161" t="str">
        <f>'SlNr für Antrag §24a'!AV160</f>
        <v>-</v>
      </c>
      <c r="N164" s="157" t="str">
        <f>IF('SlNr für Antrag §24a'!AU160&gt;0,"Wird auto. genehmigt!","")</f>
        <v/>
      </c>
      <c r="P164" s="96" t="str">
        <f>'SlNr für Antrag §24a'!AP160</f>
        <v>X</v>
      </c>
      <c r="R164" s="143"/>
      <c r="S164" s="143"/>
      <c r="T164" s="143"/>
      <c r="U164" s="143"/>
      <c r="V164" s="143"/>
      <c r="W164" s="143"/>
      <c r="X164" s="143"/>
      <c r="Y164" s="143"/>
      <c r="Z164" s="143"/>
      <c r="AA164" s="143"/>
    </row>
    <row r="165" spans="1:27" ht="22.8" x14ac:dyDescent="0.25">
      <c r="A165" s="70">
        <f>'SlNr für Antrag §24a'!B161</f>
        <v>17201</v>
      </c>
      <c r="B165" s="70" t="str">
        <f>'SlNr für Antrag §24a'!C161</f>
        <v/>
      </c>
      <c r="C165" s="70" t="str">
        <f>IF('SlNr für Antrag §24a'!D161&lt;&gt;"",'SlNr für Antrag §24a'!D161,"")</f>
        <v/>
      </c>
      <c r="D165" s="70" t="str">
        <f>'SlNr für Antrag §24a'!H161</f>
        <v>Holzemballagen und Holzabfälle, nicht verunreinigt</v>
      </c>
      <c r="E165" s="70" t="str">
        <f>'SlNr für Antrag §24a'!I161</f>
        <v xml:space="preserve"> </v>
      </c>
      <c r="F165" s="69" t="str">
        <f>IF(AND('SlNr für Antrag §24a'!S161="x",'SlNr für Antrag §24a'!T161="x"),'SlNr für Antrag §24a'!U161,IF('SlNr für Antrag §24a'!S161="x","--",IF('SlNr für Antrag §24a'!T161="x",'SlNr für Antrag §24a'!U161,"**")))</f>
        <v>--</v>
      </c>
      <c r="G165" s="69" t="str">
        <f>(IF('SlNr für Antrag §24a'!AL161&lt;&gt;"",'SlNr für Antrag §24a'!AL161&amp;K165,IF(K165&lt;&gt;"",K165,IF('SlNr für Antrag §24a'!V161="X","?","**"))))</f>
        <v>**</v>
      </c>
      <c r="H165" s="131"/>
      <c r="I165" s="124"/>
      <c r="J165" s="118">
        <f>'SlNr für Antrag §24a'!AM161</f>
        <v>0</v>
      </c>
      <c r="K165" s="121"/>
      <c r="L165" s="121" t="str">
        <f>'SlNr für Antrag §24a'!AT161</f>
        <v>Nein</v>
      </c>
      <c r="M165" s="161" t="str">
        <f>'SlNr für Antrag §24a'!AV161</f>
        <v>-</v>
      </c>
      <c r="N165" s="157" t="str">
        <f>IF('SlNr für Antrag §24a'!AU161&gt;0,"Wird auto. genehmigt!","")</f>
        <v/>
      </c>
      <c r="P165" s="96" t="str">
        <f>'SlNr für Antrag §24a'!AP161</f>
        <v>X</v>
      </c>
      <c r="R165" s="143"/>
      <c r="S165" s="143"/>
      <c r="T165" s="143"/>
      <c r="U165" s="143"/>
      <c r="V165" s="143"/>
      <c r="W165" s="143"/>
      <c r="X165" s="143"/>
      <c r="Y165" s="143"/>
      <c r="Z165" s="143"/>
      <c r="AA165" s="143"/>
    </row>
    <row r="166" spans="1:27" ht="22.8" x14ac:dyDescent="0.25">
      <c r="A166" s="70">
        <f>'SlNr für Antrag §24a'!B162</f>
        <v>17201</v>
      </c>
      <c r="B166" s="70" t="str">
        <f>'SlNr für Antrag §24a'!C162</f>
        <v>1</v>
      </c>
      <c r="C166" s="70" t="str">
        <f>IF('SlNr für Antrag §24a'!D162&lt;&gt;"",'SlNr für Antrag §24a'!D162,"")</f>
        <v/>
      </c>
      <c r="D166" s="70" t="str">
        <f>'SlNr für Antrag §24a'!H162</f>
        <v>Holzemballagen und Holzabfälle, nicht verunreinigt</v>
      </c>
      <c r="E166" s="70" t="str">
        <f>'SlNr für Antrag §24a'!I162</f>
        <v>(aus) behandeltes(m) Holz</v>
      </c>
      <c r="F166" s="69" t="str">
        <f>IF(AND('SlNr für Antrag §24a'!S162="x",'SlNr für Antrag §24a'!T162="x"),'SlNr für Antrag §24a'!U162,IF('SlNr für Antrag §24a'!S162="x","--",IF('SlNr für Antrag §24a'!T162="x",'SlNr für Antrag §24a'!U162,"**")))</f>
        <v>--</v>
      </c>
      <c r="G166" s="69" t="str">
        <f>(IF('SlNr für Antrag §24a'!AL162&lt;&gt;"",'SlNr für Antrag §24a'!AL162&amp;K166,IF(K166&lt;&gt;"",K166,IF('SlNr für Antrag §24a'!V162="X","?","**"))))</f>
        <v>**</v>
      </c>
      <c r="H166" s="131"/>
      <c r="I166" s="124"/>
      <c r="J166" s="118">
        <f>'SlNr für Antrag §24a'!AM162</f>
        <v>0</v>
      </c>
      <c r="K166" s="121"/>
      <c r="L166" s="121" t="str">
        <f>'SlNr für Antrag §24a'!AT162</f>
        <v>Nein</v>
      </c>
      <c r="M166" s="161" t="str">
        <f>'SlNr für Antrag §24a'!AV162</f>
        <v>-</v>
      </c>
      <c r="N166" s="157" t="str">
        <f>IF('SlNr für Antrag §24a'!AU162&gt;0,"Wird auto. genehmigt!","")</f>
        <v/>
      </c>
      <c r="P166" s="96" t="str">
        <f>'SlNr für Antrag §24a'!AP162</f>
        <v>X</v>
      </c>
      <c r="R166" s="143"/>
      <c r="S166" s="143"/>
      <c r="T166" s="143"/>
      <c r="U166" s="143"/>
      <c r="V166" s="143"/>
      <c r="W166" s="143"/>
      <c r="X166" s="143"/>
      <c r="Y166" s="143"/>
      <c r="Z166" s="143"/>
      <c r="AA166" s="143"/>
    </row>
    <row r="167" spans="1:27" ht="34.200000000000003" x14ac:dyDescent="0.25">
      <c r="A167" s="70">
        <f>'SlNr für Antrag §24a'!B163</f>
        <v>17201</v>
      </c>
      <c r="B167" s="70" t="str">
        <f>'SlNr für Antrag §24a'!C163</f>
        <v>2</v>
      </c>
      <c r="C167" s="70" t="str">
        <f>IF('SlNr für Antrag §24a'!D163&lt;&gt;"",'SlNr für Antrag §24a'!D163,"")</f>
        <v/>
      </c>
      <c r="D167" s="70" t="str">
        <f>'SlNr für Antrag §24a'!H163</f>
        <v>Holzemballagen und Holzabfälle, nicht verunreinigt</v>
      </c>
      <c r="E167" s="70" t="str">
        <f>'SlNr für Antrag §24a'!I163</f>
        <v>(aus) nachweislich ausschließlich mechanisch behandeltes(m) Holz</v>
      </c>
      <c r="F167" s="69" t="str">
        <f>IF(AND('SlNr für Antrag §24a'!S163="x",'SlNr für Antrag §24a'!T163="x"),'SlNr für Antrag §24a'!U163,IF('SlNr für Antrag §24a'!S163="x","--",IF('SlNr für Antrag §24a'!T163="x",'SlNr für Antrag §24a'!U163,"**")))</f>
        <v>--</v>
      </c>
      <c r="G167" s="69" t="str">
        <f>(IF('SlNr für Antrag §24a'!AL163&lt;&gt;"",'SlNr für Antrag §24a'!AL163&amp;K167,IF(K167&lt;&gt;"",K167,IF('SlNr für Antrag §24a'!V163="X","?","**"))))</f>
        <v>**</v>
      </c>
      <c r="H167" s="131"/>
      <c r="I167" s="124"/>
      <c r="J167" s="118">
        <f>'SlNr für Antrag §24a'!AM163</f>
        <v>0</v>
      </c>
      <c r="K167" s="121"/>
      <c r="L167" s="121" t="str">
        <f>'SlNr für Antrag §24a'!AT163</f>
        <v>Nein</v>
      </c>
      <c r="M167" s="161" t="str">
        <f>'SlNr für Antrag §24a'!AV163</f>
        <v>-</v>
      </c>
      <c r="N167" s="157" t="str">
        <f>IF('SlNr für Antrag §24a'!AU163&gt;0,"Wird auto. genehmigt!","")</f>
        <v/>
      </c>
      <c r="P167" s="96" t="str">
        <f>'SlNr für Antrag §24a'!AP163</f>
        <v>X</v>
      </c>
      <c r="R167" s="143"/>
      <c r="S167" s="143"/>
      <c r="T167" s="143"/>
      <c r="U167" s="143"/>
      <c r="V167" s="143"/>
      <c r="W167" s="143"/>
      <c r="X167" s="143"/>
      <c r="Y167" s="143"/>
      <c r="Z167" s="143"/>
      <c r="AA167" s="143"/>
    </row>
    <row r="168" spans="1:27" ht="22.8" x14ac:dyDescent="0.25">
      <c r="A168" s="70">
        <f>'SlNr für Antrag §24a'!B164</f>
        <v>17201</v>
      </c>
      <c r="B168" s="70" t="str">
        <f>'SlNr für Antrag §24a'!C164</f>
        <v>3</v>
      </c>
      <c r="C168" s="70" t="str">
        <f>IF('SlNr für Antrag §24a'!D164&lt;&gt;"",'SlNr für Antrag §24a'!D164,"")</f>
        <v/>
      </c>
      <c r="D168" s="70" t="str">
        <f>'SlNr für Antrag §24a'!H164</f>
        <v>Holzemballagen und Holzabfälle, nicht verunreinigt</v>
      </c>
      <c r="E168" s="70" t="str">
        <f>'SlNr für Antrag §24a'!I164</f>
        <v>(aus) behandeltes(m) Holz, schadstofffrei</v>
      </c>
      <c r="F168" s="69" t="str">
        <f>IF(AND('SlNr für Antrag §24a'!S164="x",'SlNr für Antrag §24a'!T164="x"),'SlNr für Antrag §24a'!U164,IF('SlNr für Antrag §24a'!S164="x","--",IF('SlNr für Antrag §24a'!T164="x",'SlNr für Antrag §24a'!U164,"**")))</f>
        <v>--</v>
      </c>
      <c r="G168" s="69" t="str">
        <f>(IF('SlNr für Antrag §24a'!AL164&lt;&gt;"",'SlNr für Antrag §24a'!AL164&amp;K168,IF(K168&lt;&gt;"",K168,IF('SlNr für Antrag §24a'!V164="X","?","**"))))</f>
        <v>**</v>
      </c>
      <c r="H168" s="131"/>
      <c r="I168" s="124"/>
      <c r="J168" s="118">
        <f>'SlNr für Antrag §24a'!AM164</f>
        <v>0</v>
      </c>
      <c r="K168" s="121"/>
      <c r="L168" s="121" t="str">
        <f>'SlNr für Antrag §24a'!AT164</f>
        <v>Nein</v>
      </c>
      <c r="M168" s="161" t="str">
        <f>'SlNr für Antrag §24a'!AV164</f>
        <v>-</v>
      </c>
      <c r="N168" s="157" t="str">
        <f>IF('SlNr für Antrag §24a'!AU164&gt;0,"Wird auto. genehmigt!","")</f>
        <v/>
      </c>
      <c r="P168" s="96" t="str">
        <f>'SlNr für Antrag §24a'!AP164</f>
        <v>X</v>
      </c>
      <c r="R168" s="143"/>
      <c r="S168" s="143"/>
      <c r="T168" s="143"/>
      <c r="U168" s="143"/>
      <c r="V168" s="143"/>
      <c r="W168" s="143"/>
      <c r="X168" s="143"/>
      <c r="Y168" s="143"/>
      <c r="Z168" s="143"/>
      <c r="AA168" s="143"/>
    </row>
    <row r="169" spans="1:27" ht="22.8" x14ac:dyDescent="0.25">
      <c r="A169" s="70">
        <f>'SlNr für Antrag §24a'!B165</f>
        <v>17201</v>
      </c>
      <c r="B169" s="70" t="str">
        <f>'SlNr für Antrag §24a'!C165</f>
        <v>4</v>
      </c>
      <c r="C169" s="70" t="str">
        <f>IF('SlNr für Antrag §24a'!D165&lt;&gt;"",'SlNr für Antrag §24a'!D165,"")</f>
        <v/>
      </c>
      <c r="D169" s="70" t="str">
        <f>'SlNr für Antrag §24a'!H165</f>
        <v>Holzemballagen und Holzabfälle, nicht verunreinigt</v>
      </c>
      <c r="E169" s="70" t="str">
        <f>'SlNr für Antrag §24a'!I165</f>
        <v>Altholz stofflich</v>
      </c>
      <c r="F169" s="69" t="str">
        <f>IF(AND('SlNr für Antrag §24a'!S165="x",'SlNr für Antrag §24a'!T165="x"),'SlNr für Antrag §24a'!U165,IF('SlNr für Antrag §24a'!S165="x","--",IF('SlNr für Antrag §24a'!T165="x",'SlNr für Antrag §24a'!U165,"**")))</f>
        <v>--</v>
      </c>
      <c r="G169" s="69" t="str">
        <f>(IF('SlNr für Antrag §24a'!AL165&lt;&gt;"",'SlNr für Antrag §24a'!AL165&amp;K169,IF(K169&lt;&gt;"",K169,IF('SlNr für Antrag §24a'!V165="X","?","**"))))</f>
        <v>**</v>
      </c>
      <c r="H169" s="131"/>
      <c r="I169" s="124"/>
      <c r="J169" s="118">
        <f>'SlNr für Antrag §24a'!AM165</f>
        <v>0</v>
      </c>
      <c r="K169" s="121"/>
      <c r="L169" s="121" t="str">
        <f>'SlNr für Antrag §24a'!AT165</f>
        <v>Nein</v>
      </c>
      <c r="M169" s="161" t="str">
        <f>'SlNr für Antrag §24a'!AV165</f>
        <v>-</v>
      </c>
      <c r="N169" s="157" t="str">
        <f>IF('SlNr für Antrag §24a'!AU165&gt;0,"Wird auto. genehmigt!","")</f>
        <v/>
      </c>
      <c r="P169" s="96" t="str">
        <f>'SlNr für Antrag §24a'!AP165</f>
        <v>X</v>
      </c>
      <c r="R169" s="143"/>
      <c r="S169" s="143"/>
      <c r="T169" s="143"/>
      <c r="U169" s="143"/>
      <c r="V169" s="143"/>
      <c r="W169" s="143"/>
      <c r="X169" s="143"/>
      <c r="Y169" s="143"/>
      <c r="Z169" s="143"/>
      <c r="AA169" s="143"/>
    </row>
    <row r="170" spans="1:27" x14ac:dyDescent="0.25">
      <c r="A170" s="70">
        <f>'SlNr für Antrag §24a'!B166</f>
        <v>17202</v>
      </c>
      <c r="B170" s="70" t="str">
        <f>'SlNr für Antrag §24a'!C166</f>
        <v/>
      </c>
      <c r="C170" s="70" t="str">
        <f>IF('SlNr für Antrag §24a'!D166&lt;&gt;"",'SlNr für Antrag §24a'!D166,"")</f>
        <v/>
      </c>
      <c r="D170" s="70" t="str">
        <f>'SlNr für Antrag §24a'!H166</f>
        <v>Bau- und Abbruchholz</v>
      </c>
      <c r="E170" s="70" t="str">
        <f>'SlNr für Antrag §24a'!I166</f>
        <v xml:space="preserve"> </v>
      </c>
      <c r="F170" s="69" t="str">
        <f>IF(AND('SlNr für Antrag §24a'!S166="x",'SlNr für Antrag §24a'!T166="x"),'SlNr für Antrag §24a'!U166,IF('SlNr für Antrag §24a'!S166="x","--",IF('SlNr für Antrag §24a'!T166="x",'SlNr für Antrag §24a'!U166,"**")))</f>
        <v>--</v>
      </c>
      <c r="G170" s="69" t="str">
        <f>(IF('SlNr für Antrag §24a'!AL166&lt;&gt;"",'SlNr für Antrag §24a'!AL166&amp;K170,IF(K170&lt;&gt;"",K170,IF('SlNr für Antrag §24a'!V166="X","?","**"))))</f>
        <v>**</v>
      </c>
      <c r="H170" s="131"/>
      <c r="I170" s="124"/>
      <c r="J170" s="118">
        <f>'SlNr für Antrag §24a'!AM166</f>
        <v>0</v>
      </c>
      <c r="K170" s="121"/>
      <c r="L170" s="121" t="str">
        <f>'SlNr für Antrag §24a'!AT166</f>
        <v>Nein</v>
      </c>
      <c r="M170" s="161" t="str">
        <f>'SlNr für Antrag §24a'!AV166</f>
        <v>-</v>
      </c>
      <c r="N170" s="157" t="str">
        <f>IF('SlNr für Antrag §24a'!AU166&gt;0,"Wird auto. genehmigt!","")</f>
        <v/>
      </c>
      <c r="P170" s="96" t="str">
        <f>'SlNr für Antrag §24a'!AP166</f>
        <v>X</v>
      </c>
      <c r="R170" s="143"/>
      <c r="S170" s="143"/>
      <c r="T170" s="143"/>
      <c r="U170" s="143"/>
      <c r="V170" s="143"/>
      <c r="W170" s="143"/>
      <c r="X170" s="143"/>
      <c r="Y170" s="143"/>
      <c r="Z170" s="143"/>
      <c r="AA170" s="143"/>
    </row>
    <row r="171" spans="1:27" x14ac:dyDescent="0.25">
      <c r="A171" s="70">
        <f>'SlNr für Antrag §24a'!B167</f>
        <v>17202</v>
      </c>
      <c r="B171" s="70" t="str">
        <f>'SlNr für Antrag §24a'!C167</f>
        <v>1</v>
      </c>
      <c r="C171" s="70" t="str">
        <f>IF('SlNr für Antrag §24a'!D167&lt;&gt;"",'SlNr für Antrag §24a'!D167,"")</f>
        <v/>
      </c>
      <c r="D171" s="70" t="str">
        <f>'SlNr für Antrag §24a'!H167</f>
        <v>Bau- und Abbruchholz</v>
      </c>
      <c r="E171" s="70" t="str">
        <f>'SlNr für Antrag §24a'!I167</f>
        <v>(aus) behandeltes(m) Holz</v>
      </c>
      <c r="F171" s="69" t="str">
        <f>IF(AND('SlNr für Antrag §24a'!S167="x",'SlNr für Antrag §24a'!T167="x"),'SlNr für Antrag §24a'!U167,IF('SlNr für Antrag §24a'!S167="x","--",IF('SlNr für Antrag §24a'!T167="x",'SlNr für Antrag §24a'!U167,"**")))</f>
        <v>--</v>
      </c>
      <c r="G171" s="69" t="str">
        <f>(IF('SlNr für Antrag §24a'!AL167&lt;&gt;"",'SlNr für Antrag §24a'!AL167&amp;K171,IF(K171&lt;&gt;"",K171,IF('SlNr für Antrag §24a'!V167="X","?","**"))))</f>
        <v>**</v>
      </c>
      <c r="H171" s="131"/>
      <c r="I171" s="124"/>
      <c r="J171" s="118">
        <f>'SlNr für Antrag §24a'!AM167</f>
        <v>0</v>
      </c>
      <c r="K171" s="121"/>
      <c r="L171" s="121" t="str">
        <f>'SlNr für Antrag §24a'!AT167</f>
        <v>Nein</v>
      </c>
      <c r="M171" s="161" t="str">
        <f>'SlNr für Antrag §24a'!AV167</f>
        <v>-</v>
      </c>
      <c r="N171" s="157" t="str">
        <f>IF('SlNr für Antrag §24a'!AU167&gt;0,"Wird auto. genehmigt!","")</f>
        <v/>
      </c>
      <c r="P171" s="96" t="str">
        <f>'SlNr für Antrag §24a'!AP167</f>
        <v>X</v>
      </c>
      <c r="R171" s="143"/>
      <c r="S171" s="143"/>
      <c r="T171" s="143"/>
      <c r="U171" s="143"/>
      <c r="V171" s="143"/>
      <c r="W171" s="143"/>
      <c r="X171" s="143"/>
      <c r="Y171" s="143"/>
      <c r="Z171" s="143"/>
      <c r="AA171" s="143"/>
    </row>
    <row r="172" spans="1:27" ht="34.200000000000003" x14ac:dyDescent="0.25">
      <c r="A172" s="70">
        <f>'SlNr für Antrag §24a'!B168</f>
        <v>17202</v>
      </c>
      <c r="B172" s="70" t="str">
        <f>'SlNr für Antrag §24a'!C168</f>
        <v>2</v>
      </c>
      <c r="C172" s="70" t="str">
        <f>IF('SlNr für Antrag §24a'!D168&lt;&gt;"",'SlNr für Antrag §24a'!D168,"")</f>
        <v/>
      </c>
      <c r="D172" s="70" t="str">
        <f>'SlNr für Antrag §24a'!H168</f>
        <v>Bau- und Abbruchholz</v>
      </c>
      <c r="E172" s="70" t="str">
        <f>'SlNr für Antrag §24a'!I168</f>
        <v>(aus) nachweislich ausschließlich mechanisch behandeltes(m) Holz</v>
      </c>
      <c r="F172" s="69" t="str">
        <f>IF(AND('SlNr für Antrag §24a'!S168="x",'SlNr für Antrag §24a'!T168="x"),'SlNr für Antrag §24a'!U168,IF('SlNr für Antrag §24a'!S168="x","--",IF('SlNr für Antrag §24a'!T168="x",'SlNr für Antrag §24a'!U168,"**")))</f>
        <v>--</v>
      </c>
      <c r="G172" s="69" t="str">
        <f>(IF('SlNr für Antrag §24a'!AL168&lt;&gt;"",'SlNr für Antrag §24a'!AL168&amp;K172,IF(K172&lt;&gt;"",K172,IF('SlNr für Antrag §24a'!V168="X","?","**"))))</f>
        <v>**</v>
      </c>
      <c r="H172" s="131"/>
      <c r="I172" s="124"/>
      <c r="J172" s="118">
        <f>'SlNr für Antrag §24a'!AM168</f>
        <v>0</v>
      </c>
      <c r="K172" s="121"/>
      <c r="L172" s="121" t="str">
        <f>'SlNr für Antrag §24a'!AT168</f>
        <v>Nein</v>
      </c>
      <c r="M172" s="161" t="str">
        <f>'SlNr für Antrag §24a'!AV168</f>
        <v>-</v>
      </c>
      <c r="N172" s="157" t="str">
        <f>IF('SlNr für Antrag §24a'!AU168&gt;0,"Wird auto. genehmigt!","")</f>
        <v/>
      </c>
      <c r="P172" s="96" t="str">
        <f>'SlNr für Antrag §24a'!AP168</f>
        <v>X</v>
      </c>
      <c r="R172" s="143"/>
      <c r="S172" s="143"/>
      <c r="T172" s="143"/>
      <c r="U172" s="143"/>
      <c r="V172" s="143"/>
      <c r="W172" s="143"/>
      <c r="X172" s="143"/>
      <c r="Y172" s="143"/>
      <c r="Z172" s="143"/>
      <c r="AA172" s="143"/>
    </row>
    <row r="173" spans="1:27" ht="22.8" x14ac:dyDescent="0.25">
      <c r="A173" s="70">
        <f>'SlNr für Antrag §24a'!B169</f>
        <v>17202</v>
      </c>
      <c r="B173" s="70" t="str">
        <f>'SlNr für Antrag §24a'!C169</f>
        <v>3</v>
      </c>
      <c r="C173" s="70" t="str">
        <f>IF('SlNr für Antrag §24a'!D169&lt;&gt;"",'SlNr für Antrag §24a'!D169,"")</f>
        <v/>
      </c>
      <c r="D173" s="70" t="str">
        <f>'SlNr für Antrag §24a'!H169</f>
        <v>Bau- und Abbruchholz</v>
      </c>
      <c r="E173" s="70" t="str">
        <f>'SlNr für Antrag §24a'!I169</f>
        <v>(aus) behandeltes(m) Holz, schadstofffrei</v>
      </c>
      <c r="F173" s="69" t="str">
        <f>IF(AND('SlNr für Antrag §24a'!S169="x",'SlNr für Antrag §24a'!T169="x"),'SlNr für Antrag §24a'!U169,IF('SlNr für Antrag §24a'!S169="x","--",IF('SlNr für Antrag §24a'!T169="x",'SlNr für Antrag §24a'!U169,"**")))</f>
        <v>--</v>
      </c>
      <c r="G173" s="69" t="str">
        <f>(IF('SlNr für Antrag §24a'!AL169&lt;&gt;"",'SlNr für Antrag §24a'!AL169&amp;K173,IF(K173&lt;&gt;"",K173,IF('SlNr für Antrag §24a'!V169="X","?","**"))))</f>
        <v>**</v>
      </c>
      <c r="H173" s="131"/>
      <c r="I173" s="124"/>
      <c r="J173" s="118">
        <f>'SlNr für Antrag §24a'!AM169</f>
        <v>0</v>
      </c>
      <c r="K173" s="121"/>
      <c r="L173" s="121" t="str">
        <f>'SlNr für Antrag §24a'!AT169</f>
        <v>Nein</v>
      </c>
      <c r="M173" s="161" t="str">
        <f>'SlNr für Antrag §24a'!AV169</f>
        <v>-</v>
      </c>
      <c r="N173" s="157" t="str">
        <f>IF('SlNr für Antrag §24a'!AU169&gt;0,"Wird auto. genehmigt!","")</f>
        <v/>
      </c>
      <c r="P173" s="96" t="str">
        <f>'SlNr für Antrag §24a'!AP169</f>
        <v>X</v>
      </c>
      <c r="R173" s="143"/>
      <c r="S173" s="143"/>
      <c r="T173" s="143"/>
      <c r="U173" s="143"/>
      <c r="V173" s="143"/>
      <c r="W173" s="143"/>
      <c r="X173" s="143"/>
      <c r="Y173" s="143"/>
      <c r="Z173" s="143"/>
      <c r="AA173" s="143"/>
    </row>
    <row r="174" spans="1:27" x14ac:dyDescent="0.25">
      <c r="A174" s="70">
        <f>'SlNr für Antrag §24a'!B170</f>
        <v>17202</v>
      </c>
      <c r="B174" s="70" t="str">
        <f>'SlNr für Antrag §24a'!C170</f>
        <v>4</v>
      </c>
      <c r="C174" s="70" t="str">
        <f>IF('SlNr für Antrag §24a'!D170&lt;&gt;"",'SlNr für Antrag §24a'!D170,"")</f>
        <v/>
      </c>
      <c r="D174" s="70" t="str">
        <f>'SlNr für Antrag §24a'!H170</f>
        <v>Bau- und Abbruchholz</v>
      </c>
      <c r="E174" s="70" t="str">
        <f>'SlNr für Antrag §24a'!I170</f>
        <v>Altholz stofflich</v>
      </c>
      <c r="F174" s="69" t="str">
        <f>IF(AND('SlNr für Antrag §24a'!S170="x",'SlNr für Antrag §24a'!T170="x"),'SlNr für Antrag §24a'!U170,IF('SlNr für Antrag §24a'!S170="x","--",IF('SlNr für Antrag §24a'!T170="x",'SlNr für Antrag §24a'!U170,"**")))</f>
        <v>--</v>
      </c>
      <c r="G174" s="69" t="str">
        <f>(IF('SlNr für Antrag §24a'!AL170&lt;&gt;"",'SlNr für Antrag §24a'!AL170&amp;K174,IF(K174&lt;&gt;"",K174,IF('SlNr für Antrag §24a'!V170="X","?","**"))))</f>
        <v>**</v>
      </c>
      <c r="H174" s="131"/>
      <c r="I174" s="124"/>
      <c r="J174" s="118">
        <f>'SlNr für Antrag §24a'!AM170</f>
        <v>0</v>
      </c>
      <c r="K174" s="121"/>
      <c r="L174" s="121" t="str">
        <f>'SlNr für Antrag §24a'!AT170</f>
        <v>Nein</v>
      </c>
      <c r="M174" s="161" t="str">
        <f>'SlNr für Antrag §24a'!AV170</f>
        <v>-</v>
      </c>
      <c r="N174" s="157" t="str">
        <f>IF('SlNr für Antrag §24a'!AU170&gt;0,"Wird auto. genehmigt!","")</f>
        <v/>
      </c>
      <c r="P174" s="96" t="str">
        <f>'SlNr für Antrag §24a'!AP170</f>
        <v>X</v>
      </c>
      <c r="R174" s="143"/>
      <c r="S174" s="143"/>
      <c r="T174" s="143"/>
      <c r="U174" s="143"/>
      <c r="V174" s="143"/>
      <c r="W174" s="143"/>
      <c r="X174" s="143"/>
      <c r="Y174" s="143"/>
      <c r="Z174" s="143"/>
      <c r="AA174" s="143"/>
    </row>
    <row r="175" spans="1:27" x14ac:dyDescent="0.25">
      <c r="A175" s="70">
        <f>'SlNr für Antrag §24a'!B171</f>
        <v>17203</v>
      </c>
      <c r="B175" s="70" t="str">
        <f>'SlNr für Antrag §24a'!C171</f>
        <v/>
      </c>
      <c r="C175" s="70" t="str">
        <f>IF('SlNr für Antrag §24a'!D171&lt;&gt;"",'SlNr für Antrag §24a'!D171,"")</f>
        <v/>
      </c>
      <c r="D175" s="70" t="str">
        <f>'SlNr für Antrag §24a'!H171</f>
        <v>Holzwolle</v>
      </c>
      <c r="E175" s="70" t="str">
        <f>'SlNr für Antrag §24a'!I171</f>
        <v xml:space="preserve"> </v>
      </c>
      <c r="F175" s="69" t="str">
        <f>IF(AND('SlNr für Antrag §24a'!S171="x",'SlNr für Antrag §24a'!T171="x"),'SlNr für Antrag §24a'!U171,IF('SlNr für Antrag §24a'!S171="x","--",IF('SlNr für Antrag §24a'!T171="x",'SlNr für Antrag §24a'!U171,"**")))</f>
        <v>--</v>
      </c>
      <c r="G175" s="69" t="str">
        <f>(IF('SlNr für Antrag §24a'!AL171&lt;&gt;"",'SlNr für Antrag §24a'!AL171&amp;K175,IF(K175&lt;&gt;"",K175,IF('SlNr für Antrag §24a'!V171="X","?","**"))))</f>
        <v>**</v>
      </c>
      <c r="H175" s="131"/>
      <c r="I175" s="124"/>
      <c r="J175" s="118">
        <f>'SlNr für Antrag §24a'!AM171</f>
        <v>0</v>
      </c>
      <c r="K175" s="121"/>
      <c r="L175" s="121" t="str">
        <f>'SlNr für Antrag §24a'!AT171</f>
        <v>Nein</v>
      </c>
      <c r="M175" s="161" t="str">
        <f>'SlNr für Antrag §24a'!AV171</f>
        <v>-</v>
      </c>
      <c r="N175" s="157" t="str">
        <f>IF('SlNr für Antrag §24a'!AU171&gt;0,"Wird auto. genehmigt!","")</f>
        <v/>
      </c>
      <c r="P175" s="96" t="str">
        <f>'SlNr für Antrag §24a'!AP171</f>
        <v>X</v>
      </c>
      <c r="R175" s="143"/>
      <c r="S175" s="143"/>
      <c r="T175" s="143"/>
      <c r="U175" s="143"/>
      <c r="V175" s="143"/>
      <c r="W175" s="143"/>
      <c r="X175" s="143"/>
      <c r="Y175" s="143"/>
      <c r="Z175" s="143"/>
      <c r="AA175" s="143"/>
    </row>
    <row r="176" spans="1:27" x14ac:dyDescent="0.25">
      <c r="A176" s="70">
        <f>'SlNr für Antrag §24a'!B172</f>
        <v>17207</v>
      </c>
      <c r="B176" s="70" t="str">
        <f>'SlNr für Antrag §24a'!C172</f>
        <v/>
      </c>
      <c r="C176" s="70" t="str">
        <f>IF('SlNr für Antrag §24a'!D172&lt;&gt;"",'SlNr für Antrag §24a'!D172,"")</f>
        <v>g</v>
      </c>
      <c r="D176" s="70" t="str">
        <f>'SlNr für Antrag §24a'!H172</f>
        <v>Eisenbahnschwellen</v>
      </c>
      <c r="E176" s="70" t="str">
        <f>'SlNr für Antrag §24a'!I172</f>
        <v xml:space="preserve"> </v>
      </c>
      <c r="F176" s="69" t="str">
        <f>IF(AND('SlNr für Antrag §24a'!S172="x",'SlNr für Antrag §24a'!T172="x"),'SlNr für Antrag §24a'!U172,IF('SlNr für Antrag §24a'!S172="x","--",IF('SlNr für Antrag §24a'!T172="x",'SlNr für Antrag §24a'!U172,"**")))</f>
        <v>**</v>
      </c>
      <c r="G176" s="69" t="str">
        <f>(IF('SlNr für Antrag §24a'!AL172&lt;&gt;"",'SlNr für Antrag §24a'!AL172&amp;K176,IF(K176&lt;&gt;"",K176,IF('SlNr für Antrag §24a'!V172="X","?","**"))))</f>
        <v>**</v>
      </c>
      <c r="H176" s="131"/>
      <c r="I176" s="124"/>
      <c r="J176" s="118">
        <f>'SlNr für Antrag §24a'!AM172</f>
        <v>0</v>
      </c>
      <c r="K176" s="121"/>
      <c r="L176" s="121" t="str">
        <f>'SlNr für Antrag §24a'!AT172</f>
        <v>Ja</v>
      </c>
      <c r="M176" s="161" t="str">
        <f>'SlNr für Antrag §24a'!AV172</f>
        <v>-</v>
      </c>
      <c r="N176" s="157" t="str">
        <f>IF('SlNr für Antrag §24a'!AU172&gt;0,"Wird auto. genehmigt!","")</f>
        <v/>
      </c>
      <c r="P176" s="96" t="str">
        <f>'SlNr für Antrag §24a'!AP172</f>
        <v/>
      </c>
      <c r="R176" s="143"/>
      <c r="S176" s="143"/>
      <c r="T176" s="143"/>
      <c r="U176" s="143"/>
      <c r="V176" s="143"/>
      <c r="W176" s="143"/>
      <c r="X176" s="143"/>
      <c r="Y176" s="143"/>
      <c r="Z176" s="143"/>
      <c r="AA176" s="143"/>
    </row>
    <row r="177" spans="1:27" x14ac:dyDescent="0.25">
      <c r="A177" s="70">
        <f>'SlNr für Antrag §24a'!B173</f>
        <v>17207</v>
      </c>
      <c r="B177" s="70" t="str">
        <f>'SlNr für Antrag §24a'!C173</f>
        <v>88</v>
      </c>
      <c r="C177" s="70" t="str">
        <f>IF('SlNr für Antrag §24a'!D173&lt;&gt;"",'SlNr für Antrag §24a'!D173,"")</f>
        <v/>
      </c>
      <c r="D177" s="70" t="str">
        <f>'SlNr für Antrag §24a'!H173</f>
        <v>Eisenbahnschwellen</v>
      </c>
      <c r="E177" s="70" t="str">
        <f>'SlNr für Antrag §24a'!I173</f>
        <v>ausgestuft</v>
      </c>
      <c r="F177" s="69" t="str">
        <f>IF(AND('SlNr für Antrag §24a'!S173="x",'SlNr für Antrag §24a'!T173="x"),'SlNr für Antrag §24a'!U173,IF('SlNr für Antrag §24a'!S173="x","--",IF('SlNr für Antrag §24a'!T173="x",'SlNr für Antrag §24a'!U173,"**")))</f>
        <v>**</v>
      </c>
      <c r="G177" s="69" t="str">
        <f>(IF('SlNr für Antrag §24a'!AL173&lt;&gt;"",'SlNr für Antrag §24a'!AL173&amp;K177,IF(K177&lt;&gt;"",K177,IF('SlNr für Antrag §24a'!V173="X","?","**"))))</f>
        <v>**</v>
      </c>
      <c r="H177" s="131"/>
      <c r="I177" s="124"/>
      <c r="J177" s="118">
        <f>'SlNr für Antrag §24a'!AM173</f>
        <v>0</v>
      </c>
      <c r="K177" s="121"/>
      <c r="L177" s="121" t="str">
        <f>'SlNr für Antrag §24a'!AT173</f>
        <v>Ja</v>
      </c>
      <c r="M177" s="161" t="str">
        <f>'SlNr für Antrag §24a'!AV173</f>
        <v>-</v>
      </c>
      <c r="N177" s="157" t="str">
        <f>IF('SlNr für Antrag §24a'!AU173&gt;0,"Wird auto. genehmigt!","")</f>
        <v/>
      </c>
      <c r="P177" s="96" t="str">
        <f>'SlNr für Antrag §24a'!AP173</f>
        <v/>
      </c>
      <c r="R177" s="143"/>
      <c r="S177" s="143"/>
      <c r="T177" s="143"/>
      <c r="U177" s="143"/>
      <c r="V177" s="143"/>
      <c r="W177" s="143"/>
      <c r="X177" s="143"/>
      <c r="Y177" s="143"/>
      <c r="Z177" s="143"/>
      <c r="AA177" s="143"/>
    </row>
    <row r="178" spans="1:27" ht="34.200000000000003" x14ac:dyDescent="0.25">
      <c r="A178" s="70">
        <f>'SlNr für Antrag §24a'!B174</f>
        <v>17208</v>
      </c>
      <c r="B178" s="70" t="str">
        <f>'SlNr für Antrag §24a'!C174</f>
        <v/>
      </c>
      <c r="C178" s="70" t="str">
        <f>IF('SlNr für Antrag §24a'!D174&lt;&gt;"",'SlNr für Antrag §24a'!D174,"")</f>
        <v>g</v>
      </c>
      <c r="D178" s="70" t="str">
        <f>'SlNr für Antrag §24a'!H174</f>
        <v>Holz (zB Pfähle und Masten), salzimprägniert, mit gefahrenrelevanten Eigenschaften</v>
      </c>
      <c r="E178" s="70" t="str">
        <f>'SlNr für Antrag §24a'!I174</f>
        <v xml:space="preserve"> </v>
      </c>
      <c r="F178" s="69" t="str">
        <f>IF(AND('SlNr für Antrag §24a'!S174="x",'SlNr für Antrag §24a'!T174="x"),'SlNr für Antrag §24a'!U174,IF('SlNr für Antrag §24a'!S174="x","--",IF('SlNr für Antrag §24a'!T174="x",'SlNr für Antrag §24a'!U174,"**")))</f>
        <v>**</v>
      </c>
      <c r="G178" s="69" t="str">
        <f>(IF('SlNr für Antrag §24a'!AL174&lt;&gt;"",'SlNr für Antrag §24a'!AL174&amp;K178,IF(K178&lt;&gt;"",K178,IF('SlNr für Antrag §24a'!V174="X","?","**"))))</f>
        <v>**</v>
      </c>
      <c r="H178" s="131"/>
      <c r="I178" s="124"/>
      <c r="J178" s="118">
        <f>'SlNr für Antrag §24a'!AM174</f>
        <v>0</v>
      </c>
      <c r="K178" s="121"/>
      <c r="L178" s="121" t="str">
        <f>'SlNr für Antrag §24a'!AT174</f>
        <v>Ja</v>
      </c>
      <c r="M178" s="161" t="str">
        <f>'SlNr für Antrag §24a'!AV174</f>
        <v>-</v>
      </c>
      <c r="N178" s="157" t="str">
        <f>IF('SlNr für Antrag §24a'!AU174&gt;0,"Wird auto. genehmigt!","")</f>
        <v/>
      </c>
      <c r="P178" s="96" t="str">
        <f>'SlNr für Antrag §24a'!AP174</f>
        <v/>
      </c>
      <c r="R178" s="143"/>
      <c r="S178" s="143"/>
      <c r="T178" s="143"/>
      <c r="U178" s="143"/>
      <c r="V178" s="143"/>
      <c r="W178" s="143"/>
      <c r="X178" s="143"/>
      <c r="Y178" s="143"/>
      <c r="Z178" s="143"/>
      <c r="AA178" s="143"/>
    </row>
    <row r="179" spans="1:27" ht="22.8" x14ac:dyDescent="0.25">
      <c r="A179" s="70">
        <f>'SlNr für Antrag §24a'!B175</f>
        <v>17209</v>
      </c>
      <c r="B179" s="70" t="str">
        <f>'SlNr für Antrag §24a'!C175</f>
        <v/>
      </c>
      <c r="C179" s="70" t="str">
        <f>IF('SlNr für Antrag §24a'!D175&lt;&gt;"",'SlNr für Antrag §24a'!D175,"")</f>
        <v>g</v>
      </c>
      <c r="D179" s="70" t="str">
        <f>'SlNr für Antrag §24a'!H175</f>
        <v>Holz (zB Pfähle und Masten), teerölimprägniert</v>
      </c>
      <c r="E179" s="70" t="str">
        <f>'SlNr für Antrag §24a'!I175</f>
        <v xml:space="preserve"> </v>
      </c>
      <c r="F179" s="69" t="str">
        <f>IF(AND('SlNr für Antrag §24a'!S175="x",'SlNr für Antrag §24a'!T175="x"),'SlNr für Antrag §24a'!U175,IF('SlNr für Antrag §24a'!S175="x","--",IF('SlNr für Antrag §24a'!T175="x",'SlNr für Antrag §24a'!U175,"**")))</f>
        <v>**</v>
      </c>
      <c r="G179" s="69" t="str">
        <f>(IF('SlNr für Antrag §24a'!AL175&lt;&gt;"",'SlNr für Antrag §24a'!AL175&amp;K179,IF(K179&lt;&gt;"",K179,IF('SlNr für Antrag §24a'!V175="X","?","**"))))</f>
        <v>**</v>
      </c>
      <c r="H179" s="131"/>
      <c r="I179" s="124"/>
      <c r="J179" s="118">
        <f>'SlNr für Antrag §24a'!AM175</f>
        <v>0</v>
      </c>
      <c r="K179" s="121"/>
      <c r="L179" s="121" t="str">
        <f>'SlNr für Antrag §24a'!AT175</f>
        <v>Ja</v>
      </c>
      <c r="M179" s="161" t="str">
        <f>'SlNr für Antrag §24a'!AV175</f>
        <v>-</v>
      </c>
      <c r="N179" s="157" t="str">
        <f>IF('SlNr für Antrag §24a'!AU175&gt;0,"Wird auto. genehmigt!","")</f>
        <v/>
      </c>
      <c r="P179" s="96" t="str">
        <f>'SlNr für Antrag §24a'!AP175</f>
        <v/>
      </c>
      <c r="R179" s="143"/>
      <c r="S179" s="143"/>
      <c r="T179" s="143"/>
      <c r="U179" s="143"/>
      <c r="V179" s="143"/>
      <c r="W179" s="143"/>
      <c r="X179" s="143"/>
      <c r="Y179" s="143"/>
      <c r="Z179" s="143"/>
      <c r="AA179" s="143"/>
    </row>
    <row r="180" spans="1:27" ht="22.8" x14ac:dyDescent="0.25">
      <c r="A180" s="70">
        <f>'SlNr für Antrag §24a'!B176</f>
        <v>17209</v>
      </c>
      <c r="B180" s="70" t="str">
        <f>'SlNr für Antrag §24a'!C176</f>
        <v>88</v>
      </c>
      <c r="C180" s="70" t="str">
        <f>IF('SlNr für Antrag §24a'!D176&lt;&gt;"",'SlNr für Antrag §24a'!D176,"")</f>
        <v/>
      </c>
      <c r="D180" s="70" t="str">
        <f>'SlNr für Antrag §24a'!H176</f>
        <v>Holz (zB Pfähle und Masten), teerölimprägniert</v>
      </c>
      <c r="E180" s="70" t="str">
        <f>'SlNr für Antrag §24a'!I176</f>
        <v>ausgestuft</v>
      </c>
      <c r="F180" s="69" t="str">
        <f>IF(AND('SlNr für Antrag §24a'!S176="x",'SlNr für Antrag §24a'!T176="x"),'SlNr für Antrag §24a'!U176,IF('SlNr für Antrag §24a'!S176="x","--",IF('SlNr für Antrag §24a'!T176="x",'SlNr für Antrag §24a'!U176,"**")))</f>
        <v>**</v>
      </c>
      <c r="G180" s="69" t="str">
        <f>(IF('SlNr für Antrag §24a'!AL176&lt;&gt;"",'SlNr für Antrag §24a'!AL176&amp;K180,IF(K180&lt;&gt;"",K180,IF('SlNr für Antrag §24a'!V176="X","?","**"))))</f>
        <v>**</v>
      </c>
      <c r="H180" s="131"/>
      <c r="I180" s="124"/>
      <c r="J180" s="118">
        <f>'SlNr für Antrag §24a'!AM176</f>
        <v>0</v>
      </c>
      <c r="K180" s="121"/>
      <c r="L180" s="121" t="str">
        <f>'SlNr für Antrag §24a'!AT176</f>
        <v>Ja</v>
      </c>
      <c r="M180" s="161" t="str">
        <f>'SlNr für Antrag §24a'!AV176</f>
        <v>-</v>
      </c>
      <c r="N180" s="157" t="str">
        <f>IF('SlNr für Antrag §24a'!AU176&gt;0,"Wird auto. genehmigt!","")</f>
        <v/>
      </c>
      <c r="P180" s="96" t="str">
        <f>'SlNr für Antrag §24a'!AP176</f>
        <v/>
      </c>
      <c r="R180" s="143"/>
      <c r="S180" s="143"/>
      <c r="T180" s="143"/>
      <c r="U180" s="143"/>
      <c r="V180" s="143"/>
      <c r="W180" s="143"/>
      <c r="X180" s="143"/>
      <c r="Y180" s="143"/>
      <c r="Z180" s="143"/>
      <c r="AA180" s="143"/>
    </row>
    <row r="181" spans="1:27" ht="57" x14ac:dyDescent="0.25">
      <c r="A181" s="70">
        <f>'SlNr für Antrag §24a'!B177</f>
        <v>17211</v>
      </c>
      <c r="B181" s="70" t="str">
        <f>'SlNr für Antrag §24a'!C177</f>
        <v/>
      </c>
      <c r="C181" s="70" t="str">
        <f>IF('SlNr für Antrag §24a'!D177&lt;&gt;"",'SlNr für Antrag §24a'!D177,"")</f>
        <v/>
      </c>
      <c r="D181" s="70" t="str">
        <f>'SlNr für Antrag §24a'!H177</f>
        <v>Sägemehl und -späne, durch organische Chemikalien (zB ausgehärtete Lacke, organische Beschichtungen) verunreinigt, ohne gefahrenrelevante Eigenschaften</v>
      </c>
      <c r="E181" s="70" t="str">
        <f>'SlNr für Antrag §24a'!I177</f>
        <v xml:space="preserve"> </v>
      </c>
      <c r="F181" s="69" t="str">
        <f>IF(AND('SlNr für Antrag §24a'!S177="x",'SlNr für Antrag §24a'!T177="x"),'SlNr für Antrag §24a'!U177,IF('SlNr für Antrag §24a'!S177="x","--",IF('SlNr für Antrag §24a'!T177="x",'SlNr für Antrag §24a'!U177,"**")))</f>
        <v>--</v>
      </c>
      <c r="G181" s="69" t="str">
        <f>(IF('SlNr für Antrag §24a'!AL177&lt;&gt;"",'SlNr für Antrag §24a'!AL177&amp;K181,IF(K181&lt;&gt;"",K181,IF('SlNr für Antrag §24a'!V177="X","?","**"))))</f>
        <v>**</v>
      </c>
      <c r="H181" s="131"/>
      <c r="I181" s="124"/>
      <c r="J181" s="118">
        <f>'SlNr für Antrag §24a'!AM177</f>
        <v>0</v>
      </c>
      <c r="K181" s="121"/>
      <c r="L181" s="121" t="str">
        <f>'SlNr für Antrag §24a'!AT177</f>
        <v>Nein</v>
      </c>
      <c r="M181" s="161" t="str">
        <f>'SlNr für Antrag §24a'!AV177</f>
        <v>-</v>
      </c>
      <c r="N181" s="157" t="str">
        <f>IF('SlNr für Antrag §24a'!AU177&gt;0,"Wird auto. genehmigt!","")</f>
        <v/>
      </c>
      <c r="P181" s="96" t="str">
        <f>'SlNr für Antrag §24a'!AP177</f>
        <v>X</v>
      </c>
      <c r="R181" s="143"/>
      <c r="S181" s="143"/>
      <c r="T181" s="143"/>
      <c r="U181" s="143"/>
      <c r="V181" s="143"/>
      <c r="W181" s="143"/>
      <c r="X181" s="143"/>
      <c r="Y181" s="143"/>
      <c r="Z181" s="143"/>
      <c r="AA181" s="143"/>
    </row>
    <row r="182" spans="1:27" ht="57" x14ac:dyDescent="0.25">
      <c r="A182" s="70">
        <f>'SlNr für Antrag §24a'!B178</f>
        <v>17212</v>
      </c>
      <c r="B182" s="70" t="str">
        <f>'SlNr für Antrag §24a'!C178</f>
        <v/>
      </c>
      <c r="C182" s="70" t="str">
        <f>IF('SlNr für Antrag §24a'!D178&lt;&gt;"",'SlNr für Antrag §24a'!D178,"")</f>
        <v/>
      </c>
      <c r="D182" s="70" t="str">
        <f>'SlNr für Antrag §24a'!H178</f>
        <v>Sägemehl und -späne, durch anorganische Chemikalien (zB Säuren, Laugen, Salze) verunreinigt, ohne gefahrenrelevante Eigenschaften</v>
      </c>
      <c r="E182" s="70" t="str">
        <f>'SlNr für Antrag §24a'!I178</f>
        <v xml:space="preserve"> </v>
      </c>
      <c r="F182" s="69" t="str">
        <f>IF(AND('SlNr für Antrag §24a'!S178="x",'SlNr für Antrag §24a'!T178="x"),'SlNr für Antrag §24a'!U178,IF('SlNr für Antrag §24a'!S178="x","--",IF('SlNr für Antrag §24a'!T178="x",'SlNr für Antrag §24a'!U178,"**")))</f>
        <v>--</v>
      </c>
      <c r="G182" s="69" t="str">
        <f>(IF('SlNr für Antrag §24a'!AL178&lt;&gt;"",'SlNr für Antrag §24a'!AL178&amp;K182,IF(K182&lt;&gt;"",K182,IF('SlNr für Antrag §24a'!V178="X","?","**"))))</f>
        <v>**</v>
      </c>
      <c r="H182" s="131"/>
      <c r="I182" s="124"/>
      <c r="J182" s="118">
        <f>'SlNr für Antrag §24a'!AM178</f>
        <v>0</v>
      </c>
      <c r="K182" s="121"/>
      <c r="L182" s="121" t="str">
        <f>'SlNr für Antrag §24a'!AT178</f>
        <v>Nein</v>
      </c>
      <c r="M182" s="161" t="str">
        <f>'SlNr für Antrag §24a'!AV178</f>
        <v>-</v>
      </c>
      <c r="N182" s="157" t="str">
        <f>IF('SlNr für Antrag §24a'!AU178&gt;0,"Wird auto. genehmigt!","")</f>
        <v/>
      </c>
      <c r="P182" s="96" t="str">
        <f>'SlNr für Antrag §24a'!AP178</f>
        <v>X</v>
      </c>
      <c r="R182" s="143"/>
      <c r="S182" s="143"/>
      <c r="T182" s="143"/>
      <c r="U182" s="143"/>
      <c r="V182" s="143"/>
      <c r="W182" s="143"/>
      <c r="X182" s="143"/>
      <c r="Y182" s="143"/>
      <c r="Z182" s="143"/>
      <c r="AA182" s="143"/>
    </row>
    <row r="183" spans="1:27" ht="57" x14ac:dyDescent="0.25">
      <c r="A183" s="70">
        <f>'SlNr für Antrag §24a'!B179</f>
        <v>17213</v>
      </c>
      <c r="B183" s="70" t="str">
        <f>'SlNr für Antrag §24a'!C179</f>
        <v/>
      </c>
      <c r="C183" s="70" t="str">
        <f>IF('SlNr für Antrag §24a'!D179&lt;&gt;"",'SlNr für Antrag §24a'!D179,"")</f>
        <v>g</v>
      </c>
      <c r="D183" s="70" t="str">
        <f>'SlNr für Antrag §24a'!H179</f>
        <v>Holzemballagen, Holzabfälle und Holzwolle, durch organische Chemikalien (zB Mineralöle, Lösemittel, nicht ausgehärtete Lacke) verunreinigt</v>
      </c>
      <c r="E183" s="70" t="str">
        <f>'SlNr für Antrag §24a'!I179</f>
        <v xml:space="preserve"> </v>
      </c>
      <c r="F183" s="69" t="str">
        <f>IF(AND('SlNr für Antrag §24a'!S179="x",'SlNr für Antrag §24a'!T179="x"),'SlNr für Antrag §24a'!U179,IF('SlNr für Antrag §24a'!S179="x","--",IF('SlNr für Antrag §24a'!T179="x",'SlNr für Antrag §24a'!U179,"**")))</f>
        <v>**</v>
      </c>
      <c r="G183" s="69" t="str">
        <f>(IF('SlNr für Antrag §24a'!AL179&lt;&gt;"",'SlNr für Antrag §24a'!AL179&amp;K183,IF(K183&lt;&gt;"",K183,IF('SlNr für Antrag §24a'!V179="X","?","**"))))</f>
        <v>**</v>
      </c>
      <c r="H183" s="131"/>
      <c r="I183" s="124"/>
      <c r="J183" s="118">
        <f>'SlNr für Antrag §24a'!AM179</f>
        <v>0</v>
      </c>
      <c r="K183" s="121"/>
      <c r="L183" s="121" t="str">
        <f>'SlNr für Antrag §24a'!AT179</f>
        <v>Ja</v>
      </c>
      <c r="M183" s="161" t="str">
        <f>'SlNr für Antrag §24a'!AV179</f>
        <v>-</v>
      </c>
      <c r="N183" s="157" t="str">
        <f>IF('SlNr für Antrag §24a'!AU179&gt;0,"Wird auto. genehmigt!","")</f>
        <v/>
      </c>
      <c r="P183" s="96" t="str">
        <f>'SlNr für Antrag §24a'!AP179</f>
        <v/>
      </c>
      <c r="R183" s="143"/>
      <c r="S183" s="143"/>
      <c r="T183" s="143"/>
      <c r="U183" s="143"/>
      <c r="V183" s="143"/>
      <c r="W183" s="143"/>
      <c r="X183" s="143"/>
      <c r="Y183" s="143"/>
      <c r="Z183" s="143"/>
      <c r="AA183" s="143"/>
    </row>
    <row r="184" spans="1:27" ht="45.6" x14ac:dyDescent="0.25">
      <c r="A184" s="70">
        <f>'SlNr für Antrag §24a'!B180</f>
        <v>17214</v>
      </c>
      <c r="B184" s="70" t="str">
        <f>'SlNr für Antrag §24a'!C180</f>
        <v/>
      </c>
      <c r="C184" s="70" t="str">
        <f>IF('SlNr für Antrag §24a'!D180&lt;&gt;"",'SlNr für Antrag §24a'!D180,"")</f>
        <v>g</v>
      </c>
      <c r="D184" s="70" t="str">
        <f>'SlNr für Antrag §24a'!H180</f>
        <v>Holzemballagen, Holzabfälle und Holzwolle, durch anorganische Chemikalien (zB Säuren, Laugen, Salze) verunreinigt</v>
      </c>
      <c r="E184" s="70" t="str">
        <f>'SlNr für Antrag §24a'!I180</f>
        <v xml:space="preserve"> </v>
      </c>
      <c r="F184" s="69" t="str">
        <f>IF(AND('SlNr für Antrag §24a'!S180="x",'SlNr für Antrag §24a'!T180="x"),'SlNr für Antrag §24a'!U180,IF('SlNr für Antrag §24a'!S180="x","--",IF('SlNr für Antrag §24a'!T180="x",'SlNr für Antrag §24a'!U180,"**")))</f>
        <v>**</v>
      </c>
      <c r="G184" s="69" t="str">
        <f>(IF('SlNr für Antrag §24a'!AL180&lt;&gt;"",'SlNr für Antrag §24a'!AL180&amp;K184,IF(K184&lt;&gt;"",K184,IF('SlNr für Antrag §24a'!V180="X","?","**"))))</f>
        <v>**</v>
      </c>
      <c r="H184" s="131"/>
      <c r="I184" s="124"/>
      <c r="J184" s="118">
        <f>'SlNr für Antrag §24a'!AM180</f>
        <v>0</v>
      </c>
      <c r="K184" s="121"/>
      <c r="L184" s="121" t="str">
        <f>'SlNr für Antrag §24a'!AT180</f>
        <v>Ja</v>
      </c>
      <c r="M184" s="161" t="str">
        <f>'SlNr für Antrag §24a'!AV180</f>
        <v>-</v>
      </c>
      <c r="N184" s="157" t="str">
        <f>IF('SlNr für Antrag §24a'!AU180&gt;0,"Wird auto. genehmigt!","")</f>
        <v/>
      </c>
      <c r="P184" s="96" t="str">
        <f>'SlNr für Antrag §24a'!AP180</f>
        <v/>
      </c>
      <c r="R184" s="143"/>
      <c r="S184" s="143"/>
      <c r="T184" s="143"/>
      <c r="U184" s="143"/>
      <c r="V184" s="143"/>
      <c r="W184" s="143"/>
      <c r="X184" s="143"/>
      <c r="Y184" s="143"/>
      <c r="Z184" s="143"/>
      <c r="AA184" s="143"/>
    </row>
    <row r="185" spans="1:27" ht="34.200000000000003" x14ac:dyDescent="0.25">
      <c r="A185" s="70">
        <f>'SlNr für Antrag §24a'!B181</f>
        <v>17215</v>
      </c>
      <c r="B185" s="70" t="str">
        <f>'SlNr für Antrag §24a'!C181</f>
        <v/>
      </c>
      <c r="C185" s="70" t="str">
        <f>IF('SlNr für Antrag §24a'!D181&lt;&gt;"",'SlNr für Antrag §24a'!D181,"")</f>
        <v/>
      </c>
      <c r="D185" s="70" t="str">
        <f>'SlNr für Antrag §24a'!H181</f>
        <v>Holz (zB Pfähle und Masten), salzimprägniert, ohne gefahrenrelevante Eigenschaften</v>
      </c>
      <c r="E185" s="70" t="str">
        <f>'SlNr für Antrag §24a'!I181</f>
        <v xml:space="preserve"> </v>
      </c>
      <c r="F185" s="69" t="str">
        <f>IF(AND('SlNr für Antrag §24a'!S181="x",'SlNr für Antrag §24a'!T181="x"),'SlNr für Antrag §24a'!U181,IF('SlNr für Antrag §24a'!S181="x","--",IF('SlNr für Antrag §24a'!T181="x",'SlNr für Antrag §24a'!U181,"**")))</f>
        <v>--</v>
      </c>
      <c r="G185" s="69" t="str">
        <f>(IF('SlNr für Antrag §24a'!AL181&lt;&gt;"",'SlNr für Antrag §24a'!AL181&amp;K185,IF(K185&lt;&gt;"",K185,IF('SlNr für Antrag §24a'!V181="X","?","**"))))</f>
        <v>**</v>
      </c>
      <c r="H185" s="131"/>
      <c r="I185" s="124"/>
      <c r="J185" s="118">
        <f>'SlNr für Antrag §24a'!AM181</f>
        <v>0</v>
      </c>
      <c r="K185" s="121"/>
      <c r="L185" s="121" t="str">
        <f>'SlNr für Antrag §24a'!AT181</f>
        <v>Nein</v>
      </c>
      <c r="M185" s="161" t="str">
        <f>'SlNr für Antrag §24a'!AV181</f>
        <v>-</v>
      </c>
      <c r="N185" s="157" t="str">
        <f>IF('SlNr für Antrag §24a'!AU181&gt;0,"Wird auto. genehmigt!","")</f>
        <v/>
      </c>
      <c r="P185" s="96" t="str">
        <f>'SlNr für Antrag §24a'!AP181</f>
        <v>X</v>
      </c>
      <c r="R185" s="143"/>
      <c r="S185" s="143"/>
      <c r="T185" s="143"/>
      <c r="U185" s="143"/>
      <c r="V185" s="143"/>
      <c r="W185" s="143"/>
      <c r="X185" s="143"/>
      <c r="Y185" s="143"/>
      <c r="Z185" s="143"/>
      <c r="AA185" s="143"/>
    </row>
    <row r="186" spans="1:27" ht="68.400000000000006" x14ac:dyDescent="0.25">
      <c r="A186" s="70">
        <f>'SlNr für Antrag §24a'!B182</f>
        <v>17216</v>
      </c>
      <c r="B186" s="70" t="str">
        <f>'SlNr für Antrag §24a'!C182</f>
        <v/>
      </c>
      <c r="C186" s="70" t="str">
        <f>IF('SlNr für Antrag §24a'!D182&lt;&gt;"",'SlNr für Antrag §24a'!D182,"")</f>
        <v>g</v>
      </c>
      <c r="D186" s="70" t="str">
        <f>'SlNr für Antrag §24a'!H182</f>
        <v>Sägemehl und ‑späne, durch organische Chemikalien (zB Mineralöle, Lösemittel, nicht ausgehärtete Lacke) verunreinigt, mit gefahrenrelevanten Eigenschaften</v>
      </c>
      <c r="E186" s="70" t="str">
        <f>'SlNr für Antrag §24a'!I182</f>
        <v xml:space="preserve"> </v>
      </c>
      <c r="F186" s="69" t="str">
        <f>IF(AND('SlNr für Antrag §24a'!S182="x",'SlNr für Antrag §24a'!T182="x"),'SlNr für Antrag §24a'!U182,IF('SlNr für Antrag §24a'!S182="x","--",IF('SlNr für Antrag §24a'!T182="x",'SlNr für Antrag §24a'!U182,"**")))</f>
        <v>**</v>
      </c>
      <c r="G186" s="69" t="str">
        <f>(IF('SlNr für Antrag §24a'!AL182&lt;&gt;"",'SlNr für Antrag §24a'!AL182&amp;K186,IF(K186&lt;&gt;"",K186,IF('SlNr für Antrag §24a'!V182="X","?","**"))))</f>
        <v>**</v>
      </c>
      <c r="H186" s="131"/>
      <c r="I186" s="124"/>
      <c r="J186" s="118">
        <f>'SlNr für Antrag §24a'!AM182</f>
        <v>0</v>
      </c>
      <c r="K186" s="121"/>
      <c r="L186" s="121" t="str">
        <f>'SlNr für Antrag §24a'!AT182</f>
        <v>Ja</v>
      </c>
      <c r="M186" s="161" t="str">
        <f>'SlNr für Antrag §24a'!AV182</f>
        <v>-</v>
      </c>
      <c r="N186" s="157" t="str">
        <f>IF('SlNr für Antrag §24a'!AU182&gt;0,"Wird auto. genehmigt!","")</f>
        <v/>
      </c>
      <c r="P186" s="96" t="str">
        <f>'SlNr für Antrag §24a'!AP182</f>
        <v/>
      </c>
      <c r="R186" s="143"/>
      <c r="S186" s="143"/>
      <c r="T186" s="143"/>
      <c r="U186" s="143"/>
      <c r="V186" s="143"/>
      <c r="W186" s="143"/>
      <c r="X186" s="143"/>
      <c r="Y186" s="143"/>
      <c r="Z186" s="143"/>
      <c r="AA186" s="143"/>
    </row>
    <row r="187" spans="1:27" ht="57" x14ac:dyDescent="0.25">
      <c r="A187" s="70">
        <f>'SlNr für Antrag §24a'!B183</f>
        <v>17217</v>
      </c>
      <c r="B187" s="70" t="str">
        <f>'SlNr für Antrag §24a'!C183</f>
        <v/>
      </c>
      <c r="C187" s="70" t="str">
        <f>IF('SlNr für Antrag §24a'!D183&lt;&gt;"",'SlNr für Antrag §24a'!D183,"")</f>
        <v>g</v>
      </c>
      <c r="D187" s="70" t="str">
        <f>'SlNr für Antrag §24a'!H183</f>
        <v>Sägemehl und ‑späne, durch anorganische Chemikalien (zB Säuren, Laugen, Salze) verunreinigt, mit gefahrenrelevanten Eigenschaften</v>
      </c>
      <c r="E187" s="70" t="str">
        <f>'SlNr für Antrag §24a'!I183</f>
        <v xml:space="preserve"> </v>
      </c>
      <c r="F187" s="69" t="str">
        <f>IF(AND('SlNr für Antrag §24a'!S183="x",'SlNr für Antrag §24a'!T183="x"),'SlNr für Antrag §24a'!U183,IF('SlNr für Antrag §24a'!S183="x","--",IF('SlNr für Antrag §24a'!T183="x",'SlNr für Antrag §24a'!U183,"**")))</f>
        <v>**</v>
      </c>
      <c r="G187" s="69" t="str">
        <f>(IF('SlNr für Antrag §24a'!AL183&lt;&gt;"",'SlNr für Antrag §24a'!AL183&amp;K187,IF(K187&lt;&gt;"",K187,IF('SlNr für Antrag §24a'!V183="X","?","**"))))</f>
        <v>**</v>
      </c>
      <c r="H187" s="131"/>
      <c r="I187" s="124"/>
      <c r="J187" s="118">
        <f>'SlNr für Antrag §24a'!AM183</f>
        <v>0</v>
      </c>
      <c r="K187" s="121"/>
      <c r="L187" s="121" t="str">
        <f>'SlNr für Antrag §24a'!AT183</f>
        <v>Ja</v>
      </c>
      <c r="M187" s="161" t="str">
        <f>'SlNr für Antrag §24a'!AV183</f>
        <v>-</v>
      </c>
      <c r="N187" s="157" t="str">
        <f>IF('SlNr für Antrag §24a'!AU183&gt;0,"Wird auto. genehmigt!","")</f>
        <v/>
      </c>
      <c r="P187" s="96" t="str">
        <f>'SlNr für Antrag §24a'!AP183</f>
        <v/>
      </c>
      <c r="R187" s="143"/>
      <c r="S187" s="143"/>
      <c r="T187" s="143"/>
      <c r="U187" s="143"/>
      <c r="V187" s="143"/>
      <c r="W187" s="143"/>
      <c r="X187" s="143"/>
      <c r="Y187" s="143"/>
      <c r="Z187" s="143"/>
      <c r="AA187" s="143"/>
    </row>
    <row r="188" spans="1:27" ht="34.200000000000003" x14ac:dyDescent="0.25">
      <c r="A188" s="70">
        <f>'SlNr für Antrag §24a'!B184</f>
        <v>17218</v>
      </c>
      <c r="B188" s="70" t="str">
        <f>'SlNr für Antrag §24a'!C184</f>
        <v/>
      </c>
      <c r="C188" s="70" t="str">
        <f>IF('SlNr für Antrag §24a'!D184&lt;&gt;"",'SlNr für Antrag §24a'!D184,"")</f>
        <v/>
      </c>
      <c r="D188" s="70" t="str">
        <f>'SlNr für Antrag §24a'!H184</f>
        <v>Holzabfälle, organisch behandelt (zB ausgehärtete Lacke, organische Beschichtungen)</v>
      </c>
      <c r="E188" s="70" t="str">
        <f>'SlNr für Antrag §24a'!I184</f>
        <v xml:space="preserve"> </v>
      </c>
      <c r="F188" s="69" t="str">
        <f>IF(AND('SlNr für Antrag §24a'!S184="x",'SlNr für Antrag §24a'!T184="x"),'SlNr für Antrag §24a'!U184,IF('SlNr für Antrag §24a'!S184="x","--",IF('SlNr für Antrag §24a'!T184="x",'SlNr für Antrag §24a'!U184,"**")))</f>
        <v>--</v>
      </c>
      <c r="G188" s="69" t="str">
        <f>(IF('SlNr für Antrag §24a'!AL184&lt;&gt;"",'SlNr für Antrag §24a'!AL184&amp;K188,IF(K188&lt;&gt;"",K188,IF('SlNr für Antrag §24a'!V184="X","?","**"))))</f>
        <v>**</v>
      </c>
      <c r="H188" s="131"/>
      <c r="I188" s="124"/>
      <c r="J188" s="118">
        <f>'SlNr für Antrag §24a'!AM184</f>
        <v>0</v>
      </c>
      <c r="K188" s="121"/>
      <c r="L188" s="121" t="str">
        <f>'SlNr für Antrag §24a'!AT184</f>
        <v>Nein</v>
      </c>
      <c r="M188" s="161" t="str">
        <f>'SlNr für Antrag §24a'!AV184</f>
        <v>-</v>
      </c>
      <c r="N188" s="157" t="str">
        <f>IF('SlNr für Antrag §24a'!AU184&gt;0,"Wird auto. genehmigt!","")</f>
        <v/>
      </c>
      <c r="P188" s="96" t="str">
        <f>'SlNr für Antrag §24a'!AP184</f>
        <v>X</v>
      </c>
      <c r="R188" s="143"/>
      <c r="S188" s="143"/>
      <c r="T188" s="143"/>
      <c r="U188" s="143"/>
      <c r="V188" s="143"/>
      <c r="W188" s="143"/>
      <c r="X188" s="143"/>
      <c r="Y188" s="143"/>
      <c r="Z188" s="143"/>
      <c r="AA188" s="143"/>
    </row>
    <row r="189" spans="1:27" x14ac:dyDescent="0.25">
      <c r="A189" s="70">
        <f>'SlNr für Antrag §24a'!B185</f>
        <v>17219</v>
      </c>
      <c r="B189" s="70" t="str">
        <f>'SlNr für Antrag §24a'!C185</f>
        <v/>
      </c>
      <c r="C189" s="70" t="str">
        <f>IF('SlNr für Antrag §24a'!D185&lt;&gt;"",'SlNr für Antrag §24a'!D185,"")</f>
        <v/>
      </c>
      <c r="D189" s="70" t="str">
        <f>'SlNr für Antrag §24a'!H185</f>
        <v>Recyclingholz, qualitätsgesichert</v>
      </c>
      <c r="E189" s="70" t="str">
        <f>'SlNr für Antrag §24a'!I185</f>
        <v xml:space="preserve"> </v>
      </c>
      <c r="F189" s="69" t="str">
        <f>IF(AND('SlNr für Antrag §24a'!S185="x",'SlNr für Antrag §24a'!T185="x"),'SlNr für Antrag §24a'!U185,IF('SlNr für Antrag §24a'!S185="x","--",IF('SlNr für Antrag §24a'!T185="x",'SlNr für Antrag §24a'!U185,"**")))</f>
        <v>--</v>
      </c>
      <c r="G189" s="69" t="str">
        <f>(IF('SlNr für Antrag §24a'!AL185&lt;&gt;"",'SlNr für Antrag §24a'!AL185&amp;K189,IF(K189&lt;&gt;"",K189,IF('SlNr für Antrag §24a'!V185="X","?","**"))))</f>
        <v>**</v>
      </c>
      <c r="H189" s="131"/>
      <c r="I189" s="124"/>
      <c r="J189" s="118">
        <f>'SlNr für Antrag §24a'!AM185</f>
        <v>0</v>
      </c>
      <c r="K189" s="121"/>
      <c r="L189" s="121" t="str">
        <f>'SlNr für Antrag §24a'!AT185</f>
        <v>Nein</v>
      </c>
      <c r="M189" s="161" t="str">
        <f>'SlNr für Antrag §24a'!AV185</f>
        <v>-</v>
      </c>
      <c r="N189" s="157" t="str">
        <f>IF('SlNr für Antrag §24a'!AU185&gt;0,"Wird auto. genehmigt!","")</f>
        <v/>
      </c>
      <c r="P189" s="96" t="str">
        <f>'SlNr für Antrag §24a'!AP185</f>
        <v>X</v>
      </c>
      <c r="R189" s="143"/>
      <c r="S189" s="143"/>
      <c r="T189" s="143"/>
      <c r="U189" s="143"/>
      <c r="V189" s="143"/>
      <c r="W189" s="143"/>
      <c r="X189" s="143"/>
      <c r="Y189" s="143"/>
      <c r="Z189" s="143"/>
      <c r="AA189" s="143"/>
    </row>
    <row r="190" spans="1:27" ht="22.8" x14ac:dyDescent="0.25">
      <c r="A190" s="70">
        <f>'SlNr für Antrag §24a'!B186</f>
        <v>18101</v>
      </c>
      <c r="B190" s="70" t="str">
        <f>'SlNr für Antrag §24a'!C186</f>
        <v/>
      </c>
      <c r="C190" s="70" t="str">
        <f>IF('SlNr für Antrag §24a'!D186&lt;&gt;"",'SlNr für Antrag §24a'!D186,"")</f>
        <v/>
      </c>
      <c r="D190" s="70" t="str">
        <f>'SlNr für Antrag §24a'!H186</f>
        <v>Rückstände aus der Zellstoffherstellung</v>
      </c>
      <c r="E190" s="70" t="str">
        <f>'SlNr für Antrag §24a'!I186</f>
        <v xml:space="preserve"> </v>
      </c>
      <c r="F190" s="69" t="str">
        <f>IF(AND('SlNr für Antrag §24a'!S186="x",'SlNr für Antrag §24a'!T186="x"),'SlNr für Antrag §24a'!U186,IF('SlNr für Antrag §24a'!S186="x","--",IF('SlNr für Antrag §24a'!T186="x",'SlNr für Antrag §24a'!U186,"**")))</f>
        <v>--</v>
      </c>
      <c r="G190" s="69" t="str">
        <f>(IF('SlNr für Antrag §24a'!AL186&lt;&gt;"",'SlNr für Antrag §24a'!AL186&amp;K190,IF(K190&lt;&gt;"",K190,IF('SlNr für Antrag §24a'!V186="X","?","**"))))</f>
        <v>**</v>
      </c>
      <c r="H190" s="131"/>
      <c r="I190" s="124"/>
      <c r="J190" s="118">
        <f>'SlNr für Antrag §24a'!AM186</f>
        <v>0</v>
      </c>
      <c r="K190" s="121"/>
      <c r="L190" s="121" t="str">
        <f>'SlNr für Antrag §24a'!AT186</f>
        <v>Nein</v>
      </c>
      <c r="M190" s="161" t="str">
        <f>'SlNr für Antrag §24a'!AV186</f>
        <v>-</v>
      </c>
      <c r="N190" s="157" t="str">
        <f>IF('SlNr für Antrag §24a'!AU186&gt;0,"Wird auto. genehmigt!","")</f>
        <v/>
      </c>
      <c r="P190" s="96" t="str">
        <f>'SlNr für Antrag §24a'!AP186</f>
        <v>X</v>
      </c>
      <c r="R190" s="143"/>
      <c r="S190" s="143"/>
      <c r="T190" s="143"/>
      <c r="U190" s="143"/>
      <c r="V190" s="143"/>
      <c r="W190" s="143"/>
      <c r="X190" s="143"/>
      <c r="Y190" s="143"/>
      <c r="Z190" s="143"/>
      <c r="AA190" s="143"/>
    </row>
    <row r="191" spans="1:27" ht="22.8" x14ac:dyDescent="0.25">
      <c r="A191" s="70">
        <f>'SlNr für Antrag §24a'!B187</f>
        <v>18101</v>
      </c>
      <c r="B191" s="70" t="str">
        <f>'SlNr für Antrag §24a'!C187</f>
        <v>77</v>
      </c>
      <c r="C191" s="70" t="str">
        <f>IF('SlNr für Antrag §24a'!D187&lt;&gt;"",'SlNr für Antrag §24a'!D187,"")</f>
        <v>g</v>
      </c>
      <c r="D191" s="70" t="str">
        <f>'SlNr für Antrag §24a'!H187</f>
        <v>Rückstände aus der Zellstoffherstellung</v>
      </c>
      <c r="E191" s="70" t="str">
        <f>'SlNr für Antrag §24a'!I187</f>
        <v>gefährlich kontaminiert</v>
      </c>
      <c r="F191" s="69" t="str">
        <f>IF(AND('SlNr für Antrag §24a'!S187="x",'SlNr für Antrag §24a'!T187="x"),'SlNr für Antrag §24a'!U187,IF('SlNr für Antrag §24a'!S187="x","--",IF('SlNr für Antrag §24a'!T187="x",'SlNr für Antrag §24a'!U187,"**")))</f>
        <v>**</v>
      </c>
      <c r="G191" s="69" t="str">
        <f>(IF('SlNr für Antrag §24a'!AL187&lt;&gt;"",'SlNr für Antrag §24a'!AL187&amp;K191,IF(K191&lt;&gt;"",K191,IF('SlNr für Antrag §24a'!V187="X","?","**"))))</f>
        <v>**</v>
      </c>
      <c r="H191" s="131"/>
      <c r="I191" s="124"/>
      <c r="J191" s="118">
        <f>'SlNr für Antrag §24a'!AM187</f>
        <v>0</v>
      </c>
      <c r="K191" s="121"/>
      <c r="L191" s="121" t="str">
        <f>'SlNr für Antrag §24a'!AT187</f>
        <v>Ja</v>
      </c>
      <c r="M191" s="161" t="str">
        <f>'SlNr für Antrag §24a'!AV187</f>
        <v>-</v>
      </c>
      <c r="N191" s="157" t="str">
        <f>IF('SlNr für Antrag §24a'!AU187&gt;0,"Wird auto. genehmigt!","")</f>
        <v/>
      </c>
      <c r="P191" s="96" t="str">
        <f>'SlNr für Antrag §24a'!AP187</f>
        <v/>
      </c>
      <c r="R191" s="143"/>
      <c r="S191" s="143"/>
      <c r="T191" s="143"/>
      <c r="U191" s="143"/>
      <c r="V191" s="143"/>
      <c r="W191" s="143"/>
      <c r="X191" s="143"/>
      <c r="Y191" s="143"/>
      <c r="Z191" s="143"/>
      <c r="AA191" s="143"/>
    </row>
    <row r="192" spans="1:27" ht="34.200000000000003" x14ac:dyDescent="0.25">
      <c r="A192" s="70">
        <f>'SlNr für Antrag §24a'!B188</f>
        <v>18102</v>
      </c>
      <c r="B192" s="70" t="str">
        <f>'SlNr für Antrag §24a'!C188</f>
        <v/>
      </c>
      <c r="C192" s="70" t="str">
        <f>IF('SlNr für Antrag §24a'!D188&lt;&gt;"",'SlNr für Antrag §24a'!D188,"")</f>
        <v/>
      </c>
      <c r="D192" s="70" t="str">
        <f>'SlNr für Antrag §24a'!H188</f>
        <v>Rückstände aus der Chemikalienrückgewinnung der Zellstoffherstellung</v>
      </c>
      <c r="E192" s="70" t="str">
        <f>'SlNr für Antrag §24a'!I188</f>
        <v xml:space="preserve"> </v>
      </c>
      <c r="F192" s="69" t="str">
        <f>IF(AND('SlNr für Antrag §24a'!S188="x",'SlNr für Antrag §24a'!T188="x"),'SlNr für Antrag §24a'!U188,IF('SlNr für Antrag §24a'!S188="x","--",IF('SlNr für Antrag §24a'!T188="x",'SlNr für Antrag §24a'!U188,"**")))</f>
        <v>**</v>
      </c>
      <c r="G192" s="69" t="str">
        <f>(IF('SlNr für Antrag §24a'!AL188&lt;&gt;"",'SlNr für Antrag §24a'!AL188&amp;K192,IF(K192&lt;&gt;"",K192,IF('SlNr für Antrag §24a'!V188="X","?","**"))))</f>
        <v>**</v>
      </c>
      <c r="H192" s="131"/>
      <c r="I192" s="124"/>
      <c r="J192" s="118">
        <f>'SlNr für Antrag §24a'!AM188</f>
        <v>0</v>
      </c>
      <c r="K192" s="121"/>
      <c r="L192" s="121" t="str">
        <f>'SlNr für Antrag §24a'!AT188</f>
        <v>Ja</v>
      </c>
      <c r="M192" s="161" t="str">
        <f>'SlNr für Antrag §24a'!AV188</f>
        <v>-</v>
      </c>
      <c r="N192" s="157" t="str">
        <f>IF('SlNr für Antrag §24a'!AU188&gt;0,"Wird auto. genehmigt!","")</f>
        <v/>
      </c>
      <c r="P192" s="96" t="str">
        <f>'SlNr für Antrag §24a'!AP188</f>
        <v/>
      </c>
      <c r="R192" s="143"/>
      <c r="S192" s="143"/>
      <c r="T192" s="143"/>
      <c r="U192" s="143"/>
      <c r="V192" s="143"/>
      <c r="W192" s="143"/>
      <c r="X192" s="143"/>
      <c r="Y192" s="143"/>
      <c r="Z192" s="143"/>
      <c r="AA192" s="143"/>
    </row>
    <row r="193" spans="1:27" ht="34.200000000000003" x14ac:dyDescent="0.25">
      <c r="A193" s="70">
        <f>'SlNr für Antrag §24a'!B189</f>
        <v>18102</v>
      </c>
      <c r="B193" s="70" t="str">
        <f>'SlNr für Antrag §24a'!C189</f>
        <v>77</v>
      </c>
      <c r="C193" s="70" t="str">
        <f>IF('SlNr für Antrag §24a'!D189&lt;&gt;"",'SlNr für Antrag §24a'!D189,"")</f>
        <v>g</v>
      </c>
      <c r="D193" s="70" t="str">
        <f>'SlNr für Antrag §24a'!H189</f>
        <v>Rückstände aus der Chemikalienrückgewinnung der Zellstoffherstellung</v>
      </c>
      <c r="E193" s="70" t="str">
        <f>'SlNr für Antrag §24a'!I189</f>
        <v>gefährlich kontaminiert</v>
      </c>
      <c r="F193" s="69" t="str">
        <f>IF(AND('SlNr für Antrag §24a'!S189="x",'SlNr für Antrag §24a'!T189="x"),'SlNr für Antrag §24a'!U189,IF('SlNr für Antrag §24a'!S189="x","--",IF('SlNr für Antrag §24a'!T189="x",'SlNr für Antrag §24a'!U189,"**")))</f>
        <v>**</v>
      </c>
      <c r="G193" s="69" t="str">
        <f>(IF('SlNr für Antrag §24a'!AL189&lt;&gt;"",'SlNr für Antrag §24a'!AL189&amp;K193,IF(K193&lt;&gt;"",K193,IF('SlNr für Antrag §24a'!V189="X","?","**"))))</f>
        <v>**</v>
      </c>
      <c r="H193" s="131"/>
      <c r="I193" s="124"/>
      <c r="J193" s="118">
        <f>'SlNr für Antrag §24a'!AM189</f>
        <v>0</v>
      </c>
      <c r="K193" s="121"/>
      <c r="L193" s="121" t="str">
        <f>'SlNr für Antrag §24a'!AT189</f>
        <v>Ja</v>
      </c>
      <c r="M193" s="161" t="str">
        <f>'SlNr für Antrag §24a'!AV189</f>
        <v>-</v>
      </c>
      <c r="N193" s="157" t="str">
        <f>IF('SlNr für Antrag §24a'!AU189&gt;0,"Wird auto. genehmigt!","")</f>
        <v/>
      </c>
      <c r="P193" s="96" t="str">
        <f>'SlNr für Antrag §24a'!AP189</f>
        <v/>
      </c>
      <c r="R193" s="143"/>
      <c r="S193" s="143"/>
      <c r="T193" s="143"/>
      <c r="U193" s="143"/>
      <c r="V193" s="143"/>
      <c r="W193" s="143"/>
      <c r="X193" s="143"/>
      <c r="Y193" s="143"/>
      <c r="Z193" s="143"/>
      <c r="AA193" s="143"/>
    </row>
    <row r="194" spans="1:27" ht="34.200000000000003" x14ac:dyDescent="0.25">
      <c r="A194" s="70">
        <f>'SlNr für Antrag §24a'!B190</f>
        <v>18401</v>
      </c>
      <c r="B194" s="70" t="str">
        <f>'SlNr für Antrag §24a'!C190</f>
        <v/>
      </c>
      <c r="C194" s="70" t="str">
        <f>IF('SlNr für Antrag §24a'!D190&lt;&gt;"",'SlNr für Antrag §24a'!D190,"")</f>
        <v/>
      </c>
      <c r="D194" s="70" t="str">
        <f>'SlNr für Antrag §24a'!H190</f>
        <v>Rückstände aus der Papiergewinnung ohne Altpapieraufbereitung</v>
      </c>
      <c r="E194" s="70" t="str">
        <f>'SlNr für Antrag §24a'!I190</f>
        <v xml:space="preserve"> </v>
      </c>
      <c r="F194" s="69" t="str">
        <f>IF(AND('SlNr für Antrag §24a'!S190="x",'SlNr für Antrag §24a'!T190="x"),'SlNr für Antrag §24a'!U190,IF('SlNr für Antrag §24a'!S190="x","--",IF('SlNr für Antrag §24a'!T190="x",'SlNr für Antrag §24a'!U190,"**")))</f>
        <v>--</v>
      </c>
      <c r="G194" s="69" t="str">
        <f>(IF('SlNr für Antrag §24a'!AL190&lt;&gt;"",'SlNr für Antrag §24a'!AL190&amp;K194,IF(K194&lt;&gt;"",K194,IF('SlNr für Antrag §24a'!V190="X","?","**"))))</f>
        <v>**</v>
      </c>
      <c r="H194" s="131"/>
      <c r="I194" s="124"/>
      <c r="J194" s="118">
        <f>'SlNr für Antrag §24a'!AM190</f>
        <v>0</v>
      </c>
      <c r="K194" s="121"/>
      <c r="L194" s="121" t="str">
        <f>'SlNr für Antrag §24a'!AT190</f>
        <v>Nein</v>
      </c>
      <c r="M194" s="161" t="str">
        <f>'SlNr für Antrag §24a'!AV190</f>
        <v>-</v>
      </c>
      <c r="N194" s="157" t="str">
        <f>IF('SlNr für Antrag §24a'!AU190&gt;0,"Wird auto. genehmigt!","")</f>
        <v/>
      </c>
      <c r="P194" s="96" t="str">
        <f>'SlNr für Antrag §24a'!AP190</f>
        <v>X</v>
      </c>
      <c r="R194" s="143"/>
      <c r="S194" s="143"/>
      <c r="T194" s="143"/>
      <c r="U194" s="143"/>
      <c r="V194" s="143"/>
      <c r="W194" s="143"/>
      <c r="X194" s="143"/>
      <c r="Y194" s="143"/>
      <c r="Z194" s="143"/>
      <c r="AA194" s="143"/>
    </row>
    <row r="195" spans="1:27" ht="34.200000000000003" x14ac:dyDescent="0.25">
      <c r="A195" s="70">
        <f>'SlNr für Antrag §24a'!B191</f>
        <v>18401</v>
      </c>
      <c r="B195" s="70" t="str">
        <f>'SlNr für Antrag §24a'!C191</f>
        <v>77</v>
      </c>
      <c r="C195" s="70" t="str">
        <f>IF('SlNr für Antrag §24a'!D191&lt;&gt;"",'SlNr für Antrag §24a'!D191,"")</f>
        <v>g</v>
      </c>
      <c r="D195" s="70" t="str">
        <f>'SlNr für Antrag §24a'!H191</f>
        <v>Rückstände aus der Papiergewinnung ohne Altpapieraufbereitung</v>
      </c>
      <c r="E195" s="70" t="str">
        <f>'SlNr für Antrag §24a'!I191</f>
        <v>gefährlich kontaminiert</v>
      </c>
      <c r="F195" s="69" t="str">
        <f>IF(AND('SlNr für Antrag §24a'!S191="x",'SlNr für Antrag §24a'!T191="x"),'SlNr für Antrag §24a'!U191,IF('SlNr für Antrag §24a'!S191="x","--",IF('SlNr für Antrag §24a'!T191="x",'SlNr für Antrag §24a'!U191,"**")))</f>
        <v>**</v>
      </c>
      <c r="G195" s="69" t="str">
        <f>(IF('SlNr für Antrag §24a'!AL191&lt;&gt;"",'SlNr für Antrag §24a'!AL191&amp;K195,IF(K195&lt;&gt;"",K195,IF('SlNr für Antrag §24a'!V191="X","?","**"))))</f>
        <v>**</v>
      </c>
      <c r="H195" s="131"/>
      <c r="I195" s="124"/>
      <c r="J195" s="118">
        <f>'SlNr für Antrag §24a'!AM191</f>
        <v>0</v>
      </c>
      <c r="K195" s="121"/>
      <c r="L195" s="121" t="str">
        <f>'SlNr für Antrag §24a'!AT191</f>
        <v>Ja</v>
      </c>
      <c r="M195" s="161" t="str">
        <f>'SlNr für Antrag §24a'!AV191</f>
        <v>-</v>
      </c>
      <c r="N195" s="157" t="str">
        <f>IF('SlNr für Antrag §24a'!AU191&gt;0,"Wird auto. genehmigt!","")</f>
        <v/>
      </c>
      <c r="P195" s="96" t="str">
        <f>'SlNr für Antrag §24a'!AP191</f>
        <v/>
      </c>
      <c r="R195" s="143"/>
      <c r="S195" s="143"/>
      <c r="T195" s="143"/>
      <c r="U195" s="143"/>
      <c r="V195" s="143"/>
      <c r="W195" s="143"/>
      <c r="X195" s="143"/>
      <c r="Y195" s="143"/>
      <c r="Z195" s="143"/>
      <c r="AA195" s="143"/>
    </row>
    <row r="196" spans="1:27" ht="34.200000000000003" x14ac:dyDescent="0.25">
      <c r="A196" s="70">
        <f>'SlNr für Antrag §24a'!B192</f>
        <v>18407</v>
      </c>
      <c r="B196" s="70" t="str">
        <f>'SlNr für Antrag §24a'!C192</f>
        <v/>
      </c>
      <c r="C196" s="70" t="str">
        <f>IF('SlNr für Antrag §24a'!D192&lt;&gt;"",'SlNr für Antrag §24a'!D192,"")</f>
        <v/>
      </c>
      <c r="D196" s="70" t="str">
        <f>'SlNr für Antrag §24a'!H192</f>
        <v>Rückstände aus der Altpapierverarbeitung (zB Spuckstoffe, Rejekte)</v>
      </c>
      <c r="E196" s="70" t="str">
        <f>'SlNr für Antrag §24a'!I192</f>
        <v xml:space="preserve"> </v>
      </c>
      <c r="F196" s="69" t="str">
        <f>IF(AND('SlNr für Antrag §24a'!S192="x",'SlNr für Antrag §24a'!T192="x"),'SlNr für Antrag §24a'!U192,IF('SlNr für Antrag §24a'!S192="x","--",IF('SlNr für Antrag §24a'!T192="x",'SlNr für Antrag §24a'!U192,"**")))</f>
        <v>--</v>
      </c>
      <c r="G196" s="69" t="str">
        <f>(IF('SlNr für Antrag §24a'!AL192&lt;&gt;"",'SlNr für Antrag §24a'!AL192&amp;K196,IF(K196&lt;&gt;"",K196,IF('SlNr für Antrag §24a'!V192="X","?","**"))))</f>
        <v>**</v>
      </c>
      <c r="H196" s="131"/>
      <c r="I196" s="124"/>
      <c r="J196" s="118">
        <f>'SlNr für Antrag §24a'!AM192</f>
        <v>0</v>
      </c>
      <c r="K196" s="121"/>
      <c r="L196" s="121" t="str">
        <f>'SlNr für Antrag §24a'!AT192</f>
        <v>Nein</v>
      </c>
      <c r="M196" s="161" t="str">
        <f>'SlNr für Antrag §24a'!AV192</f>
        <v>-</v>
      </c>
      <c r="N196" s="157" t="str">
        <f>IF('SlNr für Antrag §24a'!AU192&gt;0,"Wird auto. genehmigt!","")</f>
        <v/>
      </c>
      <c r="P196" s="96" t="str">
        <f>'SlNr für Antrag §24a'!AP192</f>
        <v>X</v>
      </c>
      <c r="R196" s="143"/>
      <c r="S196" s="143"/>
      <c r="T196" s="143"/>
      <c r="U196" s="143"/>
      <c r="V196" s="143"/>
      <c r="W196" s="143"/>
      <c r="X196" s="143"/>
      <c r="Y196" s="143"/>
      <c r="Z196" s="143"/>
      <c r="AA196" s="143"/>
    </row>
    <row r="197" spans="1:27" ht="34.200000000000003" x14ac:dyDescent="0.25">
      <c r="A197" s="70">
        <f>'SlNr für Antrag §24a'!B193</f>
        <v>18407</v>
      </c>
      <c r="B197" s="70" t="str">
        <f>'SlNr für Antrag §24a'!C193</f>
        <v>77</v>
      </c>
      <c r="C197" s="70" t="str">
        <f>IF('SlNr für Antrag §24a'!D193&lt;&gt;"",'SlNr für Antrag §24a'!D193,"")</f>
        <v>g</v>
      </c>
      <c r="D197" s="70" t="str">
        <f>'SlNr für Antrag §24a'!H193</f>
        <v>Rückstände aus der Altpapierverarbeitung (zB Spuckstoffe, Rejekte)</v>
      </c>
      <c r="E197" s="70" t="str">
        <f>'SlNr für Antrag §24a'!I193</f>
        <v>gefährlich kontaminiert</v>
      </c>
      <c r="F197" s="69" t="str">
        <f>IF(AND('SlNr für Antrag §24a'!S193="x",'SlNr für Antrag §24a'!T193="x"),'SlNr für Antrag §24a'!U193,IF('SlNr für Antrag §24a'!S193="x","--",IF('SlNr für Antrag §24a'!T193="x",'SlNr für Antrag §24a'!U193,"**")))</f>
        <v>**</v>
      </c>
      <c r="G197" s="69" t="str">
        <f>(IF('SlNr für Antrag §24a'!AL193&lt;&gt;"",'SlNr für Antrag §24a'!AL193&amp;K197,IF(K197&lt;&gt;"",K197,IF('SlNr für Antrag §24a'!V193="X","?","**"))))</f>
        <v>**</v>
      </c>
      <c r="H197" s="131"/>
      <c r="I197" s="124"/>
      <c r="J197" s="118">
        <f>'SlNr für Antrag §24a'!AM193</f>
        <v>0</v>
      </c>
      <c r="K197" s="121"/>
      <c r="L197" s="121" t="str">
        <f>'SlNr für Antrag §24a'!AT193</f>
        <v>Ja</v>
      </c>
      <c r="M197" s="161" t="str">
        <f>'SlNr für Antrag §24a'!AV193</f>
        <v>-</v>
      </c>
      <c r="N197" s="157" t="str">
        <f>IF('SlNr für Antrag §24a'!AU193&gt;0,"Wird auto. genehmigt!","")</f>
        <v/>
      </c>
      <c r="P197" s="96" t="str">
        <f>'SlNr für Antrag §24a'!AP193</f>
        <v/>
      </c>
      <c r="R197" s="143"/>
      <c r="S197" s="143"/>
      <c r="T197" s="143"/>
      <c r="U197" s="143"/>
      <c r="V197" s="143"/>
      <c r="W197" s="143"/>
      <c r="X197" s="143"/>
      <c r="Y197" s="143"/>
      <c r="Z197" s="143"/>
      <c r="AA197" s="143"/>
    </row>
    <row r="198" spans="1:27" ht="22.8" x14ac:dyDescent="0.25">
      <c r="A198" s="70">
        <f>'SlNr für Antrag §24a'!B194</f>
        <v>18408</v>
      </c>
      <c r="B198" s="70" t="str">
        <f>'SlNr für Antrag §24a'!C194</f>
        <v/>
      </c>
      <c r="C198" s="70" t="str">
        <f>IF('SlNr für Antrag §24a'!D194&lt;&gt;"",'SlNr für Antrag §24a'!D194,"")</f>
        <v/>
      </c>
      <c r="D198" s="70" t="str">
        <f>'SlNr für Antrag §24a'!H194</f>
        <v>Abfälle aus der Zelluloseregeneratfaserherstellung</v>
      </c>
      <c r="E198" s="70" t="str">
        <f>'SlNr für Antrag §24a'!I194</f>
        <v xml:space="preserve"> </v>
      </c>
      <c r="F198" s="69" t="str">
        <f>IF(AND('SlNr für Antrag §24a'!S194="x",'SlNr für Antrag §24a'!T194="x"),'SlNr für Antrag §24a'!U194,IF('SlNr für Antrag §24a'!S194="x","--",IF('SlNr für Antrag §24a'!T194="x",'SlNr für Antrag §24a'!U194,"**")))</f>
        <v>--</v>
      </c>
      <c r="G198" s="69" t="str">
        <f>(IF('SlNr für Antrag §24a'!AL194&lt;&gt;"",'SlNr für Antrag §24a'!AL194&amp;K198,IF(K198&lt;&gt;"",K198,IF('SlNr für Antrag §24a'!V194="X","?","**"))))</f>
        <v>**</v>
      </c>
      <c r="H198" s="131"/>
      <c r="I198" s="124"/>
      <c r="J198" s="118">
        <f>'SlNr für Antrag §24a'!AM194</f>
        <v>0</v>
      </c>
      <c r="K198" s="121"/>
      <c r="L198" s="121" t="str">
        <f>'SlNr für Antrag §24a'!AT194</f>
        <v>Nein</v>
      </c>
      <c r="M198" s="161" t="str">
        <f>'SlNr für Antrag §24a'!AV194</f>
        <v>-</v>
      </c>
      <c r="N198" s="157" t="str">
        <f>IF('SlNr für Antrag §24a'!AU194&gt;0,"Wird auto. genehmigt!","")</f>
        <v/>
      </c>
      <c r="P198" s="96" t="str">
        <f>'SlNr für Antrag §24a'!AP194</f>
        <v>X</v>
      </c>
      <c r="R198" s="143"/>
      <c r="S198" s="143"/>
      <c r="T198" s="143"/>
      <c r="U198" s="143"/>
      <c r="V198" s="143"/>
      <c r="W198" s="143"/>
      <c r="X198" s="143"/>
      <c r="Y198" s="143"/>
      <c r="Z198" s="143"/>
      <c r="AA198" s="143"/>
    </row>
    <row r="199" spans="1:27" ht="22.8" x14ac:dyDescent="0.25">
      <c r="A199" s="70">
        <f>'SlNr für Antrag §24a'!B195</f>
        <v>18408</v>
      </c>
      <c r="B199" s="70" t="str">
        <f>'SlNr für Antrag §24a'!C195</f>
        <v>77</v>
      </c>
      <c r="C199" s="70" t="str">
        <f>IF('SlNr für Antrag §24a'!D195&lt;&gt;"",'SlNr für Antrag §24a'!D195,"")</f>
        <v>g</v>
      </c>
      <c r="D199" s="70" t="str">
        <f>'SlNr für Antrag §24a'!H195</f>
        <v>Abfälle aus der Zelluloseregeneratfaserherstellung</v>
      </c>
      <c r="E199" s="70" t="str">
        <f>'SlNr für Antrag §24a'!I195</f>
        <v>gefährlich kontaminiert</v>
      </c>
      <c r="F199" s="69" t="str">
        <f>IF(AND('SlNr für Antrag §24a'!S195="x",'SlNr für Antrag §24a'!T195="x"),'SlNr für Antrag §24a'!U195,IF('SlNr für Antrag §24a'!S195="x","--",IF('SlNr für Antrag §24a'!T195="x",'SlNr für Antrag §24a'!U195,"**")))</f>
        <v>**</v>
      </c>
      <c r="G199" s="69" t="str">
        <f>(IF('SlNr für Antrag §24a'!AL195&lt;&gt;"",'SlNr für Antrag §24a'!AL195&amp;K199,IF(K199&lt;&gt;"",K199,IF('SlNr für Antrag §24a'!V195="X","?","**"))))</f>
        <v>**</v>
      </c>
      <c r="H199" s="131"/>
      <c r="I199" s="124"/>
      <c r="J199" s="118">
        <f>'SlNr für Antrag §24a'!AM195</f>
        <v>0</v>
      </c>
      <c r="K199" s="121"/>
      <c r="L199" s="121" t="str">
        <f>'SlNr für Antrag §24a'!AT195</f>
        <v>Ja</v>
      </c>
      <c r="M199" s="161" t="str">
        <f>'SlNr für Antrag §24a'!AV195</f>
        <v>-</v>
      </c>
      <c r="N199" s="157" t="str">
        <f>IF('SlNr für Antrag §24a'!AU195&gt;0,"Wird auto. genehmigt!","")</f>
        <v/>
      </c>
      <c r="P199" s="96" t="str">
        <f>'SlNr für Antrag §24a'!AP195</f>
        <v/>
      </c>
      <c r="R199" s="143"/>
      <c r="S199" s="143"/>
      <c r="T199" s="143"/>
      <c r="U199" s="143"/>
      <c r="V199" s="143"/>
      <c r="W199" s="143"/>
      <c r="X199" s="143"/>
      <c r="Y199" s="143"/>
      <c r="Z199" s="143"/>
      <c r="AA199" s="143"/>
    </row>
    <row r="200" spans="1:27" x14ac:dyDescent="0.25">
      <c r="A200" s="70">
        <f>'SlNr für Antrag §24a'!B196</f>
        <v>18701</v>
      </c>
      <c r="B200" s="70" t="str">
        <f>'SlNr für Antrag §24a'!C196</f>
        <v/>
      </c>
      <c r="C200" s="70" t="str">
        <f>IF('SlNr für Antrag §24a'!D196&lt;&gt;"",'SlNr für Antrag §24a'!D196,"")</f>
        <v/>
      </c>
      <c r="D200" s="70" t="str">
        <f>'SlNr für Antrag §24a'!H196</f>
        <v>Schnitt- und Stanzabfälle</v>
      </c>
      <c r="E200" s="70" t="str">
        <f>'SlNr für Antrag §24a'!I196</f>
        <v xml:space="preserve"> </v>
      </c>
      <c r="F200" s="69" t="str">
        <f>IF(AND('SlNr für Antrag §24a'!S196="x",'SlNr für Antrag §24a'!T196="x"),'SlNr für Antrag §24a'!U196,IF('SlNr für Antrag §24a'!S196="x","--",IF('SlNr für Antrag §24a'!T196="x",'SlNr für Antrag §24a'!U196,"**")))</f>
        <v>--</v>
      </c>
      <c r="G200" s="69" t="str">
        <f>(IF('SlNr für Antrag §24a'!AL196&lt;&gt;"",'SlNr für Antrag §24a'!AL196&amp;K200,IF(K200&lt;&gt;"",K200,IF('SlNr für Antrag §24a'!V196="X","?","**"))))</f>
        <v>**</v>
      </c>
      <c r="H200" s="131"/>
      <c r="I200" s="124"/>
      <c r="J200" s="118">
        <f>'SlNr für Antrag §24a'!AM196</f>
        <v>0</v>
      </c>
      <c r="K200" s="121"/>
      <c r="L200" s="121" t="str">
        <f>'SlNr für Antrag §24a'!AT196</f>
        <v>Nein</v>
      </c>
      <c r="M200" s="161" t="str">
        <f>'SlNr für Antrag §24a'!AV196</f>
        <v>-</v>
      </c>
      <c r="N200" s="157" t="str">
        <f>IF('SlNr für Antrag §24a'!AU196&gt;0,"Wird auto. genehmigt!","")</f>
        <v/>
      </c>
      <c r="P200" s="96" t="str">
        <f>'SlNr für Antrag §24a'!AP196</f>
        <v>X</v>
      </c>
      <c r="R200" s="143"/>
      <c r="S200" s="143"/>
      <c r="T200" s="143"/>
      <c r="U200" s="143"/>
      <c r="V200" s="143"/>
      <c r="W200" s="143"/>
      <c r="X200" s="143"/>
      <c r="Y200" s="143"/>
      <c r="Z200" s="143"/>
      <c r="AA200" s="143"/>
    </row>
    <row r="201" spans="1:27" x14ac:dyDescent="0.25">
      <c r="A201" s="70">
        <f>'SlNr für Antrag §24a'!B197</f>
        <v>18701</v>
      </c>
      <c r="B201" s="70" t="str">
        <f>'SlNr für Antrag §24a'!C197</f>
        <v>77</v>
      </c>
      <c r="C201" s="70" t="str">
        <f>IF('SlNr für Antrag §24a'!D197&lt;&gt;"",'SlNr für Antrag §24a'!D197,"")</f>
        <v>g</v>
      </c>
      <c r="D201" s="70" t="str">
        <f>'SlNr für Antrag §24a'!H197</f>
        <v>Schnitt- und Stanzabfälle</v>
      </c>
      <c r="E201" s="70" t="str">
        <f>'SlNr für Antrag §24a'!I197</f>
        <v>gefährlich kontaminiert</v>
      </c>
      <c r="F201" s="69" t="str">
        <f>IF(AND('SlNr für Antrag §24a'!S197="x",'SlNr für Antrag §24a'!T197="x"),'SlNr für Antrag §24a'!U197,IF('SlNr für Antrag §24a'!S197="x","--",IF('SlNr für Antrag §24a'!T197="x",'SlNr für Antrag §24a'!U197,"**")))</f>
        <v>**</v>
      </c>
      <c r="G201" s="69" t="str">
        <f>(IF('SlNr für Antrag §24a'!AL197&lt;&gt;"",'SlNr für Antrag §24a'!AL197&amp;K201,IF(K201&lt;&gt;"",K201,IF('SlNr für Antrag §24a'!V197="X","?","**"))))</f>
        <v>**</v>
      </c>
      <c r="H201" s="131"/>
      <c r="I201" s="124"/>
      <c r="J201" s="118">
        <f>'SlNr für Antrag §24a'!AM197</f>
        <v>0</v>
      </c>
      <c r="K201" s="121"/>
      <c r="L201" s="121" t="str">
        <f>'SlNr für Antrag §24a'!AT197</f>
        <v>Ja</v>
      </c>
      <c r="M201" s="161" t="str">
        <f>'SlNr für Antrag §24a'!AV197</f>
        <v>-</v>
      </c>
      <c r="N201" s="157" t="str">
        <f>IF('SlNr für Antrag §24a'!AU197&gt;0,"Wird auto. genehmigt!","")</f>
        <v/>
      </c>
      <c r="P201" s="96" t="str">
        <f>'SlNr für Antrag §24a'!AP197</f>
        <v/>
      </c>
      <c r="R201" s="143"/>
      <c r="S201" s="143"/>
      <c r="T201" s="143"/>
      <c r="U201" s="143"/>
      <c r="V201" s="143"/>
      <c r="W201" s="143"/>
      <c r="X201" s="143"/>
      <c r="Y201" s="143"/>
      <c r="Z201" s="143"/>
      <c r="AA201" s="143"/>
    </row>
    <row r="202" spans="1:27" x14ac:dyDescent="0.25">
      <c r="A202" s="70">
        <f>'SlNr für Antrag §24a'!B198</f>
        <v>18702</v>
      </c>
      <c r="B202" s="70" t="str">
        <f>'SlNr für Antrag §24a'!C198</f>
        <v/>
      </c>
      <c r="C202" s="70" t="str">
        <f>IF('SlNr für Antrag §24a'!D198&lt;&gt;"",'SlNr für Antrag §24a'!D198,"")</f>
        <v/>
      </c>
      <c r="D202" s="70" t="str">
        <f>'SlNr für Antrag §24a'!H198</f>
        <v>Papier und Pappe, beschichtet</v>
      </c>
      <c r="E202" s="70" t="str">
        <f>'SlNr für Antrag §24a'!I198</f>
        <v xml:space="preserve"> </v>
      </c>
      <c r="F202" s="69" t="str">
        <f>IF(AND('SlNr für Antrag §24a'!S198="x",'SlNr für Antrag §24a'!T198="x"),'SlNr für Antrag §24a'!U198,IF('SlNr für Antrag §24a'!S198="x","--",IF('SlNr für Antrag §24a'!T198="x",'SlNr für Antrag §24a'!U198,"**")))</f>
        <v>--</v>
      </c>
      <c r="G202" s="69" t="str">
        <f>(IF('SlNr für Antrag §24a'!AL198&lt;&gt;"",'SlNr für Antrag §24a'!AL198&amp;K202,IF(K202&lt;&gt;"",K202,IF('SlNr für Antrag §24a'!V198="X","?","**"))))</f>
        <v>**</v>
      </c>
      <c r="H202" s="131"/>
      <c r="I202" s="124"/>
      <c r="J202" s="118">
        <f>'SlNr für Antrag §24a'!AM198</f>
        <v>0</v>
      </c>
      <c r="K202" s="121"/>
      <c r="L202" s="121" t="str">
        <f>'SlNr für Antrag §24a'!AT198</f>
        <v>Nein</v>
      </c>
      <c r="M202" s="161" t="str">
        <f>'SlNr für Antrag §24a'!AV198</f>
        <v>-</v>
      </c>
      <c r="N202" s="157" t="str">
        <f>IF('SlNr für Antrag §24a'!AU198&gt;0,"Wird auto. genehmigt!","")</f>
        <v/>
      </c>
      <c r="P202" s="96" t="str">
        <f>'SlNr für Antrag §24a'!AP198</f>
        <v>X</v>
      </c>
      <c r="R202" s="143"/>
      <c r="S202" s="143"/>
      <c r="T202" s="143"/>
      <c r="U202" s="143"/>
      <c r="V202" s="143"/>
      <c r="W202" s="143"/>
      <c r="X202" s="143"/>
      <c r="Y202" s="143"/>
      <c r="Z202" s="143"/>
      <c r="AA202" s="143"/>
    </row>
    <row r="203" spans="1:27" x14ac:dyDescent="0.25">
      <c r="A203" s="70">
        <f>'SlNr für Antrag §24a'!B199</f>
        <v>18702</v>
      </c>
      <c r="B203" s="70" t="str">
        <f>'SlNr für Antrag §24a'!C199</f>
        <v>77</v>
      </c>
      <c r="C203" s="70" t="str">
        <f>IF('SlNr für Antrag §24a'!D199&lt;&gt;"",'SlNr für Antrag §24a'!D199,"")</f>
        <v>g</v>
      </c>
      <c r="D203" s="70" t="str">
        <f>'SlNr für Antrag §24a'!H199</f>
        <v>Papier und Pappe, beschichtet</v>
      </c>
      <c r="E203" s="70" t="str">
        <f>'SlNr für Antrag §24a'!I199</f>
        <v>gefährlich kontaminiert</v>
      </c>
      <c r="F203" s="69" t="str">
        <f>IF(AND('SlNr für Antrag §24a'!S199="x",'SlNr für Antrag §24a'!T199="x"),'SlNr für Antrag §24a'!U199,IF('SlNr für Antrag §24a'!S199="x","--",IF('SlNr für Antrag §24a'!T199="x",'SlNr für Antrag §24a'!U199,"**")))</f>
        <v>**</v>
      </c>
      <c r="G203" s="69" t="str">
        <f>(IF('SlNr für Antrag §24a'!AL199&lt;&gt;"",'SlNr für Antrag §24a'!AL199&amp;K203,IF(K203&lt;&gt;"",K203,IF('SlNr für Antrag §24a'!V199="X","?","**"))))</f>
        <v>**</v>
      </c>
      <c r="H203" s="131"/>
      <c r="I203" s="124"/>
      <c r="J203" s="118">
        <f>'SlNr für Antrag §24a'!AM199</f>
        <v>0</v>
      </c>
      <c r="K203" s="121"/>
      <c r="L203" s="121" t="str">
        <f>'SlNr für Antrag §24a'!AT199</f>
        <v>Ja</v>
      </c>
      <c r="M203" s="161" t="str">
        <f>'SlNr für Antrag §24a'!AV199</f>
        <v>-</v>
      </c>
      <c r="N203" s="157" t="str">
        <f>IF('SlNr für Antrag §24a'!AU199&gt;0,"Wird auto. genehmigt!","")</f>
        <v/>
      </c>
      <c r="P203" s="96" t="str">
        <f>'SlNr für Antrag §24a'!AP199</f>
        <v/>
      </c>
      <c r="R203" s="143"/>
      <c r="S203" s="143"/>
      <c r="T203" s="143"/>
      <c r="U203" s="143"/>
      <c r="V203" s="143"/>
      <c r="W203" s="143"/>
      <c r="X203" s="143"/>
      <c r="Y203" s="143"/>
      <c r="Z203" s="143"/>
      <c r="AA203" s="143"/>
    </row>
    <row r="204" spans="1:27" x14ac:dyDescent="0.25">
      <c r="A204" s="70">
        <f>'SlNr für Antrag §24a'!B200</f>
        <v>18703</v>
      </c>
      <c r="B204" s="70" t="str">
        <f>'SlNr für Antrag §24a'!C200</f>
        <v/>
      </c>
      <c r="C204" s="70" t="str">
        <f>IF('SlNr für Antrag §24a'!D200&lt;&gt;"",'SlNr für Antrag §24a'!D200,"")</f>
        <v/>
      </c>
      <c r="D204" s="70" t="str">
        <f>'SlNr für Antrag §24a'!H200</f>
        <v>Fotopapier</v>
      </c>
      <c r="E204" s="70" t="str">
        <f>'SlNr für Antrag §24a'!I200</f>
        <v xml:space="preserve"> </v>
      </c>
      <c r="F204" s="69" t="str">
        <f>IF(AND('SlNr für Antrag §24a'!S200="x",'SlNr für Antrag §24a'!T200="x"),'SlNr für Antrag §24a'!U200,IF('SlNr für Antrag §24a'!S200="x","--",IF('SlNr für Antrag §24a'!T200="x",'SlNr für Antrag §24a'!U200,"**")))</f>
        <v>--</v>
      </c>
      <c r="G204" s="69" t="str">
        <f>(IF('SlNr für Antrag §24a'!AL200&lt;&gt;"",'SlNr für Antrag §24a'!AL200&amp;K204,IF(K204&lt;&gt;"",K204,IF('SlNr für Antrag §24a'!V200="X","?","**"))))</f>
        <v>**</v>
      </c>
      <c r="H204" s="131"/>
      <c r="I204" s="124"/>
      <c r="J204" s="118">
        <f>'SlNr für Antrag §24a'!AM200</f>
        <v>0</v>
      </c>
      <c r="K204" s="121"/>
      <c r="L204" s="121" t="str">
        <f>'SlNr für Antrag §24a'!AT200</f>
        <v>Nein</v>
      </c>
      <c r="M204" s="161" t="str">
        <f>'SlNr für Antrag §24a'!AV200</f>
        <v>-</v>
      </c>
      <c r="N204" s="157" t="str">
        <f>IF('SlNr für Antrag §24a'!AU200&gt;0,"Wird auto. genehmigt!","")</f>
        <v/>
      </c>
      <c r="P204" s="96" t="str">
        <f>'SlNr für Antrag §24a'!AP200</f>
        <v>X</v>
      </c>
      <c r="R204" s="143"/>
      <c r="S204" s="143"/>
      <c r="T204" s="143"/>
      <c r="U204" s="143"/>
      <c r="V204" s="143"/>
      <c r="W204" s="143"/>
      <c r="X204" s="143"/>
      <c r="Y204" s="143"/>
      <c r="Z204" s="143"/>
      <c r="AA204" s="143"/>
    </row>
    <row r="205" spans="1:27" x14ac:dyDescent="0.25">
      <c r="A205" s="70">
        <f>'SlNr für Antrag §24a'!B201</f>
        <v>18703</v>
      </c>
      <c r="B205" s="70" t="str">
        <f>'SlNr für Antrag §24a'!C201</f>
        <v>77</v>
      </c>
      <c r="C205" s="70" t="str">
        <f>IF('SlNr für Antrag §24a'!D201&lt;&gt;"",'SlNr für Antrag §24a'!D201,"")</f>
        <v>g</v>
      </c>
      <c r="D205" s="70" t="str">
        <f>'SlNr für Antrag §24a'!H201</f>
        <v>Fotopapier</v>
      </c>
      <c r="E205" s="70" t="str">
        <f>'SlNr für Antrag §24a'!I201</f>
        <v>gefährlich kontaminiert</v>
      </c>
      <c r="F205" s="69" t="str">
        <f>IF(AND('SlNr für Antrag §24a'!S201="x",'SlNr für Antrag §24a'!T201="x"),'SlNr für Antrag §24a'!U201,IF('SlNr für Antrag §24a'!S201="x","--",IF('SlNr für Antrag §24a'!T201="x",'SlNr für Antrag §24a'!U201,"**")))</f>
        <v>**</v>
      </c>
      <c r="G205" s="69" t="str">
        <f>(IF('SlNr für Antrag §24a'!AL201&lt;&gt;"",'SlNr für Antrag §24a'!AL201&amp;K205,IF(K205&lt;&gt;"",K205,IF('SlNr für Antrag §24a'!V201="X","?","**"))))</f>
        <v>**</v>
      </c>
      <c r="H205" s="131"/>
      <c r="I205" s="124"/>
      <c r="J205" s="118">
        <f>'SlNr für Antrag §24a'!AM201</f>
        <v>0</v>
      </c>
      <c r="K205" s="121"/>
      <c r="L205" s="121" t="str">
        <f>'SlNr für Antrag §24a'!AT201</f>
        <v>Ja</v>
      </c>
      <c r="M205" s="161" t="str">
        <f>'SlNr für Antrag §24a'!AV201</f>
        <v>-</v>
      </c>
      <c r="N205" s="157" t="str">
        <f>IF('SlNr für Antrag §24a'!AU201&gt;0,"Wird auto. genehmigt!","")</f>
        <v/>
      </c>
      <c r="P205" s="96" t="str">
        <f>'SlNr für Antrag §24a'!AP201</f>
        <v/>
      </c>
      <c r="R205" s="143"/>
      <c r="S205" s="143"/>
      <c r="T205" s="143"/>
      <c r="U205" s="143"/>
      <c r="V205" s="143"/>
      <c r="W205" s="143"/>
      <c r="X205" s="143"/>
      <c r="Y205" s="143"/>
      <c r="Z205" s="143"/>
      <c r="AA205" s="143"/>
    </row>
    <row r="206" spans="1:27" x14ac:dyDescent="0.25">
      <c r="A206" s="70">
        <f>'SlNr für Antrag §24a'!B202</f>
        <v>18704</v>
      </c>
      <c r="B206" s="70" t="str">
        <f>'SlNr für Antrag §24a'!C202</f>
        <v/>
      </c>
      <c r="C206" s="70" t="str">
        <f>IF('SlNr für Antrag §24a'!D202&lt;&gt;"",'SlNr für Antrag §24a'!D202,"")</f>
        <v/>
      </c>
      <c r="D206" s="70" t="str">
        <f>'SlNr für Antrag §24a'!H202</f>
        <v>wachsgetränktes Papier</v>
      </c>
      <c r="E206" s="70" t="str">
        <f>'SlNr für Antrag §24a'!I202</f>
        <v xml:space="preserve"> </v>
      </c>
      <c r="F206" s="69" t="str">
        <f>IF(AND('SlNr für Antrag §24a'!S202="x",'SlNr für Antrag §24a'!T202="x"),'SlNr für Antrag §24a'!U202,IF('SlNr für Antrag §24a'!S202="x","--",IF('SlNr für Antrag §24a'!T202="x",'SlNr für Antrag §24a'!U202,"**")))</f>
        <v>--</v>
      </c>
      <c r="G206" s="69" t="str">
        <f>(IF('SlNr für Antrag §24a'!AL202&lt;&gt;"",'SlNr für Antrag §24a'!AL202&amp;K206,IF(K206&lt;&gt;"",K206,IF('SlNr für Antrag §24a'!V202="X","?","**"))))</f>
        <v>**</v>
      </c>
      <c r="H206" s="131"/>
      <c r="I206" s="124"/>
      <c r="J206" s="118">
        <f>'SlNr für Antrag §24a'!AM202</f>
        <v>0</v>
      </c>
      <c r="K206" s="121"/>
      <c r="L206" s="121" t="str">
        <f>'SlNr für Antrag §24a'!AT202</f>
        <v>Nein</v>
      </c>
      <c r="M206" s="161" t="str">
        <f>'SlNr für Antrag §24a'!AV202</f>
        <v>-</v>
      </c>
      <c r="N206" s="157" t="str">
        <f>IF('SlNr für Antrag §24a'!AU202&gt;0,"Wird auto. genehmigt!","")</f>
        <v/>
      </c>
      <c r="P206" s="96" t="str">
        <f>'SlNr für Antrag §24a'!AP202</f>
        <v>X</v>
      </c>
      <c r="R206" s="143"/>
      <c r="S206" s="143"/>
      <c r="T206" s="143"/>
      <c r="U206" s="143"/>
      <c r="V206" s="143"/>
      <c r="W206" s="143"/>
      <c r="X206" s="143"/>
      <c r="Y206" s="143"/>
      <c r="Z206" s="143"/>
      <c r="AA206" s="143"/>
    </row>
    <row r="207" spans="1:27" x14ac:dyDescent="0.25">
      <c r="A207" s="70">
        <f>'SlNr für Antrag §24a'!B203</f>
        <v>18704</v>
      </c>
      <c r="B207" s="70" t="str">
        <f>'SlNr für Antrag §24a'!C203</f>
        <v>77</v>
      </c>
      <c r="C207" s="70" t="str">
        <f>IF('SlNr für Antrag §24a'!D203&lt;&gt;"",'SlNr für Antrag §24a'!D203,"")</f>
        <v>g</v>
      </c>
      <c r="D207" s="70" t="str">
        <f>'SlNr für Antrag §24a'!H203</f>
        <v>wachsgetränktes Papier</v>
      </c>
      <c r="E207" s="70" t="str">
        <f>'SlNr für Antrag §24a'!I203</f>
        <v>gefährlich kontaminiert</v>
      </c>
      <c r="F207" s="69" t="str">
        <f>IF(AND('SlNr für Antrag §24a'!S203="x",'SlNr für Antrag §24a'!T203="x"),'SlNr für Antrag §24a'!U203,IF('SlNr für Antrag §24a'!S203="x","--",IF('SlNr für Antrag §24a'!T203="x",'SlNr für Antrag §24a'!U203,"**")))</f>
        <v>**</v>
      </c>
      <c r="G207" s="69" t="str">
        <f>(IF('SlNr für Antrag §24a'!AL203&lt;&gt;"",'SlNr für Antrag §24a'!AL203&amp;K207,IF(K207&lt;&gt;"",K207,IF('SlNr für Antrag §24a'!V203="X","?","**"))))</f>
        <v>**</v>
      </c>
      <c r="H207" s="131"/>
      <c r="I207" s="124"/>
      <c r="J207" s="118">
        <f>'SlNr für Antrag §24a'!AM203</f>
        <v>0</v>
      </c>
      <c r="K207" s="121"/>
      <c r="L207" s="121" t="str">
        <f>'SlNr für Antrag §24a'!AT203</f>
        <v>Ja</v>
      </c>
      <c r="M207" s="161" t="str">
        <f>'SlNr für Antrag §24a'!AV203</f>
        <v>-</v>
      </c>
      <c r="N207" s="157" t="str">
        <f>IF('SlNr für Antrag §24a'!AU203&gt;0,"Wird auto. genehmigt!","")</f>
        <v/>
      </c>
      <c r="P207" s="96" t="str">
        <f>'SlNr für Antrag §24a'!AP203</f>
        <v/>
      </c>
      <c r="R207" s="143"/>
      <c r="S207" s="143"/>
      <c r="T207" s="143"/>
      <c r="U207" s="143"/>
      <c r="V207" s="143"/>
      <c r="W207" s="143"/>
      <c r="X207" s="143"/>
      <c r="Y207" s="143"/>
      <c r="Z207" s="143"/>
      <c r="AA207" s="143"/>
    </row>
    <row r="208" spans="1:27" ht="22.8" x14ac:dyDescent="0.25">
      <c r="A208" s="70">
        <f>'SlNr für Antrag §24a'!B204</f>
        <v>18705</v>
      </c>
      <c r="B208" s="70" t="str">
        <f>'SlNr für Antrag §24a'!C204</f>
        <v/>
      </c>
      <c r="C208" s="70" t="str">
        <f>IF('SlNr für Antrag §24a'!D204&lt;&gt;"",'SlNr für Antrag §24a'!D204,"")</f>
        <v/>
      </c>
      <c r="D208" s="70" t="str">
        <f>'SlNr für Antrag §24a'!H204</f>
        <v>Bitumenpappe und bitumengetränktes Papier</v>
      </c>
      <c r="E208" s="70" t="str">
        <f>'SlNr für Antrag §24a'!I204</f>
        <v xml:space="preserve"> </v>
      </c>
      <c r="F208" s="69" t="str">
        <f>IF(AND('SlNr für Antrag §24a'!S204="x",'SlNr für Antrag §24a'!T204="x"),'SlNr für Antrag §24a'!U204,IF('SlNr für Antrag §24a'!S204="x","--",IF('SlNr für Antrag §24a'!T204="x",'SlNr für Antrag §24a'!U204,"**")))</f>
        <v>--</v>
      </c>
      <c r="G208" s="69" t="str">
        <f>(IF('SlNr für Antrag §24a'!AL204&lt;&gt;"",'SlNr für Antrag §24a'!AL204&amp;K208,IF(K208&lt;&gt;"",K208,IF('SlNr für Antrag §24a'!V204="X","?","**"))))</f>
        <v>**</v>
      </c>
      <c r="H208" s="131"/>
      <c r="I208" s="124"/>
      <c r="J208" s="118">
        <f>'SlNr für Antrag §24a'!AM204</f>
        <v>0</v>
      </c>
      <c r="K208" s="121"/>
      <c r="L208" s="121" t="str">
        <f>'SlNr für Antrag §24a'!AT204</f>
        <v>Nein</v>
      </c>
      <c r="M208" s="161" t="str">
        <f>'SlNr für Antrag §24a'!AV204</f>
        <v>-</v>
      </c>
      <c r="N208" s="157" t="str">
        <f>IF('SlNr für Antrag §24a'!AU204&gt;0,"Wird auto. genehmigt!","")</f>
        <v/>
      </c>
      <c r="P208" s="96" t="str">
        <f>'SlNr für Antrag §24a'!AP204</f>
        <v>X</v>
      </c>
      <c r="R208" s="143"/>
      <c r="S208" s="143"/>
      <c r="T208" s="143"/>
      <c r="U208" s="143"/>
      <c r="V208" s="143"/>
      <c r="W208" s="143"/>
      <c r="X208" s="143"/>
      <c r="Y208" s="143"/>
      <c r="Z208" s="143"/>
      <c r="AA208" s="143"/>
    </row>
    <row r="209" spans="1:27" x14ac:dyDescent="0.25">
      <c r="A209" s="70">
        <f>'SlNr für Antrag §24a'!B205</f>
        <v>18706</v>
      </c>
      <c r="B209" s="70" t="str">
        <f>'SlNr für Antrag §24a'!C205</f>
        <v/>
      </c>
      <c r="C209" s="70" t="str">
        <f>IF('SlNr für Antrag §24a'!D205&lt;&gt;"",'SlNr für Antrag §24a'!D205,"")</f>
        <v/>
      </c>
      <c r="D209" s="70" t="str">
        <f>'SlNr für Antrag §24a'!H205</f>
        <v>Papierklischees, Makulatur</v>
      </c>
      <c r="E209" s="70" t="str">
        <f>'SlNr für Antrag §24a'!I205</f>
        <v xml:space="preserve"> </v>
      </c>
      <c r="F209" s="69" t="str">
        <f>IF(AND('SlNr für Antrag §24a'!S205="x",'SlNr für Antrag §24a'!T205="x"),'SlNr für Antrag §24a'!U205,IF('SlNr für Antrag §24a'!S205="x","--",IF('SlNr für Antrag §24a'!T205="x",'SlNr für Antrag §24a'!U205,"**")))</f>
        <v>--</v>
      </c>
      <c r="G209" s="69" t="str">
        <f>(IF('SlNr für Antrag §24a'!AL205&lt;&gt;"",'SlNr für Antrag §24a'!AL205&amp;K209,IF(K209&lt;&gt;"",K209,IF('SlNr für Antrag §24a'!V205="X","?","**"))))</f>
        <v>**</v>
      </c>
      <c r="H209" s="131"/>
      <c r="I209" s="124"/>
      <c r="J209" s="118">
        <f>'SlNr für Antrag §24a'!AM205</f>
        <v>0</v>
      </c>
      <c r="K209" s="121"/>
      <c r="L209" s="121" t="str">
        <f>'SlNr für Antrag §24a'!AT205</f>
        <v>Nein</v>
      </c>
      <c r="M209" s="161" t="str">
        <f>'SlNr für Antrag §24a'!AV205</f>
        <v>-</v>
      </c>
      <c r="N209" s="157" t="str">
        <f>IF('SlNr für Antrag §24a'!AU205&gt;0,"Wird auto. genehmigt!","")</f>
        <v/>
      </c>
      <c r="P209" s="96" t="str">
        <f>'SlNr für Antrag §24a'!AP205</f>
        <v>X</v>
      </c>
      <c r="R209" s="143"/>
      <c r="S209" s="143"/>
      <c r="T209" s="143"/>
      <c r="U209" s="143"/>
      <c r="V209" s="143"/>
      <c r="W209" s="143"/>
      <c r="X209" s="143"/>
      <c r="Y209" s="143"/>
      <c r="Z209" s="143"/>
      <c r="AA209" s="143"/>
    </row>
    <row r="210" spans="1:27" x14ac:dyDescent="0.25">
      <c r="A210" s="70">
        <f>'SlNr für Antrag §24a'!B206</f>
        <v>18706</v>
      </c>
      <c r="B210" s="70" t="str">
        <f>'SlNr für Antrag §24a'!C206</f>
        <v>77</v>
      </c>
      <c r="C210" s="70" t="str">
        <f>IF('SlNr für Antrag §24a'!D206&lt;&gt;"",'SlNr für Antrag §24a'!D206,"")</f>
        <v>g</v>
      </c>
      <c r="D210" s="70" t="str">
        <f>'SlNr für Antrag §24a'!H206</f>
        <v>Papierklischees, Makulatur</v>
      </c>
      <c r="E210" s="70" t="str">
        <f>'SlNr für Antrag §24a'!I206</f>
        <v>gefährlich kontaminiert</v>
      </c>
      <c r="F210" s="69" t="str">
        <f>IF(AND('SlNr für Antrag §24a'!S206="x",'SlNr für Antrag §24a'!T206="x"),'SlNr für Antrag §24a'!U206,IF('SlNr für Antrag §24a'!S206="x","--",IF('SlNr für Antrag §24a'!T206="x",'SlNr für Antrag §24a'!U206,"**")))</f>
        <v>**</v>
      </c>
      <c r="G210" s="69" t="str">
        <f>(IF('SlNr für Antrag §24a'!AL206&lt;&gt;"",'SlNr für Antrag §24a'!AL206&amp;K210,IF(K210&lt;&gt;"",K210,IF('SlNr für Antrag §24a'!V206="X","?","**"))))</f>
        <v>**</v>
      </c>
      <c r="H210" s="131"/>
      <c r="I210" s="124"/>
      <c r="J210" s="118">
        <f>'SlNr für Antrag §24a'!AM206</f>
        <v>0</v>
      </c>
      <c r="K210" s="121"/>
      <c r="L210" s="121" t="str">
        <f>'SlNr für Antrag §24a'!AT206</f>
        <v>Ja</v>
      </c>
      <c r="M210" s="161" t="str">
        <f>'SlNr für Antrag §24a'!AV206</f>
        <v>-</v>
      </c>
      <c r="N210" s="157" t="str">
        <f>IF('SlNr für Antrag §24a'!AU206&gt;0,"Wird auto. genehmigt!","")</f>
        <v/>
      </c>
      <c r="P210" s="96" t="str">
        <f>'SlNr für Antrag §24a'!AP206</f>
        <v/>
      </c>
      <c r="R210" s="143"/>
      <c r="S210" s="143"/>
      <c r="T210" s="143"/>
      <c r="U210" s="143"/>
      <c r="V210" s="143"/>
      <c r="W210" s="143"/>
      <c r="X210" s="143"/>
      <c r="Y210" s="143"/>
      <c r="Z210" s="143"/>
      <c r="AA210" s="143"/>
    </row>
    <row r="211" spans="1:27" x14ac:dyDescent="0.25">
      <c r="A211" s="70">
        <f>'SlNr für Antrag §24a'!B207</f>
        <v>18709</v>
      </c>
      <c r="B211" s="70" t="str">
        <f>'SlNr für Antrag §24a'!C207</f>
        <v/>
      </c>
      <c r="C211" s="70" t="str">
        <f>IF('SlNr für Antrag §24a'!D207&lt;&gt;"",'SlNr für Antrag §24a'!D207,"")</f>
        <v>g</v>
      </c>
      <c r="D211" s="70" t="str">
        <f>'SlNr für Antrag §24a'!H207</f>
        <v>Papierfilter, ölgetränkt</v>
      </c>
      <c r="E211" s="70" t="str">
        <f>'SlNr für Antrag §24a'!I207</f>
        <v xml:space="preserve"> </v>
      </c>
      <c r="F211" s="69" t="str">
        <f>IF(AND('SlNr für Antrag §24a'!S207="x",'SlNr für Antrag §24a'!T207="x"),'SlNr für Antrag §24a'!U207,IF('SlNr für Antrag §24a'!S207="x","--",IF('SlNr für Antrag §24a'!T207="x",'SlNr für Antrag §24a'!U207,"**")))</f>
        <v>**</v>
      </c>
      <c r="G211" s="69" t="str">
        <f>(IF('SlNr für Antrag §24a'!AL207&lt;&gt;"",'SlNr für Antrag §24a'!AL207&amp;K211,IF(K211&lt;&gt;"",K211,IF('SlNr für Antrag §24a'!V207="X","?","**"))))</f>
        <v>**</v>
      </c>
      <c r="H211" s="131"/>
      <c r="I211" s="124"/>
      <c r="J211" s="118">
        <f>'SlNr für Antrag §24a'!AM207</f>
        <v>0</v>
      </c>
      <c r="K211" s="121"/>
      <c r="L211" s="121" t="str">
        <f>'SlNr für Antrag §24a'!AT207</f>
        <v>Ja</v>
      </c>
      <c r="M211" s="161" t="str">
        <f>'SlNr für Antrag §24a'!AV207</f>
        <v>-</v>
      </c>
      <c r="N211" s="157" t="str">
        <f>IF('SlNr für Antrag §24a'!AU207&gt;0,"Wird auto. genehmigt!","")</f>
        <v/>
      </c>
      <c r="P211" s="96" t="str">
        <f>'SlNr für Antrag §24a'!AP207</f>
        <v/>
      </c>
      <c r="R211" s="143"/>
      <c r="S211" s="143"/>
      <c r="T211" s="143"/>
      <c r="U211" s="143"/>
      <c r="V211" s="143"/>
      <c r="W211" s="143"/>
      <c r="X211" s="143"/>
      <c r="Y211" s="143"/>
      <c r="Z211" s="143"/>
      <c r="AA211" s="143"/>
    </row>
    <row r="212" spans="1:27" x14ac:dyDescent="0.25">
      <c r="A212" s="70">
        <f>'SlNr für Antrag §24a'!B208</f>
        <v>18709</v>
      </c>
      <c r="B212" s="70" t="str">
        <f>'SlNr für Antrag §24a'!C208</f>
        <v>88</v>
      </c>
      <c r="C212" s="70" t="str">
        <f>IF('SlNr für Antrag §24a'!D208&lt;&gt;"",'SlNr für Antrag §24a'!D208,"")</f>
        <v/>
      </c>
      <c r="D212" s="70" t="str">
        <f>'SlNr für Antrag §24a'!H208</f>
        <v>Papierfilter, ölgetränkt</v>
      </c>
      <c r="E212" s="70" t="str">
        <f>'SlNr für Antrag §24a'!I208</f>
        <v>ausgestuft</v>
      </c>
      <c r="F212" s="69" t="str">
        <f>IF(AND('SlNr für Antrag §24a'!S208="x",'SlNr für Antrag §24a'!T208="x"),'SlNr für Antrag §24a'!U208,IF('SlNr für Antrag §24a'!S208="x","--",IF('SlNr für Antrag §24a'!T208="x",'SlNr für Antrag §24a'!U208,"**")))</f>
        <v>**</v>
      </c>
      <c r="G212" s="69" t="str">
        <f>(IF('SlNr für Antrag §24a'!AL208&lt;&gt;"",'SlNr für Antrag §24a'!AL208&amp;K212,IF(K212&lt;&gt;"",K212,IF('SlNr für Antrag §24a'!V208="X","?","**"))))</f>
        <v>**</v>
      </c>
      <c r="H212" s="131"/>
      <c r="I212" s="124"/>
      <c r="J212" s="118">
        <f>'SlNr für Antrag §24a'!AM208</f>
        <v>0</v>
      </c>
      <c r="K212" s="121"/>
      <c r="L212" s="121" t="str">
        <f>'SlNr für Antrag §24a'!AT208</f>
        <v>Ja</v>
      </c>
      <c r="M212" s="161" t="str">
        <f>'SlNr für Antrag §24a'!AV208</f>
        <v>-</v>
      </c>
      <c r="N212" s="157" t="str">
        <f>IF('SlNr für Antrag §24a'!AU208&gt;0,"Wird auto. genehmigt!","")</f>
        <v/>
      </c>
      <c r="P212" s="96" t="str">
        <f>'SlNr für Antrag §24a'!AP208</f>
        <v/>
      </c>
      <c r="R212" s="143"/>
      <c r="S212" s="143"/>
      <c r="T212" s="143"/>
      <c r="U212" s="143"/>
      <c r="V212" s="143"/>
      <c r="W212" s="143"/>
      <c r="X212" s="143"/>
      <c r="Y212" s="143"/>
      <c r="Z212" s="143"/>
      <c r="AA212" s="143"/>
    </row>
    <row r="213" spans="1:27" ht="34.200000000000003" x14ac:dyDescent="0.25">
      <c r="A213" s="70">
        <f>'SlNr für Antrag §24a'!B209</f>
        <v>18710</v>
      </c>
      <c r="B213" s="70" t="str">
        <f>'SlNr für Antrag §24a'!C209</f>
        <v/>
      </c>
      <c r="C213" s="70" t="str">
        <f>IF('SlNr für Antrag §24a'!D209&lt;&gt;"",'SlNr für Antrag §24a'!D209,"")</f>
        <v>g</v>
      </c>
      <c r="D213" s="70" t="str">
        <f>'SlNr für Antrag §24a'!H209</f>
        <v>Papierfilter mit schädlichen Verunreinigungen, vorwiegend organisch</v>
      </c>
      <c r="E213" s="70" t="str">
        <f>'SlNr für Antrag §24a'!I209</f>
        <v xml:space="preserve"> </v>
      </c>
      <c r="F213" s="69" t="str">
        <f>IF(AND('SlNr für Antrag §24a'!S209="x",'SlNr für Antrag §24a'!T209="x"),'SlNr für Antrag §24a'!U209,IF('SlNr für Antrag §24a'!S209="x","--",IF('SlNr für Antrag §24a'!T209="x",'SlNr für Antrag §24a'!U209,"**")))</f>
        <v>**</v>
      </c>
      <c r="G213" s="69" t="str">
        <f>(IF('SlNr für Antrag §24a'!AL209&lt;&gt;"",'SlNr für Antrag §24a'!AL209&amp;K213,IF(K213&lt;&gt;"",K213,IF('SlNr für Antrag §24a'!V209="X","?","**"))))</f>
        <v>**</v>
      </c>
      <c r="H213" s="131"/>
      <c r="I213" s="124"/>
      <c r="J213" s="118">
        <f>'SlNr für Antrag §24a'!AM209</f>
        <v>0</v>
      </c>
      <c r="K213" s="121"/>
      <c r="L213" s="121" t="str">
        <f>'SlNr für Antrag §24a'!AT209</f>
        <v>Ja</v>
      </c>
      <c r="M213" s="161" t="str">
        <f>'SlNr für Antrag §24a'!AV209</f>
        <v>-</v>
      </c>
      <c r="N213" s="157" t="str">
        <f>IF('SlNr für Antrag §24a'!AU209&gt;0,"Wird auto. genehmigt!","")</f>
        <v/>
      </c>
      <c r="P213" s="96" t="str">
        <f>'SlNr für Antrag §24a'!AP209</f>
        <v/>
      </c>
      <c r="R213" s="143"/>
      <c r="S213" s="143"/>
      <c r="T213" s="143"/>
      <c r="U213" s="143"/>
      <c r="V213" s="143"/>
      <c r="W213" s="143"/>
      <c r="X213" s="143"/>
      <c r="Y213" s="143"/>
      <c r="Z213" s="143"/>
      <c r="AA213" s="143"/>
    </row>
    <row r="214" spans="1:27" ht="34.200000000000003" x14ac:dyDescent="0.25">
      <c r="A214" s="70">
        <f>'SlNr für Antrag §24a'!B210</f>
        <v>18710</v>
      </c>
      <c r="B214" s="70" t="str">
        <f>'SlNr für Antrag §24a'!C210</f>
        <v>88</v>
      </c>
      <c r="C214" s="70" t="str">
        <f>IF('SlNr für Antrag §24a'!D210&lt;&gt;"",'SlNr für Antrag §24a'!D210,"")</f>
        <v/>
      </c>
      <c r="D214" s="70" t="str">
        <f>'SlNr für Antrag §24a'!H210</f>
        <v>Papierfilter mit schädlichen Verunreinigungen, vorwiegend organisch</v>
      </c>
      <c r="E214" s="70" t="str">
        <f>'SlNr für Antrag §24a'!I210</f>
        <v>ausgestuft</v>
      </c>
      <c r="F214" s="69" t="str">
        <f>IF(AND('SlNr für Antrag §24a'!S210="x",'SlNr für Antrag §24a'!T210="x"),'SlNr für Antrag §24a'!U210,IF('SlNr für Antrag §24a'!S210="x","--",IF('SlNr für Antrag §24a'!T210="x",'SlNr für Antrag §24a'!U210,"**")))</f>
        <v>**</v>
      </c>
      <c r="G214" s="69" t="str">
        <f>(IF('SlNr für Antrag §24a'!AL210&lt;&gt;"",'SlNr für Antrag §24a'!AL210&amp;K214,IF(K214&lt;&gt;"",K214,IF('SlNr für Antrag §24a'!V210="X","?","**"))))</f>
        <v>**</v>
      </c>
      <c r="H214" s="131"/>
      <c r="I214" s="124"/>
      <c r="J214" s="118">
        <f>'SlNr für Antrag §24a'!AM210</f>
        <v>0</v>
      </c>
      <c r="K214" s="121"/>
      <c r="L214" s="121" t="str">
        <f>'SlNr für Antrag §24a'!AT210</f>
        <v>Ja</v>
      </c>
      <c r="M214" s="161" t="str">
        <f>'SlNr für Antrag §24a'!AV210</f>
        <v>-</v>
      </c>
      <c r="N214" s="157" t="str">
        <f>IF('SlNr für Antrag §24a'!AU210&gt;0,"Wird auto. genehmigt!","")</f>
        <v/>
      </c>
      <c r="P214" s="96" t="str">
        <f>'SlNr für Antrag §24a'!AP210</f>
        <v/>
      </c>
      <c r="R214" s="143"/>
      <c r="S214" s="143"/>
      <c r="T214" s="143"/>
      <c r="U214" s="143"/>
      <c r="V214" s="143"/>
      <c r="W214" s="143"/>
      <c r="X214" s="143"/>
      <c r="Y214" s="143"/>
      <c r="Z214" s="143"/>
      <c r="AA214" s="143"/>
    </row>
    <row r="215" spans="1:27" ht="34.200000000000003" x14ac:dyDescent="0.25">
      <c r="A215" s="70">
        <f>'SlNr für Antrag §24a'!B211</f>
        <v>18711</v>
      </c>
      <c r="B215" s="70" t="str">
        <f>'SlNr für Antrag §24a'!C211</f>
        <v/>
      </c>
      <c r="C215" s="70" t="str">
        <f>IF('SlNr für Antrag §24a'!D211&lt;&gt;"",'SlNr für Antrag §24a'!D211,"")</f>
        <v>g</v>
      </c>
      <c r="D215" s="70" t="str">
        <f>'SlNr für Antrag §24a'!H211</f>
        <v>Papierfilter mit schädlichen Verunreinigungen, vorwiegend anorganisch</v>
      </c>
      <c r="E215" s="70" t="str">
        <f>'SlNr für Antrag §24a'!I211</f>
        <v xml:space="preserve"> </v>
      </c>
      <c r="F215" s="69" t="str">
        <f>IF(AND('SlNr für Antrag §24a'!S211="x",'SlNr für Antrag §24a'!T211="x"),'SlNr für Antrag §24a'!U211,IF('SlNr für Antrag §24a'!S211="x","--",IF('SlNr für Antrag §24a'!T211="x",'SlNr für Antrag §24a'!U211,"**")))</f>
        <v>**</v>
      </c>
      <c r="G215" s="69" t="str">
        <f>(IF('SlNr für Antrag §24a'!AL211&lt;&gt;"",'SlNr für Antrag §24a'!AL211&amp;K215,IF(K215&lt;&gt;"",K215,IF('SlNr für Antrag §24a'!V211="X","?","**"))))</f>
        <v>**</v>
      </c>
      <c r="H215" s="131"/>
      <c r="I215" s="124"/>
      <c r="J215" s="118">
        <f>'SlNr für Antrag §24a'!AM211</f>
        <v>0</v>
      </c>
      <c r="K215" s="121"/>
      <c r="L215" s="121" t="str">
        <f>'SlNr für Antrag §24a'!AT211</f>
        <v>Ja</v>
      </c>
      <c r="M215" s="161" t="str">
        <f>'SlNr für Antrag §24a'!AV211</f>
        <v>-</v>
      </c>
      <c r="N215" s="157" t="str">
        <f>IF('SlNr für Antrag §24a'!AU211&gt;0,"Wird auto. genehmigt!","")</f>
        <v/>
      </c>
      <c r="P215" s="96" t="str">
        <f>'SlNr für Antrag §24a'!AP211</f>
        <v/>
      </c>
      <c r="R215" s="143"/>
      <c r="S215" s="143"/>
      <c r="T215" s="143"/>
      <c r="U215" s="143"/>
      <c r="V215" s="143"/>
      <c r="W215" s="143"/>
      <c r="X215" s="143"/>
      <c r="Y215" s="143"/>
      <c r="Z215" s="143"/>
      <c r="AA215" s="143"/>
    </row>
    <row r="216" spans="1:27" ht="34.200000000000003" x14ac:dyDescent="0.25">
      <c r="A216" s="70">
        <f>'SlNr für Antrag §24a'!B212</f>
        <v>18711</v>
      </c>
      <c r="B216" s="70" t="str">
        <f>'SlNr für Antrag §24a'!C212</f>
        <v>88</v>
      </c>
      <c r="C216" s="70" t="str">
        <f>IF('SlNr für Antrag §24a'!D212&lt;&gt;"",'SlNr für Antrag §24a'!D212,"")</f>
        <v/>
      </c>
      <c r="D216" s="70" t="str">
        <f>'SlNr für Antrag §24a'!H212</f>
        <v>Papierfilter mit schädlichen Verunreinigungen, vorwiegend anorganisch</v>
      </c>
      <c r="E216" s="70" t="str">
        <f>'SlNr für Antrag §24a'!I212</f>
        <v>ausgestuft</v>
      </c>
      <c r="F216" s="69" t="str">
        <f>IF(AND('SlNr für Antrag §24a'!S212="x",'SlNr für Antrag §24a'!T212="x"),'SlNr für Antrag §24a'!U212,IF('SlNr für Antrag §24a'!S212="x","--",IF('SlNr für Antrag §24a'!T212="x",'SlNr für Antrag §24a'!U212,"**")))</f>
        <v>**</v>
      </c>
      <c r="G216" s="69" t="str">
        <f>(IF('SlNr für Antrag §24a'!AL212&lt;&gt;"",'SlNr für Antrag §24a'!AL212&amp;K216,IF(K216&lt;&gt;"",K216,IF('SlNr für Antrag §24a'!V212="X","?","**"))))</f>
        <v>**</v>
      </c>
      <c r="H216" s="131"/>
      <c r="I216" s="124"/>
      <c r="J216" s="118">
        <f>'SlNr für Antrag §24a'!AM212</f>
        <v>0</v>
      </c>
      <c r="K216" s="121"/>
      <c r="L216" s="121" t="str">
        <f>'SlNr für Antrag §24a'!AT212</f>
        <v>Ja</v>
      </c>
      <c r="M216" s="161" t="str">
        <f>'SlNr für Antrag §24a'!AV212</f>
        <v>-</v>
      </c>
      <c r="N216" s="157" t="str">
        <f>IF('SlNr für Antrag §24a'!AU212&gt;0,"Wird auto. genehmigt!","")</f>
        <v/>
      </c>
      <c r="P216" s="96" t="str">
        <f>'SlNr für Antrag §24a'!AP212</f>
        <v/>
      </c>
      <c r="R216" s="143"/>
      <c r="S216" s="143"/>
      <c r="T216" s="143"/>
      <c r="U216" s="143"/>
      <c r="V216" s="143"/>
      <c r="W216" s="143"/>
      <c r="X216" s="143"/>
      <c r="Y216" s="143"/>
      <c r="Z216" s="143"/>
      <c r="AA216" s="143"/>
    </row>
    <row r="217" spans="1:27" ht="34.200000000000003" x14ac:dyDescent="0.25">
      <c r="A217" s="70">
        <f>'SlNr für Antrag §24a'!B213</f>
        <v>18712</v>
      </c>
      <c r="B217" s="70" t="str">
        <f>'SlNr für Antrag §24a'!C213</f>
        <v/>
      </c>
      <c r="C217" s="70" t="str">
        <f>IF('SlNr für Antrag §24a'!D213&lt;&gt;"",'SlNr für Antrag §24a'!D213,"")</f>
        <v>g</v>
      </c>
      <c r="D217" s="70" t="str">
        <f>'SlNr für Antrag §24a'!H213</f>
        <v>Zellstofftücher mit schädlichen Verunreinigungen, vorwiegend organisch</v>
      </c>
      <c r="E217" s="70" t="str">
        <f>'SlNr für Antrag §24a'!I213</f>
        <v xml:space="preserve"> </v>
      </c>
      <c r="F217" s="69" t="str">
        <f>IF(AND('SlNr für Antrag §24a'!S213="x",'SlNr für Antrag §24a'!T213="x"),'SlNr für Antrag §24a'!U213,IF('SlNr für Antrag §24a'!S213="x","--",IF('SlNr für Antrag §24a'!T213="x",'SlNr für Antrag §24a'!U213,"**")))</f>
        <v>**</v>
      </c>
      <c r="G217" s="69" t="str">
        <f>(IF('SlNr für Antrag §24a'!AL213&lt;&gt;"",'SlNr für Antrag §24a'!AL213&amp;K217,IF(K217&lt;&gt;"",K217,IF('SlNr für Antrag §24a'!V213="X","?","**"))))</f>
        <v>**</v>
      </c>
      <c r="H217" s="131"/>
      <c r="I217" s="124"/>
      <c r="J217" s="118">
        <f>'SlNr für Antrag §24a'!AM213</f>
        <v>0</v>
      </c>
      <c r="K217" s="121"/>
      <c r="L217" s="121" t="str">
        <f>'SlNr für Antrag §24a'!AT213</f>
        <v>Ja</v>
      </c>
      <c r="M217" s="161" t="str">
        <f>'SlNr für Antrag §24a'!AV213</f>
        <v>-</v>
      </c>
      <c r="N217" s="157" t="str">
        <f>IF('SlNr für Antrag §24a'!AU213&gt;0,"Wird auto. genehmigt!","")</f>
        <v/>
      </c>
      <c r="P217" s="96" t="str">
        <f>'SlNr für Antrag §24a'!AP213</f>
        <v/>
      </c>
      <c r="R217" s="143"/>
      <c r="S217" s="143"/>
      <c r="T217" s="143"/>
      <c r="U217" s="143"/>
      <c r="V217" s="143"/>
      <c r="W217" s="143"/>
      <c r="X217" s="143"/>
      <c r="Y217" s="143"/>
      <c r="Z217" s="143"/>
      <c r="AA217" s="143"/>
    </row>
    <row r="218" spans="1:27" ht="34.200000000000003" x14ac:dyDescent="0.25">
      <c r="A218" s="70">
        <f>'SlNr für Antrag §24a'!B214</f>
        <v>18712</v>
      </c>
      <c r="B218" s="70" t="str">
        <f>'SlNr für Antrag §24a'!C214</f>
        <v>88</v>
      </c>
      <c r="C218" s="70" t="str">
        <f>IF('SlNr für Antrag §24a'!D214&lt;&gt;"",'SlNr für Antrag §24a'!D214,"")</f>
        <v/>
      </c>
      <c r="D218" s="70" t="str">
        <f>'SlNr für Antrag §24a'!H214</f>
        <v>Zellstofftücher mit schädlichen Verunreinigungen, vorwiegend organisch</v>
      </c>
      <c r="E218" s="70" t="str">
        <f>'SlNr für Antrag §24a'!I214</f>
        <v>ausgestuft</v>
      </c>
      <c r="F218" s="69" t="str">
        <f>IF(AND('SlNr für Antrag §24a'!S214="x",'SlNr für Antrag §24a'!T214="x"),'SlNr für Antrag §24a'!U214,IF('SlNr für Antrag §24a'!S214="x","--",IF('SlNr für Antrag §24a'!T214="x",'SlNr für Antrag §24a'!U214,"**")))</f>
        <v>**</v>
      </c>
      <c r="G218" s="69" t="str">
        <f>(IF('SlNr für Antrag §24a'!AL214&lt;&gt;"",'SlNr für Antrag §24a'!AL214&amp;K218,IF(K218&lt;&gt;"",K218,IF('SlNr für Antrag §24a'!V214="X","?","**"))))</f>
        <v>**</v>
      </c>
      <c r="H218" s="131"/>
      <c r="I218" s="124"/>
      <c r="J218" s="118">
        <f>'SlNr für Antrag §24a'!AM214</f>
        <v>0</v>
      </c>
      <c r="K218" s="121"/>
      <c r="L218" s="121" t="str">
        <f>'SlNr für Antrag §24a'!AT214</f>
        <v>Ja</v>
      </c>
      <c r="M218" s="161" t="str">
        <f>'SlNr für Antrag §24a'!AV214</f>
        <v>-</v>
      </c>
      <c r="N218" s="157" t="str">
        <f>IF('SlNr für Antrag §24a'!AU214&gt;0,"Wird auto. genehmigt!","")</f>
        <v/>
      </c>
      <c r="P218" s="96" t="str">
        <f>'SlNr für Antrag §24a'!AP214</f>
        <v/>
      </c>
      <c r="R218" s="143"/>
      <c r="S218" s="143"/>
      <c r="T218" s="143"/>
      <c r="U218" s="143"/>
      <c r="V218" s="143"/>
      <c r="W218" s="143"/>
      <c r="X218" s="143"/>
      <c r="Y218" s="143"/>
      <c r="Z218" s="143"/>
      <c r="AA218" s="143"/>
    </row>
    <row r="219" spans="1:27" ht="34.200000000000003" x14ac:dyDescent="0.25">
      <c r="A219" s="70">
        <f>'SlNr für Antrag §24a'!B215</f>
        <v>18713</v>
      </c>
      <c r="B219" s="70" t="str">
        <f>'SlNr für Antrag §24a'!C215</f>
        <v/>
      </c>
      <c r="C219" s="70" t="str">
        <f>IF('SlNr für Antrag §24a'!D215&lt;&gt;"",'SlNr für Antrag §24a'!D215,"")</f>
        <v>g</v>
      </c>
      <c r="D219" s="70" t="str">
        <f>'SlNr für Antrag §24a'!H215</f>
        <v>Zellstofftücher mit schädlichen Verunreinigungen, vorwiegend anorganisch</v>
      </c>
      <c r="E219" s="70" t="str">
        <f>'SlNr für Antrag §24a'!I215</f>
        <v xml:space="preserve"> </v>
      </c>
      <c r="F219" s="69" t="str">
        <f>IF(AND('SlNr für Antrag §24a'!S215="x",'SlNr für Antrag §24a'!T215="x"),'SlNr für Antrag §24a'!U215,IF('SlNr für Antrag §24a'!S215="x","--",IF('SlNr für Antrag §24a'!T215="x",'SlNr für Antrag §24a'!U215,"**")))</f>
        <v>**</v>
      </c>
      <c r="G219" s="69" t="str">
        <f>(IF('SlNr für Antrag §24a'!AL215&lt;&gt;"",'SlNr für Antrag §24a'!AL215&amp;K219,IF(K219&lt;&gt;"",K219,IF('SlNr für Antrag §24a'!V215="X","?","**"))))</f>
        <v>**</v>
      </c>
      <c r="H219" s="131"/>
      <c r="I219" s="124"/>
      <c r="J219" s="118">
        <f>'SlNr für Antrag §24a'!AM215</f>
        <v>0</v>
      </c>
      <c r="K219" s="121"/>
      <c r="L219" s="121" t="str">
        <f>'SlNr für Antrag §24a'!AT215</f>
        <v>Ja</v>
      </c>
      <c r="M219" s="161" t="str">
        <f>'SlNr für Antrag §24a'!AV215</f>
        <v>-</v>
      </c>
      <c r="N219" s="157" t="str">
        <f>IF('SlNr für Antrag §24a'!AU215&gt;0,"Wird auto. genehmigt!","")</f>
        <v/>
      </c>
      <c r="P219" s="96" t="str">
        <f>'SlNr für Antrag §24a'!AP215</f>
        <v/>
      </c>
      <c r="R219" s="143"/>
      <c r="S219" s="143"/>
      <c r="T219" s="143"/>
      <c r="U219" s="143"/>
      <c r="V219" s="143"/>
      <c r="W219" s="143"/>
      <c r="X219" s="143"/>
      <c r="Y219" s="143"/>
      <c r="Z219" s="143"/>
      <c r="AA219" s="143"/>
    </row>
    <row r="220" spans="1:27" ht="34.200000000000003" x14ac:dyDescent="0.25">
      <c r="A220" s="70">
        <f>'SlNr für Antrag §24a'!B216</f>
        <v>18713</v>
      </c>
      <c r="B220" s="70" t="str">
        <f>'SlNr für Antrag §24a'!C216</f>
        <v>88</v>
      </c>
      <c r="C220" s="70" t="str">
        <f>IF('SlNr für Antrag §24a'!D216&lt;&gt;"",'SlNr für Antrag §24a'!D216,"")</f>
        <v/>
      </c>
      <c r="D220" s="70" t="str">
        <f>'SlNr für Antrag §24a'!H216</f>
        <v>Zellstofftücher mit schädlichen Verunreinigungen, vorwiegend anorganisch</v>
      </c>
      <c r="E220" s="70" t="str">
        <f>'SlNr für Antrag §24a'!I216</f>
        <v>ausgestuft</v>
      </c>
      <c r="F220" s="69" t="str">
        <f>IF(AND('SlNr für Antrag §24a'!S216="x",'SlNr für Antrag §24a'!T216="x"),'SlNr für Antrag §24a'!U216,IF('SlNr für Antrag §24a'!S216="x","--",IF('SlNr für Antrag §24a'!T216="x",'SlNr für Antrag §24a'!U216,"**")))</f>
        <v>**</v>
      </c>
      <c r="G220" s="69" t="str">
        <f>(IF('SlNr für Antrag §24a'!AL216&lt;&gt;"",'SlNr für Antrag §24a'!AL216&amp;K220,IF(K220&lt;&gt;"",K220,IF('SlNr für Antrag §24a'!V216="X","?","**"))))</f>
        <v>**</v>
      </c>
      <c r="H220" s="131"/>
      <c r="I220" s="124"/>
      <c r="J220" s="118">
        <f>'SlNr für Antrag §24a'!AM216</f>
        <v>0</v>
      </c>
      <c r="K220" s="121"/>
      <c r="L220" s="121" t="str">
        <f>'SlNr für Antrag §24a'!AT216</f>
        <v>Ja</v>
      </c>
      <c r="M220" s="161" t="str">
        <f>'SlNr für Antrag §24a'!AV216</f>
        <v>-</v>
      </c>
      <c r="N220" s="157" t="str">
        <f>IF('SlNr für Antrag §24a'!AU216&gt;0,"Wird auto. genehmigt!","")</f>
        <v/>
      </c>
      <c r="P220" s="96" t="str">
        <f>'SlNr für Antrag §24a'!AP216</f>
        <v/>
      </c>
      <c r="R220" s="143"/>
      <c r="S220" s="143"/>
      <c r="T220" s="143"/>
      <c r="U220" s="143"/>
      <c r="V220" s="143"/>
      <c r="W220" s="143"/>
      <c r="X220" s="143"/>
      <c r="Y220" s="143"/>
      <c r="Z220" s="143"/>
      <c r="AA220" s="143"/>
    </row>
    <row r="221" spans="1:27" ht="34.200000000000003" x14ac:dyDescent="0.25">
      <c r="A221" s="70">
        <f>'SlNr für Antrag §24a'!B217</f>
        <v>18714</v>
      </c>
      <c r="B221" s="70" t="str">
        <f>'SlNr für Antrag §24a'!C217</f>
        <v/>
      </c>
      <c r="C221" s="70" t="str">
        <f>IF('SlNr für Antrag §24a'!D217&lt;&gt;"",'SlNr für Antrag §24a'!D217,"")</f>
        <v>g</v>
      </c>
      <c r="D221" s="70" t="str">
        <f>'SlNr für Antrag §24a'!H217</f>
        <v>Verpackungsmaterial mit schädlichen Verunreinigungen oder Restinhalten, vorwiegend organisch</v>
      </c>
      <c r="E221" s="70" t="str">
        <f>'SlNr für Antrag §24a'!I217</f>
        <v xml:space="preserve"> </v>
      </c>
      <c r="F221" s="69" t="str">
        <f>IF(AND('SlNr für Antrag §24a'!S217="x",'SlNr für Antrag §24a'!T217="x"),'SlNr für Antrag §24a'!U217,IF('SlNr für Antrag §24a'!S217="x","--",IF('SlNr für Antrag §24a'!T217="x",'SlNr für Antrag §24a'!U217,"**")))</f>
        <v>**</v>
      </c>
      <c r="G221" s="69" t="str">
        <f>(IF('SlNr für Antrag §24a'!AL217&lt;&gt;"",'SlNr für Antrag §24a'!AL217&amp;K221,IF(K221&lt;&gt;"",K221,IF('SlNr für Antrag §24a'!V217="X","?","**"))))</f>
        <v>**</v>
      </c>
      <c r="H221" s="131"/>
      <c r="I221" s="124"/>
      <c r="J221" s="118">
        <f>'SlNr für Antrag §24a'!AM217</f>
        <v>0</v>
      </c>
      <c r="K221" s="121"/>
      <c r="L221" s="121" t="str">
        <f>'SlNr für Antrag §24a'!AT217</f>
        <v>Ja</v>
      </c>
      <c r="M221" s="161" t="str">
        <f>'SlNr für Antrag §24a'!AV217</f>
        <v>-</v>
      </c>
      <c r="N221" s="157" t="str">
        <f>IF('SlNr für Antrag §24a'!AU217&gt;0,"Wird auto. genehmigt!","")</f>
        <v/>
      </c>
      <c r="P221" s="96" t="str">
        <f>'SlNr für Antrag §24a'!AP217</f>
        <v/>
      </c>
      <c r="R221" s="143"/>
      <c r="S221" s="143"/>
      <c r="T221" s="143"/>
      <c r="U221" s="143"/>
      <c r="V221" s="143"/>
      <c r="W221" s="143"/>
      <c r="X221" s="143"/>
      <c r="Y221" s="143"/>
      <c r="Z221" s="143"/>
      <c r="AA221" s="143"/>
    </row>
    <row r="222" spans="1:27" ht="34.200000000000003" x14ac:dyDescent="0.25">
      <c r="A222" s="70">
        <f>'SlNr für Antrag §24a'!B218</f>
        <v>18714</v>
      </c>
      <c r="B222" s="70" t="str">
        <f>'SlNr für Antrag §24a'!C218</f>
        <v>88</v>
      </c>
      <c r="C222" s="70" t="str">
        <f>IF('SlNr für Antrag §24a'!D218&lt;&gt;"",'SlNr für Antrag §24a'!D218,"")</f>
        <v/>
      </c>
      <c r="D222" s="70" t="str">
        <f>'SlNr für Antrag §24a'!H218</f>
        <v>Verpackungsmaterial mit schädlichen Verunreinigungen oder Restinhalten, vorwiegend organisch</v>
      </c>
      <c r="E222" s="70" t="str">
        <f>'SlNr für Antrag §24a'!I218</f>
        <v>ausgestuft</v>
      </c>
      <c r="F222" s="69" t="str">
        <f>IF(AND('SlNr für Antrag §24a'!S218="x",'SlNr für Antrag §24a'!T218="x"),'SlNr für Antrag §24a'!U218,IF('SlNr für Antrag §24a'!S218="x","--",IF('SlNr für Antrag §24a'!T218="x",'SlNr für Antrag §24a'!U218,"**")))</f>
        <v>**</v>
      </c>
      <c r="G222" s="69" t="str">
        <f>(IF('SlNr für Antrag §24a'!AL218&lt;&gt;"",'SlNr für Antrag §24a'!AL218&amp;K222,IF(K222&lt;&gt;"",K222,IF('SlNr für Antrag §24a'!V218="X","?","**"))))</f>
        <v>**</v>
      </c>
      <c r="H222" s="131"/>
      <c r="I222" s="124"/>
      <c r="J222" s="118">
        <f>'SlNr für Antrag §24a'!AM218</f>
        <v>0</v>
      </c>
      <c r="K222" s="121"/>
      <c r="L222" s="121" t="str">
        <f>'SlNr für Antrag §24a'!AT218</f>
        <v>Ja</v>
      </c>
      <c r="M222" s="161" t="str">
        <f>'SlNr für Antrag §24a'!AV218</f>
        <v>-</v>
      </c>
      <c r="N222" s="157" t="str">
        <f>IF('SlNr für Antrag §24a'!AU218&gt;0,"Wird auto. genehmigt!","")</f>
        <v/>
      </c>
      <c r="P222" s="96" t="str">
        <f>'SlNr für Antrag §24a'!AP218</f>
        <v/>
      </c>
      <c r="R222" s="143"/>
      <c r="S222" s="143"/>
      <c r="T222" s="143"/>
      <c r="U222" s="143"/>
      <c r="V222" s="143"/>
      <c r="W222" s="143"/>
      <c r="X222" s="143"/>
      <c r="Y222" s="143"/>
      <c r="Z222" s="143"/>
      <c r="AA222" s="143"/>
    </row>
    <row r="223" spans="1:27" ht="45.6" x14ac:dyDescent="0.25">
      <c r="A223" s="70">
        <f>'SlNr für Antrag §24a'!B219</f>
        <v>18715</v>
      </c>
      <c r="B223" s="70" t="str">
        <f>'SlNr für Antrag §24a'!C219</f>
        <v/>
      </c>
      <c r="C223" s="70" t="str">
        <f>IF('SlNr für Antrag §24a'!D219&lt;&gt;"",'SlNr für Antrag §24a'!D219,"")</f>
        <v>g</v>
      </c>
      <c r="D223" s="70" t="str">
        <f>'SlNr für Antrag §24a'!H219</f>
        <v>Verpackungsmaterial mit schädlichen Verunreinigungen oder Restinhalten, vorwiegend anorganisch</v>
      </c>
      <c r="E223" s="70" t="str">
        <f>'SlNr für Antrag §24a'!I219</f>
        <v xml:space="preserve"> </v>
      </c>
      <c r="F223" s="69" t="str">
        <f>IF(AND('SlNr für Antrag §24a'!S219="x",'SlNr für Antrag §24a'!T219="x"),'SlNr für Antrag §24a'!U219,IF('SlNr für Antrag §24a'!S219="x","--",IF('SlNr für Antrag §24a'!T219="x",'SlNr für Antrag §24a'!U219,"**")))</f>
        <v>**</v>
      </c>
      <c r="G223" s="69" t="str">
        <f>(IF('SlNr für Antrag §24a'!AL219&lt;&gt;"",'SlNr für Antrag §24a'!AL219&amp;K223,IF(K223&lt;&gt;"",K223,IF('SlNr für Antrag §24a'!V219="X","?","**"))))</f>
        <v>**</v>
      </c>
      <c r="H223" s="131"/>
      <c r="I223" s="124"/>
      <c r="J223" s="118">
        <f>'SlNr für Antrag §24a'!AM219</f>
        <v>0</v>
      </c>
      <c r="K223" s="121"/>
      <c r="L223" s="121" t="str">
        <f>'SlNr für Antrag §24a'!AT219</f>
        <v>Ja</v>
      </c>
      <c r="M223" s="161" t="str">
        <f>'SlNr für Antrag §24a'!AV219</f>
        <v>-</v>
      </c>
      <c r="N223" s="157" t="str">
        <f>IF('SlNr für Antrag §24a'!AU219&gt;0,"Wird auto. genehmigt!","")</f>
        <v/>
      </c>
      <c r="P223" s="96" t="str">
        <f>'SlNr für Antrag §24a'!AP219</f>
        <v/>
      </c>
      <c r="R223" s="143"/>
      <c r="S223" s="143"/>
      <c r="T223" s="143"/>
      <c r="U223" s="143"/>
      <c r="V223" s="143"/>
      <c r="W223" s="143"/>
      <c r="X223" s="143"/>
      <c r="Y223" s="143"/>
      <c r="Z223" s="143"/>
      <c r="AA223" s="143"/>
    </row>
    <row r="224" spans="1:27" ht="45.6" x14ac:dyDescent="0.25">
      <c r="A224" s="70">
        <f>'SlNr für Antrag §24a'!B220</f>
        <v>18715</v>
      </c>
      <c r="B224" s="70" t="str">
        <f>'SlNr für Antrag §24a'!C220</f>
        <v>88</v>
      </c>
      <c r="C224" s="70" t="str">
        <f>IF('SlNr für Antrag §24a'!D220&lt;&gt;"",'SlNr für Antrag §24a'!D220,"")</f>
        <v/>
      </c>
      <c r="D224" s="70" t="str">
        <f>'SlNr für Antrag §24a'!H220</f>
        <v>Verpackungsmaterial mit schädlichen Verunreinigungen oder Restinhalten, vorwiegend anorganisch</v>
      </c>
      <c r="E224" s="70" t="str">
        <f>'SlNr für Antrag §24a'!I220</f>
        <v>ausgestuft</v>
      </c>
      <c r="F224" s="69" t="str">
        <f>IF(AND('SlNr für Antrag §24a'!S220="x",'SlNr für Antrag §24a'!T220="x"),'SlNr für Antrag §24a'!U220,IF('SlNr für Antrag §24a'!S220="x","--",IF('SlNr für Antrag §24a'!T220="x",'SlNr für Antrag §24a'!U220,"**")))</f>
        <v>**</v>
      </c>
      <c r="G224" s="69" t="str">
        <f>(IF('SlNr für Antrag §24a'!AL220&lt;&gt;"",'SlNr für Antrag §24a'!AL220&amp;K224,IF(K224&lt;&gt;"",K224,IF('SlNr für Antrag §24a'!V220="X","?","**"))))</f>
        <v>**</v>
      </c>
      <c r="H224" s="131"/>
      <c r="I224" s="124"/>
      <c r="J224" s="118">
        <f>'SlNr für Antrag §24a'!AM220</f>
        <v>0</v>
      </c>
      <c r="K224" s="121"/>
      <c r="L224" s="121" t="str">
        <f>'SlNr für Antrag §24a'!AT220</f>
        <v>Ja</v>
      </c>
      <c r="M224" s="161" t="str">
        <f>'SlNr für Antrag §24a'!AV220</f>
        <v>-</v>
      </c>
      <c r="N224" s="157" t="str">
        <f>IF('SlNr für Antrag §24a'!AU220&gt;0,"Wird auto. genehmigt!","")</f>
        <v/>
      </c>
      <c r="P224" s="96" t="str">
        <f>'SlNr für Antrag §24a'!AP220</f>
        <v/>
      </c>
      <c r="R224" s="143"/>
      <c r="S224" s="143"/>
      <c r="T224" s="143"/>
      <c r="U224" s="143"/>
      <c r="V224" s="143"/>
      <c r="W224" s="143"/>
      <c r="X224" s="143"/>
      <c r="Y224" s="143"/>
      <c r="Z224" s="143"/>
      <c r="AA224" s="143"/>
    </row>
    <row r="225" spans="1:27" ht="22.8" x14ac:dyDescent="0.25">
      <c r="A225" s="70">
        <f>'SlNr für Antrag §24a'!B221</f>
        <v>18718</v>
      </c>
      <c r="B225" s="70" t="str">
        <f>'SlNr für Antrag §24a'!C221</f>
        <v/>
      </c>
      <c r="C225" s="70" t="str">
        <f>IF('SlNr für Antrag §24a'!D221&lt;&gt;"",'SlNr für Antrag §24a'!D221,"")</f>
        <v/>
      </c>
      <c r="D225" s="70" t="str">
        <f>'SlNr für Antrag §24a'!H221</f>
        <v>Altpapier, Papier und Pappe, unbeschichtet</v>
      </c>
      <c r="E225" s="70" t="str">
        <f>'SlNr für Antrag §24a'!I221</f>
        <v xml:space="preserve"> </v>
      </c>
      <c r="F225" s="69" t="str">
        <f>IF(AND('SlNr für Antrag §24a'!S221="x",'SlNr für Antrag §24a'!T221="x"),'SlNr für Antrag §24a'!U221,IF('SlNr für Antrag §24a'!S221="x","--",IF('SlNr für Antrag §24a'!T221="x",'SlNr für Antrag §24a'!U221,"**")))</f>
        <v>--</v>
      </c>
      <c r="G225" s="69" t="str">
        <f>(IF('SlNr für Antrag §24a'!AL221&lt;&gt;"",'SlNr für Antrag §24a'!AL221&amp;K225,IF(K225&lt;&gt;"",K225,IF('SlNr für Antrag §24a'!V221="X","?","**"))))</f>
        <v>**</v>
      </c>
      <c r="H225" s="131"/>
      <c r="I225" s="124"/>
      <c r="J225" s="118">
        <f>'SlNr für Antrag §24a'!AM221</f>
        <v>0</v>
      </c>
      <c r="K225" s="121"/>
      <c r="L225" s="121" t="str">
        <f>'SlNr für Antrag §24a'!AT221</f>
        <v>Nein</v>
      </c>
      <c r="M225" s="161" t="str">
        <f>'SlNr für Antrag §24a'!AV221</f>
        <v>-</v>
      </c>
      <c r="N225" s="157" t="str">
        <f>IF('SlNr für Antrag §24a'!AU221&gt;0,"Wird auto. genehmigt!","")</f>
        <v/>
      </c>
      <c r="P225" s="96" t="str">
        <f>'SlNr für Antrag §24a'!AP221</f>
        <v>X</v>
      </c>
      <c r="R225" s="143"/>
      <c r="S225" s="143"/>
      <c r="T225" s="143"/>
      <c r="U225" s="143"/>
      <c r="V225" s="143"/>
      <c r="W225" s="143"/>
      <c r="X225" s="143"/>
      <c r="Y225" s="143"/>
      <c r="Z225" s="143"/>
      <c r="AA225" s="143"/>
    </row>
    <row r="226" spans="1:27" ht="22.8" x14ac:dyDescent="0.25">
      <c r="A226" s="70">
        <f>'SlNr für Antrag §24a'!B222</f>
        <v>18718</v>
      </c>
      <c r="B226" s="70" t="str">
        <f>'SlNr für Antrag §24a'!C222</f>
        <v>77</v>
      </c>
      <c r="C226" s="70" t="str">
        <f>IF('SlNr für Antrag §24a'!D222&lt;&gt;"",'SlNr für Antrag §24a'!D222,"")</f>
        <v>g</v>
      </c>
      <c r="D226" s="70" t="str">
        <f>'SlNr für Antrag §24a'!H222</f>
        <v>Altpapier, Papier und Pappe, unbeschichtet</v>
      </c>
      <c r="E226" s="70" t="str">
        <f>'SlNr für Antrag §24a'!I222</f>
        <v>gefährlich kontaminiert</v>
      </c>
      <c r="F226" s="69" t="str">
        <f>IF(AND('SlNr für Antrag §24a'!S222="x",'SlNr für Antrag §24a'!T222="x"),'SlNr für Antrag §24a'!U222,IF('SlNr für Antrag §24a'!S222="x","--",IF('SlNr für Antrag §24a'!T222="x",'SlNr für Antrag §24a'!U222,"**")))</f>
        <v>**</v>
      </c>
      <c r="G226" s="69" t="str">
        <f>(IF('SlNr für Antrag §24a'!AL222&lt;&gt;"",'SlNr für Antrag §24a'!AL222&amp;K226,IF(K226&lt;&gt;"",K226,IF('SlNr für Antrag §24a'!V222="X","?","**"))))</f>
        <v>**</v>
      </c>
      <c r="H226" s="131"/>
      <c r="I226" s="124"/>
      <c r="J226" s="118">
        <f>'SlNr für Antrag §24a'!AM222</f>
        <v>0</v>
      </c>
      <c r="K226" s="121"/>
      <c r="L226" s="121" t="str">
        <f>'SlNr für Antrag §24a'!AT222</f>
        <v>Ja</v>
      </c>
      <c r="M226" s="161" t="str">
        <f>'SlNr für Antrag §24a'!AV222</f>
        <v>-</v>
      </c>
      <c r="N226" s="157" t="str">
        <f>IF('SlNr für Antrag §24a'!AU222&gt;0,"Wird auto. genehmigt!","")</f>
        <v/>
      </c>
      <c r="P226" s="96" t="str">
        <f>'SlNr für Antrag §24a'!AP222</f>
        <v/>
      </c>
      <c r="R226" s="143"/>
      <c r="S226" s="143"/>
      <c r="T226" s="143"/>
      <c r="U226" s="143"/>
      <c r="V226" s="143"/>
      <c r="W226" s="143"/>
      <c r="X226" s="143"/>
      <c r="Y226" s="143"/>
      <c r="Z226" s="143"/>
      <c r="AA226" s="143"/>
    </row>
    <row r="227" spans="1:27" x14ac:dyDescent="0.25">
      <c r="A227" s="70">
        <f>'SlNr für Antrag §24a'!B223</f>
        <v>19901</v>
      </c>
      <c r="B227" s="70" t="str">
        <f>'SlNr für Antrag §24a'!C223</f>
        <v/>
      </c>
      <c r="C227" s="70" t="str">
        <f>IF('SlNr für Antrag §24a'!D223&lt;&gt;"",'SlNr für Antrag §24a'!D223,"")</f>
        <v/>
      </c>
      <c r="D227" s="70" t="str">
        <f>'SlNr für Antrag §24a'!H223</f>
        <v>Stärkeschlamm</v>
      </c>
      <c r="E227" s="70" t="str">
        <f>'SlNr für Antrag §24a'!I223</f>
        <v xml:space="preserve"> </v>
      </c>
      <c r="F227" s="69" t="str">
        <f>IF(AND('SlNr für Antrag §24a'!S223="x",'SlNr für Antrag §24a'!T223="x"),'SlNr für Antrag §24a'!U223,IF('SlNr für Antrag §24a'!S223="x","--",IF('SlNr für Antrag §24a'!T223="x",'SlNr für Antrag §24a'!U223,"**")))</f>
        <v>--</v>
      </c>
      <c r="G227" s="69" t="str">
        <f>(IF('SlNr für Antrag §24a'!AL223&lt;&gt;"",'SlNr für Antrag §24a'!AL223&amp;K227,IF(K227&lt;&gt;"",K227,IF('SlNr für Antrag §24a'!V223="X","?","**"))))</f>
        <v>**</v>
      </c>
      <c r="H227" s="131"/>
      <c r="I227" s="124"/>
      <c r="J227" s="118">
        <f>'SlNr für Antrag §24a'!AM223</f>
        <v>0</v>
      </c>
      <c r="K227" s="121"/>
      <c r="L227" s="121" t="str">
        <f>'SlNr für Antrag §24a'!AT223</f>
        <v>Nein</v>
      </c>
      <c r="M227" s="161" t="str">
        <f>'SlNr für Antrag §24a'!AV223</f>
        <v>-</v>
      </c>
      <c r="N227" s="157" t="str">
        <f>IF('SlNr für Antrag §24a'!AU223&gt;0,"Wird auto. genehmigt!","")</f>
        <v/>
      </c>
      <c r="P227" s="96" t="str">
        <f>'SlNr für Antrag §24a'!AP223</f>
        <v>X</v>
      </c>
      <c r="R227" s="143"/>
      <c r="S227" s="143"/>
      <c r="T227" s="143"/>
      <c r="U227" s="143"/>
      <c r="V227" s="143"/>
      <c r="W227" s="143"/>
      <c r="X227" s="143"/>
      <c r="Y227" s="143"/>
      <c r="Z227" s="143"/>
      <c r="AA227" s="143"/>
    </row>
    <row r="228" spans="1:27" x14ac:dyDescent="0.25">
      <c r="A228" s="70">
        <f>'SlNr für Antrag §24a'!B224</f>
        <v>19901</v>
      </c>
      <c r="B228" s="70" t="str">
        <f>'SlNr für Antrag §24a'!C224</f>
        <v>77</v>
      </c>
      <c r="C228" s="70" t="str">
        <f>IF('SlNr für Antrag §24a'!D224&lt;&gt;"",'SlNr für Antrag §24a'!D224,"")</f>
        <v>g</v>
      </c>
      <c r="D228" s="70" t="str">
        <f>'SlNr für Antrag §24a'!H224</f>
        <v>Stärkeschlamm</v>
      </c>
      <c r="E228" s="70" t="str">
        <f>'SlNr für Antrag §24a'!I224</f>
        <v>gefährlich kontaminiert</v>
      </c>
      <c r="F228" s="69" t="str">
        <f>IF(AND('SlNr für Antrag §24a'!S224="x",'SlNr für Antrag §24a'!T224="x"),'SlNr für Antrag §24a'!U224,IF('SlNr für Antrag §24a'!S224="x","--",IF('SlNr für Antrag §24a'!T224="x",'SlNr für Antrag §24a'!U224,"**")))</f>
        <v>**</v>
      </c>
      <c r="G228" s="69" t="str">
        <f>(IF('SlNr für Antrag §24a'!AL224&lt;&gt;"",'SlNr für Antrag §24a'!AL224&amp;K228,IF(K228&lt;&gt;"",K228,IF('SlNr für Antrag §24a'!V224="X","?","**"))))</f>
        <v>**</v>
      </c>
      <c r="H228" s="131"/>
      <c r="I228" s="124"/>
      <c r="J228" s="118">
        <f>'SlNr für Antrag §24a'!AM224</f>
        <v>0</v>
      </c>
      <c r="K228" s="121"/>
      <c r="L228" s="121" t="str">
        <f>'SlNr für Antrag §24a'!AT224</f>
        <v>Ja</v>
      </c>
      <c r="M228" s="161" t="str">
        <f>'SlNr für Antrag §24a'!AV224</f>
        <v>-</v>
      </c>
      <c r="N228" s="157" t="str">
        <f>IF('SlNr für Antrag §24a'!AU224&gt;0,"Wird auto. genehmigt!","")</f>
        <v/>
      </c>
      <c r="P228" s="96" t="str">
        <f>'SlNr für Antrag §24a'!AP224</f>
        <v/>
      </c>
      <c r="R228" s="143"/>
      <c r="S228" s="143"/>
      <c r="T228" s="143"/>
      <c r="U228" s="143"/>
      <c r="V228" s="143"/>
      <c r="W228" s="143"/>
      <c r="X228" s="143"/>
      <c r="Y228" s="143"/>
      <c r="Z228" s="143"/>
      <c r="AA228" s="143"/>
    </row>
    <row r="229" spans="1:27" x14ac:dyDescent="0.25">
      <c r="A229" s="70">
        <f>'SlNr für Antrag §24a'!B225</f>
        <v>19903</v>
      </c>
      <c r="B229" s="70" t="str">
        <f>'SlNr für Antrag §24a'!C225</f>
        <v/>
      </c>
      <c r="C229" s="70" t="str">
        <f>IF('SlNr für Antrag §24a'!D225&lt;&gt;"",'SlNr für Antrag §24a'!D225,"")</f>
        <v/>
      </c>
      <c r="D229" s="70" t="str">
        <f>'SlNr für Antrag §24a'!H225</f>
        <v>Gelatineabfälle</v>
      </c>
      <c r="E229" s="70" t="str">
        <f>'SlNr für Antrag §24a'!I225</f>
        <v xml:space="preserve"> </v>
      </c>
      <c r="F229" s="69" t="str">
        <f>IF(AND('SlNr für Antrag §24a'!S225="x",'SlNr für Antrag §24a'!T225="x"),'SlNr für Antrag §24a'!U225,IF('SlNr für Antrag §24a'!S225="x","--",IF('SlNr für Antrag §24a'!T225="x",'SlNr für Antrag §24a'!U225,"**")))</f>
        <v>--</v>
      </c>
      <c r="G229" s="69" t="str">
        <f>(IF('SlNr für Antrag §24a'!AL225&lt;&gt;"",'SlNr für Antrag §24a'!AL225&amp;K229,IF(K229&lt;&gt;"",K229,IF('SlNr für Antrag §24a'!V225="X","?","**"))))</f>
        <v>**</v>
      </c>
      <c r="H229" s="131"/>
      <c r="I229" s="124"/>
      <c r="J229" s="118">
        <f>'SlNr für Antrag §24a'!AM225</f>
        <v>0</v>
      </c>
      <c r="K229" s="121"/>
      <c r="L229" s="121" t="str">
        <f>'SlNr für Antrag §24a'!AT225</f>
        <v>Nein</v>
      </c>
      <c r="M229" s="161" t="str">
        <f>'SlNr für Antrag §24a'!AV225</f>
        <v>-</v>
      </c>
      <c r="N229" s="157" t="str">
        <f>IF('SlNr für Antrag §24a'!AU225&gt;0,"Wird auto. genehmigt!","")</f>
        <v/>
      </c>
      <c r="P229" s="96" t="str">
        <f>'SlNr für Antrag §24a'!AP225</f>
        <v>X</v>
      </c>
      <c r="R229" s="143"/>
      <c r="S229" s="143"/>
      <c r="T229" s="143"/>
      <c r="U229" s="143"/>
      <c r="V229" s="143"/>
      <c r="W229" s="143"/>
      <c r="X229" s="143"/>
      <c r="Y229" s="143"/>
      <c r="Z229" s="143"/>
      <c r="AA229" s="143"/>
    </row>
    <row r="230" spans="1:27" x14ac:dyDescent="0.25">
      <c r="A230" s="70">
        <f>'SlNr für Antrag §24a'!B226</f>
        <v>19903</v>
      </c>
      <c r="B230" s="70" t="str">
        <f>'SlNr für Antrag §24a'!C226</f>
        <v>77</v>
      </c>
      <c r="C230" s="70" t="str">
        <f>IF('SlNr für Antrag §24a'!D226&lt;&gt;"",'SlNr für Antrag §24a'!D226,"")</f>
        <v>g</v>
      </c>
      <c r="D230" s="70" t="str">
        <f>'SlNr für Antrag §24a'!H226</f>
        <v>Gelatineabfälle</v>
      </c>
      <c r="E230" s="70" t="str">
        <f>'SlNr für Antrag §24a'!I226</f>
        <v>gefährlich kontaminiert</v>
      </c>
      <c r="F230" s="69" t="str">
        <f>IF(AND('SlNr für Antrag §24a'!S226="x",'SlNr für Antrag §24a'!T226="x"),'SlNr für Antrag §24a'!U226,IF('SlNr für Antrag §24a'!S226="x","--",IF('SlNr für Antrag §24a'!T226="x",'SlNr für Antrag §24a'!U226,"**")))</f>
        <v>**</v>
      </c>
      <c r="G230" s="69" t="str">
        <f>(IF('SlNr für Antrag §24a'!AL226&lt;&gt;"",'SlNr für Antrag §24a'!AL226&amp;K230,IF(K230&lt;&gt;"",K230,IF('SlNr für Antrag §24a'!V226="X","?","**"))))</f>
        <v>**</v>
      </c>
      <c r="H230" s="131"/>
      <c r="I230" s="124"/>
      <c r="J230" s="118">
        <f>'SlNr für Antrag §24a'!AM226</f>
        <v>0</v>
      </c>
      <c r="K230" s="121"/>
      <c r="L230" s="121" t="str">
        <f>'SlNr für Antrag §24a'!AT226</f>
        <v>Ja</v>
      </c>
      <c r="M230" s="161" t="str">
        <f>'SlNr für Antrag §24a'!AV226</f>
        <v>-</v>
      </c>
      <c r="N230" s="157" t="str">
        <f>IF('SlNr für Antrag §24a'!AU226&gt;0,"Wird auto. genehmigt!","")</f>
        <v/>
      </c>
      <c r="P230" s="96" t="str">
        <f>'SlNr für Antrag §24a'!AP226</f>
        <v/>
      </c>
      <c r="R230" s="143"/>
      <c r="S230" s="143"/>
      <c r="T230" s="143"/>
      <c r="U230" s="143"/>
      <c r="V230" s="143"/>
      <c r="W230" s="143"/>
      <c r="X230" s="143"/>
      <c r="Y230" s="143"/>
      <c r="Z230" s="143"/>
      <c r="AA230" s="143"/>
    </row>
    <row r="231" spans="1:27" ht="22.8" x14ac:dyDescent="0.25">
      <c r="A231" s="70">
        <f>'SlNr für Antrag §24a'!B227</f>
        <v>19904</v>
      </c>
      <c r="B231" s="70" t="str">
        <f>'SlNr für Antrag §24a'!C227</f>
        <v/>
      </c>
      <c r="C231" s="70" t="str">
        <f>IF('SlNr für Antrag §24a'!D227&lt;&gt;"",'SlNr für Antrag §24a'!D227,"")</f>
        <v/>
      </c>
      <c r="D231" s="70" t="str">
        <f>'SlNr für Antrag §24a'!H227</f>
        <v>Rückstände aus der Kartoffelstärkeproduktion</v>
      </c>
      <c r="E231" s="70" t="str">
        <f>'SlNr für Antrag §24a'!I227</f>
        <v xml:space="preserve"> </v>
      </c>
      <c r="F231" s="69" t="str">
        <f>IF(AND('SlNr für Antrag §24a'!S227="x",'SlNr für Antrag §24a'!T227="x"),'SlNr für Antrag §24a'!U227,IF('SlNr für Antrag §24a'!S227="x","--",IF('SlNr für Antrag §24a'!T227="x",'SlNr für Antrag §24a'!U227,"**")))</f>
        <v>--</v>
      </c>
      <c r="G231" s="69" t="str">
        <f>(IF('SlNr für Antrag §24a'!AL227&lt;&gt;"",'SlNr für Antrag §24a'!AL227&amp;K231,IF(K231&lt;&gt;"",K231,IF('SlNr für Antrag §24a'!V227="X","?","**"))))</f>
        <v>**</v>
      </c>
      <c r="H231" s="131"/>
      <c r="I231" s="124"/>
      <c r="J231" s="118">
        <f>'SlNr für Antrag §24a'!AM227</f>
        <v>0</v>
      </c>
      <c r="K231" s="121"/>
      <c r="L231" s="121" t="str">
        <f>'SlNr für Antrag §24a'!AT227</f>
        <v>Nein</v>
      </c>
      <c r="M231" s="161" t="str">
        <f>'SlNr für Antrag §24a'!AV227</f>
        <v>-</v>
      </c>
      <c r="N231" s="157" t="str">
        <f>IF('SlNr für Antrag §24a'!AU227&gt;0,"Wird auto. genehmigt!","")</f>
        <v/>
      </c>
      <c r="P231" s="96" t="str">
        <f>'SlNr für Antrag §24a'!AP227</f>
        <v>X</v>
      </c>
      <c r="R231" s="143"/>
      <c r="S231" s="143"/>
      <c r="T231" s="143"/>
      <c r="U231" s="143"/>
      <c r="V231" s="143"/>
      <c r="W231" s="143"/>
      <c r="X231" s="143"/>
      <c r="Y231" s="143"/>
      <c r="Z231" s="143"/>
      <c r="AA231" s="143"/>
    </row>
    <row r="232" spans="1:27" ht="22.8" x14ac:dyDescent="0.25">
      <c r="A232" s="70">
        <f>'SlNr für Antrag §24a'!B228</f>
        <v>19904</v>
      </c>
      <c r="B232" s="70" t="str">
        <f>'SlNr für Antrag §24a'!C228</f>
        <v>77</v>
      </c>
      <c r="C232" s="70" t="str">
        <f>IF('SlNr für Antrag §24a'!D228&lt;&gt;"",'SlNr für Antrag §24a'!D228,"")</f>
        <v>g</v>
      </c>
      <c r="D232" s="70" t="str">
        <f>'SlNr für Antrag §24a'!H228</f>
        <v>Rückstände aus der Kartoffelstärkeproduktion</v>
      </c>
      <c r="E232" s="70" t="str">
        <f>'SlNr für Antrag §24a'!I228</f>
        <v>gefährlich kontaminiert</v>
      </c>
      <c r="F232" s="69" t="str">
        <f>IF(AND('SlNr für Antrag §24a'!S228="x",'SlNr für Antrag §24a'!T228="x"),'SlNr für Antrag §24a'!U228,IF('SlNr für Antrag §24a'!S228="x","--",IF('SlNr für Antrag §24a'!T228="x",'SlNr für Antrag §24a'!U228,"**")))</f>
        <v>**</v>
      </c>
      <c r="G232" s="69" t="str">
        <f>(IF('SlNr für Antrag §24a'!AL228&lt;&gt;"",'SlNr für Antrag §24a'!AL228&amp;K232,IF(K232&lt;&gt;"",K232,IF('SlNr für Antrag §24a'!V228="X","?","**"))))</f>
        <v>**</v>
      </c>
      <c r="H232" s="131"/>
      <c r="I232" s="124"/>
      <c r="J232" s="118">
        <f>'SlNr für Antrag §24a'!AM228</f>
        <v>0</v>
      </c>
      <c r="K232" s="121"/>
      <c r="L232" s="121" t="str">
        <f>'SlNr für Antrag §24a'!AT228</f>
        <v>Ja</v>
      </c>
      <c r="M232" s="161" t="str">
        <f>'SlNr für Antrag §24a'!AV228</f>
        <v>-</v>
      </c>
      <c r="N232" s="157" t="str">
        <f>IF('SlNr für Antrag §24a'!AU228&gt;0,"Wird auto. genehmigt!","")</f>
        <v/>
      </c>
      <c r="P232" s="96" t="str">
        <f>'SlNr für Antrag §24a'!AP228</f>
        <v/>
      </c>
      <c r="R232" s="143"/>
      <c r="S232" s="143"/>
      <c r="T232" s="143"/>
      <c r="U232" s="143"/>
      <c r="V232" s="143"/>
      <c r="W232" s="143"/>
      <c r="X232" s="143"/>
      <c r="Y232" s="143"/>
      <c r="Z232" s="143"/>
      <c r="AA232" s="143"/>
    </row>
    <row r="233" spans="1:27" ht="22.8" x14ac:dyDescent="0.25">
      <c r="A233" s="70">
        <f>'SlNr für Antrag §24a'!B229</f>
        <v>19905</v>
      </c>
      <c r="B233" s="70" t="str">
        <f>'SlNr für Antrag §24a'!C229</f>
        <v/>
      </c>
      <c r="C233" s="70" t="str">
        <f>IF('SlNr für Antrag §24a'!D229&lt;&gt;"",'SlNr für Antrag §24a'!D229,"")</f>
        <v/>
      </c>
      <c r="D233" s="70" t="str">
        <f>'SlNr für Antrag §24a'!H229</f>
        <v>Rückstände aus der Maisstärkeproduktion</v>
      </c>
      <c r="E233" s="70" t="str">
        <f>'SlNr für Antrag §24a'!I229</f>
        <v xml:space="preserve"> </v>
      </c>
      <c r="F233" s="69" t="str">
        <f>IF(AND('SlNr für Antrag §24a'!S229="x",'SlNr für Antrag §24a'!T229="x"),'SlNr für Antrag §24a'!U229,IF('SlNr für Antrag §24a'!S229="x","--",IF('SlNr für Antrag §24a'!T229="x",'SlNr für Antrag §24a'!U229,"**")))</f>
        <v>--</v>
      </c>
      <c r="G233" s="69" t="str">
        <f>(IF('SlNr für Antrag §24a'!AL229&lt;&gt;"",'SlNr für Antrag §24a'!AL229&amp;K233,IF(K233&lt;&gt;"",K233,IF('SlNr für Antrag §24a'!V229="X","?","**"))))</f>
        <v>**</v>
      </c>
      <c r="H233" s="131"/>
      <c r="I233" s="124"/>
      <c r="J233" s="118">
        <f>'SlNr für Antrag §24a'!AM229</f>
        <v>0</v>
      </c>
      <c r="K233" s="121"/>
      <c r="L233" s="121" t="str">
        <f>'SlNr für Antrag §24a'!AT229</f>
        <v>Nein</v>
      </c>
      <c r="M233" s="161" t="str">
        <f>'SlNr für Antrag §24a'!AV229</f>
        <v>-</v>
      </c>
      <c r="N233" s="157" t="str">
        <f>IF('SlNr für Antrag §24a'!AU229&gt;0,"Wird auto. genehmigt!","")</f>
        <v/>
      </c>
      <c r="P233" s="96" t="str">
        <f>'SlNr für Antrag §24a'!AP229</f>
        <v>X</v>
      </c>
      <c r="R233" s="143"/>
      <c r="S233" s="143"/>
      <c r="T233" s="143"/>
      <c r="U233" s="143"/>
      <c r="V233" s="143"/>
      <c r="W233" s="143"/>
      <c r="X233" s="143"/>
      <c r="Y233" s="143"/>
      <c r="Z233" s="143"/>
      <c r="AA233" s="143"/>
    </row>
    <row r="234" spans="1:27" ht="22.8" x14ac:dyDescent="0.25">
      <c r="A234" s="70">
        <f>'SlNr für Antrag §24a'!B230</f>
        <v>19905</v>
      </c>
      <c r="B234" s="70" t="str">
        <f>'SlNr für Antrag §24a'!C230</f>
        <v>77</v>
      </c>
      <c r="C234" s="70" t="str">
        <f>IF('SlNr für Antrag §24a'!D230&lt;&gt;"",'SlNr für Antrag §24a'!D230,"")</f>
        <v>g</v>
      </c>
      <c r="D234" s="70" t="str">
        <f>'SlNr für Antrag §24a'!H230</f>
        <v>Rückstände aus der Maisstärkeproduktion</v>
      </c>
      <c r="E234" s="70" t="str">
        <f>'SlNr für Antrag §24a'!I230</f>
        <v>gefährlich kontaminiert</v>
      </c>
      <c r="F234" s="69" t="str">
        <f>IF(AND('SlNr für Antrag §24a'!S230="x",'SlNr für Antrag §24a'!T230="x"),'SlNr für Antrag §24a'!U230,IF('SlNr für Antrag §24a'!S230="x","--",IF('SlNr für Antrag §24a'!T230="x",'SlNr für Antrag §24a'!U230,"**")))</f>
        <v>**</v>
      </c>
      <c r="G234" s="69" t="str">
        <f>(IF('SlNr für Antrag §24a'!AL230&lt;&gt;"",'SlNr für Antrag §24a'!AL230&amp;K234,IF(K234&lt;&gt;"",K234,IF('SlNr für Antrag §24a'!V230="X","?","**"))))</f>
        <v>**</v>
      </c>
      <c r="H234" s="131"/>
      <c r="I234" s="124"/>
      <c r="J234" s="118">
        <f>'SlNr für Antrag §24a'!AM230</f>
        <v>0</v>
      </c>
      <c r="K234" s="121"/>
      <c r="L234" s="121" t="str">
        <f>'SlNr für Antrag §24a'!AT230</f>
        <v>Ja</v>
      </c>
      <c r="M234" s="161" t="str">
        <f>'SlNr für Antrag §24a'!AV230</f>
        <v>-</v>
      </c>
      <c r="N234" s="157" t="str">
        <f>IF('SlNr für Antrag §24a'!AU230&gt;0,"Wird auto. genehmigt!","")</f>
        <v/>
      </c>
      <c r="P234" s="96" t="str">
        <f>'SlNr für Antrag §24a'!AP230</f>
        <v/>
      </c>
      <c r="R234" s="143"/>
      <c r="S234" s="143"/>
      <c r="T234" s="143"/>
      <c r="U234" s="143"/>
      <c r="V234" s="143"/>
      <c r="W234" s="143"/>
      <c r="X234" s="143"/>
      <c r="Y234" s="143"/>
      <c r="Z234" s="143"/>
      <c r="AA234" s="143"/>
    </row>
    <row r="235" spans="1:27" ht="22.8" x14ac:dyDescent="0.25">
      <c r="A235" s="70">
        <f>'SlNr für Antrag §24a'!B231</f>
        <v>19906</v>
      </c>
      <c r="B235" s="70" t="str">
        <f>'SlNr für Antrag §24a'!C231</f>
        <v/>
      </c>
      <c r="C235" s="70" t="str">
        <f>IF('SlNr für Antrag §24a'!D231&lt;&gt;"",'SlNr für Antrag §24a'!D231,"")</f>
        <v/>
      </c>
      <c r="D235" s="70" t="str">
        <f>'SlNr für Antrag §24a'!H231</f>
        <v>Rückstände aus der Reisstärkeproduktion</v>
      </c>
      <c r="E235" s="70" t="str">
        <f>'SlNr für Antrag §24a'!I231</f>
        <v xml:space="preserve"> </v>
      </c>
      <c r="F235" s="69" t="str">
        <f>IF(AND('SlNr für Antrag §24a'!S231="x",'SlNr für Antrag §24a'!T231="x"),'SlNr für Antrag §24a'!U231,IF('SlNr für Antrag §24a'!S231="x","--",IF('SlNr für Antrag §24a'!T231="x",'SlNr für Antrag §24a'!U231,"**")))</f>
        <v>--</v>
      </c>
      <c r="G235" s="69" t="str">
        <f>(IF('SlNr für Antrag §24a'!AL231&lt;&gt;"",'SlNr für Antrag §24a'!AL231&amp;K235,IF(K235&lt;&gt;"",K235,IF('SlNr für Antrag §24a'!V231="X","?","**"))))</f>
        <v>**</v>
      </c>
      <c r="H235" s="131"/>
      <c r="I235" s="124"/>
      <c r="J235" s="118">
        <f>'SlNr für Antrag §24a'!AM231</f>
        <v>0</v>
      </c>
      <c r="K235" s="121"/>
      <c r="L235" s="121" t="str">
        <f>'SlNr für Antrag §24a'!AT231</f>
        <v>Nein</v>
      </c>
      <c r="M235" s="161" t="str">
        <f>'SlNr für Antrag §24a'!AV231</f>
        <v>-</v>
      </c>
      <c r="N235" s="157" t="str">
        <f>IF('SlNr für Antrag §24a'!AU231&gt;0,"Wird auto. genehmigt!","")</f>
        <v/>
      </c>
      <c r="P235" s="96" t="str">
        <f>'SlNr für Antrag §24a'!AP231</f>
        <v>X</v>
      </c>
      <c r="R235" s="143"/>
      <c r="S235" s="143"/>
      <c r="T235" s="143"/>
      <c r="U235" s="143"/>
      <c r="V235" s="143"/>
      <c r="W235" s="143"/>
      <c r="X235" s="143"/>
      <c r="Y235" s="143"/>
      <c r="Z235" s="143"/>
      <c r="AA235" s="143"/>
    </row>
    <row r="236" spans="1:27" ht="22.8" x14ac:dyDescent="0.25">
      <c r="A236" s="70">
        <f>'SlNr für Antrag §24a'!B232</f>
        <v>19906</v>
      </c>
      <c r="B236" s="70" t="str">
        <f>'SlNr für Antrag §24a'!C232</f>
        <v>77</v>
      </c>
      <c r="C236" s="70" t="str">
        <f>IF('SlNr für Antrag §24a'!D232&lt;&gt;"",'SlNr für Antrag §24a'!D232,"")</f>
        <v>g</v>
      </c>
      <c r="D236" s="70" t="str">
        <f>'SlNr für Antrag §24a'!H232</f>
        <v>Rückstände aus der Reisstärkeproduktion</v>
      </c>
      <c r="E236" s="70" t="str">
        <f>'SlNr für Antrag §24a'!I232</f>
        <v>gefährlich kontaminiert</v>
      </c>
      <c r="F236" s="69" t="str">
        <f>IF(AND('SlNr für Antrag §24a'!S232="x",'SlNr für Antrag §24a'!T232="x"),'SlNr für Antrag §24a'!U232,IF('SlNr für Antrag §24a'!S232="x","--",IF('SlNr für Antrag §24a'!T232="x",'SlNr für Antrag §24a'!U232,"**")))</f>
        <v>**</v>
      </c>
      <c r="G236" s="69" t="str">
        <f>(IF('SlNr für Antrag §24a'!AL232&lt;&gt;"",'SlNr für Antrag §24a'!AL232&amp;K236,IF(K236&lt;&gt;"",K236,IF('SlNr für Antrag §24a'!V232="X","?","**"))))</f>
        <v>**</v>
      </c>
      <c r="H236" s="131"/>
      <c r="I236" s="124"/>
      <c r="J236" s="118">
        <f>'SlNr für Antrag §24a'!AM232</f>
        <v>0</v>
      </c>
      <c r="K236" s="121"/>
      <c r="L236" s="121" t="str">
        <f>'SlNr für Antrag §24a'!AT232</f>
        <v>Ja</v>
      </c>
      <c r="M236" s="161" t="str">
        <f>'SlNr für Antrag §24a'!AV232</f>
        <v>-</v>
      </c>
      <c r="N236" s="157" t="str">
        <f>IF('SlNr für Antrag §24a'!AU232&gt;0,"Wird auto. genehmigt!","")</f>
        <v/>
      </c>
      <c r="P236" s="96" t="str">
        <f>'SlNr für Antrag §24a'!AP232</f>
        <v/>
      </c>
      <c r="R236" s="143"/>
      <c r="S236" s="143"/>
      <c r="T236" s="143"/>
      <c r="U236" s="143"/>
      <c r="V236" s="143"/>
      <c r="W236" s="143"/>
      <c r="X236" s="143"/>
      <c r="Y236" s="143"/>
      <c r="Z236" s="143"/>
      <c r="AA236" s="143"/>
    </row>
    <row r="237" spans="1:27" x14ac:dyDescent="0.25">
      <c r="A237" s="70">
        <f>'SlNr für Antrag §24a'!B233</f>
        <v>19908</v>
      </c>
      <c r="B237" s="70" t="str">
        <f>'SlNr für Antrag §24a'!C233</f>
        <v/>
      </c>
      <c r="C237" s="70" t="str">
        <f>IF('SlNr für Antrag §24a'!D233&lt;&gt;"",'SlNr für Antrag §24a'!D233,"")</f>
        <v>g</v>
      </c>
      <c r="D237" s="70" t="str">
        <f>'SlNr für Antrag §24a'!H233</f>
        <v>Seifenunterlauge</v>
      </c>
      <c r="E237" s="70" t="str">
        <f>'SlNr für Antrag §24a'!I233</f>
        <v xml:space="preserve"> </v>
      </c>
      <c r="F237" s="69" t="str">
        <f>IF(AND('SlNr für Antrag §24a'!S233="x",'SlNr für Antrag §24a'!T233="x"),'SlNr für Antrag §24a'!U233,IF('SlNr für Antrag §24a'!S233="x","--",IF('SlNr für Antrag §24a'!T233="x",'SlNr für Antrag §24a'!U233,"**")))</f>
        <v>**</v>
      </c>
      <c r="G237" s="69" t="str">
        <f>(IF('SlNr für Antrag §24a'!AL233&lt;&gt;"",'SlNr für Antrag §24a'!AL233&amp;K237,IF(K237&lt;&gt;"",K237,IF('SlNr für Antrag §24a'!V233="X","?","**"))))</f>
        <v>**</v>
      </c>
      <c r="H237" s="131"/>
      <c r="I237" s="124"/>
      <c r="J237" s="118">
        <f>'SlNr für Antrag §24a'!AM233</f>
        <v>0</v>
      </c>
      <c r="K237" s="121"/>
      <c r="L237" s="121" t="str">
        <f>'SlNr für Antrag §24a'!AT233</f>
        <v>Ja</v>
      </c>
      <c r="M237" s="161" t="str">
        <f>'SlNr für Antrag §24a'!AV233</f>
        <v>-</v>
      </c>
      <c r="N237" s="157" t="str">
        <f>IF('SlNr für Antrag §24a'!AU233&gt;0,"Wird auto. genehmigt!","")</f>
        <v/>
      </c>
      <c r="P237" s="96" t="str">
        <f>'SlNr für Antrag §24a'!AP233</f>
        <v/>
      </c>
      <c r="R237" s="143"/>
      <c r="S237" s="143"/>
      <c r="T237" s="143"/>
      <c r="U237" s="143"/>
      <c r="V237" s="143"/>
      <c r="W237" s="143"/>
      <c r="X237" s="143"/>
      <c r="Y237" s="143"/>
      <c r="Z237" s="143"/>
      <c r="AA237" s="143"/>
    </row>
    <row r="238" spans="1:27" x14ac:dyDescent="0.25">
      <c r="A238" s="70">
        <f>'SlNr für Antrag §24a'!B234</f>
        <v>19908</v>
      </c>
      <c r="B238" s="70" t="str">
        <f>'SlNr für Antrag §24a'!C234</f>
        <v>88</v>
      </c>
      <c r="C238" s="70" t="str">
        <f>IF('SlNr für Antrag §24a'!D234&lt;&gt;"",'SlNr für Antrag §24a'!D234,"")</f>
        <v/>
      </c>
      <c r="D238" s="70" t="str">
        <f>'SlNr für Antrag §24a'!H234</f>
        <v>Seifenunterlauge</v>
      </c>
      <c r="E238" s="70" t="str">
        <f>'SlNr für Antrag §24a'!I234</f>
        <v>ausgestuft</v>
      </c>
      <c r="F238" s="69" t="str">
        <f>IF(AND('SlNr für Antrag §24a'!S234="x",'SlNr für Antrag §24a'!T234="x"),'SlNr für Antrag §24a'!U234,IF('SlNr für Antrag §24a'!S234="x","--",IF('SlNr für Antrag §24a'!T234="x",'SlNr für Antrag §24a'!U234,"**")))</f>
        <v>**</v>
      </c>
      <c r="G238" s="69" t="str">
        <f>(IF('SlNr für Antrag §24a'!AL234&lt;&gt;"",'SlNr für Antrag §24a'!AL234&amp;K238,IF(K238&lt;&gt;"",K238,IF('SlNr für Antrag §24a'!V234="X","?","**"))))</f>
        <v>**</v>
      </c>
      <c r="H238" s="131"/>
      <c r="I238" s="124"/>
      <c r="J238" s="118">
        <f>'SlNr für Antrag §24a'!AM234</f>
        <v>0</v>
      </c>
      <c r="K238" s="121"/>
      <c r="L238" s="121" t="str">
        <f>'SlNr für Antrag §24a'!AT234</f>
        <v>Ja</v>
      </c>
      <c r="M238" s="161" t="str">
        <f>'SlNr für Antrag §24a'!AV234</f>
        <v>-</v>
      </c>
      <c r="N238" s="157" t="str">
        <f>IF('SlNr für Antrag §24a'!AU234&gt;0,"Wird auto. genehmigt!","")</f>
        <v/>
      </c>
      <c r="P238" s="96" t="str">
        <f>'SlNr für Antrag §24a'!AP234</f>
        <v/>
      </c>
      <c r="R238" s="143"/>
      <c r="S238" s="143"/>
      <c r="T238" s="143"/>
      <c r="U238" s="143"/>
      <c r="V238" s="143"/>
      <c r="W238" s="143"/>
      <c r="X238" s="143"/>
      <c r="Y238" s="143"/>
      <c r="Z238" s="143"/>
      <c r="AA238" s="143"/>
    </row>
    <row r="239" spans="1:27" ht="22.8" x14ac:dyDescent="0.25">
      <c r="A239" s="70">
        <f>'SlNr für Antrag §24a'!B235</f>
        <v>19909</v>
      </c>
      <c r="B239" s="70" t="str">
        <f>'SlNr für Antrag §24a'!C235</f>
        <v/>
      </c>
      <c r="C239" s="70" t="str">
        <f>IF('SlNr für Antrag §24a'!D235&lt;&gt;"",'SlNr für Antrag §24a'!D235,"")</f>
        <v/>
      </c>
      <c r="D239" s="70" t="str">
        <f>'SlNr für Antrag §24a'!H235</f>
        <v>Sudkesselrückstände (Seifenherstellung)</v>
      </c>
      <c r="E239" s="70" t="str">
        <f>'SlNr für Antrag §24a'!I235</f>
        <v xml:space="preserve"> </v>
      </c>
      <c r="F239" s="69" t="str">
        <f>IF(AND('SlNr für Antrag §24a'!S235="x",'SlNr für Antrag §24a'!T235="x"),'SlNr für Antrag §24a'!U235,IF('SlNr für Antrag §24a'!S235="x","--",IF('SlNr für Antrag §24a'!T235="x",'SlNr für Antrag §24a'!U235,"**")))</f>
        <v>--</v>
      </c>
      <c r="G239" s="69" t="str">
        <f>(IF('SlNr für Antrag §24a'!AL235&lt;&gt;"",'SlNr für Antrag §24a'!AL235&amp;K239,IF(K239&lt;&gt;"",K239,IF('SlNr für Antrag §24a'!V235="X","?","**"))))</f>
        <v>**</v>
      </c>
      <c r="H239" s="131"/>
      <c r="I239" s="124"/>
      <c r="J239" s="118">
        <f>'SlNr für Antrag §24a'!AM235</f>
        <v>0</v>
      </c>
      <c r="K239" s="121"/>
      <c r="L239" s="121" t="str">
        <f>'SlNr für Antrag §24a'!AT235</f>
        <v>Nein</v>
      </c>
      <c r="M239" s="161" t="str">
        <f>'SlNr für Antrag §24a'!AV235</f>
        <v>-</v>
      </c>
      <c r="N239" s="157" t="str">
        <f>IF('SlNr für Antrag §24a'!AU235&gt;0,"Wird auto. genehmigt!","")</f>
        <v/>
      </c>
      <c r="P239" s="96" t="str">
        <f>'SlNr für Antrag §24a'!AP235</f>
        <v>X</v>
      </c>
      <c r="R239" s="143"/>
      <c r="S239" s="143"/>
      <c r="T239" s="143"/>
      <c r="U239" s="143"/>
      <c r="V239" s="143"/>
      <c r="W239" s="143"/>
      <c r="X239" s="143"/>
      <c r="Y239" s="143"/>
      <c r="Z239" s="143"/>
      <c r="AA239" s="143"/>
    </row>
    <row r="240" spans="1:27" ht="22.8" x14ac:dyDescent="0.25">
      <c r="A240" s="70">
        <f>'SlNr für Antrag §24a'!B236</f>
        <v>19909</v>
      </c>
      <c r="B240" s="70" t="str">
        <f>'SlNr für Antrag §24a'!C236</f>
        <v>77</v>
      </c>
      <c r="C240" s="70" t="str">
        <f>IF('SlNr für Antrag §24a'!D236&lt;&gt;"",'SlNr für Antrag §24a'!D236,"")</f>
        <v>g</v>
      </c>
      <c r="D240" s="70" t="str">
        <f>'SlNr für Antrag §24a'!H236</f>
        <v>Sudkesselrückstände (Seifenherstellung)</v>
      </c>
      <c r="E240" s="70" t="str">
        <f>'SlNr für Antrag §24a'!I236</f>
        <v>gefährlich kontaminiert</v>
      </c>
      <c r="F240" s="69" t="str">
        <f>IF(AND('SlNr für Antrag §24a'!S236="x",'SlNr für Antrag §24a'!T236="x"),'SlNr für Antrag §24a'!U236,IF('SlNr für Antrag §24a'!S236="x","--",IF('SlNr für Antrag §24a'!T236="x",'SlNr für Antrag §24a'!U236,"**")))</f>
        <v>**</v>
      </c>
      <c r="G240" s="69" t="str">
        <f>(IF('SlNr für Antrag §24a'!AL236&lt;&gt;"",'SlNr für Antrag §24a'!AL236&amp;K240,IF(K240&lt;&gt;"",K240,IF('SlNr für Antrag §24a'!V236="X","?","**"))))</f>
        <v>**</v>
      </c>
      <c r="H240" s="131"/>
      <c r="I240" s="124"/>
      <c r="J240" s="118">
        <f>'SlNr für Antrag §24a'!AM236</f>
        <v>0</v>
      </c>
      <c r="K240" s="121"/>
      <c r="L240" s="121" t="str">
        <f>'SlNr für Antrag §24a'!AT236</f>
        <v>Ja</v>
      </c>
      <c r="M240" s="161" t="str">
        <f>'SlNr für Antrag §24a'!AV236</f>
        <v>-</v>
      </c>
      <c r="N240" s="157" t="str">
        <f>IF('SlNr für Antrag §24a'!AU236&gt;0,"Wird auto. genehmigt!","")</f>
        <v/>
      </c>
      <c r="P240" s="96" t="str">
        <f>'SlNr für Antrag §24a'!AP236</f>
        <v/>
      </c>
      <c r="R240" s="143"/>
      <c r="S240" s="143"/>
      <c r="T240" s="143"/>
      <c r="U240" s="143"/>
      <c r="V240" s="143"/>
      <c r="W240" s="143"/>
      <c r="X240" s="143"/>
      <c r="Y240" s="143"/>
      <c r="Z240" s="143"/>
      <c r="AA240" s="143"/>
    </row>
    <row r="241" spans="1:27" x14ac:dyDescent="0.25">
      <c r="A241" s="70">
        <f>'SlNr für Antrag §24a'!B237</f>
        <v>19910</v>
      </c>
      <c r="B241" s="70" t="str">
        <f>'SlNr für Antrag §24a'!C237</f>
        <v/>
      </c>
      <c r="C241" s="70" t="str">
        <f>IF('SlNr für Antrag §24a'!D237&lt;&gt;"",'SlNr für Antrag §24a'!D237,"")</f>
        <v/>
      </c>
      <c r="D241" s="70" t="str">
        <f>'SlNr für Antrag §24a'!H237</f>
        <v>Schlamm aus Seifensiedereien</v>
      </c>
      <c r="E241" s="70" t="str">
        <f>'SlNr für Antrag §24a'!I237</f>
        <v xml:space="preserve"> </v>
      </c>
      <c r="F241" s="69" t="str">
        <f>IF(AND('SlNr für Antrag §24a'!S237="x",'SlNr für Antrag §24a'!T237="x"),'SlNr für Antrag §24a'!U237,IF('SlNr für Antrag §24a'!S237="x","--",IF('SlNr für Antrag §24a'!T237="x",'SlNr für Antrag §24a'!U237,"**")))</f>
        <v>--</v>
      </c>
      <c r="G241" s="69" t="str">
        <f>(IF('SlNr für Antrag §24a'!AL237&lt;&gt;"",'SlNr für Antrag §24a'!AL237&amp;K241,IF(K241&lt;&gt;"",K241,IF('SlNr für Antrag §24a'!V237="X","?","**"))))</f>
        <v>**</v>
      </c>
      <c r="H241" s="131"/>
      <c r="I241" s="124"/>
      <c r="J241" s="118">
        <f>'SlNr für Antrag §24a'!AM237</f>
        <v>0</v>
      </c>
      <c r="K241" s="121"/>
      <c r="L241" s="121" t="str">
        <f>'SlNr für Antrag §24a'!AT237</f>
        <v>Nein</v>
      </c>
      <c r="M241" s="161" t="str">
        <f>'SlNr für Antrag §24a'!AV237</f>
        <v>-</v>
      </c>
      <c r="N241" s="157" t="str">
        <f>IF('SlNr für Antrag §24a'!AU237&gt;0,"Wird auto. genehmigt!","")</f>
        <v/>
      </c>
      <c r="P241" s="96" t="str">
        <f>'SlNr für Antrag §24a'!AP237</f>
        <v>X</v>
      </c>
      <c r="R241" s="143"/>
      <c r="S241" s="143"/>
      <c r="T241" s="143"/>
      <c r="U241" s="143"/>
      <c r="V241" s="143"/>
      <c r="W241" s="143"/>
      <c r="X241" s="143"/>
      <c r="Y241" s="143"/>
      <c r="Z241" s="143"/>
      <c r="AA241" s="143"/>
    </row>
    <row r="242" spans="1:27" x14ac:dyDescent="0.25">
      <c r="A242" s="70">
        <f>'SlNr für Antrag §24a'!B238</f>
        <v>19910</v>
      </c>
      <c r="B242" s="70" t="str">
        <f>'SlNr für Antrag §24a'!C238</f>
        <v>77</v>
      </c>
      <c r="C242" s="70" t="str">
        <f>IF('SlNr für Antrag §24a'!D238&lt;&gt;"",'SlNr für Antrag §24a'!D238,"")</f>
        <v>g</v>
      </c>
      <c r="D242" s="70" t="str">
        <f>'SlNr für Antrag §24a'!H238</f>
        <v>Schlamm aus Seifensiedereien</v>
      </c>
      <c r="E242" s="70" t="str">
        <f>'SlNr für Antrag §24a'!I238</f>
        <v>gefährlich kontaminiert</v>
      </c>
      <c r="F242" s="69" t="str">
        <f>IF(AND('SlNr für Antrag §24a'!S238="x",'SlNr für Antrag §24a'!T238="x"),'SlNr für Antrag §24a'!U238,IF('SlNr für Antrag §24a'!S238="x","--",IF('SlNr für Antrag §24a'!T238="x",'SlNr für Antrag §24a'!U238,"**")))</f>
        <v>**</v>
      </c>
      <c r="G242" s="69" t="str">
        <f>(IF('SlNr für Antrag §24a'!AL238&lt;&gt;"",'SlNr für Antrag §24a'!AL238&amp;K242,IF(K242&lt;&gt;"",K242,IF('SlNr für Antrag §24a'!V238="X","?","**"))))</f>
        <v>**</v>
      </c>
      <c r="H242" s="131"/>
      <c r="I242" s="124"/>
      <c r="J242" s="118">
        <f>'SlNr für Antrag §24a'!AM238</f>
        <v>0</v>
      </c>
      <c r="K242" s="121"/>
      <c r="L242" s="121" t="str">
        <f>'SlNr für Antrag §24a'!AT238</f>
        <v>Ja</v>
      </c>
      <c r="M242" s="161" t="str">
        <f>'SlNr für Antrag §24a'!AV238</f>
        <v>-</v>
      </c>
      <c r="N242" s="157" t="str">
        <f>IF('SlNr für Antrag §24a'!AU238&gt;0,"Wird auto. genehmigt!","")</f>
        <v/>
      </c>
      <c r="P242" s="96" t="str">
        <f>'SlNr für Antrag §24a'!AP238</f>
        <v/>
      </c>
      <c r="R242" s="143"/>
      <c r="S242" s="143"/>
      <c r="T242" s="143"/>
      <c r="U242" s="143"/>
      <c r="V242" s="143"/>
      <c r="W242" s="143"/>
      <c r="X242" s="143"/>
      <c r="Y242" s="143"/>
      <c r="Z242" s="143"/>
      <c r="AA242" s="143"/>
    </row>
    <row r="243" spans="1:27" x14ac:dyDescent="0.25">
      <c r="A243" s="70">
        <f>'SlNr für Antrag §24a'!B239</f>
        <v>19911</v>
      </c>
      <c r="B243" s="70" t="str">
        <f>'SlNr für Antrag §24a'!C239</f>
        <v/>
      </c>
      <c r="C243" s="70" t="str">
        <f>IF('SlNr für Antrag §24a'!D239&lt;&gt;"",'SlNr für Antrag §24a'!D239,"")</f>
        <v/>
      </c>
      <c r="D243" s="70" t="str">
        <f>'SlNr für Antrag §24a'!H239</f>
        <v>Darmabfälle aus der Verarbeitung</v>
      </c>
      <c r="E243" s="70" t="str">
        <f>'SlNr für Antrag §24a'!I239</f>
        <v xml:space="preserve"> </v>
      </c>
      <c r="F243" s="69" t="str">
        <f>IF(AND('SlNr für Antrag §24a'!S239="x",'SlNr für Antrag §24a'!T239="x"),'SlNr für Antrag §24a'!U239,IF('SlNr für Antrag §24a'!S239="x","--",IF('SlNr für Antrag §24a'!T239="x",'SlNr für Antrag §24a'!U239,"**")))</f>
        <v>**</v>
      </c>
      <c r="G243" s="69" t="str">
        <f>(IF('SlNr für Antrag §24a'!AL239&lt;&gt;"",'SlNr für Antrag §24a'!AL239&amp;K243,IF(K243&lt;&gt;"",K243,IF('SlNr für Antrag §24a'!V239="X","?","**"))))</f>
        <v>**</v>
      </c>
      <c r="H243" s="131"/>
      <c r="I243" s="124"/>
      <c r="J243" s="118">
        <f>'SlNr für Antrag §24a'!AM239</f>
        <v>0</v>
      </c>
      <c r="K243" s="121"/>
      <c r="L243" s="121" t="str">
        <f>'SlNr für Antrag §24a'!AT239</f>
        <v>Ja</v>
      </c>
      <c r="M243" s="161" t="str">
        <f>'SlNr für Antrag §24a'!AV239</f>
        <v>-</v>
      </c>
      <c r="N243" s="157" t="str">
        <f>IF('SlNr für Antrag §24a'!AU239&gt;0,"Wird auto. genehmigt!","")</f>
        <v/>
      </c>
      <c r="P243" s="96" t="str">
        <f>'SlNr für Antrag §24a'!AP239</f>
        <v/>
      </c>
      <c r="R243" s="143"/>
      <c r="S243" s="143"/>
      <c r="T243" s="143"/>
      <c r="U243" s="143"/>
      <c r="V243" s="143"/>
      <c r="W243" s="143"/>
      <c r="X243" s="143"/>
      <c r="Y243" s="143"/>
      <c r="Z243" s="143"/>
      <c r="AA243" s="143"/>
    </row>
    <row r="244" spans="1:27" x14ac:dyDescent="0.25">
      <c r="A244" s="70">
        <f>'SlNr für Antrag §24a'!B240</f>
        <v>19911</v>
      </c>
      <c r="B244" s="70" t="str">
        <f>'SlNr für Antrag §24a'!C240</f>
        <v>77</v>
      </c>
      <c r="C244" s="70" t="str">
        <f>IF('SlNr für Antrag §24a'!D240&lt;&gt;"",'SlNr für Antrag §24a'!D240,"")</f>
        <v>g</v>
      </c>
      <c r="D244" s="70" t="str">
        <f>'SlNr für Antrag §24a'!H240</f>
        <v>Darmabfälle aus der Verarbeitung</v>
      </c>
      <c r="E244" s="70" t="str">
        <f>'SlNr für Antrag §24a'!I240</f>
        <v>gefährlich kontaminiert</v>
      </c>
      <c r="F244" s="69" t="str">
        <f>IF(AND('SlNr für Antrag §24a'!S240="x",'SlNr für Antrag §24a'!T240="x"),'SlNr für Antrag §24a'!U240,IF('SlNr für Antrag §24a'!S240="x","--",IF('SlNr für Antrag §24a'!T240="x",'SlNr für Antrag §24a'!U240,"**")))</f>
        <v>**</v>
      </c>
      <c r="G244" s="69" t="str">
        <f>(IF('SlNr für Antrag §24a'!AL240&lt;&gt;"",'SlNr für Antrag §24a'!AL240&amp;K244,IF(K244&lt;&gt;"",K244,IF('SlNr für Antrag §24a'!V240="X","?","**"))))</f>
        <v>**</v>
      </c>
      <c r="H244" s="131"/>
      <c r="I244" s="124"/>
      <c r="J244" s="118">
        <f>'SlNr für Antrag §24a'!AM240</f>
        <v>0</v>
      </c>
      <c r="K244" s="121"/>
      <c r="L244" s="121" t="str">
        <f>'SlNr für Antrag §24a'!AT240</f>
        <v>Ja</v>
      </c>
      <c r="M244" s="161" t="str">
        <f>'SlNr für Antrag §24a'!AV240</f>
        <v>-</v>
      </c>
      <c r="N244" s="157" t="str">
        <f>IF('SlNr für Antrag §24a'!AU240&gt;0,"Wird auto. genehmigt!","")</f>
        <v/>
      </c>
      <c r="P244" s="96" t="str">
        <f>'SlNr für Antrag §24a'!AP240</f>
        <v/>
      </c>
      <c r="R244" s="143"/>
      <c r="S244" s="143"/>
      <c r="T244" s="143"/>
      <c r="U244" s="143"/>
      <c r="V244" s="143"/>
      <c r="W244" s="143"/>
      <c r="X244" s="143"/>
      <c r="Y244" s="143"/>
      <c r="Z244" s="143"/>
      <c r="AA244" s="143"/>
    </row>
    <row r="245" spans="1:27" ht="22.8" x14ac:dyDescent="0.25">
      <c r="A245" s="70">
        <f>'SlNr für Antrag §24a'!B241</f>
        <v>31103</v>
      </c>
      <c r="B245" s="70" t="str">
        <f>'SlNr für Antrag §24a'!C241</f>
        <v/>
      </c>
      <c r="C245" s="70" t="str">
        <f>IF('SlNr für Antrag §24a'!D241&lt;&gt;"",'SlNr für Antrag §24a'!D241,"")</f>
        <v/>
      </c>
      <c r="D245" s="70" t="str">
        <f>'SlNr für Antrag §24a'!H241</f>
        <v>Ofenausbruch aus metallurgischen Prozessen</v>
      </c>
      <c r="E245" s="70" t="str">
        <f>'SlNr für Antrag §24a'!I241</f>
        <v xml:space="preserve"> </v>
      </c>
      <c r="F245" s="69" t="str">
        <f>IF(AND('SlNr für Antrag §24a'!S241="x",'SlNr für Antrag §24a'!T241="x"),'SlNr für Antrag §24a'!U241,IF('SlNr für Antrag §24a'!S241="x","--",IF('SlNr für Antrag §24a'!T241="x",'SlNr für Antrag §24a'!U241,"**")))</f>
        <v>--</v>
      </c>
      <c r="G245" s="69" t="str">
        <f>(IF('SlNr für Antrag §24a'!AL241&lt;&gt;"",'SlNr für Antrag §24a'!AL241&amp;K245,IF(K245&lt;&gt;"",K245,IF('SlNr für Antrag §24a'!V241="X","?","**"))))</f>
        <v>**</v>
      </c>
      <c r="H245" s="131"/>
      <c r="I245" s="124"/>
      <c r="J245" s="118">
        <f>'SlNr für Antrag §24a'!AM241</f>
        <v>0</v>
      </c>
      <c r="K245" s="121"/>
      <c r="L245" s="121" t="str">
        <f>'SlNr für Antrag §24a'!AT241</f>
        <v>Nein</v>
      </c>
      <c r="M245" s="161" t="str">
        <f>'SlNr für Antrag §24a'!AV241</f>
        <v>-</v>
      </c>
      <c r="N245" s="157" t="str">
        <f>IF('SlNr für Antrag §24a'!AU241&gt;0,"Wird auto. genehmigt!","")</f>
        <v/>
      </c>
      <c r="P245" s="96" t="str">
        <f>'SlNr für Antrag §24a'!AP241</f>
        <v>X</v>
      </c>
      <c r="R245" s="143"/>
      <c r="S245" s="143"/>
      <c r="T245" s="143"/>
      <c r="U245" s="143"/>
      <c r="V245" s="143"/>
      <c r="W245" s="143"/>
      <c r="X245" s="143"/>
      <c r="Y245" s="143"/>
      <c r="Z245" s="143"/>
      <c r="AA245" s="143"/>
    </row>
    <row r="246" spans="1:27" ht="22.8" x14ac:dyDescent="0.25">
      <c r="A246" s="70">
        <f>'SlNr für Antrag §24a'!B242</f>
        <v>31103</v>
      </c>
      <c r="B246" s="70" t="str">
        <f>'SlNr für Antrag §24a'!C242</f>
        <v>91</v>
      </c>
      <c r="C246" s="70" t="str">
        <f>IF('SlNr für Antrag §24a'!D242&lt;&gt;"",'SlNr für Antrag §24a'!D242,"")</f>
        <v/>
      </c>
      <c r="D246" s="70" t="str">
        <f>'SlNr für Antrag §24a'!H242</f>
        <v>Ofenausbruch aus metallurgischen Prozessen</v>
      </c>
      <c r="E246" s="70" t="str">
        <f>'SlNr für Antrag §24a'!I242</f>
        <v>verfestigt, immobilisiert oder stabilisiert</v>
      </c>
      <c r="F246" s="69" t="str">
        <f>IF(AND('SlNr für Antrag §24a'!S242="x",'SlNr für Antrag §24a'!T242="x"),'SlNr für Antrag §24a'!U242,IF('SlNr für Antrag §24a'!S242="x","--",IF('SlNr für Antrag §24a'!T242="x",'SlNr für Antrag §24a'!U242,"**")))</f>
        <v>**</v>
      </c>
      <c r="G246" s="69" t="str">
        <f>(IF('SlNr für Antrag §24a'!AL242&lt;&gt;"",'SlNr für Antrag §24a'!AL242&amp;K246,IF(K246&lt;&gt;"",K246,IF('SlNr für Antrag §24a'!V242="X","?","**"))))</f>
        <v>**</v>
      </c>
      <c r="H246" s="131"/>
      <c r="I246" s="124"/>
      <c r="J246" s="118">
        <f>'SlNr für Antrag §24a'!AM242</f>
        <v>0</v>
      </c>
      <c r="K246" s="121"/>
      <c r="L246" s="121" t="str">
        <f>'SlNr für Antrag §24a'!AT242</f>
        <v>Ja</v>
      </c>
      <c r="M246" s="161" t="str">
        <f>'SlNr für Antrag §24a'!AV242</f>
        <v>-</v>
      </c>
      <c r="N246" s="157" t="str">
        <f>IF('SlNr für Antrag §24a'!AU242&gt;0,"Wird auto. genehmigt!","")</f>
        <v/>
      </c>
      <c r="P246" s="96" t="str">
        <f>'SlNr für Antrag §24a'!AP242</f>
        <v/>
      </c>
      <c r="R246" s="143"/>
      <c r="S246" s="143"/>
      <c r="T246" s="143"/>
      <c r="U246" s="143"/>
      <c r="V246" s="143"/>
      <c r="W246" s="143"/>
      <c r="X246" s="143"/>
      <c r="Y246" s="143"/>
      <c r="Z246" s="143"/>
      <c r="AA246" s="143"/>
    </row>
    <row r="247" spans="1:27" ht="22.8" x14ac:dyDescent="0.25">
      <c r="A247" s="70">
        <f>'SlNr für Antrag §24a'!B243</f>
        <v>31104</v>
      </c>
      <c r="B247" s="70" t="str">
        <f>'SlNr für Antrag §24a'!C243</f>
        <v/>
      </c>
      <c r="C247" s="70" t="str">
        <f>IF('SlNr für Antrag §24a'!D243&lt;&gt;"",'SlNr für Antrag §24a'!D243,"")</f>
        <v/>
      </c>
      <c r="D247" s="70" t="str">
        <f>'SlNr für Antrag §24a'!H243</f>
        <v>Ofenausbruch aus nichtmetallurgischen Prozessen</v>
      </c>
      <c r="E247" s="70" t="str">
        <f>'SlNr für Antrag §24a'!I243</f>
        <v xml:space="preserve"> </v>
      </c>
      <c r="F247" s="69" t="str">
        <f>IF(AND('SlNr für Antrag §24a'!S243="x",'SlNr für Antrag §24a'!T243="x"),'SlNr für Antrag §24a'!U243,IF('SlNr für Antrag §24a'!S243="x","--",IF('SlNr für Antrag §24a'!T243="x",'SlNr für Antrag §24a'!U243,"**")))</f>
        <v>--</v>
      </c>
      <c r="G247" s="69" t="str">
        <f>(IF('SlNr für Antrag §24a'!AL243&lt;&gt;"",'SlNr für Antrag §24a'!AL243&amp;K247,IF(K247&lt;&gt;"",K247,IF('SlNr für Antrag §24a'!V243="X","?","**"))))</f>
        <v>**</v>
      </c>
      <c r="H247" s="131"/>
      <c r="I247" s="124"/>
      <c r="J247" s="118">
        <f>'SlNr für Antrag §24a'!AM243</f>
        <v>0</v>
      </c>
      <c r="K247" s="121"/>
      <c r="L247" s="121" t="str">
        <f>'SlNr für Antrag §24a'!AT243</f>
        <v>Nein</v>
      </c>
      <c r="M247" s="161" t="str">
        <f>'SlNr für Antrag §24a'!AV243</f>
        <v>-</v>
      </c>
      <c r="N247" s="157" t="str">
        <f>IF('SlNr für Antrag §24a'!AU243&gt;0,"Wird auto. genehmigt!","")</f>
        <v/>
      </c>
      <c r="P247" s="96" t="str">
        <f>'SlNr für Antrag §24a'!AP243</f>
        <v>X</v>
      </c>
      <c r="R247" s="143"/>
      <c r="S247" s="143"/>
      <c r="T247" s="143"/>
      <c r="U247" s="143"/>
      <c r="V247" s="143"/>
      <c r="W247" s="143"/>
      <c r="X247" s="143"/>
      <c r="Y247" s="143"/>
      <c r="Z247" s="143"/>
      <c r="AA247" s="143"/>
    </row>
    <row r="248" spans="1:27" ht="22.8" x14ac:dyDescent="0.25">
      <c r="A248" s="70">
        <f>'SlNr für Antrag §24a'!B244</f>
        <v>31104</v>
      </c>
      <c r="B248" s="70" t="str">
        <f>'SlNr für Antrag §24a'!C244</f>
        <v>91</v>
      </c>
      <c r="C248" s="70" t="str">
        <f>IF('SlNr für Antrag §24a'!D244&lt;&gt;"",'SlNr für Antrag §24a'!D244,"")</f>
        <v/>
      </c>
      <c r="D248" s="70" t="str">
        <f>'SlNr für Antrag §24a'!H244</f>
        <v>Ofenausbruch aus nichtmetallurgischen Prozessen</v>
      </c>
      <c r="E248" s="70" t="str">
        <f>'SlNr für Antrag §24a'!I244</f>
        <v>verfestigt, immobilisiert oder stabilisiert</v>
      </c>
      <c r="F248" s="69" t="str">
        <f>IF(AND('SlNr für Antrag §24a'!S244="x",'SlNr für Antrag §24a'!T244="x"),'SlNr für Antrag §24a'!U244,IF('SlNr für Antrag §24a'!S244="x","--",IF('SlNr für Antrag §24a'!T244="x",'SlNr für Antrag §24a'!U244,"**")))</f>
        <v>**</v>
      </c>
      <c r="G248" s="69" t="str">
        <f>(IF('SlNr für Antrag §24a'!AL244&lt;&gt;"",'SlNr für Antrag §24a'!AL244&amp;K248,IF(K248&lt;&gt;"",K248,IF('SlNr für Antrag §24a'!V244="X","?","**"))))</f>
        <v>**</v>
      </c>
      <c r="H248" s="131"/>
      <c r="I248" s="124"/>
      <c r="J248" s="118">
        <f>'SlNr für Antrag §24a'!AM244</f>
        <v>0</v>
      </c>
      <c r="K248" s="121"/>
      <c r="L248" s="121" t="str">
        <f>'SlNr für Antrag §24a'!AT244</f>
        <v>Ja</v>
      </c>
      <c r="M248" s="161" t="str">
        <f>'SlNr für Antrag §24a'!AV244</f>
        <v>-</v>
      </c>
      <c r="N248" s="157" t="str">
        <f>IF('SlNr für Antrag §24a'!AU244&gt;0,"Wird auto. genehmigt!","")</f>
        <v/>
      </c>
      <c r="P248" s="96" t="str">
        <f>'SlNr für Antrag §24a'!AP244</f>
        <v/>
      </c>
      <c r="R248" s="143"/>
      <c r="S248" s="143"/>
      <c r="T248" s="143"/>
      <c r="U248" s="143"/>
      <c r="V248" s="143"/>
      <c r="W248" s="143"/>
      <c r="X248" s="143"/>
      <c r="Y248" s="143"/>
      <c r="Z248" s="143"/>
      <c r="AA248" s="143"/>
    </row>
    <row r="249" spans="1:27" ht="22.8" x14ac:dyDescent="0.25">
      <c r="A249" s="70">
        <f>'SlNr für Antrag §24a'!B245</f>
        <v>31105</v>
      </c>
      <c r="B249" s="70" t="str">
        <f>'SlNr für Antrag §24a'!C245</f>
        <v/>
      </c>
      <c r="C249" s="70" t="str">
        <f>IF('SlNr für Antrag §24a'!D245&lt;&gt;"",'SlNr für Antrag §24a'!D245,"")</f>
        <v/>
      </c>
      <c r="D249" s="70" t="str">
        <f>'SlNr für Antrag §24a'!H245</f>
        <v>Ausbruch aus Feuerungs- und Verbrennungsanlagen</v>
      </c>
      <c r="E249" s="70" t="str">
        <f>'SlNr für Antrag §24a'!I245</f>
        <v xml:space="preserve"> </v>
      </c>
      <c r="F249" s="69" t="str">
        <f>IF(AND('SlNr für Antrag §24a'!S245="x",'SlNr für Antrag §24a'!T245="x"),'SlNr für Antrag §24a'!U245,IF('SlNr für Antrag §24a'!S245="x","--",IF('SlNr für Antrag §24a'!T245="x",'SlNr für Antrag §24a'!U245,"**")))</f>
        <v>--</v>
      </c>
      <c r="G249" s="69" t="str">
        <f>(IF('SlNr für Antrag §24a'!AL245&lt;&gt;"",'SlNr für Antrag §24a'!AL245&amp;K249,IF(K249&lt;&gt;"",K249,IF('SlNr für Antrag §24a'!V245="X","?","**"))))</f>
        <v>**</v>
      </c>
      <c r="H249" s="131"/>
      <c r="I249" s="124"/>
      <c r="J249" s="118">
        <f>'SlNr für Antrag §24a'!AM245</f>
        <v>0</v>
      </c>
      <c r="K249" s="121"/>
      <c r="L249" s="121" t="str">
        <f>'SlNr für Antrag §24a'!AT245</f>
        <v>Nein</v>
      </c>
      <c r="M249" s="161" t="str">
        <f>'SlNr für Antrag §24a'!AV245</f>
        <v>-</v>
      </c>
      <c r="N249" s="157" t="str">
        <f>IF('SlNr für Antrag §24a'!AU245&gt;0,"Wird auto. genehmigt!","")</f>
        <v/>
      </c>
      <c r="P249" s="96" t="str">
        <f>'SlNr für Antrag §24a'!AP245</f>
        <v>X</v>
      </c>
      <c r="R249" s="143"/>
      <c r="S249" s="143"/>
      <c r="T249" s="143"/>
      <c r="U249" s="143"/>
      <c r="V249" s="143"/>
      <c r="W249" s="143"/>
      <c r="X249" s="143"/>
      <c r="Y249" s="143"/>
      <c r="Z249" s="143"/>
      <c r="AA249" s="143"/>
    </row>
    <row r="250" spans="1:27" ht="22.8" x14ac:dyDescent="0.25">
      <c r="A250" s="70">
        <f>'SlNr für Antrag §24a'!B246</f>
        <v>31105</v>
      </c>
      <c r="B250" s="70" t="str">
        <f>'SlNr für Antrag §24a'!C246</f>
        <v>91</v>
      </c>
      <c r="C250" s="70" t="str">
        <f>IF('SlNr für Antrag §24a'!D246&lt;&gt;"",'SlNr für Antrag §24a'!D246,"")</f>
        <v/>
      </c>
      <c r="D250" s="70" t="str">
        <f>'SlNr für Antrag §24a'!H246</f>
        <v>Ausbruch aus Feuerungs- und Verbrennungsanlagen</v>
      </c>
      <c r="E250" s="70" t="str">
        <f>'SlNr für Antrag §24a'!I246</f>
        <v>verfestigt, immobilisiert oder stabilisiert</v>
      </c>
      <c r="F250" s="69" t="str">
        <f>IF(AND('SlNr für Antrag §24a'!S246="x",'SlNr für Antrag §24a'!T246="x"),'SlNr für Antrag §24a'!U246,IF('SlNr für Antrag §24a'!S246="x","--",IF('SlNr für Antrag §24a'!T246="x",'SlNr für Antrag §24a'!U246,"**")))</f>
        <v>**</v>
      </c>
      <c r="G250" s="69" t="str">
        <f>(IF('SlNr für Antrag §24a'!AL246&lt;&gt;"",'SlNr für Antrag §24a'!AL246&amp;K250,IF(K250&lt;&gt;"",K250,IF('SlNr für Antrag §24a'!V246="X","?","**"))))</f>
        <v>**</v>
      </c>
      <c r="H250" s="131"/>
      <c r="I250" s="124"/>
      <c r="J250" s="118">
        <f>'SlNr für Antrag §24a'!AM246</f>
        <v>0</v>
      </c>
      <c r="K250" s="121"/>
      <c r="L250" s="121" t="str">
        <f>'SlNr für Antrag §24a'!AT246</f>
        <v>Ja</v>
      </c>
      <c r="M250" s="161" t="str">
        <f>'SlNr für Antrag §24a'!AV246</f>
        <v>-</v>
      </c>
      <c r="N250" s="157" t="str">
        <f>IF('SlNr für Antrag §24a'!AU246&gt;0,"Wird auto. genehmigt!","")</f>
        <v/>
      </c>
      <c r="P250" s="96" t="str">
        <f>'SlNr für Antrag §24a'!AP246</f>
        <v/>
      </c>
      <c r="R250" s="143"/>
      <c r="S250" s="143"/>
      <c r="T250" s="143"/>
      <c r="U250" s="143"/>
      <c r="V250" s="143"/>
      <c r="W250" s="143"/>
      <c r="X250" s="143"/>
      <c r="Y250" s="143"/>
      <c r="Z250" s="143"/>
      <c r="AA250" s="143"/>
    </row>
    <row r="251" spans="1:27" ht="45.6" x14ac:dyDescent="0.25">
      <c r="A251" s="70">
        <f>'SlNr für Antrag §24a'!B247</f>
        <v>31108</v>
      </c>
      <c r="B251" s="70" t="str">
        <f>'SlNr für Antrag §24a'!C247</f>
        <v/>
      </c>
      <c r="C251" s="70" t="str">
        <f>IF('SlNr für Antrag §24a'!D247&lt;&gt;"",'SlNr für Antrag §24a'!D247,"")</f>
        <v>g</v>
      </c>
      <c r="D251" s="70" t="str">
        <f>'SlNr für Antrag §24a'!H247</f>
        <v>Ofenausbruch aus metallurgischen Prozessen mit produktionsspezifisch schädlichen Beimengungen</v>
      </c>
      <c r="E251" s="70" t="str">
        <f>'SlNr für Antrag §24a'!I247</f>
        <v xml:space="preserve"> </v>
      </c>
      <c r="F251" s="69" t="str">
        <f>IF(AND('SlNr für Antrag §24a'!S247="x",'SlNr für Antrag §24a'!T247="x"),'SlNr für Antrag §24a'!U247,IF('SlNr für Antrag §24a'!S247="x","--",IF('SlNr für Antrag §24a'!T247="x",'SlNr für Antrag §24a'!U247,"**")))</f>
        <v>**</v>
      </c>
      <c r="G251" s="69" t="str">
        <f>(IF('SlNr für Antrag §24a'!AL247&lt;&gt;"",'SlNr für Antrag §24a'!AL247&amp;K251,IF(K251&lt;&gt;"",K251,IF('SlNr für Antrag §24a'!V247="X","?","**"))))</f>
        <v>**</v>
      </c>
      <c r="H251" s="131"/>
      <c r="I251" s="124"/>
      <c r="J251" s="118">
        <f>'SlNr für Antrag §24a'!AM247</f>
        <v>0</v>
      </c>
      <c r="K251" s="121"/>
      <c r="L251" s="121" t="str">
        <f>'SlNr für Antrag §24a'!AT247</f>
        <v>Ja</v>
      </c>
      <c r="M251" s="161" t="str">
        <f>'SlNr für Antrag §24a'!AV247</f>
        <v>-</v>
      </c>
      <c r="N251" s="157" t="str">
        <f>IF('SlNr für Antrag §24a'!AU247&gt;0,"Wird auto. genehmigt!","")</f>
        <v/>
      </c>
      <c r="P251" s="96" t="str">
        <f>'SlNr für Antrag §24a'!AP247</f>
        <v/>
      </c>
      <c r="R251" s="143"/>
      <c r="S251" s="143"/>
      <c r="T251" s="143"/>
      <c r="U251" s="143"/>
      <c r="V251" s="143"/>
      <c r="W251" s="143"/>
      <c r="X251" s="143"/>
      <c r="Y251" s="143"/>
      <c r="Z251" s="143"/>
      <c r="AA251" s="143"/>
    </row>
    <row r="252" spans="1:27" ht="45.6" x14ac:dyDescent="0.25">
      <c r="A252" s="70">
        <f>'SlNr für Antrag §24a'!B248</f>
        <v>31108</v>
      </c>
      <c r="B252" s="70" t="str">
        <f>'SlNr für Antrag §24a'!C248</f>
        <v>91</v>
      </c>
      <c r="C252" s="70" t="str">
        <f>IF('SlNr für Antrag §24a'!D248&lt;&gt;"",'SlNr für Antrag §24a'!D248,"")</f>
        <v>g</v>
      </c>
      <c r="D252" s="70" t="str">
        <f>'SlNr für Antrag §24a'!H248</f>
        <v>Ofenausbruch aus metallurgischen Prozessen mit produktionsspezifisch schädlichen Beimengungen</v>
      </c>
      <c r="E252" s="70" t="str">
        <f>'SlNr für Antrag §24a'!I248</f>
        <v>verfestigt, immobilisiert oder stabilisiert</v>
      </c>
      <c r="F252" s="69" t="str">
        <f>IF(AND('SlNr für Antrag §24a'!S248="x",'SlNr für Antrag §24a'!T248="x"),'SlNr für Antrag §24a'!U248,IF('SlNr für Antrag §24a'!S248="x","--",IF('SlNr für Antrag §24a'!T248="x",'SlNr für Antrag §24a'!U248,"**")))</f>
        <v>**</v>
      </c>
      <c r="G252" s="69" t="str">
        <f>(IF('SlNr für Antrag §24a'!AL248&lt;&gt;"",'SlNr für Antrag §24a'!AL248&amp;K252,IF(K252&lt;&gt;"",K252,IF('SlNr für Antrag §24a'!V248="X","?","**"))))</f>
        <v>**</v>
      </c>
      <c r="H252" s="131"/>
      <c r="I252" s="124"/>
      <c r="J252" s="118">
        <f>'SlNr für Antrag §24a'!AM248</f>
        <v>0</v>
      </c>
      <c r="K252" s="121"/>
      <c r="L252" s="121" t="str">
        <f>'SlNr für Antrag §24a'!AT248</f>
        <v>Ja</v>
      </c>
      <c r="M252" s="161" t="str">
        <f>'SlNr für Antrag §24a'!AV248</f>
        <v>-</v>
      </c>
      <c r="N252" s="157" t="str">
        <f>IF('SlNr für Antrag §24a'!AU248&gt;0,"Wird auto. genehmigt!","")</f>
        <v/>
      </c>
      <c r="P252" s="96" t="str">
        <f>'SlNr für Antrag §24a'!AP248</f>
        <v/>
      </c>
      <c r="R252" s="143"/>
      <c r="S252" s="143"/>
      <c r="T252" s="143"/>
      <c r="U252" s="143"/>
      <c r="V252" s="143"/>
      <c r="W252" s="143"/>
      <c r="X252" s="143"/>
      <c r="Y252" s="143"/>
      <c r="Z252" s="143"/>
      <c r="AA252" s="143"/>
    </row>
    <row r="253" spans="1:27" ht="45.6" x14ac:dyDescent="0.25">
      <c r="A253" s="70">
        <f>'SlNr für Antrag §24a'!B249</f>
        <v>31109</v>
      </c>
      <c r="B253" s="70" t="str">
        <f>'SlNr für Antrag §24a'!C249</f>
        <v/>
      </c>
      <c r="C253" s="70" t="str">
        <f>IF('SlNr für Antrag §24a'!D249&lt;&gt;"",'SlNr für Antrag §24a'!D249,"")</f>
        <v>g</v>
      </c>
      <c r="D253" s="70" t="str">
        <f>'SlNr für Antrag §24a'!H249</f>
        <v>Ofenausbruch aus nichtmetallurgischen Prozessen mit produktionsspezifisch schädlichen Beimengungen</v>
      </c>
      <c r="E253" s="70" t="str">
        <f>'SlNr für Antrag §24a'!I249</f>
        <v xml:space="preserve"> </v>
      </c>
      <c r="F253" s="69" t="str">
        <f>IF(AND('SlNr für Antrag §24a'!S249="x",'SlNr für Antrag §24a'!T249="x"),'SlNr für Antrag §24a'!U249,IF('SlNr für Antrag §24a'!S249="x","--",IF('SlNr für Antrag §24a'!T249="x",'SlNr für Antrag §24a'!U249,"**")))</f>
        <v>**</v>
      </c>
      <c r="G253" s="69" t="str">
        <f>(IF('SlNr für Antrag §24a'!AL249&lt;&gt;"",'SlNr für Antrag §24a'!AL249&amp;K253,IF(K253&lt;&gt;"",K253,IF('SlNr für Antrag §24a'!V249="X","?","**"))))</f>
        <v>**</v>
      </c>
      <c r="H253" s="131"/>
      <c r="I253" s="124"/>
      <c r="J253" s="118">
        <f>'SlNr für Antrag §24a'!AM249</f>
        <v>0</v>
      </c>
      <c r="K253" s="121"/>
      <c r="L253" s="121" t="str">
        <f>'SlNr für Antrag §24a'!AT249</f>
        <v>Ja</v>
      </c>
      <c r="M253" s="161" t="str">
        <f>'SlNr für Antrag §24a'!AV249</f>
        <v>-</v>
      </c>
      <c r="N253" s="157" t="str">
        <f>IF('SlNr für Antrag §24a'!AU249&gt;0,"Wird auto. genehmigt!","")</f>
        <v/>
      </c>
      <c r="P253" s="96" t="str">
        <f>'SlNr für Antrag §24a'!AP249</f>
        <v/>
      </c>
      <c r="R253" s="143"/>
      <c r="S253" s="143"/>
      <c r="T253" s="143"/>
      <c r="U253" s="143"/>
      <c r="V253" s="143"/>
      <c r="W253" s="143"/>
      <c r="X253" s="143"/>
      <c r="Y253" s="143"/>
      <c r="Z253" s="143"/>
      <c r="AA253" s="143"/>
    </row>
    <row r="254" spans="1:27" ht="45.6" x14ac:dyDescent="0.25">
      <c r="A254" s="70">
        <f>'SlNr für Antrag §24a'!B250</f>
        <v>31109</v>
      </c>
      <c r="B254" s="70" t="str">
        <f>'SlNr für Antrag §24a'!C250</f>
        <v>91</v>
      </c>
      <c r="C254" s="70" t="str">
        <f>IF('SlNr für Antrag §24a'!D250&lt;&gt;"",'SlNr für Antrag §24a'!D250,"")</f>
        <v>g</v>
      </c>
      <c r="D254" s="70" t="str">
        <f>'SlNr für Antrag §24a'!H250</f>
        <v>Ofenausbruch aus nichtmetallurgischen Prozessen mit produktionsspezifisch schädlichen Beimengungen</v>
      </c>
      <c r="E254" s="70" t="str">
        <f>'SlNr für Antrag §24a'!I250</f>
        <v>verfestigt, immobilisiert oder stabilisiert</v>
      </c>
      <c r="F254" s="69" t="str">
        <f>IF(AND('SlNr für Antrag §24a'!S250="x",'SlNr für Antrag §24a'!T250="x"),'SlNr für Antrag §24a'!U250,IF('SlNr für Antrag §24a'!S250="x","--",IF('SlNr für Antrag §24a'!T250="x",'SlNr für Antrag §24a'!U250,"**")))</f>
        <v>**</v>
      </c>
      <c r="G254" s="69" t="str">
        <f>(IF('SlNr für Antrag §24a'!AL250&lt;&gt;"",'SlNr für Antrag §24a'!AL250&amp;K254,IF(K254&lt;&gt;"",K254,IF('SlNr für Antrag §24a'!V250="X","?","**"))))</f>
        <v>**</v>
      </c>
      <c r="H254" s="131"/>
      <c r="I254" s="124"/>
      <c r="J254" s="118">
        <f>'SlNr für Antrag §24a'!AM250</f>
        <v>0</v>
      </c>
      <c r="K254" s="121"/>
      <c r="L254" s="121" t="str">
        <f>'SlNr für Antrag §24a'!AT250</f>
        <v>Ja</v>
      </c>
      <c r="M254" s="161" t="str">
        <f>'SlNr für Antrag §24a'!AV250</f>
        <v>-</v>
      </c>
      <c r="N254" s="157" t="str">
        <f>IF('SlNr für Antrag §24a'!AU250&gt;0,"Wird auto. genehmigt!","")</f>
        <v/>
      </c>
      <c r="P254" s="96" t="str">
        <f>'SlNr für Antrag §24a'!AP250</f>
        <v/>
      </c>
      <c r="R254" s="143"/>
      <c r="S254" s="143"/>
      <c r="T254" s="143"/>
      <c r="U254" s="143"/>
      <c r="V254" s="143"/>
      <c r="W254" s="143"/>
      <c r="X254" s="143"/>
      <c r="Y254" s="143"/>
      <c r="Z254" s="143"/>
      <c r="AA254" s="143"/>
    </row>
    <row r="255" spans="1:27" x14ac:dyDescent="0.25">
      <c r="A255" s="70">
        <f>'SlNr für Antrag §24a'!B251</f>
        <v>31111</v>
      </c>
      <c r="B255" s="70" t="str">
        <f>'SlNr für Antrag §24a'!C251</f>
        <v/>
      </c>
      <c r="C255" s="70" t="str">
        <f>IF('SlNr für Antrag §24a'!D251&lt;&gt;"",'SlNr für Antrag §24a'!D251,"")</f>
        <v/>
      </c>
      <c r="D255" s="70" t="str">
        <f>'SlNr für Antrag §24a'!H251</f>
        <v>Hütten- und Gießereischutt</v>
      </c>
      <c r="E255" s="70" t="str">
        <f>'SlNr für Antrag §24a'!I251</f>
        <v xml:space="preserve"> </v>
      </c>
      <c r="F255" s="69" t="str">
        <f>IF(AND('SlNr für Antrag §24a'!S251="x",'SlNr für Antrag §24a'!T251="x"),'SlNr für Antrag §24a'!U251,IF('SlNr für Antrag §24a'!S251="x","--",IF('SlNr für Antrag §24a'!T251="x",'SlNr für Antrag §24a'!U251,"**")))</f>
        <v>--</v>
      </c>
      <c r="G255" s="69" t="str">
        <f>(IF('SlNr für Antrag §24a'!AL251&lt;&gt;"",'SlNr für Antrag §24a'!AL251&amp;K255,IF(K255&lt;&gt;"",K255,IF('SlNr für Antrag §24a'!V251="X","?","**"))))</f>
        <v>**</v>
      </c>
      <c r="H255" s="131"/>
      <c r="I255" s="124"/>
      <c r="J255" s="118">
        <f>'SlNr für Antrag §24a'!AM251</f>
        <v>0</v>
      </c>
      <c r="K255" s="121"/>
      <c r="L255" s="121" t="str">
        <f>'SlNr für Antrag §24a'!AT251</f>
        <v>Nein</v>
      </c>
      <c r="M255" s="161" t="str">
        <f>'SlNr für Antrag §24a'!AV251</f>
        <v>-</v>
      </c>
      <c r="N255" s="157" t="str">
        <f>IF('SlNr für Antrag §24a'!AU251&gt;0,"Wird auto. genehmigt!","")</f>
        <v/>
      </c>
      <c r="P255" s="96" t="str">
        <f>'SlNr für Antrag §24a'!AP251</f>
        <v>X</v>
      </c>
      <c r="R255" s="143"/>
      <c r="S255" s="143"/>
      <c r="T255" s="143"/>
      <c r="U255" s="143"/>
      <c r="V255" s="143"/>
      <c r="W255" s="143"/>
      <c r="X255" s="143"/>
      <c r="Y255" s="143"/>
      <c r="Z255" s="143"/>
      <c r="AA255" s="143"/>
    </row>
    <row r="256" spans="1:27" x14ac:dyDescent="0.25">
      <c r="A256" s="70">
        <f>'SlNr für Antrag §24a'!B252</f>
        <v>31111</v>
      </c>
      <c r="B256" s="70" t="str">
        <f>'SlNr für Antrag §24a'!C252</f>
        <v>77</v>
      </c>
      <c r="C256" s="70" t="str">
        <f>IF('SlNr für Antrag §24a'!D252&lt;&gt;"",'SlNr für Antrag §24a'!D252,"")</f>
        <v>g</v>
      </c>
      <c r="D256" s="70" t="str">
        <f>'SlNr für Antrag §24a'!H252</f>
        <v>Hütten- und Gießereischutt</v>
      </c>
      <c r="E256" s="70" t="str">
        <f>'SlNr für Antrag §24a'!I252</f>
        <v>gefährlich kontaminiert</v>
      </c>
      <c r="F256" s="69" t="str">
        <f>IF(AND('SlNr für Antrag §24a'!S252="x",'SlNr für Antrag §24a'!T252="x"),'SlNr für Antrag §24a'!U252,IF('SlNr für Antrag §24a'!S252="x","--",IF('SlNr für Antrag §24a'!T252="x",'SlNr für Antrag §24a'!U252,"**")))</f>
        <v>**</v>
      </c>
      <c r="G256" s="69" t="str">
        <f>(IF('SlNr für Antrag §24a'!AL252&lt;&gt;"",'SlNr für Antrag §24a'!AL252&amp;K256,IF(K256&lt;&gt;"",K256,IF('SlNr für Antrag §24a'!V252="X","?","**"))))</f>
        <v>**</v>
      </c>
      <c r="H256" s="131"/>
      <c r="I256" s="124"/>
      <c r="J256" s="118">
        <f>'SlNr für Antrag §24a'!AM252</f>
        <v>0</v>
      </c>
      <c r="K256" s="121"/>
      <c r="L256" s="121" t="str">
        <f>'SlNr für Antrag §24a'!AT252</f>
        <v>Ja</v>
      </c>
      <c r="M256" s="161" t="str">
        <f>'SlNr für Antrag §24a'!AV252</f>
        <v>-</v>
      </c>
      <c r="N256" s="157" t="str">
        <f>IF('SlNr für Antrag §24a'!AU252&gt;0,"Wird auto. genehmigt!","")</f>
        <v/>
      </c>
      <c r="P256" s="96" t="str">
        <f>'SlNr für Antrag §24a'!AP252</f>
        <v/>
      </c>
      <c r="R256" s="143"/>
      <c r="S256" s="143"/>
      <c r="T256" s="143"/>
      <c r="U256" s="143"/>
      <c r="V256" s="143"/>
      <c r="W256" s="143"/>
      <c r="X256" s="143"/>
      <c r="Y256" s="143"/>
      <c r="Z256" s="143"/>
      <c r="AA256" s="143"/>
    </row>
    <row r="257" spans="1:27" ht="22.8" x14ac:dyDescent="0.25">
      <c r="A257" s="70">
        <f>'SlNr für Antrag §24a'!B253</f>
        <v>31111</v>
      </c>
      <c r="B257" s="70" t="str">
        <f>'SlNr für Antrag §24a'!C253</f>
        <v>91</v>
      </c>
      <c r="C257" s="70" t="str">
        <f>IF('SlNr für Antrag §24a'!D253&lt;&gt;"",'SlNr für Antrag §24a'!D253,"")</f>
        <v/>
      </c>
      <c r="D257" s="70" t="str">
        <f>'SlNr für Antrag §24a'!H253</f>
        <v>Hütten- und Gießereischutt</v>
      </c>
      <c r="E257" s="70" t="str">
        <f>'SlNr für Antrag §24a'!I253</f>
        <v>verfestigt, immobilisiert oder stabilisiert</v>
      </c>
      <c r="F257" s="69" t="str">
        <f>IF(AND('SlNr für Antrag §24a'!S253="x",'SlNr für Antrag §24a'!T253="x"),'SlNr für Antrag §24a'!U253,IF('SlNr für Antrag §24a'!S253="x","--",IF('SlNr für Antrag §24a'!T253="x",'SlNr für Antrag §24a'!U253,"**")))</f>
        <v>**</v>
      </c>
      <c r="G257" s="69" t="str">
        <f>(IF('SlNr für Antrag §24a'!AL253&lt;&gt;"",'SlNr für Antrag §24a'!AL253&amp;K257,IF(K257&lt;&gt;"",K257,IF('SlNr für Antrag §24a'!V253="X","?","**"))))</f>
        <v>**</v>
      </c>
      <c r="H257" s="131"/>
      <c r="I257" s="124"/>
      <c r="J257" s="118">
        <f>'SlNr für Antrag §24a'!AM253</f>
        <v>0</v>
      </c>
      <c r="K257" s="121"/>
      <c r="L257" s="121" t="str">
        <f>'SlNr für Antrag §24a'!AT253</f>
        <v>Ja</v>
      </c>
      <c r="M257" s="161" t="str">
        <f>'SlNr für Antrag §24a'!AV253</f>
        <v>-</v>
      </c>
      <c r="N257" s="157" t="str">
        <f>IF('SlNr für Antrag §24a'!AU253&gt;0,"Wird auto. genehmigt!","")</f>
        <v/>
      </c>
      <c r="P257" s="96" t="str">
        <f>'SlNr für Antrag §24a'!AP253</f>
        <v/>
      </c>
      <c r="R257" s="143"/>
      <c r="S257" s="143"/>
      <c r="T257" s="143"/>
      <c r="U257" s="143"/>
      <c r="V257" s="143"/>
      <c r="W257" s="143"/>
      <c r="X257" s="143"/>
      <c r="Y257" s="143"/>
      <c r="Z257" s="143"/>
      <c r="AA257" s="143"/>
    </row>
    <row r="258" spans="1:27" x14ac:dyDescent="0.25">
      <c r="A258" s="70">
        <f>'SlNr für Antrag §24a'!B254</f>
        <v>31202</v>
      </c>
      <c r="B258" s="70" t="str">
        <f>'SlNr für Antrag §24a'!C254</f>
        <v/>
      </c>
      <c r="C258" s="70" t="str">
        <f>IF('SlNr für Antrag §24a'!D254&lt;&gt;"",'SlNr für Antrag §24a'!D254,"")</f>
        <v/>
      </c>
      <c r="D258" s="70" t="str">
        <f>'SlNr für Antrag §24a'!H254</f>
        <v>Kupolofenschlacke</v>
      </c>
      <c r="E258" s="70" t="str">
        <f>'SlNr für Antrag §24a'!I254</f>
        <v xml:space="preserve"> </v>
      </c>
      <c r="F258" s="69" t="str">
        <f>IF(AND('SlNr für Antrag §24a'!S254="x",'SlNr für Antrag §24a'!T254="x"),'SlNr für Antrag §24a'!U254,IF('SlNr für Antrag §24a'!S254="x","--",IF('SlNr für Antrag §24a'!T254="x",'SlNr für Antrag §24a'!U254,"**")))</f>
        <v>--</v>
      </c>
      <c r="G258" s="69" t="str">
        <f>(IF('SlNr für Antrag §24a'!AL254&lt;&gt;"",'SlNr für Antrag §24a'!AL254&amp;K258,IF(K258&lt;&gt;"",K258,IF('SlNr für Antrag §24a'!V254="X","?","**"))))</f>
        <v>**</v>
      </c>
      <c r="H258" s="131"/>
      <c r="I258" s="124"/>
      <c r="J258" s="118">
        <f>'SlNr für Antrag §24a'!AM254</f>
        <v>0</v>
      </c>
      <c r="K258" s="121"/>
      <c r="L258" s="121" t="str">
        <f>'SlNr für Antrag §24a'!AT254</f>
        <v>Nein</v>
      </c>
      <c r="M258" s="161" t="str">
        <f>'SlNr für Antrag §24a'!AV254</f>
        <v>-</v>
      </c>
      <c r="N258" s="157" t="str">
        <f>IF('SlNr für Antrag §24a'!AU254&gt;0,"Wird auto. genehmigt!","")</f>
        <v/>
      </c>
      <c r="P258" s="96" t="str">
        <f>'SlNr für Antrag §24a'!AP254</f>
        <v>X</v>
      </c>
      <c r="R258" s="143"/>
      <c r="S258" s="143"/>
      <c r="T258" s="143"/>
      <c r="U258" s="143"/>
      <c r="V258" s="143"/>
      <c r="W258" s="143"/>
      <c r="X258" s="143"/>
      <c r="Y258" s="143"/>
      <c r="Z258" s="143"/>
      <c r="AA258" s="143"/>
    </row>
    <row r="259" spans="1:27" x14ac:dyDescent="0.25">
      <c r="A259" s="70">
        <f>'SlNr für Antrag §24a'!B255</f>
        <v>31202</v>
      </c>
      <c r="B259" s="70" t="str">
        <f>'SlNr für Antrag §24a'!C255</f>
        <v>77</v>
      </c>
      <c r="C259" s="70" t="str">
        <f>IF('SlNr für Antrag §24a'!D255&lt;&gt;"",'SlNr für Antrag §24a'!D255,"")</f>
        <v>g</v>
      </c>
      <c r="D259" s="70" t="str">
        <f>'SlNr für Antrag §24a'!H255</f>
        <v>Kupolofenschlacke</v>
      </c>
      <c r="E259" s="70" t="str">
        <f>'SlNr für Antrag §24a'!I255</f>
        <v>gefährlich kontaminiert</v>
      </c>
      <c r="F259" s="69" t="str">
        <f>IF(AND('SlNr für Antrag §24a'!S255="x",'SlNr für Antrag §24a'!T255="x"),'SlNr für Antrag §24a'!U255,IF('SlNr für Antrag §24a'!S255="x","--",IF('SlNr für Antrag §24a'!T255="x",'SlNr für Antrag §24a'!U255,"**")))</f>
        <v>**</v>
      </c>
      <c r="G259" s="69" t="str">
        <f>(IF('SlNr für Antrag §24a'!AL255&lt;&gt;"",'SlNr für Antrag §24a'!AL255&amp;K259,IF(K259&lt;&gt;"",K259,IF('SlNr für Antrag §24a'!V255="X","?","**"))))</f>
        <v>**</v>
      </c>
      <c r="H259" s="131"/>
      <c r="I259" s="124"/>
      <c r="J259" s="118">
        <f>'SlNr für Antrag §24a'!AM255</f>
        <v>0</v>
      </c>
      <c r="K259" s="121"/>
      <c r="L259" s="121" t="str">
        <f>'SlNr für Antrag §24a'!AT255</f>
        <v>Ja</v>
      </c>
      <c r="M259" s="161" t="str">
        <f>'SlNr für Antrag §24a'!AV255</f>
        <v>-</v>
      </c>
      <c r="N259" s="157" t="str">
        <f>IF('SlNr für Antrag §24a'!AU255&gt;0,"Wird auto. genehmigt!","")</f>
        <v/>
      </c>
      <c r="P259" s="96" t="str">
        <f>'SlNr für Antrag §24a'!AP255</f>
        <v/>
      </c>
      <c r="R259" s="143"/>
      <c r="S259" s="143"/>
      <c r="T259" s="143"/>
      <c r="U259" s="143"/>
      <c r="V259" s="143"/>
      <c r="W259" s="143"/>
      <c r="X259" s="143"/>
      <c r="Y259" s="143"/>
      <c r="Z259" s="143"/>
      <c r="AA259" s="143"/>
    </row>
    <row r="260" spans="1:27" ht="22.8" x14ac:dyDescent="0.25">
      <c r="A260" s="70">
        <f>'SlNr für Antrag §24a'!B256</f>
        <v>31202</v>
      </c>
      <c r="B260" s="70" t="str">
        <f>'SlNr für Antrag §24a'!C256</f>
        <v>91</v>
      </c>
      <c r="C260" s="70" t="str">
        <f>IF('SlNr für Antrag §24a'!D256&lt;&gt;"",'SlNr für Antrag §24a'!D256,"")</f>
        <v/>
      </c>
      <c r="D260" s="70" t="str">
        <f>'SlNr für Antrag §24a'!H256</f>
        <v>Kupolofenschlacke</v>
      </c>
      <c r="E260" s="70" t="str">
        <f>'SlNr für Antrag §24a'!I256</f>
        <v>verfestigt, immobilisiert oder stabilisiert</v>
      </c>
      <c r="F260" s="69" t="str">
        <f>IF(AND('SlNr für Antrag §24a'!S256="x",'SlNr für Antrag §24a'!T256="x"),'SlNr für Antrag §24a'!U256,IF('SlNr für Antrag §24a'!S256="x","--",IF('SlNr für Antrag §24a'!T256="x",'SlNr für Antrag §24a'!U256,"**")))</f>
        <v>**</v>
      </c>
      <c r="G260" s="69" t="str">
        <f>(IF('SlNr für Antrag §24a'!AL256&lt;&gt;"",'SlNr für Antrag §24a'!AL256&amp;K260,IF(K260&lt;&gt;"",K260,IF('SlNr für Antrag §24a'!V256="X","?","**"))))</f>
        <v>**</v>
      </c>
      <c r="H260" s="131"/>
      <c r="I260" s="124"/>
      <c r="J260" s="118">
        <f>'SlNr für Antrag §24a'!AM256</f>
        <v>0</v>
      </c>
      <c r="K260" s="121"/>
      <c r="L260" s="121" t="str">
        <f>'SlNr für Antrag §24a'!AT256</f>
        <v>Ja</v>
      </c>
      <c r="M260" s="161" t="str">
        <f>'SlNr für Antrag §24a'!AV256</f>
        <v>-</v>
      </c>
      <c r="N260" s="157" t="str">
        <f>IF('SlNr für Antrag §24a'!AU256&gt;0,"Wird auto. genehmigt!","")</f>
        <v/>
      </c>
      <c r="P260" s="96" t="str">
        <f>'SlNr für Antrag §24a'!AP256</f>
        <v/>
      </c>
      <c r="R260" s="143"/>
      <c r="S260" s="143"/>
      <c r="T260" s="143"/>
      <c r="U260" s="143"/>
      <c r="V260" s="143"/>
      <c r="W260" s="143"/>
      <c r="X260" s="143"/>
      <c r="Y260" s="143"/>
      <c r="Z260" s="143"/>
      <c r="AA260" s="143"/>
    </row>
    <row r="261" spans="1:27" ht="14.4" x14ac:dyDescent="0.3">
      <c r="A261" s="70">
        <f>'SlNr für Antrag §24a'!B257</f>
        <v>31203</v>
      </c>
      <c r="B261" s="70" t="str">
        <f>'SlNr für Antrag §24a'!C257</f>
        <v/>
      </c>
      <c r="C261" s="70" t="str">
        <f>IF('SlNr für Antrag §24a'!D257&lt;&gt;"",'SlNr für Antrag §24a'!D257,"")</f>
        <v>g</v>
      </c>
      <c r="D261" s="70" t="str">
        <f>'SlNr für Antrag §24a'!H257</f>
        <v>Schlacken aus NE-Metallschmelzen</v>
      </c>
      <c r="E261" s="70" t="str">
        <f>'SlNr für Antrag §24a'!I257</f>
        <v xml:space="preserve"> </v>
      </c>
      <c r="F261" s="69" t="str">
        <f>IF(AND('SlNr für Antrag §24a'!S257="x",'SlNr für Antrag §24a'!T257="x"),'SlNr für Antrag §24a'!U257,IF('SlNr für Antrag §24a'!S257="x","--",IF('SlNr für Antrag §24a'!T257="x",'SlNr für Antrag §24a'!U257,"**")))</f>
        <v>**</v>
      </c>
      <c r="G261" s="69" t="str">
        <f>(IF('SlNr für Antrag §24a'!AL257&lt;&gt;"",'SlNr für Antrag §24a'!AL257&amp;K261,IF(K261&lt;&gt;"",K261,IF('SlNr für Antrag §24a'!V257="X","?","**"))))</f>
        <v>**</v>
      </c>
      <c r="H261" s="131"/>
      <c r="I261" s="124"/>
      <c r="J261" s="118">
        <f>'SlNr für Antrag §24a'!AM257</f>
        <v>0</v>
      </c>
      <c r="K261" s="121"/>
      <c r="L261" s="121" t="str">
        <f>'SlNr für Antrag §24a'!AT257</f>
        <v>Ja</v>
      </c>
      <c r="M261" s="161" t="str">
        <f>'SlNr für Antrag §24a'!AV257</f>
        <v>-</v>
      </c>
      <c r="N261" s="157" t="str">
        <f>IF('SlNr für Antrag §24a'!AU257&gt;0,"Wird auto. genehmigt!","")</f>
        <v/>
      </c>
      <c r="P261" s="96" t="str">
        <f>'SlNr für Antrag §24a'!AP257</f>
        <v/>
      </c>
      <c r="R261" s="143"/>
      <c r="S261" s="163"/>
      <c r="T261" s="164"/>
      <c r="U261" s="164"/>
      <c r="V261" s="164"/>
      <c r="W261" s="164"/>
      <c r="X261" s="164"/>
      <c r="Y261" s="164"/>
      <c r="Z261" s="164"/>
      <c r="AA261" s="164"/>
    </row>
    <row r="262" spans="1:27" ht="34.200000000000003" x14ac:dyDescent="0.25">
      <c r="A262" s="70">
        <f>'SlNr für Antrag §24a'!B258</f>
        <v>31203</v>
      </c>
      <c r="B262" s="70" t="str">
        <f>'SlNr für Antrag §24a'!C258</f>
        <v>50</v>
      </c>
      <c r="C262" s="70" t="str">
        <f>IF('SlNr für Antrag §24a'!D258&lt;&gt;"",'SlNr für Antrag §24a'!D258,"")</f>
        <v/>
      </c>
      <c r="D262" s="70" t="str">
        <f>'SlNr für Antrag §24a'!H258</f>
        <v>Schlacken aus NE-Metallschmelzen</v>
      </c>
      <c r="E262" s="70" t="str">
        <f>'SlNr für Antrag §24a'!I258</f>
        <v>aus der thermischen Kupfermetallurgie (Erst- und Zweit-schmelze)</v>
      </c>
      <c r="F262" s="69" t="str">
        <f>IF(AND('SlNr für Antrag §24a'!S258="x",'SlNr für Antrag §24a'!T258="x"),'SlNr für Antrag §24a'!U258,IF('SlNr für Antrag §24a'!S258="x","--",IF('SlNr für Antrag §24a'!T258="x",'SlNr für Antrag §24a'!U258,"**")))</f>
        <v>--</v>
      </c>
      <c r="G262" s="69" t="str">
        <f>(IF('SlNr für Antrag §24a'!AL258&lt;&gt;"",'SlNr für Antrag §24a'!AL258&amp;K262,IF(K262&lt;&gt;"",K262,IF('SlNr für Antrag §24a'!V258="X","?","**"))))</f>
        <v>**</v>
      </c>
      <c r="H262" s="131"/>
      <c r="I262" s="124"/>
      <c r="J262" s="118">
        <f>'SlNr für Antrag §24a'!AM258</f>
        <v>0</v>
      </c>
      <c r="K262" s="121"/>
      <c r="L262" s="121" t="str">
        <f>'SlNr für Antrag §24a'!AT258</f>
        <v>Nein</v>
      </c>
      <c r="M262" s="161" t="str">
        <f>'SlNr für Antrag §24a'!AV258</f>
        <v>-</v>
      </c>
      <c r="N262" s="157" t="str">
        <f>IF('SlNr für Antrag §24a'!AU258&gt;0,"Wird auto. genehmigt!","")</f>
        <v/>
      </c>
      <c r="P262" s="96" t="str">
        <f>'SlNr für Antrag §24a'!AP258</f>
        <v>X</v>
      </c>
      <c r="R262" s="143"/>
      <c r="S262" s="143"/>
      <c r="T262" s="143"/>
      <c r="U262" s="143"/>
      <c r="V262" s="143"/>
      <c r="W262" s="143"/>
      <c r="X262" s="143"/>
      <c r="Y262" s="143"/>
      <c r="Z262" s="143"/>
      <c r="AA262" s="143"/>
    </row>
    <row r="263" spans="1:27" x14ac:dyDescent="0.25">
      <c r="A263" s="70">
        <f>'SlNr für Antrag §24a'!B259</f>
        <v>31203</v>
      </c>
      <c r="B263" s="70" t="str">
        <f>'SlNr für Antrag §24a'!C259</f>
        <v>88</v>
      </c>
      <c r="C263" s="70" t="str">
        <f>IF('SlNr für Antrag §24a'!D259&lt;&gt;"",'SlNr für Antrag §24a'!D259,"")</f>
        <v/>
      </c>
      <c r="D263" s="70" t="str">
        <f>'SlNr für Antrag §24a'!H259</f>
        <v>Schlacken aus NE-Metallschmelzen</v>
      </c>
      <c r="E263" s="70" t="str">
        <f>'SlNr für Antrag §24a'!I259</f>
        <v>ausgestuft</v>
      </c>
      <c r="F263" s="69" t="str">
        <f>IF(AND('SlNr für Antrag §24a'!S259="x",'SlNr für Antrag §24a'!T259="x"),'SlNr für Antrag §24a'!U259,IF('SlNr für Antrag §24a'!S259="x","--",IF('SlNr für Antrag §24a'!T259="x",'SlNr für Antrag §24a'!U259,"**")))</f>
        <v>**</v>
      </c>
      <c r="G263" s="69" t="str">
        <f>(IF('SlNr für Antrag §24a'!AL259&lt;&gt;"",'SlNr für Antrag §24a'!AL259&amp;K263,IF(K263&lt;&gt;"",K263,IF('SlNr für Antrag §24a'!V259="X","?","**"))))</f>
        <v>**</v>
      </c>
      <c r="H263" s="131"/>
      <c r="I263" s="124"/>
      <c r="J263" s="118">
        <f>'SlNr für Antrag §24a'!AM259</f>
        <v>0</v>
      </c>
      <c r="K263" s="121"/>
      <c r="L263" s="121" t="str">
        <f>'SlNr für Antrag §24a'!AT259</f>
        <v>Ja</v>
      </c>
      <c r="M263" s="161" t="str">
        <f>'SlNr für Antrag §24a'!AV259</f>
        <v>-</v>
      </c>
      <c r="N263" s="157" t="str">
        <f>IF('SlNr für Antrag §24a'!AU259&gt;0,"Wird auto. genehmigt!","")</f>
        <v/>
      </c>
      <c r="P263" s="96" t="str">
        <f>'SlNr für Antrag §24a'!AP259</f>
        <v/>
      </c>
      <c r="R263" s="143"/>
      <c r="S263" s="143"/>
      <c r="T263" s="143"/>
      <c r="U263" s="143"/>
      <c r="V263" s="143"/>
      <c r="W263" s="143"/>
      <c r="X263" s="143"/>
      <c r="Y263" s="143"/>
      <c r="Z263" s="143"/>
      <c r="AA263" s="143"/>
    </row>
    <row r="264" spans="1:27" ht="22.8" x14ac:dyDescent="0.25">
      <c r="A264" s="70">
        <f>'SlNr für Antrag §24a'!B260</f>
        <v>31203</v>
      </c>
      <c r="B264" s="70" t="str">
        <f>'SlNr für Antrag §24a'!C260</f>
        <v>91</v>
      </c>
      <c r="C264" s="70" t="str">
        <f>IF('SlNr für Antrag §24a'!D260&lt;&gt;"",'SlNr für Antrag §24a'!D260,"")</f>
        <v>g</v>
      </c>
      <c r="D264" s="70" t="str">
        <f>'SlNr für Antrag §24a'!H260</f>
        <v>Schlacken aus NE-Metallschmelzen</v>
      </c>
      <c r="E264" s="70" t="str">
        <f>'SlNr für Antrag §24a'!I260</f>
        <v>verfestigt, immobilisiert oder stabilisiert</v>
      </c>
      <c r="F264" s="69" t="str">
        <f>IF(AND('SlNr für Antrag §24a'!S260="x",'SlNr für Antrag §24a'!T260="x"),'SlNr für Antrag §24a'!U260,IF('SlNr für Antrag §24a'!S260="x","--",IF('SlNr für Antrag §24a'!T260="x",'SlNr für Antrag §24a'!U260,"**")))</f>
        <v>**</v>
      </c>
      <c r="G264" s="69" t="str">
        <f>(IF('SlNr für Antrag §24a'!AL260&lt;&gt;"",'SlNr für Antrag §24a'!AL260&amp;K264,IF(K264&lt;&gt;"",K264,IF('SlNr für Antrag §24a'!V260="X","?","**"))))</f>
        <v>**</v>
      </c>
      <c r="H264" s="131"/>
      <c r="I264" s="124"/>
      <c r="J264" s="118">
        <f>'SlNr für Antrag §24a'!AM260</f>
        <v>0</v>
      </c>
      <c r="K264" s="121"/>
      <c r="L264" s="121" t="str">
        <f>'SlNr für Antrag §24a'!AT260</f>
        <v>Ja</v>
      </c>
      <c r="M264" s="161" t="str">
        <f>'SlNr für Antrag §24a'!AV260</f>
        <v>-</v>
      </c>
      <c r="N264" s="157" t="str">
        <f>IF('SlNr für Antrag §24a'!AU260&gt;0,"Wird auto. genehmigt!","")</f>
        <v/>
      </c>
      <c r="P264" s="96" t="str">
        <f>'SlNr für Antrag §24a'!AP260</f>
        <v/>
      </c>
      <c r="R264" s="143"/>
      <c r="S264" s="143"/>
      <c r="T264" s="143"/>
      <c r="U264" s="143"/>
      <c r="V264" s="143"/>
      <c r="W264" s="143"/>
      <c r="X264" s="143"/>
      <c r="Y264" s="143"/>
      <c r="Z264" s="143"/>
      <c r="AA264" s="143"/>
    </row>
    <row r="265" spans="1:27" x14ac:dyDescent="0.25">
      <c r="A265" s="70">
        <f>'SlNr für Antrag §24a'!B261</f>
        <v>31204</v>
      </c>
      <c r="B265" s="70" t="str">
        <f>'SlNr für Antrag §24a'!C261</f>
        <v/>
      </c>
      <c r="C265" s="70" t="str">
        <f>IF('SlNr für Antrag §24a'!D261&lt;&gt;"",'SlNr für Antrag §24a'!D261,"")</f>
        <v>g</v>
      </c>
      <c r="D265" s="70" t="str">
        <f>'SlNr für Antrag §24a'!H261</f>
        <v>Bleikrätze</v>
      </c>
      <c r="E265" s="70" t="str">
        <f>'SlNr für Antrag §24a'!I261</f>
        <v xml:space="preserve"> </v>
      </c>
      <c r="F265" s="69" t="str">
        <f>IF(AND('SlNr für Antrag §24a'!S261="x",'SlNr für Antrag §24a'!T261="x"),'SlNr für Antrag §24a'!U261,IF('SlNr für Antrag §24a'!S261="x","--",IF('SlNr für Antrag §24a'!T261="x",'SlNr für Antrag §24a'!U261,"**")))</f>
        <v>**</v>
      </c>
      <c r="G265" s="69" t="str">
        <f>(IF('SlNr für Antrag §24a'!AL261&lt;&gt;"",'SlNr für Antrag §24a'!AL261&amp;K265,IF(K265&lt;&gt;"",K265,IF('SlNr für Antrag §24a'!V261="X","?","**"))))</f>
        <v>**</v>
      </c>
      <c r="H265" s="131"/>
      <c r="I265" s="124"/>
      <c r="J265" s="118">
        <f>'SlNr für Antrag §24a'!AM261</f>
        <v>0</v>
      </c>
      <c r="K265" s="121"/>
      <c r="L265" s="121" t="str">
        <f>'SlNr für Antrag §24a'!AT261</f>
        <v>Ja</v>
      </c>
      <c r="M265" s="161" t="str">
        <f>'SlNr für Antrag §24a'!AV261</f>
        <v>-</v>
      </c>
      <c r="N265" s="157" t="str">
        <f>IF('SlNr für Antrag §24a'!AU261&gt;0,"Wird auto. genehmigt!","")</f>
        <v/>
      </c>
      <c r="P265" s="96" t="str">
        <f>'SlNr für Antrag §24a'!AP261</f>
        <v/>
      </c>
      <c r="R265" s="143"/>
      <c r="S265" s="143"/>
      <c r="T265" s="143"/>
      <c r="U265" s="143"/>
      <c r="V265" s="143"/>
      <c r="W265" s="143"/>
      <c r="X265" s="143"/>
      <c r="Y265" s="143"/>
      <c r="Z265" s="143"/>
      <c r="AA265" s="143"/>
    </row>
    <row r="266" spans="1:27" x14ac:dyDescent="0.25">
      <c r="A266" s="70">
        <f>'SlNr für Antrag §24a'!B262</f>
        <v>31204</v>
      </c>
      <c r="B266" s="70" t="str">
        <f>'SlNr für Antrag §24a'!C262</f>
        <v>88</v>
      </c>
      <c r="C266" s="70" t="str">
        <f>IF('SlNr für Antrag §24a'!D262&lt;&gt;"",'SlNr für Antrag §24a'!D262,"")</f>
        <v/>
      </c>
      <c r="D266" s="70" t="str">
        <f>'SlNr für Antrag §24a'!H262</f>
        <v>Bleikrätze</v>
      </c>
      <c r="E266" s="70" t="str">
        <f>'SlNr für Antrag §24a'!I262</f>
        <v>ausgestuft</v>
      </c>
      <c r="F266" s="69" t="str">
        <f>IF(AND('SlNr für Antrag §24a'!S262="x",'SlNr für Antrag §24a'!T262="x"),'SlNr für Antrag §24a'!U262,IF('SlNr für Antrag §24a'!S262="x","--",IF('SlNr für Antrag §24a'!T262="x",'SlNr für Antrag §24a'!U262,"**")))</f>
        <v>**</v>
      </c>
      <c r="G266" s="69" t="str">
        <f>(IF('SlNr für Antrag §24a'!AL262&lt;&gt;"",'SlNr für Antrag §24a'!AL262&amp;K266,IF(K266&lt;&gt;"",K266,IF('SlNr für Antrag §24a'!V262="X","?","**"))))</f>
        <v>**</v>
      </c>
      <c r="H266" s="131"/>
      <c r="I266" s="124"/>
      <c r="J266" s="118">
        <f>'SlNr für Antrag §24a'!AM262</f>
        <v>0</v>
      </c>
      <c r="K266" s="121"/>
      <c r="L266" s="121" t="str">
        <f>'SlNr für Antrag §24a'!AT262</f>
        <v>Ja</v>
      </c>
      <c r="M266" s="161" t="str">
        <f>'SlNr für Antrag §24a'!AV262</f>
        <v>-</v>
      </c>
      <c r="N266" s="157" t="str">
        <f>IF('SlNr für Antrag §24a'!AU262&gt;0,"Wird auto. genehmigt!","")</f>
        <v/>
      </c>
      <c r="P266" s="96" t="str">
        <f>'SlNr für Antrag §24a'!AP262</f>
        <v/>
      </c>
      <c r="R266" s="143"/>
      <c r="S266" s="143"/>
      <c r="T266" s="143"/>
      <c r="U266" s="143"/>
      <c r="V266" s="143"/>
      <c r="W266" s="143"/>
      <c r="X266" s="143"/>
      <c r="Y266" s="143"/>
      <c r="Z266" s="143"/>
      <c r="AA266" s="143"/>
    </row>
    <row r="267" spans="1:27" ht="22.8" x14ac:dyDescent="0.25">
      <c r="A267" s="70">
        <f>'SlNr für Antrag §24a'!B263</f>
        <v>31204</v>
      </c>
      <c r="B267" s="70" t="str">
        <f>'SlNr für Antrag §24a'!C263</f>
        <v>91</v>
      </c>
      <c r="C267" s="70" t="str">
        <f>IF('SlNr für Antrag §24a'!D263&lt;&gt;"",'SlNr für Antrag §24a'!D263,"")</f>
        <v>g</v>
      </c>
      <c r="D267" s="70" t="str">
        <f>'SlNr für Antrag §24a'!H263</f>
        <v>Bleikrätze</v>
      </c>
      <c r="E267" s="70" t="str">
        <f>'SlNr für Antrag §24a'!I263</f>
        <v>verfestigt, immobilisiert oder stabilisiert</v>
      </c>
      <c r="F267" s="69" t="str">
        <f>IF(AND('SlNr für Antrag §24a'!S263="x",'SlNr für Antrag §24a'!T263="x"),'SlNr für Antrag §24a'!U263,IF('SlNr für Antrag §24a'!S263="x","--",IF('SlNr für Antrag §24a'!T263="x",'SlNr für Antrag §24a'!U263,"**")))</f>
        <v>**</v>
      </c>
      <c r="G267" s="69" t="str">
        <f>(IF('SlNr für Antrag §24a'!AL263&lt;&gt;"",'SlNr für Antrag §24a'!AL263&amp;K267,IF(K267&lt;&gt;"",K267,IF('SlNr für Antrag §24a'!V263="X","?","**"))))</f>
        <v>**</v>
      </c>
      <c r="H267" s="131"/>
      <c r="I267" s="124"/>
      <c r="J267" s="118">
        <f>'SlNr für Antrag §24a'!AM263</f>
        <v>0</v>
      </c>
      <c r="K267" s="121"/>
      <c r="L267" s="121" t="str">
        <f>'SlNr für Antrag §24a'!AT263</f>
        <v>Ja</v>
      </c>
      <c r="M267" s="161" t="str">
        <f>'SlNr für Antrag §24a'!AV263</f>
        <v>-</v>
      </c>
      <c r="N267" s="157" t="str">
        <f>IF('SlNr für Antrag §24a'!AU263&gt;0,"Wird auto. genehmigt!","")</f>
        <v/>
      </c>
      <c r="P267" s="96" t="str">
        <f>'SlNr für Antrag §24a'!AP263</f>
        <v/>
      </c>
      <c r="R267" s="143"/>
      <c r="S267" s="143"/>
      <c r="T267" s="143"/>
      <c r="U267" s="143"/>
      <c r="V267" s="143"/>
      <c r="W267" s="143"/>
      <c r="X267" s="143"/>
      <c r="Y267" s="143"/>
      <c r="Z267" s="143"/>
      <c r="AA267" s="143"/>
    </row>
    <row r="268" spans="1:27" x14ac:dyDescent="0.25">
      <c r="A268" s="70">
        <f>'SlNr für Antrag §24a'!B264</f>
        <v>31205</v>
      </c>
      <c r="B268" s="70" t="str">
        <f>'SlNr für Antrag §24a'!C264</f>
        <v/>
      </c>
      <c r="C268" s="70" t="str">
        <f>IF('SlNr für Antrag §24a'!D264&lt;&gt;"",'SlNr für Antrag §24a'!D264,"")</f>
        <v/>
      </c>
      <c r="D268" s="70" t="str">
        <f>'SlNr für Antrag §24a'!H264</f>
        <v>Leichtmetallkrätze, aluminiumhaltig</v>
      </c>
      <c r="E268" s="70" t="str">
        <f>'SlNr für Antrag §24a'!I264</f>
        <v xml:space="preserve"> </v>
      </c>
      <c r="F268" s="69" t="str">
        <f>IF(AND('SlNr für Antrag §24a'!S264="x",'SlNr für Antrag §24a'!T264="x"),'SlNr für Antrag §24a'!U264,IF('SlNr für Antrag §24a'!S264="x","--",IF('SlNr für Antrag §24a'!T264="x",'SlNr für Antrag §24a'!U264,"**")))</f>
        <v>**</v>
      </c>
      <c r="G268" s="69" t="str">
        <f>(IF('SlNr für Antrag §24a'!AL264&lt;&gt;"",'SlNr für Antrag §24a'!AL264&amp;K268,IF(K268&lt;&gt;"",K268,IF('SlNr für Antrag §24a'!V264="X","?","**"))))</f>
        <v>**</v>
      </c>
      <c r="H268" s="131"/>
      <c r="I268" s="124"/>
      <c r="J268" s="118">
        <f>'SlNr für Antrag §24a'!AM264</f>
        <v>0</v>
      </c>
      <c r="K268" s="121"/>
      <c r="L268" s="121" t="str">
        <f>'SlNr für Antrag §24a'!AT264</f>
        <v>Ja</v>
      </c>
      <c r="M268" s="161" t="str">
        <f>'SlNr für Antrag §24a'!AV264</f>
        <v>-</v>
      </c>
      <c r="N268" s="157" t="str">
        <f>IF('SlNr für Antrag §24a'!AU264&gt;0,"Wird auto. genehmigt!","")</f>
        <v/>
      </c>
      <c r="P268" s="96" t="str">
        <f>'SlNr für Antrag §24a'!AP264</f>
        <v/>
      </c>
      <c r="R268" s="143"/>
      <c r="S268" s="143"/>
      <c r="T268" s="143"/>
      <c r="U268" s="143"/>
      <c r="V268" s="143"/>
      <c r="W268" s="143"/>
      <c r="X268" s="143"/>
      <c r="Y268" s="143"/>
      <c r="Z268" s="143"/>
      <c r="AA268" s="143"/>
    </row>
    <row r="269" spans="1:27" ht="22.8" x14ac:dyDescent="0.25">
      <c r="A269" s="70">
        <f>'SlNr für Antrag §24a'!B265</f>
        <v>31205</v>
      </c>
      <c r="B269" s="70" t="str">
        <f>'SlNr für Antrag §24a'!C265</f>
        <v>91</v>
      </c>
      <c r="C269" s="70" t="str">
        <f>IF('SlNr für Antrag §24a'!D265&lt;&gt;"",'SlNr für Antrag §24a'!D265,"")</f>
        <v/>
      </c>
      <c r="D269" s="70" t="str">
        <f>'SlNr für Antrag §24a'!H265</f>
        <v>Leichtmetallkrätze, aluminiumhaltig</v>
      </c>
      <c r="E269" s="70" t="str">
        <f>'SlNr für Antrag §24a'!I265</f>
        <v>verfestigt, immobilisiert oder stabilisiert</v>
      </c>
      <c r="F269" s="69" t="str">
        <f>IF(AND('SlNr für Antrag §24a'!S265="x",'SlNr für Antrag §24a'!T265="x"),'SlNr für Antrag §24a'!U265,IF('SlNr für Antrag §24a'!S265="x","--",IF('SlNr für Antrag §24a'!T265="x",'SlNr für Antrag §24a'!U265,"**")))</f>
        <v>**</v>
      </c>
      <c r="G269" s="69" t="str">
        <f>(IF('SlNr für Antrag §24a'!AL265&lt;&gt;"",'SlNr für Antrag §24a'!AL265&amp;K269,IF(K269&lt;&gt;"",K269,IF('SlNr für Antrag §24a'!V265="X","?","**"))))</f>
        <v>**</v>
      </c>
      <c r="H269" s="131"/>
      <c r="I269" s="124"/>
      <c r="J269" s="118">
        <f>'SlNr für Antrag §24a'!AM265</f>
        <v>0</v>
      </c>
      <c r="K269" s="121"/>
      <c r="L269" s="121" t="str">
        <f>'SlNr für Antrag §24a'!AT265</f>
        <v>Ja</v>
      </c>
      <c r="M269" s="161" t="str">
        <f>'SlNr für Antrag §24a'!AV265</f>
        <v>-</v>
      </c>
      <c r="N269" s="157" t="str">
        <f>IF('SlNr für Antrag §24a'!AU265&gt;0,"Wird auto. genehmigt!","")</f>
        <v/>
      </c>
      <c r="P269" s="96" t="str">
        <f>'SlNr für Antrag §24a'!AP265</f>
        <v/>
      </c>
      <c r="R269" s="143"/>
      <c r="S269" s="143"/>
      <c r="T269" s="143"/>
      <c r="U269" s="143"/>
      <c r="V269" s="143"/>
      <c r="W269" s="143"/>
      <c r="X269" s="143"/>
      <c r="Y269" s="143"/>
      <c r="Z269" s="143"/>
      <c r="AA269" s="143"/>
    </row>
    <row r="270" spans="1:27" ht="22.8" x14ac:dyDescent="0.25">
      <c r="A270" s="70">
        <f>'SlNr für Antrag §24a'!B266</f>
        <v>31206</v>
      </c>
      <c r="B270" s="70" t="str">
        <f>'SlNr für Antrag §24a'!C266</f>
        <v/>
      </c>
      <c r="C270" s="70" t="str">
        <f>IF('SlNr für Antrag §24a'!D266&lt;&gt;"",'SlNr für Antrag §24a'!D266,"")</f>
        <v/>
      </c>
      <c r="D270" s="70" t="str">
        <f>'SlNr für Antrag §24a'!H266</f>
        <v>Leichtmetallkrätze, magnesiumhaltig</v>
      </c>
      <c r="E270" s="70" t="str">
        <f>'SlNr für Antrag §24a'!I266</f>
        <v xml:space="preserve"> </v>
      </c>
      <c r="F270" s="69" t="str">
        <f>IF(AND('SlNr für Antrag §24a'!S266="x",'SlNr für Antrag §24a'!T266="x"),'SlNr für Antrag §24a'!U266,IF('SlNr für Antrag §24a'!S266="x","--",IF('SlNr für Antrag §24a'!T266="x",'SlNr für Antrag §24a'!U266,"**")))</f>
        <v>**</v>
      </c>
      <c r="G270" s="69" t="str">
        <f>(IF('SlNr für Antrag §24a'!AL266&lt;&gt;"",'SlNr für Antrag §24a'!AL266&amp;K270,IF(K270&lt;&gt;"",K270,IF('SlNr für Antrag §24a'!V266="X","?","**"))))</f>
        <v>**</v>
      </c>
      <c r="H270" s="131"/>
      <c r="I270" s="124"/>
      <c r="J270" s="118">
        <f>'SlNr für Antrag §24a'!AM266</f>
        <v>0</v>
      </c>
      <c r="K270" s="121"/>
      <c r="L270" s="121" t="str">
        <f>'SlNr für Antrag §24a'!AT266</f>
        <v>Ja</v>
      </c>
      <c r="M270" s="161" t="str">
        <f>'SlNr für Antrag §24a'!AV266</f>
        <v>-</v>
      </c>
      <c r="N270" s="157" t="str">
        <f>IF('SlNr für Antrag §24a'!AU266&gt;0,"Wird auto. genehmigt!","")</f>
        <v/>
      </c>
      <c r="P270" s="96" t="str">
        <f>'SlNr für Antrag §24a'!AP266</f>
        <v/>
      </c>
      <c r="R270" s="143"/>
      <c r="S270" s="143"/>
      <c r="T270" s="143"/>
      <c r="U270" s="143"/>
      <c r="V270" s="143"/>
      <c r="W270" s="143"/>
      <c r="X270" s="143"/>
      <c r="Y270" s="143"/>
      <c r="Z270" s="143"/>
      <c r="AA270" s="143"/>
    </row>
    <row r="271" spans="1:27" ht="22.8" x14ac:dyDescent="0.25">
      <c r="A271" s="70">
        <f>'SlNr für Antrag §24a'!B267</f>
        <v>31206</v>
      </c>
      <c r="B271" s="70" t="str">
        <f>'SlNr für Antrag §24a'!C267</f>
        <v>91</v>
      </c>
      <c r="C271" s="70" t="str">
        <f>IF('SlNr für Antrag §24a'!D267&lt;&gt;"",'SlNr für Antrag §24a'!D267,"")</f>
        <v/>
      </c>
      <c r="D271" s="70" t="str">
        <f>'SlNr für Antrag §24a'!H267</f>
        <v>Leichtmetallkrätze, magnesiumhaltig</v>
      </c>
      <c r="E271" s="70" t="str">
        <f>'SlNr für Antrag §24a'!I267</f>
        <v>verfestigt, immobilisiert oder stabilisiert</v>
      </c>
      <c r="F271" s="69" t="str">
        <f>IF(AND('SlNr für Antrag §24a'!S267="x",'SlNr für Antrag §24a'!T267="x"),'SlNr für Antrag §24a'!U267,IF('SlNr für Antrag §24a'!S267="x","--",IF('SlNr für Antrag §24a'!T267="x",'SlNr für Antrag §24a'!U267,"**")))</f>
        <v>**</v>
      </c>
      <c r="G271" s="69" t="str">
        <f>(IF('SlNr für Antrag §24a'!AL267&lt;&gt;"",'SlNr für Antrag §24a'!AL267&amp;K271,IF(K271&lt;&gt;"",K271,IF('SlNr für Antrag §24a'!V267="X","?","**"))))</f>
        <v>**</v>
      </c>
      <c r="H271" s="131"/>
      <c r="I271" s="124"/>
      <c r="J271" s="118">
        <f>'SlNr für Antrag §24a'!AM267</f>
        <v>0</v>
      </c>
      <c r="K271" s="121"/>
      <c r="L271" s="121" t="str">
        <f>'SlNr für Antrag §24a'!AT267</f>
        <v>Ja</v>
      </c>
      <c r="M271" s="161" t="str">
        <f>'SlNr für Antrag §24a'!AV267</f>
        <v>-</v>
      </c>
      <c r="N271" s="157" t="str">
        <f>IF('SlNr für Antrag §24a'!AU267&gt;0,"Wird auto. genehmigt!","")</f>
        <v/>
      </c>
      <c r="P271" s="96" t="str">
        <f>'SlNr für Antrag §24a'!AP267</f>
        <v/>
      </c>
      <c r="R271" s="143"/>
      <c r="S271" s="143"/>
      <c r="T271" s="143"/>
      <c r="U271" s="143"/>
      <c r="V271" s="143"/>
      <c r="W271" s="143"/>
      <c r="X271" s="143"/>
      <c r="Y271" s="143"/>
      <c r="Z271" s="143"/>
      <c r="AA271" s="143"/>
    </row>
    <row r="272" spans="1:27" ht="22.8" x14ac:dyDescent="0.25">
      <c r="A272" s="70">
        <f>'SlNr für Antrag §24a'!B268</f>
        <v>31207</v>
      </c>
      <c r="B272" s="70" t="str">
        <f>'SlNr für Antrag §24a'!C268</f>
        <v/>
      </c>
      <c r="C272" s="70" t="str">
        <f>IF('SlNr für Antrag §24a'!D268&lt;&gt;"",'SlNr für Antrag §24a'!D268,"")</f>
        <v>g</v>
      </c>
      <c r="D272" s="70" t="str">
        <f>'SlNr für Antrag §24a'!H268</f>
        <v>Schlacken aus Schmelzelektrolysen</v>
      </c>
      <c r="E272" s="70" t="str">
        <f>'SlNr für Antrag §24a'!I268</f>
        <v xml:space="preserve"> </v>
      </c>
      <c r="F272" s="69" t="str">
        <f>IF(AND('SlNr für Antrag §24a'!S268="x",'SlNr für Antrag §24a'!T268="x"),'SlNr für Antrag §24a'!U268,IF('SlNr für Antrag §24a'!S268="x","--",IF('SlNr für Antrag §24a'!T268="x",'SlNr für Antrag §24a'!U268,"**")))</f>
        <v>**</v>
      </c>
      <c r="G272" s="69" t="str">
        <f>(IF('SlNr für Antrag §24a'!AL268&lt;&gt;"",'SlNr für Antrag §24a'!AL268&amp;K272,IF(K272&lt;&gt;"",K272,IF('SlNr für Antrag §24a'!V268="X","?","**"))))</f>
        <v>**</v>
      </c>
      <c r="H272" s="131"/>
      <c r="I272" s="124"/>
      <c r="J272" s="118">
        <f>'SlNr für Antrag §24a'!AM268</f>
        <v>0</v>
      </c>
      <c r="K272" s="121"/>
      <c r="L272" s="121" t="str">
        <f>'SlNr für Antrag §24a'!AT268</f>
        <v>Ja</v>
      </c>
      <c r="M272" s="161" t="str">
        <f>'SlNr für Antrag §24a'!AV268</f>
        <v>-</v>
      </c>
      <c r="N272" s="157" t="str">
        <f>IF('SlNr für Antrag §24a'!AU268&gt;0,"Wird auto. genehmigt!","")</f>
        <v/>
      </c>
      <c r="P272" s="96" t="str">
        <f>'SlNr für Antrag §24a'!AP268</f>
        <v/>
      </c>
      <c r="R272" s="143"/>
      <c r="S272" s="143"/>
      <c r="T272" s="143"/>
      <c r="U272" s="143"/>
      <c r="V272" s="143"/>
      <c r="W272" s="143"/>
      <c r="X272" s="143"/>
      <c r="Y272" s="143"/>
      <c r="Z272" s="143"/>
      <c r="AA272" s="143"/>
    </row>
    <row r="273" spans="1:27" ht="22.8" x14ac:dyDescent="0.25">
      <c r="A273" s="70">
        <f>'SlNr für Antrag §24a'!B269</f>
        <v>31207</v>
      </c>
      <c r="B273" s="70" t="str">
        <f>'SlNr für Antrag §24a'!C269</f>
        <v>88</v>
      </c>
      <c r="C273" s="70" t="str">
        <f>IF('SlNr für Antrag §24a'!D269&lt;&gt;"",'SlNr für Antrag §24a'!D269,"")</f>
        <v/>
      </c>
      <c r="D273" s="70" t="str">
        <f>'SlNr für Antrag §24a'!H269</f>
        <v>Schlacken aus Schmelzelektrolysen</v>
      </c>
      <c r="E273" s="70" t="str">
        <f>'SlNr für Antrag §24a'!I269</f>
        <v>ausgestuft</v>
      </c>
      <c r="F273" s="69" t="str">
        <f>IF(AND('SlNr für Antrag §24a'!S269="x",'SlNr für Antrag §24a'!T269="x"),'SlNr für Antrag §24a'!U269,IF('SlNr für Antrag §24a'!S269="x","--",IF('SlNr für Antrag §24a'!T269="x",'SlNr für Antrag §24a'!U269,"**")))</f>
        <v>**</v>
      </c>
      <c r="G273" s="69" t="str">
        <f>(IF('SlNr für Antrag §24a'!AL269&lt;&gt;"",'SlNr für Antrag §24a'!AL269&amp;K273,IF(K273&lt;&gt;"",K273,IF('SlNr für Antrag §24a'!V269="X","?","**"))))</f>
        <v>**</v>
      </c>
      <c r="H273" s="131"/>
      <c r="I273" s="124"/>
      <c r="J273" s="118">
        <f>'SlNr für Antrag §24a'!AM269</f>
        <v>0</v>
      </c>
      <c r="K273" s="121"/>
      <c r="L273" s="121" t="str">
        <f>'SlNr für Antrag §24a'!AT269</f>
        <v>Ja</v>
      </c>
      <c r="M273" s="161" t="str">
        <f>'SlNr für Antrag §24a'!AV269</f>
        <v>-</v>
      </c>
      <c r="N273" s="157" t="str">
        <f>IF('SlNr für Antrag §24a'!AU269&gt;0,"Wird auto. genehmigt!","")</f>
        <v/>
      </c>
      <c r="P273" s="96" t="str">
        <f>'SlNr für Antrag §24a'!AP269</f>
        <v/>
      </c>
      <c r="R273" s="143"/>
      <c r="S273" s="143"/>
      <c r="T273" s="143"/>
      <c r="U273" s="143"/>
      <c r="V273" s="143"/>
      <c r="W273" s="143"/>
      <c r="X273" s="143"/>
      <c r="Y273" s="143"/>
      <c r="Z273" s="143"/>
      <c r="AA273" s="143"/>
    </row>
    <row r="274" spans="1:27" ht="22.8" x14ac:dyDescent="0.25">
      <c r="A274" s="70">
        <f>'SlNr für Antrag §24a'!B270</f>
        <v>31207</v>
      </c>
      <c r="B274" s="70" t="str">
        <f>'SlNr für Antrag §24a'!C270</f>
        <v>91</v>
      </c>
      <c r="C274" s="70" t="str">
        <f>IF('SlNr für Antrag §24a'!D270&lt;&gt;"",'SlNr für Antrag §24a'!D270,"")</f>
        <v>g</v>
      </c>
      <c r="D274" s="70" t="str">
        <f>'SlNr für Antrag §24a'!H270</f>
        <v>Schlacken aus Schmelzelektrolysen</v>
      </c>
      <c r="E274" s="70" t="str">
        <f>'SlNr für Antrag §24a'!I270</f>
        <v>verfestigt, immobilisiert oder stabilisiert</v>
      </c>
      <c r="F274" s="69" t="str">
        <f>IF(AND('SlNr für Antrag §24a'!S270="x",'SlNr für Antrag §24a'!T270="x"),'SlNr für Antrag §24a'!U270,IF('SlNr für Antrag §24a'!S270="x","--",IF('SlNr für Antrag §24a'!T270="x",'SlNr für Antrag §24a'!U270,"**")))</f>
        <v>**</v>
      </c>
      <c r="G274" s="69" t="str">
        <f>(IF('SlNr für Antrag §24a'!AL270&lt;&gt;"",'SlNr für Antrag §24a'!AL270&amp;K274,IF(K274&lt;&gt;"",K274,IF('SlNr für Antrag §24a'!V270="X","?","**"))))</f>
        <v>**</v>
      </c>
      <c r="H274" s="131"/>
      <c r="I274" s="124"/>
      <c r="J274" s="118">
        <f>'SlNr für Antrag §24a'!AM270</f>
        <v>0</v>
      </c>
      <c r="K274" s="121"/>
      <c r="L274" s="121" t="str">
        <f>'SlNr für Antrag §24a'!AT270</f>
        <v>Ja</v>
      </c>
      <c r="M274" s="161" t="str">
        <f>'SlNr für Antrag §24a'!AV270</f>
        <v>-</v>
      </c>
      <c r="N274" s="157" t="str">
        <f>IF('SlNr für Antrag §24a'!AU270&gt;0,"Wird auto. genehmigt!","")</f>
        <v/>
      </c>
      <c r="P274" s="96" t="str">
        <f>'SlNr für Antrag §24a'!AP270</f>
        <v/>
      </c>
      <c r="R274" s="143"/>
      <c r="S274" s="143"/>
      <c r="T274" s="143"/>
      <c r="U274" s="143"/>
      <c r="V274" s="143"/>
      <c r="W274" s="143"/>
      <c r="X274" s="143"/>
      <c r="Y274" s="143"/>
      <c r="Z274" s="143"/>
      <c r="AA274" s="143"/>
    </row>
    <row r="275" spans="1:27" x14ac:dyDescent="0.25">
      <c r="A275" s="70">
        <f>'SlNr für Antrag §24a'!B271</f>
        <v>31208</v>
      </c>
      <c r="B275" s="70" t="str">
        <f>'SlNr für Antrag §24a'!C271</f>
        <v/>
      </c>
      <c r="C275" s="70" t="str">
        <f>IF('SlNr für Antrag §24a'!D271&lt;&gt;"",'SlNr für Antrag §24a'!D271,"")</f>
        <v/>
      </c>
      <c r="D275" s="70" t="str">
        <f>'SlNr für Antrag §24a'!H271</f>
        <v>Eisenoxid, gesintert</v>
      </c>
      <c r="E275" s="70" t="str">
        <f>'SlNr für Antrag §24a'!I271</f>
        <v xml:space="preserve"> </v>
      </c>
      <c r="F275" s="69" t="str">
        <f>IF(AND('SlNr für Antrag §24a'!S271="x",'SlNr für Antrag §24a'!T271="x"),'SlNr für Antrag §24a'!U271,IF('SlNr für Antrag §24a'!S271="x","--",IF('SlNr für Antrag §24a'!T271="x",'SlNr für Antrag §24a'!U271,"**")))</f>
        <v>--</v>
      </c>
      <c r="G275" s="69" t="str">
        <f>(IF('SlNr für Antrag §24a'!AL271&lt;&gt;"",'SlNr für Antrag §24a'!AL271&amp;K275,IF(K275&lt;&gt;"",K275,IF('SlNr für Antrag §24a'!V271="X","?","**"))))</f>
        <v>**</v>
      </c>
      <c r="H275" s="131"/>
      <c r="I275" s="124"/>
      <c r="J275" s="118">
        <f>'SlNr für Antrag §24a'!AM271</f>
        <v>0</v>
      </c>
      <c r="K275" s="121"/>
      <c r="L275" s="121" t="str">
        <f>'SlNr für Antrag §24a'!AT271</f>
        <v>Nein</v>
      </c>
      <c r="M275" s="161" t="str">
        <f>'SlNr für Antrag §24a'!AV271</f>
        <v>-</v>
      </c>
      <c r="N275" s="157" t="str">
        <f>IF('SlNr für Antrag §24a'!AU271&gt;0,"Wird auto. genehmigt!","")</f>
        <v/>
      </c>
      <c r="P275" s="96" t="str">
        <f>'SlNr für Antrag §24a'!AP271</f>
        <v>X</v>
      </c>
      <c r="R275" s="143"/>
      <c r="S275" s="143"/>
      <c r="T275" s="143"/>
      <c r="U275" s="143"/>
      <c r="V275" s="143"/>
      <c r="W275" s="143"/>
      <c r="X275" s="143"/>
      <c r="Y275" s="143"/>
      <c r="Z275" s="143"/>
      <c r="AA275" s="143"/>
    </row>
    <row r="276" spans="1:27" x14ac:dyDescent="0.25">
      <c r="A276" s="70">
        <f>'SlNr für Antrag §24a'!B272</f>
        <v>31208</v>
      </c>
      <c r="B276" s="70" t="str">
        <f>'SlNr für Antrag §24a'!C272</f>
        <v>77</v>
      </c>
      <c r="C276" s="70" t="str">
        <f>IF('SlNr für Antrag §24a'!D272&lt;&gt;"",'SlNr für Antrag §24a'!D272,"")</f>
        <v>g</v>
      </c>
      <c r="D276" s="70" t="str">
        <f>'SlNr für Antrag §24a'!H272</f>
        <v>Eisenoxid, gesintert</v>
      </c>
      <c r="E276" s="70" t="str">
        <f>'SlNr für Antrag §24a'!I272</f>
        <v>gefährlich kontaminiert</v>
      </c>
      <c r="F276" s="69" t="str">
        <f>IF(AND('SlNr für Antrag §24a'!S272="x",'SlNr für Antrag §24a'!T272="x"),'SlNr für Antrag §24a'!U272,IF('SlNr für Antrag §24a'!S272="x","--",IF('SlNr für Antrag §24a'!T272="x",'SlNr für Antrag §24a'!U272,"**")))</f>
        <v>**</v>
      </c>
      <c r="G276" s="69" t="str">
        <f>(IF('SlNr für Antrag §24a'!AL272&lt;&gt;"",'SlNr für Antrag §24a'!AL272&amp;K276,IF(K276&lt;&gt;"",K276,IF('SlNr für Antrag §24a'!V272="X","?","**"))))</f>
        <v>**</v>
      </c>
      <c r="H276" s="131"/>
      <c r="I276" s="124"/>
      <c r="J276" s="118">
        <f>'SlNr für Antrag §24a'!AM272</f>
        <v>0</v>
      </c>
      <c r="K276" s="121"/>
      <c r="L276" s="121" t="str">
        <f>'SlNr für Antrag §24a'!AT272</f>
        <v>Ja</v>
      </c>
      <c r="M276" s="161" t="str">
        <f>'SlNr für Antrag §24a'!AV272</f>
        <v>-</v>
      </c>
      <c r="N276" s="157" t="str">
        <f>IF('SlNr für Antrag §24a'!AU272&gt;0,"Wird auto. genehmigt!","")</f>
        <v/>
      </c>
      <c r="P276" s="96" t="str">
        <f>'SlNr für Antrag §24a'!AP272</f>
        <v/>
      </c>
      <c r="R276" s="143"/>
      <c r="S276" s="143"/>
      <c r="T276" s="143"/>
      <c r="U276" s="143"/>
      <c r="V276" s="143"/>
      <c r="W276" s="143"/>
      <c r="X276" s="143"/>
      <c r="Y276" s="143"/>
      <c r="Z276" s="143"/>
      <c r="AA276" s="143"/>
    </row>
    <row r="277" spans="1:27" ht="22.8" x14ac:dyDescent="0.25">
      <c r="A277" s="70">
        <f>'SlNr für Antrag §24a'!B273</f>
        <v>31208</v>
      </c>
      <c r="B277" s="70" t="str">
        <f>'SlNr für Antrag §24a'!C273</f>
        <v>91</v>
      </c>
      <c r="C277" s="70" t="str">
        <f>IF('SlNr für Antrag §24a'!D273&lt;&gt;"",'SlNr für Antrag §24a'!D273,"")</f>
        <v/>
      </c>
      <c r="D277" s="70" t="str">
        <f>'SlNr für Antrag §24a'!H273</f>
        <v>Eisenoxid, gesintert</v>
      </c>
      <c r="E277" s="70" t="str">
        <f>'SlNr für Antrag §24a'!I273</f>
        <v>verfestigt, immobilisiert oder stabilisiert</v>
      </c>
      <c r="F277" s="69" t="str">
        <f>IF(AND('SlNr für Antrag §24a'!S273="x",'SlNr für Antrag §24a'!T273="x"),'SlNr für Antrag §24a'!U273,IF('SlNr für Antrag §24a'!S273="x","--",IF('SlNr für Antrag §24a'!T273="x",'SlNr für Antrag §24a'!U273,"**")))</f>
        <v>**</v>
      </c>
      <c r="G277" s="69" t="str">
        <f>(IF('SlNr für Antrag §24a'!AL273&lt;&gt;"",'SlNr für Antrag §24a'!AL273&amp;K277,IF(K277&lt;&gt;"",K277,IF('SlNr für Antrag §24a'!V273="X","?","**"))))</f>
        <v>**</v>
      </c>
      <c r="H277" s="131"/>
      <c r="I277" s="124"/>
      <c r="J277" s="118">
        <f>'SlNr für Antrag §24a'!AM273</f>
        <v>0</v>
      </c>
      <c r="K277" s="121"/>
      <c r="L277" s="121" t="str">
        <f>'SlNr für Antrag §24a'!AT273</f>
        <v>Ja</v>
      </c>
      <c r="M277" s="161" t="str">
        <f>'SlNr für Antrag §24a'!AV273</f>
        <v>-</v>
      </c>
      <c r="N277" s="157" t="str">
        <f>IF('SlNr für Antrag §24a'!AU273&gt;0,"Wird auto. genehmigt!","")</f>
        <v/>
      </c>
      <c r="P277" s="96" t="str">
        <f>'SlNr für Antrag §24a'!AP273</f>
        <v/>
      </c>
      <c r="R277" s="143"/>
      <c r="S277" s="143"/>
      <c r="T277" s="143"/>
      <c r="U277" s="143"/>
      <c r="V277" s="143"/>
      <c r="W277" s="143"/>
      <c r="X277" s="143"/>
      <c r="Y277" s="143"/>
      <c r="Z277" s="143"/>
      <c r="AA277" s="143"/>
    </row>
    <row r="278" spans="1:27" x14ac:dyDescent="0.25">
      <c r="A278" s="70">
        <f>'SlNr für Antrag §24a'!B274</f>
        <v>31210</v>
      </c>
      <c r="B278" s="70" t="str">
        <f>'SlNr für Antrag §24a'!C274</f>
        <v/>
      </c>
      <c r="C278" s="70" t="str">
        <f>IF('SlNr für Antrag §24a'!D274&lt;&gt;"",'SlNr für Antrag §24a'!D274,"")</f>
        <v/>
      </c>
      <c r="D278" s="70" t="str">
        <f>'SlNr für Antrag §24a'!H274</f>
        <v>Zinkschlacke</v>
      </c>
      <c r="E278" s="70" t="str">
        <f>'SlNr für Antrag §24a'!I274</f>
        <v xml:space="preserve"> </v>
      </c>
      <c r="F278" s="69" t="str">
        <f>IF(AND('SlNr für Antrag §24a'!S274="x",'SlNr für Antrag §24a'!T274="x"),'SlNr für Antrag §24a'!U274,IF('SlNr für Antrag §24a'!S274="x","--",IF('SlNr für Antrag §24a'!T274="x",'SlNr für Antrag §24a'!U274,"**")))</f>
        <v>--</v>
      </c>
      <c r="G278" s="69" t="str">
        <f>(IF('SlNr für Antrag §24a'!AL274&lt;&gt;"",'SlNr für Antrag §24a'!AL274&amp;K278,IF(K278&lt;&gt;"",K278,IF('SlNr für Antrag §24a'!V274="X","?","**"))))</f>
        <v>**</v>
      </c>
      <c r="H278" s="131"/>
      <c r="I278" s="124"/>
      <c r="J278" s="118">
        <f>'SlNr für Antrag §24a'!AM274</f>
        <v>0</v>
      </c>
      <c r="K278" s="121"/>
      <c r="L278" s="121" t="str">
        <f>'SlNr für Antrag §24a'!AT274</f>
        <v>Nein</v>
      </c>
      <c r="M278" s="161" t="str">
        <f>'SlNr für Antrag §24a'!AV274</f>
        <v>-</v>
      </c>
      <c r="N278" s="157" t="str">
        <f>IF('SlNr für Antrag §24a'!AU274&gt;0,"Wird auto. genehmigt!","")</f>
        <v/>
      </c>
      <c r="P278" s="96" t="str">
        <f>'SlNr für Antrag §24a'!AP274</f>
        <v>X</v>
      </c>
      <c r="R278" s="143"/>
      <c r="S278" s="143"/>
      <c r="T278" s="143"/>
      <c r="U278" s="143"/>
      <c r="V278" s="143"/>
      <c r="W278" s="143"/>
      <c r="X278" s="143"/>
      <c r="Y278" s="143"/>
      <c r="Z278" s="143"/>
      <c r="AA278" s="143"/>
    </row>
    <row r="279" spans="1:27" x14ac:dyDescent="0.25">
      <c r="A279" s="70">
        <f>'SlNr für Antrag §24a'!B275</f>
        <v>31210</v>
      </c>
      <c r="B279" s="70" t="str">
        <f>'SlNr für Antrag §24a'!C275</f>
        <v>77</v>
      </c>
      <c r="C279" s="70" t="str">
        <f>IF('SlNr für Antrag §24a'!D275&lt;&gt;"",'SlNr für Antrag §24a'!D275,"")</f>
        <v>g</v>
      </c>
      <c r="D279" s="70" t="str">
        <f>'SlNr für Antrag §24a'!H275</f>
        <v>Zinkschlacke</v>
      </c>
      <c r="E279" s="70" t="str">
        <f>'SlNr für Antrag §24a'!I275</f>
        <v>gefährlich kontaminiert</v>
      </c>
      <c r="F279" s="69" t="str">
        <f>IF(AND('SlNr für Antrag §24a'!S275="x",'SlNr für Antrag §24a'!T275="x"),'SlNr für Antrag §24a'!U275,IF('SlNr für Antrag §24a'!S275="x","--",IF('SlNr für Antrag §24a'!T275="x",'SlNr für Antrag §24a'!U275,"**")))</f>
        <v>**</v>
      </c>
      <c r="G279" s="69" t="str">
        <f>(IF('SlNr für Antrag §24a'!AL275&lt;&gt;"",'SlNr für Antrag §24a'!AL275&amp;K279,IF(K279&lt;&gt;"",K279,IF('SlNr für Antrag §24a'!V275="X","?","**"))))</f>
        <v>**</v>
      </c>
      <c r="H279" s="131"/>
      <c r="I279" s="124"/>
      <c r="J279" s="118">
        <f>'SlNr für Antrag §24a'!AM275</f>
        <v>0</v>
      </c>
      <c r="K279" s="121"/>
      <c r="L279" s="121" t="str">
        <f>'SlNr für Antrag §24a'!AT275</f>
        <v>Ja</v>
      </c>
      <c r="M279" s="161" t="str">
        <f>'SlNr für Antrag §24a'!AV275</f>
        <v>-</v>
      </c>
      <c r="N279" s="157" t="str">
        <f>IF('SlNr für Antrag §24a'!AU275&gt;0,"Wird auto. genehmigt!","")</f>
        <v/>
      </c>
      <c r="P279" s="96" t="str">
        <f>'SlNr für Antrag §24a'!AP275</f>
        <v/>
      </c>
      <c r="R279" s="143"/>
      <c r="S279" s="143"/>
      <c r="T279" s="143"/>
      <c r="U279" s="143"/>
      <c r="V279" s="143"/>
      <c r="W279" s="143"/>
      <c r="X279" s="143"/>
      <c r="Y279" s="143"/>
      <c r="Z279" s="143"/>
      <c r="AA279" s="143"/>
    </row>
    <row r="280" spans="1:27" ht="22.8" x14ac:dyDescent="0.25">
      <c r="A280" s="70">
        <f>'SlNr für Antrag §24a'!B276</f>
        <v>31210</v>
      </c>
      <c r="B280" s="70" t="str">
        <f>'SlNr für Antrag §24a'!C276</f>
        <v>91</v>
      </c>
      <c r="C280" s="70" t="str">
        <f>IF('SlNr für Antrag §24a'!D276&lt;&gt;"",'SlNr für Antrag §24a'!D276,"")</f>
        <v/>
      </c>
      <c r="D280" s="70" t="str">
        <f>'SlNr für Antrag §24a'!H276</f>
        <v>Zinkschlacke</v>
      </c>
      <c r="E280" s="70" t="str">
        <f>'SlNr für Antrag §24a'!I276</f>
        <v>verfestigt, immobilisiert oder stabilisiert</v>
      </c>
      <c r="F280" s="69" t="str">
        <f>IF(AND('SlNr für Antrag §24a'!S276="x",'SlNr für Antrag §24a'!T276="x"),'SlNr für Antrag §24a'!U276,IF('SlNr für Antrag §24a'!S276="x","--",IF('SlNr für Antrag §24a'!T276="x",'SlNr für Antrag §24a'!U276,"**")))</f>
        <v>**</v>
      </c>
      <c r="G280" s="69" t="str">
        <f>(IF('SlNr für Antrag §24a'!AL276&lt;&gt;"",'SlNr für Antrag §24a'!AL276&amp;K280,IF(K280&lt;&gt;"",K280,IF('SlNr für Antrag §24a'!V276="X","?","**"))))</f>
        <v>**</v>
      </c>
      <c r="H280" s="131"/>
      <c r="I280" s="124"/>
      <c r="J280" s="118">
        <f>'SlNr für Antrag §24a'!AM276</f>
        <v>0</v>
      </c>
      <c r="K280" s="121"/>
      <c r="L280" s="121" t="str">
        <f>'SlNr für Antrag §24a'!AT276</f>
        <v>Ja</v>
      </c>
      <c r="M280" s="161" t="str">
        <f>'SlNr für Antrag §24a'!AV276</f>
        <v>-</v>
      </c>
      <c r="N280" s="157" t="str">
        <f>IF('SlNr für Antrag §24a'!AU276&gt;0,"Wird auto. genehmigt!","")</f>
        <v/>
      </c>
      <c r="P280" s="96" t="str">
        <f>'SlNr für Antrag §24a'!AP276</f>
        <v/>
      </c>
      <c r="R280" s="143"/>
      <c r="S280" s="143"/>
      <c r="T280" s="143"/>
      <c r="U280" s="143"/>
      <c r="V280" s="143"/>
      <c r="W280" s="143"/>
      <c r="X280" s="143"/>
      <c r="Y280" s="143"/>
      <c r="Z280" s="143"/>
      <c r="AA280" s="143"/>
    </row>
    <row r="281" spans="1:27" x14ac:dyDescent="0.25">
      <c r="A281" s="70">
        <f>'SlNr für Antrag §24a'!B277</f>
        <v>31211</v>
      </c>
      <c r="B281" s="70" t="str">
        <f>'SlNr für Antrag §24a'!C277</f>
        <v/>
      </c>
      <c r="C281" s="70" t="str">
        <f>IF('SlNr für Antrag §24a'!D277&lt;&gt;"",'SlNr für Antrag §24a'!D277,"")</f>
        <v>g</v>
      </c>
      <c r="D281" s="70" t="str">
        <f>'SlNr für Antrag §24a'!H277</f>
        <v>Salzschlacken, aluminiumhaltig</v>
      </c>
      <c r="E281" s="70" t="str">
        <f>'SlNr für Antrag §24a'!I277</f>
        <v xml:space="preserve"> </v>
      </c>
      <c r="F281" s="69" t="str">
        <f>IF(AND('SlNr für Antrag §24a'!S277="x",'SlNr für Antrag §24a'!T277="x"),'SlNr für Antrag §24a'!U277,IF('SlNr für Antrag §24a'!S277="x","--",IF('SlNr für Antrag §24a'!T277="x",'SlNr für Antrag §24a'!U277,"**")))</f>
        <v>**</v>
      </c>
      <c r="G281" s="69" t="str">
        <f>(IF('SlNr für Antrag §24a'!AL277&lt;&gt;"",'SlNr für Antrag §24a'!AL277&amp;K281,IF(K281&lt;&gt;"",K281,IF('SlNr für Antrag §24a'!V277="X","?","**"))))</f>
        <v>**</v>
      </c>
      <c r="H281" s="131"/>
      <c r="I281" s="124"/>
      <c r="J281" s="118">
        <f>'SlNr für Antrag §24a'!AM277</f>
        <v>0</v>
      </c>
      <c r="K281" s="121"/>
      <c r="L281" s="121" t="str">
        <f>'SlNr für Antrag §24a'!AT277</f>
        <v>Ja</v>
      </c>
      <c r="M281" s="161" t="str">
        <f>'SlNr für Antrag §24a'!AV277</f>
        <v>-</v>
      </c>
      <c r="N281" s="157" t="str">
        <f>IF('SlNr für Antrag §24a'!AU277&gt;0,"Wird auto. genehmigt!","")</f>
        <v/>
      </c>
      <c r="P281" s="96" t="str">
        <f>'SlNr für Antrag §24a'!AP277</f>
        <v/>
      </c>
      <c r="R281" s="143"/>
      <c r="S281" s="143"/>
      <c r="T281" s="143"/>
      <c r="U281" s="143"/>
      <c r="V281" s="143"/>
      <c r="W281" s="143"/>
      <c r="X281" s="143"/>
      <c r="Y281" s="143"/>
      <c r="Z281" s="143"/>
      <c r="AA281" s="143"/>
    </row>
    <row r="282" spans="1:27" x14ac:dyDescent="0.25">
      <c r="A282" s="70">
        <f>'SlNr für Antrag §24a'!B278</f>
        <v>31211</v>
      </c>
      <c r="B282" s="70" t="str">
        <f>'SlNr für Antrag §24a'!C278</f>
        <v>88</v>
      </c>
      <c r="C282" s="70" t="str">
        <f>IF('SlNr für Antrag §24a'!D278&lt;&gt;"",'SlNr für Antrag §24a'!D278,"")</f>
        <v/>
      </c>
      <c r="D282" s="70" t="str">
        <f>'SlNr für Antrag §24a'!H278</f>
        <v>Salzschlacken, aluminiumhaltig</v>
      </c>
      <c r="E282" s="70" t="str">
        <f>'SlNr für Antrag §24a'!I278</f>
        <v>ausgestuft</v>
      </c>
      <c r="F282" s="69" t="str">
        <f>IF(AND('SlNr für Antrag §24a'!S278="x",'SlNr für Antrag §24a'!T278="x"),'SlNr für Antrag §24a'!U278,IF('SlNr für Antrag §24a'!S278="x","--",IF('SlNr für Antrag §24a'!T278="x",'SlNr für Antrag §24a'!U278,"**")))</f>
        <v>**</v>
      </c>
      <c r="G282" s="69" t="str">
        <f>(IF('SlNr für Antrag §24a'!AL278&lt;&gt;"",'SlNr für Antrag §24a'!AL278&amp;K282,IF(K282&lt;&gt;"",K282,IF('SlNr für Antrag §24a'!V278="X","?","**"))))</f>
        <v>**</v>
      </c>
      <c r="H282" s="131"/>
      <c r="I282" s="124"/>
      <c r="J282" s="118">
        <f>'SlNr für Antrag §24a'!AM278</f>
        <v>0</v>
      </c>
      <c r="K282" s="121"/>
      <c r="L282" s="121" t="str">
        <f>'SlNr für Antrag §24a'!AT278</f>
        <v>Ja</v>
      </c>
      <c r="M282" s="161" t="str">
        <f>'SlNr für Antrag §24a'!AV278</f>
        <v>-</v>
      </c>
      <c r="N282" s="157" t="str">
        <f>IF('SlNr für Antrag §24a'!AU278&gt;0,"Wird auto. genehmigt!","")</f>
        <v/>
      </c>
      <c r="P282" s="96" t="str">
        <f>'SlNr für Antrag §24a'!AP278</f>
        <v/>
      </c>
      <c r="R282" s="143"/>
      <c r="S282" s="143"/>
      <c r="T282" s="143"/>
      <c r="U282" s="143"/>
      <c r="V282" s="143"/>
      <c r="W282" s="143"/>
      <c r="X282" s="143"/>
      <c r="Y282" s="143"/>
      <c r="Z282" s="143"/>
      <c r="AA282" s="143"/>
    </row>
    <row r="283" spans="1:27" ht="22.8" x14ac:dyDescent="0.25">
      <c r="A283" s="70">
        <f>'SlNr für Antrag §24a'!B279</f>
        <v>31211</v>
      </c>
      <c r="B283" s="70" t="str">
        <f>'SlNr für Antrag §24a'!C279</f>
        <v>91</v>
      </c>
      <c r="C283" s="70" t="str">
        <f>IF('SlNr für Antrag §24a'!D279&lt;&gt;"",'SlNr für Antrag §24a'!D279,"")</f>
        <v>g</v>
      </c>
      <c r="D283" s="70" t="str">
        <f>'SlNr für Antrag §24a'!H279</f>
        <v>Salzschlacken, aluminiumhaltig</v>
      </c>
      <c r="E283" s="70" t="str">
        <f>'SlNr für Antrag §24a'!I279</f>
        <v>verfestigt, immobilisiert oder stabilisiert</v>
      </c>
      <c r="F283" s="69" t="str">
        <f>IF(AND('SlNr für Antrag §24a'!S279="x",'SlNr für Antrag §24a'!T279="x"),'SlNr für Antrag §24a'!U279,IF('SlNr für Antrag §24a'!S279="x","--",IF('SlNr für Antrag §24a'!T279="x",'SlNr für Antrag §24a'!U279,"**")))</f>
        <v>**</v>
      </c>
      <c r="G283" s="69" t="str">
        <f>(IF('SlNr für Antrag §24a'!AL279&lt;&gt;"",'SlNr für Antrag §24a'!AL279&amp;K283,IF(K283&lt;&gt;"",K283,IF('SlNr für Antrag §24a'!V279="X","?","**"))))</f>
        <v>**</v>
      </c>
      <c r="H283" s="131"/>
      <c r="I283" s="124"/>
      <c r="J283" s="118">
        <f>'SlNr für Antrag §24a'!AM279</f>
        <v>0</v>
      </c>
      <c r="K283" s="121"/>
      <c r="L283" s="121" t="str">
        <f>'SlNr für Antrag §24a'!AT279</f>
        <v>Ja</v>
      </c>
      <c r="M283" s="161" t="str">
        <f>'SlNr für Antrag §24a'!AV279</f>
        <v>-</v>
      </c>
      <c r="N283" s="157" t="str">
        <f>IF('SlNr für Antrag §24a'!AU279&gt;0,"Wird auto. genehmigt!","")</f>
        <v/>
      </c>
      <c r="P283" s="96" t="str">
        <f>'SlNr für Antrag §24a'!AP279</f>
        <v/>
      </c>
      <c r="R283" s="143"/>
      <c r="S283" s="143"/>
      <c r="T283" s="143"/>
      <c r="U283" s="143"/>
      <c r="V283" s="143"/>
      <c r="W283" s="143"/>
      <c r="X283" s="143"/>
      <c r="Y283" s="143"/>
      <c r="Z283" s="143"/>
      <c r="AA283" s="143"/>
    </row>
    <row r="284" spans="1:27" x14ac:dyDescent="0.25">
      <c r="A284" s="70">
        <f>'SlNr für Antrag §24a'!B280</f>
        <v>31212</v>
      </c>
      <c r="B284" s="70" t="str">
        <f>'SlNr für Antrag §24a'!C280</f>
        <v/>
      </c>
      <c r="C284" s="70" t="str">
        <f>IF('SlNr für Antrag §24a'!D280&lt;&gt;"",'SlNr für Antrag §24a'!D280,"")</f>
        <v>g</v>
      </c>
      <c r="D284" s="70" t="str">
        <f>'SlNr für Antrag §24a'!H280</f>
        <v>Salzschlacken, magnesiumhaltig</v>
      </c>
      <c r="E284" s="70" t="str">
        <f>'SlNr für Antrag §24a'!I280</f>
        <v xml:space="preserve"> </v>
      </c>
      <c r="F284" s="69" t="str">
        <f>IF(AND('SlNr für Antrag §24a'!S280="x",'SlNr für Antrag §24a'!T280="x"),'SlNr für Antrag §24a'!U280,IF('SlNr für Antrag §24a'!S280="x","--",IF('SlNr für Antrag §24a'!T280="x",'SlNr für Antrag §24a'!U280,"**")))</f>
        <v>**</v>
      </c>
      <c r="G284" s="69" t="str">
        <f>(IF('SlNr für Antrag §24a'!AL280&lt;&gt;"",'SlNr für Antrag §24a'!AL280&amp;K284,IF(K284&lt;&gt;"",K284,IF('SlNr für Antrag §24a'!V280="X","?","**"))))</f>
        <v>**</v>
      </c>
      <c r="H284" s="131"/>
      <c r="I284" s="124"/>
      <c r="J284" s="118">
        <f>'SlNr für Antrag §24a'!AM280</f>
        <v>0</v>
      </c>
      <c r="K284" s="121"/>
      <c r="L284" s="121" t="str">
        <f>'SlNr für Antrag §24a'!AT280</f>
        <v>Ja</v>
      </c>
      <c r="M284" s="161" t="str">
        <f>'SlNr für Antrag §24a'!AV280</f>
        <v>-</v>
      </c>
      <c r="N284" s="157" t="str">
        <f>IF('SlNr für Antrag §24a'!AU280&gt;0,"Wird auto. genehmigt!","")</f>
        <v/>
      </c>
      <c r="P284" s="96" t="str">
        <f>'SlNr für Antrag §24a'!AP280</f>
        <v/>
      </c>
      <c r="R284" s="143"/>
      <c r="S284" s="143"/>
      <c r="T284" s="143"/>
      <c r="U284" s="143"/>
      <c r="V284" s="143"/>
      <c r="W284" s="143"/>
      <c r="X284" s="143"/>
      <c r="Y284" s="143"/>
      <c r="Z284" s="143"/>
      <c r="AA284" s="143"/>
    </row>
    <row r="285" spans="1:27" x14ac:dyDescent="0.25">
      <c r="A285" s="70">
        <f>'SlNr für Antrag §24a'!B281</f>
        <v>31212</v>
      </c>
      <c r="B285" s="70" t="str">
        <f>'SlNr für Antrag §24a'!C281</f>
        <v>88</v>
      </c>
      <c r="C285" s="70" t="str">
        <f>IF('SlNr für Antrag §24a'!D281&lt;&gt;"",'SlNr für Antrag §24a'!D281,"")</f>
        <v/>
      </c>
      <c r="D285" s="70" t="str">
        <f>'SlNr für Antrag §24a'!H281</f>
        <v>Salzschlacken, magnesiumhaltig</v>
      </c>
      <c r="E285" s="70" t="str">
        <f>'SlNr für Antrag §24a'!I281</f>
        <v>ausgestuft</v>
      </c>
      <c r="F285" s="69" t="str">
        <f>IF(AND('SlNr für Antrag §24a'!S281="x",'SlNr für Antrag §24a'!T281="x"),'SlNr für Antrag §24a'!U281,IF('SlNr für Antrag §24a'!S281="x","--",IF('SlNr für Antrag §24a'!T281="x",'SlNr für Antrag §24a'!U281,"**")))</f>
        <v>**</v>
      </c>
      <c r="G285" s="69" t="str">
        <f>(IF('SlNr für Antrag §24a'!AL281&lt;&gt;"",'SlNr für Antrag §24a'!AL281&amp;K285,IF(K285&lt;&gt;"",K285,IF('SlNr für Antrag §24a'!V281="X","?","**"))))</f>
        <v>**</v>
      </c>
      <c r="H285" s="131"/>
      <c r="I285" s="124"/>
      <c r="J285" s="118">
        <f>'SlNr für Antrag §24a'!AM281</f>
        <v>0</v>
      </c>
      <c r="K285" s="121"/>
      <c r="L285" s="121" t="str">
        <f>'SlNr für Antrag §24a'!AT281</f>
        <v>Ja</v>
      </c>
      <c r="M285" s="161" t="str">
        <f>'SlNr für Antrag §24a'!AV281</f>
        <v>-</v>
      </c>
      <c r="N285" s="157" t="str">
        <f>IF('SlNr für Antrag §24a'!AU281&gt;0,"Wird auto. genehmigt!","")</f>
        <v/>
      </c>
      <c r="P285" s="96" t="str">
        <f>'SlNr für Antrag §24a'!AP281</f>
        <v/>
      </c>
      <c r="R285" s="143"/>
      <c r="S285" s="143"/>
      <c r="T285" s="143"/>
      <c r="U285" s="143"/>
      <c r="V285" s="143"/>
      <c r="W285" s="143"/>
      <c r="X285" s="143"/>
      <c r="Y285" s="143"/>
      <c r="Z285" s="143"/>
      <c r="AA285" s="143"/>
    </row>
    <row r="286" spans="1:27" ht="22.8" x14ac:dyDescent="0.25">
      <c r="A286" s="70">
        <f>'SlNr für Antrag §24a'!B282</f>
        <v>31212</v>
      </c>
      <c r="B286" s="70" t="str">
        <f>'SlNr für Antrag §24a'!C282</f>
        <v>91</v>
      </c>
      <c r="C286" s="70" t="str">
        <f>IF('SlNr für Antrag §24a'!D282&lt;&gt;"",'SlNr für Antrag §24a'!D282,"")</f>
        <v>g</v>
      </c>
      <c r="D286" s="70" t="str">
        <f>'SlNr für Antrag §24a'!H282</f>
        <v>Salzschlacken, magnesiumhaltig</v>
      </c>
      <c r="E286" s="70" t="str">
        <f>'SlNr für Antrag §24a'!I282</f>
        <v>verfestigt, immobilisiert oder stabilisiert</v>
      </c>
      <c r="F286" s="69" t="str">
        <f>IF(AND('SlNr für Antrag §24a'!S282="x",'SlNr für Antrag §24a'!T282="x"),'SlNr für Antrag §24a'!U282,IF('SlNr für Antrag §24a'!S282="x","--",IF('SlNr für Antrag §24a'!T282="x",'SlNr für Antrag §24a'!U282,"**")))</f>
        <v>**</v>
      </c>
      <c r="G286" s="69" t="str">
        <f>(IF('SlNr für Antrag §24a'!AL282&lt;&gt;"",'SlNr für Antrag §24a'!AL282&amp;K286,IF(K286&lt;&gt;"",K286,IF('SlNr für Antrag §24a'!V282="X","?","**"))))</f>
        <v>**</v>
      </c>
      <c r="H286" s="131"/>
      <c r="I286" s="124"/>
      <c r="J286" s="118">
        <f>'SlNr für Antrag §24a'!AM282</f>
        <v>0</v>
      </c>
      <c r="K286" s="121"/>
      <c r="L286" s="121" t="str">
        <f>'SlNr für Antrag §24a'!AT282</f>
        <v>Ja</v>
      </c>
      <c r="M286" s="161" t="str">
        <f>'SlNr für Antrag §24a'!AV282</f>
        <v>-</v>
      </c>
      <c r="N286" s="157" t="str">
        <f>IF('SlNr für Antrag §24a'!AU282&gt;0,"Wird auto. genehmigt!","")</f>
        <v/>
      </c>
      <c r="P286" s="96" t="str">
        <f>'SlNr für Antrag §24a'!AP282</f>
        <v/>
      </c>
      <c r="R286" s="143"/>
      <c r="S286" s="143"/>
      <c r="T286" s="143"/>
      <c r="U286" s="143"/>
      <c r="V286" s="143"/>
      <c r="W286" s="143"/>
      <c r="X286" s="143"/>
      <c r="Y286" s="143"/>
      <c r="Z286" s="143"/>
      <c r="AA286" s="143"/>
    </row>
    <row r="287" spans="1:27" x14ac:dyDescent="0.25">
      <c r="A287" s="70">
        <f>'SlNr für Antrag §24a'!B283</f>
        <v>31213</v>
      </c>
      <c r="B287" s="70" t="str">
        <f>'SlNr für Antrag §24a'!C283</f>
        <v/>
      </c>
      <c r="C287" s="70" t="str">
        <f>IF('SlNr für Antrag §24a'!D283&lt;&gt;"",'SlNr für Antrag §24a'!D283,"")</f>
        <v/>
      </c>
      <c r="D287" s="70" t="str">
        <f>'SlNr für Antrag §24a'!H283</f>
        <v>Zinnaschen</v>
      </c>
      <c r="E287" s="70" t="str">
        <f>'SlNr für Antrag §24a'!I283</f>
        <v xml:space="preserve"> </v>
      </c>
      <c r="F287" s="69" t="str">
        <f>IF(AND('SlNr für Antrag §24a'!S283="x",'SlNr für Antrag §24a'!T283="x"),'SlNr für Antrag §24a'!U283,IF('SlNr für Antrag §24a'!S283="x","--",IF('SlNr für Antrag §24a'!T283="x",'SlNr für Antrag §24a'!U283,"**")))</f>
        <v>--</v>
      </c>
      <c r="G287" s="69" t="str">
        <f>(IF('SlNr für Antrag §24a'!AL283&lt;&gt;"",'SlNr für Antrag §24a'!AL283&amp;K287,IF(K287&lt;&gt;"",K287,IF('SlNr für Antrag §24a'!V283="X","?","**"))))</f>
        <v>**</v>
      </c>
      <c r="H287" s="131"/>
      <c r="I287" s="124"/>
      <c r="J287" s="118">
        <f>'SlNr für Antrag §24a'!AM283</f>
        <v>0</v>
      </c>
      <c r="K287" s="121"/>
      <c r="L287" s="121" t="str">
        <f>'SlNr für Antrag §24a'!AT283</f>
        <v>Nein</v>
      </c>
      <c r="M287" s="161" t="str">
        <f>'SlNr für Antrag §24a'!AV283</f>
        <v>-</v>
      </c>
      <c r="N287" s="157" t="str">
        <f>IF('SlNr für Antrag §24a'!AU283&gt;0,"Wird auto. genehmigt!","")</f>
        <v/>
      </c>
      <c r="P287" s="96" t="str">
        <f>'SlNr für Antrag §24a'!AP283</f>
        <v>X</v>
      </c>
      <c r="R287" s="143"/>
      <c r="S287" s="143"/>
      <c r="T287" s="143"/>
      <c r="U287" s="143"/>
      <c r="V287" s="143"/>
      <c r="W287" s="143"/>
      <c r="X287" s="143"/>
      <c r="Y287" s="143"/>
      <c r="Z287" s="143"/>
      <c r="AA287" s="143"/>
    </row>
    <row r="288" spans="1:27" x14ac:dyDescent="0.25">
      <c r="A288" s="70">
        <f>'SlNr für Antrag §24a'!B284</f>
        <v>31213</v>
      </c>
      <c r="B288" s="70" t="str">
        <f>'SlNr für Antrag §24a'!C284</f>
        <v>77</v>
      </c>
      <c r="C288" s="70" t="str">
        <f>IF('SlNr für Antrag §24a'!D284&lt;&gt;"",'SlNr für Antrag §24a'!D284,"")</f>
        <v>g</v>
      </c>
      <c r="D288" s="70" t="str">
        <f>'SlNr für Antrag §24a'!H284</f>
        <v>Zinnaschen</v>
      </c>
      <c r="E288" s="70" t="str">
        <f>'SlNr für Antrag §24a'!I284</f>
        <v>gefährlich kontaminiert</v>
      </c>
      <c r="F288" s="69" t="str">
        <f>IF(AND('SlNr für Antrag §24a'!S284="x",'SlNr für Antrag §24a'!T284="x"),'SlNr für Antrag §24a'!U284,IF('SlNr für Antrag §24a'!S284="x","--",IF('SlNr für Antrag §24a'!T284="x",'SlNr für Antrag §24a'!U284,"**")))</f>
        <v>**</v>
      </c>
      <c r="G288" s="69" t="str">
        <f>(IF('SlNr für Antrag §24a'!AL284&lt;&gt;"",'SlNr für Antrag §24a'!AL284&amp;K288,IF(K288&lt;&gt;"",K288,IF('SlNr für Antrag §24a'!V284="X","?","**"))))</f>
        <v>**</v>
      </c>
      <c r="H288" s="131"/>
      <c r="I288" s="124"/>
      <c r="J288" s="118">
        <f>'SlNr für Antrag §24a'!AM284</f>
        <v>0</v>
      </c>
      <c r="K288" s="121"/>
      <c r="L288" s="121" t="str">
        <f>'SlNr für Antrag §24a'!AT284</f>
        <v>Ja</v>
      </c>
      <c r="M288" s="161" t="str">
        <f>'SlNr für Antrag §24a'!AV284</f>
        <v>-</v>
      </c>
      <c r="N288" s="157" t="str">
        <f>IF('SlNr für Antrag §24a'!AU284&gt;0,"Wird auto. genehmigt!","")</f>
        <v/>
      </c>
      <c r="P288" s="96" t="str">
        <f>'SlNr für Antrag §24a'!AP284</f>
        <v/>
      </c>
      <c r="R288" s="143"/>
      <c r="S288" s="143"/>
      <c r="T288" s="143"/>
      <c r="U288" s="143"/>
      <c r="V288" s="143"/>
      <c r="W288" s="143"/>
      <c r="X288" s="143"/>
      <c r="Y288" s="143"/>
      <c r="Z288" s="143"/>
      <c r="AA288" s="143"/>
    </row>
    <row r="289" spans="1:27" ht="22.8" x14ac:dyDescent="0.25">
      <c r="A289" s="70">
        <f>'SlNr für Antrag §24a'!B285</f>
        <v>31213</v>
      </c>
      <c r="B289" s="70" t="str">
        <f>'SlNr für Antrag §24a'!C285</f>
        <v>91</v>
      </c>
      <c r="C289" s="70" t="str">
        <f>IF('SlNr für Antrag §24a'!D285&lt;&gt;"",'SlNr für Antrag §24a'!D285,"")</f>
        <v/>
      </c>
      <c r="D289" s="70" t="str">
        <f>'SlNr für Antrag §24a'!H285</f>
        <v>Zinnaschen</v>
      </c>
      <c r="E289" s="70" t="str">
        <f>'SlNr für Antrag §24a'!I285</f>
        <v>verfestigt, immobilisiert oder stabilisiert</v>
      </c>
      <c r="F289" s="69" t="str">
        <f>IF(AND('SlNr für Antrag §24a'!S285="x",'SlNr für Antrag §24a'!T285="x"),'SlNr für Antrag §24a'!U285,IF('SlNr für Antrag §24a'!S285="x","--",IF('SlNr für Antrag §24a'!T285="x",'SlNr für Antrag §24a'!U285,"**")))</f>
        <v>**</v>
      </c>
      <c r="G289" s="69" t="str">
        <f>(IF('SlNr für Antrag §24a'!AL285&lt;&gt;"",'SlNr für Antrag §24a'!AL285&amp;K289,IF(K289&lt;&gt;"",K289,IF('SlNr für Antrag §24a'!V285="X","?","**"))))</f>
        <v>**</v>
      </c>
      <c r="H289" s="131"/>
      <c r="I289" s="124"/>
      <c r="J289" s="118">
        <f>'SlNr für Antrag §24a'!AM285</f>
        <v>0</v>
      </c>
      <c r="K289" s="121"/>
      <c r="L289" s="121" t="str">
        <f>'SlNr für Antrag §24a'!AT285</f>
        <v>Ja</v>
      </c>
      <c r="M289" s="161" t="str">
        <f>'SlNr für Antrag §24a'!AV285</f>
        <v>-</v>
      </c>
      <c r="N289" s="157" t="str">
        <f>IF('SlNr für Antrag §24a'!AU285&gt;0,"Wird auto. genehmigt!","")</f>
        <v/>
      </c>
      <c r="P289" s="96" t="str">
        <f>'SlNr für Antrag §24a'!AP285</f>
        <v/>
      </c>
      <c r="R289" s="143"/>
      <c r="S289" s="143"/>
      <c r="T289" s="143"/>
      <c r="U289" s="143"/>
      <c r="V289" s="143"/>
      <c r="W289" s="143"/>
      <c r="X289" s="143"/>
      <c r="Y289" s="143"/>
      <c r="Z289" s="143"/>
      <c r="AA289" s="143"/>
    </row>
    <row r="290" spans="1:27" x14ac:dyDescent="0.25">
      <c r="A290" s="70">
        <f>'SlNr für Antrag §24a'!B286</f>
        <v>31214</v>
      </c>
      <c r="B290" s="70" t="str">
        <f>'SlNr für Antrag §24a'!C286</f>
        <v/>
      </c>
      <c r="C290" s="70" t="str">
        <f>IF('SlNr für Antrag §24a'!D286&lt;&gt;"",'SlNr für Antrag §24a'!D286,"")</f>
        <v>g</v>
      </c>
      <c r="D290" s="70" t="str">
        <f>'SlNr für Antrag §24a'!H286</f>
        <v>Bleiaschen</v>
      </c>
      <c r="E290" s="70" t="str">
        <f>'SlNr für Antrag §24a'!I286</f>
        <v xml:space="preserve"> </v>
      </c>
      <c r="F290" s="69" t="str">
        <f>IF(AND('SlNr für Antrag §24a'!S286="x",'SlNr für Antrag §24a'!T286="x"),'SlNr für Antrag §24a'!U286,IF('SlNr für Antrag §24a'!S286="x","--",IF('SlNr für Antrag §24a'!T286="x",'SlNr für Antrag §24a'!U286,"**")))</f>
        <v>**</v>
      </c>
      <c r="G290" s="69" t="str">
        <f>(IF('SlNr für Antrag §24a'!AL286&lt;&gt;"",'SlNr für Antrag §24a'!AL286&amp;K290,IF(K290&lt;&gt;"",K290,IF('SlNr für Antrag §24a'!V286="X","?","**"))))</f>
        <v>**</v>
      </c>
      <c r="H290" s="131"/>
      <c r="I290" s="124"/>
      <c r="J290" s="118">
        <f>'SlNr für Antrag §24a'!AM286</f>
        <v>0</v>
      </c>
      <c r="K290" s="121"/>
      <c r="L290" s="121" t="str">
        <f>'SlNr für Antrag §24a'!AT286</f>
        <v>Ja</v>
      </c>
      <c r="M290" s="161" t="str">
        <f>'SlNr für Antrag §24a'!AV286</f>
        <v>-</v>
      </c>
      <c r="N290" s="157" t="str">
        <f>IF('SlNr für Antrag §24a'!AU286&gt;0,"Wird auto. genehmigt!","")</f>
        <v/>
      </c>
      <c r="P290" s="96" t="str">
        <f>'SlNr für Antrag §24a'!AP286</f>
        <v/>
      </c>
      <c r="R290" s="143"/>
      <c r="S290" s="143"/>
      <c r="T290" s="143"/>
      <c r="U290" s="143"/>
      <c r="V290" s="143"/>
      <c r="W290" s="143"/>
      <c r="X290" s="143"/>
      <c r="Y290" s="143"/>
      <c r="Z290" s="143"/>
      <c r="AA290" s="143"/>
    </row>
    <row r="291" spans="1:27" x14ac:dyDescent="0.25">
      <c r="A291" s="70">
        <f>'SlNr für Antrag §24a'!B287</f>
        <v>31214</v>
      </c>
      <c r="B291" s="70" t="str">
        <f>'SlNr für Antrag §24a'!C287</f>
        <v>88</v>
      </c>
      <c r="C291" s="70" t="str">
        <f>IF('SlNr für Antrag §24a'!D287&lt;&gt;"",'SlNr für Antrag §24a'!D287,"")</f>
        <v/>
      </c>
      <c r="D291" s="70" t="str">
        <f>'SlNr für Antrag §24a'!H287</f>
        <v>Bleiaschen</v>
      </c>
      <c r="E291" s="70" t="str">
        <f>'SlNr für Antrag §24a'!I287</f>
        <v>ausgestuft</v>
      </c>
      <c r="F291" s="69" t="str">
        <f>IF(AND('SlNr für Antrag §24a'!S287="x",'SlNr für Antrag §24a'!T287="x"),'SlNr für Antrag §24a'!U287,IF('SlNr für Antrag §24a'!S287="x","--",IF('SlNr für Antrag §24a'!T287="x",'SlNr für Antrag §24a'!U287,"**")))</f>
        <v>**</v>
      </c>
      <c r="G291" s="69" t="str">
        <f>(IF('SlNr für Antrag §24a'!AL287&lt;&gt;"",'SlNr für Antrag §24a'!AL287&amp;K291,IF(K291&lt;&gt;"",K291,IF('SlNr für Antrag §24a'!V287="X","?","**"))))</f>
        <v>**</v>
      </c>
      <c r="H291" s="131"/>
      <c r="I291" s="124"/>
      <c r="J291" s="118">
        <f>'SlNr für Antrag §24a'!AM287</f>
        <v>0</v>
      </c>
      <c r="K291" s="121"/>
      <c r="L291" s="121" t="str">
        <f>'SlNr für Antrag §24a'!AT287</f>
        <v>Ja</v>
      </c>
      <c r="M291" s="161" t="str">
        <f>'SlNr für Antrag §24a'!AV287</f>
        <v>-</v>
      </c>
      <c r="N291" s="157" t="str">
        <f>IF('SlNr für Antrag §24a'!AU287&gt;0,"Wird auto. genehmigt!","")</f>
        <v/>
      </c>
      <c r="P291" s="96" t="str">
        <f>'SlNr für Antrag §24a'!AP287</f>
        <v/>
      </c>
      <c r="R291" s="143"/>
      <c r="S291" s="143"/>
      <c r="T291" s="143"/>
      <c r="U291" s="143"/>
      <c r="V291" s="143"/>
      <c r="W291" s="143"/>
      <c r="X291" s="143"/>
      <c r="Y291" s="143"/>
      <c r="Z291" s="143"/>
      <c r="AA291" s="143"/>
    </row>
    <row r="292" spans="1:27" ht="22.8" x14ac:dyDescent="0.25">
      <c r="A292" s="70">
        <f>'SlNr für Antrag §24a'!B288</f>
        <v>31214</v>
      </c>
      <c r="B292" s="70" t="str">
        <f>'SlNr für Antrag §24a'!C288</f>
        <v>91</v>
      </c>
      <c r="C292" s="70" t="str">
        <f>IF('SlNr für Antrag §24a'!D288&lt;&gt;"",'SlNr für Antrag §24a'!D288,"")</f>
        <v>g</v>
      </c>
      <c r="D292" s="70" t="str">
        <f>'SlNr für Antrag §24a'!H288</f>
        <v>Bleiaschen</v>
      </c>
      <c r="E292" s="70" t="str">
        <f>'SlNr für Antrag §24a'!I288</f>
        <v>verfestigt, immobilisiert oder stabilisiert</v>
      </c>
      <c r="F292" s="69" t="str">
        <f>IF(AND('SlNr für Antrag §24a'!S288="x",'SlNr für Antrag §24a'!T288="x"),'SlNr für Antrag §24a'!U288,IF('SlNr für Antrag §24a'!S288="x","--",IF('SlNr für Antrag §24a'!T288="x",'SlNr für Antrag §24a'!U288,"**")))</f>
        <v>**</v>
      </c>
      <c r="G292" s="69" t="str">
        <f>(IF('SlNr für Antrag §24a'!AL288&lt;&gt;"",'SlNr für Antrag §24a'!AL288&amp;K292,IF(K292&lt;&gt;"",K292,IF('SlNr für Antrag §24a'!V288="X","?","**"))))</f>
        <v>**</v>
      </c>
      <c r="H292" s="131"/>
      <c r="I292" s="124"/>
      <c r="J292" s="118">
        <f>'SlNr für Antrag §24a'!AM288</f>
        <v>0</v>
      </c>
      <c r="K292" s="121"/>
      <c r="L292" s="121" t="str">
        <f>'SlNr für Antrag §24a'!AT288</f>
        <v>Ja</v>
      </c>
      <c r="M292" s="161" t="str">
        <f>'SlNr für Antrag §24a'!AV288</f>
        <v>-</v>
      </c>
      <c r="N292" s="157" t="str">
        <f>IF('SlNr für Antrag §24a'!AU288&gt;0,"Wird auto. genehmigt!","")</f>
        <v/>
      </c>
      <c r="P292" s="96" t="str">
        <f>'SlNr für Antrag §24a'!AP288</f>
        <v/>
      </c>
      <c r="R292" s="143"/>
      <c r="S292" s="143"/>
      <c r="T292" s="143"/>
      <c r="U292" s="143"/>
      <c r="V292" s="143"/>
      <c r="W292" s="143"/>
      <c r="X292" s="143"/>
      <c r="Y292" s="143"/>
      <c r="Z292" s="143"/>
      <c r="AA292" s="143"/>
    </row>
    <row r="293" spans="1:27" x14ac:dyDescent="0.25">
      <c r="A293" s="70">
        <f>'SlNr für Antrag §24a'!B289</f>
        <v>31215</v>
      </c>
      <c r="B293" s="70" t="str">
        <f>'SlNr für Antrag §24a'!C289</f>
        <v/>
      </c>
      <c r="C293" s="70" t="str">
        <f>IF('SlNr für Antrag §24a'!D289&lt;&gt;"",'SlNr für Antrag §24a'!D289,"")</f>
        <v/>
      </c>
      <c r="D293" s="70" t="str">
        <f>'SlNr für Antrag §24a'!H289</f>
        <v>Gichtgasstäube</v>
      </c>
      <c r="E293" s="70" t="str">
        <f>'SlNr für Antrag §24a'!I289</f>
        <v xml:space="preserve"> </v>
      </c>
      <c r="F293" s="69" t="str">
        <f>IF(AND('SlNr für Antrag §24a'!S289="x",'SlNr für Antrag §24a'!T289="x"),'SlNr für Antrag §24a'!U289,IF('SlNr für Antrag §24a'!S289="x","--",IF('SlNr für Antrag §24a'!T289="x",'SlNr für Antrag §24a'!U289,"**")))</f>
        <v>--</v>
      </c>
      <c r="G293" s="69" t="str">
        <f>(IF('SlNr für Antrag §24a'!AL289&lt;&gt;"",'SlNr für Antrag §24a'!AL289&amp;K293,IF(K293&lt;&gt;"",K293,IF('SlNr für Antrag §24a'!V289="X","?","**"))))</f>
        <v>**</v>
      </c>
      <c r="H293" s="131"/>
      <c r="I293" s="124"/>
      <c r="J293" s="118">
        <f>'SlNr für Antrag §24a'!AM289</f>
        <v>0</v>
      </c>
      <c r="K293" s="121"/>
      <c r="L293" s="121" t="str">
        <f>'SlNr für Antrag §24a'!AT289</f>
        <v>Nein</v>
      </c>
      <c r="M293" s="161" t="str">
        <f>'SlNr für Antrag §24a'!AV289</f>
        <v>-</v>
      </c>
      <c r="N293" s="157" t="str">
        <f>IF('SlNr für Antrag §24a'!AU289&gt;0,"Wird auto. genehmigt!","")</f>
        <v/>
      </c>
      <c r="P293" s="96" t="str">
        <f>'SlNr für Antrag §24a'!AP289</f>
        <v>X</v>
      </c>
      <c r="R293" s="143"/>
      <c r="S293" s="143"/>
      <c r="T293" s="143"/>
      <c r="U293" s="143"/>
      <c r="V293" s="143"/>
      <c r="W293" s="143"/>
      <c r="X293" s="143"/>
      <c r="Y293" s="143"/>
      <c r="Z293" s="143"/>
      <c r="AA293" s="143"/>
    </row>
    <row r="294" spans="1:27" x14ac:dyDescent="0.25">
      <c r="A294" s="70">
        <f>'SlNr für Antrag §24a'!B290</f>
        <v>31215</v>
      </c>
      <c r="B294" s="70" t="str">
        <f>'SlNr für Antrag §24a'!C290</f>
        <v>77</v>
      </c>
      <c r="C294" s="70" t="str">
        <f>IF('SlNr für Antrag §24a'!D290&lt;&gt;"",'SlNr für Antrag §24a'!D290,"")</f>
        <v>g</v>
      </c>
      <c r="D294" s="70" t="str">
        <f>'SlNr für Antrag §24a'!H290</f>
        <v>Gichtgasstäube</v>
      </c>
      <c r="E294" s="70" t="str">
        <f>'SlNr für Antrag §24a'!I290</f>
        <v>gefährlich kontaminiert</v>
      </c>
      <c r="F294" s="69" t="str">
        <f>IF(AND('SlNr für Antrag §24a'!S290="x",'SlNr für Antrag §24a'!T290="x"),'SlNr für Antrag §24a'!U290,IF('SlNr für Antrag §24a'!S290="x","--",IF('SlNr für Antrag §24a'!T290="x",'SlNr für Antrag §24a'!U290,"**")))</f>
        <v>**</v>
      </c>
      <c r="G294" s="69" t="str">
        <f>(IF('SlNr für Antrag §24a'!AL290&lt;&gt;"",'SlNr für Antrag §24a'!AL290&amp;K294,IF(K294&lt;&gt;"",K294,IF('SlNr für Antrag §24a'!V290="X","?","**"))))</f>
        <v>**</v>
      </c>
      <c r="H294" s="131"/>
      <c r="I294" s="124"/>
      <c r="J294" s="118">
        <f>'SlNr für Antrag §24a'!AM290</f>
        <v>0</v>
      </c>
      <c r="K294" s="121"/>
      <c r="L294" s="121" t="str">
        <f>'SlNr für Antrag §24a'!AT290</f>
        <v>Ja</v>
      </c>
      <c r="M294" s="161" t="str">
        <f>'SlNr für Antrag §24a'!AV290</f>
        <v>-</v>
      </c>
      <c r="N294" s="157" t="str">
        <f>IF('SlNr für Antrag §24a'!AU290&gt;0,"Wird auto. genehmigt!","")</f>
        <v/>
      </c>
      <c r="P294" s="96" t="str">
        <f>'SlNr für Antrag §24a'!AP290</f>
        <v/>
      </c>
      <c r="R294" s="143"/>
      <c r="S294" s="143"/>
      <c r="T294" s="143"/>
      <c r="U294" s="143"/>
      <c r="V294" s="143"/>
      <c r="W294" s="143"/>
      <c r="X294" s="143"/>
      <c r="Y294" s="143"/>
      <c r="Z294" s="143"/>
      <c r="AA294" s="143"/>
    </row>
    <row r="295" spans="1:27" ht="22.8" x14ac:dyDescent="0.25">
      <c r="A295" s="70">
        <f>'SlNr für Antrag §24a'!B291</f>
        <v>31215</v>
      </c>
      <c r="B295" s="70" t="str">
        <f>'SlNr für Antrag §24a'!C291</f>
        <v>91</v>
      </c>
      <c r="C295" s="70" t="str">
        <f>IF('SlNr für Antrag §24a'!D291&lt;&gt;"",'SlNr für Antrag §24a'!D291,"")</f>
        <v/>
      </c>
      <c r="D295" s="70" t="str">
        <f>'SlNr für Antrag §24a'!H291</f>
        <v>Gichtgasstäube</v>
      </c>
      <c r="E295" s="70" t="str">
        <f>'SlNr für Antrag §24a'!I291</f>
        <v>verfestigt, immobilisiert oder stabilisiert</v>
      </c>
      <c r="F295" s="69" t="str">
        <f>IF(AND('SlNr für Antrag §24a'!S291="x",'SlNr für Antrag §24a'!T291="x"),'SlNr für Antrag §24a'!U291,IF('SlNr für Antrag §24a'!S291="x","--",IF('SlNr für Antrag §24a'!T291="x",'SlNr für Antrag §24a'!U291,"**")))</f>
        <v>**</v>
      </c>
      <c r="G295" s="69" t="str">
        <f>(IF('SlNr für Antrag §24a'!AL291&lt;&gt;"",'SlNr für Antrag §24a'!AL291&amp;K295,IF(K295&lt;&gt;"",K295,IF('SlNr für Antrag §24a'!V291="X","?","**"))))</f>
        <v>**</v>
      </c>
      <c r="H295" s="131"/>
      <c r="I295" s="124"/>
      <c r="J295" s="118">
        <f>'SlNr für Antrag §24a'!AM291</f>
        <v>0</v>
      </c>
      <c r="K295" s="121"/>
      <c r="L295" s="121" t="str">
        <f>'SlNr für Antrag §24a'!AT291</f>
        <v>Ja</v>
      </c>
      <c r="M295" s="161" t="str">
        <f>'SlNr für Antrag §24a'!AV291</f>
        <v>-</v>
      </c>
      <c r="N295" s="157" t="str">
        <f>IF('SlNr für Antrag §24a'!AU291&gt;0,"Wird auto. genehmigt!","")</f>
        <v/>
      </c>
      <c r="P295" s="96" t="str">
        <f>'SlNr für Antrag §24a'!AP291</f>
        <v/>
      </c>
      <c r="R295" s="143"/>
      <c r="S295" s="143"/>
      <c r="T295" s="143"/>
      <c r="U295" s="143"/>
      <c r="V295" s="143"/>
      <c r="W295" s="143"/>
      <c r="X295" s="143"/>
      <c r="Y295" s="143"/>
      <c r="Z295" s="143"/>
      <c r="AA295" s="143"/>
    </row>
    <row r="296" spans="1:27" x14ac:dyDescent="0.25">
      <c r="A296" s="70">
        <f>'SlNr für Antrag §24a'!B292</f>
        <v>31217</v>
      </c>
      <c r="B296" s="70" t="str">
        <f>'SlNr für Antrag §24a'!C292</f>
        <v/>
      </c>
      <c r="C296" s="70" t="str">
        <f>IF('SlNr für Antrag §24a'!D292&lt;&gt;"",'SlNr für Antrag §24a'!D292,"")</f>
        <v>g</v>
      </c>
      <c r="D296" s="70" t="str">
        <f>'SlNr für Antrag §24a'!H292</f>
        <v>Filterstäube, NE-metallhaltig</v>
      </c>
      <c r="E296" s="70" t="str">
        <f>'SlNr für Antrag §24a'!I292</f>
        <v xml:space="preserve"> </v>
      </c>
      <c r="F296" s="69" t="str">
        <f>IF(AND('SlNr für Antrag §24a'!S292="x",'SlNr für Antrag §24a'!T292="x"),'SlNr für Antrag §24a'!U292,IF('SlNr für Antrag §24a'!S292="x","--",IF('SlNr für Antrag §24a'!T292="x",'SlNr für Antrag §24a'!U292,"**")))</f>
        <v>**</v>
      </c>
      <c r="G296" s="69" t="str">
        <f>(IF('SlNr für Antrag §24a'!AL292&lt;&gt;"",'SlNr für Antrag §24a'!AL292&amp;K296,IF(K296&lt;&gt;"",K296,IF('SlNr für Antrag §24a'!V292="X","?","**"))))</f>
        <v>**</v>
      </c>
      <c r="H296" s="131"/>
      <c r="I296" s="124"/>
      <c r="J296" s="118">
        <f>'SlNr für Antrag §24a'!AM292</f>
        <v>0</v>
      </c>
      <c r="K296" s="121"/>
      <c r="L296" s="121" t="str">
        <f>'SlNr für Antrag §24a'!AT292</f>
        <v>Ja</v>
      </c>
      <c r="M296" s="161" t="str">
        <f>'SlNr für Antrag §24a'!AV292</f>
        <v>-</v>
      </c>
      <c r="N296" s="157" t="str">
        <f>IF('SlNr für Antrag §24a'!AU292&gt;0,"Wird auto. genehmigt!","")</f>
        <v/>
      </c>
      <c r="P296" s="96" t="str">
        <f>'SlNr für Antrag §24a'!AP292</f>
        <v/>
      </c>
      <c r="R296" s="143"/>
      <c r="S296" s="143"/>
      <c r="T296" s="143"/>
      <c r="U296" s="143"/>
      <c r="V296" s="143"/>
      <c r="W296" s="143"/>
      <c r="X296" s="143"/>
      <c r="Y296" s="143"/>
      <c r="Z296" s="143"/>
      <c r="AA296" s="143"/>
    </row>
    <row r="297" spans="1:27" x14ac:dyDescent="0.25">
      <c r="A297" s="70">
        <f>'SlNr für Antrag §24a'!B293</f>
        <v>31217</v>
      </c>
      <c r="B297" s="70" t="str">
        <f>'SlNr für Antrag §24a'!C293</f>
        <v>88</v>
      </c>
      <c r="C297" s="70" t="str">
        <f>IF('SlNr für Antrag §24a'!D293&lt;&gt;"",'SlNr für Antrag §24a'!D293,"")</f>
        <v/>
      </c>
      <c r="D297" s="70" t="str">
        <f>'SlNr für Antrag §24a'!H293</f>
        <v>Filterstäube, NE-metallhaltig</v>
      </c>
      <c r="E297" s="70" t="str">
        <f>'SlNr für Antrag §24a'!I293</f>
        <v>ausgestuft</v>
      </c>
      <c r="F297" s="69" t="str">
        <f>IF(AND('SlNr für Antrag §24a'!S293="x",'SlNr für Antrag §24a'!T293="x"),'SlNr für Antrag §24a'!U293,IF('SlNr für Antrag §24a'!S293="x","--",IF('SlNr für Antrag §24a'!T293="x",'SlNr für Antrag §24a'!U293,"**")))</f>
        <v>**</v>
      </c>
      <c r="G297" s="69" t="str">
        <f>(IF('SlNr für Antrag §24a'!AL293&lt;&gt;"",'SlNr für Antrag §24a'!AL293&amp;K297,IF(K297&lt;&gt;"",K297,IF('SlNr für Antrag §24a'!V293="X","?","**"))))</f>
        <v>**</v>
      </c>
      <c r="H297" s="131"/>
      <c r="I297" s="124"/>
      <c r="J297" s="118">
        <f>'SlNr für Antrag §24a'!AM293</f>
        <v>0</v>
      </c>
      <c r="K297" s="121"/>
      <c r="L297" s="121" t="str">
        <f>'SlNr für Antrag §24a'!AT293</f>
        <v>Ja</v>
      </c>
      <c r="M297" s="161" t="str">
        <f>'SlNr für Antrag §24a'!AV293</f>
        <v>-</v>
      </c>
      <c r="N297" s="157" t="str">
        <f>IF('SlNr für Antrag §24a'!AU293&gt;0,"Wird auto. genehmigt!","")</f>
        <v/>
      </c>
      <c r="P297" s="96" t="str">
        <f>'SlNr für Antrag §24a'!AP293</f>
        <v/>
      </c>
      <c r="R297" s="143"/>
      <c r="S297" s="143"/>
      <c r="T297" s="143"/>
      <c r="U297" s="143"/>
      <c r="V297" s="143"/>
      <c r="W297" s="143"/>
      <c r="X297" s="143"/>
      <c r="Y297" s="143"/>
      <c r="Z297" s="143"/>
      <c r="AA297" s="143"/>
    </row>
    <row r="298" spans="1:27" ht="22.8" x14ac:dyDescent="0.25">
      <c r="A298" s="70">
        <f>'SlNr für Antrag §24a'!B294</f>
        <v>31217</v>
      </c>
      <c r="B298" s="70" t="str">
        <f>'SlNr für Antrag §24a'!C294</f>
        <v>91</v>
      </c>
      <c r="C298" s="70" t="str">
        <f>IF('SlNr für Antrag §24a'!D294&lt;&gt;"",'SlNr für Antrag §24a'!D294,"")</f>
        <v>g</v>
      </c>
      <c r="D298" s="70" t="str">
        <f>'SlNr für Antrag §24a'!H294</f>
        <v>Filterstäube, NE-metallhaltig</v>
      </c>
      <c r="E298" s="70" t="str">
        <f>'SlNr für Antrag §24a'!I294</f>
        <v>verfestigt, immobilisiert oder stabilisiert</v>
      </c>
      <c r="F298" s="69" t="str">
        <f>IF(AND('SlNr für Antrag §24a'!S294="x",'SlNr für Antrag §24a'!T294="x"),'SlNr für Antrag §24a'!U294,IF('SlNr für Antrag §24a'!S294="x","--",IF('SlNr für Antrag §24a'!T294="x",'SlNr für Antrag §24a'!U294,"**")))</f>
        <v>**</v>
      </c>
      <c r="G298" s="69" t="str">
        <f>(IF('SlNr für Antrag §24a'!AL294&lt;&gt;"",'SlNr für Antrag §24a'!AL294&amp;K298,IF(K298&lt;&gt;"",K298,IF('SlNr für Antrag §24a'!V294="X","?","**"))))</f>
        <v>**</v>
      </c>
      <c r="H298" s="131"/>
      <c r="I298" s="124"/>
      <c r="J298" s="118">
        <f>'SlNr für Antrag §24a'!AM294</f>
        <v>0</v>
      </c>
      <c r="K298" s="121"/>
      <c r="L298" s="121" t="str">
        <f>'SlNr für Antrag §24a'!AT294</f>
        <v>Ja</v>
      </c>
      <c r="M298" s="161" t="str">
        <f>'SlNr für Antrag §24a'!AV294</f>
        <v>-</v>
      </c>
      <c r="N298" s="157" t="str">
        <f>IF('SlNr für Antrag §24a'!AU294&gt;0,"Wird auto. genehmigt!","")</f>
        <v/>
      </c>
      <c r="P298" s="96" t="str">
        <f>'SlNr für Antrag §24a'!AP294</f>
        <v/>
      </c>
      <c r="R298" s="143"/>
      <c r="S298" s="143"/>
      <c r="T298" s="143"/>
      <c r="U298" s="143"/>
      <c r="V298" s="143"/>
      <c r="W298" s="143"/>
      <c r="X298" s="143"/>
      <c r="Y298" s="143"/>
      <c r="Z298" s="143"/>
      <c r="AA298" s="143"/>
    </row>
    <row r="299" spans="1:27" x14ac:dyDescent="0.25">
      <c r="A299" s="70">
        <f>'SlNr für Antrag §24a'!B295</f>
        <v>31218</v>
      </c>
      <c r="B299" s="70" t="str">
        <f>'SlNr für Antrag §24a'!C295</f>
        <v/>
      </c>
      <c r="C299" s="70" t="str">
        <f>IF('SlNr für Antrag §24a'!D295&lt;&gt;"",'SlNr für Antrag §24a'!D295,"")</f>
        <v/>
      </c>
      <c r="D299" s="70" t="str">
        <f>'SlNr für Antrag §24a'!H295</f>
        <v>Elektroofenschlacke</v>
      </c>
      <c r="E299" s="70" t="str">
        <f>'SlNr für Antrag §24a'!I295</f>
        <v xml:space="preserve"> </v>
      </c>
      <c r="F299" s="69" t="str">
        <f>IF(AND('SlNr für Antrag §24a'!S295="x",'SlNr für Antrag §24a'!T295="x"),'SlNr für Antrag §24a'!U295,IF('SlNr für Antrag §24a'!S295="x","--",IF('SlNr für Antrag §24a'!T295="x",'SlNr für Antrag §24a'!U295,"**")))</f>
        <v>--</v>
      </c>
      <c r="G299" s="69" t="str">
        <f>(IF('SlNr für Antrag §24a'!AL295&lt;&gt;"",'SlNr für Antrag §24a'!AL295&amp;K299,IF(K299&lt;&gt;"",K299,IF('SlNr für Antrag §24a'!V295="X","?","**"))))</f>
        <v>**</v>
      </c>
      <c r="H299" s="131"/>
      <c r="I299" s="124"/>
      <c r="J299" s="118">
        <f>'SlNr für Antrag §24a'!AM295</f>
        <v>0</v>
      </c>
      <c r="K299" s="121"/>
      <c r="L299" s="121" t="str">
        <f>'SlNr für Antrag §24a'!AT295</f>
        <v>Nein</v>
      </c>
      <c r="M299" s="161" t="str">
        <f>'SlNr für Antrag §24a'!AV295</f>
        <v>-</v>
      </c>
      <c r="N299" s="157" t="str">
        <f>IF('SlNr für Antrag §24a'!AU295&gt;0,"Wird auto. genehmigt!","")</f>
        <v/>
      </c>
      <c r="P299" s="96" t="str">
        <f>'SlNr für Antrag §24a'!AP295</f>
        <v>X</v>
      </c>
      <c r="R299" s="143"/>
      <c r="S299" s="143"/>
      <c r="T299" s="143"/>
      <c r="U299" s="143"/>
      <c r="V299" s="143"/>
      <c r="W299" s="143"/>
      <c r="X299" s="143"/>
      <c r="Y299" s="143"/>
      <c r="Z299" s="143"/>
      <c r="AA299" s="143"/>
    </row>
    <row r="300" spans="1:27" ht="22.8" x14ac:dyDescent="0.25">
      <c r="A300" s="70">
        <f>'SlNr für Antrag §24a'!B296</f>
        <v>31218</v>
      </c>
      <c r="B300" s="70" t="str">
        <f>'SlNr für Antrag §24a'!C296</f>
        <v>91</v>
      </c>
      <c r="C300" s="70" t="str">
        <f>IF('SlNr für Antrag §24a'!D296&lt;&gt;"",'SlNr für Antrag §24a'!D296,"")</f>
        <v/>
      </c>
      <c r="D300" s="70" t="str">
        <f>'SlNr für Antrag §24a'!H296</f>
        <v>Elektroofenschlacke</v>
      </c>
      <c r="E300" s="70" t="str">
        <f>'SlNr für Antrag §24a'!I296</f>
        <v>verfestigt, immobilisiert oder stabilisiert</v>
      </c>
      <c r="F300" s="69" t="str">
        <f>IF(AND('SlNr für Antrag §24a'!S296="x",'SlNr für Antrag §24a'!T296="x"),'SlNr für Antrag §24a'!U296,IF('SlNr für Antrag §24a'!S296="x","--",IF('SlNr für Antrag §24a'!T296="x",'SlNr für Antrag §24a'!U296,"**")))</f>
        <v>**</v>
      </c>
      <c r="G300" s="69" t="str">
        <f>(IF('SlNr für Antrag §24a'!AL296&lt;&gt;"",'SlNr für Antrag §24a'!AL296&amp;K300,IF(K300&lt;&gt;"",K300,IF('SlNr für Antrag §24a'!V296="X","?","**"))))</f>
        <v>**</v>
      </c>
      <c r="H300" s="131"/>
      <c r="I300" s="124"/>
      <c r="J300" s="118">
        <f>'SlNr für Antrag §24a'!AM296</f>
        <v>0</v>
      </c>
      <c r="K300" s="121"/>
      <c r="L300" s="121" t="str">
        <f>'SlNr für Antrag §24a'!AT296</f>
        <v>Ja</v>
      </c>
      <c r="M300" s="161" t="str">
        <f>'SlNr für Antrag §24a'!AV296</f>
        <v>-</v>
      </c>
      <c r="N300" s="157" t="str">
        <f>IF('SlNr für Antrag §24a'!AU296&gt;0,"Wird auto. genehmigt!","")</f>
        <v/>
      </c>
      <c r="P300" s="96" t="str">
        <f>'SlNr für Antrag §24a'!AP296</f>
        <v/>
      </c>
      <c r="R300" s="143"/>
      <c r="S300" s="143"/>
      <c r="T300" s="143"/>
      <c r="U300" s="143"/>
      <c r="V300" s="143"/>
      <c r="W300" s="143"/>
      <c r="X300" s="143"/>
      <c r="Y300" s="143"/>
      <c r="Z300" s="143"/>
      <c r="AA300" s="143"/>
    </row>
    <row r="301" spans="1:27" x14ac:dyDescent="0.25">
      <c r="A301" s="70">
        <f>'SlNr für Antrag §24a'!B297</f>
        <v>31219</v>
      </c>
      <c r="B301" s="70" t="str">
        <f>'SlNr für Antrag §24a'!C297</f>
        <v/>
      </c>
      <c r="C301" s="70" t="str">
        <f>IF('SlNr für Antrag §24a'!D297&lt;&gt;"",'SlNr für Antrag §24a'!D297,"")</f>
        <v/>
      </c>
      <c r="D301" s="70" t="str">
        <f>'SlNr für Antrag §24a'!H297</f>
        <v>Hochofenschlacke</v>
      </c>
      <c r="E301" s="70" t="str">
        <f>'SlNr für Antrag §24a'!I297</f>
        <v xml:space="preserve"> </v>
      </c>
      <c r="F301" s="69" t="str">
        <f>IF(AND('SlNr für Antrag §24a'!S297="x",'SlNr für Antrag §24a'!T297="x"),'SlNr für Antrag §24a'!U297,IF('SlNr für Antrag §24a'!S297="x","--",IF('SlNr für Antrag §24a'!T297="x",'SlNr für Antrag §24a'!U297,"**")))</f>
        <v>--</v>
      </c>
      <c r="G301" s="69" t="str">
        <f>(IF('SlNr für Antrag §24a'!AL297&lt;&gt;"",'SlNr für Antrag §24a'!AL297&amp;K301,IF(K301&lt;&gt;"",K301,IF('SlNr für Antrag §24a'!V297="X","?","**"))))</f>
        <v>**</v>
      </c>
      <c r="H301" s="131"/>
      <c r="I301" s="124"/>
      <c r="J301" s="118">
        <f>'SlNr für Antrag §24a'!AM297</f>
        <v>0</v>
      </c>
      <c r="K301" s="121"/>
      <c r="L301" s="121" t="str">
        <f>'SlNr für Antrag §24a'!AT297</f>
        <v>Nein</v>
      </c>
      <c r="M301" s="161" t="str">
        <f>'SlNr für Antrag §24a'!AV297</f>
        <v>-</v>
      </c>
      <c r="N301" s="157" t="str">
        <f>IF('SlNr für Antrag §24a'!AU297&gt;0,"Wird auto. genehmigt!","")</f>
        <v/>
      </c>
      <c r="P301" s="96" t="str">
        <f>'SlNr für Antrag §24a'!AP297</f>
        <v>X</v>
      </c>
      <c r="R301" s="143"/>
      <c r="S301" s="143"/>
      <c r="T301" s="143"/>
      <c r="U301" s="143"/>
      <c r="V301" s="143"/>
      <c r="W301" s="143"/>
      <c r="X301" s="143"/>
      <c r="Y301" s="143"/>
      <c r="Z301" s="143"/>
      <c r="AA301" s="143"/>
    </row>
    <row r="302" spans="1:27" ht="22.8" x14ac:dyDescent="0.25">
      <c r="A302" s="70">
        <f>'SlNr für Antrag §24a'!B298</f>
        <v>31219</v>
      </c>
      <c r="B302" s="70" t="str">
        <f>'SlNr für Antrag §24a'!C298</f>
        <v>91</v>
      </c>
      <c r="C302" s="70" t="str">
        <f>IF('SlNr für Antrag §24a'!D298&lt;&gt;"",'SlNr für Antrag §24a'!D298,"")</f>
        <v/>
      </c>
      <c r="D302" s="70" t="str">
        <f>'SlNr für Antrag §24a'!H298</f>
        <v>Hochofenschlacke</v>
      </c>
      <c r="E302" s="70" t="str">
        <f>'SlNr für Antrag §24a'!I298</f>
        <v>verfestigt, immobilisiert oder stabilisiert</v>
      </c>
      <c r="F302" s="69" t="str">
        <f>IF(AND('SlNr für Antrag §24a'!S298="x",'SlNr für Antrag §24a'!T298="x"),'SlNr für Antrag §24a'!U298,IF('SlNr für Antrag §24a'!S298="x","--",IF('SlNr für Antrag §24a'!T298="x",'SlNr für Antrag §24a'!U298,"**")))</f>
        <v>**</v>
      </c>
      <c r="G302" s="69" t="str">
        <f>(IF('SlNr für Antrag §24a'!AL298&lt;&gt;"",'SlNr für Antrag §24a'!AL298&amp;K302,IF(K302&lt;&gt;"",K302,IF('SlNr für Antrag §24a'!V298="X","?","**"))))</f>
        <v>**</v>
      </c>
      <c r="H302" s="131"/>
      <c r="I302" s="124"/>
      <c r="J302" s="118">
        <f>'SlNr für Antrag §24a'!AM298</f>
        <v>0</v>
      </c>
      <c r="K302" s="121"/>
      <c r="L302" s="121" t="str">
        <f>'SlNr für Antrag §24a'!AT298</f>
        <v>Ja</v>
      </c>
      <c r="M302" s="161" t="str">
        <f>'SlNr für Antrag §24a'!AV298</f>
        <v>-</v>
      </c>
      <c r="N302" s="157" t="str">
        <f>IF('SlNr für Antrag §24a'!AU298&gt;0,"Wird auto. genehmigt!","")</f>
        <v/>
      </c>
      <c r="P302" s="96" t="str">
        <f>'SlNr für Antrag §24a'!AP298</f>
        <v/>
      </c>
      <c r="R302" s="143"/>
      <c r="S302" s="143"/>
      <c r="T302" s="143"/>
      <c r="U302" s="143"/>
      <c r="V302" s="143"/>
      <c r="W302" s="143"/>
      <c r="X302" s="143"/>
      <c r="Y302" s="143"/>
      <c r="Z302" s="143"/>
      <c r="AA302" s="143"/>
    </row>
    <row r="303" spans="1:27" x14ac:dyDescent="0.25">
      <c r="A303" s="70">
        <f>'SlNr für Antrag §24a'!B299</f>
        <v>31220</v>
      </c>
      <c r="B303" s="70" t="str">
        <f>'SlNr für Antrag §24a'!C299</f>
        <v/>
      </c>
      <c r="C303" s="70" t="str">
        <f>IF('SlNr für Antrag §24a'!D299&lt;&gt;"",'SlNr für Antrag §24a'!D299,"")</f>
        <v/>
      </c>
      <c r="D303" s="70" t="str">
        <f>'SlNr für Antrag §24a'!H299</f>
        <v>Konverterschlacke</v>
      </c>
      <c r="E303" s="70" t="str">
        <f>'SlNr für Antrag §24a'!I299</f>
        <v xml:space="preserve"> </v>
      </c>
      <c r="F303" s="69" t="str">
        <f>IF(AND('SlNr für Antrag §24a'!S299="x",'SlNr für Antrag §24a'!T299="x"),'SlNr für Antrag §24a'!U299,IF('SlNr für Antrag §24a'!S299="x","--",IF('SlNr für Antrag §24a'!T299="x",'SlNr für Antrag §24a'!U299,"**")))</f>
        <v>--</v>
      </c>
      <c r="G303" s="69" t="str">
        <f>(IF('SlNr für Antrag §24a'!AL299&lt;&gt;"",'SlNr für Antrag §24a'!AL299&amp;K303,IF(K303&lt;&gt;"",K303,IF('SlNr für Antrag §24a'!V299="X","?","**"))))</f>
        <v>**</v>
      </c>
      <c r="H303" s="131"/>
      <c r="I303" s="124"/>
      <c r="J303" s="118">
        <f>'SlNr für Antrag §24a'!AM299</f>
        <v>0</v>
      </c>
      <c r="K303" s="121"/>
      <c r="L303" s="121" t="str">
        <f>'SlNr für Antrag §24a'!AT299</f>
        <v>Nein</v>
      </c>
      <c r="M303" s="161" t="str">
        <f>'SlNr für Antrag §24a'!AV299</f>
        <v>-</v>
      </c>
      <c r="N303" s="157" t="str">
        <f>IF('SlNr für Antrag §24a'!AU299&gt;0,"Wird auto. genehmigt!","")</f>
        <v/>
      </c>
      <c r="P303" s="96" t="str">
        <f>'SlNr für Antrag §24a'!AP299</f>
        <v>X</v>
      </c>
      <c r="R303" s="143"/>
      <c r="S303" s="143"/>
      <c r="T303" s="143"/>
      <c r="U303" s="143"/>
      <c r="V303" s="143"/>
      <c r="W303" s="143"/>
      <c r="X303" s="143"/>
      <c r="Y303" s="143"/>
      <c r="Z303" s="143"/>
      <c r="AA303" s="143"/>
    </row>
    <row r="304" spans="1:27" ht="22.8" x14ac:dyDescent="0.25">
      <c r="A304" s="70">
        <f>'SlNr für Antrag §24a'!B300</f>
        <v>31220</v>
      </c>
      <c r="B304" s="70" t="str">
        <f>'SlNr für Antrag §24a'!C300</f>
        <v>91</v>
      </c>
      <c r="C304" s="70" t="str">
        <f>IF('SlNr für Antrag §24a'!D300&lt;&gt;"",'SlNr für Antrag §24a'!D300,"")</f>
        <v/>
      </c>
      <c r="D304" s="70" t="str">
        <f>'SlNr für Antrag §24a'!H300</f>
        <v>Konverterschlacke</v>
      </c>
      <c r="E304" s="70" t="str">
        <f>'SlNr für Antrag §24a'!I300</f>
        <v>verfestigt, immobilisiert oder stabilisiert</v>
      </c>
      <c r="F304" s="69" t="str">
        <f>IF(AND('SlNr für Antrag §24a'!S300="x",'SlNr für Antrag §24a'!T300="x"),'SlNr für Antrag §24a'!U300,IF('SlNr für Antrag §24a'!S300="x","--",IF('SlNr für Antrag §24a'!T300="x",'SlNr für Antrag §24a'!U300,"**")))</f>
        <v>**</v>
      </c>
      <c r="G304" s="69" t="str">
        <f>(IF('SlNr für Antrag §24a'!AL300&lt;&gt;"",'SlNr für Antrag §24a'!AL300&amp;K304,IF(K304&lt;&gt;"",K304,IF('SlNr für Antrag §24a'!V300="X","?","**"))))</f>
        <v>**</v>
      </c>
      <c r="H304" s="131"/>
      <c r="I304" s="124"/>
      <c r="J304" s="118">
        <f>'SlNr für Antrag §24a'!AM300</f>
        <v>0</v>
      </c>
      <c r="K304" s="121"/>
      <c r="L304" s="121" t="str">
        <f>'SlNr für Antrag §24a'!AT300</f>
        <v>Ja</v>
      </c>
      <c r="M304" s="161" t="str">
        <f>'SlNr für Antrag §24a'!AV300</f>
        <v>-</v>
      </c>
      <c r="N304" s="157" t="str">
        <f>IF('SlNr für Antrag §24a'!AU300&gt;0,"Wird auto. genehmigt!","")</f>
        <v/>
      </c>
      <c r="P304" s="96" t="str">
        <f>'SlNr für Antrag §24a'!AP300</f>
        <v/>
      </c>
      <c r="R304" s="143"/>
      <c r="S304" s="143"/>
      <c r="T304" s="143"/>
      <c r="U304" s="143"/>
      <c r="V304" s="143"/>
      <c r="W304" s="143"/>
      <c r="X304" s="143"/>
      <c r="Y304" s="143"/>
      <c r="Z304" s="143"/>
      <c r="AA304" s="143"/>
    </row>
    <row r="305" spans="1:27" ht="22.8" x14ac:dyDescent="0.25">
      <c r="A305" s="70">
        <f>'SlNr für Antrag §24a'!B301</f>
        <v>31221</v>
      </c>
      <c r="B305" s="70" t="str">
        <f>'SlNr für Antrag §24a'!C301</f>
        <v/>
      </c>
      <c r="C305" s="70" t="str">
        <f>IF('SlNr für Antrag §24a'!D301&lt;&gt;"",'SlNr für Antrag §24a'!D301,"")</f>
        <v>g</v>
      </c>
      <c r="D305" s="70" t="str">
        <f>'SlNr für Antrag §24a'!H301</f>
        <v>sonstige Schlacke aus der Stahlerzeugung</v>
      </c>
      <c r="E305" s="70" t="str">
        <f>'SlNr für Antrag §24a'!I301</f>
        <v xml:space="preserve"> </v>
      </c>
      <c r="F305" s="69" t="str">
        <f>IF(AND('SlNr für Antrag §24a'!S301="x",'SlNr für Antrag §24a'!T301="x"),'SlNr für Antrag §24a'!U301,IF('SlNr für Antrag §24a'!S301="x","--",IF('SlNr für Antrag §24a'!T301="x",'SlNr für Antrag §24a'!U301,"**")))</f>
        <v>**</v>
      </c>
      <c r="G305" s="69" t="str">
        <f>(IF('SlNr für Antrag §24a'!AL301&lt;&gt;"",'SlNr für Antrag §24a'!AL301&amp;K305,IF(K305&lt;&gt;"",K305,IF('SlNr für Antrag §24a'!V301="X","?","**"))))</f>
        <v>**</v>
      </c>
      <c r="H305" s="131"/>
      <c r="I305" s="124"/>
      <c r="J305" s="118">
        <f>'SlNr für Antrag §24a'!AM301</f>
        <v>0</v>
      </c>
      <c r="K305" s="121"/>
      <c r="L305" s="121" t="str">
        <f>'SlNr für Antrag §24a'!AT301</f>
        <v>Ja</v>
      </c>
      <c r="M305" s="161" t="str">
        <f>'SlNr für Antrag §24a'!AV301</f>
        <v>-</v>
      </c>
      <c r="N305" s="157" t="str">
        <f>IF('SlNr für Antrag §24a'!AU301&gt;0,"Wird auto. genehmigt!","")</f>
        <v/>
      </c>
      <c r="P305" s="96" t="str">
        <f>'SlNr für Antrag §24a'!AP301</f>
        <v/>
      </c>
      <c r="R305" s="143"/>
      <c r="S305" s="143"/>
      <c r="T305" s="143"/>
      <c r="U305" s="143"/>
      <c r="V305" s="143"/>
      <c r="W305" s="143"/>
      <c r="X305" s="143"/>
      <c r="Y305" s="143"/>
      <c r="Z305" s="143"/>
      <c r="AA305" s="143"/>
    </row>
    <row r="306" spans="1:27" ht="22.8" x14ac:dyDescent="0.25">
      <c r="A306" s="70">
        <f>'SlNr für Antrag §24a'!B302</f>
        <v>31221</v>
      </c>
      <c r="B306" s="70" t="str">
        <f>'SlNr für Antrag §24a'!C302</f>
        <v>88</v>
      </c>
      <c r="C306" s="70" t="str">
        <f>IF('SlNr für Antrag §24a'!D302&lt;&gt;"",'SlNr für Antrag §24a'!D302,"")</f>
        <v/>
      </c>
      <c r="D306" s="70" t="str">
        <f>'SlNr für Antrag §24a'!H302</f>
        <v>sonstige Schlacke aus der Stahlerzeugung</v>
      </c>
      <c r="E306" s="70" t="str">
        <f>'SlNr für Antrag §24a'!I302</f>
        <v>ausgestuft</v>
      </c>
      <c r="F306" s="69" t="str">
        <f>IF(AND('SlNr für Antrag §24a'!S302="x",'SlNr für Antrag §24a'!T302="x"),'SlNr für Antrag §24a'!U302,IF('SlNr für Antrag §24a'!S302="x","--",IF('SlNr für Antrag §24a'!T302="x",'SlNr für Antrag §24a'!U302,"**")))</f>
        <v>**</v>
      </c>
      <c r="G306" s="69" t="str">
        <f>(IF('SlNr für Antrag §24a'!AL302&lt;&gt;"",'SlNr für Antrag §24a'!AL302&amp;K306,IF(K306&lt;&gt;"",K306,IF('SlNr für Antrag §24a'!V302="X","?","**"))))</f>
        <v>**</v>
      </c>
      <c r="H306" s="131"/>
      <c r="I306" s="124"/>
      <c r="J306" s="118">
        <f>'SlNr für Antrag §24a'!AM302</f>
        <v>0</v>
      </c>
      <c r="K306" s="121"/>
      <c r="L306" s="121" t="str">
        <f>'SlNr für Antrag §24a'!AT302</f>
        <v>Ja</v>
      </c>
      <c r="M306" s="161" t="str">
        <f>'SlNr für Antrag §24a'!AV302</f>
        <v>-</v>
      </c>
      <c r="N306" s="157" t="str">
        <f>IF('SlNr für Antrag §24a'!AU302&gt;0,"Wird auto. genehmigt!","")</f>
        <v/>
      </c>
      <c r="P306" s="96" t="str">
        <f>'SlNr für Antrag §24a'!AP302</f>
        <v/>
      </c>
      <c r="R306" s="143"/>
      <c r="S306" s="143"/>
      <c r="T306" s="143"/>
      <c r="U306" s="143"/>
      <c r="V306" s="143"/>
      <c r="W306" s="143"/>
      <c r="X306" s="143"/>
      <c r="Y306" s="143"/>
      <c r="Z306" s="143"/>
      <c r="AA306" s="143"/>
    </row>
    <row r="307" spans="1:27" ht="22.8" x14ac:dyDescent="0.25">
      <c r="A307" s="70">
        <f>'SlNr für Antrag §24a'!B303</f>
        <v>31221</v>
      </c>
      <c r="B307" s="70" t="str">
        <f>'SlNr für Antrag §24a'!C303</f>
        <v>91</v>
      </c>
      <c r="C307" s="70" t="str">
        <f>IF('SlNr für Antrag §24a'!D303&lt;&gt;"",'SlNr für Antrag §24a'!D303,"")</f>
        <v>g</v>
      </c>
      <c r="D307" s="70" t="str">
        <f>'SlNr für Antrag §24a'!H303</f>
        <v>sonstige Schlacke aus der Stahlerzeugung</v>
      </c>
      <c r="E307" s="70" t="str">
        <f>'SlNr für Antrag §24a'!I303</f>
        <v>verfestigt, immobilisiert oder stabilisiert</v>
      </c>
      <c r="F307" s="69" t="str">
        <f>IF(AND('SlNr für Antrag §24a'!S303="x",'SlNr für Antrag §24a'!T303="x"),'SlNr für Antrag §24a'!U303,IF('SlNr für Antrag §24a'!S303="x","--",IF('SlNr für Antrag §24a'!T303="x",'SlNr für Antrag §24a'!U303,"**")))</f>
        <v>**</v>
      </c>
      <c r="G307" s="69" t="str">
        <f>(IF('SlNr für Antrag §24a'!AL303&lt;&gt;"",'SlNr für Antrag §24a'!AL303&amp;K307,IF(K307&lt;&gt;"",K307,IF('SlNr für Antrag §24a'!V303="X","?","**"))))</f>
        <v>**</v>
      </c>
      <c r="H307" s="131"/>
      <c r="I307" s="124"/>
      <c r="J307" s="118">
        <f>'SlNr für Antrag §24a'!AM303</f>
        <v>0</v>
      </c>
      <c r="K307" s="121"/>
      <c r="L307" s="121" t="str">
        <f>'SlNr für Antrag §24a'!AT303</f>
        <v>Ja</v>
      </c>
      <c r="M307" s="161" t="str">
        <f>'SlNr für Antrag §24a'!AV303</f>
        <v>-</v>
      </c>
      <c r="N307" s="157" t="str">
        <f>IF('SlNr für Antrag §24a'!AU303&gt;0,"Wird auto. genehmigt!","")</f>
        <v/>
      </c>
      <c r="P307" s="96" t="str">
        <f>'SlNr für Antrag §24a'!AP303</f>
        <v/>
      </c>
      <c r="R307" s="143"/>
      <c r="S307" s="143"/>
      <c r="T307" s="143"/>
      <c r="U307" s="143"/>
      <c r="V307" s="143"/>
      <c r="W307" s="143"/>
      <c r="X307" s="143"/>
      <c r="Y307" s="143"/>
      <c r="Z307" s="143"/>
      <c r="AA307" s="143"/>
    </row>
    <row r="308" spans="1:27" ht="22.8" x14ac:dyDescent="0.25">
      <c r="A308" s="70">
        <f>'SlNr für Antrag §24a'!B304</f>
        <v>31222</v>
      </c>
      <c r="B308" s="70" t="str">
        <f>'SlNr für Antrag §24a'!C304</f>
        <v/>
      </c>
      <c r="C308" s="70" t="str">
        <f>IF('SlNr für Antrag §24a'!D304&lt;&gt;"",'SlNr für Antrag §24a'!D304,"")</f>
        <v/>
      </c>
      <c r="D308" s="70" t="str">
        <f>'SlNr für Antrag §24a'!H304</f>
        <v>Krätzen aus der Eisen- und Stahlerzeugung</v>
      </c>
      <c r="E308" s="70" t="str">
        <f>'SlNr für Antrag §24a'!I304</f>
        <v xml:space="preserve"> </v>
      </c>
      <c r="F308" s="69" t="str">
        <f>IF(AND('SlNr für Antrag §24a'!S304="x",'SlNr für Antrag §24a'!T304="x"),'SlNr für Antrag §24a'!U304,IF('SlNr für Antrag §24a'!S304="x","--",IF('SlNr für Antrag §24a'!T304="x",'SlNr für Antrag §24a'!U304,"**")))</f>
        <v>--</v>
      </c>
      <c r="G308" s="69" t="str">
        <f>(IF('SlNr für Antrag §24a'!AL304&lt;&gt;"",'SlNr für Antrag §24a'!AL304&amp;K308,IF(K308&lt;&gt;"",K308,IF('SlNr für Antrag §24a'!V304="X","?","**"))))</f>
        <v>**</v>
      </c>
      <c r="H308" s="131"/>
      <c r="I308" s="124"/>
      <c r="J308" s="118">
        <f>'SlNr für Antrag §24a'!AM304</f>
        <v>0</v>
      </c>
      <c r="K308" s="121"/>
      <c r="L308" s="121" t="str">
        <f>'SlNr für Antrag §24a'!AT304</f>
        <v>Nein</v>
      </c>
      <c r="M308" s="161" t="str">
        <f>'SlNr für Antrag §24a'!AV304</f>
        <v>-</v>
      </c>
      <c r="N308" s="157" t="str">
        <f>IF('SlNr für Antrag §24a'!AU304&gt;0,"Wird auto. genehmigt!","")</f>
        <v/>
      </c>
      <c r="P308" s="96" t="str">
        <f>'SlNr für Antrag §24a'!AP304</f>
        <v>X</v>
      </c>
      <c r="R308" s="143"/>
      <c r="S308" s="143"/>
      <c r="T308" s="143"/>
      <c r="U308" s="143"/>
      <c r="V308" s="143"/>
      <c r="W308" s="143"/>
      <c r="X308" s="143"/>
      <c r="Y308" s="143"/>
      <c r="Z308" s="143"/>
      <c r="AA308" s="143"/>
    </row>
    <row r="309" spans="1:27" ht="22.8" x14ac:dyDescent="0.25">
      <c r="A309" s="70">
        <f>'SlNr für Antrag §24a'!B305</f>
        <v>31222</v>
      </c>
      <c r="B309" s="70" t="str">
        <f>'SlNr für Antrag §24a'!C305</f>
        <v>91</v>
      </c>
      <c r="C309" s="70" t="str">
        <f>IF('SlNr für Antrag §24a'!D305&lt;&gt;"",'SlNr für Antrag §24a'!D305,"")</f>
        <v/>
      </c>
      <c r="D309" s="70" t="str">
        <f>'SlNr für Antrag §24a'!H305</f>
        <v>Krätzen aus der Eisen- und Stahlerzeugung</v>
      </c>
      <c r="E309" s="70" t="str">
        <f>'SlNr für Antrag §24a'!I305</f>
        <v>verfestigt, immobilisiert oder stabilisiert</v>
      </c>
      <c r="F309" s="69" t="str">
        <f>IF(AND('SlNr für Antrag §24a'!S305="x",'SlNr für Antrag §24a'!T305="x"),'SlNr für Antrag §24a'!U305,IF('SlNr für Antrag §24a'!S305="x","--",IF('SlNr für Antrag §24a'!T305="x",'SlNr für Antrag §24a'!U305,"**")))</f>
        <v>**</v>
      </c>
      <c r="G309" s="69" t="str">
        <f>(IF('SlNr für Antrag §24a'!AL305&lt;&gt;"",'SlNr für Antrag §24a'!AL305&amp;K309,IF(K309&lt;&gt;"",K309,IF('SlNr für Antrag §24a'!V305="X","?","**"))))</f>
        <v>**</v>
      </c>
      <c r="H309" s="131"/>
      <c r="I309" s="124"/>
      <c r="J309" s="118">
        <f>'SlNr für Antrag §24a'!AM305</f>
        <v>0</v>
      </c>
      <c r="K309" s="121"/>
      <c r="L309" s="121" t="str">
        <f>'SlNr für Antrag §24a'!AT305</f>
        <v>Ja</v>
      </c>
      <c r="M309" s="161" t="str">
        <f>'SlNr für Antrag §24a'!AV305</f>
        <v>-</v>
      </c>
      <c r="N309" s="157" t="str">
        <f>IF('SlNr für Antrag §24a'!AU305&gt;0,"Wird auto. genehmigt!","")</f>
        <v/>
      </c>
      <c r="P309" s="96" t="str">
        <f>'SlNr für Antrag §24a'!AP305</f>
        <v/>
      </c>
      <c r="R309" s="143"/>
      <c r="S309" s="143"/>
      <c r="T309" s="143"/>
      <c r="U309" s="143"/>
      <c r="V309" s="143"/>
      <c r="W309" s="143"/>
      <c r="X309" s="143"/>
      <c r="Y309" s="143"/>
      <c r="Z309" s="143"/>
      <c r="AA309" s="143"/>
    </row>
    <row r="310" spans="1:27" ht="22.8" x14ac:dyDescent="0.3">
      <c r="A310" s="70">
        <f>'SlNr für Antrag §24a'!B306</f>
        <v>31223</v>
      </c>
      <c r="B310" s="70" t="str">
        <f>'SlNr für Antrag §24a'!C306</f>
        <v/>
      </c>
      <c r="C310" s="70" t="str">
        <f>IF('SlNr für Antrag §24a'!D306&lt;&gt;"",'SlNr für Antrag §24a'!D306,"")</f>
        <v>g</v>
      </c>
      <c r="D310" s="70" t="str">
        <f>'SlNr für Antrag §24a'!H306</f>
        <v>Stäube, Aschen und Krätzen aus sonstigen Schmelzprozessen</v>
      </c>
      <c r="E310" s="70" t="str">
        <f>'SlNr für Antrag §24a'!I306</f>
        <v xml:space="preserve"> </v>
      </c>
      <c r="F310" s="69" t="str">
        <f>IF(AND('SlNr für Antrag §24a'!S306="x",'SlNr für Antrag §24a'!T306="x"),'SlNr für Antrag §24a'!U306,IF('SlNr für Antrag §24a'!S306="x","--",IF('SlNr für Antrag §24a'!T306="x",'SlNr für Antrag §24a'!U306,"**")))</f>
        <v>**</v>
      </c>
      <c r="G310" s="69" t="str">
        <f>(IF('SlNr für Antrag §24a'!AL306&lt;&gt;"",'SlNr für Antrag §24a'!AL306&amp;K310,IF(K310&lt;&gt;"",K310,IF('SlNr für Antrag §24a'!V306="X","?","**"))))</f>
        <v>**</v>
      </c>
      <c r="H310" s="131"/>
      <c r="I310" s="124"/>
      <c r="J310" s="118">
        <f>'SlNr für Antrag §24a'!AM306</f>
        <v>0</v>
      </c>
      <c r="K310" s="121"/>
      <c r="L310" s="121" t="str">
        <f>'SlNr für Antrag §24a'!AT306</f>
        <v>Ja</v>
      </c>
      <c r="M310" s="161" t="str">
        <f>'SlNr für Antrag §24a'!AV306</f>
        <v>-</v>
      </c>
      <c r="N310" s="157" t="str">
        <f>IF('SlNr für Antrag §24a'!AU306&gt;0,"Wird auto. genehmigt!","")</f>
        <v/>
      </c>
      <c r="P310" s="96" t="str">
        <f>'SlNr für Antrag §24a'!AP306</f>
        <v/>
      </c>
      <c r="R310" s="143"/>
      <c r="S310" s="163"/>
      <c r="T310" s="143"/>
      <c r="U310" s="163"/>
      <c r="V310" s="143"/>
      <c r="W310" s="143"/>
      <c r="X310" s="143"/>
      <c r="Y310" s="143"/>
      <c r="Z310" s="143"/>
      <c r="AA310" s="143"/>
    </row>
    <row r="311" spans="1:27" ht="22.8" x14ac:dyDescent="0.25">
      <c r="A311" s="70">
        <f>'SlNr für Antrag §24a'!B307</f>
        <v>31223</v>
      </c>
      <c r="B311" s="70" t="str">
        <f>'SlNr für Antrag §24a'!C307</f>
        <v>51</v>
      </c>
      <c r="C311" s="70" t="str">
        <f>IF('SlNr für Antrag §24a'!D307&lt;&gt;"",'SlNr für Antrag §24a'!D307,"")</f>
        <v/>
      </c>
      <c r="D311" s="70" t="str">
        <f>'SlNr für Antrag §24a'!H307</f>
        <v>Stäube, Aschen und Krätzen aus sonstigen Schmelzprozessen</v>
      </c>
      <c r="E311" s="70" t="str">
        <f>'SlNr für Antrag §24a'!I307</f>
        <v>aus der thermischen Kupfer- oder Zinkmetallurgie</v>
      </c>
      <c r="F311" s="69" t="str">
        <f>IF(AND('SlNr für Antrag §24a'!S307="x",'SlNr für Antrag §24a'!T307="x"),'SlNr für Antrag §24a'!U307,IF('SlNr für Antrag §24a'!S307="x","--",IF('SlNr für Antrag §24a'!T307="x",'SlNr für Antrag §24a'!U307,"**")))</f>
        <v>--</v>
      </c>
      <c r="G311" s="69" t="str">
        <f>(IF('SlNr für Antrag §24a'!AL307&lt;&gt;"",'SlNr für Antrag §24a'!AL307&amp;K311,IF(K311&lt;&gt;"",K311,IF('SlNr für Antrag §24a'!V307="X","?","**"))))</f>
        <v>**</v>
      </c>
      <c r="H311" s="131"/>
      <c r="I311" s="124"/>
      <c r="J311" s="118">
        <f>'SlNr für Antrag §24a'!AM307</f>
        <v>0</v>
      </c>
      <c r="K311" s="121"/>
      <c r="L311" s="121" t="str">
        <f>'SlNr für Antrag §24a'!AT307</f>
        <v>Nein</v>
      </c>
      <c r="M311" s="161" t="str">
        <f>'SlNr für Antrag §24a'!AV307</f>
        <v>-</v>
      </c>
      <c r="N311" s="157" t="str">
        <f>IF('SlNr für Antrag §24a'!AU307&gt;0,"Wird auto. genehmigt!","")</f>
        <v/>
      </c>
      <c r="P311" s="96" t="str">
        <f>'SlNr für Antrag §24a'!AP307</f>
        <v>X</v>
      </c>
      <c r="R311" s="143"/>
      <c r="S311" s="143"/>
      <c r="T311" s="143"/>
      <c r="U311" s="143"/>
      <c r="V311" s="143"/>
      <c r="W311" s="143"/>
      <c r="X311" s="143"/>
      <c r="Y311" s="143"/>
      <c r="Z311" s="143"/>
      <c r="AA311" s="143"/>
    </row>
    <row r="312" spans="1:27" ht="22.8" x14ac:dyDescent="0.25">
      <c r="A312" s="70">
        <f>'SlNr für Antrag §24a'!B308</f>
        <v>31223</v>
      </c>
      <c r="B312" s="70" t="str">
        <f>'SlNr für Antrag §24a'!C308</f>
        <v>88</v>
      </c>
      <c r="C312" s="70" t="str">
        <f>IF('SlNr für Antrag §24a'!D308&lt;&gt;"",'SlNr für Antrag §24a'!D308,"")</f>
        <v/>
      </c>
      <c r="D312" s="70" t="str">
        <f>'SlNr für Antrag §24a'!H308</f>
        <v>Stäube, Aschen und Krätzen aus sonstigen Schmelzprozessen</v>
      </c>
      <c r="E312" s="70" t="str">
        <f>'SlNr für Antrag §24a'!I308</f>
        <v>ausgestuft</v>
      </c>
      <c r="F312" s="69" t="str">
        <f>IF(AND('SlNr für Antrag §24a'!S308="x",'SlNr für Antrag §24a'!T308="x"),'SlNr für Antrag §24a'!U308,IF('SlNr für Antrag §24a'!S308="x","--",IF('SlNr für Antrag §24a'!T308="x",'SlNr für Antrag §24a'!U308,"**")))</f>
        <v>**</v>
      </c>
      <c r="G312" s="69" t="str">
        <f>(IF('SlNr für Antrag §24a'!AL308&lt;&gt;"",'SlNr für Antrag §24a'!AL308&amp;K312,IF(K312&lt;&gt;"",K312,IF('SlNr für Antrag §24a'!V308="X","?","**"))))</f>
        <v>**</v>
      </c>
      <c r="H312" s="131"/>
      <c r="I312" s="124"/>
      <c r="J312" s="118">
        <f>'SlNr für Antrag §24a'!AM308</f>
        <v>0</v>
      </c>
      <c r="K312" s="121"/>
      <c r="L312" s="121" t="str">
        <f>'SlNr für Antrag §24a'!AT308</f>
        <v>Ja</v>
      </c>
      <c r="M312" s="161" t="str">
        <f>'SlNr für Antrag §24a'!AV308</f>
        <v>-</v>
      </c>
      <c r="N312" s="157" t="str">
        <f>IF('SlNr für Antrag §24a'!AU308&gt;0,"Wird auto. genehmigt!","")</f>
        <v/>
      </c>
      <c r="P312" s="96" t="str">
        <f>'SlNr für Antrag §24a'!AP308</f>
        <v/>
      </c>
      <c r="R312" s="143"/>
      <c r="S312" s="143"/>
      <c r="T312" s="143"/>
      <c r="U312" s="143"/>
      <c r="V312" s="143"/>
      <c r="W312" s="143"/>
      <c r="X312" s="143"/>
      <c r="Y312" s="143"/>
      <c r="Z312" s="143"/>
      <c r="AA312" s="143"/>
    </row>
    <row r="313" spans="1:27" ht="22.8" x14ac:dyDescent="0.25">
      <c r="A313" s="70">
        <f>'SlNr für Antrag §24a'!B309</f>
        <v>31223</v>
      </c>
      <c r="B313" s="70" t="str">
        <f>'SlNr für Antrag §24a'!C309</f>
        <v>91</v>
      </c>
      <c r="C313" s="70" t="str">
        <f>IF('SlNr für Antrag §24a'!D309&lt;&gt;"",'SlNr für Antrag §24a'!D309,"")</f>
        <v>g</v>
      </c>
      <c r="D313" s="70" t="str">
        <f>'SlNr für Antrag §24a'!H309</f>
        <v>Stäube, Aschen und Krätzen aus sonstigen Schmelzprozessen</v>
      </c>
      <c r="E313" s="70" t="str">
        <f>'SlNr für Antrag §24a'!I309</f>
        <v>verfestigt, immobilisiert oder stabilisiert</v>
      </c>
      <c r="F313" s="69" t="str">
        <f>IF(AND('SlNr für Antrag §24a'!S309="x",'SlNr für Antrag §24a'!T309="x"),'SlNr für Antrag §24a'!U309,IF('SlNr für Antrag §24a'!S309="x","--",IF('SlNr für Antrag §24a'!T309="x",'SlNr für Antrag §24a'!U309,"**")))</f>
        <v>**</v>
      </c>
      <c r="G313" s="69" t="str">
        <f>(IF('SlNr für Antrag §24a'!AL309&lt;&gt;"",'SlNr für Antrag §24a'!AL309&amp;K313,IF(K313&lt;&gt;"",K313,IF('SlNr für Antrag §24a'!V309="X","?","**"))))</f>
        <v>**</v>
      </c>
      <c r="H313" s="131"/>
      <c r="I313" s="124"/>
      <c r="J313" s="118">
        <f>'SlNr für Antrag §24a'!AM309</f>
        <v>0</v>
      </c>
      <c r="K313" s="121"/>
      <c r="L313" s="121" t="str">
        <f>'SlNr für Antrag §24a'!AT309</f>
        <v>Ja</v>
      </c>
      <c r="M313" s="161" t="str">
        <f>'SlNr für Antrag §24a'!AV309</f>
        <v>-</v>
      </c>
      <c r="N313" s="157" t="str">
        <f>IF('SlNr für Antrag §24a'!AU309&gt;0,"Wird auto. genehmigt!","")</f>
        <v/>
      </c>
      <c r="P313" s="96" t="str">
        <f>'SlNr für Antrag §24a'!AP309</f>
        <v/>
      </c>
      <c r="R313" s="143"/>
      <c r="S313" s="143"/>
      <c r="T313" s="143"/>
      <c r="U313" s="143"/>
      <c r="V313" s="143"/>
      <c r="W313" s="143"/>
      <c r="X313" s="143"/>
      <c r="Y313" s="143"/>
      <c r="Z313" s="143"/>
      <c r="AA313" s="143"/>
    </row>
    <row r="314" spans="1:27" x14ac:dyDescent="0.25">
      <c r="A314" s="70">
        <f>'SlNr für Antrag §24a'!B310</f>
        <v>31224</v>
      </c>
      <c r="B314" s="70" t="str">
        <f>'SlNr für Antrag §24a'!C310</f>
        <v/>
      </c>
      <c r="C314" s="70" t="str">
        <f>IF('SlNr für Antrag §24a'!D310&lt;&gt;"",'SlNr für Antrag §24a'!D310,"")</f>
        <v>g</v>
      </c>
      <c r="D314" s="70" t="str">
        <f>'SlNr für Antrag §24a'!H310</f>
        <v>Metallkrätze, gasbildend</v>
      </c>
      <c r="E314" s="70" t="str">
        <f>'SlNr für Antrag §24a'!I310</f>
        <v xml:space="preserve"> </v>
      </c>
      <c r="F314" s="69" t="str">
        <f>IF(AND('SlNr für Antrag §24a'!S310="x",'SlNr für Antrag §24a'!T310="x"),'SlNr für Antrag §24a'!U310,IF('SlNr für Antrag §24a'!S310="x","--",IF('SlNr für Antrag §24a'!T310="x",'SlNr für Antrag §24a'!U310,"**")))</f>
        <v>**</v>
      </c>
      <c r="G314" s="69" t="str">
        <f>(IF('SlNr für Antrag §24a'!AL310&lt;&gt;"",'SlNr für Antrag §24a'!AL310&amp;K314,IF(K314&lt;&gt;"",K314,IF('SlNr für Antrag §24a'!V310="X","?","**"))))</f>
        <v>**</v>
      </c>
      <c r="H314" s="131"/>
      <c r="I314" s="124"/>
      <c r="J314" s="118">
        <f>'SlNr für Antrag §24a'!AM310</f>
        <v>0</v>
      </c>
      <c r="K314" s="121"/>
      <c r="L314" s="121" t="str">
        <f>'SlNr für Antrag §24a'!AT310</f>
        <v>Ja</v>
      </c>
      <c r="M314" s="161" t="str">
        <f>'SlNr für Antrag §24a'!AV310</f>
        <v>-</v>
      </c>
      <c r="N314" s="157" t="str">
        <f>IF('SlNr für Antrag §24a'!AU310&gt;0,"Wird auto. genehmigt!","")</f>
        <v/>
      </c>
      <c r="P314" s="96" t="str">
        <f>'SlNr für Antrag §24a'!AP310</f>
        <v/>
      </c>
      <c r="R314" s="143"/>
      <c r="S314" s="143"/>
      <c r="T314" s="143"/>
      <c r="U314" s="143"/>
      <c r="V314" s="143"/>
      <c r="W314" s="143"/>
      <c r="X314" s="143"/>
      <c r="Y314" s="143"/>
      <c r="Z314" s="143"/>
      <c r="AA314" s="143"/>
    </row>
    <row r="315" spans="1:27" ht="22.8" x14ac:dyDescent="0.25">
      <c r="A315" s="70">
        <f>'SlNr für Antrag §24a'!B311</f>
        <v>31224</v>
      </c>
      <c r="B315" s="70" t="str">
        <f>'SlNr für Antrag §24a'!C311</f>
        <v>91</v>
      </c>
      <c r="C315" s="70" t="str">
        <f>IF('SlNr für Antrag §24a'!D311&lt;&gt;"",'SlNr für Antrag §24a'!D311,"")</f>
        <v>g</v>
      </c>
      <c r="D315" s="70" t="str">
        <f>'SlNr für Antrag §24a'!H311</f>
        <v>Metallkrätze, gasbildend</v>
      </c>
      <c r="E315" s="70" t="str">
        <f>'SlNr für Antrag §24a'!I311</f>
        <v>verfestigt, immobilisiert oder stabilisiert</v>
      </c>
      <c r="F315" s="69" t="str">
        <f>IF(AND('SlNr für Antrag §24a'!S311="x",'SlNr für Antrag §24a'!T311="x"),'SlNr für Antrag §24a'!U311,IF('SlNr für Antrag §24a'!S311="x","--",IF('SlNr für Antrag §24a'!T311="x",'SlNr für Antrag §24a'!U311,"**")))</f>
        <v>**</v>
      </c>
      <c r="G315" s="69" t="str">
        <f>(IF('SlNr für Antrag §24a'!AL311&lt;&gt;"",'SlNr für Antrag §24a'!AL311&amp;K315,IF(K315&lt;&gt;"",K315,IF('SlNr für Antrag §24a'!V311="X","?","**"))))</f>
        <v>**</v>
      </c>
      <c r="H315" s="131"/>
      <c r="I315" s="124"/>
      <c r="J315" s="118">
        <f>'SlNr für Antrag §24a'!AM311</f>
        <v>0</v>
      </c>
      <c r="K315" s="121"/>
      <c r="L315" s="121" t="str">
        <f>'SlNr für Antrag §24a'!AT311</f>
        <v>Ja</v>
      </c>
      <c r="M315" s="161" t="str">
        <f>'SlNr für Antrag §24a'!AV311</f>
        <v>-</v>
      </c>
      <c r="N315" s="157" t="str">
        <f>IF('SlNr für Antrag §24a'!AU311&gt;0,"Wird auto. genehmigt!","")</f>
        <v/>
      </c>
      <c r="P315" s="96" t="str">
        <f>'SlNr für Antrag §24a'!AP311</f>
        <v/>
      </c>
      <c r="R315" s="143"/>
      <c r="S315" s="143"/>
      <c r="T315" s="143"/>
      <c r="U315" s="143"/>
      <c r="V315" s="143"/>
      <c r="W315" s="143"/>
      <c r="X315" s="143"/>
      <c r="Y315" s="143"/>
      <c r="Z315" s="143"/>
      <c r="AA315" s="143"/>
    </row>
    <row r="316" spans="1:27" ht="22.8" x14ac:dyDescent="0.25">
      <c r="A316" s="70">
        <f>'SlNr für Antrag §24a'!B312</f>
        <v>31301</v>
      </c>
      <c r="B316" s="70" t="str">
        <f>'SlNr für Antrag §24a'!C312</f>
        <v/>
      </c>
      <c r="C316" s="70" t="str">
        <f>IF('SlNr für Antrag §24a'!D312&lt;&gt;"",'SlNr für Antrag §24a'!D312,"")</f>
        <v/>
      </c>
      <c r="D316" s="70" t="str">
        <f>'SlNr für Antrag §24a'!H312</f>
        <v>Flugaschen und -stäube aus sonstigen Feuerungsanlagen</v>
      </c>
      <c r="E316" s="70" t="str">
        <f>'SlNr für Antrag §24a'!I312</f>
        <v xml:space="preserve"> </v>
      </c>
      <c r="F316" s="69" t="str">
        <f>IF(AND('SlNr für Antrag §24a'!S312="x",'SlNr für Antrag §24a'!T312="x"),'SlNr für Antrag §24a'!U312,IF('SlNr für Antrag §24a'!S312="x","--",IF('SlNr für Antrag §24a'!T312="x",'SlNr für Antrag §24a'!U312,"**")))</f>
        <v>--</v>
      </c>
      <c r="G316" s="69" t="str">
        <f>(IF('SlNr für Antrag §24a'!AL312&lt;&gt;"",'SlNr für Antrag §24a'!AL312&amp;K316,IF(K316&lt;&gt;"",K316,IF('SlNr für Antrag §24a'!V312="X","?","**"))))</f>
        <v>**</v>
      </c>
      <c r="H316" s="131"/>
      <c r="I316" s="124"/>
      <c r="J316" s="118">
        <f>'SlNr für Antrag §24a'!AM312</f>
        <v>0</v>
      </c>
      <c r="K316" s="121"/>
      <c r="L316" s="121" t="str">
        <f>'SlNr für Antrag §24a'!AT312</f>
        <v>Nein</v>
      </c>
      <c r="M316" s="161" t="str">
        <f>'SlNr für Antrag §24a'!AV312</f>
        <v>-</v>
      </c>
      <c r="N316" s="157" t="str">
        <f>IF('SlNr für Antrag §24a'!AU312&gt;0,"Wird auto. genehmigt!","")</f>
        <v/>
      </c>
      <c r="P316" s="96" t="str">
        <f>'SlNr für Antrag §24a'!AP312</f>
        <v>X</v>
      </c>
      <c r="R316" s="143"/>
      <c r="S316" s="143"/>
      <c r="T316" s="143"/>
      <c r="U316" s="143"/>
      <c r="V316" s="143"/>
      <c r="W316" s="143"/>
      <c r="X316" s="143"/>
      <c r="Y316" s="143"/>
      <c r="Z316" s="143"/>
      <c r="AA316" s="143"/>
    </row>
    <row r="317" spans="1:27" ht="22.8" x14ac:dyDescent="0.25">
      <c r="A317" s="70">
        <f>'SlNr für Antrag §24a'!B313</f>
        <v>31301</v>
      </c>
      <c r="B317" s="70" t="str">
        <f>'SlNr für Antrag §24a'!C313</f>
        <v>77</v>
      </c>
      <c r="C317" s="70" t="str">
        <f>IF('SlNr für Antrag §24a'!D313&lt;&gt;"",'SlNr für Antrag §24a'!D313,"")</f>
        <v>g</v>
      </c>
      <c r="D317" s="70" t="str">
        <f>'SlNr für Antrag §24a'!H313</f>
        <v>Flugaschen und -stäube aus sonstigen Feuerungsanlagen</v>
      </c>
      <c r="E317" s="70" t="str">
        <f>'SlNr für Antrag §24a'!I313</f>
        <v>gefährlich kontaminiert</v>
      </c>
      <c r="F317" s="69" t="str">
        <f>IF(AND('SlNr für Antrag §24a'!S313="x",'SlNr für Antrag §24a'!T313="x"),'SlNr für Antrag §24a'!U313,IF('SlNr für Antrag §24a'!S313="x","--",IF('SlNr für Antrag §24a'!T313="x",'SlNr für Antrag §24a'!U313,"**")))</f>
        <v>**</v>
      </c>
      <c r="G317" s="69" t="str">
        <f>(IF('SlNr für Antrag §24a'!AL313&lt;&gt;"",'SlNr für Antrag §24a'!AL313&amp;K317,IF(K317&lt;&gt;"",K317,IF('SlNr für Antrag §24a'!V313="X","?","**"))))</f>
        <v>**</v>
      </c>
      <c r="H317" s="131"/>
      <c r="I317" s="124"/>
      <c r="J317" s="118">
        <f>'SlNr für Antrag §24a'!AM313</f>
        <v>0</v>
      </c>
      <c r="K317" s="121"/>
      <c r="L317" s="121" t="str">
        <f>'SlNr für Antrag §24a'!AT313</f>
        <v>Ja</v>
      </c>
      <c r="M317" s="161" t="str">
        <f>'SlNr für Antrag §24a'!AV313</f>
        <v>-</v>
      </c>
      <c r="N317" s="157" t="str">
        <f>IF('SlNr für Antrag §24a'!AU313&gt;0,"Wird auto. genehmigt!","")</f>
        <v/>
      </c>
      <c r="P317" s="96" t="str">
        <f>'SlNr für Antrag §24a'!AP313</f>
        <v/>
      </c>
      <c r="R317" s="143"/>
      <c r="S317" s="143"/>
      <c r="T317" s="143"/>
      <c r="U317" s="143"/>
      <c r="V317" s="143"/>
      <c r="W317" s="143"/>
      <c r="X317" s="143"/>
      <c r="Y317" s="143"/>
      <c r="Z317" s="143"/>
      <c r="AA317" s="143"/>
    </row>
    <row r="318" spans="1:27" ht="22.8" x14ac:dyDescent="0.25">
      <c r="A318" s="70">
        <f>'SlNr für Antrag §24a'!B314</f>
        <v>31301</v>
      </c>
      <c r="B318" s="70" t="str">
        <f>'SlNr für Antrag §24a'!C314</f>
        <v>91</v>
      </c>
      <c r="C318" s="70" t="str">
        <f>IF('SlNr für Antrag §24a'!D314&lt;&gt;"",'SlNr für Antrag §24a'!D314,"")</f>
        <v/>
      </c>
      <c r="D318" s="70" t="str">
        <f>'SlNr für Antrag §24a'!H314</f>
        <v>Flugaschen und -stäube aus sonstigen Feuerungsanlagen</v>
      </c>
      <c r="E318" s="70" t="str">
        <f>'SlNr für Antrag §24a'!I314</f>
        <v>verfestigt, immobilisiert oder stabilisiert</v>
      </c>
      <c r="F318" s="69" t="str">
        <f>IF(AND('SlNr für Antrag §24a'!S314="x",'SlNr für Antrag §24a'!T314="x"),'SlNr für Antrag §24a'!U314,IF('SlNr für Antrag §24a'!S314="x","--",IF('SlNr für Antrag §24a'!T314="x",'SlNr für Antrag §24a'!U314,"**")))</f>
        <v>**</v>
      </c>
      <c r="G318" s="69" t="str">
        <f>(IF('SlNr für Antrag §24a'!AL314&lt;&gt;"",'SlNr für Antrag §24a'!AL314&amp;K318,IF(K318&lt;&gt;"",K318,IF('SlNr für Antrag §24a'!V314="X","?","**"))))</f>
        <v>**</v>
      </c>
      <c r="H318" s="131"/>
      <c r="I318" s="124"/>
      <c r="J318" s="118">
        <f>'SlNr für Antrag §24a'!AM314</f>
        <v>0</v>
      </c>
      <c r="K318" s="121"/>
      <c r="L318" s="121" t="str">
        <f>'SlNr für Antrag §24a'!AT314</f>
        <v>Ja</v>
      </c>
      <c r="M318" s="161" t="str">
        <f>'SlNr für Antrag §24a'!AV314</f>
        <v>-</v>
      </c>
      <c r="N318" s="157" t="str">
        <f>IF('SlNr für Antrag §24a'!AU314&gt;0,"Wird auto. genehmigt!","")</f>
        <v/>
      </c>
      <c r="P318" s="96" t="str">
        <f>'SlNr für Antrag §24a'!AP314</f>
        <v/>
      </c>
      <c r="R318" s="143"/>
      <c r="S318" s="143"/>
      <c r="T318" s="143"/>
      <c r="U318" s="143"/>
      <c r="V318" s="143"/>
      <c r="W318" s="143"/>
      <c r="X318" s="143"/>
      <c r="Y318" s="143"/>
      <c r="Z318" s="143"/>
      <c r="AA318" s="143"/>
    </row>
    <row r="319" spans="1:27" x14ac:dyDescent="0.25">
      <c r="A319" s="70">
        <f>'SlNr für Antrag §24a'!B315</f>
        <v>31305</v>
      </c>
      <c r="B319" s="70" t="str">
        <f>'SlNr für Antrag §24a'!C315</f>
        <v/>
      </c>
      <c r="C319" s="70" t="str">
        <f>IF('SlNr für Antrag §24a'!D315&lt;&gt;"",'SlNr für Antrag §24a'!D315,"")</f>
        <v/>
      </c>
      <c r="D319" s="70" t="str">
        <f>'SlNr für Antrag §24a'!H315</f>
        <v>Kohlenasche</v>
      </c>
      <c r="E319" s="70" t="str">
        <f>'SlNr für Antrag §24a'!I315</f>
        <v xml:space="preserve"> </v>
      </c>
      <c r="F319" s="69" t="str">
        <f>IF(AND('SlNr für Antrag §24a'!S315="x",'SlNr für Antrag §24a'!T315="x"),'SlNr für Antrag §24a'!U315,IF('SlNr für Antrag §24a'!S315="x","--",IF('SlNr für Antrag §24a'!T315="x",'SlNr für Antrag §24a'!U315,"**")))</f>
        <v>--</v>
      </c>
      <c r="G319" s="69" t="str">
        <f>(IF('SlNr für Antrag §24a'!AL315&lt;&gt;"",'SlNr für Antrag §24a'!AL315&amp;K319,IF(K319&lt;&gt;"",K319,IF('SlNr für Antrag §24a'!V315="X","?","**"))))</f>
        <v>**</v>
      </c>
      <c r="H319" s="131"/>
      <c r="I319" s="124"/>
      <c r="J319" s="118">
        <f>'SlNr für Antrag §24a'!AM315</f>
        <v>0</v>
      </c>
      <c r="K319" s="121"/>
      <c r="L319" s="121" t="str">
        <f>'SlNr für Antrag §24a'!AT315</f>
        <v>Nein</v>
      </c>
      <c r="M319" s="161" t="str">
        <f>'SlNr für Antrag §24a'!AV315</f>
        <v>-</v>
      </c>
      <c r="N319" s="157" t="str">
        <f>IF('SlNr für Antrag §24a'!AU315&gt;0,"Wird auto. genehmigt!","")</f>
        <v/>
      </c>
      <c r="P319" s="96" t="str">
        <f>'SlNr für Antrag §24a'!AP315</f>
        <v>X</v>
      </c>
      <c r="R319" s="143"/>
      <c r="S319" s="143"/>
      <c r="T319" s="143"/>
      <c r="U319" s="143"/>
      <c r="V319" s="143"/>
      <c r="W319" s="143"/>
      <c r="X319" s="143"/>
      <c r="Y319" s="143"/>
      <c r="Z319" s="143"/>
      <c r="AA319" s="143"/>
    </row>
    <row r="320" spans="1:27" x14ac:dyDescent="0.25">
      <c r="A320" s="70">
        <f>'SlNr für Antrag §24a'!B316</f>
        <v>31305</v>
      </c>
      <c r="B320" s="70" t="str">
        <f>'SlNr für Antrag §24a'!C316</f>
        <v>77</v>
      </c>
      <c r="C320" s="70" t="str">
        <f>IF('SlNr für Antrag §24a'!D316&lt;&gt;"",'SlNr für Antrag §24a'!D316,"")</f>
        <v>g</v>
      </c>
      <c r="D320" s="70" t="str">
        <f>'SlNr für Antrag §24a'!H316</f>
        <v>Kohlenasche</v>
      </c>
      <c r="E320" s="70" t="str">
        <f>'SlNr für Antrag §24a'!I316</f>
        <v>gefährlich kontaminiert</v>
      </c>
      <c r="F320" s="69" t="str">
        <f>IF(AND('SlNr für Antrag §24a'!S316="x",'SlNr für Antrag §24a'!T316="x"),'SlNr für Antrag §24a'!U316,IF('SlNr für Antrag §24a'!S316="x","--",IF('SlNr für Antrag §24a'!T316="x",'SlNr für Antrag §24a'!U316,"**")))</f>
        <v>**</v>
      </c>
      <c r="G320" s="69" t="str">
        <f>(IF('SlNr für Antrag §24a'!AL316&lt;&gt;"",'SlNr für Antrag §24a'!AL316&amp;K320,IF(K320&lt;&gt;"",K320,IF('SlNr für Antrag §24a'!V316="X","?","**"))))</f>
        <v>**</v>
      </c>
      <c r="H320" s="131"/>
      <c r="I320" s="124"/>
      <c r="J320" s="118">
        <f>'SlNr für Antrag §24a'!AM316</f>
        <v>0</v>
      </c>
      <c r="K320" s="121"/>
      <c r="L320" s="121" t="str">
        <f>'SlNr für Antrag §24a'!AT316</f>
        <v>Ja</v>
      </c>
      <c r="M320" s="161" t="str">
        <f>'SlNr für Antrag §24a'!AV316</f>
        <v>-</v>
      </c>
      <c r="N320" s="157" t="str">
        <f>IF('SlNr für Antrag §24a'!AU316&gt;0,"Wird auto. genehmigt!","")</f>
        <v/>
      </c>
      <c r="P320" s="96" t="str">
        <f>'SlNr für Antrag §24a'!AP316</f>
        <v/>
      </c>
      <c r="R320" s="143"/>
      <c r="S320" s="143"/>
      <c r="T320" s="143"/>
      <c r="U320" s="143"/>
      <c r="V320" s="143"/>
      <c r="W320" s="143"/>
      <c r="X320" s="143"/>
      <c r="Y320" s="143"/>
      <c r="Z320" s="143"/>
      <c r="AA320" s="143"/>
    </row>
    <row r="321" spans="1:27" ht="22.8" x14ac:dyDescent="0.25">
      <c r="A321" s="70">
        <f>'SlNr für Antrag §24a'!B317</f>
        <v>31305</v>
      </c>
      <c r="B321" s="70" t="str">
        <f>'SlNr für Antrag §24a'!C317</f>
        <v>91</v>
      </c>
      <c r="C321" s="70" t="str">
        <f>IF('SlNr für Antrag §24a'!D317&lt;&gt;"",'SlNr für Antrag §24a'!D317,"")</f>
        <v/>
      </c>
      <c r="D321" s="70" t="str">
        <f>'SlNr für Antrag §24a'!H317</f>
        <v>Kohlenasche</v>
      </c>
      <c r="E321" s="70" t="str">
        <f>'SlNr für Antrag §24a'!I317</f>
        <v>verfestigt, immobilisiert oder stabilisiert</v>
      </c>
      <c r="F321" s="69" t="str">
        <f>IF(AND('SlNr für Antrag §24a'!S317="x",'SlNr für Antrag §24a'!T317="x"),'SlNr für Antrag §24a'!U317,IF('SlNr für Antrag §24a'!S317="x","--",IF('SlNr für Antrag §24a'!T317="x",'SlNr für Antrag §24a'!U317,"**")))</f>
        <v>**</v>
      </c>
      <c r="G321" s="69" t="str">
        <f>(IF('SlNr für Antrag §24a'!AL317&lt;&gt;"",'SlNr für Antrag §24a'!AL317&amp;K321,IF(K321&lt;&gt;"",K321,IF('SlNr für Antrag §24a'!V317="X","?","**"))))</f>
        <v>**</v>
      </c>
      <c r="H321" s="131"/>
      <c r="I321" s="124"/>
      <c r="J321" s="118">
        <f>'SlNr für Antrag §24a'!AM317</f>
        <v>0</v>
      </c>
      <c r="K321" s="121"/>
      <c r="L321" s="121" t="str">
        <f>'SlNr für Antrag §24a'!AT317</f>
        <v>Ja</v>
      </c>
      <c r="M321" s="161" t="str">
        <f>'SlNr für Antrag §24a'!AV317</f>
        <v>-</v>
      </c>
      <c r="N321" s="157" t="str">
        <f>IF('SlNr für Antrag §24a'!AU317&gt;0,"Wird auto. genehmigt!","")</f>
        <v/>
      </c>
      <c r="P321" s="96" t="str">
        <f>'SlNr für Antrag §24a'!AP317</f>
        <v/>
      </c>
      <c r="R321" s="143"/>
      <c r="S321" s="143"/>
      <c r="T321" s="143"/>
      <c r="U321" s="143"/>
      <c r="V321" s="143"/>
      <c r="W321" s="143"/>
      <c r="X321" s="143"/>
      <c r="Y321" s="143"/>
      <c r="Z321" s="143"/>
      <c r="AA321" s="143"/>
    </row>
    <row r="322" spans="1:27" ht="22.8" x14ac:dyDescent="0.25">
      <c r="A322" s="70">
        <f>'SlNr für Antrag §24a'!B318</f>
        <v>31306</v>
      </c>
      <c r="B322" s="70" t="str">
        <f>'SlNr für Antrag §24a'!C318</f>
        <v/>
      </c>
      <c r="C322" s="70" t="str">
        <f>IF('SlNr für Antrag §24a'!D318&lt;&gt;"",'SlNr für Antrag §24a'!D318,"")</f>
        <v/>
      </c>
      <c r="D322" s="70" t="str">
        <f>'SlNr für Antrag §24a'!H318</f>
        <v>Holzasche, Strohasche (Pflanzenasche)</v>
      </c>
      <c r="E322" s="70" t="str">
        <f>'SlNr für Antrag §24a'!I318</f>
        <v xml:space="preserve"> </v>
      </c>
      <c r="F322" s="69" t="str">
        <f>IF(AND('SlNr für Antrag §24a'!S318="x",'SlNr für Antrag §24a'!T318="x"),'SlNr für Antrag §24a'!U318,IF('SlNr für Antrag §24a'!S318="x","--",IF('SlNr für Antrag §24a'!T318="x",'SlNr für Antrag §24a'!U318,"**")))</f>
        <v>--</v>
      </c>
      <c r="G322" s="69" t="str">
        <f>(IF('SlNr für Antrag §24a'!AL318&lt;&gt;"",'SlNr für Antrag §24a'!AL318&amp;K322,IF(K322&lt;&gt;"",K322,IF('SlNr für Antrag §24a'!V318="X","?","**"))))</f>
        <v>**</v>
      </c>
      <c r="H322" s="131"/>
      <c r="I322" s="124"/>
      <c r="J322" s="118">
        <f>'SlNr für Antrag §24a'!AM318</f>
        <v>0</v>
      </c>
      <c r="K322" s="121"/>
      <c r="L322" s="121" t="str">
        <f>'SlNr für Antrag §24a'!AT318</f>
        <v>Nein</v>
      </c>
      <c r="M322" s="161" t="str">
        <f>'SlNr für Antrag §24a'!AV318</f>
        <v>-</v>
      </c>
      <c r="N322" s="157" t="str">
        <f>IF('SlNr für Antrag §24a'!AU318&gt;0,"Wird auto. genehmigt!","")</f>
        <v/>
      </c>
      <c r="P322" s="96" t="str">
        <f>'SlNr für Antrag §24a'!AP318</f>
        <v>X</v>
      </c>
      <c r="R322" s="143"/>
      <c r="S322" s="143"/>
      <c r="T322" s="143"/>
      <c r="U322" s="143"/>
      <c r="V322" s="143"/>
      <c r="W322" s="143"/>
      <c r="X322" s="143"/>
      <c r="Y322" s="143"/>
      <c r="Z322" s="143"/>
      <c r="AA322" s="143"/>
    </row>
    <row r="323" spans="1:27" ht="22.8" x14ac:dyDescent="0.25">
      <c r="A323" s="70">
        <f>'SlNr für Antrag §24a'!B319</f>
        <v>31306</v>
      </c>
      <c r="B323" s="70" t="str">
        <f>'SlNr für Antrag §24a'!C319</f>
        <v>77</v>
      </c>
      <c r="C323" s="70" t="str">
        <f>IF('SlNr für Antrag §24a'!D319&lt;&gt;"",'SlNr für Antrag §24a'!D319,"")</f>
        <v>g</v>
      </c>
      <c r="D323" s="70" t="str">
        <f>'SlNr für Antrag §24a'!H319</f>
        <v>Holzasche, Strohasche (Pflanzenasche)</v>
      </c>
      <c r="E323" s="70" t="str">
        <f>'SlNr für Antrag §24a'!I319</f>
        <v>gefährlich kontaminiert</v>
      </c>
      <c r="F323" s="69" t="str">
        <f>IF(AND('SlNr für Antrag §24a'!S319="x",'SlNr für Antrag §24a'!T319="x"),'SlNr für Antrag §24a'!U319,IF('SlNr für Antrag §24a'!S319="x","--",IF('SlNr für Antrag §24a'!T319="x",'SlNr für Antrag §24a'!U319,"**")))</f>
        <v>**</v>
      </c>
      <c r="G323" s="69" t="str">
        <f>(IF('SlNr für Antrag §24a'!AL319&lt;&gt;"",'SlNr für Antrag §24a'!AL319&amp;K323,IF(K323&lt;&gt;"",K323,IF('SlNr für Antrag §24a'!V319="X","?","**"))))</f>
        <v>**</v>
      </c>
      <c r="H323" s="131"/>
      <c r="I323" s="124"/>
      <c r="J323" s="118">
        <f>'SlNr für Antrag §24a'!AM319</f>
        <v>0</v>
      </c>
      <c r="K323" s="121"/>
      <c r="L323" s="121" t="str">
        <f>'SlNr für Antrag §24a'!AT319</f>
        <v>Ja</v>
      </c>
      <c r="M323" s="161" t="str">
        <f>'SlNr für Antrag §24a'!AV319</f>
        <v>-</v>
      </c>
      <c r="N323" s="157" t="str">
        <f>IF('SlNr für Antrag §24a'!AU319&gt;0,"Wird auto. genehmigt!","")</f>
        <v/>
      </c>
      <c r="P323" s="96" t="str">
        <f>'SlNr für Antrag §24a'!AP319</f>
        <v/>
      </c>
      <c r="R323" s="143"/>
      <c r="S323" s="143"/>
      <c r="T323" s="143"/>
      <c r="U323" s="143"/>
      <c r="V323" s="143"/>
      <c r="W323" s="143"/>
      <c r="X323" s="143"/>
      <c r="Y323" s="143"/>
      <c r="Z323" s="143"/>
      <c r="AA323" s="143"/>
    </row>
    <row r="324" spans="1:27" ht="22.8" x14ac:dyDescent="0.25">
      <c r="A324" s="70">
        <f>'SlNr für Antrag §24a'!B320</f>
        <v>31306</v>
      </c>
      <c r="B324" s="70" t="str">
        <f>'SlNr für Antrag §24a'!C320</f>
        <v>91</v>
      </c>
      <c r="C324" s="70" t="str">
        <f>IF('SlNr für Antrag §24a'!D320&lt;&gt;"",'SlNr für Antrag §24a'!D320,"")</f>
        <v/>
      </c>
      <c r="D324" s="70" t="str">
        <f>'SlNr für Antrag §24a'!H320</f>
        <v>Holzasche, Strohasche (Pflanzenasche)</v>
      </c>
      <c r="E324" s="70" t="str">
        <f>'SlNr für Antrag §24a'!I320</f>
        <v>verfestigt, immobilisiert oder stabilisiert</v>
      </c>
      <c r="F324" s="69" t="str">
        <f>IF(AND('SlNr für Antrag §24a'!S320="x",'SlNr für Antrag §24a'!T320="x"),'SlNr für Antrag §24a'!U320,IF('SlNr für Antrag §24a'!S320="x","--",IF('SlNr für Antrag §24a'!T320="x",'SlNr für Antrag §24a'!U320,"**")))</f>
        <v>**</v>
      </c>
      <c r="G324" s="69" t="str">
        <f>(IF('SlNr für Antrag §24a'!AL320&lt;&gt;"",'SlNr für Antrag §24a'!AL320&amp;K324,IF(K324&lt;&gt;"",K324,IF('SlNr für Antrag §24a'!V320="X","?","**"))))</f>
        <v>**</v>
      </c>
      <c r="H324" s="131"/>
      <c r="I324" s="124"/>
      <c r="J324" s="118">
        <f>'SlNr für Antrag §24a'!AM320</f>
        <v>0</v>
      </c>
      <c r="K324" s="121"/>
      <c r="L324" s="121" t="str">
        <f>'SlNr für Antrag §24a'!AT320</f>
        <v>Ja</v>
      </c>
      <c r="M324" s="161" t="str">
        <f>'SlNr für Antrag §24a'!AV320</f>
        <v>-</v>
      </c>
      <c r="N324" s="157" t="str">
        <f>IF('SlNr für Antrag §24a'!AU320&gt;0,"Wird auto. genehmigt!","")</f>
        <v/>
      </c>
      <c r="P324" s="96" t="str">
        <f>'SlNr für Antrag §24a'!AP320</f>
        <v/>
      </c>
      <c r="R324" s="143"/>
      <c r="S324" s="143"/>
      <c r="T324" s="143"/>
      <c r="U324" s="143"/>
      <c r="V324" s="143"/>
      <c r="W324" s="143"/>
      <c r="X324" s="143"/>
      <c r="Y324" s="143"/>
      <c r="Z324" s="143"/>
      <c r="AA324" s="143"/>
    </row>
    <row r="325" spans="1:27" ht="22.8" x14ac:dyDescent="0.25">
      <c r="A325" s="70">
        <f>'SlNr für Antrag §24a'!B321</f>
        <v>31306</v>
      </c>
      <c r="B325" s="70" t="str">
        <f>'SlNr für Antrag §24a'!C321</f>
        <v>70</v>
      </c>
      <c r="C325" s="70" t="str">
        <f>IF('SlNr für Antrag §24a'!D321&lt;&gt;"",'SlNr für Antrag §24a'!D321,"")</f>
        <v/>
      </c>
      <c r="D325" s="70" t="str">
        <f>'SlNr für Antrag §24a'!H321</f>
        <v>Holzasche, Strohasche (Pflanzenasche)</v>
      </c>
      <c r="E325" s="70" t="str">
        <f>'SlNr für Antrag §24a'!I321</f>
        <v>Rostaschen</v>
      </c>
      <c r="F325" s="69" t="str">
        <f>IF(AND('SlNr für Antrag §24a'!S321="x",'SlNr für Antrag §24a'!T321="x"),'SlNr für Antrag §24a'!U321,IF('SlNr für Antrag §24a'!S321="x","--",IF('SlNr für Antrag §24a'!T321="x",'SlNr für Antrag §24a'!U321,"**")))</f>
        <v>--</v>
      </c>
      <c r="G325" s="69" t="str">
        <f>(IF('SlNr für Antrag §24a'!AL321&lt;&gt;"",'SlNr für Antrag §24a'!AL321&amp;K325,IF(K325&lt;&gt;"",K325,IF('SlNr für Antrag §24a'!V321="X","?","**"))))</f>
        <v>**</v>
      </c>
      <c r="H325" s="131"/>
      <c r="I325" s="124"/>
      <c r="J325" s="118">
        <f>'SlNr für Antrag §24a'!AM321</f>
        <v>0</v>
      </c>
      <c r="K325" s="121"/>
      <c r="L325" s="121" t="str">
        <f>'SlNr für Antrag §24a'!AT321</f>
        <v>Nein</v>
      </c>
      <c r="M325" s="161" t="str">
        <f>'SlNr für Antrag §24a'!AV321</f>
        <v>-</v>
      </c>
      <c r="N325" s="157" t="str">
        <f>IF('SlNr für Antrag §24a'!AU321&gt;0,"Wird auto. genehmigt!","")</f>
        <v/>
      </c>
      <c r="P325" s="96" t="str">
        <f>'SlNr für Antrag §24a'!AP321</f>
        <v>X</v>
      </c>
      <c r="R325" s="143"/>
      <c r="S325" s="143"/>
      <c r="T325" s="143"/>
      <c r="U325" s="143"/>
      <c r="V325" s="143"/>
      <c r="W325" s="143"/>
      <c r="X325" s="143"/>
      <c r="Y325" s="143"/>
      <c r="Z325" s="143"/>
      <c r="AA325" s="143"/>
    </row>
    <row r="326" spans="1:27" ht="22.8" x14ac:dyDescent="0.25">
      <c r="A326" s="70">
        <f>'SlNr für Antrag §24a'!B322</f>
        <v>31306</v>
      </c>
      <c r="B326" s="70" t="str">
        <f>'SlNr für Antrag §24a'!C322</f>
        <v>72</v>
      </c>
      <c r="C326" s="70" t="str">
        <f>IF('SlNr für Antrag §24a'!D322&lt;&gt;"",'SlNr für Antrag §24a'!D322,"")</f>
        <v/>
      </c>
      <c r="D326" s="70" t="str">
        <f>'SlNr für Antrag §24a'!H322</f>
        <v>Holzasche, Strohasche (Pflanzenasche)</v>
      </c>
      <c r="E326" s="70" t="str">
        <f>'SlNr für Antrag §24a'!I322</f>
        <v>Flugaschen</v>
      </c>
      <c r="F326" s="69" t="str">
        <f>IF(AND('SlNr für Antrag §24a'!S322="x",'SlNr für Antrag §24a'!T322="x"),'SlNr für Antrag §24a'!U322,IF('SlNr für Antrag §24a'!S322="x","--",IF('SlNr für Antrag §24a'!T322="x",'SlNr für Antrag §24a'!U322,"**")))</f>
        <v>--</v>
      </c>
      <c r="G326" s="69" t="str">
        <f>(IF('SlNr für Antrag §24a'!AL322&lt;&gt;"",'SlNr für Antrag §24a'!AL322&amp;K326,IF(K326&lt;&gt;"",K326,IF('SlNr für Antrag §24a'!V322="X","?","**"))))</f>
        <v>**</v>
      </c>
      <c r="H326" s="131"/>
      <c r="I326" s="124"/>
      <c r="J326" s="118">
        <f>'SlNr für Antrag §24a'!AM322</f>
        <v>0</v>
      </c>
      <c r="K326" s="121"/>
      <c r="L326" s="121" t="str">
        <f>'SlNr für Antrag §24a'!AT322</f>
        <v>Nein</v>
      </c>
      <c r="M326" s="161" t="str">
        <f>'SlNr für Antrag §24a'!AV322</f>
        <v>-</v>
      </c>
      <c r="N326" s="157" t="str">
        <f>IF('SlNr für Antrag §24a'!AU322&gt;0,"Wird auto. genehmigt!","")</f>
        <v/>
      </c>
      <c r="P326" s="96" t="str">
        <f>'SlNr für Antrag §24a'!AP322</f>
        <v>X</v>
      </c>
      <c r="R326" s="143"/>
      <c r="S326" s="143"/>
      <c r="T326" s="143"/>
      <c r="U326" s="143"/>
      <c r="V326" s="143"/>
      <c r="W326" s="143"/>
      <c r="X326" s="143"/>
      <c r="Y326" s="143"/>
      <c r="Z326" s="143"/>
      <c r="AA326" s="143"/>
    </row>
    <row r="327" spans="1:27" ht="22.8" x14ac:dyDescent="0.25">
      <c r="A327" s="70">
        <f>'SlNr für Antrag §24a'!B323</f>
        <v>31306</v>
      </c>
      <c r="B327" s="70" t="str">
        <f>'SlNr für Antrag §24a'!C323</f>
        <v>74</v>
      </c>
      <c r="C327" s="70" t="str">
        <f>IF('SlNr für Antrag §24a'!D323&lt;&gt;"",'SlNr für Antrag §24a'!D323,"")</f>
        <v/>
      </c>
      <c r="D327" s="70" t="str">
        <f>'SlNr für Antrag §24a'!H323</f>
        <v>Holzasche, Strohasche (Pflanzenasche)</v>
      </c>
      <c r="E327" s="70" t="str">
        <f>'SlNr für Antrag §24a'!I323</f>
        <v>Feinstflugaschen</v>
      </c>
      <c r="F327" s="69" t="str">
        <f>IF(AND('SlNr für Antrag §24a'!S323="x",'SlNr für Antrag §24a'!T323="x"),'SlNr für Antrag §24a'!U323,IF('SlNr für Antrag §24a'!S323="x","--",IF('SlNr für Antrag §24a'!T323="x",'SlNr für Antrag §24a'!U323,"**")))</f>
        <v>**</v>
      </c>
      <c r="G327" s="69" t="str">
        <f>(IF('SlNr für Antrag §24a'!AL323&lt;&gt;"",'SlNr für Antrag §24a'!AL323&amp;K327,IF(K327&lt;&gt;"",K327,IF('SlNr für Antrag §24a'!V323="X","?","**"))))</f>
        <v>**</v>
      </c>
      <c r="H327" s="131"/>
      <c r="I327" s="124"/>
      <c r="J327" s="118">
        <f>'SlNr für Antrag §24a'!AM323</f>
        <v>0</v>
      </c>
      <c r="K327" s="121"/>
      <c r="L327" s="121" t="str">
        <f>'SlNr für Antrag §24a'!AT323</f>
        <v>Ja</v>
      </c>
      <c r="M327" s="161" t="str">
        <f>'SlNr für Antrag §24a'!AV323</f>
        <v>-</v>
      </c>
      <c r="N327" s="157" t="str">
        <f>IF('SlNr für Antrag §24a'!AU323&gt;0,"Wird auto. genehmigt!","")</f>
        <v/>
      </c>
      <c r="P327" s="96" t="str">
        <f>'SlNr für Antrag §24a'!AP323</f>
        <v/>
      </c>
      <c r="R327" s="143"/>
      <c r="S327" s="143"/>
      <c r="T327" s="143"/>
      <c r="U327" s="143"/>
      <c r="V327" s="143"/>
      <c r="W327" s="143"/>
      <c r="X327" s="143"/>
      <c r="Y327" s="143"/>
      <c r="Z327" s="143"/>
      <c r="AA327" s="143"/>
    </row>
    <row r="328" spans="1:27" x14ac:dyDescent="0.25">
      <c r="A328" s="70">
        <f>'SlNr für Antrag §24a'!B324</f>
        <v>31307</v>
      </c>
      <c r="B328" s="70" t="str">
        <f>'SlNr für Antrag §24a'!C324</f>
        <v/>
      </c>
      <c r="C328" s="70" t="str">
        <f>IF('SlNr für Antrag §24a'!D324&lt;&gt;"",'SlNr für Antrag §24a'!D324,"")</f>
        <v/>
      </c>
      <c r="D328" s="70" t="str">
        <f>'SlNr für Antrag §24a'!H324</f>
        <v>Kesselschlacke</v>
      </c>
      <c r="E328" s="70" t="str">
        <f>'SlNr für Antrag §24a'!I324</f>
        <v xml:space="preserve"> </v>
      </c>
      <c r="F328" s="69" t="str">
        <f>IF(AND('SlNr für Antrag §24a'!S324="x",'SlNr für Antrag §24a'!T324="x"),'SlNr für Antrag §24a'!U324,IF('SlNr für Antrag §24a'!S324="x","--",IF('SlNr für Antrag §24a'!T324="x",'SlNr für Antrag §24a'!U324,"**")))</f>
        <v>--</v>
      </c>
      <c r="G328" s="69" t="str">
        <f>(IF('SlNr für Antrag §24a'!AL324&lt;&gt;"",'SlNr für Antrag §24a'!AL324&amp;K328,IF(K328&lt;&gt;"",K328,IF('SlNr für Antrag §24a'!V324="X","?","**"))))</f>
        <v>**</v>
      </c>
      <c r="H328" s="131"/>
      <c r="I328" s="124"/>
      <c r="J328" s="118">
        <f>'SlNr für Antrag §24a'!AM324</f>
        <v>0</v>
      </c>
      <c r="K328" s="121"/>
      <c r="L328" s="121" t="str">
        <f>'SlNr für Antrag §24a'!AT324</f>
        <v>Nein</v>
      </c>
      <c r="M328" s="161" t="str">
        <f>'SlNr für Antrag §24a'!AV324</f>
        <v>-</v>
      </c>
      <c r="N328" s="157" t="str">
        <f>IF('SlNr für Antrag §24a'!AU324&gt;0,"Wird auto. genehmigt!","")</f>
        <v/>
      </c>
      <c r="P328" s="96" t="str">
        <f>'SlNr für Antrag §24a'!AP324</f>
        <v>X</v>
      </c>
      <c r="R328" s="143"/>
      <c r="S328" s="143"/>
      <c r="T328" s="143"/>
      <c r="U328" s="143"/>
      <c r="V328" s="143"/>
      <c r="W328" s="143"/>
      <c r="X328" s="143"/>
      <c r="Y328" s="143"/>
      <c r="Z328" s="143"/>
      <c r="AA328" s="143"/>
    </row>
    <row r="329" spans="1:27" x14ac:dyDescent="0.25">
      <c r="A329" s="70">
        <f>'SlNr für Antrag §24a'!B325</f>
        <v>31307</v>
      </c>
      <c r="B329" s="70" t="str">
        <f>'SlNr für Antrag §24a'!C325</f>
        <v>77</v>
      </c>
      <c r="C329" s="70" t="str">
        <f>IF('SlNr für Antrag §24a'!D325&lt;&gt;"",'SlNr für Antrag §24a'!D325,"")</f>
        <v>g</v>
      </c>
      <c r="D329" s="70" t="str">
        <f>'SlNr für Antrag §24a'!H325</f>
        <v>Kesselschlacke</v>
      </c>
      <c r="E329" s="70" t="str">
        <f>'SlNr für Antrag §24a'!I325</f>
        <v>gefährlich kontaminiert</v>
      </c>
      <c r="F329" s="69" t="str">
        <f>IF(AND('SlNr für Antrag §24a'!S325="x",'SlNr für Antrag §24a'!T325="x"),'SlNr für Antrag §24a'!U325,IF('SlNr für Antrag §24a'!S325="x","--",IF('SlNr für Antrag §24a'!T325="x",'SlNr für Antrag §24a'!U325,"**")))</f>
        <v>**</v>
      </c>
      <c r="G329" s="69" t="str">
        <f>(IF('SlNr für Antrag §24a'!AL325&lt;&gt;"",'SlNr für Antrag §24a'!AL325&amp;K329,IF(K329&lt;&gt;"",K329,IF('SlNr für Antrag §24a'!V325="X","?","**"))))</f>
        <v>**</v>
      </c>
      <c r="H329" s="131"/>
      <c r="I329" s="124"/>
      <c r="J329" s="118">
        <f>'SlNr für Antrag §24a'!AM325</f>
        <v>0</v>
      </c>
      <c r="K329" s="121"/>
      <c r="L329" s="121" t="str">
        <f>'SlNr für Antrag §24a'!AT325</f>
        <v>Ja</v>
      </c>
      <c r="M329" s="161" t="str">
        <f>'SlNr für Antrag §24a'!AV325</f>
        <v>-</v>
      </c>
      <c r="N329" s="157" t="str">
        <f>IF('SlNr für Antrag §24a'!AU325&gt;0,"Wird auto. genehmigt!","")</f>
        <v/>
      </c>
      <c r="P329" s="96" t="str">
        <f>'SlNr für Antrag §24a'!AP325</f>
        <v/>
      </c>
      <c r="R329" s="143"/>
      <c r="S329" s="143"/>
      <c r="T329" s="143"/>
      <c r="U329" s="143"/>
      <c r="V329" s="143"/>
      <c r="W329" s="143"/>
      <c r="X329" s="143"/>
      <c r="Y329" s="143"/>
      <c r="Z329" s="143"/>
      <c r="AA329" s="143"/>
    </row>
    <row r="330" spans="1:27" ht="22.8" x14ac:dyDescent="0.25">
      <c r="A330" s="70">
        <f>'SlNr für Antrag §24a'!B326</f>
        <v>31307</v>
      </c>
      <c r="B330" s="70" t="str">
        <f>'SlNr für Antrag §24a'!C326</f>
        <v>91</v>
      </c>
      <c r="C330" s="70" t="str">
        <f>IF('SlNr für Antrag §24a'!D326&lt;&gt;"",'SlNr für Antrag §24a'!D326,"")</f>
        <v/>
      </c>
      <c r="D330" s="70" t="str">
        <f>'SlNr für Antrag §24a'!H326</f>
        <v>Kesselschlacke</v>
      </c>
      <c r="E330" s="70" t="str">
        <f>'SlNr für Antrag §24a'!I326</f>
        <v>verfestigt, immobilisiert oder stabilisiert</v>
      </c>
      <c r="F330" s="69" t="str">
        <f>IF(AND('SlNr für Antrag §24a'!S326="x",'SlNr für Antrag §24a'!T326="x"),'SlNr für Antrag §24a'!U326,IF('SlNr für Antrag §24a'!S326="x","--",IF('SlNr für Antrag §24a'!T326="x",'SlNr für Antrag §24a'!U326,"**")))</f>
        <v>**</v>
      </c>
      <c r="G330" s="69" t="str">
        <f>(IF('SlNr für Antrag §24a'!AL326&lt;&gt;"",'SlNr für Antrag §24a'!AL326&amp;K330,IF(K330&lt;&gt;"",K330,IF('SlNr für Antrag §24a'!V326="X","?","**"))))</f>
        <v>**</v>
      </c>
      <c r="H330" s="131"/>
      <c r="I330" s="124"/>
      <c r="J330" s="118">
        <f>'SlNr für Antrag §24a'!AM326</f>
        <v>0</v>
      </c>
      <c r="K330" s="121"/>
      <c r="L330" s="121" t="str">
        <f>'SlNr für Antrag §24a'!AT326</f>
        <v>Ja</v>
      </c>
      <c r="M330" s="161" t="str">
        <f>'SlNr für Antrag §24a'!AV326</f>
        <v>-</v>
      </c>
      <c r="N330" s="157" t="str">
        <f>IF('SlNr für Antrag §24a'!AU326&gt;0,"Wird auto. genehmigt!","")</f>
        <v/>
      </c>
      <c r="P330" s="96" t="str">
        <f>'SlNr für Antrag §24a'!AP326</f>
        <v/>
      </c>
      <c r="R330" s="143"/>
      <c r="S330" s="143"/>
      <c r="T330" s="143"/>
      <c r="U330" s="143"/>
      <c r="V330" s="143"/>
      <c r="W330" s="143"/>
      <c r="X330" s="143"/>
      <c r="Y330" s="143"/>
      <c r="Z330" s="143"/>
      <c r="AA330" s="143"/>
    </row>
    <row r="331" spans="1:27" ht="22.8" x14ac:dyDescent="0.25">
      <c r="A331" s="70">
        <f>'SlNr für Antrag §24a'!B327</f>
        <v>31308</v>
      </c>
      <c r="B331" s="70" t="str">
        <f>'SlNr für Antrag §24a'!C327</f>
        <v/>
      </c>
      <c r="C331" s="70" t="str">
        <f>IF('SlNr für Antrag §24a'!D327&lt;&gt;"",'SlNr für Antrag §24a'!D327,"")</f>
        <v>g</v>
      </c>
      <c r="D331" s="70" t="str">
        <f>'SlNr für Antrag §24a'!H327</f>
        <v>Schlacken und Aschen aus Abfallverbrennungsanlagen</v>
      </c>
      <c r="E331" s="70" t="str">
        <f>'SlNr für Antrag §24a'!I327</f>
        <v xml:space="preserve"> </v>
      </c>
      <c r="F331" s="69" t="str">
        <f>IF(AND('SlNr für Antrag §24a'!S327="x",'SlNr für Antrag §24a'!T327="x"),'SlNr für Antrag §24a'!U327,IF('SlNr für Antrag §24a'!S327="x","--",IF('SlNr für Antrag §24a'!T327="x",'SlNr für Antrag §24a'!U327,"**")))</f>
        <v>**</v>
      </c>
      <c r="G331" s="69" t="str">
        <f>(IF('SlNr für Antrag §24a'!AL327&lt;&gt;"",'SlNr für Antrag §24a'!AL327&amp;K331,IF(K331&lt;&gt;"",K331,IF('SlNr für Antrag §24a'!V327="X","?","**"))))</f>
        <v>**</v>
      </c>
      <c r="H331" s="131"/>
      <c r="I331" s="124"/>
      <c r="J331" s="118">
        <f>'SlNr für Antrag §24a'!AM327</f>
        <v>0</v>
      </c>
      <c r="K331" s="121"/>
      <c r="L331" s="121" t="str">
        <f>'SlNr für Antrag §24a'!AT327</f>
        <v>Ja</v>
      </c>
      <c r="M331" s="161" t="str">
        <f>'SlNr für Antrag §24a'!AV327</f>
        <v>-</v>
      </c>
      <c r="N331" s="157" t="str">
        <f>IF('SlNr für Antrag §24a'!AU327&gt;0,"Wird auto. genehmigt!","")</f>
        <v/>
      </c>
      <c r="P331" s="96" t="str">
        <f>'SlNr für Antrag §24a'!AP327</f>
        <v/>
      </c>
      <c r="R331" s="143"/>
      <c r="S331" s="143"/>
      <c r="T331" s="143"/>
      <c r="U331" s="143"/>
      <c r="V331" s="143"/>
      <c r="W331" s="143"/>
      <c r="X331" s="143"/>
      <c r="Y331" s="143"/>
      <c r="Z331" s="143"/>
      <c r="AA331" s="143"/>
    </row>
    <row r="332" spans="1:27" ht="22.8" x14ac:dyDescent="0.25">
      <c r="A332" s="70">
        <f>'SlNr für Antrag §24a'!B328</f>
        <v>31308</v>
      </c>
      <c r="B332" s="70" t="str">
        <f>'SlNr für Antrag §24a'!C328</f>
        <v>88</v>
      </c>
      <c r="C332" s="70" t="str">
        <f>IF('SlNr für Antrag §24a'!D328&lt;&gt;"",'SlNr für Antrag §24a'!D328,"")</f>
        <v/>
      </c>
      <c r="D332" s="70" t="str">
        <f>'SlNr für Antrag §24a'!H328</f>
        <v>Schlacken und Aschen aus Abfallverbrennungsanlagen</v>
      </c>
      <c r="E332" s="70" t="str">
        <f>'SlNr für Antrag §24a'!I328</f>
        <v>ausgestuft</v>
      </c>
      <c r="F332" s="69" t="str">
        <f>IF(AND('SlNr für Antrag §24a'!S328="x",'SlNr für Antrag §24a'!T328="x"),'SlNr für Antrag §24a'!U328,IF('SlNr für Antrag §24a'!S328="x","--",IF('SlNr für Antrag §24a'!T328="x",'SlNr für Antrag §24a'!U328,"**")))</f>
        <v>**</v>
      </c>
      <c r="G332" s="69" t="str">
        <f>(IF('SlNr für Antrag §24a'!AL328&lt;&gt;"",'SlNr für Antrag §24a'!AL328&amp;K332,IF(K332&lt;&gt;"",K332,IF('SlNr für Antrag §24a'!V328="X","?","**"))))</f>
        <v>**</v>
      </c>
      <c r="H332" s="131"/>
      <c r="I332" s="124"/>
      <c r="J332" s="118">
        <f>'SlNr für Antrag §24a'!AM328</f>
        <v>0</v>
      </c>
      <c r="K332" s="121"/>
      <c r="L332" s="121" t="str">
        <f>'SlNr für Antrag §24a'!AT328</f>
        <v>Ja</v>
      </c>
      <c r="M332" s="161" t="str">
        <f>'SlNr für Antrag §24a'!AV328</f>
        <v>-</v>
      </c>
      <c r="N332" s="157" t="str">
        <f>IF('SlNr für Antrag §24a'!AU328&gt;0,"Wird auto. genehmigt!","")</f>
        <v/>
      </c>
      <c r="P332" s="96" t="str">
        <f>'SlNr für Antrag §24a'!AP328</f>
        <v/>
      </c>
      <c r="R332" s="143"/>
      <c r="S332" s="143"/>
      <c r="T332" s="143"/>
      <c r="U332" s="143"/>
      <c r="V332" s="143"/>
      <c r="W332" s="143"/>
      <c r="X332" s="143"/>
      <c r="Y332" s="143"/>
      <c r="Z332" s="143"/>
      <c r="AA332" s="143"/>
    </row>
    <row r="333" spans="1:27" ht="22.8" x14ac:dyDescent="0.25">
      <c r="A333" s="70">
        <f>'SlNr für Antrag §24a'!B329</f>
        <v>31308</v>
      </c>
      <c r="B333" s="70" t="str">
        <f>'SlNr für Antrag §24a'!C329</f>
        <v>91</v>
      </c>
      <c r="C333" s="70" t="str">
        <f>IF('SlNr für Antrag §24a'!D329&lt;&gt;"",'SlNr für Antrag §24a'!D329,"")</f>
        <v>g</v>
      </c>
      <c r="D333" s="70" t="str">
        <f>'SlNr für Antrag §24a'!H329</f>
        <v>Schlacken und Aschen aus Abfallverbrennungsanlagen</v>
      </c>
      <c r="E333" s="70" t="str">
        <f>'SlNr für Antrag §24a'!I329</f>
        <v>verfestigt, immobilisiert oder stabilisiert</v>
      </c>
      <c r="F333" s="69" t="str">
        <f>IF(AND('SlNr für Antrag §24a'!S329="x",'SlNr für Antrag §24a'!T329="x"),'SlNr für Antrag §24a'!U329,IF('SlNr für Antrag §24a'!S329="x","--",IF('SlNr für Antrag §24a'!T329="x",'SlNr für Antrag §24a'!U329,"**")))</f>
        <v>**</v>
      </c>
      <c r="G333" s="69" t="str">
        <f>(IF('SlNr für Antrag §24a'!AL329&lt;&gt;"",'SlNr für Antrag §24a'!AL329&amp;K333,IF(K333&lt;&gt;"",K333,IF('SlNr für Antrag §24a'!V329="X","?","**"))))</f>
        <v>**</v>
      </c>
      <c r="H333" s="131"/>
      <c r="I333" s="124"/>
      <c r="J333" s="118">
        <f>'SlNr für Antrag §24a'!AM329</f>
        <v>0</v>
      </c>
      <c r="K333" s="121"/>
      <c r="L333" s="121" t="str">
        <f>'SlNr für Antrag §24a'!AT329</f>
        <v>Ja</v>
      </c>
      <c r="M333" s="161" t="str">
        <f>'SlNr für Antrag §24a'!AV329</f>
        <v>-</v>
      </c>
      <c r="N333" s="157" t="str">
        <f>IF('SlNr für Antrag §24a'!AU329&gt;0,"Wird auto. genehmigt!","")</f>
        <v/>
      </c>
      <c r="P333" s="96" t="str">
        <f>'SlNr für Antrag §24a'!AP329</f>
        <v/>
      </c>
      <c r="R333" s="143"/>
      <c r="S333" s="143"/>
      <c r="T333" s="143"/>
      <c r="U333" s="143"/>
      <c r="V333" s="143"/>
      <c r="W333" s="143"/>
      <c r="X333" s="143"/>
      <c r="Y333" s="143"/>
      <c r="Z333" s="143"/>
      <c r="AA333" s="143"/>
    </row>
    <row r="334" spans="1:27" ht="22.8" x14ac:dyDescent="0.25">
      <c r="A334" s="70">
        <f>'SlNr für Antrag §24a'!B330</f>
        <v>31309</v>
      </c>
      <c r="B334" s="70" t="str">
        <f>'SlNr für Antrag §24a'!C330</f>
        <v/>
      </c>
      <c r="C334" s="70" t="str">
        <f>IF('SlNr für Antrag §24a'!D330&lt;&gt;"",'SlNr für Antrag §24a'!D330,"")</f>
        <v>g</v>
      </c>
      <c r="D334" s="70" t="str">
        <f>'SlNr für Antrag §24a'!H330</f>
        <v>Flugaschen und -stäube aus Abfallverbrennungsanlagen</v>
      </c>
      <c r="E334" s="70" t="str">
        <f>'SlNr für Antrag §24a'!I330</f>
        <v xml:space="preserve"> </v>
      </c>
      <c r="F334" s="69" t="str">
        <f>IF(AND('SlNr für Antrag §24a'!S330="x",'SlNr für Antrag §24a'!T330="x"),'SlNr für Antrag §24a'!U330,IF('SlNr für Antrag §24a'!S330="x","--",IF('SlNr für Antrag §24a'!T330="x",'SlNr für Antrag §24a'!U330,"**")))</f>
        <v>**</v>
      </c>
      <c r="G334" s="69" t="str">
        <f>(IF('SlNr für Antrag §24a'!AL330&lt;&gt;"",'SlNr für Antrag §24a'!AL330&amp;K334,IF(K334&lt;&gt;"",K334,IF('SlNr für Antrag §24a'!V330="X","?","**"))))</f>
        <v>**</v>
      </c>
      <c r="H334" s="131"/>
      <c r="I334" s="124"/>
      <c r="J334" s="118">
        <f>'SlNr für Antrag §24a'!AM330</f>
        <v>0</v>
      </c>
      <c r="K334" s="121"/>
      <c r="L334" s="121" t="str">
        <f>'SlNr für Antrag §24a'!AT330</f>
        <v>Ja</v>
      </c>
      <c r="M334" s="161" t="str">
        <f>'SlNr für Antrag §24a'!AV330</f>
        <v>-</v>
      </c>
      <c r="N334" s="157" t="str">
        <f>IF('SlNr für Antrag §24a'!AU330&gt;0,"Wird auto. genehmigt!","")</f>
        <v/>
      </c>
      <c r="P334" s="96" t="str">
        <f>'SlNr für Antrag §24a'!AP330</f>
        <v/>
      </c>
      <c r="R334" s="143"/>
      <c r="S334" s="143"/>
      <c r="T334" s="143"/>
      <c r="U334" s="143"/>
      <c r="V334" s="143"/>
      <c r="W334" s="143"/>
      <c r="X334" s="143"/>
      <c r="Y334" s="143"/>
      <c r="Z334" s="143"/>
      <c r="AA334" s="143"/>
    </row>
    <row r="335" spans="1:27" ht="22.8" x14ac:dyDescent="0.25">
      <c r="A335" s="70">
        <f>'SlNr für Antrag §24a'!B331</f>
        <v>31309</v>
      </c>
      <c r="B335" s="70" t="str">
        <f>'SlNr für Antrag §24a'!C331</f>
        <v>88</v>
      </c>
      <c r="C335" s="70" t="str">
        <f>IF('SlNr für Antrag §24a'!D331&lt;&gt;"",'SlNr für Antrag §24a'!D331,"")</f>
        <v/>
      </c>
      <c r="D335" s="70" t="str">
        <f>'SlNr für Antrag §24a'!H331</f>
        <v>Flugaschen und -stäube aus Abfallverbrennungsanlagen</v>
      </c>
      <c r="E335" s="70" t="str">
        <f>'SlNr für Antrag §24a'!I331</f>
        <v>ausgestuft</v>
      </c>
      <c r="F335" s="69" t="str">
        <f>IF(AND('SlNr für Antrag §24a'!S331="x",'SlNr für Antrag §24a'!T331="x"),'SlNr für Antrag §24a'!U331,IF('SlNr für Antrag §24a'!S331="x","--",IF('SlNr für Antrag §24a'!T331="x",'SlNr für Antrag §24a'!U331,"**")))</f>
        <v>**</v>
      </c>
      <c r="G335" s="69" t="str">
        <f>(IF('SlNr für Antrag §24a'!AL331&lt;&gt;"",'SlNr für Antrag §24a'!AL331&amp;K335,IF(K335&lt;&gt;"",K335,IF('SlNr für Antrag §24a'!V331="X","?","**"))))</f>
        <v>**</v>
      </c>
      <c r="H335" s="131"/>
      <c r="I335" s="124"/>
      <c r="J335" s="118">
        <f>'SlNr für Antrag §24a'!AM331</f>
        <v>0</v>
      </c>
      <c r="K335" s="121"/>
      <c r="L335" s="121" t="str">
        <f>'SlNr für Antrag §24a'!AT331</f>
        <v>Ja</v>
      </c>
      <c r="M335" s="161" t="str">
        <f>'SlNr für Antrag §24a'!AV331</f>
        <v>-</v>
      </c>
      <c r="N335" s="157" t="str">
        <f>IF('SlNr für Antrag §24a'!AU331&gt;0,"Wird auto. genehmigt!","")</f>
        <v/>
      </c>
      <c r="P335" s="96" t="str">
        <f>'SlNr für Antrag §24a'!AP331</f>
        <v/>
      </c>
      <c r="R335" s="143"/>
      <c r="S335" s="143"/>
      <c r="T335" s="143"/>
      <c r="U335" s="143"/>
      <c r="V335" s="143"/>
      <c r="W335" s="143"/>
      <c r="X335" s="143"/>
      <c r="Y335" s="143"/>
      <c r="Z335" s="143"/>
      <c r="AA335" s="143"/>
    </row>
    <row r="336" spans="1:27" ht="22.8" x14ac:dyDescent="0.25">
      <c r="A336" s="70">
        <f>'SlNr für Antrag §24a'!B332</f>
        <v>31309</v>
      </c>
      <c r="B336" s="70" t="str">
        <f>'SlNr für Antrag §24a'!C332</f>
        <v>91</v>
      </c>
      <c r="C336" s="70" t="str">
        <f>IF('SlNr für Antrag §24a'!D332&lt;&gt;"",'SlNr für Antrag §24a'!D332,"")</f>
        <v>g</v>
      </c>
      <c r="D336" s="70" t="str">
        <f>'SlNr für Antrag §24a'!H332</f>
        <v>Flugaschen und -stäube aus Abfallverbrennungsanlagen</v>
      </c>
      <c r="E336" s="70" t="str">
        <f>'SlNr für Antrag §24a'!I332</f>
        <v>verfestigt, immobilisiert oder stabilisiert</v>
      </c>
      <c r="F336" s="69" t="str">
        <f>IF(AND('SlNr für Antrag §24a'!S332="x",'SlNr für Antrag §24a'!T332="x"),'SlNr für Antrag §24a'!U332,IF('SlNr für Antrag §24a'!S332="x","--",IF('SlNr für Antrag §24a'!T332="x",'SlNr für Antrag §24a'!U332,"**")))</f>
        <v>**</v>
      </c>
      <c r="G336" s="69" t="str">
        <f>(IF('SlNr für Antrag §24a'!AL332&lt;&gt;"",'SlNr für Antrag §24a'!AL332&amp;K336,IF(K336&lt;&gt;"",K336,IF('SlNr für Antrag §24a'!V332="X","?","**"))))</f>
        <v>**</v>
      </c>
      <c r="H336" s="131"/>
      <c r="I336" s="124"/>
      <c r="J336" s="118">
        <f>'SlNr für Antrag §24a'!AM332</f>
        <v>0</v>
      </c>
      <c r="K336" s="121"/>
      <c r="L336" s="121" t="str">
        <f>'SlNr für Antrag §24a'!AT332</f>
        <v>Ja</v>
      </c>
      <c r="M336" s="161" t="str">
        <f>'SlNr für Antrag §24a'!AV332</f>
        <v>-</v>
      </c>
      <c r="N336" s="157" t="str">
        <f>IF('SlNr für Antrag §24a'!AU332&gt;0,"Wird auto. genehmigt!","")</f>
        <v/>
      </c>
      <c r="P336" s="96" t="str">
        <f>'SlNr für Antrag §24a'!AP332</f>
        <v/>
      </c>
      <c r="R336" s="143"/>
      <c r="S336" s="143"/>
      <c r="T336" s="143"/>
      <c r="U336" s="143"/>
      <c r="V336" s="143"/>
      <c r="W336" s="143"/>
      <c r="X336" s="143"/>
      <c r="Y336" s="143"/>
      <c r="Z336" s="143"/>
      <c r="AA336" s="143"/>
    </row>
    <row r="337" spans="1:27" ht="45.6" x14ac:dyDescent="0.25">
      <c r="A337" s="70">
        <f>'SlNr für Antrag §24a'!B333</f>
        <v>31312</v>
      </c>
      <c r="B337" s="70" t="str">
        <f>'SlNr für Antrag §24a'!C333</f>
        <v/>
      </c>
      <c r="C337" s="70" t="str">
        <f>IF('SlNr für Antrag §24a'!D333&lt;&gt;"",'SlNr für Antrag §24a'!D333,"")</f>
        <v>g</v>
      </c>
      <c r="D337" s="70" t="str">
        <f>'SlNr für Antrag §24a'!H333</f>
        <v>feste salzhaltige Rückstände aus der Rauchgasreinigung von Abfallverbrennungsanlagen und Abfallpyrolyseanlagen</v>
      </c>
      <c r="E337" s="70" t="str">
        <f>'SlNr für Antrag §24a'!I333</f>
        <v xml:space="preserve"> </v>
      </c>
      <c r="F337" s="69" t="str">
        <f>IF(AND('SlNr für Antrag §24a'!S333="x",'SlNr für Antrag §24a'!T333="x"),'SlNr für Antrag §24a'!U333,IF('SlNr für Antrag §24a'!S333="x","--",IF('SlNr für Antrag §24a'!T333="x",'SlNr für Antrag §24a'!U333,"**")))</f>
        <v>**</v>
      </c>
      <c r="G337" s="69" t="str">
        <f>(IF('SlNr für Antrag §24a'!AL333&lt;&gt;"",'SlNr für Antrag §24a'!AL333&amp;K337,IF(K337&lt;&gt;"",K337,IF('SlNr für Antrag §24a'!V333="X","?","**"))))</f>
        <v>**</v>
      </c>
      <c r="H337" s="131"/>
      <c r="I337" s="124"/>
      <c r="J337" s="118">
        <f>'SlNr für Antrag §24a'!AM333</f>
        <v>0</v>
      </c>
      <c r="K337" s="121"/>
      <c r="L337" s="121" t="str">
        <f>'SlNr für Antrag §24a'!AT333</f>
        <v>Ja</v>
      </c>
      <c r="M337" s="161" t="str">
        <f>'SlNr für Antrag §24a'!AV333</f>
        <v>-</v>
      </c>
      <c r="N337" s="157" t="str">
        <f>IF('SlNr für Antrag §24a'!AU333&gt;0,"Wird auto. genehmigt!","")</f>
        <v/>
      </c>
      <c r="P337" s="96" t="str">
        <f>'SlNr für Antrag §24a'!AP333</f>
        <v/>
      </c>
      <c r="R337" s="143"/>
      <c r="S337" s="143"/>
      <c r="T337" s="143"/>
      <c r="U337" s="143"/>
      <c r="V337" s="143"/>
      <c r="W337" s="143"/>
      <c r="X337" s="143"/>
      <c r="Y337" s="143"/>
      <c r="Z337" s="143"/>
      <c r="AA337" s="143"/>
    </row>
    <row r="338" spans="1:27" ht="45.6" x14ac:dyDescent="0.25">
      <c r="A338" s="70">
        <f>'SlNr für Antrag §24a'!B334</f>
        <v>31312</v>
      </c>
      <c r="B338" s="70" t="str">
        <f>'SlNr für Antrag §24a'!C334</f>
        <v>88</v>
      </c>
      <c r="C338" s="70" t="str">
        <f>IF('SlNr für Antrag §24a'!D334&lt;&gt;"",'SlNr für Antrag §24a'!D334,"")</f>
        <v/>
      </c>
      <c r="D338" s="70" t="str">
        <f>'SlNr für Antrag §24a'!H334</f>
        <v>feste salzhaltige Rückstände aus der Rauchgasreinigung von Abfallverbrennungsanlagen und Abfallpyrolyseanlagen</v>
      </c>
      <c r="E338" s="70" t="str">
        <f>'SlNr für Antrag §24a'!I334</f>
        <v>ausgestuft</v>
      </c>
      <c r="F338" s="69" t="str">
        <f>IF(AND('SlNr für Antrag §24a'!S334="x",'SlNr für Antrag §24a'!T334="x"),'SlNr für Antrag §24a'!U334,IF('SlNr für Antrag §24a'!S334="x","--",IF('SlNr für Antrag §24a'!T334="x",'SlNr für Antrag §24a'!U334,"**")))</f>
        <v>**</v>
      </c>
      <c r="G338" s="69" t="str">
        <f>(IF('SlNr für Antrag §24a'!AL334&lt;&gt;"",'SlNr für Antrag §24a'!AL334&amp;K338,IF(K338&lt;&gt;"",K338,IF('SlNr für Antrag §24a'!V334="X","?","**"))))</f>
        <v>**</v>
      </c>
      <c r="H338" s="131"/>
      <c r="I338" s="124"/>
      <c r="J338" s="118">
        <f>'SlNr für Antrag §24a'!AM334</f>
        <v>0</v>
      </c>
      <c r="K338" s="121"/>
      <c r="L338" s="121" t="str">
        <f>'SlNr für Antrag §24a'!AT334</f>
        <v>Ja</v>
      </c>
      <c r="M338" s="161" t="str">
        <f>'SlNr für Antrag §24a'!AV334</f>
        <v>-</v>
      </c>
      <c r="N338" s="157" t="str">
        <f>IF('SlNr für Antrag §24a'!AU334&gt;0,"Wird auto. genehmigt!","")</f>
        <v/>
      </c>
      <c r="P338" s="96" t="str">
        <f>'SlNr für Antrag §24a'!AP334</f>
        <v/>
      </c>
      <c r="R338" s="143"/>
      <c r="S338" s="143"/>
      <c r="T338" s="143"/>
      <c r="U338" s="143"/>
      <c r="V338" s="143"/>
      <c r="W338" s="143"/>
      <c r="X338" s="143"/>
      <c r="Y338" s="143"/>
      <c r="Z338" s="143"/>
      <c r="AA338" s="143"/>
    </row>
    <row r="339" spans="1:27" ht="45.6" x14ac:dyDescent="0.25">
      <c r="A339" s="70">
        <f>'SlNr für Antrag §24a'!B335</f>
        <v>31312</v>
      </c>
      <c r="B339" s="70" t="str">
        <f>'SlNr für Antrag §24a'!C335</f>
        <v>91</v>
      </c>
      <c r="C339" s="70" t="str">
        <f>IF('SlNr für Antrag §24a'!D335&lt;&gt;"",'SlNr für Antrag §24a'!D335,"")</f>
        <v>g</v>
      </c>
      <c r="D339" s="70" t="str">
        <f>'SlNr für Antrag §24a'!H335</f>
        <v>feste salzhaltige Rückstände aus der Rauchgasreinigung von Abfallverbrennungsanlagen und Abfallpyrolyseanlagen</v>
      </c>
      <c r="E339" s="70" t="str">
        <f>'SlNr für Antrag §24a'!I335</f>
        <v>verfestigt, immobilisiert oder stabilisiert</v>
      </c>
      <c r="F339" s="69" t="str">
        <f>IF(AND('SlNr für Antrag §24a'!S335="x",'SlNr für Antrag §24a'!T335="x"),'SlNr für Antrag §24a'!U335,IF('SlNr für Antrag §24a'!S335="x","--",IF('SlNr für Antrag §24a'!T335="x",'SlNr für Antrag §24a'!U335,"**")))</f>
        <v>**</v>
      </c>
      <c r="G339" s="69" t="str">
        <f>(IF('SlNr für Antrag §24a'!AL335&lt;&gt;"",'SlNr für Antrag §24a'!AL335&amp;K339,IF(K339&lt;&gt;"",K339,IF('SlNr für Antrag §24a'!V335="X","?","**"))))</f>
        <v>**</v>
      </c>
      <c r="H339" s="131"/>
      <c r="I339" s="124"/>
      <c r="J339" s="118">
        <f>'SlNr für Antrag §24a'!AM335</f>
        <v>0</v>
      </c>
      <c r="K339" s="121"/>
      <c r="L339" s="121" t="str">
        <f>'SlNr für Antrag §24a'!AT335</f>
        <v>Ja</v>
      </c>
      <c r="M339" s="161" t="str">
        <f>'SlNr für Antrag §24a'!AV335</f>
        <v>-</v>
      </c>
      <c r="N339" s="157" t="str">
        <f>IF('SlNr für Antrag §24a'!AU335&gt;0,"Wird auto. genehmigt!","")</f>
        <v/>
      </c>
      <c r="P339" s="96" t="str">
        <f>'SlNr für Antrag §24a'!AP335</f>
        <v/>
      </c>
      <c r="R339" s="143"/>
      <c r="S339" s="143"/>
      <c r="T339" s="143"/>
      <c r="U339" s="143"/>
      <c r="V339" s="143"/>
      <c r="W339" s="143"/>
      <c r="X339" s="143"/>
      <c r="Y339" s="143"/>
      <c r="Z339" s="143"/>
      <c r="AA339" s="143"/>
    </row>
    <row r="340" spans="1:27" ht="57" x14ac:dyDescent="0.25">
      <c r="A340" s="70">
        <f>'SlNr für Antrag §24a'!B336</f>
        <v>31314</v>
      </c>
      <c r="B340" s="70" t="str">
        <f>'SlNr für Antrag §24a'!C336</f>
        <v/>
      </c>
      <c r="C340" s="70" t="str">
        <f>IF('SlNr für Antrag §24a'!D336&lt;&gt;"",'SlNr für Antrag §24a'!D336,"")</f>
        <v>g</v>
      </c>
      <c r="D340" s="70" t="str">
        <f>'SlNr für Antrag §24a'!H336</f>
        <v>feste salzhaltige Rückstände aus der Rauchgasreinigung von Feuerungsanlagen für konventionelle Brennstoffe (ohne Rea-Gipse)</v>
      </c>
      <c r="E340" s="70" t="str">
        <f>'SlNr für Antrag §24a'!I336</f>
        <v xml:space="preserve"> </v>
      </c>
      <c r="F340" s="69" t="str">
        <f>IF(AND('SlNr für Antrag §24a'!S336="x",'SlNr für Antrag §24a'!T336="x"),'SlNr für Antrag §24a'!U336,IF('SlNr für Antrag §24a'!S336="x","--",IF('SlNr für Antrag §24a'!T336="x",'SlNr für Antrag §24a'!U336,"**")))</f>
        <v>**</v>
      </c>
      <c r="G340" s="69" t="str">
        <f>(IF('SlNr für Antrag §24a'!AL336&lt;&gt;"",'SlNr für Antrag §24a'!AL336&amp;K340,IF(K340&lt;&gt;"",K340,IF('SlNr für Antrag §24a'!V336="X","?","**"))))</f>
        <v>**</v>
      </c>
      <c r="H340" s="131"/>
      <c r="I340" s="124"/>
      <c r="J340" s="118">
        <f>'SlNr für Antrag §24a'!AM336</f>
        <v>0</v>
      </c>
      <c r="K340" s="121"/>
      <c r="L340" s="121" t="str">
        <f>'SlNr für Antrag §24a'!AT336</f>
        <v>Ja</v>
      </c>
      <c r="M340" s="161" t="str">
        <f>'SlNr für Antrag §24a'!AV336</f>
        <v>-</v>
      </c>
      <c r="N340" s="157" t="str">
        <f>IF('SlNr für Antrag §24a'!AU336&gt;0,"Wird auto. genehmigt!","")</f>
        <v/>
      </c>
      <c r="P340" s="96" t="str">
        <f>'SlNr für Antrag §24a'!AP336</f>
        <v/>
      </c>
      <c r="R340" s="143"/>
      <c r="S340" s="143"/>
      <c r="T340" s="143"/>
      <c r="U340" s="143"/>
      <c r="V340" s="143"/>
      <c r="W340" s="143"/>
      <c r="X340" s="143"/>
      <c r="Y340" s="143"/>
      <c r="Z340" s="143"/>
      <c r="AA340" s="143"/>
    </row>
    <row r="341" spans="1:27" ht="57" x14ac:dyDescent="0.25">
      <c r="A341" s="70">
        <f>'SlNr für Antrag §24a'!B337</f>
        <v>31314</v>
      </c>
      <c r="B341" s="70" t="str">
        <f>'SlNr für Antrag §24a'!C337</f>
        <v>88</v>
      </c>
      <c r="C341" s="70" t="str">
        <f>IF('SlNr für Antrag §24a'!D337&lt;&gt;"",'SlNr für Antrag §24a'!D337,"")</f>
        <v/>
      </c>
      <c r="D341" s="70" t="str">
        <f>'SlNr für Antrag §24a'!H337</f>
        <v>feste salzhaltige Rückstände aus der Rauchgasreinigung von Feuerungsanlagen für konventionelle Brennstoffe (ohne Rea-Gipse)</v>
      </c>
      <c r="E341" s="70" t="str">
        <f>'SlNr für Antrag §24a'!I337</f>
        <v>ausgestuft</v>
      </c>
      <c r="F341" s="69" t="str">
        <f>IF(AND('SlNr für Antrag §24a'!S337="x",'SlNr für Antrag §24a'!T337="x"),'SlNr für Antrag §24a'!U337,IF('SlNr für Antrag §24a'!S337="x","--",IF('SlNr für Antrag §24a'!T337="x",'SlNr für Antrag §24a'!U337,"**")))</f>
        <v>**</v>
      </c>
      <c r="G341" s="69" t="str">
        <f>(IF('SlNr für Antrag §24a'!AL337&lt;&gt;"",'SlNr für Antrag §24a'!AL337&amp;K341,IF(K341&lt;&gt;"",K341,IF('SlNr für Antrag §24a'!V337="X","?","**"))))</f>
        <v>**</v>
      </c>
      <c r="H341" s="131"/>
      <c r="I341" s="124"/>
      <c r="J341" s="118">
        <f>'SlNr für Antrag §24a'!AM337</f>
        <v>0</v>
      </c>
      <c r="K341" s="121"/>
      <c r="L341" s="121" t="str">
        <f>'SlNr für Antrag §24a'!AT337</f>
        <v>Ja</v>
      </c>
      <c r="M341" s="161" t="str">
        <f>'SlNr für Antrag §24a'!AV337</f>
        <v>-</v>
      </c>
      <c r="N341" s="157" t="str">
        <f>IF('SlNr für Antrag §24a'!AU337&gt;0,"Wird auto. genehmigt!","")</f>
        <v/>
      </c>
      <c r="P341" s="96" t="str">
        <f>'SlNr für Antrag §24a'!AP337</f>
        <v/>
      </c>
      <c r="R341" s="143"/>
      <c r="S341" s="143"/>
      <c r="T341" s="143"/>
      <c r="U341" s="143"/>
      <c r="V341" s="143"/>
      <c r="W341" s="143"/>
      <c r="X341" s="143"/>
      <c r="Y341" s="143"/>
      <c r="Z341" s="143"/>
      <c r="AA341" s="143"/>
    </row>
    <row r="342" spans="1:27" ht="57" x14ac:dyDescent="0.25">
      <c r="A342" s="70">
        <f>'SlNr für Antrag §24a'!B338</f>
        <v>31314</v>
      </c>
      <c r="B342" s="70" t="str">
        <f>'SlNr für Antrag §24a'!C338</f>
        <v>91</v>
      </c>
      <c r="C342" s="70" t="str">
        <f>IF('SlNr für Antrag §24a'!D338&lt;&gt;"",'SlNr für Antrag §24a'!D338,"")</f>
        <v>g</v>
      </c>
      <c r="D342" s="70" t="str">
        <f>'SlNr für Antrag §24a'!H338</f>
        <v>feste salzhaltige Rückstände aus der Rauchgasreinigung von Feuerungsanlagen für konventionelle Brennstoffe (ohne Rea-Gipse)</v>
      </c>
      <c r="E342" s="70" t="str">
        <f>'SlNr für Antrag §24a'!I338</f>
        <v>verfestigt, immobilisiert oder stabilisiert</v>
      </c>
      <c r="F342" s="69" t="str">
        <f>IF(AND('SlNr für Antrag §24a'!S338="x",'SlNr für Antrag §24a'!T338="x"),'SlNr für Antrag §24a'!U338,IF('SlNr für Antrag §24a'!S338="x","--",IF('SlNr für Antrag §24a'!T338="x",'SlNr für Antrag §24a'!U338,"**")))</f>
        <v>**</v>
      </c>
      <c r="G342" s="69" t="str">
        <f>(IF('SlNr für Antrag §24a'!AL338&lt;&gt;"",'SlNr für Antrag §24a'!AL338&amp;K342,IF(K342&lt;&gt;"",K342,IF('SlNr für Antrag §24a'!V338="X","?","**"))))</f>
        <v>**</v>
      </c>
      <c r="H342" s="131"/>
      <c r="I342" s="124"/>
      <c r="J342" s="118">
        <f>'SlNr für Antrag §24a'!AM338</f>
        <v>0</v>
      </c>
      <c r="K342" s="121"/>
      <c r="L342" s="121" t="str">
        <f>'SlNr für Antrag §24a'!AT338</f>
        <v>Ja</v>
      </c>
      <c r="M342" s="161" t="str">
        <f>'SlNr für Antrag §24a'!AV338</f>
        <v>-</v>
      </c>
      <c r="N342" s="157" t="str">
        <f>IF('SlNr für Antrag §24a'!AU338&gt;0,"Wird auto. genehmigt!","")</f>
        <v/>
      </c>
      <c r="P342" s="96" t="str">
        <f>'SlNr für Antrag §24a'!AP338</f>
        <v/>
      </c>
      <c r="R342" s="143"/>
      <c r="S342" s="143"/>
      <c r="T342" s="143"/>
      <c r="U342" s="143"/>
      <c r="V342" s="143"/>
      <c r="W342" s="143"/>
      <c r="X342" s="143"/>
      <c r="Y342" s="143"/>
      <c r="Z342" s="143"/>
      <c r="AA342" s="143"/>
    </row>
    <row r="343" spans="1:27" x14ac:dyDescent="0.25">
      <c r="A343" s="70">
        <f>'SlNr für Antrag §24a'!B339</f>
        <v>31315</v>
      </c>
      <c r="B343" s="70" t="str">
        <f>'SlNr für Antrag §24a'!C339</f>
        <v/>
      </c>
      <c r="C343" s="70" t="str">
        <f>IF('SlNr für Antrag §24a'!D339&lt;&gt;"",'SlNr für Antrag §24a'!D339,"")</f>
        <v/>
      </c>
      <c r="D343" s="70" t="str">
        <f>'SlNr für Antrag §24a'!H339</f>
        <v>Rea-Gipse</v>
      </c>
      <c r="E343" s="70" t="str">
        <f>'SlNr für Antrag §24a'!I339</f>
        <v xml:space="preserve"> </v>
      </c>
      <c r="F343" s="69" t="str">
        <f>IF(AND('SlNr für Antrag §24a'!S339="x",'SlNr für Antrag §24a'!T339="x"),'SlNr für Antrag §24a'!U339,IF('SlNr für Antrag §24a'!S339="x","--",IF('SlNr für Antrag §24a'!T339="x",'SlNr für Antrag §24a'!U339,"**")))</f>
        <v>--</v>
      </c>
      <c r="G343" s="69" t="str">
        <f>(IF('SlNr für Antrag §24a'!AL339&lt;&gt;"",'SlNr für Antrag §24a'!AL339&amp;K343,IF(K343&lt;&gt;"",K343,IF('SlNr für Antrag §24a'!V339="X","?","**"))))</f>
        <v>**</v>
      </c>
      <c r="H343" s="131"/>
      <c r="I343" s="124"/>
      <c r="J343" s="118">
        <f>'SlNr für Antrag §24a'!AM339</f>
        <v>0</v>
      </c>
      <c r="K343" s="121"/>
      <c r="L343" s="121" t="str">
        <f>'SlNr für Antrag §24a'!AT339</f>
        <v>Nein</v>
      </c>
      <c r="M343" s="161" t="str">
        <f>'SlNr für Antrag §24a'!AV339</f>
        <v>-</v>
      </c>
      <c r="N343" s="157" t="str">
        <f>IF('SlNr für Antrag §24a'!AU339&gt;0,"Wird auto. genehmigt!","")</f>
        <v/>
      </c>
      <c r="P343" s="96" t="str">
        <f>'SlNr für Antrag §24a'!AP339</f>
        <v>X</v>
      </c>
      <c r="R343" s="143"/>
      <c r="S343" s="143"/>
      <c r="T343" s="143"/>
      <c r="U343" s="143"/>
      <c r="V343" s="143"/>
      <c r="W343" s="143"/>
      <c r="X343" s="143"/>
      <c r="Y343" s="143"/>
      <c r="Z343" s="143"/>
      <c r="AA343" s="143"/>
    </row>
    <row r="344" spans="1:27" ht="22.8" x14ac:dyDescent="0.25">
      <c r="A344" s="70">
        <f>'SlNr für Antrag §24a'!B340</f>
        <v>31315</v>
      </c>
      <c r="B344" s="70" t="str">
        <f>'SlNr für Antrag §24a'!C340</f>
        <v>91</v>
      </c>
      <c r="C344" s="70" t="str">
        <f>IF('SlNr für Antrag §24a'!D340&lt;&gt;"",'SlNr für Antrag §24a'!D340,"")</f>
        <v/>
      </c>
      <c r="D344" s="70" t="str">
        <f>'SlNr für Antrag §24a'!H340</f>
        <v>Rea-Gipse</v>
      </c>
      <c r="E344" s="70" t="str">
        <f>'SlNr für Antrag §24a'!I340</f>
        <v>verfestigt, immobilisiert oder stabilisiert</v>
      </c>
      <c r="F344" s="69" t="str">
        <f>IF(AND('SlNr für Antrag §24a'!S340="x",'SlNr für Antrag §24a'!T340="x"),'SlNr für Antrag §24a'!U340,IF('SlNr für Antrag §24a'!S340="x","--",IF('SlNr für Antrag §24a'!T340="x",'SlNr für Antrag §24a'!U340,"**")))</f>
        <v>**</v>
      </c>
      <c r="G344" s="69" t="str">
        <f>(IF('SlNr für Antrag §24a'!AL340&lt;&gt;"",'SlNr für Antrag §24a'!AL340&amp;K344,IF(K344&lt;&gt;"",K344,IF('SlNr für Antrag §24a'!V340="X","?","**"))))</f>
        <v>**</v>
      </c>
      <c r="H344" s="131"/>
      <c r="I344" s="124"/>
      <c r="J344" s="118">
        <f>'SlNr für Antrag §24a'!AM340</f>
        <v>0</v>
      </c>
      <c r="K344" s="121"/>
      <c r="L344" s="121" t="str">
        <f>'SlNr für Antrag §24a'!AT340</f>
        <v>Ja</v>
      </c>
      <c r="M344" s="161" t="str">
        <f>'SlNr für Antrag §24a'!AV340</f>
        <v>-</v>
      </c>
      <c r="N344" s="157" t="str">
        <f>IF('SlNr für Antrag §24a'!AU340&gt;0,"Wird auto. genehmigt!","")</f>
        <v/>
      </c>
      <c r="P344" s="96" t="str">
        <f>'SlNr für Antrag §24a'!AP340</f>
        <v/>
      </c>
      <c r="R344" s="143"/>
      <c r="S344" s="143"/>
      <c r="T344" s="143"/>
      <c r="U344" s="143"/>
      <c r="V344" s="143"/>
      <c r="W344" s="143"/>
      <c r="X344" s="143"/>
      <c r="Y344" s="143"/>
      <c r="Z344" s="143"/>
      <c r="AA344" s="143"/>
    </row>
    <row r="345" spans="1:27" ht="22.8" x14ac:dyDescent="0.25">
      <c r="A345" s="70">
        <f>'SlNr für Antrag §24a'!B341</f>
        <v>31316</v>
      </c>
      <c r="B345" s="70" t="str">
        <f>'SlNr für Antrag §24a'!C341</f>
        <v/>
      </c>
      <c r="C345" s="70" t="str">
        <f>IF('SlNr für Antrag §24a'!D341&lt;&gt;"",'SlNr für Antrag §24a'!D341,"")</f>
        <v>g</v>
      </c>
      <c r="D345" s="70" t="str">
        <f>'SlNr für Antrag §24a'!H341</f>
        <v>Schlacken und Aschen aus Abfallpyrolyseanlagen</v>
      </c>
      <c r="E345" s="70" t="str">
        <f>'SlNr für Antrag §24a'!I341</f>
        <v xml:space="preserve"> </v>
      </c>
      <c r="F345" s="69" t="str">
        <f>IF(AND('SlNr für Antrag §24a'!S341="x",'SlNr für Antrag §24a'!T341="x"),'SlNr für Antrag §24a'!U341,IF('SlNr für Antrag §24a'!S341="x","--",IF('SlNr für Antrag §24a'!T341="x",'SlNr für Antrag §24a'!U341,"**")))</f>
        <v>**</v>
      </c>
      <c r="G345" s="69" t="str">
        <f>(IF('SlNr für Antrag §24a'!AL341&lt;&gt;"",'SlNr für Antrag §24a'!AL341&amp;K345,IF(K345&lt;&gt;"",K345,IF('SlNr für Antrag §24a'!V341="X","?","**"))))</f>
        <v>**</v>
      </c>
      <c r="H345" s="131"/>
      <c r="I345" s="124"/>
      <c r="J345" s="118">
        <f>'SlNr für Antrag §24a'!AM341</f>
        <v>0</v>
      </c>
      <c r="K345" s="121"/>
      <c r="L345" s="121" t="str">
        <f>'SlNr für Antrag §24a'!AT341</f>
        <v>Ja</v>
      </c>
      <c r="M345" s="161" t="str">
        <f>'SlNr für Antrag §24a'!AV341</f>
        <v>-</v>
      </c>
      <c r="N345" s="157" t="str">
        <f>IF('SlNr für Antrag §24a'!AU341&gt;0,"Wird auto. genehmigt!","")</f>
        <v/>
      </c>
      <c r="P345" s="96" t="str">
        <f>'SlNr für Antrag §24a'!AP341</f>
        <v/>
      </c>
      <c r="R345" s="143"/>
      <c r="S345" s="143"/>
      <c r="T345" s="143"/>
      <c r="U345" s="143"/>
      <c r="V345" s="143"/>
      <c r="W345" s="143"/>
      <c r="X345" s="143"/>
      <c r="Y345" s="143"/>
      <c r="Z345" s="143"/>
      <c r="AA345" s="143"/>
    </row>
    <row r="346" spans="1:27" ht="22.8" x14ac:dyDescent="0.25">
      <c r="A346" s="70">
        <f>'SlNr für Antrag §24a'!B342</f>
        <v>31316</v>
      </c>
      <c r="B346" s="70" t="str">
        <f>'SlNr für Antrag §24a'!C342</f>
        <v>88</v>
      </c>
      <c r="C346" s="70" t="str">
        <f>IF('SlNr für Antrag §24a'!D342&lt;&gt;"",'SlNr für Antrag §24a'!D342,"")</f>
        <v/>
      </c>
      <c r="D346" s="70" t="str">
        <f>'SlNr für Antrag §24a'!H342</f>
        <v>Schlacken und Aschen aus Abfallpyrolyseanlagen</v>
      </c>
      <c r="E346" s="70" t="str">
        <f>'SlNr für Antrag §24a'!I342</f>
        <v>ausgestuft</v>
      </c>
      <c r="F346" s="69" t="str">
        <f>IF(AND('SlNr für Antrag §24a'!S342="x",'SlNr für Antrag §24a'!T342="x"),'SlNr für Antrag §24a'!U342,IF('SlNr für Antrag §24a'!S342="x","--",IF('SlNr für Antrag §24a'!T342="x",'SlNr für Antrag §24a'!U342,"**")))</f>
        <v>**</v>
      </c>
      <c r="G346" s="69" t="str">
        <f>(IF('SlNr für Antrag §24a'!AL342&lt;&gt;"",'SlNr für Antrag §24a'!AL342&amp;K346,IF(K346&lt;&gt;"",K346,IF('SlNr für Antrag §24a'!V342="X","?","**"))))</f>
        <v>**</v>
      </c>
      <c r="H346" s="131"/>
      <c r="I346" s="124"/>
      <c r="J346" s="118">
        <f>'SlNr für Antrag §24a'!AM342</f>
        <v>0</v>
      </c>
      <c r="K346" s="121"/>
      <c r="L346" s="121" t="str">
        <f>'SlNr für Antrag §24a'!AT342</f>
        <v>Ja</v>
      </c>
      <c r="M346" s="161" t="str">
        <f>'SlNr für Antrag §24a'!AV342</f>
        <v>-</v>
      </c>
      <c r="N346" s="157" t="str">
        <f>IF('SlNr für Antrag §24a'!AU342&gt;0,"Wird auto. genehmigt!","")</f>
        <v/>
      </c>
      <c r="P346" s="96" t="str">
        <f>'SlNr für Antrag §24a'!AP342</f>
        <v/>
      </c>
      <c r="R346" s="143"/>
      <c r="S346" s="143"/>
      <c r="T346" s="143"/>
      <c r="U346" s="143"/>
      <c r="V346" s="143"/>
      <c r="W346" s="143"/>
      <c r="X346" s="143"/>
      <c r="Y346" s="143"/>
      <c r="Z346" s="143"/>
      <c r="AA346" s="143"/>
    </row>
    <row r="347" spans="1:27" ht="22.8" x14ac:dyDescent="0.25">
      <c r="A347" s="70">
        <f>'SlNr für Antrag §24a'!B343</f>
        <v>31316</v>
      </c>
      <c r="B347" s="70" t="str">
        <f>'SlNr für Antrag §24a'!C343</f>
        <v>91</v>
      </c>
      <c r="C347" s="70" t="str">
        <f>IF('SlNr für Antrag §24a'!D343&lt;&gt;"",'SlNr für Antrag §24a'!D343,"")</f>
        <v>g</v>
      </c>
      <c r="D347" s="70" t="str">
        <f>'SlNr für Antrag §24a'!H343</f>
        <v>Schlacken und Aschen aus Abfallpyrolyseanlagen</v>
      </c>
      <c r="E347" s="70" t="str">
        <f>'SlNr für Antrag §24a'!I343</f>
        <v>verfestigt, immobilisiert oder stabilisiert</v>
      </c>
      <c r="F347" s="69" t="str">
        <f>IF(AND('SlNr für Antrag §24a'!S343="x",'SlNr für Antrag §24a'!T343="x"),'SlNr für Antrag §24a'!U343,IF('SlNr für Antrag §24a'!S343="x","--",IF('SlNr für Antrag §24a'!T343="x",'SlNr für Antrag §24a'!U343,"**")))</f>
        <v>**</v>
      </c>
      <c r="G347" s="69" t="str">
        <f>(IF('SlNr für Antrag §24a'!AL343&lt;&gt;"",'SlNr für Antrag §24a'!AL343&amp;K347,IF(K347&lt;&gt;"",K347,IF('SlNr für Antrag §24a'!V343="X","?","**"))))</f>
        <v>**</v>
      </c>
      <c r="H347" s="131"/>
      <c r="I347" s="124"/>
      <c r="J347" s="118">
        <f>'SlNr für Antrag §24a'!AM343</f>
        <v>0</v>
      </c>
      <c r="K347" s="121"/>
      <c r="L347" s="121" t="str">
        <f>'SlNr für Antrag §24a'!AT343</f>
        <v>Ja</v>
      </c>
      <c r="M347" s="161" t="str">
        <f>'SlNr für Antrag §24a'!AV343</f>
        <v>-</v>
      </c>
      <c r="N347" s="157" t="str">
        <f>IF('SlNr für Antrag §24a'!AU343&gt;0,"Wird auto. genehmigt!","")</f>
        <v/>
      </c>
      <c r="P347" s="96" t="str">
        <f>'SlNr für Antrag §24a'!AP343</f>
        <v/>
      </c>
      <c r="R347" s="143"/>
      <c r="S347" s="143"/>
      <c r="T347" s="143"/>
      <c r="U347" s="143"/>
      <c r="V347" s="143"/>
      <c r="W347" s="143"/>
      <c r="X347" s="143"/>
      <c r="Y347" s="143"/>
      <c r="Z347" s="143"/>
      <c r="AA347" s="143"/>
    </row>
    <row r="348" spans="1:27" ht="22.8" x14ac:dyDescent="0.25">
      <c r="A348" s="70">
        <f>'SlNr für Antrag §24a'!B344</f>
        <v>31317</v>
      </c>
      <c r="B348" s="70" t="str">
        <f>'SlNr für Antrag §24a'!C344</f>
        <v/>
      </c>
      <c r="C348" s="70" t="str">
        <f>IF('SlNr für Antrag §24a'!D344&lt;&gt;"",'SlNr für Antrag §24a'!D344,"")</f>
        <v>g</v>
      </c>
      <c r="D348" s="70" t="str">
        <f>'SlNr für Antrag §24a'!H344</f>
        <v>Flugaschen und -stäube aus Ölfeuerungsanlagen</v>
      </c>
      <c r="E348" s="70" t="str">
        <f>'SlNr für Antrag §24a'!I344</f>
        <v xml:space="preserve"> </v>
      </c>
      <c r="F348" s="69" t="str">
        <f>IF(AND('SlNr für Antrag §24a'!S344="x",'SlNr für Antrag §24a'!T344="x"),'SlNr für Antrag §24a'!U344,IF('SlNr für Antrag §24a'!S344="x","--",IF('SlNr für Antrag §24a'!T344="x",'SlNr für Antrag §24a'!U344,"**")))</f>
        <v>**</v>
      </c>
      <c r="G348" s="69" t="str">
        <f>(IF('SlNr für Antrag §24a'!AL344&lt;&gt;"",'SlNr für Antrag §24a'!AL344&amp;K348,IF(K348&lt;&gt;"",K348,IF('SlNr für Antrag §24a'!V344="X","?","**"))))</f>
        <v>**</v>
      </c>
      <c r="H348" s="131"/>
      <c r="I348" s="124"/>
      <c r="J348" s="118">
        <f>'SlNr für Antrag §24a'!AM344</f>
        <v>0</v>
      </c>
      <c r="K348" s="121"/>
      <c r="L348" s="121" t="str">
        <f>'SlNr für Antrag §24a'!AT344</f>
        <v>Ja</v>
      </c>
      <c r="M348" s="161" t="str">
        <f>'SlNr für Antrag §24a'!AV344</f>
        <v>-</v>
      </c>
      <c r="N348" s="157" t="str">
        <f>IF('SlNr für Antrag §24a'!AU344&gt;0,"Wird auto. genehmigt!","")</f>
        <v/>
      </c>
      <c r="P348" s="96" t="str">
        <f>'SlNr für Antrag §24a'!AP344</f>
        <v/>
      </c>
      <c r="R348" s="143"/>
      <c r="S348" s="143"/>
      <c r="T348" s="143"/>
      <c r="U348" s="143"/>
      <c r="V348" s="143"/>
      <c r="W348" s="143"/>
      <c r="X348" s="143"/>
      <c r="Y348" s="143"/>
      <c r="Z348" s="143"/>
      <c r="AA348" s="143"/>
    </row>
    <row r="349" spans="1:27" ht="22.8" x14ac:dyDescent="0.25">
      <c r="A349" s="70">
        <f>'SlNr für Antrag §24a'!B345</f>
        <v>31317</v>
      </c>
      <c r="B349" s="70" t="str">
        <f>'SlNr für Antrag §24a'!C345</f>
        <v>88</v>
      </c>
      <c r="C349" s="70" t="str">
        <f>IF('SlNr für Antrag §24a'!D345&lt;&gt;"",'SlNr für Antrag §24a'!D345,"")</f>
        <v/>
      </c>
      <c r="D349" s="70" t="str">
        <f>'SlNr für Antrag §24a'!H345</f>
        <v>Flugaschen und -stäube aus Ölfeuerungsanlagen</v>
      </c>
      <c r="E349" s="70" t="str">
        <f>'SlNr für Antrag §24a'!I345</f>
        <v>ausgestuft</v>
      </c>
      <c r="F349" s="69" t="str">
        <f>IF(AND('SlNr für Antrag §24a'!S345="x",'SlNr für Antrag §24a'!T345="x"),'SlNr für Antrag §24a'!U345,IF('SlNr für Antrag §24a'!S345="x","--",IF('SlNr für Antrag §24a'!T345="x",'SlNr für Antrag §24a'!U345,"**")))</f>
        <v>**</v>
      </c>
      <c r="G349" s="69" t="str">
        <f>(IF('SlNr für Antrag §24a'!AL345&lt;&gt;"",'SlNr für Antrag §24a'!AL345&amp;K349,IF(K349&lt;&gt;"",K349,IF('SlNr für Antrag §24a'!V345="X","?","**"))))</f>
        <v>**</v>
      </c>
      <c r="H349" s="131"/>
      <c r="I349" s="124"/>
      <c r="J349" s="118">
        <f>'SlNr für Antrag §24a'!AM345</f>
        <v>0</v>
      </c>
      <c r="K349" s="121"/>
      <c r="L349" s="121" t="str">
        <f>'SlNr für Antrag §24a'!AT345</f>
        <v>Ja</v>
      </c>
      <c r="M349" s="161" t="str">
        <f>'SlNr für Antrag §24a'!AV345</f>
        <v>-</v>
      </c>
      <c r="N349" s="157" t="str">
        <f>IF('SlNr für Antrag §24a'!AU345&gt;0,"Wird auto. genehmigt!","")</f>
        <v/>
      </c>
      <c r="P349" s="96" t="str">
        <f>'SlNr für Antrag §24a'!AP345</f>
        <v/>
      </c>
      <c r="R349" s="143"/>
      <c r="S349" s="143"/>
      <c r="T349" s="143"/>
      <c r="U349" s="143"/>
      <c r="V349" s="143"/>
      <c r="W349" s="143"/>
      <c r="X349" s="143"/>
      <c r="Y349" s="143"/>
      <c r="Z349" s="143"/>
      <c r="AA349" s="143"/>
    </row>
    <row r="350" spans="1:27" ht="22.8" x14ac:dyDescent="0.25">
      <c r="A350" s="70">
        <f>'SlNr für Antrag §24a'!B346</f>
        <v>31317</v>
      </c>
      <c r="B350" s="70" t="str">
        <f>'SlNr für Antrag §24a'!C346</f>
        <v>91</v>
      </c>
      <c r="C350" s="70" t="str">
        <f>IF('SlNr für Antrag §24a'!D346&lt;&gt;"",'SlNr für Antrag §24a'!D346,"")</f>
        <v>g</v>
      </c>
      <c r="D350" s="70" t="str">
        <f>'SlNr für Antrag §24a'!H346</f>
        <v>Flugaschen und -stäube aus Ölfeuerungsanlagen</v>
      </c>
      <c r="E350" s="70" t="str">
        <f>'SlNr für Antrag §24a'!I346</f>
        <v>verfestigt, immobilisiert oder stabilisiert</v>
      </c>
      <c r="F350" s="69" t="str">
        <f>IF(AND('SlNr für Antrag §24a'!S346="x",'SlNr für Antrag §24a'!T346="x"),'SlNr für Antrag §24a'!U346,IF('SlNr für Antrag §24a'!S346="x","--",IF('SlNr für Antrag §24a'!T346="x",'SlNr für Antrag §24a'!U346,"**")))</f>
        <v>**</v>
      </c>
      <c r="G350" s="69" t="str">
        <f>(IF('SlNr für Antrag §24a'!AL346&lt;&gt;"",'SlNr für Antrag §24a'!AL346&amp;K350,IF(K350&lt;&gt;"",K350,IF('SlNr für Antrag §24a'!V346="X","?","**"))))</f>
        <v>**</v>
      </c>
      <c r="H350" s="131"/>
      <c r="I350" s="124"/>
      <c r="J350" s="118">
        <f>'SlNr für Antrag §24a'!AM346</f>
        <v>0</v>
      </c>
      <c r="K350" s="121"/>
      <c r="L350" s="121" t="str">
        <f>'SlNr für Antrag §24a'!AT346</f>
        <v>Ja</v>
      </c>
      <c r="M350" s="161" t="str">
        <f>'SlNr für Antrag §24a'!AV346</f>
        <v>-</v>
      </c>
      <c r="N350" s="157" t="str">
        <f>IF('SlNr für Antrag §24a'!AU346&gt;0,"Wird auto. genehmigt!","")</f>
        <v/>
      </c>
      <c r="P350" s="96" t="str">
        <f>'SlNr für Antrag §24a'!AP346</f>
        <v/>
      </c>
      <c r="R350" s="143"/>
      <c r="S350" s="143"/>
      <c r="T350" s="143"/>
      <c r="U350" s="143"/>
      <c r="V350" s="143"/>
      <c r="W350" s="143"/>
      <c r="X350" s="143"/>
      <c r="Y350" s="143"/>
      <c r="Z350" s="143"/>
      <c r="AA350" s="143"/>
    </row>
    <row r="351" spans="1:27" ht="22.8" x14ac:dyDescent="0.25">
      <c r="A351" s="70">
        <f>'SlNr für Antrag §24a'!B347</f>
        <v>31318</v>
      </c>
      <c r="B351" s="70" t="str">
        <f>'SlNr für Antrag §24a'!C347</f>
        <v/>
      </c>
      <c r="C351" s="70" t="str">
        <f>IF('SlNr für Antrag §24a'!D347&lt;&gt;"",'SlNr für Antrag §24a'!D347,"")</f>
        <v/>
      </c>
      <c r="D351" s="70" t="str">
        <f>'SlNr für Antrag §24a'!H347</f>
        <v>Asche aus der Verbrennung von kommunalem Klärschlamm</v>
      </c>
      <c r="E351" s="70" t="str">
        <f>'SlNr für Antrag §24a'!I347</f>
        <v xml:space="preserve"> </v>
      </c>
      <c r="F351" s="69" t="str">
        <f>IF(AND('SlNr für Antrag §24a'!S347="x",'SlNr für Antrag §24a'!T347="x"),'SlNr für Antrag §24a'!U347,IF('SlNr für Antrag §24a'!S347="x","--",IF('SlNr für Antrag §24a'!T347="x",'SlNr für Antrag §24a'!U347,"**")))</f>
        <v>--</v>
      </c>
      <c r="G351" s="69" t="str">
        <f>(IF('SlNr für Antrag §24a'!AL347&lt;&gt;"",'SlNr für Antrag §24a'!AL347&amp;K351,IF(K351&lt;&gt;"",K351,IF('SlNr für Antrag §24a'!V347="X","?","**"))))</f>
        <v>**</v>
      </c>
      <c r="H351" s="131"/>
      <c r="I351" s="124"/>
      <c r="J351" s="118">
        <f>'SlNr für Antrag §24a'!AM347</f>
        <v>0</v>
      </c>
      <c r="K351" s="121"/>
      <c r="L351" s="121" t="str">
        <f>'SlNr für Antrag §24a'!AT347</f>
        <v>Nein</v>
      </c>
      <c r="M351" s="161" t="str">
        <f>'SlNr für Antrag §24a'!AV347</f>
        <v>-</v>
      </c>
      <c r="N351" s="157" t="str">
        <f>IF('SlNr für Antrag §24a'!AU347&gt;0,"Wird auto. genehmigt!","")</f>
        <v/>
      </c>
      <c r="P351" s="96" t="str">
        <f>'SlNr für Antrag §24a'!AP347</f>
        <v>X</v>
      </c>
      <c r="R351" s="143"/>
      <c r="S351" s="143"/>
      <c r="T351" s="143"/>
      <c r="U351" s="143"/>
      <c r="V351" s="143"/>
      <c r="W351" s="143"/>
      <c r="X351" s="143"/>
      <c r="Y351" s="143"/>
      <c r="Z351" s="143"/>
      <c r="AA351" s="143"/>
    </row>
    <row r="352" spans="1:27" ht="34.200000000000003" x14ac:dyDescent="0.25">
      <c r="A352" s="70">
        <f>'SlNr für Antrag §24a'!B348</f>
        <v>31319</v>
      </c>
      <c r="B352" s="70" t="str">
        <f>'SlNr für Antrag §24a'!C348</f>
        <v/>
      </c>
      <c r="C352" s="70" t="str">
        <f>IF('SlNr für Antrag §24a'!D348&lt;&gt;"",'SlNr für Antrag §24a'!D348,"")</f>
        <v/>
      </c>
      <c r="D352" s="70" t="str">
        <f>'SlNr für Antrag §24a'!H348</f>
        <v>Rückstände aus Abfallpyrolyseanlagen für Biomasseabfälle</v>
      </c>
      <c r="E352" s="70" t="str">
        <f>'SlNr für Antrag §24a'!I348</f>
        <v xml:space="preserve"> </v>
      </c>
      <c r="F352" s="69" t="str">
        <f>IF(AND('SlNr für Antrag §24a'!S348="x",'SlNr für Antrag §24a'!T348="x"),'SlNr für Antrag §24a'!U348,IF('SlNr für Antrag §24a'!S348="x","--",IF('SlNr für Antrag §24a'!T348="x",'SlNr für Antrag §24a'!U348,"**")))</f>
        <v>**</v>
      </c>
      <c r="G352" s="69" t="str">
        <f>(IF('SlNr für Antrag §24a'!AL348&lt;&gt;"",'SlNr für Antrag §24a'!AL348&amp;K352,IF(K352&lt;&gt;"",K352,IF('SlNr für Antrag §24a'!V348="X","?","**"))))</f>
        <v>**</v>
      </c>
      <c r="H352" s="131"/>
      <c r="I352" s="124"/>
      <c r="J352" s="118">
        <f>'SlNr für Antrag §24a'!AM348</f>
        <v>0</v>
      </c>
      <c r="K352" s="121"/>
      <c r="L352" s="121" t="str">
        <f>'SlNr für Antrag §24a'!AT348</f>
        <v>Ja</v>
      </c>
      <c r="M352" s="161" t="str">
        <f>'SlNr für Antrag §24a'!AV348</f>
        <v>-</v>
      </c>
      <c r="N352" s="157" t="str">
        <f>IF('SlNr für Antrag §24a'!AU348&gt;0,"Wird auto. genehmigt!","")</f>
        <v/>
      </c>
      <c r="P352" s="96" t="str">
        <f>'SlNr für Antrag §24a'!AP348</f>
        <v/>
      </c>
      <c r="R352" s="143"/>
      <c r="S352" s="143"/>
      <c r="T352" s="143"/>
      <c r="U352" s="143"/>
      <c r="V352" s="143"/>
      <c r="W352" s="143"/>
      <c r="X352" s="143"/>
      <c r="Y352" s="143"/>
      <c r="Z352" s="143"/>
      <c r="AA352" s="143"/>
    </row>
    <row r="353" spans="1:27" x14ac:dyDescent="0.25">
      <c r="A353" s="70">
        <f>'SlNr für Antrag §24a'!B349</f>
        <v>31402</v>
      </c>
      <c r="B353" s="70" t="str">
        <f>'SlNr für Antrag §24a'!C349</f>
        <v/>
      </c>
      <c r="C353" s="70" t="str">
        <f>IF('SlNr für Antrag §24a'!D349&lt;&gt;"",'SlNr für Antrag §24a'!D349,"")</f>
        <v/>
      </c>
      <c r="D353" s="70" t="str">
        <f>'SlNr für Antrag §24a'!H349</f>
        <v>Putzereisandrückstände</v>
      </c>
      <c r="E353" s="70" t="str">
        <f>'SlNr für Antrag §24a'!I349</f>
        <v xml:space="preserve"> </v>
      </c>
      <c r="F353" s="69" t="str">
        <f>IF(AND('SlNr für Antrag §24a'!S349="x",'SlNr für Antrag §24a'!T349="x"),'SlNr für Antrag §24a'!U349,IF('SlNr für Antrag §24a'!S349="x","--",IF('SlNr für Antrag §24a'!T349="x",'SlNr für Antrag §24a'!U349,"**")))</f>
        <v>--</v>
      </c>
      <c r="G353" s="69" t="str">
        <f>(IF('SlNr für Antrag §24a'!AL349&lt;&gt;"",'SlNr für Antrag §24a'!AL349&amp;K353,IF(K353&lt;&gt;"",K353,IF('SlNr für Antrag §24a'!V349="X","?","**"))))</f>
        <v>**</v>
      </c>
      <c r="H353" s="131"/>
      <c r="I353" s="124"/>
      <c r="J353" s="118">
        <f>'SlNr für Antrag §24a'!AM349</f>
        <v>0</v>
      </c>
      <c r="K353" s="121"/>
      <c r="L353" s="121" t="str">
        <f>'SlNr für Antrag §24a'!AT349</f>
        <v>Nein</v>
      </c>
      <c r="M353" s="161" t="str">
        <f>'SlNr für Antrag §24a'!AV349</f>
        <v>-</v>
      </c>
      <c r="N353" s="157" t="str">
        <f>IF('SlNr für Antrag §24a'!AU349&gt;0,"Wird auto. genehmigt!","")</f>
        <v/>
      </c>
      <c r="P353" s="96" t="str">
        <f>'SlNr für Antrag §24a'!AP349</f>
        <v>X</v>
      </c>
      <c r="R353" s="143"/>
      <c r="S353" s="143"/>
      <c r="T353" s="143"/>
      <c r="U353" s="143"/>
      <c r="V353" s="143"/>
      <c r="W353" s="143"/>
      <c r="X353" s="143"/>
      <c r="Y353" s="143"/>
      <c r="Z353" s="143"/>
      <c r="AA353" s="143"/>
    </row>
    <row r="354" spans="1:27" ht="22.8" x14ac:dyDescent="0.25">
      <c r="A354" s="70">
        <f>'SlNr für Antrag §24a'!B350</f>
        <v>31402</v>
      </c>
      <c r="B354" s="70" t="str">
        <f>'SlNr für Antrag §24a'!C350</f>
        <v>91</v>
      </c>
      <c r="C354" s="70" t="str">
        <f>IF('SlNr für Antrag §24a'!D350&lt;&gt;"",'SlNr für Antrag §24a'!D350,"")</f>
        <v/>
      </c>
      <c r="D354" s="70" t="str">
        <f>'SlNr für Antrag §24a'!H350</f>
        <v>Putzereisandrückstände</v>
      </c>
      <c r="E354" s="70" t="str">
        <f>'SlNr für Antrag §24a'!I350</f>
        <v>verfestigt, immobilisiert oder stabilisiert</v>
      </c>
      <c r="F354" s="69" t="str">
        <f>IF(AND('SlNr für Antrag §24a'!S350="x",'SlNr für Antrag §24a'!T350="x"),'SlNr für Antrag §24a'!U350,IF('SlNr für Antrag §24a'!S350="x","--",IF('SlNr für Antrag §24a'!T350="x",'SlNr für Antrag §24a'!U350,"**")))</f>
        <v>**</v>
      </c>
      <c r="G354" s="69" t="str">
        <f>(IF('SlNr für Antrag §24a'!AL350&lt;&gt;"",'SlNr für Antrag §24a'!AL350&amp;K354,IF(K354&lt;&gt;"",K354,IF('SlNr für Antrag §24a'!V350="X","?","**"))))</f>
        <v>**</v>
      </c>
      <c r="H354" s="131"/>
      <c r="I354" s="124"/>
      <c r="J354" s="118">
        <f>'SlNr für Antrag §24a'!AM350</f>
        <v>0</v>
      </c>
      <c r="K354" s="121"/>
      <c r="L354" s="121" t="str">
        <f>'SlNr für Antrag §24a'!AT350</f>
        <v>Ja</v>
      </c>
      <c r="M354" s="161" t="str">
        <f>'SlNr für Antrag §24a'!AV350</f>
        <v>-</v>
      </c>
      <c r="N354" s="157" t="str">
        <f>IF('SlNr für Antrag §24a'!AU350&gt;0,"Wird auto. genehmigt!","")</f>
        <v/>
      </c>
      <c r="P354" s="96" t="str">
        <f>'SlNr für Antrag §24a'!AP350</f>
        <v/>
      </c>
      <c r="R354" s="143"/>
      <c r="S354" s="143"/>
      <c r="T354" s="143"/>
      <c r="U354" s="143"/>
      <c r="V354" s="143"/>
      <c r="W354" s="143"/>
      <c r="X354" s="143"/>
      <c r="Y354" s="143"/>
      <c r="Z354" s="143"/>
      <c r="AA354" s="143"/>
    </row>
    <row r="355" spans="1:27" x14ac:dyDescent="0.25">
      <c r="A355" s="70">
        <f>'SlNr für Antrag §24a'!B351</f>
        <v>31405</v>
      </c>
      <c r="B355" s="70" t="str">
        <f>'SlNr für Antrag §24a'!C351</f>
        <v/>
      </c>
      <c r="C355" s="70" t="str">
        <f>IF('SlNr für Antrag §24a'!D351&lt;&gt;"",'SlNr für Antrag §24a'!D351,"")</f>
        <v/>
      </c>
      <c r="D355" s="70" t="str">
        <f>'SlNr für Antrag §24a'!H351</f>
        <v>Glasvlies</v>
      </c>
      <c r="E355" s="70" t="str">
        <f>'SlNr für Antrag §24a'!I351</f>
        <v xml:space="preserve"> </v>
      </c>
      <c r="F355" s="69" t="str">
        <f>IF(AND('SlNr für Antrag §24a'!S351="x",'SlNr für Antrag §24a'!T351="x"),'SlNr für Antrag §24a'!U351,IF('SlNr für Antrag §24a'!S351="x","--",IF('SlNr für Antrag §24a'!T351="x",'SlNr für Antrag §24a'!U351,"**")))</f>
        <v>--</v>
      </c>
      <c r="G355" s="69" t="str">
        <f>(IF('SlNr für Antrag §24a'!AL351&lt;&gt;"",'SlNr für Antrag §24a'!AL351&amp;K355,IF(K355&lt;&gt;"",K355,IF('SlNr für Antrag §24a'!V351="X","?","**"))))</f>
        <v>**</v>
      </c>
      <c r="H355" s="131"/>
      <c r="I355" s="124"/>
      <c r="J355" s="118">
        <f>'SlNr für Antrag §24a'!AM351</f>
        <v>0</v>
      </c>
      <c r="K355" s="121"/>
      <c r="L355" s="121" t="str">
        <f>'SlNr für Antrag §24a'!AT351</f>
        <v>Nein</v>
      </c>
      <c r="M355" s="161" t="str">
        <f>'SlNr für Antrag §24a'!AV351</f>
        <v>-</v>
      </c>
      <c r="N355" s="157" t="str">
        <f>IF('SlNr für Antrag §24a'!AU351&gt;0,"Wird auto. genehmigt!","")</f>
        <v/>
      </c>
      <c r="P355" s="96" t="str">
        <f>'SlNr für Antrag §24a'!AP351</f>
        <v>X</v>
      </c>
      <c r="R355" s="143"/>
      <c r="S355" s="143"/>
      <c r="T355" s="143"/>
      <c r="U355" s="143"/>
      <c r="V355" s="143"/>
      <c r="W355" s="143"/>
      <c r="X355" s="143"/>
      <c r="Y355" s="143"/>
      <c r="Z355" s="143"/>
      <c r="AA355" s="143"/>
    </row>
    <row r="356" spans="1:27" x14ac:dyDescent="0.25">
      <c r="A356" s="70">
        <f>'SlNr für Antrag §24a'!B352</f>
        <v>31405</v>
      </c>
      <c r="B356" s="70" t="str">
        <f>'SlNr für Antrag §24a'!C352</f>
        <v>77</v>
      </c>
      <c r="C356" s="70" t="str">
        <f>IF('SlNr für Antrag §24a'!D352&lt;&gt;"",'SlNr für Antrag §24a'!D352,"")</f>
        <v>g</v>
      </c>
      <c r="D356" s="70" t="str">
        <f>'SlNr für Antrag §24a'!H352</f>
        <v>Glasvlies</v>
      </c>
      <c r="E356" s="70" t="str">
        <f>'SlNr für Antrag §24a'!I352</f>
        <v>gefährlich kontaminiert</v>
      </c>
      <c r="F356" s="69" t="str">
        <f>IF(AND('SlNr für Antrag §24a'!S352="x",'SlNr für Antrag §24a'!T352="x"),'SlNr für Antrag §24a'!U352,IF('SlNr für Antrag §24a'!S352="x","--",IF('SlNr für Antrag §24a'!T352="x",'SlNr für Antrag §24a'!U352,"**")))</f>
        <v>**</v>
      </c>
      <c r="G356" s="69" t="str">
        <f>(IF('SlNr für Antrag §24a'!AL352&lt;&gt;"",'SlNr für Antrag §24a'!AL352&amp;K356,IF(K356&lt;&gt;"",K356,IF('SlNr für Antrag §24a'!V352="X","?","**"))))</f>
        <v>**</v>
      </c>
      <c r="H356" s="131"/>
      <c r="I356" s="124"/>
      <c r="J356" s="118">
        <f>'SlNr für Antrag §24a'!AM352</f>
        <v>0</v>
      </c>
      <c r="K356" s="121"/>
      <c r="L356" s="121" t="str">
        <f>'SlNr für Antrag §24a'!AT352</f>
        <v>Ja</v>
      </c>
      <c r="M356" s="161" t="str">
        <f>'SlNr für Antrag §24a'!AV352</f>
        <v>-</v>
      </c>
      <c r="N356" s="157" t="str">
        <f>IF('SlNr für Antrag §24a'!AU352&gt;0,"Wird auto. genehmigt!","")</f>
        <v/>
      </c>
      <c r="P356" s="96" t="str">
        <f>'SlNr für Antrag §24a'!AP352</f>
        <v/>
      </c>
      <c r="R356" s="143"/>
      <c r="S356" s="143"/>
      <c r="T356" s="143"/>
      <c r="U356" s="143"/>
      <c r="V356" s="143"/>
      <c r="W356" s="143"/>
      <c r="X356" s="143"/>
      <c r="Y356" s="143"/>
      <c r="Z356" s="143"/>
      <c r="AA356" s="143"/>
    </row>
    <row r="357" spans="1:27" ht="22.8" x14ac:dyDescent="0.25">
      <c r="A357" s="70">
        <f>'SlNr für Antrag §24a'!B353</f>
        <v>31405</v>
      </c>
      <c r="B357" s="70" t="str">
        <f>'SlNr für Antrag §24a'!C353</f>
        <v>91</v>
      </c>
      <c r="C357" s="70" t="str">
        <f>IF('SlNr für Antrag §24a'!D353&lt;&gt;"",'SlNr für Antrag §24a'!D353,"")</f>
        <v/>
      </c>
      <c r="D357" s="70" t="str">
        <f>'SlNr für Antrag §24a'!H353</f>
        <v>Glasvlies</v>
      </c>
      <c r="E357" s="70" t="str">
        <f>'SlNr für Antrag §24a'!I353</f>
        <v>verfestigt, immobilisiert oder stabilisiert</v>
      </c>
      <c r="F357" s="69" t="str">
        <f>IF(AND('SlNr für Antrag §24a'!S353="x",'SlNr für Antrag §24a'!T353="x"),'SlNr für Antrag §24a'!U353,IF('SlNr für Antrag §24a'!S353="x","--",IF('SlNr für Antrag §24a'!T353="x",'SlNr für Antrag §24a'!U353,"**")))</f>
        <v>**</v>
      </c>
      <c r="G357" s="69" t="str">
        <f>(IF('SlNr für Antrag §24a'!AL353&lt;&gt;"",'SlNr für Antrag §24a'!AL353&amp;K357,IF(K357&lt;&gt;"",K357,IF('SlNr für Antrag §24a'!V353="X","?","**"))))</f>
        <v>**</v>
      </c>
      <c r="H357" s="131"/>
      <c r="I357" s="124"/>
      <c r="J357" s="118">
        <f>'SlNr für Antrag §24a'!AM353</f>
        <v>0</v>
      </c>
      <c r="K357" s="121"/>
      <c r="L357" s="121" t="str">
        <f>'SlNr für Antrag §24a'!AT353</f>
        <v>Ja</v>
      </c>
      <c r="M357" s="161" t="str">
        <f>'SlNr für Antrag §24a'!AV353</f>
        <v>-</v>
      </c>
      <c r="N357" s="157" t="str">
        <f>IF('SlNr für Antrag §24a'!AU353&gt;0,"Wird auto. genehmigt!","")</f>
        <v/>
      </c>
      <c r="P357" s="96" t="str">
        <f>'SlNr für Antrag §24a'!AP353</f>
        <v/>
      </c>
      <c r="R357" s="143"/>
      <c r="S357" s="143"/>
      <c r="T357" s="143"/>
      <c r="U357" s="143"/>
      <c r="V357" s="143"/>
      <c r="W357" s="143"/>
      <c r="X357" s="143"/>
      <c r="Y357" s="143"/>
      <c r="Z357" s="143"/>
      <c r="AA357" s="143"/>
    </row>
    <row r="358" spans="1:27" x14ac:dyDescent="0.25">
      <c r="A358" s="70">
        <f>'SlNr für Antrag §24a'!B354</f>
        <v>31407</v>
      </c>
      <c r="B358" s="70" t="str">
        <f>'SlNr für Antrag §24a'!C354</f>
        <v/>
      </c>
      <c r="C358" s="70" t="str">
        <f>IF('SlNr für Antrag §24a'!D354&lt;&gt;"",'SlNr für Antrag §24a'!D354,"")</f>
        <v/>
      </c>
      <c r="D358" s="70" t="str">
        <f>'SlNr für Antrag §24a'!H354</f>
        <v>Keramik</v>
      </c>
      <c r="E358" s="70" t="str">
        <f>'SlNr für Antrag §24a'!I354</f>
        <v xml:space="preserve"> </v>
      </c>
      <c r="F358" s="69" t="str">
        <f>IF(AND('SlNr für Antrag §24a'!S354="x",'SlNr für Antrag §24a'!T354="x"),'SlNr für Antrag §24a'!U354,IF('SlNr für Antrag §24a'!S354="x","--",IF('SlNr für Antrag §24a'!T354="x",'SlNr für Antrag §24a'!U354,"**")))</f>
        <v>--</v>
      </c>
      <c r="G358" s="69" t="str">
        <f>(IF('SlNr für Antrag §24a'!AL354&lt;&gt;"",'SlNr für Antrag §24a'!AL354&amp;K358,IF(K358&lt;&gt;"",K358,IF('SlNr für Antrag §24a'!V354="X","?","**"))))</f>
        <v>**</v>
      </c>
      <c r="H358" s="131"/>
      <c r="I358" s="124"/>
      <c r="J358" s="118">
        <f>'SlNr für Antrag §24a'!AM354</f>
        <v>0</v>
      </c>
      <c r="K358" s="121"/>
      <c r="L358" s="121" t="str">
        <f>'SlNr für Antrag §24a'!AT354</f>
        <v>Nein</v>
      </c>
      <c r="M358" s="161" t="str">
        <f>'SlNr für Antrag §24a'!AV354</f>
        <v>-</v>
      </c>
      <c r="N358" s="157" t="str">
        <f>IF('SlNr für Antrag §24a'!AU354&gt;0,"Wird auto. genehmigt!","")</f>
        <v/>
      </c>
      <c r="P358" s="96" t="str">
        <f>'SlNr für Antrag §24a'!AP354</f>
        <v>X</v>
      </c>
      <c r="R358" s="143"/>
      <c r="S358" s="143"/>
      <c r="T358" s="143"/>
      <c r="U358" s="143"/>
      <c r="V358" s="143"/>
      <c r="W358" s="143"/>
      <c r="X358" s="143"/>
      <c r="Y358" s="143"/>
      <c r="Z358" s="143"/>
      <c r="AA358" s="143"/>
    </row>
    <row r="359" spans="1:27" ht="22.8" x14ac:dyDescent="0.25">
      <c r="A359" s="70">
        <f>'SlNr für Antrag §24a'!B355</f>
        <v>31407</v>
      </c>
      <c r="B359" s="70" t="str">
        <f>'SlNr für Antrag §24a'!C355</f>
        <v>17</v>
      </c>
      <c r="C359" s="70" t="str">
        <f>IF('SlNr für Antrag §24a'!D355&lt;&gt;"",'SlNr für Antrag §24a'!D355,"")</f>
        <v/>
      </c>
      <c r="D359" s="70" t="str">
        <f>'SlNr für Antrag §24a'!H355</f>
        <v>Keramik</v>
      </c>
      <c r="E359" s="70" t="str">
        <f>'SlNr für Antrag §24a'!I355</f>
        <v>nur ausgewählte Abfälle aus Bau- und Abbruchmaßnahmen</v>
      </c>
      <c r="F359" s="69" t="str">
        <f>IF(AND('SlNr für Antrag §24a'!S355="x",'SlNr für Antrag §24a'!T355="x"),'SlNr für Antrag §24a'!U355,IF('SlNr für Antrag §24a'!S355="x","--",IF('SlNr für Antrag §24a'!T355="x",'SlNr für Antrag §24a'!U355,"**")))</f>
        <v>--</v>
      </c>
      <c r="G359" s="69" t="str">
        <f>(IF('SlNr für Antrag §24a'!AL355&lt;&gt;"",'SlNr für Antrag §24a'!AL355&amp;K359,IF(K359&lt;&gt;"",K359,IF('SlNr für Antrag §24a'!V355="X","?","**"))))</f>
        <v>**</v>
      </c>
      <c r="H359" s="131"/>
      <c r="I359" s="124"/>
      <c r="J359" s="118">
        <f>'SlNr für Antrag §24a'!AM355</f>
        <v>0</v>
      </c>
      <c r="K359" s="121"/>
      <c r="L359" s="121" t="str">
        <f>'SlNr für Antrag §24a'!AT355</f>
        <v>Nein</v>
      </c>
      <c r="M359" s="161" t="str">
        <f>'SlNr für Antrag §24a'!AV355</f>
        <v>-</v>
      </c>
      <c r="N359" s="157" t="str">
        <f>IF('SlNr für Antrag §24a'!AU355&gt;0,"Wird auto. genehmigt!","")</f>
        <v/>
      </c>
      <c r="P359" s="96" t="str">
        <f>'SlNr für Antrag §24a'!AP355</f>
        <v>X</v>
      </c>
      <c r="R359" s="143"/>
      <c r="S359" s="143"/>
      <c r="T359" s="143"/>
      <c r="U359" s="143"/>
      <c r="V359" s="143"/>
      <c r="W359" s="143"/>
      <c r="X359" s="143"/>
      <c r="Y359" s="143"/>
      <c r="Z359" s="143"/>
      <c r="AA359" s="143"/>
    </row>
    <row r="360" spans="1:27" ht="22.8" x14ac:dyDescent="0.25">
      <c r="A360" s="70">
        <f>'SlNr für Antrag §24a'!B356</f>
        <v>31407</v>
      </c>
      <c r="B360" s="70" t="str">
        <f>'SlNr für Antrag §24a'!C356</f>
        <v>91</v>
      </c>
      <c r="C360" s="70" t="str">
        <f>IF('SlNr für Antrag §24a'!D356&lt;&gt;"",'SlNr für Antrag §24a'!D356,"")</f>
        <v/>
      </c>
      <c r="D360" s="70" t="str">
        <f>'SlNr für Antrag §24a'!H356</f>
        <v>Keramik</v>
      </c>
      <c r="E360" s="70" t="str">
        <f>'SlNr für Antrag §24a'!I356</f>
        <v>verfestigt, immobilisiert oder stabilisiert</v>
      </c>
      <c r="F360" s="69" t="str">
        <f>IF(AND('SlNr für Antrag §24a'!S356="x",'SlNr für Antrag §24a'!T356="x"),'SlNr für Antrag §24a'!U356,IF('SlNr für Antrag §24a'!S356="x","--",IF('SlNr für Antrag §24a'!T356="x",'SlNr für Antrag §24a'!U356,"**")))</f>
        <v>**</v>
      </c>
      <c r="G360" s="69" t="str">
        <f>(IF('SlNr für Antrag §24a'!AL356&lt;&gt;"",'SlNr für Antrag §24a'!AL356&amp;K360,IF(K360&lt;&gt;"",K360,IF('SlNr für Antrag §24a'!V356="X","?","**"))))</f>
        <v>**</v>
      </c>
      <c r="H360" s="131"/>
      <c r="I360" s="124"/>
      <c r="J360" s="118">
        <f>'SlNr für Antrag §24a'!AM356</f>
        <v>0</v>
      </c>
      <c r="K360" s="121"/>
      <c r="L360" s="121" t="str">
        <f>'SlNr für Antrag §24a'!AT356</f>
        <v>Ja</v>
      </c>
      <c r="M360" s="161" t="str">
        <f>'SlNr für Antrag §24a'!AV356</f>
        <v>-</v>
      </c>
      <c r="N360" s="157" t="str">
        <f>IF('SlNr für Antrag §24a'!AU356&gt;0,"Wird auto. genehmigt!","")</f>
        <v/>
      </c>
      <c r="P360" s="96" t="str">
        <f>'SlNr für Antrag §24a'!AP356</f>
        <v/>
      </c>
      <c r="R360" s="143"/>
      <c r="S360" s="143"/>
      <c r="T360" s="143"/>
      <c r="U360" s="143"/>
      <c r="V360" s="143"/>
      <c r="W360" s="143"/>
      <c r="X360" s="143"/>
      <c r="Y360" s="143"/>
      <c r="Z360" s="143"/>
      <c r="AA360" s="143"/>
    </row>
    <row r="361" spans="1:27" x14ac:dyDescent="0.25">
      <c r="A361" s="70">
        <f>'SlNr für Antrag §24a'!B357</f>
        <v>31408</v>
      </c>
      <c r="B361" s="70" t="str">
        <f>'SlNr für Antrag §24a'!C357</f>
        <v/>
      </c>
      <c r="C361" s="70" t="str">
        <f>IF('SlNr für Antrag §24a'!D357&lt;&gt;"",'SlNr für Antrag §24a'!D357,"")</f>
        <v/>
      </c>
      <c r="D361" s="70" t="str">
        <f>'SlNr für Antrag §24a'!H357</f>
        <v>Glas (zB Flachglas)</v>
      </c>
      <c r="E361" s="70" t="str">
        <f>'SlNr für Antrag §24a'!I357</f>
        <v xml:space="preserve"> </v>
      </c>
      <c r="F361" s="69" t="str">
        <f>IF(AND('SlNr für Antrag §24a'!S357="x",'SlNr für Antrag §24a'!T357="x"),'SlNr für Antrag §24a'!U357,IF('SlNr für Antrag §24a'!S357="x","--",IF('SlNr für Antrag §24a'!T357="x",'SlNr für Antrag §24a'!U357,"**")))</f>
        <v>--</v>
      </c>
      <c r="G361" s="69" t="str">
        <f>(IF('SlNr für Antrag §24a'!AL357&lt;&gt;"",'SlNr für Antrag §24a'!AL357&amp;K361,IF(K361&lt;&gt;"",K361,IF('SlNr für Antrag §24a'!V357="X","?","**"))))</f>
        <v>**</v>
      </c>
      <c r="H361" s="131"/>
      <c r="I361" s="124"/>
      <c r="J361" s="118">
        <f>'SlNr für Antrag §24a'!AM357</f>
        <v>0</v>
      </c>
      <c r="K361" s="121"/>
      <c r="L361" s="121" t="str">
        <f>'SlNr für Antrag §24a'!AT357</f>
        <v>Nein</v>
      </c>
      <c r="M361" s="161" t="str">
        <f>'SlNr für Antrag §24a'!AV357</f>
        <v>-</v>
      </c>
      <c r="N361" s="157" t="str">
        <f>IF('SlNr für Antrag §24a'!AU357&gt;0,"Wird auto. genehmigt!","")</f>
        <v/>
      </c>
      <c r="P361" s="96" t="str">
        <f>'SlNr für Antrag §24a'!AP357</f>
        <v>X</v>
      </c>
      <c r="R361" s="143"/>
      <c r="S361" s="143"/>
      <c r="T361" s="143"/>
      <c r="U361" s="143"/>
      <c r="V361" s="143"/>
      <c r="W361" s="143"/>
      <c r="X361" s="143"/>
      <c r="Y361" s="143"/>
      <c r="Z361" s="143"/>
      <c r="AA361" s="143"/>
    </row>
    <row r="362" spans="1:27" ht="22.8" x14ac:dyDescent="0.25">
      <c r="A362" s="70">
        <f>'SlNr für Antrag §24a'!B358</f>
        <v>31408</v>
      </c>
      <c r="B362" s="70" t="str">
        <f>'SlNr für Antrag §24a'!C358</f>
        <v>91</v>
      </c>
      <c r="C362" s="70" t="str">
        <f>IF('SlNr für Antrag §24a'!D358&lt;&gt;"",'SlNr für Antrag §24a'!D358,"")</f>
        <v/>
      </c>
      <c r="D362" s="70" t="str">
        <f>'SlNr für Antrag §24a'!H358</f>
        <v>Glas (zB Flachglas)</v>
      </c>
      <c r="E362" s="70" t="str">
        <f>'SlNr für Antrag §24a'!I358</f>
        <v>verfestigt, immobilisiert oder stabilisiert</v>
      </c>
      <c r="F362" s="69" t="str">
        <f>IF(AND('SlNr für Antrag §24a'!S358="x",'SlNr für Antrag §24a'!T358="x"),'SlNr für Antrag §24a'!U358,IF('SlNr für Antrag §24a'!S358="x","--",IF('SlNr für Antrag §24a'!T358="x",'SlNr für Antrag §24a'!U358,"**")))</f>
        <v>**</v>
      </c>
      <c r="G362" s="69" t="str">
        <f>(IF('SlNr für Antrag §24a'!AL358&lt;&gt;"",'SlNr für Antrag §24a'!AL358&amp;K362,IF(K362&lt;&gt;"",K362,IF('SlNr für Antrag §24a'!V358="X","?","**"))))</f>
        <v>**</v>
      </c>
      <c r="H362" s="131"/>
      <c r="I362" s="124"/>
      <c r="J362" s="118">
        <f>'SlNr für Antrag §24a'!AM358</f>
        <v>0</v>
      </c>
      <c r="K362" s="121"/>
      <c r="L362" s="121" t="str">
        <f>'SlNr für Antrag §24a'!AT358</f>
        <v>Ja</v>
      </c>
      <c r="M362" s="161" t="str">
        <f>'SlNr für Antrag §24a'!AV358</f>
        <v>-</v>
      </c>
      <c r="N362" s="157" t="str">
        <f>IF('SlNr für Antrag §24a'!AU358&gt;0,"Wird auto. genehmigt!","")</f>
        <v/>
      </c>
      <c r="P362" s="96" t="str">
        <f>'SlNr für Antrag §24a'!AP358</f>
        <v/>
      </c>
      <c r="R362" s="143"/>
      <c r="S362" s="143"/>
      <c r="T362" s="143"/>
      <c r="U362" s="143"/>
      <c r="V362" s="143"/>
      <c r="W362" s="143"/>
      <c r="X362" s="143"/>
      <c r="Y362" s="143"/>
      <c r="Z362" s="143"/>
      <c r="AA362" s="143"/>
    </row>
    <row r="363" spans="1:27" ht="22.8" x14ac:dyDescent="0.25">
      <c r="A363" s="70">
        <f>'SlNr für Antrag §24a'!B359</f>
        <v>31408</v>
      </c>
      <c r="B363" s="70" t="str">
        <f>'SlNr für Antrag §24a'!C359</f>
        <v>17</v>
      </c>
      <c r="C363" s="70" t="str">
        <f>IF('SlNr für Antrag §24a'!D359&lt;&gt;"",'SlNr für Antrag §24a'!D359,"")</f>
        <v/>
      </c>
      <c r="D363" s="70" t="str">
        <f>'SlNr für Antrag §24a'!H359</f>
        <v>Glas (zB Flachglas)</v>
      </c>
      <c r="E363" s="70" t="str">
        <f>'SlNr für Antrag §24a'!I359</f>
        <v>nur ausgewählte Abfälle aus Bau- und Abbruchmaßnahmen</v>
      </c>
      <c r="F363" s="69" t="str">
        <f>IF(AND('SlNr für Antrag §24a'!S359="x",'SlNr für Antrag §24a'!T359="x"),'SlNr für Antrag §24a'!U359,IF('SlNr für Antrag §24a'!S359="x","--",IF('SlNr für Antrag §24a'!T359="x",'SlNr für Antrag §24a'!U359,"**")))</f>
        <v>--</v>
      </c>
      <c r="G363" s="69" t="str">
        <f>(IF('SlNr für Antrag §24a'!AL359&lt;&gt;"",'SlNr für Antrag §24a'!AL359&amp;K363,IF(K363&lt;&gt;"",K363,IF('SlNr für Antrag §24a'!V359="X","?","**"))))</f>
        <v>**</v>
      </c>
      <c r="H363" s="131"/>
      <c r="I363" s="124"/>
      <c r="J363" s="118">
        <f>'SlNr für Antrag §24a'!AM359</f>
        <v>0</v>
      </c>
      <c r="K363" s="121"/>
      <c r="L363" s="121" t="str">
        <f>'SlNr für Antrag §24a'!AT359</f>
        <v>Nein</v>
      </c>
      <c r="M363" s="161" t="str">
        <f>'SlNr für Antrag §24a'!AV359</f>
        <v>-</v>
      </c>
      <c r="N363" s="157" t="str">
        <f>IF('SlNr für Antrag §24a'!AU359&gt;0,"Wird auto. genehmigt!","")</f>
        <v/>
      </c>
      <c r="P363" s="96" t="str">
        <f>'SlNr für Antrag §24a'!AP359</f>
        <v>X</v>
      </c>
      <c r="R363" s="143"/>
      <c r="S363" s="143"/>
      <c r="T363" s="143"/>
      <c r="U363" s="143"/>
      <c r="V363" s="143"/>
      <c r="W363" s="143"/>
      <c r="X363" s="143"/>
      <c r="Y363" s="143"/>
      <c r="Z363" s="143"/>
      <c r="AA363" s="143"/>
    </row>
    <row r="364" spans="1:27" x14ac:dyDescent="0.25">
      <c r="A364" s="70">
        <f>'SlNr für Antrag §24a'!B360</f>
        <v>31409</v>
      </c>
      <c r="B364" s="70" t="str">
        <f>'SlNr für Antrag §24a'!C360</f>
        <v/>
      </c>
      <c r="C364" s="70" t="str">
        <f>IF('SlNr für Antrag §24a'!D360&lt;&gt;"",'SlNr für Antrag §24a'!D360,"")</f>
        <v/>
      </c>
      <c r="D364" s="70" t="str">
        <f>'SlNr für Antrag §24a'!H360</f>
        <v>Bauschutt (keine Baustellenabfälle)</v>
      </c>
      <c r="E364" s="70" t="str">
        <f>'SlNr für Antrag §24a'!I360</f>
        <v xml:space="preserve"> </v>
      </c>
      <c r="F364" s="69" t="str">
        <f>IF(AND('SlNr für Antrag §24a'!S360="x",'SlNr für Antrag §24a'!T360="x"),'SlNr für Antrag §24a'!U360,IF('SlNr für Antrag §24a'!S360="x","--",IF('SlNr für Antrag §24a'!T360="x",'SlNr für Antrag §24a'!U360,"**")))</f>
        <v>--</v>
      </c>
      <c r="G364" s="69" t="str">
        <f>(IF('SlNr für Antrag §24a'!AL360&lt;&gt;"",'SlNr für Antrag §24a'!AL360&amp;K364,IF(K364&lt;&gt;"",K364,IF('SlNr für Antrag §24a'!V360="X","?","**"))))</f>
        <v>**</v>
      </c>
      <c r="H364" s="131"/>
      <c r="I364" s="124"/>
      <c r="J364" s="118">
        <f>'SlNr für Antrag §24a'!AM360</f>
        <v>0</v>
      </c>
      <c r="K364" s="121"/>
      <c r="L364" s="121" t="str">
        <f>'SlNr für Antrag §24a'!AT360</f>
        <v>Nein</v>
      </c>
      <c r="M364" s="161" t="str">
        <f>'SlNr für Antrag §24a'!AV360</f>
        <v>-</v>
      </c>
      <c r="N364" s="157" t="str">
        <f>IF('SlNr für Antrag §24a'!AU360&gt;0,"Wird auto. genehmigt!","")</f>
        <v/>
      </c>
      <c r="P364" s="96" t="str">
        <f>'SlNr für Antrag §24a'!AP360</f>
        <v>X</v>
      </c>
      <c r="R364" s="143"/>
      <c r="S364" s="143"/>
      <c r="T364" s="143"/>
      <c r="U364" s="143"/>
      <c r="V364" s="143"/>
      <c r="W364" s="143"/>
      <c r="X364" s="143"/>
      <c r="Y364" s="143"/>
      <c r="Z364" s="143"/>
      <c r="AA364" s="143"/>
    </row>
    <row r="365" spans="1:27" ht="45.6" x14ac:dyDescent="0.25">
      <c r="A365" s="70">
        <f>'SlNr für Antrag §24a'!B361</f>
        <v>31409</v>
      </c>
      <c r="B365" s="70" t="str">
        <f>'SlNr für Antrag §24a'!C361</f>
        <v>18</v>
      </c>
      <c r="C365" s="70" t="str">
        <f>IF('SlNr für Antrag §24a'!D361&lt;&gt;"",'SlNr für Antrag §24a'!D361,"")</f>
        <v/>
      </c>
      <c r="D365" s="70" t="str">
        <f>'SlNr für Antrag §24a'!H361</f>
        <v>Bauschutt (keine Baustellenabfälle)</v>
      </c>
      <c r="E365" s="70" t="str">
        <f>'SlNr für Antrag §24a'!I361</f>
        <v>nur Mischungen aus ausgewählten Abfällen aus Bau- und Abbruchmaßnahmen, ohne Mörtel- und Verputzanteile</v>
      </c>
      <c r="F365" s="69" t="str">
        <f>IF(AND('SlNr für Antrag §24a'!S361="x",'SlNr für Antrag §24a'!T361="x"),'SlNr für Antrag §24a'!U361,IF('SlNr für Antrag §24a'!S361="x","--",IF('SlNr für Antrag §24a'!T361="x",'SlNr für Antrag §24a'!U361,"**")))</f>
        <v>--</v>
      </c>
      <c r="G365" s="69" t="str">
        <f>(IF('SlNr für Antrag §24a'!AL361&lt;&gt;"",'SlNr für Antrag §24a'!AL361&amp;K365,IF(K365&lt;&gt;"",K365,IF('SlNr für Antrag §24a'!V361="X","?","**"))))</f>
        <v>**</v>
      </c>
      <c r="H365" s="131"/>
      <c r="I365" s="124"/>
      <c r="J365" s="118">
        <f>'SlNr für Antrag §24a'!AM361</f>
        <v>0</v>
      </c>
      <c r="K365" s="121"/>
      <c r="L365" s="121" t="str">
        <f>'SlNr für Antrag §24a'!AT361</f>
        <v>Nein</v>
      </c>
      <c r="M365" s="161" t="str">
        <f>'SlNr für Antrag §24a'!AV361</f>
        <v>-</v>
      </c>
      <c r="N365" s="157" t="str">
        <f>IF('SlNr für Antrag §24a'!AU361&gt;0,"Wird auto. genehmigt!","")</f>
        <v/>
      </c>
      <c r="P365" s="96" t="str">
        <f>'SlNr für Antrag §24a'!AP361</f>
        <v>X</v>
      </c>
      <c r="R365" s="143"/>
      <c r="S365" s="143"/>
      <c r="T365" s="143"/>
      <c r="U365" s="143"/>
      <c r="V365" s="143"/>
      <c r="W365" s="143"/>
      <c r="X365" s="143"/>
      <c r="Y365" s="143"/>
      <c r="Z365" s="143"/>
      <c r="AA365" s="143"/>
    </row>
    <row r="366" spans="1:27" ht="34.200000000000003" x14ac:dyDescent="0.25">
      <c r="A366" s="70">
        <f>'SlNr für Antrag §24a'!B362</f>
        <v>31409</v>
      </c>
      <c r="B366" s="70" t="str">
        <f>'SlNr für Antrag §24a'!C362</f>
        <v>23</v>
      </c>
      <c r="C366" s="70" t="str">
        <f>IF('SlNr für Antrag §24a'!D362&lt;&gt;"",'SlNr für Antrag §24a'!D362,"")</f>
        <v/>
      </c>
      <c r="D366" s="70" t="str">
        <f>'SlNr für Antrag §24a'!H362</f>
        <v>Bauschutt (keine Baustellenabfälle)</v>
      </c>
      <c r="E366" s="70" t="str">
        <f>'SlNr für Antrag §24a'!I362</f>
        <v>mineralische Rückstände aus der Aufbereitung von Baurest-massen</v>
      </c>
      <c r="F366" s="69" t="str">
        <f>IF(AND('SlNr für Antrag §24a'!S362="x",'SlNr für Antrag §24a'!T362="x"),'SlNr für Antrag §24a'!U362,IF('SlNr für Antrag §24a'!S362="x","--",IF('SlNr für Antrag §24a'!T362="x",'SlNr für Antrag §24a'!U362,"**")))</f>
        <v>--</v>
      </c>
      <c r="G366" s="69" t="str">
        <f>(IF('SlNr für Antrag §24a'!AL362&lt;&gt;"",'SlNr für Antrag §24a'!AL362&amp;K366,IF(K366&lt;&gt;"",K366,IF('SlNr für Antrag §24a'!V362="X","?","**"))))</f>
        <v>**</v>
      </c>
      <c r="H366" s="131"/>
      <c r="I366" s="124"/>
      <c r="J366" s="118">
        <f>'SlNr für Antrag §24a'!AM362</f>
        <v>0</v>
      </c>
      <c r="K366" s="121"/>
      <c r="L366" s="121" t="str">
        <f>'SlNr für Antrag §24a'!AT362</f>
        <v>Nein</v>
      </c>
      <c r="M366" s="161" t="str">
        <f>'SlNr für Antrag §24a'!AV362</f>
        <v>-</v>
      </c>
      <c r="N366" s="157" t="str">
        <f>IF('SlNr für Antrag §24a'!AU362&gt;0,"Wird auto. genehmigt!","")</f>
        <v/>
      </c>
      <c r="P366" s="96" t="str">
        <f>'SlNr für Antrag §24a'!AP362</f>
        <v>X</v>
      </c>
      <c r="R366" s="143"/>
      <c r="S366" s="143"/>
      <c r="T366" s="143"/>
      <c r="U366" s="143"/>
      <c r="V366" s="143"/>
      <c r="W366" s="143"/>
      <c r="X366" s="143"/>
      <c r="Y366" s="143"/>
      <c r="Z366" s="143"/>
      <c r="AA366" s="143"/>
    </row>
    <row r="367" spans="1:27" x14ac:dyDescent="0.25">
      <c r="A367" s="70">
        <f>'SlNr für Antrag §24a'!B363</f>
        <v>31409</v>
      </c>
      <c r="B367" s="70" t="str">
        <f>'SlNr für Antrag §24a'!C363</f>
        <v>77</v>
      </c>
      <c r="C367" s="70" t="str">
        <f>IF('SlNr für Antrag §24a'!D363&lt;&gt;"",'SlNr für Antrag §24a'!D363,"")</f>
        <v>g</v>
      </c>
      <c r="D367" s="70" t="str">
        <f>'SlNr für Antrag §24a'!H363</f>
        <v>Bauschutt (keine Baustellenabfälle)</v>
      </c>
      <c r="E367" s="70" t="str">
        <f>'SlNr für Antrag §24a'!I363</f>
        <v>gefährlich kontaminiert</v>
      </c>
      <c r="F367" s="69" t="str">
        <f>IF(AND('SlNr für Antrag §24a'!S363="x",'SlNr für Antrag §24a'!T363="x"),'SlNr für Antrag §24a'!U363,IF('SlNr für Antrag §24a'!S363="x","--",IF('SlNr für Antrag §24a'!T363="x",'SlNr für Antrag §24a'!U363,"**")))</f>
        <v>**</v>
      </c>
      <c r="G367" s="69" t="str">
        <f>(IF('SlNr für Antrag §24a'!AL363&lt;&gt;"",'SlNr für Antrag §24a'!AL363&amp;K367,IF(K367&lt;&gt;"",K367,IF('SlNr für Antrag §24a'!V363="X","?","**"))))</f>
        <v>**</v>
      </c>
      <c r="H367" s="131"/>
      <c r="I367" s="124"/>
      <c r="J367" s="118">
        <f>'SlNr für Antrag §24a'!AM363</f>
        <v>0</v>
      </c>
      <c r="K367" s="121"/>
      <c r="L367" s="121" t="str">
        <f>'SlNr für Antrag §24a'!AT363</f>
        <v>Ja</v>
      </c>
      <c r="M367" s="161" t="str">
        <f>'SlNr für Antrag §24a'!AV363</f>
        <v>-</v>
      </c>
      <c r="N367" s="157" t="str">
        <f>IF('SlNr für Antrag §24a'!AU363&gt;0,"Wird auto. genehmigt!","")</f>
        <v/>
      </c>
      <c r="P367" s="96" t="str">
        <f>'SlNr für Antrag §24a'!AP363</f>
        <v/>
      </c>
      <c r="R367" s="143"/>
      <c r="S367" s="143"/>
      <c r="T367" s="143"/>
      <c r="U367" s="143"/>
      <c r="V367" s="143"/>
      <c r="W367" s="143"/>
      <c r="X367" s="143"/>
      <c r="Y367" s="143"/>
      <c r="Z367" s="143"/>
      <c r="AA367" s="143"/>
    </row>
    <row r="368" spans="1:27" ht="22.8" x14ac:dyDescent="0.25">
      <c r="A368" s="70">
        <f>'SlNr für Antrag §24a'!B364</f>
        <v>31409</v>
      </c>
      <c r="B368" s="70" t="str">
        <f>'SlNr für Antrag §24a'!C364</f>
        <v>91</v>
      </c>
      <c r="C368" s="70" t="str">
        <f>IF('SlNr für Antrag §24a'!D364&lt;&gt;"",'SlNr für Antrag §24a'!D364,"")</f>
        <v/>
      </c>
      <c r="D368" s="70" t="str">
        <f>'SlNr für Antrag §24a'!H364</f>
        <v>Bauschutt (keine Baustellenabfälle)</v>
      </c>
      <c r="E368" s="70" t="str">
        <f>'SlNr für Antrag §24a'!I364</f>
        <v>verfestigt, immobilisiert oder stabilisiert</v>
      </c>
      <c r="F368" s="69" t="str">
        <f>IF(AND('SlNr für Antrag §24a'!S364="x",'SlNr für Antrag §24a'!T364="x"),'SlNr für Antrag §24a'!U364,IF('SlNr für Antrag §24a'!S364="x","--",IF('SlNr für Antrag §24a'!T364="x",'SlNr für Antrag §24a'!U364,"**")))</f>
        <v>**</v>
      </c>
      <c r="G368" s="69" t="str">
        <f>(IF('SlNr für Antrag §24a'!AL364&lt;&gt;"",'SlNr für Antrag §24a'!AL364&amp;K368,IF(K368&lt;&gt;"",K368,IF('SlNr für Antrag §24a'!V364="X","?","**"))))</f>
        <v>**</v>
      </c>
      <c r="H368" s="131"/>
      <c r="I368" s="124"/>
      <c r="J368" s="118">
        <f>'SlNr für Antrag §24a'!AM364</f>
        <v>0</v>
      </c>
      <c r="K368" s="121"/>
      <c r="L368" s="121" t="str">
        <f>'SlNr für Antrag §24a'!AT364</f>
        <v>Ja</v>
      </c>
      <c r="M368" s="161" t="str">
        <f>'SlNr für Antrag §24a'!AV364</f>
        <v>-</v>
      </c>
      <c r="N368" s="157" t="str">
        <f>IF('SlNr für Antrag §24a'!AU364&gt;0,"Wird auto. genehmigt!","")</f>
        <v/>
      </c>
      <c r="P368" s="96" t="str">
        <f>'SlNr für Antrag §24a'!AP364</f>
        <v/>
      </c>
      <c r="R368" s="143"/>
      <c r="S368" s="143"/>
      <c r="T368" s="143"/>
      <c r="U368" s="143"/>
      <c r="V368" s="143"/>
      <c r="W368" s="143"/>
      <c r="X368" s="143"/>
      <c r="Y368" s="143"/>
      <c r="Z368" s="143"/>
      <c r="AA368" s="143"/>
    </row>
    <row r="369" spans="1:27" x14ac:dyDescent="0.25">
      <c r="A369" s="70">
        <f>'SlNr für Antrag §24a'!B365</f>
        <v>31410</v>
      </c>
      <c r="B369" s="70" t="str">
        <f>'SlNr für Antrag §24a'!C365</f>
        <v/>
      </c>
      <c r="C369" s="70" t="str">
        <f>IF('SlNr für Antrag §24a'!D365&lt;&gt;"",'SlNr für Antrag §24a'!D365,"")</f>
        <v/>
      </c>
      <c r="D369" s="70" t="str">
        <f>'SlNr für Antrag §24a'!H365</f>
        <v>Straßenaufbruch</v>
      </c>
      <c r="E369" s="70" t="str">
        <f>'SlNr für Antrag §24a'!I365</f>
        <v xml:space="preserve"> </v>
      </c>
      <c r="F369" s="69" t="str">
        <f>IF(AND('SlNr für Antrag §24a'!S365="x",'SlNr für Antrag §24a'!T365="x"),'SlNr für Antrag §24a'!U365,IF('SlNr für Antrag §24a'!S365="x","--",IF('SlNr für Antrag §24a'!T365="x",'SlNr für Antrag §24a'!U365,"**")))</f>
        <v>--</v>
      </c>
      <c r="G369" s="69" t="str">
        <f>(IF('SlNr für Antrag §24a'!AL365&lt;&gt;"",'SlNr für Antrag §24a'!AL365&amp;K369,IF(K369&lt;&gt;"",K369,IF('SlNr für Antrag §24a'!V365="X","?","**"))))</f>
        <v>**</v>
      </c>
      <c r="H369" s="131"/>
      <c r="I369" s="124"/>
      <c r="J369" s="118">
        <f>'SlNr für Antrag §24a'!AM365</f>
        <v>0</v>
      </c>
      <c r="K369" s="121"/>
      <c r="L369" s="121" t="str">
        <f>'SlNr für Antrag §24a'!AT365</f>
        <v>Nein</v>
      </c>
      <c r="M369" s="161" t="str">
        <f>'SlNr für Antrag §24a'!AV365</f>
        <v>-</v>
      </c>
      <c r="N369" s="157" t="str">
        <f>IF('SlNr für Antrag §24a'!AU365&gt;0,"Wird auto. genehmigt!","")</f>
        <v/>
      </c>
      <c r="P369" s="96" t="str">
        <f>'SlNr für Antrag §24a'!AP365</f>
        <v>X</v>
      </c>
      <c r="R369" s="143"/>
      <c r="S369" s="143"/>
      <c r="T369" s="143"/>
      <c r="U369" s="143"/>
      <c r="V369" s="143"/>
      <c r="W369" s="143"/>
      <c r="X369" s="143"/>
      <c r="Y369" s="143"/>
      <c r="Z369" s="143"/>
      <c r="AA369" s="143"/>
    </row>
    <row r="370" spans="1:27" ht="22.8" x14ac:dyDescent="0.25">
      <c r="A370" s="70">
        <f>'SlNr für Antrag §24a'!B366</f>
        <v>31410</v>
      </c>
      <c r="B370" s="70" t="str">
        <f>'SlNr für Antrag §24a'!C366</f>
        <v>91</v>
      </c>
      <c r="C370" s="70" t="str">
        <f>IF('SlNr für Antrag §24a'!D366&lt;&gt;"",'SlNr für Antrag §24a'!D366,"")</f>
        <v/>
      </c>
      <c r="D370" s="70" t="str">
        <f>'SlNr für Antrag §24a'!H366</f>
        <v>Straßenaufbruch</v>
      </c>
      <c r="E370" s="70" t="str">
        <f>'SlNr für Antrag §24a'!I366</f>
        <v>verfestigt, immobilisiert oder stabilisiert</v>
      </c>
      <c r="F370" s="69" t="str">
        <f>IF(AND('SlNr für Antrag §24a'!S366="x",'SlNr für Antrag §24a'!T366="x"),'SlNr für Antrag §24a'!U366,IF('SlNr für Antrag §24a'!S366="x","--",IF('SlNr für Antrag §24a'!T366="x",'SlNr für Antrag §24a'!U366,"**")))</f>
        <v>**</v>
      </c>
      <c r="G370" s="69" t="str">
        <f>(IF('SlNr für Antrag §24a'!AL366&lt;&gt;"",'SlNr für Antrag §24a'!AL366&amp;K370,IF(K370&lt;&gt;"",K370,IF('SlNr für Antrag §24a'!V366="X","?","**"))))</f>
        <v>**</v>
      </c>
      <c r="H370" s="131"/>
      <c r="I370" s="124"/>
      <c r="J370" s="118">
        <f>'SlNr für Antrag §24a'!AM366</f>
        <v>0</v>
      </c>
      <c r="K370" s="121"/>
      <c r="L370" s="121" t="str">
        <f>'SlNr für Antrag §24a'!AT366</f>
        <v>Ja</v>
      </c>
      <c r="M370" s="161" t="str">
        <f>'SlNr für Antrag §24a'!AV366</f>
        <v>-</v>
      </c>
      <c r="N370" s="157" t="str">
        <f>IF('SlNr für Antrag §24a'!AU366&gt;0,"Wird auto. genehmigt!","")</f>
        <v/>
      </c>
      <c r="P370" s="96" t="str">
        <f>'SlNr für Antrag §24a'!AP366</f>
        <v/>
      </c>
      <c r="R370" s="143"/>
      <c r="S370" s="143"/>
      <c r="T370" s="143"/>
      <c r="U370" s="143"/>
      <c r="V370" s="143"/>
      <c r="W370" s="143"/>
      <c r="X370" s="143"/>
      <c r="Y370" s="143"/>
      <c r="Z370" s="143"/>
      <c r="AA370" s="143"/>
    </row>
    <row r="371" spans="1:27" ht="91.2" x14ac:dyDescent="0.25">
      <c r="A371" s="70">
        <f>'SlNr für Antrag §24a'!B367</f>
        <v>31411</v>
      </c>
      <c r="B371" s="70" t="str">
        <f>'SlNr für Antrag §24a'!C367</f>
        <v>29</v>
      </c>
      <c r="C371" s="70" t="str">
        <f>IF('SlNr für Antrag §24a'!D367&lt;&gt;"",'SlNr für Antrag §24a'!D367,"")</f>
        <v/>
      </c>
      <c r="D371" s="70" t="str">
        <f>'SlNr für Antrag §24a'!H367</f>
        <v>Aushubmaterial</v>
      </c>
      <c r="E371" s="70" t="str">
        <f>'SlNr für Antrag §24a'!I367</f>
        <v>nicht verunreinigtes Bodenaushubmaterial der Qualitätsklasse BA gemäß Bundes-Abfallwirtschaftsplan oder Bodenaushubdeponiequalität sowie daraus gewonnene, nicht verunreinigte Bodenbestandteile</v>
      </c>
      <c r="F371" s="69" t="str">
        <f>IF(AND('SlNr für Antrag §24a'!S367="x",'SlNr für Antrag §24a'!T367="x"),'SlNr für Antrag §24a'!U367,IF('SlNr für Antrag §24a'!S367="x","--",IF('SlNr für Antrag §24a'!T367="x",'SlNr für Antrag §24a'!U367,"**")))</f>
        <v>--</v>
      </c>
      <c r="G371" s="69" t="str">
        <f>(IF('SlNr für Antrag §24a'!AL367&lt;&gt;"",'SlNr für Antrag §24a'!AL367&amp;K371,IF(K371&lt;&gt;"",K371,IF('SlNr für Antrag §24a'!V367="X","?","**"))))</f>
        <v>**</v>
      </c>
      <c r="H371" s="131"/>
      <c r="I371" s="124"/>
      <c r="J371" s="118">
        <f>'SlNr für Antrag §24a'!AM367</f>
        <v>0</v>
      </c>
      <c r="K371" s="121"/>
      <c r="L371" s="121" t="str">
        <f>'SlNr für Antrag §24a'!AT367</f>
        <v>Nein</v>
      </c>
      <c r="M371" s="161" t="str">
        <f>'SlNr für Antrag §24a'!AV367</f>
        <v>-</v>
      </c>
      <c r="N371" s="157" t="str">
        <f>IF('SlNr für Antrag §24a'!AU367&gt;0,"Wird auto. genehmigt!","")</f>
        <v>Wird auto. genehmigt!</v>
      </c>
      <c r="P371" s="96" t="str">
        <f>'SlNr für Antrag §24a'!AP367</f>
        <v>X</v>
      </c>
      <c r="R371" s="143"/>
      <c r="S371" s="143"/>
      <c r="T371" s="143"/>
      <c r="U371" s="143"/>
      <c r="V371" s="143"/>
      <c r="W371" s="143"/>
      <c r="X371" s="143"/>
      <c r="Y371" s="143"/>
      <c r="Z371" s="143"/>
      <c r="AA371" s="143"/>
    </row>
    <row r="372" spans="1:27" ht="68.400000000000006" x14ac:dyDescent="0.25">
      <c r="A372" s="70">
        <f>'SlNr für Antrag §24a'!B368</f>
        <v>31411</v>
      </c>
      <c r="B372" s="70" t="str">
        <f>'SlNr für Antrag §24a'!C368</f>
        <v>30</v>
      </c>
      <c r="C372" s="70" t="str">
        <f>IF('SlNr für Antrag §24a'!D368&lt;&gt;"",'SlNr für Antrag §24a'!D368,"")</f>
        <v/>
      </c>
      <c r="D372" s="70" t="str">
        <f>'SlNr für Antrag §24a'!H368</f>
        <v>Aushubmaterial</v>
      </c>
      <c r="E372" s="70" t="str">
        <f>'SlNr für Antrag §24a'!I368</f>
        <v>nicht verunreinigtes Bodenaushubmaterial der Qualitätsklasse A1 gemäß Bundes-Abfallwirtschaftsplan sowie daraus gewonnene, nicht verunreinigte Bodenbestandteile</v>
      </c>
      <c r="F372" s="69" t="str">
        <f>IF(AND('SlNr für Antrag §24a'!S368="x",'SlNr für Antrag §24a'!T368="x"),'SlNr für Antrag §24a'!U368,IF('SlNr für Antrag §24a'!S368="x","--",IF('SlNr für Antrag §24a'!T368="x",'SlNr für Antrag §24a'!U368,"**")))</f>
        <v>--</v>
      </c>
      <c r="G372" s="69" t="str">
        <f>(IF('SlNr für Antrag §24a'!AL368&lt;&gt;"",'SlNr für Antrag §24a'!AL368&amp;K372,IF(K372&lt;&gt;"",K372,IF('SlNr für Antrag §24a'!V368="X","?","**"))))</f>
        <v>**</v>
      </c>
      <c r="H372" s="131"/>
      <c r="I372" s="124"/>
      <c r="J372" s="118">
        <f>'SlNr für Antrag §24a'!AM368</f>
        <v>0</v>
      </c>
      <c r="K372" s="121"/>
      <c r="L372" s="121" t="str">
        <f>'SlNr für Antrag §24a'!AT368</f>
        <v>Nein</v>
      </c>
      <c r="M372" s="161" t="str">
        <f>'SlNr für Antrag §24a'!AV368</f>
        <v>-</v>
      </c>
      <c r="N372" s="157" t="str">
        <f>IF('SlNr für Antrag §24a'!AU368&gt;0,"Wird auto. genehmigt!","")</f>
        <v>Wird auto. genehmigt!</v>
      </c>
      <c r="P372" s="96" t="str">
        <f>'SlNr für Antrag §24a'!AP368</f>
        <v>X</v>
      </c>
      <c r="R372" s="143"/>
      <c r="S372" s="143"/>
      <c r="T372" s="143"/>
      <c r="U372" s="143"/>
      <c r="V372" s="143"/>
      <c r="W372" s="143"/>
      <c r="X372" s="143"/>
      <c r="Y372" s="143"/>
      <c r="Z372" s="143"/>
      <c r="AA372" s="143"/>
    </row>
    <row r="373" spans="1:27" ht="68.400000000000006" x14ac:dyDescent="0.25">
      <c r="A373" s="70">
        <f>'SlNr für Antrag §24a'!B369</f>
        <v>31411</v>
      </c>
      <c r="B373" s="70" t="str">
        <f>'SlNr für Antrag §24a'!C369</f>
        <v>31</v>
      </c>
      <c r="C373" s="70" t="str">
        <f>IF('SlNr für Antrag §24a'!D369&lt;&gt;"",'SlNr für Antrag §24a'!D369,"")</f>
        <v/>
      </c>
      <c r="D373" s="70" t="str">
        <f>'SlNr für Antrag §24a'!H369</f>
        <v>Aushubmaterial</v>
      </c>
      <c r="E373" s="70" t="str">
        <f>'SlNr für Antrag §24a'!I369</f>
        <v>nicht verunreinigtes Bodenaushubmaterial der Qualitätsklasse A2 gemäß Bundes-Abfallwirtschaftsplan sowie daraus gewonnene, nicht verunreinigte Bodenbestandteile</v>
      </c>
      <c r="F373" s="69" t="str">
        <f>IF(AND('SlNr für Antrag §24a'!S369="x",'SlNr für Antrag §24a'!T369="x"),'SlNr für Antrag §24a'!U369,IF('SlNr für Antrag §24a'!S369="x","--",IF('SlNr für Antrag §24a'!T369="x",'SlNr für Antrag §24a'!U369,"**")))</f>
        <v>--</v>
      </c>
      <c r="G373" s="69" t="str">
        <f>(IF('SlNr für Antrag §24a'!AL369&lt;&gt;"",'SlNr für Antrag §24a'!AL369&amp;K373,IF(K373&lt;&gt;"",K373,IF('SlNr für Antrag §24a'!V369="X","?","**"))))</f>
        <v>**</v>
      </c>
      <c r="H373" s="131"/>
      <c r="I373" s="124"/>
      <c r="J373" s="118">
        <f>'SlNr für Antrag §24a'!AM369</f>
        <v>0</v>
      </c>
      <c r="K373" s="121"/>
      <c r="L373" s="121" t="str">
        <f>'SlNr für Antrag §24a'!AT369</f>
        <v>Nein</v>
      </c>
      <c r="M373" s="161" t="str">
        <f>'SlNr für Antrag §24a'!AV369</f>
        <v>-</v>
      </c>
      <c r="N373" s="157" t="str">
        <f>IF('SlNr für Antrag §24a'!AU369&gt;0,"Wird auto. genehmigt!","")</f>
        <v>Wird auto. genehmigt!</v>
      </c>
      <c r="P373" s="96" t="str">
        <f>'SlNr für Antrag §24a'!AP369</f>
        <v>X</v>
      </c>
      <c r="R373" s="143"/>
      <c r="S373" s="143"/>
      <c r="T373" s="143"/>
      <c r="U373" s="143"/>
      <c r="V373" s="143"/>
      <c r="W373" s="143"/>
      <c r="X373" s="143"/>
      <c r="Y373" s="143"/>
      <c r="Z373" s="143"/>
      <c r="AA373" s="143"/>
    </row>
    <row r="374" spans="1:27" ht="68.400000000000006" x14ac:dyDescent="0.25">
      <c r="A374" s="70">
        <f>'SlNr für Antrag §24a'!B370</f>
        <v>31411</v>
      </c>
      <c r="B374" s="70" t="str">
        <f>'SlNr für Antrag §24a'!C370</f>
        <v>32</v>
      </c>
      <c r="C374" s="70" t="str">
        <f>IF('SlNr für Antrag §24a'!D370&lt;&gt;"",'SlNr für Antrag §24a'!D370,"")</f>
        <v/>
      </c>
      <c r="D374" s="70" t="str">
        <f>'SlNr für Antrag §24a'!H370</f>
        <v>Aushubmaterial</v>
      </c>
      <c r="E374" s="70" t="str">
        <f>'SlNr für Antrag §24a'!I370</f>
        <v>nicht verunreinigtes Bodenaushubmaterial der Qualitätsklasse A2-G gemäß Bundes-Abfallwirtschaftsplan sowie daraus gewonnene, nicht verunreinigte Bodenbestandteile</v>
      </c>
      <c r="F374" s="69" t="str">
        <f>IF(AND('SlNr für Antrag §24a'!S370="x",'SlNr für Antrag §24a'!T370="x"),'SlNr für Antrag §24a'!U370,IF('SlNr für Antrag §24a'!S370="x","--",IF('SlNr für Antrag §24a'!T370="x",'SlNr für Antrag §24a'!U370,"**")))</f>
        <v>--</v>
      </c>
      <c r="G374" s="69" t="str">
        <f>(IF('SlNr für Antrag §24a'!AL370&lt;&gt;"",'SlNr für Antrag §24a'!AL370&amp;K374,IF(K374&lt;&gt;"",K374,IF('SlNr für Antrag §24a'!V370="X","?","**"))))</f>
        <v>**</v>
      </c>
      <c r="H374" s="131"/>
      <c r="I374" s="124"/>
      <c r="J374" s="118">
        <f>'SlNr für Antrag §24a'!AM370</f>
        <v>0</v>
      </c>
      <c r="K374" s="121"/>
      <c r="L374" s="121" t="str">
        <f>'SlNr für Antrag §24a'!AT370</f>
        <v>Nein</v>
      </c>
      <c r="M374" s="161" t="str">
        <f>'SlNr für Antrag §24a'!AV370</f>
        <v>-</v>
      </c>
      <c r="N374" s="157" t="str">
        <f>IF('SlNr für Antrag §24a'!AU370&gt;0,"Wird auto. genehmigt!","")</f>
        <v>Wird auto. genehmigt!</v>
      </c>
      <c r="P374" s="96" t="str">
        <f>'SlNr für Antrag §24a'!AP370</f>
        <v>X</v>
      </c>
      <c r="R374" s="143"/>
      <c r="S374" s="143"/>
      <c r="T374" s="143"/>
      <c r="U374" s="143"/>
      <c r="V374" s="143"/>
      <c r="W374" s="143"/>
      <c r="X374" s="143"/>
      <c r="Y374" s="143"/>
      <c r="Z374" s="143"/>
      <c r="AA374" s="143"/>
    </row>
    <row r="375" spans="1:27" ht="22.8" x14ac:dyDescent="0.25">
      <c r="A375" s="70">
        <f>'SlNr für Antrag §24a'!B371</f>
        <v>31411</v>
      </c>
      <c r="B375" s="70" t="str">
        <f>'SlNr für Antrag §24a'!C371</f>
        <v>33</v>
      </c>
      <c r="C375" s="70" t="str">
        <f>IF('SlNr für Antrag §24a'!D371&lt;&gt;"",'SlNr für Antrag §24a'!D371,"")</f>
        <v/>
      </c>
      <c r="D375" s="70" t="str">
        <f>'SlNr für Antrag §24a'!H371</f>
        <v>Aushubmaterial</v>
      </c>
      <c r="E375" s="70" t="str">
        <f>'SlNr für Antrag §24a'!I371</f>
        <v>Aushubmaterial mit Inertabfalldeponiequalität</v>
      </c>
      <c r="F375" s="69" t="str">
        <f>IF(AND('SlNr für Antrag §24a'!S371="x",'SlNr für Antrag §24a'!T371="x"),'SlNr für Antrag §24a'!U371,IF('SlNr für Antrag §24a'!S371="x","--",IF('SlNr für Antrag §24a'!T371="x",'SlNr für Antrag §24a'!U371,"**")))</f>
        <v>--</v>
      </c>
      <c r="G375" s="69" t="str">
        <f>(IF('SlNr für Antrag §24a'!AL371&lt;&gt;"",'SlNr für Antrag §24a'!AL371&amp;K375,IF(K375&lt;&gt;"",K375,IF('SlNr für Antrag §24a'!V371="X","?","**"))))</f>
        <v>**</v>
      </c>
      <c r="H375" s="131"/>
      <c r="I375" s="124"/>
      <c r="J375" s="118">
        <f>'SlNr für Antrag §24a'!AM371</f>
        <v>0</v>
      </c>
      <c r="K375" s="121"/>
      <c r="L375" s="121" t="str">
        <f>'SlNr für Antrag §24a'!AT371</f>
        <v>Nein</v>
      </c>
      <c r="M375" s="161" t="str">
        <f>'SlNr für Antrag §24a'!AV371</f>
        <v>-</v>
      </c>
      <c r="N375" s="157" t="str">
        <f>IF('SlNr für Antrag §24a'!AU371&gt;0,"Wird auto. genehmigt!","")</f>
        <v/>
      </c>
      <c r="P375" s="96" t="str">
        <f>'SlNr für Antrag §24a'!AP371</f>
        <v>X</v>
      </c>
      <c r="R375" s="143"/>
      <c r="S375" s="143"/>
      <c r="T375" s="143"/>
      <c r="U375" s="143"/>
      <c r="V375" s="143"/>
      <c r="W375" s="143"/>
      <c r="X375" s="143"/>
      <c r="Y375" s="143"/>
      <c r="Z375" s="143"/>
      <c r="AA375" s="143"/>
    </row>
    <row r="376" spans="1:27" ht="45.6" x14ac:dyDescent="0.25">
      <c r="A376" s="70">
        <f>'SlNr für Antrag §24a'!B372</f>
        <v>31411</v>
      </c>
      <c r="B376" s="70" t="str">
        <f>'SlNr für Antrag §24a'!C372</f>
        <v>34</v>
      </c>
      <c r="C376" s="70" t="str">
        <f>IF('SlNr für Antrag §24a'!D372&lt;&gt;"",'SlNr für Antrag §24a'!D372,"")</f>
        <v/>
      </c>
      <c r="D376" s="70" t="str">
        <f>'SlNr für Antrag §24a'!H372</f>
        <v>Aushubmaterial</v>
      </c>
      <c r="E376" s="70" t="str">
        <f>'SlNr für Antrag §24a'!I372</f>
        <v>technisches Schüttmaterial, das weniger als 5 Vol-% bodenfremde Bestandteile enthält</v>
      </c>
      <c r="F376" s="69" t="str">
        <f>IF(AND('SlNr für Antrag §24a'!S372="x",'SlNr für Antrag §24a'!T372="x"),'SlNr für Antrag §24a'!U372,IF('SlNr für Antrag §24a'!S372="x","--",IF('SlNr für Antrag §24a'!T372="x",'SlNr für Antrag §24a'!U372,"**")))</f>
        <v>--</v>
      </c>
      <c r="G376" s="69" t="str">
        <f>(IF('SlNr für Antrag §24a'!AL372&lt;&gt;"",'SlNr für Antrag §24a'!AL372&amp;K376,IF(K376&lt;&gt;"",K376,IF('SlNr für Antrag §24a'!V372="X","?","**"))))</f>
        <v>**</v>
      </c>
      <c r="H376" s="131"/>
      <c r="I376" s="124"/>
      <c r="J376" s="118">
        <f>'SlNr für Antrag §24a'!AM372</f>
        <v>0</v>
      </c>
      <c r="K376" s="121"/>
      <c r="L376" s="121" t="str">
        <f>'SlNr für Antrag §24a'!AT372</f>
        <v>Nein</v>
      </c>
      <c r="M376" s="161" t="str">
        <f>'SlNr für Antrag §24a'!AV372</f>
        <v>-</v>
      </c>
      <c r="N376" s="157" t="str">
        <f>IF('SlNr für Antrag §24a'!AU372&gt;0,"Wird auto. genehmigt!","")</f>
        <v/>
      </c>
      <c r="P376" s="96" t="str">
        <f>'SlNr für Antrag §24a'!AP372</f>
        <v>X</v>
      </c>
      <c r="R376" s="143"/>
      <c r="S376" s="143"/>
      <c r="T376" s="143"/>
      <c r="U376" s="143"/>
      <c r="V376" s="143"/>
      <c r="W376" s="143"/>
      <c r="X376" s="143"/>
      <c r="Y376" s="143"/>
      <c r="Z376" s="143"/>
      <c r="AA376" s="143"/>
    </row>
    <row r="377" spans="1:27" ht="34.200000000000003" x14ac:dyDescent="0.25">
      <c r="A377" s="70">
        <f>'SlNr für Antrag §24a'!B373</f>
        <v>31411</v>
      </c>
      <c r="B377" s="70" t="str">
        <f>'SlNr für Antrag §24a'!C373</f>
        <v>35</v>
      </c>
      <c r="C377" s="70" t="str">
        <f>IF('SlNr für Antrag §24a'!D373&lt;&gt;"",'SlNr für Antrag §24a'!D373,"")</f>
        <v/>
      </c>
      <c r="D377" s="70" t="str">
        <f>'SlNr für Antrag §24a'!H373</f>
        <v>Aushubmaterial</v>
      </c>
      <c r="E377" s="70" t="str">
        <f>'SlNr für Antrag §24a'!I373</f>
        <v>technisches Schüttmaterial, ab 5 Vol-% bodenfremder Bestandteile</v>
      </c>
      <c r="F377" s="69" t="str">
        <f>IF(AND('SlNr für Antrag §24a'!S373="x",'SlNr für Antrag §24a'!T373="x"),'SlNr für Antrag §24a'!U373,IF('SlNr für Antrag §24a'!S373="x","--",IF('SlNr für Antrag §24a'!T373="x",'SlNr für Antrag §24a'!U373,"**")))</f>
        <v>--</v>
      </c>
      <c r="G377" s="69" t="str">
        <f>(IF('SlNr für Antrag §24a'!AL373&lt;&gt;"",'SlNr für Antrag §24a'!AL373&amp;K377,IF(K377&lt;&gt;"",K377,IF('SlNr für Antrag §24a'!V373="X","?","**"))))</f>
        <v>**</v>
      </c>
      <c r="H377" s="131"/>
      <c r="I377" s="124"/>
      <c r="J377" s="118">
        <f>'SlNr für Antrag §24a'!AM373</f>
        <v>0</v>
      </c>
      <c r="K377" s="121"/>
      <c r="L377" s="121" t="str">
        <f>'SlNr für Antrag §24a'!AT373</f>
        <v>Nein</v>
      </c>
      <c r="M377" s="161" t="str">
        <f>'SlNr für Antrag §24a'!AV373</f>
        <v>-</v>
      </c>
      <c r="N377" s="157" t="str">
        <f>IF('SlNr für Antrag §24a'!AU373&gt;0,"Wird auto. genehmigt!","")</f>
        <v/>
      </c>
      <c r="P377" s="96" t="str">
        <f>'SlNr für Antrag §24a'!AP373</f>
        <v>X</v>
      </c>
      <c r="R377" s="143"/>
      <c r="S377" s="143"/>
      <c r="T377" s="143"/>
      <c r="U377" s="143"/>
      <c r="V377" s="143"/>
      <c r="W377" s="143"/>
      <c r="X377" s="143"/>
      <c r="Y377" s="143"/>
      <c r="Z377" s="143"/>
      <c r="AA377" s="143"/>
    </row>
    <row r="378" spans="1:27" ht="45.6" x14ac:dyDescent="0.25">
      <c r="A378" s="70">
        <f>'SlNr für Antrag §24a'!B374</f>
        <v>31411</v>
      </c>
      <c r="B378" s="70" t="str">
        <f>'SlNr für Antrag §24a'!C374</f>
        <v>38</v>
      </c>
      <c r="C378" s="70" t="str">
        <f>IF('SlNr für Antrag §24a'!D374&lt;&gt;"",'SlNr für Antrag §24a'!D374,"")</f>
        <v/>
      </c>
      <c r="D378" s="70" t="str">
        <f>'SlNr für Antrag §24a'!H374</f>
        <v>Aushubmaterial</v>
      </c>
      <c r="E378" s="70" t="str">
        <f>'SlNr für Antrag §24a'!I374</f>
        <v>sonstige, nicht verunreinigte Bodenbestandteile der Qualitätsklasse A2 gemäß Bundes-Abfallwirtschaftsplan</v>
      </c>
      <c r="F378" s="69" t="str">
        <f>IF(AND('SlNr für Antrag §24a'!S374="x",'SlNr für Antrag §24a'!T374="x"),'SlNr für Antrag §24a'!U374,IF('SlNr für Antrag §24a'!S374="x","--",IF('SlNr für Antrag §24a'!T374="x",'SlNr für Antrag §24a'!U374,"**")))</f>
        <v>--</v>
      </c>
      <c r="G378" s="69" t="str">
        <f>(IF('SlNr für Antrag §24a'!AL374&lt;&gt;"",'SlNr für Antrag §24a'!AL374&amp;K378,IF(K378&lt;&gt;"",K378,IF('SlNr für Antrag §24a'!V374="X","?","**"))))</f>
        <v>**</v>
      </c>
      <c r="H378" s="131"/>
      <c r="I378" s="124"/>
      <c r="J378" s="118">
        <f>'SlNr für Antrag §24a'!AM374</f>
        <v>0</v>
      </c>
      <c r="K378" s="121"/>
      <c r="L378" s="121" t="str">
        <f>'SlNr für Antrag §24a'!AT374</f>
        <v>Nein</v>
      </c>
      <c r="M378" s="161" t="str">
        <f>'SlNr für Antrag §24a'!AV374</f>
        <v>-</v>
      </c>
      <c r="N378" s="157" t="str">
        <f>IF('SlNr für Antrag §24a'!AU374&gt;0,"Wird auto. genehmigt!","")</f>
        <v/>
      </c>
      <c r="P378" s="96" t="str">
        <f>'SlNr für Antrag §24a'!AP374</f>
        <v>X</v>
      </c>
      <c r="R378" s="143"/>
      <c r="S378" s="143"/>
      <c r="T378" s="143"/>
      <c r="U378" s="143"/>
      <c r="V378" s="143"/>
      <c r="W378" s="143"/>
      <c r="X378" s="143"/>
      <c r="Y378" s="143"/>
      <c r="Z378" s="143"/>
      <c r="AA378" s="143"/>
    </row>
    <row r="379" spans="1:27" ht="68.400000000000006" x14ac:dyDescent="0.25">
      <c r="A379" s="70">
        <f>'SlNr für Antrag §24a'!B375</f>
        <v>31411</v>
      </c>
      <c r="B379" s="70" t="str">
        <f>'SlNr für Antrag §24a'!C375</f>
        <v>39</v>
      </c>
      <c r="C379" s="70" t="str">
        <f>IF('SlNr für Antrag §24a'!D375&lt;&gt;"",'SlNr für Antrag §24a'!D375,"")</f>
        <v/>
      </c>
      <c r="D379" s="70" t="str">
        <f>'SlNr für Antrag §24a'!H375</f>
        <v>Aushubmaterial</v>
      </c>
      <c r="E379" s="70" t="str">
        <f>'SlNr für Antrag §24a'!I375</f>
        <v>sonstige, nicht verunreinigte Bodenbestandteile der Qualitätsklasse BA gemäß Bundes-Abfallwirtschaftsplan oder Bodenaushubdeponiequalität</v>
      </c>
      <c r="F379" s="69" t="str">
        <f>IF(AND('SlNr für Antrag §24a'!S375="x",'SlNr für Antrag §24a'!T375="x"),'SlNr für Antrag §24a'!U375,IF('SlNr für Antrag §24a'!S375="x","--",IF('SlNr für Antrag §24a'!T375="x",'SlNr für Antrag §24a'!U375,"**")))</f>
        <v>--</v>
      </c>
      <c r="G379" s="69" t="str">
        <f>(IF('SlNr für Antrag §24a'!AL375&lt;&gt;"",'SlNr für Antrag §24a'!AL375&amp;K379,IF(K379&lt;&gt;"",K379,IF('SlNr für Antrag §24a'!V375="X","?","**"))))</f>
        <v>**</v>
      </c>
      <c r="H379" s="131"/>
      <c r="I379" s="124"/>
      <c r="J379" s="118">
        <f>'SlNr für Antrag §24a'!AM375</f>
        <v>0</v>
      </c>
      <c r="K379" s="121"/>
      <c r="L379" s="121" t="str">
        <f>'SlNr für Antrag §24a'!AT375</f>
        <v>Nein</v>
      </c>
      <c r="M379" s="161" t="str">
        <f>'SlNr für Antrag §24a'!AV375</f>
        <v>-</v>
      </c>
      <c r="N379" s="157" t="str">
        <f>IF('SlNr für Antrag §24a'!AU375&gt;0,"Wird auto. genehmigt!","")</f>
        <v/>
      </c>
      <c r="P379" s="96" t="str">
        <f>'SlNr für Antrag §24a'!AP375</f>
        <v>X</v>
      </c>
      <c r="R379" s="143"/>
      <c r="S379" s="143"/>
      <c r="T379" s="143"/>
      <c r="U379" s="143"/>
      <c r="V379" s="143"/>
      <c r="W379" s="143"/>
      <c r="X379" s="143"/>
      <c r="Y379" s="143"/>
      <c r="Z379" s="143"/>
      <c r="AA379" s="143"/>
    </row>
    <row r="380" spans="1:27" ht="45.6" x14ac:dyDescent="0.25">
      <c r="A380" s="70">
        <f>'SlNr für Antrag §24a'!B376</f>
        <v>31411</v>
      </c>
      <c r="B380" s="70" t="str">
        <f>'SlNr für Antrag §24a'!C376</f>
        <v>45</v>
      </c>
      <c r="C380" s="70" t="str">
        <f>IF('SlNr für Antrag §24a'!D376&lt;&gt;"",'SlNr für Antrag §24a'!D376,"")</f>
        <v/>
      </c>
      <c r="D380" s="70" t="str">
        <f>'SlNr für Antrag §24a'!H376</f>
        <v>Aushubmaterial</v>
      </c>
      <c r="E380" s="70" t="str">
        <f>'SlNr für Antrag §24a'!I376</f>
        <v>nicht verunreinigtes Bodenaushubmaterial eines Bau- oder Aushubvorhabens gemäß Kleinmengen-regelung</v>
      </c>
      <c r="F380" s="69" t="str">
        <f>IF(AND('SlNr für Antrag §24a'!S376="x",'SlNr für Antrag §24a'!T376="x"),'SlNr für Antrag §24a'!U376,IF('SlNr für Antrag §24a'!S376="x","--",IF('SlNr für Antrag §24a'!T376="x",'SlNr für Antrag §24a'!U376,"**")))</f>
        <v>--</v>
      </c>
      <c r="G380" s="69" t="str">
        <f>(IF('SlNr für Antrag §24a'!AL376&lt;&gt;"",'SlNr für Antrag §24a'!AL376&amp;K380,IF(K380&lt;&gt;"",K380,IF('SlNr für Antrag §24a'!V376="X","?","**"))))</f>
        <v>**</v>
      </c>
      <c r="H380" s="131"/>
      <c r="I380" s="124"/>
      <c r="J380" s="118">
        <f>'SlNr für Antrag §24a'!AM376</f>
        <v>0</v>
      </c>
      <c r="K380" s="121"/>
      <c r="L380" s="121" t="str">
        <f>'SlNr für Antrag §24a'!AT376</f>
        <v>Nein</v>
      </c>
      <c r="M380" s="161" t="str">
        <f>'SlNr für Antrag §24a'!AV376</f>
        <v>-</v>
      </c>
      <c r="N380" s="157" t="str">
        <f>IF('SlNr für Antrag §24a'!AU376&gt;0,"Wird auto. genehmigt!","")</f>
        <v>Wird auto. genehmigt!</v>
      </c>
      <c r="P380" s="96" t="str">
        <f>'SlNr für Antrag §24a'!AP376</f>
        <v>X</v>
      </c>
      <c r="R380" s="143"/>
      <c r="S380" s="143"/>
      <c r="T380" s="143"/>
      <c r="U380" s="143"/>
      <c r="V380" s="143"/>
      <c r="W380" s="143"/>
      <c r="X380" s="143"/>
      <c r="Y380" s="143"/>
      <c r="Z380" s="143"/>
      <c r="AA380" s="143"/>
    </row>
    <row r="381" spans="1:27" x14ac:dyDescent="0.25">
      <c r="A381" s="70">
        <f>'SlNr für Antrag §24a'!B377</f>
        <v>31412</v>
      </c>
      <c r="B381" s="70" t="str">
        <f>'SlNr für Antrag §24a'!C377</f>
        <v/>
      </c>
      <c r="C381" s="70" t="str">
        <f>IF('SlNr für Antrag §24a'!D377&lt;&gt;"",'SlNr für Antrag §24a'!D377,"")</f>
        <v>gn</v>
      </c>
      <c r="D381" s="70" t="str">
        <f>'SlNr für Antrag §24a'!H377</f>
        <v>Asbestzement</v>
      </c>
      <c r="E381" s="70" t="str">
        <f>'SlNr für Antrag §24a'!I377</f>
        <v xml:space="preserve"> </v>
      </c>
      <c r="F381" s="69" t="str">
        <f>IF(AND('SlNr für Antrag §24a'!S377="x",'SlNr für Antrag §24a'!T377="x"),'SlNr für Antrag §24a'!U377,IF('SlNr für Antrag §24a'!S377="x","--",IF('SlNr für Antrag §24a'!T377="x",'SlNr für Antrag §24a'!U377,"**")))</f>
        <v>**</v>
      </c>
      <c r="G381" s="69" t="str">
        <f>(IF('SlNr für Antrag §24a'!AL377&lt;&gt;"",'SlNr für Antrag §24a'!AL377&amp;K381,IF(K381&lt;&gt;"",K381,IF('SlNr für Antrag §24a'!V377="X","?","**"))))</f>
        <v>**</v>
      </c>
      <c r="H381" s="131"/>
      <c r="I381" s="124"/>
      <c r="J381" s="118">
        <f>'SlNr für Antrag §24a'!AM377</f>
        <v>0</v>
      </c>
      <c r="K381" s="121"/>
      <c r="L381" s="121" t="str">
        <f>'SlNr für Antrag §24a'!AT377</f>
        <v>Ja</v>
      </c>
      <c r="M381" s="161" t="str">
        <f>'SlNr für Antrag §24a'!AV377</f>
        <v>-</v>
      </c>
      <c r="N381" s="157" t="str">
        <f>IF('SlNr für Antrag §24a'!AU377&gt;0,"Wird auto. genehmigt!","")</f>
        <v/>
      </c>
      <c r="P381" s="96" t="str">
        <f>'SlNr für Antrag §24a'!AP377</f>
        <v/>
      </c>
      <c r="R381" s="143"/>
      <c r="S381" s="143"/>
      <c r="T381" s="143"/>
      <c r="U381" s="143"/>
      <c r="V381" s="143"/>
      <c r="W381" s="143"/>
      <c r="X381" s="143"/>
      <c r="Y381" s="143"/>
      <c r="Z381" s="143"/>
      <c r="AA381" s="143"/>
    </row>
    <row r="382" spans="1:27" x14ac:dyDescent="0.25">
      <c r="A382" s="70">
        <f>'SlNr für Antrag §24a'!B378</f>
        <v>31413</v>
      </c>
      <c r="B382" s="70" t="str">
        <f>'SlNr für Antrag §24a'!C378</f>
        <v/>
      </c>
      <c r="C382" s="70" t="str">
        <f>IF('SlNr für Antrag §24a'!D378&lt;&gt;"",'SlNr für Antrag §24a'!D378,"")</f>
        <v>gn</v>
      </c>
      <c r="D382" s="70" t="str">
        <f>'SlNr für Antrag §24a'!H378</f>
        <v>Asbestzementstäube</v>
      </c>
      <c r="E382" s="70" t="str">
        <f>'SlNr für Antrag §24a'!I378</f>
        <v xml:space="preserve"> </v>
      </c>
      <c r="F382" s="69" t="str">
        <f>IF(AND('SlNr für Antrag §24a'!S378="x",'SlNr für Antrag §24a'!T378="x"),'SlNr für Antrag §24a'!U378,IF('SlNr für Antrag §24a'!S378="x","--",IF('SlNr für Antrag §24a'!T378="x",'SlNr für Antrag §24a'!U378,"**")))</f>
        <v>**</v>
      </c>
      <c r="G382" s="69" t="str">
        <f>(IF('SlNr für Antrag §24a'!AL378&lt;&gt;"",'SlNr für Antrag §24a'!AL378&amp;K382,IF(K382&lt;&gt;"",K382,IF('SlNr für Antrag §24a'!V378="X","?","**"))))</f>
        <v>**</v>
      </c>
      <c r="H382" s="131"/>
      <c r="I382" s="124"/>
      <c r="J382" s="118">
        <f>'SlNr für Antrag §24a'!AM378</f>
        <v>0</v>
      </c>
      <c r="K382" s="121"/>
      <c r="L382" s="121" t="str">
        <f>'SlNr für Antrag §24a'!AT378</f>
        <v>Ja</v>
      </c>
      <c r="M382" s="161" t="str">
        <f>'SlNr für Antrag §24a'!AV378</f>
        <v>-</v>
      </c>
      <c r="N382" s="157" t="str">
        <f>IF('SlNr für Antrag §24a'!AU378&gt;0,"Wird auto. genehmigt!","")</f>
        <v/>
      </c>
      <c r="P382" s="96" t="str">
        <f>'SlNr für Antrag §24a'!AP378</f>
        <v/>
      </c>
      <c r="R382" s="143"/>
      <c r="S382" s="143"/>
      <c r="T382" s="143"/>
      <c r="U382" s="143"/>
      <c r="V382" s="143"/>
      <c r="W382" s="143"/>
      <c r="X382" s="143"/>
      <c r="Y382" s="143"/>
      <c r="Z382" s="143"/>
      <c r="AA382" s="143"/>
    </row>
    <row r="383" spans="1:27" x14ac:dyDescent="0.25">
      <c r="A383" s="70">
        <f>'SlNr für Antrag §24a'!B379</f>
        <v>31414</v>
      </c>
      <c r="B383" s="70" t="str">
        <f>'SlNr für Antrag §24a'!C379</f>
        <v/>
      </c>
      <c r="C383" s="70" t="str">
        <f>IF('SlNr für Antrag §24a'!D379&lt;&gt;"",'SlNr für Antrag §24a'!D379,"")</f>
        <v/>
      </c>
      <c r="D383" s="70" t="str">
        <f>'SlNr für Antrag §24a'!H379</f>
        <v>Schamotte</v>
      </c>
      <c r="E383" s="70" t="str">
        <f>'SlNr für Antrag §24a'!I379</f>
        <v xml:space="preserve"> </v>
      </c>
      <c r="F383" s="69" t="str">
        <f>IF(AND('SlNr für Antrag §24a'!S379="x",'SlNr für Antrag §24a'!T379="x"),'SlNr für Antrag §24a'!U379,IF('SlNr für Antrag §24a'!S379="x","--",IF('SlNr für Antrag §24a'!T379="x",'SlNr für Antrag §24a'!U379,"**")))</f>
        <v>--</v>
      </c>
      <c r="G383" s="69" t="str">
        <f>(IF('SlNr für Antrag §24a'!AL379&lt;&gt;"",'SlNr für Antrag §24a'!AL379&amp;K383,IF(K383&lt;&gt;"",K383,IF('SlNr für Antrag §24a'!V379="X","?","**"))))</f>
        <v>**</v>
      </c>
      <c r="H383" s="131"/>
      <c r="I383" s="124"/>
      <c r="J383" s="118">
        <f>'SlNr für Antrag §24a'!AM379</f>
        <v>0</v>
      </c>
      <c r="K383" s="121"/>
      <c r="L383" s="121" t="str">
        <f>'SlNr für Antrag §24a'!AT379</f>
        <v>Nein</v>
      </c>
      <c r="M383" s="161" t="str">
        <f>'SlNr für Antrag §24a'!AV379</f>
        <v>-</v>
      </c>
      <c r="N383" s="157" t="str">
        <f>IF('SlNr für Antrag §24a'!AU379&gt;0,"Wird auto. genehmigt!","")</f>
        <v/>
      </c>
      <c r="P383" s="96" t="str">
        <f>'SlNr für Antrag §24a'!AP379</f>
        <v>X</v>
      </c>
      <c r="R383" s="143"/>
      <c r="S383" s="143"/>
      <c r="T383" s="143"/>
      <c r="U383" s="143"/>
      <c r="V383" s="143"/>
      <c r="W383" s="143"/>
      <c r="X383" s="143"/>
      <c r="Y383" s="143"/>
      <c r="Z383" s="143"/>
      <c r="AA383" s="143"/>
    </row>
    <row r="384" spans="1:27" ht="22.8" x14ac:dyDescent="0.25">
      <c r="A384" s="70">
        <f>'SlNr für Antrag §24a'!B380</f>
        <v>31414</v>
      </c>
      <c r="B384" s="70" t="str">
        <f>'SlNr für Antrag §24a'!C380</f>
        <v>91</v>
      </c>
      <c r="C384" s="70" t="str">
        <f>IF('SlNr für Antrag §24a'!D380&lt;&gt;"",'SlNr für Antrag §24a'!D380,"")</f>
        <v/>
      </c>
      <c r="D384" s="70" t="str">
        <f>'SlNr für Antrag §24a'!H380</f>
        <v>Schamotte</v>
      </c>
      <c r="E384" s="70" t="str">
        <f>'SlNr für Antrag §24a'!I380</f>
        <v>verfestigt, immobilisiert oder stabilisiert</v>
      </c>
      <c r="F384" s="69" t="str">
        <f>IF(AND('SlNr für Antrag §24a'!S380="x",'SlNr für Antrag §24a'!T380="x"),'SlNr für Antrag §24a'!U380,IF('SlNr für Antrag §24a'!S380="x","--",IF('SlNr für Antrag §24a'!T380="x",'SlNr für Antrag §24a'!U380,"**")))</f>
        <v>**</v>
      </c>
      <c r="G384" s="69" t="str">
        <f>(IF('SlNr für Antrag §24a'!AL380&lt;&gt;"",'SlNr für Antrag §24a'!AL380&amp;K384,IF(K384&lt;&gt;"",K384,IF('SlNr für Antrag §24a'!V380="X","?","**"))))</f>
        <v>**</v>
      </c>
      <c r="H384" s="131"/>
      <c r="I384" s="124"/>
      <c r="J384" s="118">
        <f>'SlNr für Antrag §24a'!AM380</f>
        <v>0</v>
      </c>
      <c r="K384" s="121"/>
      <c r="L384" s="121" t="str">
        <f>'SlNr für Antrag §24a'!AT380</f>
        <v>Ja</v>
      </c>
      <c r="M384" s="161" t="str">
        <f>'SlNr für Antrag §24a'!AV380</f>
        <v>-</v>
      </c>
      <c r="N384" s="157" t="str">
        <f>IF('SlNr für Antrag §24a'!AU380&gt;0,"Wird auto. genehmigt!","")</f>
        <v/>
      </c>
      <c r="P384" s="96" t="str">
        <f>'SlNr für Antrag §24a'!AP380</f>
        <v/>
      </c>
      <c r="R384" s="143"/>
      <c r="S384" s="143"/>
      <c r="T384" s="143"/>
      <c r="U384" s="143"/>
      <c r="V384" s="143"/>
      <c r="W384" s="143"/>
      <c r="X384" s="143"/>
      <c r="Y384" s="143"/>
      <c r="Z384" s="143"/>
      <c r="AA384" s="143"/>
    </row>
    <row r="385" spans="1:27" x14ac:dyDescent="0.25">
      <c r="A385" s="70">
        <f>'SlNr für Antrag §24a'!B381</f>
        <v>31415</v>
      </c>
      <c r="B385" s="70" t="str">
        <f>'SlNr für Antrag §24a'!C381</f>
        <v/>
      </c>
      <c r="C385" s="70" t="str">
        <f>IF('SlNr für Antrag §24a'!D381&lt;&gt;"",'SlNr für Antrag §24a'!D381,"")</f>
        <v/>
      </c>
      <c r="D385" s="70" t="str">
        <f>'SlNr für Antrag §24a'!H381</f>
        <v>Formlehm</v>
      </c>
      <c r="E385" s="70" t="str">
        <f>'SlNr für Antrag §24a'!I381</f>
        <v xml:space="preserve"> </v>
      </c>
      <c r="F385" s="69" t="str">
        <f>IF(AND('SlNr für Antrag §24a'!S381="x",'SlNr für Antrag §24a'!T381="x"),'SlNr für Antrag §24a'!U381,IF('SlNr für Antrag §24a'!S381="x","--",IF('SlNr für Antrag §24a'!T381="x",'SlNr für Antrag §24a'!U381,"**")))</f>
        <v>--</v>
      </c>
      <c r="G385" s="69" t="str">
        <f>(IF('SlNr für Antrag §24a'!AL381&lt;&gt;"",'SlNr für Antrag §24a'!AL381&amp;K385,IF(K385&lt;&gt;"",K385,IF('SlNr für Antrag §24a'!V381="X","?","**"))))</f>
        <v>**</v>
      </c>
      <c r="H385" s="131"/>
      <c r="I385" s="124"/>
      <c r="J385" s="118">
        <f>'SlNr für Antrag §24a'!AM381</f>
        <v>0</v>
      </c>
      <c r="K385" s="121"/>
      <c r="L385" s="121" t="str">
        <f>'SlNr für Antrag §24a'!AT381</f>
        <v>Nein</v>
      </c>
      <c r="M385" s="161" t="str">
        <f>'SlNr für Antrag §24a'!AV381</f>
        <v>-</v>
      </c>
      <c r="N385" s="157" t="str">
        <f>IF('SlNr für Antrag §24a'!AU381&gt;0,"Wird auto. genehmigt!","")</f>
        <v/>
      </c>
      <c r="P385" s="96" t="str">
        <f>'SlNr für Antrag §24a'!AP381</f>
        <v>X</v>
      </c>
      <c r="R385" s="143"/>
      <c r="S385" s="143"/>
      <c r="T385" s="143"/>
      <c r="U385" s="143"/>
      <c r="V385" s="143"/>
      <c r="W385" s="143"/>
      <c r="X385" s="143"/>
      <c r="Y385" s="143"/>
      <c r="Z385" s="143"/>
      <c r="AA385" s="143"/>
    </row>
    <row r="386" spans="1:27" ht="22.8" x14ac:dyDescent="0.25">
      <c r="A386" s="70">
        <f>'SlNr für Antrag §24a'!B382</f>
        <v>31415</v>
      </c>
      <c r="B386" s="70" t="str">
        <f>'SlNr für Antrag §24a'!C382</f>
        <v>91</v>
      </c>
      <c r="C386" s="70" t="str">
        <f>IF('SlNr für Antrag §24a'!D382&lt;&gt;"",'SlNr für Antrag §24a'!D382,"")</f>
        <v/>
      </c>
      <c r="D386" s="70" t="str">
        <f>'SlNr für Antrag §24a'!H382</f>
        <v>Formlehm</v>
      </c>
      <c r="E386" s="70" t="str">
        <f>'SlNr für Antrag §24a'!I382</f>
        <v>verfestigt, immobilisiert oder stabilisiert</v>
      </c>
      <c r="F386" s="69" t="str">
        <f>IF(AND('SlNr für Antrag §24a'!S382="x",'SlNr für Antrag §24a'!T382="x"),'SlNr für Antrag §24a'!U382,IF('SlNr für Antrag §24a'!S382="x","--",IF('SlNr für Antrag §24a'!T382="x",'SlNr für Antrag §24a'!U382,"**")))</f>
        <v>**</v>
      </c>
      <c r="G386" s="69" t="str">
        <f>(IF('SlNr für Antrag §24a'!AL382&lt;&gt;"",'SlNr für Antrag §24a'!AL382&amp;K386,IF(K386&lt;&gt;"",K386,IF('SlNr für Antrag §24a'!V382="X","?","**"))))</f>
        <v>**</v>
      </c>
      <c r="H386" s="131"/>
      <c r="I386" s="124"/>
      <c r="J386" s="118">
        <f>'SlNr für Antrag §24a'!AM382</f>
        <v>0</v>
      </c>
      <c r="K386" s="121"/>
      <c r="L386" s="121" t="str">
        <f>'SlNr für Antrag §24a'!AT382</f>
        <v>Ja</v>
      </c>
      <c r="M386" s="161" t="str">
        <f>'SlNr für Antrag §24a'!AV382</f>
        <v>-</v>
      </c>
      <c r="N386" s="157" t="str">
        <f>IF('SlNr für Antrag §24a'!AU382&gt;0,"Wird auto. genehmigt!","")</f>
        <v/>
      </c>
      <c r="P386" s="96" t="str">
        <f>'SlNr für Antrag §24a'!AP382</f>
        <v/>
      </c>
      <c r="R386" s="143"/>
      <c r="S386" s="143"/>
      <c r="T386" s="143"/>
      <c r="U386" s="143"/>
      <c r="V386" s="143"/>
      <c r="W386" s="143"/>
      <c r="X386" s="143"/>
      <c r="Y386" s="143"/>
      <c r="Z386" s="143"/>
      <c r="AA386" s="143"/>
    </row>
    <row r="387" spans="1:27" ht="34.200000000000003" x14ac:dyDescent="0.25">
      <c r="A387" s="70">
        <f>'SlNr für Antrag §24a'!B383</f>
        <v>31416</v>
      </c>
      <c r="B387" s="70" t="str">
        <f>'SlNr für Antrag §24a'!C383</f>
        <v>41</v>
      </c>
      <c r="C387" s="70" t="str">
        <f>IF('SlNr für Antrag §24a'!D383&lt;&gt;"",'SlNr für Antrag §24a'!D383,"")</f>
        <v/>
      </c>
      <c r="D387" s="70" t="str">
        <f>'SlNr für Antrag §24a'!H383</f>
        <v>Mineralfaserabfälle ohne gefahrenrelevante Fasereigenschaften</v>
      </c>
      <c r="E387" s="70" t="str">
        <f>'SlNr für Antrag §24a'!I383</f>
        <v>künstliche Mineralfaserabfälle</v>
      </c>
      <c r="F387" s="69" t="str">
        <f>IF(AND('SlNr für Antrag §24a'!S383="x",'SlNr für Antrag §24a'!T383="x"),'SlNr für Antrag §24a'!U383,IF('SlNr für Antrag §24a'!S383="x","--",IF('SlNr für Antrag §24a'!T383="x",'SlNr für Antrag §24a'!U383,"**")))</f>
        <v>--</v>
      </c>
      <c r="G387" s="69" t="str">
        <f>(IF('SlNr für Antrag §24a'!AL383&lt;&gt;"",'SlNr für Antrag §24a'!AL383&amp;K387,IF(K387&lt;&gt;"",K387,IF('SlNr für Antrag §24a'!V383="X","?","**"))))</f>
        <v>**</v>
      </c>
      <c r="H387" s="131"/>
      <c r="I387" s="124"/>
      <c r="J387" s="118">
        <f>'SlNr für Antrag §24a'!AM383</f>
        <v>0</v>
      </c>
      <c r="K387" s="121"/>
      <c r="L387" s="121" t="str">
        <f>'SlNr für Antrag §24a'!AT383</f>
        <v>Nein</v>
      </c>
      <c r="M387" s="161">
        <f>'SlNr für Antrag §24a'!AV383</f>
        <v>0</v>
      </c>
      <c r="N387" s="157" t="str">
        <f>IF('SlNr für Antrag §24a'!AU383&gt;0,"Wird auto. genehmigt!","")</f>
        <v/>
      </c>
      <c r="P387" s="96" t="str">
        <f>'SlNr für Antrag §24a'!AP383</f>
        <v>X</v>
      </c>
      <c r="R387" s="143"/>
      <c r="S387" s="143"/>
      <c r="T387" s="143"/>
      <c r="U387" s="143"/>
      <c r="V387" s="143"/>
      <c r="W387" s="143"/>
      <c r="X387" s="143"/>
      <c r="Y387" s="143"/>
      <c r="Z387" s="143"/>
      <c r="AA387" s="143"/>
    </row>
    <row r="388" spans="1:27" ht="34.200000000000003" x14ac:dyDescent="0.25">
      <c r="A388" s="70">
        <f>'SlNr für Antrag §24a'!B384</f>
        <v>31416</v>
      </c>
      <c r="B388" s="70" t="str">
        <f>'SlNr für Antrag §24a'!C384</f>
        <v>42</v>
      </c>
      <c r="C388" s="70" t="str">
        <f>IF('SlNr für Antrag §24a'!D384&lt;&gt;"",'SlNr für Antrag §24a'!D384,"")</f>
        <v/>
      </c>
      <c r="D388" s="70" t="str">
        <f>'SlNr für Antrag §24a'!H384</f>
        <v>Mineralfaserabfälle ohne gefahrenrelevante Fasereigenschaften</v>
      </c>
      <c r="E388" s="70" t="str">
        <f>'SlNr für Antrag §24a'!I384</f>
        <v>Steinwolle</v>
      </c>
      <c r="F388" s="69" t="str">
        <f>IF(AND('SlNr für Antrag §24a'!S384="x",'SlNr für Antrag §24a'!T384="x"),'SlNr für Antrag §24a'!U384,IF('SlNr für Antrag §24a'!S384="x","--",IF('SlNr für Antrag §24a'!T384="x",'SlNr für Antrag §24a'!U384,"**")))</f>
        <v>--</v>
      </c>
      <c r="G388" s="69" t="str">
        <f>(IF('SlNr für Antrag §24a'!AL384&lt;&gt;"",'SlNr für Antrag §24a'!AL384&amp;K388,IF(K388&lt;&gt;"",K388,IF('SlNr für Antrag §24a'!V384="X","?","**"))))</f>
        <v>**</v>
      </c>
      <c r="H388" s="131"/>
      <c r="I388" s="124"/>
      <c r="J388" s="118">
        <f>'SlNr für Antrag §24a'!AM384</f>
        <v>0</v>
      </c>
      <c r="K388" s="121"/>
      <c r="L388" s="121" t="str">
        <f>'SlNr für Antrag §24a'!AT384</f>
        <v>Nein</v>
      </c>
      <c r="M388" s="161">
        <f>'SlNr für Antrag §24a'!AV384</f>
        <v>0</v>
      </c>
      <c r="N388" s="157" t="str">
        <f>IF('SlNr für Antrag §24a'!AU384&gt;0,"Wird auto. genehmigt!","")</f>
        <v/>
      </c>
      <c r="P388" s="96" t="str">
        <f>'SlNr für Antrag §24a'!AP384</f>
        <v>X</v>
      </c>
      <c r="R388" s="143"/>
      <c r="S388" s="143"/>
      <c r="T388" s="143"/>
      <c r="U388" s="143"/>
      <c r="V388" s="143"/>
      <c r="W388" s="143"/>
      <c r="X388" s="143"/>
      <c r="Y388" s="143"/>
      <c r="Z388" s="143"/>
      <c r="AA388" s="143"/>
    </row>
    <row r="389" spans="1:27" ht="34.200000000000003" x14ac:dyDescent="0.25">
      <c r="A389" s="70">
        <f>'SlNr für Antrag §24a'!B385</f>
        <v>31416</v>
      </c>
      <c r="B389" s="70" t="str">
        <f>'SlNr für Antrag §24a'!C385</f>
        <v>43</v>
      </c>
      <c r="C389" s="70" t="str">
        <f>IF('SlNr für Antrag §24a'!D385&lt;&gt;"",'SlNr für Antrag §24a'!D385,"")</f>
        <v/>
      </c>
      <c r="D389" s="70" t="str">
        <f>'SlNr für Antrag §24a'!H385</f>
        <v>Mineralfaserabfälle ohne gefahrenrelevante Fasereigenschaften</v>
      </c>
      <c r="E389" s="70" t="str">
        <f>'SlNr für Antrag §24a'!I385</f>
        <v>Glaswolle</v>
      </c>
      <c r="F389" s="69" t="str">
        <f>IF(AND('SlNr für Antrag §24a'!S385="x",'SlNr für Antrag §24a'!T385="x"),'SlNr für Antrag §24a'!U385,IF('SlNr für Antrag §24a'!S385="x","--",IF('SlNr für Antrag §24a'!T385="x",'SlNr für Antrag §24a'!U385,"**")))</f>
        <v>--</v>
      </c>
      <c r="G389" s="69" t="str">
        <f>(IF('SlNr für Antrag §24a'!AL385&lt;&gt;"",'SlNr für Antrag §24a'!AL385&amp;K389,IF(K389&lt;&gt;"",K389,IF('SlNr für Antrag §24a'!V385="X","?","**"))))</f>
        <v>**</v>
      </c>
      <c r="H389" s="131"/>
      <c r="I389" s="124"/>
      <c r="J389" s="118">
        <f>'SlNr für Antrag §24a'!AM385</f>
        <v>0</v>
      </c>
      <c r="K389" s="121"/>
      <c r="L389" s="121" t="str">
        <f>'SlNr für Antrag §24a'!AT385</f>
        <v>Nein</v>
      </c>
      <c r="M389" s="161">
        <f>'SlNr für Antrag §24a'!AV385</f>
        <v>0</v>
      </c>
      <c r="N389" s="157" t="str">
        <f>IF('SlNr für Antrag §24a'!AU385&gt;0,"Wird auto. genehmigt!","")</f>
        <v/>
      </c>
      <c r="P389" s="96" t="str">
        <f>'SlNr für Antrag §24a'!AP385</f>
        <v>X</v>
      </c>
      <c r="R389" s="143"/>
      <c r="S389" s="143"/>
      <c r="T389" s="143"/>
      <c r="U389" s="143"/>
      <c r="V389" s="143"/>
      <c r="W389" s="143"/>
      <c r="X389" s="143"/>
      <c r="Y389" s="143"/>
      <c r="Z389" s="143"/>
      <c r="AA389" s="143"/>
    </row>
    <row r="390" spans="1:27" ht="34.200000000000003" x14ac:dyDescent="0.25">
      <c r="A390" s="70">
        <f>'SlNr für Antrag §24a'!B386</f>
        <v>31416</v>
      </c>
      <c r="B390" s="70" t="str">
        <f>'SlNr für Antrag §24a'!C386</f>
        <v>44</v>
      </c>
      <c r="C390" s="70" t="str">
        <f>IF('SlNr für Antrag §24a'!D386&lt;&gt;"",'SlNr für Antrag §24a'!D386,"")</f>
        <v/>
      </c>
      <c r="D390" s="70" t="str">
        <f>'SlNr für Antrag §24a'!H386</f>
        <v>Mineralfaserabfälle ohne gefahrenrelevante Fasereigenschaften</v>
      </c>
      <c r="E390" s="70" t="str">
        <f>'SlNr für Antrag §24a'!I386</f>
        <v>Mischungen aus Steinwolle und Glaswolle</v>
      </c>
      <c r="F390" s="69" t="str">
        <f>IF(AND('SlNr für Antrag §24a'!S386="x",'SlNr für Antrag §24a'!T386="x"),'SlNr für Antrag §24a'!U386,IF('SlNr für Antrag §24a'!S386="x","--",IF('SlNr für Antrag §24a'!T386="x",'SlNr für Antrag §24a'!U386,"**")))</f>
        <v>--</v>
      </c>
      <c r="G390" s="69" t="str">
        <f>(IF('SlNr für Antrag §24a'!AL386&lt;&gt;"",'SlNr für Antrag §24a'!AL386&amp;K390,IF(K390&lt;&gt;"",K390,IF('SlNr für Antrag §24a'!V386="X","?","**"))))</f>
        <v>**</v>
      </c>
      <c r="H390" s="131"/>
      <c r="I390" s="124"/>
      <c r="J390" s="118">
        <f>'SlNr für Antrag §24a'!AM386</f>
        <v>0</v>
      </c>
      <c r="K390" s="121"/>
      <c r="L390" s="121" t="str">
        <f>'SlNr für Antrag §24a'!AT386</f>
        <v>Nein</v>
      </c>
      <c r="M390" s="161">
        <f>'SlNr für Antrag §24a'!AV386</f>
        <v>0</v>
      </c>
      <c r="N390" s="157" t="str">
        <f>IF('SlNr für Antrag §24a'!AU386&gt;0,"Wird auto. genehmigt!","")</f>
        <v/>
      </c>
      <c r="P390" s="96" t="str">
        <f>'SlNr für Antrag §24a'!AP386</f>
        <v>X</v>
      </c>
      <c r="R390" s="143"/>
      <c r="S390" s="143"/>
      <c r="T390" s="143"/>
      <c r="U390" s="143"/>
      <c r="V390" s="143"/>
      <c r="W390" s="143"/>
      <c r="X390" s="143"/>
      <c r="Y390" s="143"/>
      <c r="Z390" s="143"/>
      <c r="AA390" s="143"/>
    </row>
    <row r="391" spans="1:27" ht="34.200000000000003" x14ac:dyDescent="0.25">
      <c r="A391" s="70">
        <f>'SlNr für Antrag §24a'!B387</f>
        <v>31416</v>
      </c>
      <c r="B391" s="70" t="str">
        <f>'SlNr für Antrag §24a'!C387</f>
        <v>77</v>
      </c>
      <c r="C391" s="70" t="str">
        <f>IF('SlNr für Antrag §24a'!D387&lt;&gt;"",'SlNr für Antrag §24a'!D387,"")</f>
        <v>g</v>
      </c>
      <c r="D391" s="70" t="str">
        <f>'SlNr für Antrag §24a'!H387</f>
        <v>Mineralfaserabfälle ohne gefahrenrelevante Fasereigenschaften</v>
      </c>
      <c r="E391" s="70" t="str">
        <f>'SlNr für Antrag §24a'!I387</f>
        <v>gefährlich kontaminiert</v>
      </c>
      <c r="F391" s="69" t="str">
        <f>IF(AND('SlNr für Antrag §24a'!S387="x",'SlNr für Antrag §24a'!T387="x"),'SlNr für Antrag §24a'!U387,IF('SlNr für Antrag §24a'!S387="x","--",IF('SlNr für Antrag §24a'!T387="x",'SlNr für Antrag §24a'!U387,"**")))</f>
        <v>**</v>
      </c>
      <c r="G391" s="69" t="str">
        <f>(IF('SlNr für Antrag §24a'!AL387&lt;&gt;"",'SlNr für Antrag §24a'!AL387&amp;K391,IF(K391&lt;&gt;"",K391,IF('SlNr für Antrag §24a'!V387="X","?","**"))))</f>
        <v>**</v>
      </c>
      <c r="H391" s="131"/>
      <c r="I391" s="124"/>
      <c r="J391" s="118">
        <f>'SlNr für Antrag §24a'!AM387</f>
        <v>0</v>
      </c>
      <c r="K391" s="121"/>
      <c r="L391" s="121" t="str">
        <f>'SlNr für Antrag §24a'!AT387</f>
        <v>Ja</v>
      </c>
      <c r="M391" s="161" t="str">
        <f>'SlNr für Antrag §24a'!AV387</f>
        <v>-</v>
      </c>
      <c r="N391" s="157" t="str">
        <f>IF('SlNr für Antrag §24a'!AU387&gt;0,"Wird auto. genehmigt!","")</f>
        <v/>
      </c>
      <c r="P391" s="96" t="str">
        <f>'SlNr für Antrag §24a'!AP387</f>
        <v/>
      </c>
      <c r="R391" s="143"/>
      <c r="S391" s="143"/>
      <c r="T391" s="143"/>
      <c r="U391" s="143"/>
      <c r="V391" s="143"/>
      <c r="W391" s="143"/>
      <c r="X391" s="143"/>
      <c r="Y391" s="143"/>
      <c r="Z391" s="143"/>
      <c r="AA391" s="143"/>
    </row>
    <row r="392" spans="1:27" ht="34.200000000000003" x14ac:dyDescent="0.25">
      <c r="A392" s="70">
        <f>'SlNr für Antrag §24a'!B388</f>
        <v>31416</v>
      </c>
      <c r="B392" s="70" t="str">
        <f>'SlNr für Antrag §24a'!C388</f>
        <v>91</v>
      </c>
      <c r="C392" s="70" t="str">
        <f>IF('SlNr für Antrag §24a'!D388&lt;&gt;"",'SlNr für Antrag §24a'!D388,"")</f>
        <v/>
      </c>
      <c r="D392" s="70" t="str">
        <f>'SlNr für Antrag §24a'!H388</f>
        <v>Mineralfaserabfälle ohne gefahrenrelevante Fasereigenschaften</v>
      </c>
      <c r="E392" s="70" t="str">
        <f>'SlNr für Antrag §24a'!I388</f>
        <v>verfestigt, immobilisiert oder stabilisiert</v>
      </c>
      <c r="F392" s="69" t="str">
        <f>IF(AND('SlNr für Antrag §24a'!S388="x",'SlNr für Antrag §24a'!T388="x"),'SlNr für Antrag §24a'!U388,IF('SlNr für Antrag §24a'!S388="x","--",IF('SlNr für Antrag §24a'!T388="x",'SlNr für Antrag §24a'!U388,"**")))</f>
        <v>**</v>
      </c>
      <c r="G392" s="69" t="str">
        <f>(IF('SlNr für Antrag §24a'!AL388&lt;&gt;"",'SlNr für Antrag §24a'!AL388&amp;K392,IF(K392&lt;&gt;"",K392,IF('SlNr für Antrag §24a'!V388="X","?","**"))))</f>
        <v>**</v>
      </c>
      <c r="H392" s="131"/>
      <c r="I392" s="124"/>
      <c r="J392" s="118">
        <f>'SlNr für Antrag §24a'!AM388</f>
        <v>0</v>
      </c>
      <c r="K392" s="121"/>
      <c r="L392" s="121" t="str">
        <f>'SlNr für Antrag §24a'!AT388</f>
        <v>Ja</v>
      </c>
      <c r="M392" s="161" t="str">
        <f>'SlNr für Antrag §24a'!AV388</f>
        <v>-</v>
      </c>
      <c r="N392" s="157" t="str">
        <f>IF('SlNr für Antrag §24a'!AU388&gt;0,"Wird auto. genehmigt!","")</f>
        <v/>
      </c>
      <c r="P392" s="96" t="str">
        <f>'SlNr für Antrag §24a'!AP388</f>
        <v/>
      </c>
      <c r="R392" s="143"/>
      <c r="S392" s="143"/>
      <c r="T392" s="143"/>
      <c r="U392" s="143"/>
      <c r="V392" s="143"/>
      <c r="W392" s="143"/>
      <c r="X392" s="143"/>
      <c r="Y392" s="143"/>
      <c r="Z392" s="143"/>
      <c r="AA392" s="143"/>
    </row>
    <row r="393" spans="1:27" x14ac:dyDescent="0.25">
      <c r="A393" s="70">
        <f>'SlNr für Antrag §24a'!B389</f>
        <v>31417</v>
      </c>
      <c r="B393" s="70" t="str">
        <f>'SlNr für Antrag §24a'!C389</f>
        <v/>
      </c>
      <c r="C393" s="70" t="str">
        <f>IF('SlNr für Antrag §24a'!D389&lt;&gt;"",'SlNr für Antrag §24a'!D389,"")</f>
        <v/>
      </c>
      <c r="D393" s="70" t="str">
        <f>'SlNr für Antrag §24a'!H389</f>
        <v>Aktivkohle</v>
      </c>
      <c r="E393" s="70" t="str">
        <f>'SlNr für Antrag §24a'!I389</f>
        <v xml:space="preserve"> </v>
      </c>
      <c r="F393" s="69" t="str">
        <f>IF(AND('SlNr für Antrag §24a'!S389="x",'SlNr für Antrag §24a'!T389="x"),'SlNr für Antrag §24a'!U389,IF('SlNr für Antrag §24a'!S389="x","--",IF('SlNr für Antrag §24a'!T389="x",'SlNr für Antrag §24a'!U389,"**")))</f>
        <v>--</v>
      </c>
      <c r="G393" s="69" t="str">
        <f>(IF('SlNr für Antrag §24a'!AL389&lt;&gt;"",'SlNr für Antrag §24a'!AL389&amp;K393,IF(K393&lt;&gt;"",K393,IF('SlNr für Antrag §24a'!V389="X","?","**"))))</f>
        <v>**</v>
      </c>
      <c r="H393" s="131"/>
      <c r="I393" s="124"/>
      <c r="J393" s="118">
        <f>'SlNr für Antrag §24a'!AM389</f>
        <v>0</v>
      </c>
      <c r="K393" s="121"/>
      <c r="L393" s="121" t="str">
        <f>'SlNr für Antrag §24a'!AT389</f>
        <v>Nein</v>
      </c>
      <c r="M393" s="161" t="str">
        <f>'SlNr für Antrag §24a'!AV389</f>
        <v>-</v>
      </c>
      <c r="N393" s="157" t="str">
        <f>IF('SlNr für Antrag §24a'!AU389&gt;0,"Wird auto. genehmigt!","")</f>
        <v/>
      </c>
      <c r="P393" s="96" t="str">
        <f>'SlNr für Antrag §24a'!AP389</f>
        <v>X</v>
      </c>
      <c r="R393" s="143"/>
      <c r="S393" s="143"/>
      <c r="T393" s="143"/>
      <c r="U393" s="143"/>
      <c r="V393" s="143"/>
      <c r="W393" s="143"/>
      <c r="X393" s="143"/>
      <c r="Y393" s="143"/>
      <c r="Z393" s="143"/>
      <c r="AA393" s="143"/>
    </row>
    <row r="394" spans="1:27" ht="22.8" x14ac:dyDescent="0.25">
      <c r="A394" s="70">
        <f>'SlNr für Antrag §24a'!B390</f>
        <v>31417</v>
      </c>
      <c r="B394" s="70" t="str">
        <f>'SlNr für Antrag §24a'!C390</f>
        <v>91</v>
      </c>
      <c r="C394" s="70" t="str">
        <f>IF('SlNr für Antrag §24a'!D390&lt;&gt;"",'SlNr für Antrag §24a'!D390,"")</f>
        <v/>
      </c>
      <c r="D394" s="70" t="str">
        <f>'SlNr für Antrag §24a'!H390</f>
        <v>Aktivkohle</v>
      </c>
      <c r="E394" s="70" t="str">
        <f>'SlNr für Antrag §24a'!I390</f>
        <v>verfestigt, immobilisiert oder stabilisiert</v>
      </c>
      <c r="F394" s="69" t="str">
        <f>IF(AND('SlNr für Antrag §24a'!S390="x",'SlNr für Antrag §24a'!T390="x"),'SlNr für Antrag §24a'!U390,IF('SlNr für Antrag §24a'!S390="x","--",IF('SlNr für Antrag §24a'!T390="x",'SlNr für Antrag §24a'!U390,"**")))</f>
        <v>**</v>
      </c>
      <c r="G394" s="69" t="str">
        <f>(IF('SlNr für Antrag §24a'!AL390&lt;&gt;"",'SlNr für Antrag §24a'!AL390&amp;K394,IF(K394&lt;&gt;"",K394,IF('SlNr für Antrag §24a'!V390="X","?","**"))))</f>
        <v>**</v>
      </c>
      <c r="H394" s="131"/>
      <c r="I394" s="124"/>
      <c r="J394" s="118">
        <f>'SlNr für Antrag §24a'!AM390</f>
        <v>0</v>
      </c>
      <c r="K394" s="121"/>
      <c r="L394" s="121" t="str">
        <f>'SlNr für Antrag §24a'!AT390</f>
        <v>Ja</v>
      </c>
      <c r="M394" s="161" t="str">
        <f>'SlNr für Antrag §24a'!AV390</f>
        <v>-</v>
      </c>
      <c r="N394" s="157" t="str">
        <f>IF('SlNr für Antrag §24a'!AU390&gt;0,"Wird auto. genehmigt!","")</f>
        <v/>
      </c>
      <c r="P394" s="96" t="str">
        <f>'SlNr für Antrag §24a'!AP390</f>
        <v/>
      </c>
      <c r="R394" s="143"/>
      <c r="S394" s="143"/>
      <c r="T394" s="143"/>
      <c r="U394" s="143"/>
      <c r="V394" s="143"/>
      <c r="W394" s="143"/>
      <c r="X394" s="143"/>
      <c r="Y394" s="143"/>
      <c r="Z394" s="143"/>
      <c r="AA394" s="143"/>
    </row>
    <row r="395" spans="1:27" x14ac:dyDescent="0.25">
      <c r="A395" s="70">
        <f>'SlNr für Antrag §24a'!B391</f>
        <v>31418</v>
      </c>
      <c r="B395" s="70" t="str">
        <f>'SlNr für Antrag §24a'!C391</f>
        <v/>
      </c>
      <c r="C395" s="70" t="str">
        <f>IF('SlNr für Antrag §24a'!D391&lt;&gt;"",'SlNr für Antrag §24a'!D391,"")</f>
        <v/>
      </c>
      <c r="D395" s="70" t="str">
        <f>'SlNr für Antrag §24a'!H391</f>
        <v>Gesteinsstäube, Polierstäube</v>
      </c>
      <c r="E395" s="70" t="str">
        <f>'SlNr für Antrag §24a'!I391</f>
        <v xml:space="preserve"> </v>
      </c>
      <c r="F395" s="69" t="str">
        <f>IF(AND('SlNr für Antrag §24a'!S391="x",'SlNr für Antrag §24a'!T391="x"),'SlNr für Antrag §24a'!U391,IF('SlNr für Antrag §24a'!S391="x","--",IF('SlNr für Antrag §24a'!T391="x",'SlNr für Antrag §24a'!U391,"**")))</f>
        <v>--</v>
      </c>
      <c r="G395" s="69" t="str">
        <f>(IF('SlNr für Antrag §24a'!AL391&lt;&gt;"",'SlNr für Antrag §24a'!AL391&amp;K395,IF(K395&lt;&gt;"",K395,IF('SlNr für Antrag §24a'!V391="X","?","**"))))</f>
        <v>**</v>
      </c>
      <c r="H395" s="131"/>
      <c r="I395" s="124"/>
      <c r="J395" s="118">
        <f>'SlNr für Antrag §24a'!AM391</f>
        <v>0</v>
      </c>
      <c r="K395" s="121"/>
      <c r="L395" s="121" t="str">
        <f>'SlNr für Antrag §24a'!AT391</f>
        <v>Nein</v>
      </c>
      <c r="M395" s="161" t="str">
        <f>'SlNr für Antrag §24a'!AV391</f>
        <v>-</v>
      </c>
      <c r="N395" s="157" t="str">
        <f>IF('SlNr für Antrag §24a'!AU391&gt;0,"Wird auto. genehmigt!","")</f>
        <v/>
      </c>
      <c r="P395" s="96" t="str">
        <f>'SlNr für Antrag §24a'!AP391</f>
        <v>X</v>
      </c>
      <c r="R395" s="143"/>
      <c r="S395" s="143"/>
      <c r="T395" s="143"/>
      <c r="U395" s="143"/>
      <c r="V395" s="143"/>
      <c r="W395" s="143"/>
      <c r="X395" s="143"/>
      <c r="Y395" s="143"/>
      <c r="Z395" s="143"/>
      <c r="AA395" s="143"/>
    </row>
    <row r="396" spans="1:27" x14ac:dyDescent="0.25">
      <c r="A396" s="70">
        <f>'SlNr für Antrag §24a'!B392</f>
        <v>31418</v>
      </c>
      <c r="B396" s="70" t="str">
        <f>'SlNr für Antrag §24a'!C392</f>
        <v>77</v>
      </c>
      <c r="C396" s="70" t="str">
        <f>IF('SlNr für Antrag §24a'!D392&lt;&gt;"",'SlNr für Antrag §24a'!D392,"")</f>
        <v>g</v>
      </c>
      <c r="D396" s="70" t="str">
        <f>'SlNr für Antrag §24a'!H392</f>
        <v>Gesteinsstäube, Polierstäube</v>
      </c>
      <c r="E396" s="70" t="str">
        <f>'SlNr für Antrag §24a'!I392</f>
        <v>gefährlich kontaminiert</v>
      </c>
      <c r="F396" s="69" t="str">
        <f>IF(AND('SlNr für Antrag §24a'!S392="x",'SlNr für Antrag §24a'!T392="x"),'SlNr für Antrag §24a'!U392,IF('SlNr für Antrag §24a'!S392="x","--",IF('SlNr für Antrag §24a'!T392="x",'SlNr für Antrag §24a'!U392,"**")))</f>
        <v>**</v>
      </c>
      <c r="G396" s="69" t="str">
        <f>(IF('SlNr für Antrag §24a'!AL392&lt;&gt;"",'SlNr für Antrag §24a'!AL392&amp;K396,IF(K396&lt;&gt;"",K396,IF('SlNr für Antrag §24a'!V392="X","?","**"))))</f>
        <v>**</v>
      </c>
      <c r="H396" s="131"/>
      <c r="I396" s="124"/>
      <c r="J396" s="118">
        <f>'SlNr für Antrag §24a'!AM392</f>
        <v>0</v>
      </c>
      <c r="K396" s="121"/>
      <c r="L396" s="121" t="str">
        <f>'SlNr für Antrag §24a'!AT392</f>
        <v>Ja</v>
      </c>
      <c r="M396" s="161" t="str">
        <f>'SlNr für Antrag §24a'!AV392</f>
        <v>-</v>
      </c>
      <c r="N396" s="157" t="str">
        <f>IF('SlNr für Antrag §24a'!AU392&gt;0,"Wird auto. genehmigt!","")</f>
        <v/>
      </c>
      <c r="P396" s="96" t="str">
        <f>'SlNr für Antrag §24a'!AP392</f>
        <v/>
      </c>
      <c r="R396" s="143"/>
      <c r="S396" s="143"/>
      <c r="T396" s="143"/>
      <c r="U396" s="143"/>
      <c r="V396" s="143"/>
      <c r="W396" s="143"/>
      <c r="X396" s="143"/>
      <c r="Y396" s="143"/>
      <c r="Z396" s="143"/>
      <c r="AA396" s="143"/>
    </row>
    <row r="397" spans="1:27" ht="22.8" x14ac:dyDescent="0.25">
      <c r="A397" s="70">
        <f>'SlNr für Antrag §24a'!B393</f>
        <v>31418</v>
      </c>
      <c r="B397" s="70" t="str">
        <f>'SlNr für Antrag §24a'!C393</f>
        <v>91</v>
      </c>
      <c r="C397" s="70" t="str">
        <f>IF('SlNr für Antrag §24a'!D393&lt;&gt;"",'SlNr für Antrag §24a'!D393,"")</f>
        <v/>
      </c>
      <c r="D397" s="70" t="str">
        <f>'SlNr für Antrag §24a'!H393</f>
        <v>Gesteinsstäube, Polierstäube</v>
      </c>
      <c r="E397" s="70" t="str">
        <f>'SlNr für Antrag §24a'!I393</f>
        <v>verfestigt, immobilisiert oder stabilisiert</v>
      </c>
      <c r="F397" s="69" t="str">
        <f>IF(AND('SlNr für Antrag §24a'!S393="x",'SlNr für Antrag §24a'!T393="x"),'SlNr für Antrag §24a'!U393,IF('SlNr für Antrag §24a'!S393="x","--",IF('SlNr für Antrag §24a'!T393="x",'SlNr für Antrag §24a'!U393,"**")))</f>
        <v>**</v>
      </c>
      <c r="G397" s="69" t="str">
        <f>(IF('SlNr für Antrag §24a'!AL393&lt;&gt;"",'SlNr für Antrag §24a'!AL393&amp;K397,IF(K397&lt;&gt;"",K397,IF('SlNr für Antrag §24a'!V393="X","?","**"))))</f>
        <v>**</v>
      </c>
      <c r="H397" s="131"/>
      <c r="I397" s="124"/>
      <c r="J397" s="118">
        <f>'SlNr für Antrag §24a'!AM393</f>
        <v>0</v>
      </c>
      <c r="K397" s="121"/>
      <c r="L397" s="121" t="str">
        <f>'SlNr für Antrag §24a'!AT393</f>
        <v>Ja</v>
      </c>
      <c r="M397" s="161" t="str">
        <f>'SlNr für Antrag §24a'!AV393</f>
        <v>-</v>
      </c>
      <c r="N397" s="157" t="str">
        <f>IF('SlNr für Antrag §24a'!AU393&gt;0,"Wird auto. genehmigt!","")</f>
        <v/>
      </c>
      <c r="P397" s="96" t="str">
        <f>'SlNr für Antrag §24a'!AP393</f>
        <v/>
      </c>
      <c r="R397" s="143"/>
      <c r="S397" s="143"/>
      <c r="T397" s="143"/>
      <c r="U397" s="143"/>
      <c r="V397" s="143"/>
      <c r="W397" s="143"/>
      <c r="X397" s="143"/>
      <c r="Y397" s="143"/>
      <c r="Z397" s="143"/>
      <c r="AA397" s="143"/>
    </row>
    <row r="398" spans="1:27" ht="22.8" x14ac:dyDescent="0.25">
      <c r="A398" s="70">
        <f>'SlNr für Antrag §24a'!B394</f>
        <v>31419</v>
      </c>
      <c r="B398" s="70" t="str">
        <f>'SlNr für Antrag §24a'!C394</f>
        <v/>
      </c>
      <c r="C398" s="70" t="str">
        <f>IF('SlNr für Antrag §24a'!D394&lt;&gt;"",'SlNr für Antrag §24a'!D394,"")</f>
        <v/>
      </c>
      <c r="D398" s="70" t="str">
        <f>'SlNr für Antrag §24a'!H394</f>
        <v>Feinstaub aus der Schlackenaufbereitung</v>
      </c>
      <c r="E398" s="70" t="str">
        <f>'SlNr für Antrag §24a'!I394</f>
        <v xml:space="preserve"> </v>
      </c>
      <c r="F398" s="69" t="str">
        <f>IF(AND('SlNr für Antrag §24a'!S394="x",'SlNr für Antrag §24a'!T394="x"),'SlNr für Antrag §24a'!U394,IF('SlNr für Antrag §24a'!S394="x","--",IF('SlNr für Antrag §24a'!T394="x",'SlNr für Antrag §24a'!U394,"**")))</f>
        <v>--</v>
      </c>
      <c r="G398" s="69" t="str">
        <f>(IF('SlNr für Antrag §24a'!AL394&lt;&gt;"",'SlNr für Antrag §24a'!AL394&amp;K398,IF(K398&lt;&gt;"",K398,IF('SlNr für Antrag §24a'!V394="X","?","**"))))</f>
        <v>**</v>
      </c>
      <c r="H398" s="131"/>
      <c r="I398" s="124"/>
      <c r="J398" s="118">
        <f>'SlNr für Antrag §24a'!AM394</f>
        <v>0</v>
      </c>
      <c r="K398" s="121"/>
      <c r="L398" s="121" t="str">
        <f>'SlNr für Antrag §24a'!AT394</f>
        <v>Nein</v>
      </c>
      <c r="M398" s="161" t="str">
        <f>'SlNr für Antrag §24a'!AV394</f>
        <v>-</v>
      </c>
      <c r="N398" s="157" t="str">
        <f>IF('SlNr für Antrag §24a'!AU394&gt;0,"Wird auto. genehmigt!","")</f>
        <v/>
      </c>
      <c r="P398" s="96" t="str">
        <f>'SlNr für Antrag §24a'!AP394</f>
        <v>X</v>
      </c>
      <c r="R398" s="143"/>
      <c r="S398" s="143"/>
      <c r="T398" s="143"/>
      <c r="U398" s="143"/>
      <c r="V398" s="143"/>
      <c r="W398" s="143"/>
      <c r="X398" s="143"/>
      <c r="Y398" s="143"/>
      <c r="Z398" s="143"/>
      <c r="AA398" s="143"/>
    </row>
    <row r="399" spans="1:27" ht="22.8" x14ac:dyDescent="0.25">
      <c r="A399" s="70">
        <f>'SlNr für Antrag §24a'!B395</f>
        <v>31419</v>
      </c>
      <c r="B399" s="70" t="str">
        <f>'SlNr für Antrag §24a'!C395</f>
        <v>77</v>
      </c>
      <c r="C399" s="70" t="str">
        <f>IF('SlNr für Antrag §24a'!D395&lt;&gt;"",'SlNr für Antrag §24a'!D395,"")</f>
        <v>g</v>
      </c>
      <c r="D399" s="70" t="str">
        <f>'SlNr für Antrag §24a'!H395</f>
        <v>Feinstaub aus der Schlackenaufbereitung</v>
      </c>
      <c r="E399" s="70" t="str">
        <f>'SlNr für Antrag §24a'!I395</f>
        <v>gefährlich kontaminiert</v>
      </c>
      <c r="F399" s="69" t="str">
        <f>IF(AND('SlNr für Antrag §24a'!S395="x",'SlNr für Antrag §24a'!T395="x"),'SlNr für Antrag §24a'!U395,IF('SlNr für Antrag §24a'!S395="x","--",IF('SlNr für Antrag §24a'!T395="x",'SlNr für Antrag §24a'!U395,"**")))</f>
        <v>**</v>
      </c>
      <c r="G399" s="69" t="str">
        <f>(IF('SlNr für Antrag §24a'!AL395&lt;&gt;"",'SlNr für Antrag §24a'!AL395&amp;K399,IF(K399&lt;&gt;"",K399,IF('SlNr für Antrag §24a'!V395="X","?","**"))))</f>
        <v>**</v>
      </c>
      <c r="H399" s="131"/>
      <c r="I399" s="124"/>
      <c r="J399" s="118">
        <f>'SlNr für Antrag §24a'!AM395</f>
        <v>0</v>
      </c>
      <c r="K399" s="121"/>
      <c r="L399" s="121" t="str">
        <f>'SlNr für Antrag §24a'!AT395</f>
        <v>Ja</v>
      </c>
      <c r="M399" s="161" t="str">
        <f>'SlNr für Antrag §24a'!AV395</f>
        <v>-</v>
      </c>
      <c r="N399" s="157" t="str">
        <f>IF('SlNr für Antrag §24a'!AU395&gt;0,"Wird auto. genehmigt!","")</f>
        <v/>
      </c>
      <c r="P399" s="96" t="str">
        <f>'SlNr für Antrag §24a'!AP395</f>
        <v/>
      </c>
      <c r="R399" s="143"/>
      <c r="S399" s="143"/>
      <c r="T399" s="143"/>
      <c r="U399" s="143"/>
      <c r="V399" s="143"/>
      <c r="W399" s="143"/>
      <c r="X399" s="143"/>
      <c r="Y399" s="143"/>
      <c r="Z399" s="143"/>
      <c r="AA399" s="143"/>
    </row>
    <row r="400" spans="1:27" ht="22.8" x14ac:dyDescent="0.25">
      <c r="A400" s="70">
        <f>'SlNr für Antrag §24a'!B396</f>
        <v>31419</v>
      </c>
      <c r="B400" s="70" t="str">
        <f>'SlNr für Antrag §24a'!C396</f>
        <v>91</v>
      </c>
      <c r="C400" s="70" t="str">
        <f>IF('SlNr für Antrag §24a'!D396&lt;&gt;"",'SlNr für Antrag §24a'!D396,"")</f>
        <v/>
      </c>
      <c r="D400" s="70" t="str">
        <f>'SlNr für Antrag §24a'!H396</f>
        <v>Feinstaub aus der Schlackenaufbereitung</v>
      </c>
      <c r="E400" s="70" t="str">
        <f>'SlNr für Antrag §24a'!I396</f>
        <v>verfestigt, immobilisiert oder stabilisiert</v>
      </c>
      <c r="F400" s="69" t="str">
        <f>IF(AND('SlNr für Antrag §24a'!S396="x",'SlNr für Antrag §24a'!T396="x"),'SlNr für Antrag §24a'!U396,IF('SlNr für Antrag §24a'!S396="x","--",IF('SlNr für Antrag §24a'!T396="x",'SlNr für Antrag §24a'!U396,"**")))</f>
        <v>**</v>
      </c>
      <c r="G400" s="69" t="str">
        <f>(IF('SlNr für Antrag §24a'!AL396&lt;&gt;"",'SlNr für Antrag §24a'!AL396&amp;K400,IF(K400&lt;&gt;"",K400,IF('SlNr für Antrag §24a'!V396="X","?","**"))))</f>
        <v>**</v>
      </c>
      <c r="H400" s="131"/>
      <c r="I400" s="124"/>
      <c r="J400" s="118">
        <f>'SlNr für Antrag §24a'!AM396</f>
        <v>0</v>
      </c>
      <c r="K400" s="121"/>
      <c r="L400" s="121" t="str">
        <f>'SlNr für Antrag §24a'!AT396</f>
        <v>Ja</v>
      </c>
      <c r="M400" s="161" t="str">
        <f>'SlNr für Antrag §24a'!AV396</f>
        <v>-</v>
      </c>
      <c r="N400" s="157" t="str">
        <f>IF('SlNr für Antrag §24a'!AU396&gt;0,"Wird auto. genehmigt!","")</f>
        <v/>
      </c>
      <c r="P400" s="96" t="str">
        <f>'SlNr für Antrag §24a'!AP396</f>
        <v/>
      </c>
      <c r="R400" s="143"/>
      <c r="S400" s="143"/>
      <c r="T400" s="143"/>
      <c r="U400" s="143"/>
      <c r="V400" s="143"/>
      <c r="W400" s="143"/>
      <c r="X400" s="143"/>
      <c r="Y400" s="143"/>
      <c r="Z400" s="143"/>
      <c r="AA400" s="143"/>
    </row>
    <row r="401" spans="1:27" x14ac:dyDescent="0.25">
      <c r="A401" s="70">
        <f>'SlNr für Antrag §24a'!B397</f>
        <v>31420</v>
      </c>
      <c r="B401" s="70" t="str">
        <f>'SlNr für Antrag §24a'!C397</f>
        <v/>
      </c>
      <c r="C401" s="70" t="str">
        <f>IF('SlNr für Antrag §24a'!D397&lt;&gt;"",'SlNr für Antrag §24a'!D397,"")</f>
        <v/>
      </c>
      <c r="D401" s="70" t="str">
        <f>'SlNr für Antrag §24a'!H397</f>
        <v>Rußabfälle</v>
      </c>
      <c r="E401" s="70" t="str">
        <f>'SlNr für Antrag §24a'!I397</f>
        <v xml:space="preserve"> </v>
      </c>
      <c r="F401" s="69" t="str">
        <f>IF(AND('SlNr für Antrag §24a'!S397="x",'SlNr für Antrag §24a'!T397="x"),'SlNr für Antrag §24a'!U397,IF('SlNr für Antrag §24a'!S397="x","--",IF('SlNr für Antrag §24a'!T397="x",'SlNr für Antrag §24a'!U397,"**")))</f>
        <v>--</v>
      </c>
      <c r="G401" s="69" t="str">
        <f>(IF('SlNr für Antrag §24a'!AL397&lt;&gt;"",'SlNr für Antrag §24a'!AL397&amp;K401,IF(K401&lt;&gt;"",K401,IF('SlNr für Antrag §24a'!V397="X","?","**"))))</f>
        <v>**</v>
      </c>
      <c r="H401" s="131"/>
      <c r="I401" s="124"/>
      <c r="J401" s="118">
        <f>'SlNr für Antrag §24a'!AM397</f>
        <v>0</v>
      </c>
      <c r="K401" s="121"/>
      <c r="L401" s="121" t="str">
        <f>'SlNr für Antrag §24a'!AT397</f>
        <v>Nein</v>
      </c>
      <c r="M401" s="161" t="str">
        <f>'SlNr für Antrag §24a'!AV397</f>
        <v>-</v>
      </c>
      <c r="N401" s="157" t="str">
        <f>IF('SlNr für Antrag §24a'!AU397&gt;0,"Wird auto. genehmigt!","")</f>
        <v/>
      </c>
      <c r="P401" s="96" t="str">
        <f>'SlNr für Antrag §24a'!AP397</f>
        <v>X</v>
      </c>
      <c r="R401" s="143"/>
      <c r="S401" s="143"/>
      <c r="T401" s="143"/>
      <c r="U401" s="143"/>
      <c r="V401" s="143"/>
      <c r="W401" s="143"/>
      <c r="X401" s="143"/>
      <c r="Y401" s="143"/>
      <c r="Z401" s="143"/>
      <c r="AA401" s="143"/>
    </row>
    <row r="402" spans="1:27" x14ac:dyDescent="0.25">
      <c r="A402" s="70">
        <f>'SlNr für Antrag §24a'!B398</f>
        <v>31420</v>
      </c>
      <c r="B402" s="70" t="str">
        <f>'SlNr für Antrag §24a'!C398</f>
        <v>77</v>
      </c>
      <c r="C402" s="70" t="str">
        <f>IF('SlNr für Antrag §24a'!D398&lt;&gt;"",'SlNr für Antrag §24a'!D398,"")</f>
        <v>g</v>
      </c>
      <c r="D402" s="70" t="str">
        <f>'SlNr für Antrag §24a'!H398</f>
        <v>Rußabfälle</v>
      </c>
      <c r="E402" s="70" t="str">
        <f>'SlNr für Antrag §24a'!I398</f>
        <v>gefährlich kontaminiert</v>
      </c>
      <c r="F402" s="69" t="str">
        <f>IF(AND('SlNr für Antrag §24a'!S398="x",'SlNr für Antrag §24a'!T398="x"),'SlNr für Antrag §24a'!U398,IF('SlNr für Antrag §24a'!S398="x","--",IF('SlNr für Antrag §24a'!T398="x",'SlNr für Antrag §24a'!U398,"**")))</f>
        <v>**</v>
      </c>
      <c r="G402" s="69" t="str">
        <f>(IF('SlNr für Antrag §24a'!AL398&lt;&gt;"",'SlNr für Antrag §24a'!AL398&amp;K402,IF(K402&lt;&gt;"",K402,IF('SlNr für Antrag §24a'!V398="X","?","**"))))</f>
        <v>**</v>
      </c>
      <c r="H402" s="131"/>
      <c r="I402" s="124"/>
      <c r="J402" s="118">
        <f>'SlNr für Antrag §24a'!AM398</f>
        <v>0</v>
      </c>
      <c r="K402" s="121"/>
      <c r="L402" s="121" t="str">
        <f>'SlNr für Antrag §24a'!AT398</f>
        <v>Ja</v>
      </c>
      <c r="M402" s="161" t="str">
        <f>'SlNr für Antrag §24a'!AV398</f>
        <v>-</v>
      </c>
      <c r="N402" s="157" t="str">
        <f>IF('SlNr für Antrag §24a'!AU398&gt;0,"Wird auto. genehmigt!","")</f>
        <v/>
      </c>
      <c r="P402" s="96" t="str">
        <f>'SlNr für Antrag §24a'!AP398</f>
        <v/>
      </c>
      <c r="R402" s="143"/>
      <c r="S402" s="143"/>
      <c r="T402" s="143"/>
      <c r="U402" s="143"/>
      <c r="V402" s="143"/>
      <c r="W402" s="143"/>
      <c r="X402" s="143"/>
      <c r="Y402" s="143"/>
      <c r="Z402" s="143"/>
      <c r="AA402" s="143"/>
    </row>
    <row r="403" spans="1:27" ht="22.8" x14ac:dyDescent="0.25">
      <c r="A403" s="70">
        <f>'SlNr für Antrag §24a'!B399</f>
        <v>31420</v>
      </c>
      <c r="B403" s="70" t="str">
        <f>'SlNr für Antrag §24a'!C399</f>
        <v>91</v>
      </c>
      <c r="C403" s="70" t="str">
        <f>IF('SlNr für Antrag §24a'!D399&lt;&gt;"",'SlNr für Antrag §24a'!D399,"")</f>
        <v/>
      </c>
      <c r="D403" s="70" t="str">
        <f>'SlNr für Antrag §24a'!H399</f>
        <v>Rußabfälle</v>
      </c>
      <c r="E403" s="70" t="str">
        <f>'SlNr für Antrag §24a'!I399</f>
        <v>verfestigt, immobilisiert oder stabilisiert</v>
      </c>
      <c r="F403" s="69" t="str">
        <f>IF(AND('SlNr für Antrag §24a'!S399="x",'SlNr für Antrag §24a'!T399="x"),'SlNr für Antrag §24a'!U399,IF('SlNr für Antrag §24a'!S399="x","--",IF('SlNr für Antrag §24a'!T399="x",'SlNr für Antrag §24a'!U399,"**")))</f>
        <v>**</v>
      </c>
      <c r="G403" s="69" t="str">
        <f>(IF('SlNr für Antrag §24a'!AL399&lt;&gt;"",'SlNr für Antrag §24a'!AL399&amp;K403,IF(K403&lt;&gt;"",K403,IF('SlNr für Antrag §24a'!V399="X","?","**"))))</f>
        <v>**</v>
      </c>
      <c r="H403" s="131"/>
      <c r="I403" s="124"/>
      <c r="J403" s="118">
        <f>'SlNr für Antrag §24a'!AM399</f>
        <v>0</v>
      </c>
      <c r="K403" s="121"/>
      <c r="L403" s="121" t="str">
        <f>'SlNr für Antrag §24a'!AT399</f>
        <v>Ja</v>
      </c>
      <c r="M403" s="161" t="str">
        <f>'SlNr für Antrag §24a'!AV399</f>
        <v>-</v>
      </c>
      <c r="N403" s="157" t="str">
        <f>IF('SlNr für Antrag §24a'!AU399&gt;0,"Wird auto. genehmigt!","")</f>
        <v/>
      </c>
      <c r="P403" s="96" t="str">
        <f>'SlNr für Antrag §24a'!AP399</f>
        <v/>
      </c>
      <c r="R403" s="143"/>
      <c r="S403" s="143"/>
      <c r="T403" s="143"/>
      <c r="U403" s="143"/>
      <c r="V403" s="143"/>
      <c r="W403" s="143"/>
      <c r="X403" s="143"/>
      <c r="Y403" s="143"/>
      <c r="Z403" s="143"/>
      <c r="AA403" s="143"/>
    </row>
    <row r="404" spans="1:27" x14ac:dyDescent="0.25">
      <c r="A404" s="70">
        <f>'SlNr für Antrag §24a'!B400</f>
        <v>31421</v>
      </c>
      <c r="B404" s="70" t="str">
        <f>'SlNr für Antrag §24a'!C400</f>
        <v/>
      </c>
      <c r="C404" s="70" t="str">
        <f>IF('SlNr für Antrag §24a'!D400&lt;&gt;"",'SlNr für Antrag §24a'!D400,"")</f>
        <v/>
      </c>
      <c r="D404" s="70" t="str">
        <f>'SlNr für Antrag §24a'!H400</f>
        <v>Kohlenstaub</v>
      </c>
      <c r="E404" s="70" t="str">
        <f>'SlNr für Antrag §24a'!I400</f>
        <v xml:space="preserve"> </v>
      </c>
      <c r="F404" s="69" t="str">
        <f>IF(AND('SlNr für Antrag §24a'!S400="x",'SlNr für Antrag §24a'!T400="x"),'SlNr für Antrag §24a'!U400,IF('SlNr für Antrag §24a'!S400="x","--",IF('SlNr für Antrag §24a'!T400="x",'SlNr für Antrag §24a'!U400,"**")))</f>
        <v>--</v>
      </c>
      <c r="G404" s="69" t="str">
        <f>(IF('SlNr für Antrag §24a'!AL400&lt;&gt;"",'SlNr für Antrag §24a'!AL400&amp;K404,IF(K404&lt;&gt;"",K404,IF('SlNr für Antrag §24a'!V400="X","?","**"))))</f>
        <v>**</v>
      </c>
      <c r="H404" s="131"/>
      <c r="I404" s="124"/>
      <c r="J404" s="118">
        <f>'SlNr für Antrag §24a'!AM400</f>
        <v>0</v>
      </c>
      <c r="K404" s="121"/>
      <c r="L404" s="121" t="str">
        <f>'SlNr für Antrag §24a'!AT400</f>
        <v>Nein</v>
      </c>
      <c r="M404" s="161" t="str">
        <f>'SlNr für Antrag §24a'!AV400</f>
        <v>-</v>
      </c>
      <c r="N404" s="157" t="str">
        <f>IF('SlNr für Antrag §24a'!AU400&gt;0,"Wird auto. genehmigt!","")</f>
        <v/>
      </c>
      <c r="P404" s="96" t="str">
        <f>'SlNr für Antrag §24a'!AP400</f>
        <v>X</v>
      </c>
      <c r="R404" s="143"/>
      <c r="S404" s="143"/>
      <c r="T404" s="143"/>
      <c r="U404" s="143"/>
      <c r="V404" s="143"/>
      <c r="W404" s="143"/>
      <c r="X404" s="143"/>
      <c r="Y404" s="143"/>
      <c r="Z404" s="143"/>
      <c r="AA404" s="143"/>
    </row>
    <row r="405" spans="1:27" x14ac:dyDescent="0.25">
      <c r="A405" s="70">
        <f>'SlNr für Antrag §24a'!B401</f>
        <v>31421</v>
      </c>
      <c r="B405" s="70" t="str">
        <f>'SlNr für Antrag §24a'!C401</f>
        <v>77</v>
      </c>
      <c r="C405" s="70" t="str">
        <f>IF('SlNr für Antrag §24a'!D401&lt;&gt;"",'SlNr für Antrag §24a'!D401,"")</f>
        <v>g</v>
      </c>
      <c r="D405" s="70" t="str">
        <f>'SlNr für Antrag §24a'!H401</f>
        <v>Kohlenstaub</v>
      </c>
      <c r="E405" s="70" t="str">
        <f>'SlNr für Antrag §24a'!I401</f>
        <v>gefährlich kontaminiert</v>
      </c>
      <c r="F405" s="69" t="str">
        <f>IF(AND('SlNr für Antrag §24a'!S401="x",'SlNr für Antrag §24a'!T401="x"),'SlNr für Antrag §24a'!U401,IF('SlNr für Antrag §24a'!S401="x","--",IF('SlNr für Antrag §24a'!T401="x",'SlNr für Antrag §24a'!U401,"**")))</f>
        <v>**</v>
      </c>
      <c r="G405" s="69" t="str">
        <f>(IF('SlNr für Antrag §24a'!AL401&lt;&gt;"",'SlNr für Antrag §24a'!AL401&amp;K405,IF(K405&lt;&gt;"",K405,IF('SlNr für Antrag §24a'!V401="X","?","**"))))</f>
        <v>**</v>
      </c>
      <c r="H405" s="131"/>
      <c r="I405" s="124"/>
      <c r="J405" s="118">
        <f>'SlNr für Antrag §24a'!AM401</f>
        <v>0</v>
      </c>
      <c r="K405" s="121"/>
      <c r="L405" s="121" t="str">
        <f>'SlNr für Antrag §24a'!AT401</f>
        <v>Ja</v>
      </c>
      <c r="M405" s="161" t="str">
        <f>'SlNr für Antrag §24a'!AV401</f>
        <v>-</v>
      </c>
      <c r="N405" s="157" t="str">
        <f>IF('SlNr für Antrag §24a'!AU401&gt;0,"Wird auto. genehmigt!","")</f>
        <v/>
      </c>
      <c r="P405" s="96" t="str">
        <f>'SlNr für Antrag §24a'!AP401</f>
        <v/>
      </c>
      <c r="R405" s="143"/>
      <c r="S405" s="143"/>
      <c r="T405" s="143"/>
      <c r="U405" s="143"/>
      <c r="V405" s="143"/>
      <c r="W405" s="143"/>
      <c r="X405" s="143"/>
      <c r="Y405" s="143"/>
      <c r="Z405" s="143"/>
      <c r="AA405" s="143"/>
    </row>
    <row r="406" spans="1:27" ht="22.8" x14ac:dyDescent="0.25">
      <c r="A406" s="70">
        <f>'SlNr für Antrag §24a'!B402</f>
        <v>31421</v>
      </c>
      <c r="B406" s="70" t="str">
        <f>'SlNr für Antrag §24a'!C402</f>
        <v>91</v>
      </c>
      <c r="C406" s="70" t="str">
        <f>IF('SlNr für Antrag §24a'!D402&lt;&gt;"",'SlNr für Antrag §24a'!D402,"")</f>
        <v/>
      </c>
      <c r="D406" s="70" t="str">
        <f>'SlNr für Antrag §24a'!H402</f>
        <v>Kohlenstaub</v>
      </c>
      <c r="E406" s="70" t="str">
        <f>'SlNr für Antrag §24a'!I402</f>
        <v>verfestigt, immobilisiert oder stabilisiert</v>
      </c>
      <c r="F406" s="69" t="str">
        <f>IF(AND('SlNr für Antrag §24a'!S402="x",'SlNr für Antrag §24a'!T402="x"),'SlNr für Antrag §24a'!U402,IF('SlNr für Antrag §24a'!S402="x","--",IF('SlNr für Antrag §24a'!T402="x",'SlNr für Antrag §24a'!U402,"**")))</f>
        <v>**</v>
      </c>
      <c r="G406" s="69" t="str">
        <f>(IF('SlNr für Antrag §24a'!AL402&lt;&gt;"",'SlNr für Antrag §24a'!AL402&amp;K406,IF(K406&lt;&gt;"",K406,IF('SlNr für Antrag §24a'!V402="X","?","**"))))</f>
        <v>**</v>
      </c>
      <c r="H406" s="131"/>
      <c r="I406" s="124"/>
      <c r="J406" s="118">
        <f>'SlNr für Antrag §24a'!AM402</f>
        <v>0</v>
      </c>
      <c r="K406" s="121"/>
      <c r="L406" s="121" t="str">
        <f>'SlNr für Antrag §24a'!AT402</f>
        <v>Ja</v>
      </c>
      <c r="M406" s="161" t="str">
        <f>'SlNr für Antrag §24a'!AV402</f>
        <v>-</v>
      </c>
      <c r="N406" s="157" t="str">
        <f>IF('SlNr für Antrag §24a'!AU402&gt;0,"Wird auto. genehmigt!","")</f>
        <v/>
      </c>
      <c r="P406" s="96" t="str">
        <f>'SlNr für Antrag §24a'!AP402</f>
        <v/>
      </c>
      <c r="R406" s="143"/>
      <c r="S406" s="143"/>
      <c r="T406" s="143"/>
      <c r="U406" s="143"/>
      <c r="V406" s="143"/>
      <c r="W406" s="143"/>
      <c r="X406" s="143"/>
      <c r="Y406" s="143"/>
      <c r="Z406" s="143"/>
      <c r="AA406" s="143"/>
    </row>
    <row r="407" spans="1:27" x14ac:dyDescent="0.25">
      <c r="A407" s="70">
        <f>'SlNr für Antrag §24a'!B403</f>
        <v>31422</v>
      </c>
      <c r="B407" s="70" t="str">
        <f>'SlNr für Antrag §24a'!C403</f>
        <v/>
      </c>
      <c r="C407" s="70" t="str">
        <f>IF('SlNr für Antrag §24a'!D403&lt;&gt;"",'SlNr für Antrag §24a'!D403,"")</f>
        <v/>
      </c>
      <c r="D407" s="70" t="str">
        <f>'SlNr für Antrag §24a'!H403</f>
        <v>Kiesabbrände</v>
      </c>
      <c r="E407" s="70" t="str">
        <f>'SlNr für Antrag §24a'!I403</f>
        <v xml:space="preserve"> </v>
      </c>
      <c r="F407" s="69" t="str">
        <f>IF(AND('SlNr für Antrag §24a'!S403="x",'SlNr für Antrag §24a'!T403="x"),'SlNr für Antrag §24a'!U403,IF('SlNr für Antrag §24a'!S403="x","--",IF('SlNr für Antrag §24a'!T403="x",'SlNr für Antrag §24a'!U403,"**")))</f>
        <v>--</v>
      </c>
      <c r="G407" s="69" t="str">
        <f>(IF('SlNr für Antrag §24a'!AL403&lt;&gt;"",'SlNr für Antrag §24a'!AL403&amp;K407,IF(K407&lt;&gt;"",K407,IF('SlNr für Antrag §24a'!V403="X","?","**"))))</f>
        <v>**</v>
      </c>
      <c r="H407" s="131"/>
      <c r="I407" s="124"/>
      <c r="J407" s="118">
        <f>'SlNr für Antrag §24a'!AM403</f>
        <v>0</v>
      </c>
      <c r="K407" s="121"/>
      <c r="L407" s="121" t="str">
        <f>'SlNr für Antrag §24a'!AT403</f>
        <v>Nein</v>
      </c>
      <c r="M407" s="161" t="str">
        <f>'SlNr für Antrag §24a'!AV403</f>
        <v>-</v>
      </c>
      <c r="N407" s="157" t="str">
        <f>IF('SlNr für Antrag §24a'!AU403&gt;0,"Wird auto. genehmigt!","")</f>
        <v/>
      </c>
      <c r="P407" s="96" t="str">
        <f>'SlNr für Antrag §24a'!AP403</f>
        <v>X</v>
      </c>
      <c r="R407" s="143"/>
      <c r="S407" s="143"/>
      <c r="T407" s="143"/>
      <c r="U407" s="143"/>
      <c r="V407" s="143"/>
      <c r="W407" s="143"/>
      <c r="X407" s="143"/>
      <c r="Y407" s="143"/>
      <c r="Z407" s="143"/>
      <c r="AA407" s="143"/>
    </row>
    <row r="408" spans="1:27" x14ac:dyDescent="0.25">
      <c r="A408" s="70">
        <f>'SlNr für Antrag §24a'!B404</f>
        <v>31422</v>
      </c>
      <c r="B408" s="70" t="str">
        <f>'SlNr für Antrag §24a'!C404</f>
        <v>77</v>
      </c>
      <c r="C408" s="70" t="str">
        <f>IF('SlNr für Antrag §24a'!D404&lt;&gt;"",'SlNr für Antrag §24a'!D404,"")</f>
        <v>g</v>
      </c>
      <c r="D408" s="70" t="str">
        <f>'SlNr für Antrag §24a'!H404</f>
        <v>Kiesabbrände</v>
      </c>
      <c r="E408" s="70" t="str">
        <f>'SlNr für Antrag §24a'!I404</f>
        <v>gefährlich kontaminiert</v>
      </c>
      <c r="F408" s="69" t="str">
        <f>IF(AND('SlNr für Antrag §24a'!S404="x",'SlNr für Antrag §24a'!T404="x"),'SlNr für Antrag §24a'!U404,IF('SlNr für Antrag §24a'!S404="x","--",IF('SlNr für Antrag §24a'!T404="x",'SlNr für Antrag §24a'!U404,"**")))</f>
        <v>**</v>
      </c>
      <c r="G408" s="69" t="str">
        <f>(IF('SlNr für Antrag §24a'!AL404&lt;&gt;"",'SlNr für Antrag §24a'!AL404&amp;K408,IF(K408&lt;&gt;"",K408,IF('SlNr für Antrag §24a'!V404="X","?","**"))))</f>
        <v>**</v>
      </c>
      <c r="H408" s="131"/>
      <c r="I408" s="124"/>
      <c r="J408" s="118">
        <f>'SlNr für Antrag §24a'!AM404</f>
        <v>0</v>
      </c>
      <c r="K408" s="121"/>
      <c r="L408" s="121" t="str">
        <f>'SlNr für Antrag §24a'!AT404</f>
        <v>Ja</v>
      </c>
      <c r="M408" s="161" t="str">
        <f>'SlNr für Antrag §24a'!AV404</f>
        <v>-</v>
      </c>
      <c r="N408" s="157" t="str">
        <f>IF('SlNr für Antrag §24a'!AU404&gt;0,"Wird auto. genehmigt!","")</f>
        <v/>
      </c>
      <c r="P408" s="96" t="str">
        <f>'SlNr für Antrag §24a'!AP404</f>
        <v/>
      </c>
      <c r="R408" s="143"/>
      <c r="S408" s="143"/>
      <c r="T408" s="143"/>
      <c r="U408" s="143"/>
      <c r="V408" s="143"/>
      <c r="W408" s="143"/>
      <c r="X408" s="143"/>
      <c r="Y408" s="143"/>
      <c r="Z408" s="143"/>
      <c r="AA408" s="143"/>
    </row>
    <row r="409" spans="1:27" ht="22.8" x14ac:dyDescent="0.25">
      <c r="A409" s="70">
        <f>'SlNr für Antrag §24a'!B405</f>
        <v>31422</v>
      </c>
      <c r="B409" s="70" t="str">
        <f>'SlNr für Antrag §24a'!C405</f>
        <v>91</v>
      </c>
      <c r="C409" s="70" t="str">
        <f>IF('SlNr für Antrag §24a'!D405&lt;&gt;"",'SlNr für Antrag §24a'!D405,"")</f>
        <v/>
      </c>
      <c r="D409" s="70" t="str">
        <f>'SlNr für Antrag §24a'!H405</f>
        <v>Kiesabbrände</v>
      </c>
      <c r="E409" s="70" t="str">
        <f>'SlNr für Antrag §24a'!I405</f>
        <v>verfestigt, immobilisiert oder stabilisiert</v>
      </c>
      <c r="F409" s="69" t="str">
        <f>IF(AND('SlNr für Antrag §24a'!S405="x",'SlNr für Antrag §24a'!T405="x"),'SlNr für Antrag §24a'!U405,IF('SlNr für Antrag §24a'!S405="x","--",IF('SlNr für Antrag §24a'!T405="x",'SlNr für Antrag §24a'!U405,"**")))</f>
        <v>**</v>
      </c>
      <c r="G409" s="69" t="str">
        <f>(IF('SlNr für Antrag §24a'!AL405&lt;&gt;"",'SlNr für Antrag §24a'!AL405&amp;K409,IF(K409&lt;&gt;"",K409,IF('SlNr für Antrag §24a'!V405="X","?","**"))))</f>
        <v>**</v>
      </c>
      <c r="H409" s="131"/>
      <c r="I409" s="124"/>
      <c r="J409" s="118">
        <f>'SlNr für Antrag §24a'!AM405</f>
        <v>0</v>
      </c>
      <c r="K409" s="121"/>
      <c r="L409" s="121" t="str">
        <f>'SlNr für Antrag §24a'!AT405</f>
        <v>Ja</v>
      </c>
      <c r="M409" s="161" t="str">
        <f>'SlNr für Antrag §24a'!AV405</f>
        <v>-</v>
      </c>
      <c r="N409" s="157" t="str">
        <f>IF('SlNr für Antrag §24a'!AU405&gt;0,"Wird auto. genehmigt!","")</f>
        <v/>
      </c>
      <c r="P409" s="96" t="str">
        <f>'SlNr für Antrag §24a'!AP405</f>
        <v/>
      </c>
      <c r="R409" s="143"/>
      <c r="S409" s="143"/>
      <c r="T409" s="143"/>
      <c r="U409" s="143"/>
      <c r="V409" s="143"/>
      <c r="W409" s="143"/>
      <c r="X409" s="143"/>
      <c r="Y409" s="143"/>
      <c r="Z409" s="143"/>
      <c r="AA409" s="143"/>
    </row>
    <row r="410" spans="1:27" ht="14.4" x14ac:dyDescent="0.3">
      <c r="A410" s="70">
        <f>'SlNr für Antrag §24a'!B406</f>
        <v>31423</v>
      </c>
      <c r="B410" s="70" t="str">
        <f>'SlNr für Antrag §24a'!C406</f>
        <v/>
      </c>
      <c r="C410" s="70" t="str">
        <f>IF('SlNr für Antrag §24a'!D406&lt;&gt;"",'SlNr für Antrag §24a'!D406,"")</f>
        <v>g</v>
      </c>
      <c r="D410" s="70" t="str">
        <f>'SlNr für Antrag §24a'!H406</f>
        <v>ölverunreinigtes Aushubmaterial</v>
      </c>
      <c r="E410" s="70" t="str">
        <f>'SlNr für Antrag §24a'!I406</f>
        <v xml:space="preserve"> </v>
      </c>
      <c r="F410" s="69" t="str">
        <f>IF(AND('SlNr für Antrag §24a'!S406="x",'SlNr für Antrag §24a'!T406="x"),'SlNr für Antrag §24a'!U406,IF('SlNr für Antrag §24a'!S406="x","--",IF('SlNr für Antrag §24a'!T406="x",'SlNr für Antrag §24a'!U406,"**")))</f>
        <v>**</v>
      </c>
      <c r="G410" s="69" t="str">
        <f>(IF('SlNr für Antrag §24a'!AL406&lt;&gt;"",'SlNr für Antrag §24a'!AL406&amp;K410,IF(K410&lt;&gt;"",K410,IF('SlNr für Antrag §24a'!V406="X","?","**"))))</f>
        <v>**</v>
      </c>
      <c r="H410" s="131"/>
      <c r="I410" s="124"/>
      <c r="J410" s="118">
        <f>'SlNr für Antrag §24a'!AM406</f>
        <v>0</v>
      </c>
      <c r="K410" s="121"/>
      <c r="L410" s="121" t="str">
        <f>'SlNr für Antrag §24a'!AT406</f>
        <v>Ja</v>
      </c>
      <c r="M410" s="161" t="str">
        <f>'SlNr für Antrag §24a'!AV406</f>
        <v>-</v>
      </c>
      <c r="N410" s="157" t="str">
        <f>IF('SlNr für Antrag §24a'!AU406&gt;0,"Wird auto. genehmigt!","")</f>
        <v/>
      </c>
      <c r="P410" s="96" t="str">
        <f>'SlNr für Antrag §24a'!AP406</f>
        <v/>
      </c>
      <c r="R410" s="143"/>
      <c r="S410" s="162"/>
      <c r="T410" s="143"/>
      <c r="U410" s="162"/>
      <c r="V410" s="143"/>
      <c r="W410" s="143"/>
      <c r="X410" s="163"/>
      <c r="Y410" s="143"/>
      <c r="Z410" s="143"/>
      <c r="AA410" s="163"/>
    </row>
    <row r="411" spans="1:27" ht="22.8" x14ac:dyDescent="0.25">
      <c r="A411" s="70">
        <f>'SlNr für Antrag §24a'!B407</f>
        <v>31423</v>
      </c>
      <c r="B411" s="70" t="str">
        <f>'SlNr für Antrag §24a'!C407</f>
        <v>36</v>
      </c>
      <c r="C411" s="70" t="str">
        <f>IF('SlNr für Antrag §24a'!D407&lt;&gt;"",'SlNr für Antrag §24a'!D407,"")</f>
        <v/>
      </c>
      <c r="D411" s="70" t="str">
        <f>'SlNr für Antrag §24a'!H407</f>
        <v>ölverunreinigtes Aushubmaterial</v>
      </c>
      <c r="E411" s="70" t="str">
        <f>'SlNr für Antrag §24a'!I407</f>
        <v>ölverunreinigtes Aushubmaterial, nicht gefährlich</v>
      </c>
      <c r="F411" s="69" t="str">
        <f>IF(AND('SlNr für Antrag §24a'!S407="x",'SlNr für Antrag §24a'!T407="x"),'SlNr für Antrag §24a'!U407,IF('SlNr für Antrag §24a'!S407="x","--",IF('SlNr für Antrag §24a'!T407="x",'SlNr für Antrag §24a'!U407,"**")))</f>
        <v>--</v>
      </c>
      <c r="G411" s="69" t="str">
        <f>(IF('SlNr für Antrag §24a'!AL407&lt;&gt;"",'SlNr für Antrag §24a'!AL407&amp;K411,IF(K411&lt;&gt;"",K411,IF('SlNr für Antrag §24a'!V407="X","?","**"))))</f>
        <v>**</v>
      </c>
      <c r="H411" s="131"/>
      <c r="I411" s="124"/>
      <c r="J411" s="118">
        <f>'SlNr für Antrag §24a'!AM407</f>
        <v>0</v>
      </c>
      <c r="K411" s="121"/>
      <c r="L411" s="121" t="str">
        <f>'SlNr für Antrag §24a'!AT407</f>
        <v>Nein</v>
      </c>
      <c r="M411" s="161" t="str">
        <f>'SlNr für Antrag §24a'!AV407</f>
        <v>-</v>
      </c>
      <c r="N411" s="157" t="str">
        <f>IF('SlNr für Antrag §24a'!AU407&gt;0,"Wird auto. genehmigt!","")</f>
        <v/>
      </c>
      <c r="P411" s="96" t="str">
        <f>'SlNr für Antrag §24a'!AP407</f>
        <v>X</v>
      </c>
      <c r="R411" s="143"/>
      <c r="S411" s="143"/>
      <c r="T411" s="143"/>
      <c r="U411" s="143"/>
      <c r="V411" s="143"/>
      <c r="W411" s="143"/>
      <c r="X411" s="143"/>
      <c r="Y411" s="143"/>
      <c r="Z411" s="143"/>
      <c r="AA411" s="143"/>
    </row>
    <row r="412" spans="1:27" ht="22.8" x14ac:dyDescent="0.25">
      <c r="A412" s="70">
        <f>'SlNr für Antrag §24a'!B408</f>
        <v>31423</v>
      </c>
      <c r="B412" s="70" t="str">
        <f>'SlNr für Antrag §24a'!C408</f>
        <v>91</v>
      </c>
      <c r="C412" s="70" t="str">
        <f>IF('SlNr für Antrag §24a'!D408&lt;&gt;"",'SlNr für Antrag §24a'!D408,"")</f>
        <v>g</v>
      </c>
      <c r="D412" s="70" t="str">
        <f>'SlNr für Antrag §24a'!H408</f>
        <v>ölverunreinigtes Aushubmaterial</v>
      </c>
      <c r="E412" s="70" t="str">
        <f>'SlNr für Antrag §24a'!I408</f>
        <v>verfestigt, immobilisiert oder stabilisiert</v>
      </c>
      <c r="F412" s="69" t="str">
        <f>IF(AND('SlNr für Antrag §24a'!S408="x",'SlNr für Antrag §24a'!T408="x"),'SlNr für Antrag §24a'!U408,IF('SlNr für Antrag §24a'!S408="x","--",IF('SlNr für Antrag §24a'!T408="x",'SlNr für Antrag §24a'!U408,"**")))</f>
        <v>**</v>
      </c>
      <c r="G412" s="69" t="str">
        <f>(IF('SlNr für Antrag §24a'!AL408&lt;&gt;"",'SlNr für Antrag §24a'!AL408&amp;K412,IF(K412&lt;&gt;"",K412,IF('SlNr für Antrag §24a'!V408="X","?","**"))))</f>
        <v>**</v>
      </c>
      <c r="H412" s="131"/>
      <c r="I412" s="124"/>
      <c r="J412" s="118">
        <f>'SlNr für Antrag §24a'!AM408</f>
        <v>0</v>
      </c>
      <c r="K412" s="121"/>
      <c r="L412" s="121" t="str">
        <f>'SlNr für Antrag §24a'!AT408</f>
        <v>Ja</v>
      </c>
      <c r="M412" s="161" t="str">
        <f>'SlNr für Antrag §24a'!AV408</f>
        <v>-</v>
      </c>
      <c r="N412" s="157" t="str">
        <f>IF('SlNr für Antrag §24a'!AU408&gt;0,"Wird auto. genehmigt!","")</f>
        <v/>
      </c>
      <c r="P412" s="96" t="str">
        <f>'SlNr für Antrag §24a'!AP408</f>
        <v/>
      </c>
      <c r="R412" s="143"/>
      <c r="S412" s="143"/>
      <c r="T412" s="143"/>
      <c r="U412" s="143"/>
      <c r="V412" s="143"/>
      <c r="W412" s="143"/>
      <c r="X412" s="143"/>
      <c r="Y412" s="143"/>
      <c r="Z412" s="143"/>
      <c r="AA412" s="143"/>
    </row>
    <row r="413" spans="1:27" ht="22.8" x14ac:dyDescent="0.3">
      <c r="A413" s="70">
        <f>'SlNr für Antrag §24a'!B409</f>
        <v>31424</v>
      </c>
      <c r="B413" s="70" t="str">
        <f>'SlNr für Antrag §24a'!C409</f>
        <v/>
      </c>
      <c r="C413" s="70" t="str">
        <f>IF('SlNr für Antrag §24a'!D409&lt;&gt;"",'SlNr für Antrag §24a'!D409,"")</f>
        <v>g</v>
      </c>
      <c r="D413" s="70" t="str">
        <f>'SlNr für Antrag §24a'!H409</f>
        <v>sonstig verunreinigtes Aushubmaterial</v>
      </c>
      <c r="E413" s="70" t="str">
        <f>'SlNr für Antrag §24a'!I409</f>
        <v xml:space="preserve"> </v>
      </c>
      <c r="F413" s="69" t="str">
        <f>IF(AND('SlNr für Antrag §24a'!S409="x",'SlNr für Antrag §24a'!T409="x"),'SlNr für Antrag §24a'!U409,IF('SlNr für Antrag §24a'!S409="x","--",IF('SlNr für Antrag §24a'!T409="x",'SlNr für Antrag §24a'!U409,"**")))</f>
        <v>**</v>
      </c>
      <c r="G413" s="69" t="str">
        <f>(IF('SlNr für Antrag §24a'!AL409&lt;&gt;"",'SlNr für Antrag §24a'!AL409&amp;K413,IF(K413&lt;&gt;"",K413,IF('SlNr für Antrag §24a'!V409="X","?","**"))))</f>
        <v>**</v>
      </c>
      <c r="H413" s="131"/>
      <c r="I413" s="124"/>
      <c r="J413" s="118">
        <f>'SlNr für Antrag §24a'!AM409</f>
        <v>0</v>
      </c>
      <c r="K413" s="121"/>
      <c r="L413" s="121" t="str">
        <f>'SlNr für Antrag §24a'!AT409</f>
        <v>Ja</v>
      </c>
      <c r="M413" s="161" t="str">
        <f>'SlNr für Antrag §24a'!AV409</f>
        <v>-</v>
      </c>
      <c r="N413" s="157" t="str">
        <f>IF('SlNr für Antrag §24a'!AU409&gt;0,"Wird auto. genehmigt!","")</f>
        <v/>
      </c>
      <c r="P413" s="96" t="str">
        <f>'SlNr für Antrag §24a'!AP409</f>
        <v/>
      </c>
      <c r="R413" s="143"/>
      <c r="S413" s="163"/>
      <c r="T413" s="143"/>
      <c r="U413" s="162"/>
      <c r="V413" s="143"/>
      <c r="W413" s="143"/>
      <c r="X413" s="143"/>
      <c r="Y413" s="143"/>
      <c r="Z413" s="143"/>
      <c r="AA413" s="162"/>
    </row>
    <row r="414" spans="1:27" ht="22.8" x14ac:dyDescent="0.25">
      <c r="A414" s="70">
        <f>'SlNr für Antrag §24a'!B410</f>
        <v>31424</v>
      </c>
      <c r="B414" s="70" t="str">
        <f>'SlNr für Antrag §24a'!C410</f>
        <v>37</v>
      </c>
      <c r="C414" s="70" t="str">
        <f>IF('SlNr für Antrag §24a'!D410&lt;&gt;"",'SlNr für Antrag §24a'!D410,"")</f>
        <v/>
      </c>
      <c r="D414" s="70" t="str">
        <f>'SlNr für Antrag §24a'!H410</f>
        <v>sonstig verunreinigtes Aushubmaterial</v>
      </c>
      <c r="E414" s="70" t="str">
        <f>'SlNr für Antrag §24a'!I410</f>
        <v>sonstig verunreinigtes Aushubmaterial, nicht gefährlich</v>
      </c>
      <c r="F414" s="69" t="str">
        <f>IF(AND('SlNr für Antrag §24a'!S410="x",'SlNr für Antrag §24a'!T410="x"),'SlNr für Antrag §24a'!U410,IF('SlNr für Antrag §24a'!S410="x","--",IF('SlNr für Antrag §24a'!T410="x",'SlNr für Antrag §24a'!U410,"**")))</f>
        <v>--</v>
      </c>
      <c r="G414" s="69" t="str">
        <f>(IF('SlNr für Antrag §24a'!AL410&lt;&gt;"",'SlNr für Antrag §24a'!AL410&amp;K414,IF(K414&lt;&gt;"",K414,IF('SlNr für Antrag §24a'!V410="X","?","**"))))</f>
        <v>**</v>
      </c>
      <c r="H414" s="131"/>
      <c r="I414" s="124"/>
      <c r="J414" s="118">
        <f>'SlNr für Antrag §24a'!AM410</f>
        <v>0</v>
      </c>
      <c r="K414" s="121"/>
      <c r="L414" s="121" t="str">
        <f>'SlNr für Antrag §24a'!AT410</f>
        <v>Nein</v>
      </c>
      <c r="M414" s="161" t="str">
        <f>'SlNr für Antrag §24a'!AV410</f>
        <v>-</v>
      </c>
      <c r="N414" s="157" t="str">
        <f>IF('SlNr für Antrag §24a'!AU410&gt;0,"Wird auto. genehmigt!","")</f>
        <v/>
      </c>
      <c r="P414" s="96" t="str">
        <f>'SlNr für Antrag §24a'!AP410</f>
        <v>X</v>
      </c>
      <c r="R414" s="143"/>
      <c r="S414" s="143"/>
      <c r="T414" s="143"/>
      <c r="U414" s="143"/>
      <c r="V414" s="143"/>
      <c r="W414" s="143"/>
      <c r="X414" s="143"/>
      <c r="Y414" s="143"/>
      <c r="Z414" s="143"/>
      <c r="AA414" s="143"/>
    </row>
    <row r="415" spans="1:27" ht="22.8" x14ac:dyDescent="0.25">
      <c r="A415" s="70">
        <f>'SlNr für Antrag §24a'!B411</f>
        <v>31424</v>
      </c>
      <c r="B415" s="70" t="str">
        <f>'SlNr für Antrag §24a'!C411</f>
        <v>91</v>
      </c>
      <c r="C415" s="70" t="str">
        <f>IF('SlNr für Antrag §24a'!D411&lt;&gt;"",'SlNr für Antrag §24a'!D411,"")</f>
        <v>g</v>
      </c>
      <c r="D415" s="70" t="str">
        <f>'SlNr für Antrag §24a'!H411</f>
        <v>sonstig verunreinigtes Aushubmaterial</v>
      </c>
      <c r="E415" s="70" t="str">
        <f>'SlNr für Antrag §24a'!I411</f>
        <v>verfestigt, immobilisiert oder stabilisiert</v>
      </c>
      <c r="F415" s="69" t="str">
        <f>IF(AND('SlNr für Antrag §24a'!S411="x",'SlNr für Antrag §24a'!T411="x"),'SlNr für Antrag §24a'!U411,IF('SlNr für Antrag §24a'!S411="x","--",IF('SlNr für Antrag §24a'!T411="x",'SlNr für Antrag §24a'!U411,"**")))</f>
        <v>**</v>
      </c>
      <c r="G415" s="69" t="str">
        <f>(IF('SlNr für Antrag §24a'!AL411&lt;&gt;"",'SlNr für Antrag §24a'!AL411&amp;K415,IF(K415&lt;&gt;"",K415,IF('SlNr für Antrag §24a'!V411="X","?","**"))))</f>
        <v>**</v>
      </c>
      <c r="H415" s="131"/>
      <c r="I415" s="124"/>
      <c r="J415" s="118">
        <f>'SlNr für Antrag §24a'!AM411</f>
        <v>0</v>
      </c>
      <c r="K415" s="121"/>
      <c r="L415" s="121" t="str">
        <f>'SlNr für Antrag §24a'!AT411</f>
        <v>Ja</v>
      </c>
      <c r="M415" s="161" t="str">
        <f>'SlNr für Antrag §24a'!AV411</f>
        <v>-</v>
      </c>
      <c r="N415" s="157" t="str">
        <f>IF('SlNr für Antrag §24a'!AU411&gt;0,"Wird auto. genehmigt!","")</f>
        <v/>
      </c>
      <c r="P415" s="96" t="str">
        <f>'SlNr für Antrag §24a'!AP411</f>
        <v/>
      </c>
      <c r="R415" s="143"/>
      <c r="S415" s="143"/>
      <c r="T415" s="143"/>
      <c r="U415" s="143"/>
      <c r="V415" s="143"/>
      <c r="W415" s="143"/>
      <c r="X415" s="143"/>
      <c r="Y415" s="143"/>
      <c r="Z415" s="143"/>
      <c r="AA415" s="143"/>
    </row>
    <row r="416" spans="1:27" ht="22.8" x14ac:dyDescent="0.25">
      <c r="A416" s="70">
        <f>'SlNr für Antrag §24a'!B412</f>
        <v>31425</v>
      </c>
      <c r="B416" s="70" t="str">
        <f>'SlNr für Antrag §24a'!C412</f>
        <v/>
      </c>
      <c r="C416" s="70" t="str">
        <f>IF('SlNr für Antrag §24a'!D412&lt;&gt;"",'SlNr für Antrag §24a'!D412,"")</f>
        <v/>
      </c>
      <c r="D416" s="70" t="str">
        <f>'SlNr für Antrag §24a'!H412</f>
        <v>verunreinigtes Aushubmaterial mit Baurestmassen-deponiequalität</v>
      </c>
      <c r="E416" s="70" t="str">
        <f>'SlNr für Antrag §24a'!I412</f>
        <v xml:space="preserve"> </v>
      </c>
      <c r="F416" s="69" t="str">
        <f>IF(AND('SlNr für Antrag §24a'!S412="x",'SlNr für Antrag §24a'!T412="x"),'SlNr für Antrag §24a'!U412,IF('SlNr für Antrag §24a'!S412="x","--",IF('SlNr für Antrag §24a'!T412="x",'SlNr für Antrag §24a'!U412,"**")))</f>
        <v>--</v>
      </c>
      <c r="G416" s="69" t="str">
        <f>(IF('SlNr für Antrag §24a'!AL412&lt;&gt;"",'SlNr für Antrag §24a'!AL412&amp;K416,IF(K416&lt;&gt;"",K416,IF('SlNr für Antrag §24a'!V412="X","?","**"))))</f>
        <v>**</v>
      </c>
      <c r="H416" s="131"/>
      <c r="I416" s="124"/>
      <c r="J416" s="118">
        <f>'SlNr für Antrag §24a'!AM412</f>
        <v>0</v>
      </c>
      <c r="K416" s="121"/>
      <c r="L416" s="121" t="str">
        <f>'SlNr für Antrag §24a'!AT412</f>
        <v>Nein</v>
      </c>
      <c r="M416" s="161" t="str">
        <f>'SlNr für Antrag §24a'!AV412</f>
        <v>-</v>
      </c>
      <c r="N416" s="157" t="str">
        <f>IF('SlNr für Antrag §24a'!AU412&gt;0,"Wird auto. genehmigt!","")</f>
        <v/>
      </c>
      <c r="P416" s="96" t="str">
        <f>'SlNr für Antrag §24a'!AP412</f>
        <v>X</v>
      </c>
      <c r="R416" s="143"/>
      <c r="S416" s="143"/>
      <c r="T416" s="143"/>
      <c r="U416" s="143"/>
      <c r="V416" s="143"/>
      <c r="W416" s="143"/>
      <c r="X416" s="143"/>
      <c r="Y416" s="143"/>
      <c r="Z416" s="143"/>
      <c r="AA416" s="143"/>
    </row>
    <row r="417" spans="1:27" x14ac:dyDescent="0.25">
      <c r="A417" s="70">
        <f>'SlNr für Antrag §24a'!B413</f>
        <v>31426</v>
      </c>
      <c r="B417" s="70" t="str">
        <f>'SlNr für Antrag §24a'!C413</f>
        <v/>
      </c>
      <c r="C417" s="70" t="str">
        <f>IF('SlNr für Antrag §24a'!D413&lt;&gt;"",'SlNr für Antrag §24a'!D413,"")</f>
        <v/>
      </c>
      <c r="D417" s="70" t="str">
        <f>'SlNr für Antrag §24a'!H413</f>
        <v>Dach- und Pflanzensubstrate</v>
      </c>
      <c r="E417" s="70" t="str">
        <f>'SlNr für Antrag §24a'!I413</f>
        <v xml:space="preserve"> </v>
      </c>
      <c r="F417" s="69" t="str">
        <f>IF(AND('SlNr für Antrag §24a'!S413="x",'SlNr für Antrag §24a'!T413="x"),'SlNr für Antrag §24a'!U413,IF('SlNr für Antrag §24a'!S413="x","--",IF('SlNr für Antrag §24a'!T413="x",'SlNr für Antrag §24a'!U413,"**")))</f>
        <v>--</v>
      </c>
      <c r="G417" s="69" t="str">
        <f>(IF('SlNr für Antrag §24a'!AL413&lt;&gt;"",'SlNr für Antrag §24a'!AL413&amp;K417,IF(K417&lt;&gt;"",K417,IF('SlNr für Antrag §24a'!V413="X","?","**"))))</f>
        <v>**</v>
      </c>
      <c r="H417" s="131"/>
      <c r="I417" s="124"/>
      <c r="J417" s="118">
        <f>'SlNr für Antrag §24a'!AM413</f>
        <v>0</v>
      </c>
      <c r="K417" s="121"/>
      <c r="L417" s="121" t="str">
        <f>'SlNr für Antrag §24a'!AT413</f>
        <v>Nein</v>
      </c>
      <c r="M417" s="161" t="str">
        <f>'SlNr für Antrag §24a'!AV413</f>
        <v>-</v>
      </c>
      <c r="N417" s="157" t="str">
        <f>IF('SlNr für Antrag §24a'!AU413&gt;0,"Wird auto. genehmigt!","")</f>
        <v/>
      </c>
      <c r="P417" s="96" t="str">
        <f>'SlNr für Antrag §24a'!AP413</f>
        <v>X</v>
      </c>
      <c r="R417" s="143"/>
      <c r="S417" s="143"/>
      <c r="T417" s="143"/>
      <c r="U417" s="143"/>
      <c r="V417" s="143"/>
      <c r="W417" s="143"/>
      <c r="X417" s="143"/>
      <c r="Y417" s="143"/>
      <c r="Z417" s="143"/>
      <c r="AA417" s="143"/>
    </row>
    <row r="418" spans="1:27" x14ac:dyDescent="0.25">
      <c r="A418" s="70">
        <f>'SlNr für Antrag §24a'!B414</f>
        <v>31426</v>
      </c>
      <c r="B418" s="70" t="str">
        <f>'SlNr für Antrag §24a'!C414</f>
        <v>77</v>
      </c>
      <c r="C418" s="70" t="str">
        <f>IF('SlNr für Antrag §24a'!D414&lt;&gt;"",'SlNr für Antrag §24a'!D414,"")</f>
        <v>g</v>
      </c>
      <c r="D418" s="70" t="str">
        <f>'SlNr für Antrag §24a'!H414</f>
        <v>Dach- und Pflanzensubstrate</v>
      </c>
      <c r="E418" s="70" t="str">
        <f>'SlNr für Antrag §24a'!I414</f>
        <v>gefährlich kontaminiert</v>
      </c>
      <c r="F418" s="69" t="str">
        <f>IF(AND('SlNr für Antrag §24a'!S414="x",'SlNr für Antrag §24a'!T414="x"),'SlNr für Antrag §24a'!U414,IF('SlNr für Antrag §24a'!S414="x","--",IF('SlNr für Antrag §24a'!T414="x",'SlNr für Antrag §24a'!U414,"**")))</f>
        <v>**</v>
      </c>
      <c r="G418" s="69" t="str">
        <f>(IF('SlNr für Antrag §24a'!AL414&lt;&gt;"",'SlNr für Antrag §24a'!AL414&amp;K418,IF(K418&lt;&gt;"",K418,IF('SlNr für Antrag §24a'!V414="X","?","**"))))</f>
        <v>**</v>
      </c>
      <c r="H418" s="131"/>
      <c r="I418" s="124"/>
      <c r="J418" s="118">
        <f>'SlNr für Antrag §24a'!AM414</f>
        <v>0</v>
      </c>
      <c r="K418" s="121"/>
      <c r="L418" s="121" t="str">
        <f>'SlNr für Antrag §24a'!AT414</f>
        <v>Ja</v>
      </c>
      <c r="M418" s="161" t="str">
        <f>'SlNr für Antrag §24a'!AV414</f>
        <v>-</v>
      </c>
      <c r="N418" s="157" t="str">
        <f>IF('SlNr für Antrag §24a'!AU414&gt;0,"Wird auto. genehmigt!","")</f>
        <v/>
      </c>
      <c r="P418" s="96" t="str">
        <f>'SlNr für Antrag §24a'!AP414</f>
        <v/>
      </c>
      <c r="R418" s="143"/>
      <c r="S418" s="143"/>
      <c r="T418" s="143"/>
      <c r="U418" s="143"/>
      <c r="V418" s="143"/>
      <c r="W418" s="143"/>
      <c r="X418" s="143"/>
      <c r="Y418" s="143"/>
      <c r="Z418" s="143"/>
      <c r="AA418" s="143"/>
    </row>
    <row r="419" spans="1:27" x14ac:dyDescent="0.25">
      <c r="A419" s="70">
        <f>'SlNr für Antrag §24a'!B415</f>
        <v>31427</v>
      </c>
      <c r="B419" s="70" t="str">
        <f>'SlNr für Antrag §24a'!C415</f>
        <v/>
      </c>
      <c r="C419" s="70" t="str">
        <f>IF('SlNr für Antrag §24a'!D415&lt;&gt;"",'SlNr für Antrag §24a'!D415,"")</f>
        <v/>
      </c>
      <c r="D419" s="70" t="str">
        <f>'SlNr für Antrag §24a'!H415</f>
        <v>Betonabbruch</v>
      </c>
      <c r="E419" s="70" t="str">
        <f>'SlNr für Antrag §24a'!I415</f>
        <v xml:space="preserve"> </v>
      </c>
      <c r="F419" s="69" t="str">
        <f>IF(AND('SlNr für Antrag §24a'!S415="x",'SlNr für Antrag §24a'!T415="x"),'SlNr für Antrag §24a'!U415,IF('SlNr für Antrag §24a'!S415="x","--",IF('SlNr für Antrag §24a'!T415="x",'SlNr für Antrag §24a'!U415,"**")))</f>
        <v>--</v>
      </c>
      <c r="G419" s="69" t="str">
        <f>(IF('SlNr für Antrag §24a'!AL415&lt;&gt;"",'SlNr für Antrag §24a'!AL415&amp;K419,IF(K419&lt;&gt;"",K419,IF('SlNr für Antrag §24a'!V415="X","?","**"))))</f>
        <v>**</v>
      </c>
      <c r="H419" s="131"/>
      <c r="I419" s="124"/>
      <c r="J419" s="118">
        <f>'SlNr für Antrag §24a'!AM415</f>
        <v>0</v>
      </c>
      <c r="K419" s="121"/>
      <c r="L419" s="121" t="str">
        <f>'SlNr für Antrag §24a'!AT415</f>
        <v>Nein</v>
      </c>
      <c r="M419" s="161" t="str">
        <f>'SlNr für Antrag §24a'!AV415</f>
        <v>-</v>
      </c>
      <c r="N419" s="157" t="str">
        <f>IF('SlNr für Antrag §24a'!AU415&gt;0,"Wird auto. genehmigt!","")</f>
        <v/>
      </c>
      <c r="P419" s="96" t="str">
        <f>'SlNr für Antrag §24a'!AP415</f>
        <v>X</v>
      </c>
      <c r="R419" s="143"/>
      <c r="S419" s="143"/>
      <c r="T419" s="143"/>
      <c r="U419" s="143"/>
      <c r="V419" s="143"/>
      <c r="W419" s="143"/>
      <c r="X419" s="143"/>
      <c r="Y419" s="143"/>
      <c r="Z419" s="143"/>
      <c r="AA419" s="143"/>
    </row>
    <row r="420" spans="1:27" ht="22.8" x14ac:dyDescent="0.25">
      <c r="A420" s="70">
        <f>'SlNr für Antrag §24a'!B416</f>
        <v>31427</v>
      </c>
      <c r="B420" s="70" t="str">
        <f>'SlNr für Antrag §24a'!C416</f>
        <v>17</v>
      </c>
      <c r="C420" s="70" t="str">
        <f>IF('SlNr für Antrag §24a'!D416&lt;&gt;"",'SlNr für Antrag §24a'!D416,"")</f>
        <v/>
      </c>
      <c r="D420" s="70" t="str">
        <f>'SlNr für Antrag §24a'!H416</f>
        <v>Betonabbruch</v>
      </c>
      <c r="E420" s="70" t="str">
        <f>'SlNr für Antrag §24a'!I416</f>
        <v>nur ausgewählte Abfälle aus Bau- und Abbruchmaßnahmen</v>
      </c>
      <c r="F420" s="69" t="str">
        <f>IF(AND('SlNr für Antrag §24a'!S416="x",'SlNr für Antrag §24a'!T416="x"),'SlNr für Antrag §24a'!U416,IF('SlNr für Antrag §24a'!S416="x","--",IF('SlNr für Antrag §24a'!T416="x",'SlNr für Antrag §24a'!U416,"**")))</f>
        <v>--</v>
      </c>
      <c r="G420" s="69" t="str">
        <f>(IF('SlNr für Antrag §24a'!AL416&lt;&gt;"",'SlNr für Antrag §24a'!AL416&amp;K420,IF(K420&lt;&gt;"",K420,IF('SlNr für Antrag §24a'!V416="X","?","**"))))</f>
        <v>**</v>
      </c>
      <c r="H420" s="131"/>
      <c r="I420" s="124"/>
      <c r="J420" s="118">
        <f>'SlNr für Antrag §24a'!AM416</f>
        <v>0</v>
      </c>
      <c r="K420" s="121"/>
      <c r="L420" s="121" t="str">
        <f>'SlNr für Antrag §24a'!AT416</f>
        <v>Nein</v>
      </c>
      <c r="M420" s="161" t="str">
        <f>'SlNr für Antrag §24a'!AV416</f>
        <v>-</v>
      </c>
      <c r="N420" s="157" t="str">
        <f>IF('SlNr für Antrag §24a'!AU416&gt;0,"Wird auto. genehmigt!","")</f>
        <v/>
      </c>
      <c r="P420" s="96" t="str">
        <f>'SlNr für Antrag §24a'!AP416</f>
        <v>X</v>
      </c>
      <c r="R420" s="143"/>
      <c r="S420" s="143"/>
      <c r="T420" s="143"/>
      <c r="U420" s="143"/>
      <c r="V420" s="143"/>
      <c r="W420" s="143"/>
      <c r="X420" s="143"/>
      <c r="Y420" s="143"/>
      <c r="Z420" s="143"/>
      <c r="AA420" s="143"/>
    </row>
    <row r="421" spans="1:27" ht="22.8" x14ac:dyDescent="0.25">
      <c r="A421" s="70">
        <f>'SlNr für Antrag §24a'!B417</f>
        <v>31427</v>
      </c>
      <c r="B421" s="70" t="str">
        <f>'SlNr für Antrag §24a'!C417</f>
        <v>91</v>
      </c>
      <c r="C421" s="70" t="str">
        <f>IF('SlNr für Antrag §24a'!D417&lt;&gt;"",'SlNr für Antrag §24a'!D417,"")</f>
        <v/>
      </c>
      <c r="D421" s="70" t="str">
        <f>'SlNr für Antrag §24a'!H417</f>
        <v>Betonabbruch</v>
      </c>
      <c r="E421" s="70" t="str">
        <f>'SlNr für Antrag §24a'!I417</f>
        <v>verfestigt, immobilisiert oder stabilisiert</v>
      </c>
      <c r="F421" s="69" t="str">
        <f>IF(AND('SlNr für Antrag §24a'!S417="x",'SlNr für Antrag §24a'!T417="x"),'SlNr für Antrag §24a'!U417,IF('SlNr für Antrag §24a'!S417="x","--",IF('SlNr für Antrag §24a'!T417="x",'SlNr für Antrag §24a'!U417,"**")))</f>
        <v>**</v>
      </c>
      <c r="G421" s="69" t="str">
        <f>(IF('SlNr für Antrag §24a'!AL417&lt;&gt;"",'SlNr für Antrag §24a'!AL417&amp;K421,IF(K421&lt;&gt;"",K421,IF('SlNr für Antrag §24a'!V417="X","?","**"))))</f>
        <v>**</v>
      </c>
      <c r="H421" s="131"/>
      <c r="I421" s="124"/>
      <c r="J421" s="118">
        <f>'SlNr für Antrag §24a'!AM417</f>
        <v>0</v>
      </c>
      <c r="K421" s="121"/>
      <c r="L421" s="121" t="str">
        <f>'SlNr für Antrag §24a'!AT417</f>
        <v>Ja</v>
      </c>
      <c r="M421" s="161" t="str">
        <f>'SlNr für Antrag §24a'!AV417</f>
        <v>-</v>
      </c>
      <c r="N421" s="157" t="str">
        <f>IF('SlNr für Antrag §24a'!AU417&gt;0,"Wird auto. genehmigt!","")</f>
        <v/>
      </c>
      <c r="P421" s="96" t="str">
        <f>'SlNr für Antrag §24a'!AP417</f>
        <v/>
      </c>
      <c r="R421" s="143"/>
      <c r="S421" s="143"/>
      <c r="T421" s="143"/>
      <c r="U421" s="143"/>
      <c r="V421" s="143"/>
      <c r="W421" s="143"/>
      <c r="X421" s="143"/>
      <c r="Y421" s="143"/>
      <c r="Z421" s="143"/>
      <c r="AA421" s="143"/>
    </row>
    <row r="422" spans="1:27" ht="45.6" x14ac:dyDescent="0.25">
      <c r="A422" s="70">
        <f>'SlNr für Antrag §24a'!B418</f>
        <v>31428</v>
      </c>
      <c r="B422" s="70" t="str">
        <f>'SlNr für Antrag §24a'!C418</f>
        <v/>
      </c>
      <c r="C422" s="70" t="str">
        <f>IF('SlNr für Antrag §24a'!D418&lt;&gt;"",'SlNr für Antrag §24a'!D418,"")</f>
        <v/>
      </c>
      <c r="D422" s="70" t="str">
        <f>'SlNr für Antrag §24a'!H418</f>
        <v>mit leichtflüchtigen, halogenierten Kohlenwasserstoffen (LHKW) verunreinigtes Aushubmaterial, nicht gefährlich</v>
      </c>
      <c r="E422" s="70" t="str">
        <f>'SlNr für Antrag §24a'!I418</f>
        <v xml:space="preserve"> </v>
      </c>
      <c r="F422" s="69" t="str">
        <f>IF(AND('SlNr für Antrag §24a'!S418="x",'SlNr für Antrag §24a'!T418="x"),'SlNr für Antrag §24a'!U418,IF('SlNr für Antrag §24a'!S418="x","--",IF('SlNr für Antrag §24a'!T418="x",'SlNr für Antrag §24a'!U418,"**")))</f>
        <v>**</v>
      </c>
      <c r="G422" s="69" t="str">
        <f>(IF('SlNr für Antrag §24a'!AL418&lt;&gt;"",'SlNr für Antrag §24a'!AL418&amp;K422,IF(K422&lt;&gt;"",K422,IF('SlNr für Antrag §24a'!V418="X","?","**"))))</f>
        <v>**</v>
      </c>
      <c r="H422" s="131"/>
      <c r="I422" s="124"/>
      <c r="J422" s="118">
        <f>'SlNr für Antrag §24a'!AM418</f>
        <v>0</v>
      </c>
      <c r="K422" s="121"/>
      <c r="L422" s="121" t="str">
        <f>'SlNr für Antrag §24a'!AT418</f>
        <v>Ja</v>
      </c>
      <c r="M422" s="161" t="str">
        <f>'SlNr für Antrag §24a'!AV418</f>
        <v>-</v>
      </c>
      <c r="N422" s="157" t="str">
        <f>IF('SlNr für Antrag §24a'!AU418&gt;0,"Wird auto. genehmigt!","")</f>
        <v/>
      </c>
      <c r="P422" s="96" t="str">
        <f>'SlNr für Antrag §24a'!AP418</f>
        <v/>
      </c>
      <c r="R422" s="143"/>
      <c r="S422" s="143"/>
      <c r="T422" s="143"/>
      <c r="U422" s="143"/>
      <c r="V422" s="143"/>
      <c r="W422" s="143"/>
      <c r="X422" s="143"/>
      <c r="Y422" s="143"/>
      <c r="Z422" s="143"/>
      <c r="AA422" s="143"/>
    </row>
    <row r="423" spans="1:27" ht="45.6" x14ac:dyDescent="0.25">
      <c r="A423" s="70">
        <f>'SlNr für Antrag §24a'!B419</f>
        <v>31429</v>
      </c>
      <c r="B423" s="70" t="str">
        <f>'SlNr für Antrag §24a'!C419</f>
        <v/>
      </c>
      <c r="C423" s="70" t="str">
        <f>IF('SlNr für Antrag §24a'!D419&lt;&gt;"",'SlNr für Antrag §24a'!D419,"")</f>
        <v>g</v>
      </c>
      <c r="D423" s="70" t="str">
        <f>'SlNr für Antrag §24a'!H419</f>
        <v>mit leichtflüchtigen, halogenierten Kohlenwasserstoffen (LHKW) verunreinigtes Aushubmaterial, gefährlich</v>
      </c>
      <c r="E423" s="70" t="str">
        <f>'SlNr für Antrag §24a'!I419</f>
        <v xml:space="preserve"> </v>
      </c>
      <c r="F423" s="69" t="str">
        <f>IF(AND('SlNr für Antrag §24a'!S419="x",'SlNr für Antrag §24a'!T419="x"),'SlNr für Antrag §24a'!U419,IF('SlNr für Antrag §24a'!S419="x","--",IF('SlNr für Antrag §24a'!T419="x",'SlNr für Antrag §24a'!U419,"**")))</f>
        <v>**</v>
      </c>
      <c r="G423" s="69" t="str">
        <f>(IF('SlNr für Antrag §24a'!AL419&lt;&gt;"",'SlNr für Antrag §24a'!AL419&amp;K423,IF(K423&lt;&gt;"",K423,IF('SlNr für Antrag §24a'!V419="X","?","**"))))</f>
        <v>**</v>
      </c>
      <c r="H423" s="131"/>
      <c r="I423" s="124"/>
      <c r="J423" s="118">
        <f>'SlNr für Antrag §24a'!AM419</f>
        <v>0</v>
      </c>
      <c r="K423" s="121"/>
      <c r="L423" s="121" t="str">
        <f>'SlNr für Antrag §24a'!AT419</f>
        <v>Ja</v>
      </c>
      <c r="M423" s="161" t="str">
        <f>'SlNr für Antrag §24a'!AV419</f>
        <v>-</v>
      </c>
      <c r="N423" s="157" t="str">
        <f>IF('SlNr für Antrag §24a'!AU419&gt;0,"Wird auto. genehmigt!","")</f>
        <v/>
      </c>
      <c r="P423" s="96" t="str">
        <f>'SlNr für Antrag §24a'!AP419</f>
        <v/>
      </c>
      <c r="R423" s="143"/>
      <c r="S423" s="143"/>
      <c r="T423" s="143"/>
      <c r="U423" s="143"/>
      <c r="V423" s="143"/>
      <c r="W423" s="143"/>
      <c r="X423" s="143"/>
      <c r="Y423" s="143"/>
      <c r="Z423" s="143"/>
      <c r="AA423" s="143"/>
    </row>
    <row r="424" spans="1:27" ht="34.200000000000003" x14ac:dyDescent="0.25">
      <c r="A424" s="70">
        <f>'SlNr für Antrag §24a'!B420</f>
        <v>31430</v>
      </c>
      <c r="B424" s="70" t="str">
        <f>'SlNr für Antrag §24a'!C420</f>
        <v/>
      </c>
      <c r="C424" s="70" t="str">
        <f>IF('SlNr für Antrag §24a'!D420&lt;&gt;"",'SlNr für Antrag §24a'!D420,"")</f>
        <v/>
      </c>
      <c r="D424" s="70" t="str">
        <f>'SlNr für Antrag §24a'!H420</f>
        <v>verunreinigte Mineralfaserabfälle ohne gefahrenrelevante Fasereigenschaften</v>
      </c>
      <c r="E424" s="70" t="str">
        <f>'SlNr für Antrag §24a'!I420</f>
        <v xml:space="preserve"> </v>
      </c>
      <c r="F424" s="69" t="str">
        <f>IF(AND('SlNr für Antrag §24a'!S420="x",'SlNr für Antrag §24a'!T420="x"),'SlNr für Antrag §24a'!U420,IF('SlNr für Antrag §24a'!S420="x","--",IF('SlNr für Antrag §24a'!T420="x",'SlNr für Antrag §24a'!U420,"**")))</f>
        <v>--</v>
      </c>
      <c r="G424" s="69" t="str">
        <f>(IF('SlNr für Antrag §24a'!AL420&lt;&gt;"",'SlNr für Antrag §24a'!AL420&amp;K424,IF(K424&lt;&gt;"",K424,IF('SlNr für Antrag §24a'!V420="X","?","**"))))</f>
        <v>**</v>
      </c>
      <c r="H424" s="131"/>
      <c r="I424" s="124"/>
      <c r="J424" s="118">
        <f>'SlNr für Antrag §24a'!AM420</f>
        <v>0</v>
      </c>
      <c r="K424" s="121"/>
      <c r="L424" s="121" t="str">
        <f>'SlNr für Antrag §24a'!AT420</f>
        <v>Nein</v>
      </c>
      <c r="M424" s="161">
        <f>'SlNr für Antrag §24a'!AV420</f>
        <v>0</v>
      </c>
      <c r="N424" s="157" t="str">
        <f>IF('SlNr für Antrag §24a'!AU420&gt;0,"Wird auto. genehmigt!","")</f>
        <v/>
      </c>
      <c r="P424" s="96" t="str">
        <f>'SlNr für Antrag §24a'!AP420</f>
        <v>X</v>
      </c>
      <c r="R424" s="143"/>
      <c r="S424" s="143"/>
      <c r="T424" s="143"/>
      <c r="U424" s="143"/>
      <c r="V424" s="143"/>
      <c r="W424" s="143"/>
      <c r="X424" s="143"/>
      <c r="Y424" s="143"/>
      <c r="Z424" s="143"/>
      <c r="AA424" s="143"/>
    </row>
    <row r="425" spans="1:27" ht="34.200000000000003" x14ac:dyDescent="0.25">
      <c r="A425" s="70">
        <f>'SlNr für Antrag §24a'!B421</f>
        <v>31430</v>
      </c>
      <c r="B425" s="70" t="str">
        <f>'SlNr für Antrag §24a'!C421</f>
        <v>77</v>
      </c>
      <c r="C425" s="70" t="str">
        <f>IF('SlNr für Antrag §24a'!D421&lt;&gt;"",'SlNr für Antrag §24a'!D421,"")</f>
        <v>g</v>
      </c>
      <c r="D425" s="70" t="str">
        <f>'SlNr für Antrag §24a'!H421</f>
        <v>verunreinigte Mineralfaserabfälle ohne gefahrenrelevante Fasereigenschaften</v>
      </c>
      <c r="E425" s="70" t="str">
        <f>'SlNr für Antrag §24a'!I421</f>
        <v>gefährlich kontaminiert</v>
      </c>
      <c r="F425" s="69" t="str">
        <f>IF(AND('SlNr für Antrag §24a'!S421="x",'SlNr für Antrag §24a'!T421="x"),'SlNr für Antrag §24a'!U421,IF('SlNr für Antrag §24a'!S421="x","--",IF('SlNr für Antrag §24a'!T421="x",'SlNr für Antrag §24a'!U421,"**")))</f>
        <v>**</v>
      </c>
      <c r="G425" s="69" t="str">
        <f>(IF('SlNr für Antrag §24a'!AL421&lt;&gt;"",'SlNr für Antrag §24a'!AL421&amp;K425,IF(K425&lt;&gt;"",K425,IF('SlNr für Antrag §24a'!V421="X","?","**"))))</f>
        <v>**</v>
      </c>
      <c r="H425" s="131"/>
      <c r="I425" s="124"/>
      <c r="J425" s="118">
        <f>'SlNr für Antrag §24a'!AM421</f>
        <v>0</v>
      </c>
      <c r="K425" s="121"/>
      <c r="L425" s="121" t="str">
        <f>'SlNr für Antrag §24a'!AT421</f>
        <v>Ja</v>
      </c>
      <c r="M425" s="161" t="str">
        <f>'SlNr für Antrag §24a'!AV421</f>
        <v>-</v>
      </c>
      <c r="N425" s="157" t="str">
        <f>IF('SlNr für Antrag §24a'!AU421&gt;0,"Wird auto. genehmigt!","")</f>
        <v/>
      </c>
      <c r="P425" s="96" t="str">
        <f>'SlNr für Antrag §24a'!AP421</f>
        <v/>
      </c>
      <c r="R425" s="143"/>
      <c r="S425" s="143"/>
      <c r="T425" s="143"/>
      <c r="U425" s="143"/>
      <c r="V425" s="143"/>
      <c r="W425" s="143"/>
      <c r="X425" s="143"/>
      <c r="Y425" s="143"/>
      <c r="Z425" s="143"/>
      <c r="AA425" s="143"/>
    </row>
    <row r="426" spans="1:27" ht="34.200000000000003" x14ac:dyDescent="0.25">
      <c r="A426" s="70">
        <f>'SlNr für Antrag §24a'!B422</f>
        <v>31430</v>
      </c>
      <c r="B426" s="70" t="str">
        <f>'SlNr für Antrag §24a'!C422</f>
        <v>91</v>
      </c>
      <c r="C426" s="70" t="str">
        <f>IF('SlNr für Antrag §24a'!D422&lt;&gt;"",'SlNr für Antrag §24a'!D422,"")</f>
        <v/>
      </c>
      <c r="D426" s="70" t="str">
        <f>'SlNr für Antrag §24a'!H422</f>
        <v>verunreinigte Mineralfaserabfälle ohne gefahrenrelevante Fasereigenschaften</v>
      </c>
      <c r="E426" s="70" t="str">
        <f>'SlNr für Antrag §24a'!I422</f>
        <v>verfestigt, immobilisiert oder stabilisiert</v>
      </c>
      <c r="F426" s="69" t="str">
        <f>IF(AND('SlNr für Antrag §24a'!S422="x",'SlNr für Antrag §24a'!T422="x"),'SlNr für Antrag §24a'!U422,IF('SlNr für Antrag §24a'!S422="x","--",IF('SlNr für Antrag §24a'!T422="x",'SlNr für Antrag §24a'!U422,"**")))</f>
        <v>**</v>
      </c>
      <c r="G426" s="69" t="str">
        <f>(IF('SlNr für Antrag §24a'!AL422&lt;&gt;"",'SlNr für Antrag §24a'!AL422&amp;K426,IF(K426&lt;&gt;"",K426,IF('SlNr für Antrag §24a'!V422="X","?","**"))))</f>
        <v>**</v>
      </c>
      <c r="H426" s="131"/>
      <c r="I426" s="124"/>
      <c r="J426" s="118">
        <f>'SlNr für Antrag §24a'!AM422</f>
        <v>0</v>
      </c>
      <c r="K426" s="121"/>
      <c r="L426" s="121" t="str">
        <f>'SlNr für Antrag §24a'!AT422</f>
        <v>Ja</v>
      </c>
      <c r="M426" s="161" t="str">
        <f>'SlNr für Antrag §24a'!AV422</f>
        <v>-</v>
      </c>
      <c r="N426" s="157" t="str">
        <f>IF('SlNr für Antrag §24a'!AU422&gt;0,"Wird auto. genehmigt!","")</f>
        <v/>
      </c>
      <c r="P426" s="96" t="str">
        <f>'SlNr für Antrag §24a'!AP422</f>
        <v/>
      </c>
      <c r="R426" s="143"/>
      <c r="S426" s="143"/>
      <c r="T426" s="143"/>
      <c r="U426" s="143"/>
      <c r="V426" s="143"/>
      <c r="W426" s="143"/>
      <c r="X426" s="143"/>
      <c r="Y426" s="143"/>
      <c r="Z426" s="143"/>
      <c r="AA426" s="143"/>
    </row>
    <row r="427" spans="1:27" x14ac:dyDescent="0.25">
      <c r="A427" s="70">
        <f>'SlNr für Antrag §24a'!B423</f>
        <v>31432</v>
      </c>
      <c r="B427" s="70" t="str">
        <f>'SlNr für Antrag §24a'!C423</f>
        <v/>
      </c>
      <c r="C427" s="70" t="str">
        <f>IF('SlNr für Antrag §24a'!D423&lt;&gt;"",'SlNr für Antrag §24a'!D423,"")</f>
        <v/>
      </c>
      <c r="D427" s="70" t="str">
        <f>'SlNr für Antrag §24a'!H423</f>
        <v>Graphit, Graphitstaub</v>
      </c>
      <c r="E427" s="70" t="str">
        <f>'SlNr für Antrag §24a'!I423</f>
        <v xml:space="preserve"> </v>
      </c>
      <c r="F427" s="69" t="str">
        <f>IF(AND('SlNr für Antrag §24a'!S423="x",'SlNr für Antrag §24a'!T423="x"),'SlNr für Antrag §24a'!U423,IF('SlNr für Antrag §24a'!S423="x","--",IF('SlNr für Antrag §24a'!T423="x",'SlNr für Antrag §24a'!U423,"**")))</f>
        <v>--</v>
      </c>
      <c r="G427" s="69" t="str">
        <f>(IF('SlNr für Antrag §24a'!AL423&lt;&gt;"",'SlNr für Antrag §24a'!AL423&amp;K427,IF(K427&lt;&gt;"",K427,IF('SlNr für Antrag §24a'!V423="X","?","**"))))</f>
        <v>**</v>
      </c>
      <c r="H427" s="131"/>
      <c r="I427" s="124"/>
      <c r="J427" s="118">
        <f>'SlNr für Antrag §24a'!AM423</f>
        <v>0</v>
      </c>
      <c r="K427" s="121"/>
      <c r="L427" s="121" t="str">
        <f>'SlNr für Antrag §24a'!AT423</f>
        <v>Nein</v>
      </c>
      <c r="M427" s="161" t="str">
        <f>'SlNr für Antrag §24a'!AV423</f>
        <v>-</v>
      </c>
      <c r="N427" s="157" t="str">
        <f>IF('SlNr für Antrag §24a'!AU423&gt;0,"Wird auto. genehmigt!","")</f>
        <v/>
      </c>
      <c r="P427" s="96" t="str">
        <f>'SlNr für Antrag §24a'!AP423</f>
        <v>X</v>
      </c>
      <c r="R427" s="143"/>
      <c r="S427" s="143"/>
      <c r="T427" s="143"/>
      <c r="U427" s="143"/>
      <c r="V427" s="143"/>
      <c r="W427" s="143"/>
      <c r="X427" s="143"/>
      <c r="Y427" s="143"/>
      <c r="Z427" s="143"/>
      <c r="AA427" s="143"/>
    </row>
    <row r="428" spans="1:27" x14ac:dyDescent="0.25">
      <c r="A428" s="70">
        <f>'SlNr für Antrag §24a'!B424</f>
        <v>31432</v>
      </c>
      <c r="B428" s="70" t="str">
        <f>'SlNr für Antrag §24a'!C424</f>
        <v>77</v>
      </c>
      <c r="C428" s="70" t="str">
        <f>IF('SlNr für Antrag §24a'!D424&lt;&gt;"",'SlNr für Antrag §24a'!D424,"")</f>
        <v>g</v>
      </c>
      <c r="D428" s="70" t="str">
        <f>'SlNr für Antrag §24a'!H424</f>
        <v>Graphit, Graphitstaub</v>
      </c>
      <c r="E428" s="70" t="str">
        <f>'SlNr für Antrag §24a'!I424</f>
        <v>gefährlich kontaminiert</v>
      </c>
      <c r="F428" s="69" t="str">
        <f>IF(AND('SlNr für Antrag §24a'!S424="x",'SlNr für Antrag §24a'!T424="x"),'SlNr für Antrag §24a'!U424,IF('SlNr für Antrag §24a'!S424="x","--",IF('SlNr für Antrag §24a'!T424="x",'SlNr für Antrag §24a'!U424,"**")))</f>
        <v>**</v>
      </c>
      <c r="G428" s="69" t="str">
        <f>(IF('SlNr für Antrag §24a'!AL424&lt;&gt;"",'SlNr für Antrag §24a'!AL424&amp;K428,IF(K428&lt;&gt;"",K428,IF('SlNr für Antrag §24a'!V424="X","?","**"))))</f>
        <v>**</v>
      </c>
      <c r="H428" s="131"/>
      <c r="I428" s="124"/>
      <c r="J428" s="118">
        <f>'SlNr für Antrag §24a'!AM424</f>
        <v>0</v>
      </c>
      <c r="K428" s="121"/>
      <c r="L428" s="121" t="str">
        <f>'SlNr für Antrag §24a'!AT424</f>
        <v>Ja</v>
      </c>
      <c r="M428" s="161" t="str">
        <f>'SlNr für Antrag §24a'!AV424</f>
        <v>-</v>
      </c>
      <c r="N428" s="157" t="str">
        <f>IF('SlNr für Antrag §24a'!AU424&gt;0,"Wird auto. genehmigt!","")</f>
        <v/>
      </c>
      <c r="P428" s="96" t="str">
        <f>'SlNr für Antrag §24a'!AP424</f>
        <v/>
      </c>
      <c r="R428" s="143"/>
      <c r="S428" s="143"/>
      <c r="T428" s="143"/>
      <c r="U428" s="143"/>
      <c r="V428" s="143"/>
      <c r="W428" s="143"/>
      <c r="X428" s="143"/>
      <c r="Y428" s="143"/>
      <c r="Z428" s="143"/>
      <c r="AA428" s="143"/>
    </row>
    <row r="429" spans="1:27" ht="22.8" x14ac:dyDescent="0.25">
      <c r="A429" s="70">
        <f>'SlNr für Antrag §24a'!B425</f>
        <v>31432</v>
      </c>
      <c r="B429" s="70" t="str">
        <f>'SlNr für Antrag §24a'!C425</f>
        <v>91</v>
      </c>
      <c r="C429" s="70" t="str">
        <f>IF('SlNr für Antrag §24a'!D425&lt;&gt;"",'SlNr für Antrag §24a'!D425,"")</f>
        <v/>
      </c>
      <c r="D429" s="70" t="str">
        <f>'SlNr für Antrag §24a'!H425</f>
        <v>Graphit, Graphitstaub</v>
      </c>
      <c r="E429" s="70" t="str">
        <f>'SlNr für Antrag §24a'!I425</f>
        <v>verfestigt, immobilisiert oder stabilisiert</v>
      </c>
      <c r="F429" s="69" t="str">
        <f>IF(AND('SlNr für Antrag §24a'!S425="x",'SlNr für Antrag §24a'!T425="x"),'SlNr für Antrag §24a'!U425,IF('SlNr für Antrag §24a'!S425="x","--",IF('SlNr für Antrag §24a'!T425="x",'SlNr für Antrag §24a'!U425,"**")))</f>
        <v>**</v>
      </c>
      <c r="G429" s="69" t="str">
        <f>(IF('SlNr für Antrag §24a'!AL425&lt;&gt;"",'SlNr für Antrag §24a'!AL425&amp;K429,IF(K429&lt;&gt;"",K429,IF('SlNr für Antrag §24a'!V425="X","?","**"))))</f>
        <v>**</v>
      </c>
      <c r="H429" s="131"/>
      <c r="I429" s="124"/>
      <c r="J429" s="118">
        <f>'SlNr für Antrag §24a'!AM425</f>
        <v>0</v>
      </c>
      <c r="K429" s="121"/>
      <c r="L429" s="121" t="str">
        <f>'SlNr für Antrag §24a'!AT425</f>
        <v>Ja</v>
      </c>
      <c r="M429" s="161" t="str">
        <f>'SlNr für Antrag §24a'!AV425</f>
        <v>-</v>
      </c>
      <c r="N429" s="157" t="str">
        <f>IF('SlNr für Antrag §24a'!AU425&gt;0,"Wird auto. genehmigt!","")</f>
        <v/>
      </c>
      <c r="P429" s="96" t="str">
        <f>'SlNr für Antrag §24a'!AP425</f>
        <v/>
      </c>
      <c r="R429" s="143"/>
      <c r="S429" s="143"/>
      <c r="T429" s="143"/>
      <c r="U429" s="143"/>
      <c r="V429" s="143"/>
      <c r="W429" s="143"/>
      <c r="X429" s="143"/>
      <c r="Y429" s="143"/>
      <c r="Z429" s="143"/>
      <c r="AA429" s="143"/>
    </row>
    <row r="430" spans="1:27" ht="57" x14ac:dyDescent="0.25">
      <c r="A430" s="70">
        <f>'SlNr für Antrag §24a'!B426</f>
        <v>31434</v>
      </c>
      <c r="B430" s="70" t="str">
        <f>'SlNr für Antrag §24a'!C426</f>
        <v/>
      </c>
      <c r="C430" s="70" t="str">
        <f>IF('SlNr für Antrag §24a'!D426&lt;&gt;"",'SlNr für Antrag §24a'!D426,"")</f>
        <v/>
      </c>
      <c r="D430" s="70" t="str">
        <f>'SlNr für Antrag §24a'!H426</f>
        <v>verbrauchte Filter- und Aufsaugmassen mit anwendungsspezifisch nicht schädlichen Beimengungen (zB Kieselgur, Aktiverden, Aktivkohle)</v>
      </c>
      <c r="E430" s="70" t="str">
        <f>'SlNr für Antrag §24a'!I426</f>
        <v xml:space="preserve"> </v>
      </c>
      <c r="F430" s="69" t="str">
        <f>IF(AND('SlNr für Antrag §24a'!S426="x",'SlNr für Antrag §24a'!T426="x"),'SlNr für Antrag §24a'!U426,IF('SlNr für Antrag §24a'!S426="x","--",IF('SlNr für Antrag §24a'!T426="x",'SlNr für Antrag §24a'!U426,"**")))</f>
        <v>--</v>
      </c>
      <c r="G430" s="69" t="str">
        <f>(IF('SlNr für Antrag §24a'!AL426&lt;&gt;"",'SlNr für Antrag §24a'!AL426&amp;K430,IF(K430&lt;&gt;"",K430,IF('SlNr für Antrag §24a'!V426="X","?","**"))))</f>
        <v>**</v>
      </c>
      <c r="H430" s="131"/>
      <c r="I430" s="124"/>
      <c r="J430" s="118">
        <f>'SlNr für Antrag §24a'!AM426</f>
        <v>0</v>
      </c>
      <c r="K430" s="121"/>
      <c r="L430" s="121" t="str">
        <f>'SlNr für Antrag §24a'!AT426</f>
        <v>Nein</v>
      </c>
      <c r="M430" s="161" t="str">
        <f>'SlNr für Antrag §24a'!AV426</f>
        <v>-</v>
      </c>
      <c r="N430" s="157" t="str">
        <f>IF('SlNr für Antrag §24a'!AU426&gt;0,"Wird auto. genehmigt!","")</f>
        <v/>
      </c>
      <c r="P430" s="96" t="str">
        <f>'SlNr für Antrag §24a'!AP426</f>
        <v>X</v>
      </c>
      <c r="R430" s="143"/>
      <c r="S430" s="143"/>
      <c r="T430" s="143"/>
      <c r="U430" s="143"/>
      <c r="V430" s="143"/>
      <c r="W430" s="143"/>
      <c r="X430" s="143"/>
      <c r="Y430" s="143"/>
      <c r="Z430" s="143"/>
      <c r="AA430" s="143"/>
    </row>
    <row r="431" spans="1:27" ht="57" x14ac:dyDescent="0.25">
      <c r="A431" s="70">
        <f>'SlNr für Antrag §24a'!B427</f>
        <v>31434</v>
      </c>
      <c r="B431" s="70" t="str">
        <f>'SlNr für Antrag §24a'!C427</f>
        <v>91</v>
      </c>
      <c r="C431" s="70" t="str">
        <f>IF('SlNr für Antrag §24a'!D427&lt;&gt;"",'SlNr für Antrag §24a'!D427,"")</f>
        <v/>
      </c>
      <c r="D431" s="70" t="str">
        <f>'SlNr für Antrag §24a'!H427</f>
        <v>verbrauchte Filter- und Aufsaugmassen mit anwendungsspezifisch nicht schädlichen Beimengungen (zB Kieselgur, Aktiverden, Aktivkohle)</v>
      </c>
      <c r="E431" s="70" t="str">
        <f>'SlNr für Antrag §24a'!I427</f>
        <v>verfestigt, immobilisiert oder stabilisiert</v>
      </c>
      <c r="F431" s="69" t="str">
        <f>IF(AND('SlNr für Antrag §24a'!S427="x",'SlNr für Antrag §24a'!T427="x"),'SlNr für Antrag §24a'!U427,IF('SlNr für Antrag §24a'!S427="x","--",IF('SlNr für Antrag §24a'!T427="x",'SlNr für Antrag §24a'!U427,"**")))</f>
        <v>**</v>
      </c>
      <c r="G431" s="69" t="str">
        <f>(IF('SlNr für Antrag §24a'!AL427&lt;&gt;"",'SlNr für Antrag §24a'!AL427&amp;K431,IF(K431&lt;&gt;"",K431,IF('SlNr für Antrag §24a'!V427="X","?","**"))))</f>
        <v>**</v>
      </c>
      <c r="H431" s="131"/>
      <c r="I431" s="124"/>
      <c r="J431" s="118">
        <f>'SlNr für Antrag §24a'!AM427</f>
        <v>0</v>
      </c>
      <c r="K431" s="121"/>
      <c r="L431" s="121" t="str">
        <f>'SlNr für Antrag §24a'!AT427</f>
        <v>Ja</v>
      </c>
      <c r="M431" s="161" t="str">
        <f>'SlNr für Antrag §24a'!AV427</f>
        <v>-</v>
      </c>
      <c r="N431" s="157" t="str">
        <f>IF('SlNr für Antrag §24a'!AU427&gt;0,"Wird auto. genehmigt!","")</f>
        <v/>
      </c>
      <c r="P431" s="96" t="str">
        <f>'SlNr für Antrag §24a'!AP427</f>
        <v/>
      </c>
      <c r="R431" s="143"/>
      <c r="S431" s="143"/>
      <c r="T431" s="143"/>
      <c r="U431" s="143"/>
      <c r="V431" s="143"/>
      <c r="W431" s="143"/>
      <c r="X431" s="143"/>
      <c r="Y431" s="143"/>
      <c r="Z431" s="143"/>
      <c r="AA431" s="143"/>
    </row>
    <row r="432" spans="1:27" ht="57" x14ac:dyDescent="0.25">
      <c r="A432" s="70">
        <f>'SlNr für Antrag §24a'!B428</f>
        <v>31435</v>
      </c>
      <c r="B432" s="70" t="str">
        <f>'SlNr für Antrag §24a'!C428</f>
        <v/>
      </c>
      <c r="C432" s="70" t="str">
        <f>IF('SlNr für Antrag §24a'!D428&lt;&gt;"",'SlNr für Antrag §24a'!D428,"")</f>
        <v>g</v>
      </c>
      <c r="D432" s="70" t="str">
        <f>'SlNr für Antrag §24a'!H428</f>
        <v>verbrauchte Filter- und Aufsaugmassen mit anwendungsspezifisch schädlichen Beimengungen (zB Kieselgur, Aktiverden, Aktivkohle)</v>
      </c>
      <c r="E432" s="70" t="str">
        <f>'SlNr für Antrag §24a'!I428</f>
        <v xml:space="preserve"> </v>
      </c>
      <c r="F432" s="69" t="str">
        <f>IF(AND('SlNr für Antrag §24a'!S428="x",'SlNr für Antrag §24a'!T428="x"),'SlNr für Antrag §24a'!U428,IF('SlNr für Antrag §24a'!S428="x","--",IF('SlNr für Antrag §24a'!T428="x",'SlNr für Antrag §24a'!U428,"**")))</f>
        <v>**</v>
      </c>
      <c r="G432" s="69" t="str">
        <f>(IF('SlNr für Antrag §24a'!AL428&lt;&gt;"",'SlNr für Antrag §24a'!AL428&amp;K432,IF(K432&lt;&gt;"",K432,IF('SlNr für Antrag §24a'!V428="X","?","**"))))</f>
        <v>**</v>
      </c>
      <c r="H432" s="131"/>
      <c r="I432" s="124"/>
      <c r="J432" s="118">
        <f>'SlNr für Antrag §24a'!AM428</f>
        <v>0</v>
      </c>
      <c r="K432" s="121"/>
      <c r="L432" s="121" t="str">
        <f>'SlNr für Antrag §24a'!AT428</f>
        <v>Ja</v>
      </c>
      <c r="M432" s="161" t="str">
        <f>'SlNr für Antrag §24a'!AV428</f>
        <v>-</v>
      </c>
      <c r="N432" s="157" t="str">
        <f>IF('SlNr für Antrag §24a'!AU428&gt;0,"Wird auto. genehmigt!","")</f>
        <v/>
      </c>
      <c r="P432" s="96" t="str">
        <f>'SlNr für Antrag §24a'!AP428</f>
        <v/>
      </c>
      <c r="R432" s="143"/>
      <c r="S432" s="143"/>
      <c r="T432" s="143"/>
      <c r="U432" s="143"/>
      <c r="V432" s="143"/>
      <c r="W432" s="143"/>
      <c r="X432" s="143"/>
      <c r="Y432" s="143"/>
      <c r="Z432" s="143"/>
      <c r="AA432" s="143"/>
    </row>
    <row r="433" spans="1:27" ht="57" x14ac:dyDescent="0.25">
      <c r="A433" s="70">
        <f>'SlNr für Antrag §24a'!B429</f>
        <v>31435</v>
      </c>
      <c r="B433" s="70" t="str">
        <f>'SlNr für Antrag §24a'!C429</f>
        <v>91</v>
      </c>
      <c r="C433" s="70" t="str">
        <f>IF('SlNr für Antrag §24a'!D429&lt;&gt;"",'SlNr für Antrag §24a'!D429,"")</f>
        <v>g</v>
      </c>
      <c r="D433" s="70" t="str">
        <f>'SlNr für Antrag §24a'!H429</f>
        <v>verbrauchte Filter- und Aufsaugmassen mit anwendungsspezifisch schädlichen Beimengungen (zB Kieselgur, Aktiverden, Aktivkohle)</v>
      </c>
      <c r="E433" s="70" t="str">
        <f>'SlNr für Antrag §24a'!I429</f>
        <v>verfestigt, immobilisiert oder stabilisiert</v>
      </c>
      <c r="F433" s="69" t="str">
        <f>IF(AND('SlNr für Antrag §24a'!S429="x",'SlNr für Antrag §24a'!T429="x"),'SlNr für Antrag §24a'!U429,IF('SlNr für Antrag §24a'!S429="x","--",IF('SlNr für Antrag §24a'!T429="x",'SlNr für Antrag §24a'!U429,"**")))</f>
        <v>**</v>
      </c>
      <c r="G433" s="69" t="str">
        <f>(IF('SlNr für Antrag §24a'!AL429&lt;&gt;"",'SlNr für Antrag §24a'!AL429&amp;K433,IF(K433&lt;&gt;"",K433,IF('SlNr für Antrag §24a'!V429="X","?","**"))))</f>
        <v>**</v>
      </c>
      <c r="H433" s="131"/>
      <c r="I433" s="124"/>
      <c r="J433" s="118">
        <f>'SlNr für Antrag §24a'!AM429</f>
        <v>0</v>
      </c>
      <c r="K433" s="121"/>
      <c r="L433" s="121" t="str">
        <f>'SlNr für Antrag §24a'!AT429</f>
        <v>Ja</v>
      </c>
      <c r="M433" s="161" t="str">
        <f>'SlNr für Antrag §24a'!AV429</f>
        <v>-</v>
      </c>
      <c r="N433" s="157" t="str">
        <f>IF('SlNr für Antrag §24a'!AU429&gt;0,"Wird auto. genehmigt!","")</f>
        <v/>
      </c>
      <c r="P433" s="96" t="str">
        <f>'SlNr für Antrag §24a'!AP429</f>
        <v/>
      </c>
      <c r="R433" s="143"/>
      <c r="S433" s="143"/>
      <c r="T433" s="143"/>
      <c r="U433" s="143"/>
      <c r="V433" s="143"/>
      <c r="W433" s="143"/>
      <c r="X433" s="143"/>
      <c r="Y433" s="143"/>
      <c r="Z433" s="143"/>
      <c r="AA433" s="143"/>
    </row>
    <row r="434" spans="1:27" ht="22.8" x14ac:dyDescent="0.25">
      <c r="A434" s="70">
        <f>'SlNr für Antrag §24a'!B430</f>
        <v>31436</v>
      </c>
      <c r="B434" s="70" t="str">
        <f>'SlNr für Antrag §24a'!C430</f>
        <v/>
      </c>
      <c r="C434" s="70" t="str">
        <f>IF('SlNr für Antrag §24a'!D430&lt;&gt;"",'SlNr für Antrag §24a'!D430,"")</f>
        <v>gn</v>
      </c>
      <c r="D434" s="70" t="str">
        <f>'SlNr für Antrag §24a'!H430</f>
        <v>asbesthaltiges Aushubmaterial und asbesthaltige Abfälle aus Altlasten</v>
      </c>
      <c r="E434" s="70" t="str">
        <f>'SlNr für Antrag §24a'!I430</f>
        <v xml:space="preserve"> </v>
      </c>
      <c r="F434" s="69" t="str">
        <f>IF(AND('SlNr für Antrag §24a'!S430="x",'SlNr für Antrag §24a'!T430="x"),'SlNr für Antrag §24a'!U430,IF('SlNr für Antrag §24a'!S430="x","--",IF('SlNr für Antrag §24a'!T430="x",'SlNr für Antrag §24a'!U430,"**")))</f>
        <v>**</v>
      </c>
      <c r="G434" s="69" t="str">
        <f>(IF('SlNr für Antrag §24a'!AL430&lt;&gt;"",'SlNr für Antrag §24a'!AL430&amp;K434,IF(K434&lt;&gt;"",K434,IF('SlNr für Antrag §24a'!V430="X","?","**"))))</f>
        <v>**</v>
      </c>
      <c r="H434" s="131"/>
      <c r="I434" s="124"/>
      <c r="J434" s="118">
        <f>'SlNr für Antrag §24a'!AM430</f>
        <v>0</v>
      </c>
      <c r="K434" s="121"/>
      <c r="L434" s="121" t="str">
        <f>'SlNr für Antrag §24a'!AT430</f>
        <v>Ja</v>
      </c>
      <c r="M434" s="161" t="str">
        <f>'SlNr für Antrag §24a'!AV430</f>
        <v>-</v>
      </c>
      <c r="N434" s="157" t="str">
        <f>IF('SlNr für Antrag §24a'!AU430&gt;0,"Wird auto. genehmigt!","")</f>
        <v/>
      </c>
      <c r="P434" s="96" t="str">
        <f>'SlNr für Antrag §24a'!AP430</f>
        <v/>
      </c>
      <c r="R434" s="143"/>
      <c r="S434" s="143"/>
      <c r="T434" s="143"/>
      <c r="U434" s="143"/>
      <c r="V434" s="143"/>
      <c r="W434" s="143"/>
      <c r="X434" s="143"/>
      <c r="Y434" s="143"/>
      <c r="Z434" s="143"/>
      <c r="AA434" s="143"/>
    </row>
    <row r="435" spans="1:27" ht="34.200000000000003" x14ac:dyDescent="0.25">
      <c r="A435" s="70">
        <f>'SlNr für Antrag §24a'!B431</f>
        <v>31437</v>
      </c>
      <c r="B435" s="70" t="str">
        <f>'SlNr für Antrag §24a'!C431</f>
        <v>40</v>
      </c>
      <c r="C435" s="70" t="str">
        <f>IF('SlNr für Antrag §24a'!D431&lt;&gt;"",'SlNr für Antrag §24a'!D431,"")</f>
        <v>gn</v>
      </c>
      <c r="D435" s="70" t="str">
        <f>'SlNr für Antrag §24a'!H431</f>
        <v>Mineralfaserabfälle mit gefahrenrelevanten Fasereigenschaften</v>
      </c>
      <c r="E435" s="70" t="str">
        <f>'SlNr für Antrag §24a'!I431</f>
        <v>Asbestabfälle, Asbeststäube</v>
      </c>
      <c r="F435" s="69" t="str">
        <f>IF(AND('SlNr für Antrag §24a'!S431="x",'SlNr für Antrag §24a'!T431="x"),'SlNr für Antrag §24a'!U431,IF('SlNr für Antrag §24a'!S431="x","--",IF('SlNr für Antrag §24a'!T431="x",'SlNr für Antrag §24a'!U431,"**")))</f>
        <v>**</v>
      </c>
      <c r="G435" s="69" t="str">
        <f>(IF('SlNr für Antrag §24a'!AL431&lt;&gt;"",'SlNr für Antrag §24a'!AL431&amp;K435,IF(K435&lt;&gt;"",K435,IF('SlNr für Antrag §24a'!V431="X","?","**"))))</f>
        <v>**</v>
      </c>
      <c r="H435" s="131"/>
      <c r="I435" s="124"/>
      <c r="J435" s="118">
        <f>'SlNr für Antrag §24a'!AM431</f>
        <v>0</v>
      </c>
      <c r="K435" s="121"/>
      <c r="L435" s="121" t="str">
        <f>'SlNr für Antrag §24a'!AT431</f>
        <v>Ja</v>
      </c>
      <c r="M435" s="161" t="str">
        <f>'SlNr für Antrag §24a'!AV431</f>
        <v>-</v>
      </c>
      <c r="N435" s="157" t="str">
        <f>IF('SlNr für Antrag §24a'!AU431&gt;0,"Wird auto. genehmigt!","")</f>
        <v/>
      </c>
      <c r="P435" s="96" t="str">
        <f>'SlNr für Antrag §24a'!AP431</f>
        <v/>
      </c>
      <c r="R435" s="143"/>
      <c r="S435" s="143"/>
      <c r="T435" s="143"/>
      <c r="U435" s="143"/>
      <c r="V435" s="143"/>
      <c r="W435" s="143"/>
      <c r="X435" s="143"/>
      <c r="Y435" s="143"/>
      <c r="Z435" s="143"/>
      <c r="AA435" s="143"/>
    </row>
    <row r="436" spans="1:27" ht="34.200000000000003" x14ac:dyDescent="0.25">
      <c r="A436" s="70">
        <f>'SlNr für Antrag §24a'!B432</f>
        <v>31437</v>
      </c>
      <c r="B436" s="70" t="str">
        <f>'SlNr für Antrag §24a'!C432</f>
        <v>41</v>
      </c>
      <c r="C436" s="70" t="str">
        <f>IF('SlNr für Antrag §24a'!D432&lt;&gt;"",'SlNr für Antrag §24a'!D432,"")</f>
        <v>gn</v>
      </c>
      <c r="D436" s="70" t="str">
        <f>'SlNr für Antrag §24a'!H432</f>
        <v>Mineralfaserabfälle mit gefahrenrelevanten Fasereigenschaften</v>
      </c>
      <c r="E436" s="70" t="str">
        <f>'SlNr für Antrag §24a'!I432</f>
        <v>künstliche Mineralfaserabfälle</v>
      </c>
      <c r="F436" s="69" t="str">
        <f>IF(AND('SlNr für Antrag §24a'!S432="x",'SlNr für Antrag §24a'!T432="x"),'SlNr für Antrag §24a'!U432,IF('SlNr für Antrag §24a'!S432="x","--",IF('SlNr für Antrag §24a'!T432="x",'SlNr für Antrag §24a'!U432,"**")))</f>
        <v>**</v>
      </c>
      <c r="G436" s="69" t="str">
        <f>(IF('SlNr für Antrag §24a'!AL432&lt;&gt;"",'SlNr für Antrag §24a'!AL432&amp;K436,IF(K436&lt;&gt;"",K436,IF('SlNr für Antrag §24a'!V432="X","?","**"))))</f>
        <v>**</v>
      </c>
      <c r="H436" s="131"/>
      <c r="I436" s="124"/>
      <c r="J436" s="118">
        <f>'SlNr für Antrag §24a'!AM432</f>
        <v>0</v>
      </c>
      <c r="K436" s="121"/>
      <c r="L436" s="121" t="str">
        <f>'SlNr für Antrag §24a'!AT432</f>
        <v>Ja</v>
      </c>
      <c r="M436" s="161" t="str">
        <f>'SlNr für Antrag §24a'!AV432</f>
        <v>-</v>
      </c>
      <c r="N436" s="157" t="str">
        <f>IF('SlNr für Antrag §24a'!AU432&gt;0,"Wird auto. genehmigt!","")</f>
        <v/>
      </c>
      <c r="P436" s="96" t="str">
        <f>'SlNr für Antrag §24a'!AP432</f>
        <v/>
      </c>
      <c r="R436" s="143"/>
      <c r="S436" s="143"/>
      <c r="T436" s="143"/>
      <c r="U436" s="143"/>
      <c r="V436" s="143"/>
      <c r="W436" s="143"/>
      <c r="X436" s="143"/>
      <c r="Y436" s="143"/>
      <c r="Z436" s="143"/>
      <c r="AA436" s="143"/>
    </row>
    <row r="437" spans="1:27" ht="34.200000000000003" x14ac:dyDescent="0.25">
      <c r="A437" s="70">
        <f>'SlNr für Antrag §24a'!B433</f>
        <v>31437</v>
      </c>
      <c r="B437" s="70" t="str">
        <f>'SlNr für Antrag §24a'!C433</f>
        <v>42</v>
      </c>
      <c r="C437" s="70" t="str">
        <f>IF('SlNr für Antrag §24a'!D433&lt;&gt;"",'SlNr für Antrag §24a'!D433,"")</f>
        <v>gn</v>
      </c>
      <c r="D437" s="70" t="str">
        <f>'SlNr für Antrag §24a'!H433</f>
        <v>Mineralfaserabfälle mit gefahrenrelevanten Fasereigenschaften</v>
      </c>
      <c r="E437" s="70" t="str">
        <f>'SlNr für Antrag §24a'!I433</f>
        <v>Steinwolle</v>
      </c>
      <c r="F437" s="69" t="str">
        <f>IF(AND('SlNr für Antrag §24a'!S433="x",'SlNr für Antrag §24a'!T433="x"),'SlNr für Antrag §24a'!U433,IF('SlNr für Antrag §24a'!S433="x","--",IF('SlNr für Antrag §24a'!T433="x",'SlNr für Antrag §24a'!U433,"**")))</f>
        <v>**</v>
      </c>
      <c r="G437" s="69" t="str">
        <f>(IF('SlNr für Antrag §24a'!AL433&lt;&gt;"",'SlNr für Antrag §24a'!AL433&amp;K437,IF(K437&lt;&gt;"",K437,IF('SlNr für Antrag §24a'!V433="X","?","**"))))</f>
        <v>**</v>
      </c>
      <c r="H437" s="131"/>
      <c r="I437" s="124"/>
      <c r="J437" s="118">
        <f>'SlNr für Antrag §24a'!AM433</f>
        <v>0</v>
      </c>
      <c r="K437" s="121"/>
      <c r="L437" s="121" t="str">
        <f>'SlNr für Antrag §24a'!AT433</f>
        <v>Ja</v>
      </c>
      <c r="M437" s="161" t="str">
        <f>'SlNr für Antrag §24a'!AV433</f>
        <v>-</v>
      </c>
      <c r="N437" s="157" t="str">
        <f>IF('SlNr für Antrag §24a'!AU433&gt;0,"Wird auto. genehmigt!","")</f>
        <v/>
      </c>
      <c r="P437" s="96" t="str">
        <f>'SlNr für Antrag §24a'!AP433</f>
        <v/>
      </c>
      <c r="R437" s="143"/>
      <c r="S437" s="143"/>
      <c r="T437" s="143"/>
      <c r="U437" s="143"/>
      <c r="V437" s="143"/>
      <c r="W437" s="143"/>
      <c r="X437" s="143"/>
      <c r="Y437" s="143"/>
      <c r="Z437" s="143"/>
      <c r="AA437" s="143"/>
    </row>
    <row r="438" spans="1:27" ht="34.200000000000003" x14ac:dyDescent="0.25">
      <c r="A438" s="70">
        <f>'SlNr für Antrag §24a'!B434</f>
        <v>31437</v>
      </c>
      <c r="B438" s="70" t="str">
        <f>'SlNr für Antrag §24a'!C434</f>
        <v>43</v>
      </c>
      <c r="C438" s="70" t="str">
        <f>IF('SlNr für Antrag §24a'!D434&lt;&gt;"",'SlNr für Antrag §24a'!D434,"")</f>
        <v>gn</v>
      </c>
      <c r="D438" s="70" t="str">
        <f>'SlNr für Antrag §24a'!H434</f>
        <v>Mineralfaserabfälle mit gefahrenrelevanten Fasereigenschaften</v>
      </c>
      <c r="E438" s="70" t="str">
        <f>'SlNr für Antrag §24a'!I434</f>
        <v>Glaswolle</v>
      </c>
      <c r="F438" s="69" t="str">
        <f>IF(AND('SlNr für Antrag §24a'!S434="x",'SlNr für Antrag §24a'!T434="x"),'SlNr für Antrag §24a'!U434,IF('SlNr für Antrag §24a'!S434="x","--",IF('SlNr für Antrag §24a'!T434="x",'SlNr für Antrag §24a'!U434,"**")))</f>
        <v>**</v>
      </c>
      <c r="G438" s="69" t="str">
        <f>(IF('SlNr für Antrag §24a'!AL434&lt;&gt;"",'SlNr für Antrag §24a'!AL434&amp;K438,IF(K438&lt;&gt;"",K438,IF('SlNr für Antrag §24a'!V434="X","?","**"))))</f>
        <v>**</v>
      </c>
      <c r="H438" s="131"/>
      <c r="I438" s="124"/>
      <c r="J438" s="118">
        <f>'SlNr für Antrag §24a'!AM434</f>
        <v>0</v>
      </c>
      <c r="K438" s="121"/>
      <c r="L438" s="121" t="str">
        <f>'SlNr für Antrag §24a'!AT434</f>
        <v>Ja</v>
      </c>
      <c r="M438" s="161" t="str">
        <f>'SlNr für Antrag §24a'!AV434</f>
        <v>-</v>
      </c>
      <c r="N438" s="157" t="str">
        <f>IF('SlNr für Antrag §24a'!AU434&gt;0,"Wird auto. genehmigt!","")</f>
        <v/>
      </c>
      <c r="P438" s="96" t="str">
        <f>'SlNr für Antrag §24a'!AP434</f>
        <v/>
      </c>
      <c r="R438" s="143"/>
      <c r="S438" s="143"/>
      <c r="T438" s="143"/>
      <c r="U438" s="143"/>
      <c r="V438" s="143"/>
      <c r="W438" s="143"/>
      <c r="X438" s="143"/>
      <c r="Y438" s="143"/>
      <c r="Z438" s="143"/>
      <c r="AA438" s="143"/>
    </row>
    <row r="439" spans="1:27" ht="34.200000000000003" x14ac:dyDescent="0.25">
      <c r="A439" s="70">
        <f>'SlNr für Antrag §24a'!B435</f>
        <v>31437</v>
      </c>
      <c r="B439" s="70" t="str">
        <f>'SlNr für Antrag §24a'!C435</f>
        <v>44</v>
      </c>
      <c r="C439" s="70" t="str">
        <f>IF('SlNr für Antrag §24a'!D435&lt;&gt;"",'SlNr für Antrag §24a'!D435,"")</f>
        <v>gn</v>
      </c>
      <c r="D439" s="70" t="str">
        <f>'SlNr für Antrag §24a'!H435</f>
        <v>Mineralfaserabfälle mit gefahrenrelevanten Fasereigenschaften</v>
      </c>
      <c r="E439" s="70" t="str">
        <f>'SlNr für Antrag §24a'!I435</f>
        <v>Mischungen aus Steinwolle und Glaswolle</v>
      </c>
      <c r="F439" s="69" t="str">
        <f>IF(AND('SlNr für Antrag §24a'!S435="x",'SlNr für Antrag §24a'!T435="x"),'SlNr für Antrag §24a'!U435,IF('SlNr für Antrag §24a'!S435="x","--",IF('SlNr für Antrag §24a'!T435="x",'SlNr für Antrag §24a'!U435,"**")))</f>
        <v>**</v>
      </c>
      <c r="G439" s="69" t="str">
        <f>(IF('SlNr für Antrag §24a'!AL435&lt;&gt;"",'SlNr für Antrag §24a'!AL435&amp;K439,IF(K439&lt;&gt;"",K439,IF('SlNr für Antrag §24a'!V435="X","?","**"))))</f>
        <v>**</v>
      </c>
      <c r="H439" s="131"/>
      <c r="I439" s="124"/>
      <c r="J439" s="118">
        <f>'SlNr für Antrag §24a'!AM435</f>
        <v>0</v>
      </c>
      <c r="K439" s="121"/>
      <c r="L439" s="121" t="str">
        <f>'SlNr für Antrag §24a'!AT435</f>
        <v>Ja</v>
      </c>
      <c r="M439" s="161" t="str">
        <f>'SlNr für Antrag §24a'!AV435</f>
        <v>-</v>
      </c>
      <c r="N439" s="157" t="str">
        <f>IF('SlNr für Antrag §24a'!AU435&gt;0,"Wird auto. genehmigt!","")</f>
        <v/>
      </c>
      <c r="P439" s="96" t="str">
        <f>'SlNr für Antrag §24a'!AP435</f>
        <v/>
      </c>
      <c r="R439" s="143"/>
      <c r="S439" s="143"/>
      <c r="T439" s="143"/>
      <c r="U439" s="143"/>
      <c r="V439" s="143"/>
      <c r="W439" s="143"/>
      <c r="X439" s="143"/>
      <c r="Y439" s="143"/>
      <c r="Z439" s="143"/>
      <c r="AA439" s="143"/>
    </row>
    <row r="440" spans="1:27" ht="34.200000000000003" x14ac:dyDescent="0.25">
      <c r="A440" s="70">
        <f>'SlNr für Antrag §24a'!B436</f>
        <v>31437</v>
      </c>
      <c r="B440" s="70" t="str">
        <f>'SlNr für Antrag §24a'!C436</f>
        <v>91</v>
      </c>
      <c r="C440" s="70" t="str">
        <f>IF('SlNr für Antrag §24a'!D436&lt;&gt;"",'SlNr für Antrag §24a'!D436,"")</f>
        <v>gn</v>
      </c>
      <c r="D440" s="70" t="str">
        <f>'SlNr für Antrag §24a'!H436</f>
        <v>Mineralfaserabfälle mit gefahrenrelevanten Fasereigenschaften</v>
      </c>
      <c r="E440" s="70" t="str">
        <f>'SlNr für Antrag §24a'!I436</f>
        <v>verfestigt, immobilisiert oder stabilisiert</v>
      </c>
      <c r="F440" s="69" t="str">
        <f>IF(AND('SlNr für Antrag §24a'!S436="x",'SlNr für Antrag §24a'!T436="x"),'SlNr für Antrag §24a'!U436,IF('SlNr für Antrag §24a'!S436="x","--",IF('SlNr für Antrag §24a'!T436="x",'SlNr für Antrag §24a'!U436,"**")))</f>
        <v>**</v>
      </c>
      <c r="G440" s="69" t="str">
        <f>(IF('SlNr für Antrag §24a'!AL436&lt;&gt;"",'SlNr für Antrag §24a'!AL436&amp;K440,IF(K440&lt;&gt;"",K440,IF('SlNr für Antrag §24a'!V436="X","?","**"))))</f>
        <v>**</v>
      </c>
      <c r="H440" s="131"/>
      <c r="I440" s="124"/>
      <c r="J440" s="118">
        <f>'SlNr für Antrag §24a'!AM436</f>
        <v>0</v>
      </c>
      <c r="K440" s="121"/>
      <c r="L440" s="121" t="str">
        <f>'SlNr für Antrag §24a'!AT436</f>
        <v>Ja</v>
      </c>
      <c r="M440" s="161" t="str">
        <f>'SlNr für Antrag §24a'!AV436</f>
        <v>-</v>
      </c>
      <c r="N440" s="157" t="str">
        <f>IF('SlNr für Antrag §24a'!AU436&gt;0,"Wird auto. genehmigt!","")</f>
        <v/>
      </c>
      <c r="P440" s="96" t="str">
        <f>'SlNr für Antrag §24a'!AP436</f>
        <v/>
      </c>
      <c r="R440" s="143"/>
      <c r="S440" s="143"/>
      <c r="T440" s="143"/>
      <c r="U440" s="143"/>
      <c r="V440" s="143"/>
      <c r="W440" s="143"/>
      <c r="X440" s="143"/>
      <c r="Y440" s="143"/>
      <c r="Z440" s="143"/>
      <c r="AA440" s="143"/>
    </row>
    <row r="441" spans="1:27" x14ac:dyDescent="0.25">
      <c r="A441" s="70">
        <f>'SlNr für Antrag §24a'!B437</f>
        <v>31438</v>
      </c>
      <c r="B441" s="70" t="str">
        <f>'SlNr für Antrag §24a'!C437</f>
        <v/>
      </c>
      <c r="C441" s="70" t="str">
        <f>IF('SlNr für Antrag §24a'!D437&lt;&gt;"",'SlNr für Antrag §24a'!D437,"")</f>
        <v/>
      </c>
      <c r="D441" s="70" t="str">
        <f>'SlNr für Antrag §24a'!H437</f>
        <v>Gips</v>
      </c>
      <c r="E441" s="70" t="str">
        <f>'SlNr für Antrag §24a'!I437</f>
        <v xml:space="preserve"> </v>
      </c>
      <c r="F441" s="69" t="str">
        <f>IF(AND('SlNr für Antrag §24a'!S437="x",'SlNr für Antrag §24a'!T437="x"),'SlNr für Antrag §24a'!U437,IF('SlNr für Antrag §24a'!S437="x","--",IF('SlNr für Antrag §24a'!T437="x",'SlNr für Antrag §24a'!U437,"**")))</f>
        <v>--</v>
      </c>
      <c r="G441" s="69" t="str">
        <f>(IF('SlNr für Antrag §24a'!AL437&lt;&gt;"",'SlNr für Antrag §24a'!AL437&amp;K441,IF(K441&lt;&gt;"",K441,IF('SlNr für Antrag §24a'!V437="X","?","**"))))</f>
        <v>**</v>
      </c>
      <c r="H441" s="131"/>
      <c r="I441" s="124"/>
      <c r="J441" s="118">
        <f>'SlNr für Antrag §24a'!AM437</f>
        <v>0</v>
      </c>
      <c r="K441" s="121"/>
      <c r="L441" s="121" t="str">
        <f>'SlNr für Antrag §24a'!AT437</f>
        <v>Nein</v>
      </c>
      <c r="M441" s="161" t="str">
        <f>'SlNr für Antrag §24a'!AV437</f>
        <v>-</v>
      </c>
      <c r="N441" s="157" t="str">
        <f>IF('SlNr für Antrag §24a'!AU437&gt;0,"Wird auto. genehmigt!","")</f>
        <v/>
      </c>
      <c r="P441" s="96" t="str">
        <f>'SlNr für Antrag §24a'!AP437</f>
        <v>X</v>
      </c>
      <c r="R441" s="143"/>
      <c r="S441" s="143"/>
      <c r="T441" s="143"/>
      <c r="U441" s="143"/>
      <c r="V441" s="143"/>
      <c r="W441" s="143"/>
      <c r="X441" s="143"/>
      <c r="Y441" s="143"/>
      <c r="Z441" s="143"/>
      <c r="AA441" s="143"/>
    </row>
    <row r="442" spans="1:27" ht="22.8" x14ac:dyDescent="0.25">
      <c r="A442" s="70">
        <f>'SlNr für Antrag §24a'!B438</f>
        <v>31438</v>
      </c>
      <c r="B442" s="70" t="str">
        <f>'SlNr für Antrag §24a'!C438</f>
        <v>91</v>
      </c>
      <c r="C442" s="70" t="str">
        <f>IF('SlNr für Antrag §24a'!D438&lt;&gt;"",'SlNr für Antrag §24a'!D438,"")</f>
        <v/>
      </c>
      <c r="D442" s="70" t="str">
        <f>'SlNr für Antrag §24a'!H438</f>
        <v>Gips</v>
      </c>
      <c r="E442" s="70" t="str">
        <f>'SlNr für Antrag §24a'!I438</f>
        <v>verfestigt, immobilisiert oder stabilisiert</v>
      </c>
      <c r="F442" s="69" t="str">
        <f>IF(AND('SlNr für Antrag §24a'!S438="x",'SlNr für Antrag §24a'!T438="x"),'SlNr für Antrag §24a'!U438,IF('SlNr für Antrag §24a'!S438="x","--",IF('SlNr für Antrag §24a'!T438="x",'SlNr für Antrag §24a'!U438,"**")))</f>
        <v>**</v>
      </c>
      <c r="G442" s="69" t="str">
        <f>(IF('SlNr für Antrag §24a'!AL438&lt;&gt;"",'SlNr für Antrag §24a'!AL438&amp;K442,IF(K442&lt;&gt;"",K442,IF('SlNr für Antrag §24a'!V438="X","?","**"))))</f>
        <v>**</v>
      </c>
      <c r="H442" s="131"/>
      <c r="I442" s="124"/>
      <c r="J442" s="118">
        <f>'SlNr für Antrag §24a'!AM438</f>
        <v>0</v>
      </c>
      <c r="K442" s="121"/>
      <c r="L442" s="121" t="str">
        <f>'SlNr für Antrag §24a'!AT438</f>
        <v>Ja</v>
      </c>
      <c r="M442" s="161" t="str">
        <f>'SlNr für Antrag §24a'!AV438</f>
        <v>-</v>
      </c>
      <c r="N442" s="157" t="str">
        <f>IF('SlNr für Antrag §24a'!AU438&gt;0,"Wird auto. genehmigt!","")</f>
        <v/>
      </c>
      <c r="P442" s="96" t="str">
        <f>'SlNr für Antrag §24a'!AP438</f>
        <v/>
      </c>
      <c r="R442" s="143"/>
      <c r="S442" s="143"/>
      <c r="T442" s="143"/>
      <c r="U442" s="143"/>
      <c r="V442" s="143"/>
      <c r="W442" s="143"/>
      <c r="X442" s="143"/>
      <c r="Y442" s="143"/>
      <c r="Z442" s="143"/>
      <c r="AA442" s="143"/>
    </row>
    <row r="443" spans="1:27" ht="22.8" x14ac:dyDescent="0.25">
      <c r="A443" s="70">
        <f>'SlNr für Antrag §24a'!B439</f>
        <v>31439</v>
      </c>
      <c r="B443" s="70" t="str">
        <f>'SlNr für Antrag §24a'!C439</f>
        <v/>
      </c>
      <c r="C443" s="70" t="str">
        <f>IF('SlNr für Antrag §24a'!D439&lt;&gt;"",'SlNr für Antrag §24a'!D439,"")</f>
        <v>g</v>
      </c>
      <c r="D443" s="70" t="str">
        <f>'SlNr für Antrag §24a'!H439</f>
        <v>mineralische Rückstände aus der Gasreinigung</v>
      </c>
      <c r="E443" s="70" t="str">
        <f>'SlNr für Antrag §24a'!I439</f>
        <v xml:space="preserve"> </v>
      </c>
      <c r="F443" s="69" t="str">
        <f>IF(AND('SlNr für Antrag §24a'!S439="x",'SlNr für Antrag §24a'!T439="x"),'SlNr für Antrag §24a'!U439,IF('SlNr für Antrag §24a'!S439="x","--",IF('SlNr für Antrag §24a'!T439="x",'SlNr für Antrag §24a'!U439,"**")))</f>
        <v>**</v>
      </c>
      <c r="G443" s="69" t="str">
        <f>(IF('SlNr für Antrag §24a'!AL439&lt;&gt;"",'SlNr für Antrag §24a'!AL439&amp;K443,IF(K443&lt;&gt;"",K443,IF('SlNr für Antrag §24a'!V439="X","?","**"))))</f>
        <v>**</v>
      </c>
      <c r="H443" s="131"/>
      <c r="I443" s="124"/>
      <c r="J443" s="118">
        <f>'SlNr für Antrag §24a'!AM439</f>
        <v>0</v>
      </c>
      <c r="K443" s="121"/>
      <c r="L443" s="121" t="str">
        <f>'SlNr für Antrag §24a'!AT439</f>
        <v>Ja</v>
      </c>
      <c r="M443" s="161" t="str">
        <f>'SlNr für Antrag §24a'!AV439</f>
        <v>-</v>
      </c>
      <c r="N443" s="157" t="str">
        <f>IF('SlNr für Antrag §24a'!AU439&gt;0,"Wird auto. genehmigt!","")</f>
        <v/>
      </c>
      <c r="P443" s="96" t="str">
        <f>'SlNr für Antrag §24a'!AP439</f>
        <v/>
      </c>
      <c r="R443" s="143"/>
      <c r="S443" s="143"/>
      <c r="T443" s="143"/>
      <c r="U443" s="143"/>
      <c r="V443" s="143"/>
      <c r="W443" s="143"/>
      <c r="X443" s="143"/>
      <c r="Y443" s="143"/>
      <c r="Z443" s="143"/>
      <c r="AA443" s="143"/>
    </row>
    <row r="444" spans="1:27" ht="22.8" x14ac:dyDescent="0.25">
      <c r="A444" s="70">
        <f>'SlNr für Antrag §24a'!B440</f>
        <v>31439</v>
      </c>
      <c r="B444" s="70" t="str">
        <f>'SlNr für Antrag §24a'!C440</f>
        <v>88</v>
      </c>
      <c r="C444" s="70" t="str">
        <f>IF('SlNr für Antrag §24a'!D440&lt;&gt;"",'SlNr für Antrag §24a'!D440,"")</f>
        <v/>
      </c>
      <c r="D444" s="70" t="str">
        <f>'SlNr für Antrag §24a'!H440</f>
        <v>mineralische Rückstände aus der Gasreinigung</v>
      </c>
      <c r="E444" s="70" t="str">
        <f>'SlNr für Antrag §24a'!I440</f>
        <v>ausgestuft</v>
      </c>
      <c r="F444" s="69" t="str">
        <f>IF(AND('SlNr für Antrag §24a'!S440="x",'SlNr für Antrag §24a'!T440="x"),'SlNr für Antrag §24a'!U440,IF('SlNr für Antrag §24a'!S440="x","--",IF('SlNr für Antrag §24a'!T440="x",'SlNr für Antrag §24a'!U440,"**")))</f>
        <v>**</v>
      </c>
      <c r="G444" s="69" t="str">
        <f>(IF('SlNr für Antrag §24a'!AL440&lt;&gt;"",'SlNr für Antrag §24a'!AL440&amp;K444,IF(K444&lt;&gt;"",K444,IF('SlNr für Antrag §24a'!V440="X","?","**"))))</f>
        <v>**</v>
      </c>
      <c r="H444" s="131"/>
      <c r="I444" s="124"/>
      <c r="J444" s="118">
        <f>'SlNr für Antrag §24a'!AM440</f>
        <v>0</v>
      </c>
      <c r="K444" s="121"/>
      <c r="L444" s="121" t="str">
        <f>'SlNr für Antrag §24a'!AT440</f>
        <v>Ja</v>
      </c>
      <c r="M444" s="161" t="str">
        <f>'SlNr für Antrag §24a'!AV440</f>
        <v>-</v>
      </c>
      <c r="N444" s="157" t="str">
        <f>IF('SlNr für Antrag §24a'!AU440&gt;0,"Wird auto. genehmigt!","")</f>
        <v/>
      </c>
      <c r="P444" s="96" t="str">
        <f>'SlNr für Antrag §24a'!AP440</f>
        <v/>
      </c>
      <c r="R444" s="143"/>
      <c r="S444" s="143"/>
      <c r="T444" s="143"/>
      <c r="U444" s="143"/>
      <c r="V444" s="143"/>
      <c r="W444" s="143"/>
      <c r="X444" s="143"/>
      <c r="Y444" s="143"/>
      <c r="Z444" s="143"/>
      <c r="AA444" s="143"/>
    </row>
    <row r="445" spans="1:27" ht="22.8" x14ac:dyDescent="0.25">
      <c r="A445" s="70">
        <f>'SlNr für Antrag §24a'!B441</f>
        <v>31439</v>
      </c>
      <c r="B445" s="70" t="str">
        <f>'SlNr für Antrag §24a'!C441</f>
        <v>91</v>
      </c>
      <c r="C445" s="70" t="str">
        <f>IF('SlNr für Antrag §24a'!D441&lt;&gt;"",'SlNr für Antrag §24a'!D441,"")</f>
        <v>g</v>
      </c>
      <c r="D445" s="70" t="str">
        <f>'SlNr für Antrag §24a'!H441</f>
        <v>mineralische Rückstände aus der Gasreinigung</v>
      </c>
      <c r="E445" s="70" t="str">
        <f>'SlNr für Antrag §24a'!I441</f>
        <v>verfestigt, immobilisiert oder stabilisiert</v>
      </c>
      <c r="F445" s="69" t="str">
        <f>IF(AND('SlNr für Antrag §24a'!S441="x",'SlNr für Antrag §24a'!T441="x"),'SlNr für Antrag §24a'!U441,IF('SlNr für Antrag §24a'!S441="x","--",IF('SlNr für Antrag §24a'!T441="x",'SlNr für Antrag §24a'!U441,"**")))</f>
        <v>**</v>
      </c>
      <c r="G445" s="69" t="str">
        <f>(IF('SlNr für Antrag §24a'!AL441&lt;&gt;"",'SlNr für Antrag §24a'!AL441&amp;K445,IF(K445&lt;&gt;"",K445,IF('SlNr für Antrag §24a'!V441="X","?","**"))))</f>
        <v>**</v>
      </c>
      <c r="H445" s="131"/>
      <c r="I445" s="124"/>
      <c r="J445" s="118">
        <f>'SlNr für Antrag §24a'!AM441</f>
        <v>0</v>
      </c>
      <c r="K445" s="121"/>
      <c r="L445" s="121" t="str">
        <f>'SlNr für Antrag §24a'!AT441</f>
        <v>Ja</v>
      </c>
      <c r="M445" s="161" t="str">
        <f>'SlNr für Antrag §24a'!AV441</f>
        <v>-</v>
      </c>
      <c r="N445" s="157" t="str">
        <f>IF('SlNr für Antrag §24a'!AU441&gt;0,"Wird auto. genehmigt!","")</f>
        <v/>
      </c>
      <c r="P445" s="96" t="str">
        <f>'SlNr für Antrag §24a'!AP441</f>
        <v/>
      </c>
      <c r="R445" s="143"/>
      <c r="S445" s="143"/>
      <c r="T445" s="143"/>
      <c r="U445" s="143"/>
      <c r="V445" s="143"/>
      <c r="W445" s="143"/>
      <c r="X445" s="143"/>
      <c r="Y445" s="143"/>
      <c r="Z445" s="143"/>
      <c r="AA445" s="143"/>
    </row>
    <row r="446" spans="1:27" ht="34.200000000000003" x14ac:dyDescent="0.25">
      <c r="A446" s="70">
        <f>'SlNr für Antrag §24a'!B442</f>
        <v>31440</v>
      </c>
      <c r="B446" s="70" t="str">
        <f>'SlNr für Antrag §24a'!C442</f>
        <v/>
      </c>
      <c r="C446" s="70" t="str">
        <f>IF('SlNr für Antrag §24a'!D442&lt;&gt;"",'SlNr für Antrag §24a'!D442,"")</f>
        <v>g</v>
      </c>
      <c r="D446" s="70" t="str">
        <f>'SlNr für Antrag §24a'!H442</f>
        <v>Strahlmittelrückstände mit anwendungsspezifisch schädlichen Beimengungen</v>
      </c>
      <c r="E446" s="70" t="str">
        <f>'SlNr für Antrag §24a'!I442</f>
        <v xml:space="preserve"> </v>
      </c>
      <c r="F446" s="69" t="str">
        <f>IF(AND('SlNr für Antrag §24a'!S442="x",'SlNr für Antrag §24a'!T442="x"),'SlNr für Antrag §24a'!U442,IF('SlNr für Antrag §24a'!S442="x","--",IF('SlNr für Antrag §24a'!T442="x",'SlNr für Antrag §24a'!U442,"**")))</f>
        <v>**</v>
      </c>
      <c r="G446" s="69" t="str">
        <f>(IF('SlNr für Antrag §24a'!AL442&lt;&gt;"",'SlNr für Antrag §24a'!AL442&amp;K446,IF(K446&lt;&gt;"",K446,IF('SlNr für Antrag §24a'!V442="X","?","**"))))</f>
        <v>**</v>
      </c>
      <c r="H446" s="131"/>
      <c r="I446" s="124"/>
      <c r="J446" s="118">
        <f>'SlNr für Antrag §24a'!AM442</f>
        <v>0</v>
      </c>
      <c r="K446" s="121"/>
      <c r="L446" s="121" t="str">
        <f>'SlNr für Antrag §24a'!AT442</f>
        <v>Ja</v>
      </c>
      <c r="M446" s="161" t="str">
        <f>'SlNr für Antrag §24a'!AV442</f>
        <v>-</v>
      </c>
      <c r="N446" s="157" t="str">
        <f>IF('SlNr für Antrag §24a'!AU442&gt;0,"Wird auto. genehmigt!","")</f>
        <v/>
      </c>
      <c r="P446" s="96" t="str">
        <f>'SlNr für Antrag §24a'!AP442</f>
        <v/>
      </c>
      <c r="R446" s="143"/>
      <c r="S446" s="143"/>
      <c r="T446" s="143"/>
      <c r="U446" s="143"/>
      <c r="V446" s="143"/>
      <c r="W446" s="143"/>
      <c r="X446" s="143"/>
      <c r="Y446" s="143"/>
      <c r="Z446" s="143"/>
      <c r="AA446" s="143"/>
    </row>
    <row r="447" spans="1:27" ht="34.200000000000003" x14ac:dyDescent="0.25">
      <c r="A447" s="70">
        <f>'SlNr für Antrag §24a'!B443</f>
        <v>31440</v>
      </c>
      <c r="B447" s="70" t="str">
        <f>'SlNr für Antrag §24a'!C443</f>
        <v>88</v>
      </c>
      <c r="C447" s="70" t="str">
        <f>IF('SlNr für Antrag §24a'!D443&lt;&gt;"",'SlNr für Antrag §24a'!D443,"")</f>
        <v/>
      </c>
      <c r="D447" s="70" t="str">
        <f>'SlNr für Antrag §24a'!H443</f>
        <v>Strahlmittelrückstände mit anwendungsspezifisch schädlichen Beimengungen</v>
      </c>
      <c r="E447" s="70" t="str">
        <f>'SlNr für Antrag §24a'!I443</f>
        <v>ausgestuft</v>
      </c>
      <c r="F447" s="69" t="str">
        <f>IF(AND('SlNr für Antrag §24a'!S443="x",'SlNr für Antrag §24a'!T443="x"),'SlNr für Antrag §24a'!U443,IF('SlNr für Antrag §24a'!S443="x","--",IF('SlNr für Antrag §24a'!T443="x",'SlNr für Antrag §24a'!U443,"**")))</f>
        <v>**</v>
      </c>
      <c r="G447" s="69" t="str">
        <f>(IF('SlNr für Antrag §24a'!AL443&lt;&gt;"",'SlNr für Antrag §24a'!AL443&amp;K447,IF(K447&lt;&gt;"",K447,IF('SlNr für Antrag §24a'!V443="X","?","**"))))</f>
        <v>**</v>
      </c>
      <c r="H447" s="131"/>
      <c r="I447" s="124"/>
      <c r="J447" s="118">
        <f>'SlNr für Antrag §24a'!AM443</f>
        <v>0</v>
      </c>
      <c r="K447" s="121"/>
      <c r="L447" s="121" t="str">
        <f>'SlNr für Antrag §24a'!AT443</f>
        <v>Ja</v>
      </c>
      <c r="M447" s="161" t="str">
        <f>'SlNr für Antrag §24a'!AV443</f>
        <v>-</v>
      </c>
      <c r="N447" s="157" t="str">
        <f>IF('SlNr für Antrag §24a'!AU443&gt;0,"Wird auto. genehmigt!","")</f>
        <v/>
      </c>
      <c r="P447" s="96" t="str">
        <f>'SlNr für Antrag §24a'!AP443</f>
        <v/>
      </c>
      <c r="R447" s="143"/>
      <c r="S447" s="143"/>
      <c r="T447" s="143"/>
      <c r="U447" s="143"/>
      <c r="V447" s="143"/>
      <c r="W447" s="143"/>
      <c r="X447" s="143"/>
      <c r="Y447" s="143"/>
      <c r="Z447" s="143"/>
      <c r="AA447" s="143"/>
    </row>
    <row r="448" spans="1:27" ht="34.200000000000003" x14ac:dyDescent="0.25">
      <c r="A448" s="70">
        <f>'SlNr für Antrag §24a'!B444</f>
        <v>31440</v>
      </c>
      <c r="B448" s="70" t="str">
        <f>'SlNr für Antrag §24a'!C444</f>
        <v>91</v>
      </c>
      <c r="C448" s="70" t="str">
        <f>IF('SlNr für Antrag §24a'!D444&lt;&gt;"",'SlNr für Antrag §24a'!D444,"")</f>
        <v>g</v>
      </c>
      <c r="D448" s="70" t="str">
        <f>'SlNr für Antrag §24a'!H444</f>
        <v>Strahlmittelrückstände mit anwendungsspezifisch schädlichen Beimengungen</v>
      </c>
      <c r="E448" s="70" t="str">
        <f>'SlNr für Antrag §24a'!I444</f>
        <v>verfestigt, immobilisiert oder stabilisiert</v>
      </c>
      <c r="F448" s="69" t="str">
        <f>IF(AND('SlNr für Antrag §24a'!S444="x",'SlNr für Antrag §24a'!T444="x"),'SlNr für Antrag §24a'!U444,IF('SlNr für Antrag §24a'!S444="x","--",IF('SlNr für Antrag §24a'!T444="x",'SlNr für Antrag §24a'!U444,"**")))</f>
        <v>**</v>
      </c>
      <c r="G448" s="69" t="str">
        <f>(IF('SlNr für Antrag §24a'!AL444&lt;&gt;"",'SlNr für Antrag §24a'!AL444&amp;K448,IF(K448&lt;&gt;"",K448,IF('SlNr für Antrag §24a'!V444="X","?","**"))))</f>
        <v>**</v>
      </c>
      <c r="H448" s="131"/>
      <c r="I448" s="124"/>
      <c r="J448" s="118">
        <f>'SlNr für Antrag §24a'!AM444</f>
        <v>0</v>
      </c>
      <c r="K448" s="121"/>
      <c r="L448" s="121" t="str">
        <f>'SlNr für Antrag §24a'!AT444</f>
        <v>Ja</v>
      </c>
      <c r="M448" s="161" t="str">
        <f>'SlNr für Antrag §24a'!AV444</f>
        <v>-</v>
      </c>
      <c r="N448" s="157" t="str">
        <f>IF('SlNr für Antrag §24a'!AU444&gt;0,"Wird auto. genehmigt!","")</f>
        <v/>
      </c>
      <c r="P448" s="96" t="str">
        <f>'SlNr für Antrag §24a'!AP444</f>
        <v/>
      </c>
      <c r="R448" s="143"/>
      <c r="S448" s="143"/>
      <c r="T448" s="143"/>
      <c r="U448" s="143"/>
      <c r="V448" s="143"/>
      <c r="W448" s="143"/>
      <c r="X448" s="143"/>
      <c r="Y448" s="143"/>
      <c r="Z448" s="143"/>
      <c r="AA448" s="143"/>
    </row>
    <row r="449" spans="1:27" ht="22.8" x14ac:dyDescent="0.25">
      <c r="A449" s="70">
        <f>'SlNr für Antrag §24a'!B445</f>
        <v>31441</v>
      </c>
      <c r="B449" s="70" t="str">
        <f>'SlNr für Antrag §24a'!C445</f>
        <v/>
      </c>
      <c r="C449" s="70" t="str">
        <f>IF('SlNr für Antrag §24a'!D445&lt;&gt;"",'SlNr für Antrag §24a'!D445,"")</f>
        <v>g</v>
      </c>
      <c r="D449" s="70" t="str">
        <f>'SlNr für Antrag §24a'!H445</f>
        <v>Brandschutt mit schädlichen Verunreinigungen</v>
      </c>
      <c r="E449" s="70" t="str">
        <f>'SlNr für Antrag §24a'!I445</f>
        <v xml:space="preserve"> </v>
      </c>
      <c r="F449" s="69" t="str">
        <f>IF(AND('SlNr für Antrag §24a'!S445="x",'SlNr für Antrag §24a'!T445="x"),'SlNr für Antrag §24a'!U445,IF('SlNr für Antrag §24a'!S445="x","--",IF('SlNr für Antrag §24a'!T445="x",'SlNr für Antrag §24a'!U445,"**")))</f>
        <v>**</v>
      </c>
      <c r="G449" s="69" t="str">
        <f>(IF('SlNr für Antrag §24a'!AL445&lt;&gt;"",'SlNr für Antrag §24a'!AL445&amp;K449,IF(K449&lt;&gt;"",K449,IF('SlNr für Antrag §24a'!V445="X","?","**"))))</f>
        <v>**</v>
      </c>
      <c r="H449" s="131"/>
      <c r="I449" s="124"/>
      <c r="J449" s="118">
        <f>'SlNr für Antrag §24a'!AM445</f>
        <v>0</v>
      </c>
      <c r="K449" s="121"/>
      <c r="L449" s="121" t="str">
        <f>'SlNr für Antrag §24a'!AT445</f>
        <v>Ja</v>
      </c>
      <c r="M449" s="161" t="str">
        <f>'SlNr für Antrag §24a'!AV445</f>
        <v>-</v>
      </c>
      <c r="N449" s="157" t="str">
        <f>IF('SlNr für Antrag §24a'!AU445&gt;0,"Wird auto. genehmigt!","")</f>
        <v/>
      </c>
      <c r="P449" s="96" t="str">
        <f>'SlNr für Antrag §24a'!AP445</f>
        <v/>
      </c>
      <c r="R449" s="143"/>
      <c r="S449" s="143"/>
      <c r="T449" s="143"/>
      <c r="U449" s="143"/>
      <c r="V449" s="143"/>
      <c r="W449" s="143"/>
      <c r="X449" s="143"/>
      <c r="Y449" s="143"/>
      <c r="Z449" s="143"/>
      <c r="AA449" s="143"/>
    </row>
    <row r="450" spans="1:27" ht="45.6" x14ac:dyDescent="0.25">
      <c r="A450" s="70">
        <f>'SlNr für Antrag §24a'!B446</f>
        <v>31441</v>
      </c>
      <c r="B450" s="70" t="str">
        <f>'SlNr für Antrag §24a'!C446</f>
        <v>19</v>
      </c>
      <c r="C450" s="70" t="str">
        <f>IF('SlNr für Antrag §24a'!D446&lt;&gt;"",'SlNr für Antrag §24a'!D446,"")</f>
        <v/>
      </c>
      <c r="D450" s="70" t="str">
        <f>'SlNr für Antrag §24a'!H446</f>
        <v>Brandschutt mit schädlichen Verunreinigungen</v>
      </c>
      <c r="E450" s="70" t="str">
        <f>'SlNr für Antrag §24a'!I446</f>
        <v>Brandschutt von nicht gewerblichen Objekten, nicht gefährlich bei Ablagerung auf Massenabfalldeponien</v>
      </c>
      <c r="F450" s="69" t="str">
        <f>IF(AND('SlNr für Antrag §24a'!S446="x",'SlNr für Antrag §24a'!T446="x"),'SlNr für Antrag §24a'!U446,IF('SlNr für Antrag §24a'!S446="x","--",IF('SlNr für Antrag §24a'!T446="x",'SlNr für Antrag §24a'!U446,"**")))</f>
        <v>**</v>
      </c>
      <c r="G450" s="69" t="str">
        <f>(IF('SlNr für Antrag §24a'!AL446&lt;&gt;"",'SlNr für Antrag §24a'!AL446&amp;K450,IF(K450&lt;&gt;"",K450,IF('SlNr für Antrag §24a'!V446="X","?","**"))))</f>
        <v>**</v>
      </c>
      <c r="H450" s="131"/>
      <c r="I450" s="124"/>
      <c r="J450" s="118">
        <f>'SlNr für Antrag §24a'!AM446</f>
        <v>0</v>
      </c>
      <c r="K450" s="121"/>
      <c r="L450" s="121" t="str">
        <f>'SlNr für Antrag §24a'!AT446</f>
        <v>Ja</v>
      </c>
      <c r="M450" s="161" t="str">
        <f>'SlNr für Antrag §24a'!AV446</f>
        <v>-</v>
      </c>
      <c r="N450" s="157" t="str">
        <f>IF('SlNr für Antrag §24a'!AU446&gt;0,"Wird auto. genehmigt!","")</f>
        <v/>
      </c>
      <c r="P450" s="96" t="str">
        <f>'SlNr für Antrag §24a'!AP446</f>
        <v/>
      </c>
      <c r="R450" s="143"/>
      <c r="S450" s="143"/>
      <c r="T450" s="143"/>
      <c r="U450" s="143"/>
      <c r="V450" s="143"/>
      <c r="W450" s="143"/>
      <c r="X450" s="143"/>
      <c r="Y450" s="143"/>
      <c r="Z450" s="143"/>
      <c r="AA450" s="143"/>
    </row>
    <row r="451" spans="1:27" ht="22.8" x14ac:dyDescent="0.25">
      <c r="A451" s="70">
        <f>'SlNr für Antrag §24a'!B447</f>
        <v>31441</v>
      </c>
      <c r="B451" s="70" t="str">
        <f>'SlNr für Antrag §24a'!C447</f>
        <v>91</v>
      </c>
      <c r="C451" s="70" t="str">
        <f>IF('SlNr für Antrag §24a'!D447&lt;&gt;"",'SlNr für Antrag §24a'!D447,"")</f>
        <v>g</v>
      </c>
      <c r="D451" s="70" t="str">
        <f>'SlNr für Antrag §24a'!H447</f>
        <v>Brandschutt mit schädlichen Verunreinigungen</v>
      </c>
      <c r="E451" s="70" t="str">
        <f>'SlNr für Antrag §24a'!I447</f>
        <v>verfestigt, immobilisiert oder stabilisiert</v>
      </c>
      <c r="F451" s="69" t="str">
        <f>IF(AND('SlNr für Antrag §24a'!S447="x",'SlNr für Antrag §24a'!T447="x"),'SlNr für Antrag §24a'!U447,IF('SlNr für Antrag §24a'!S447="x","--",IF('SlNr für Antrag §24a'!T447="x",'SlNr für Antrag §24a'!U447,"**")))</f>
        <v>**</v>
      </c>
      <c r="G451" s="69" t="str">
        <f>(IF('SlNr für Antrag §24a'!AL447&lt;&gt;"",'SlNr für Antrag §24a'!AL447&amp;K451,IF(K451&lt;&gt;"",K451,IF('SlNr für Antrag §24a'!V447="X","?","**"))))</f>
        <v>**</v>
      </c>
      <c r="H451" s="131"/>
      <c r="I451" s="124"/>
      <c r="J451" s="118">
        <f>'SlNr für Antrag §24a'!AM447</f>
        <v>0</v>
      </c>
      <c r="K451" s="121"/>
      <c r="L451" s="121" t="str">
        <f>'SlNr für Antrag §24a'!AT447</f>
        <v>Ja</v>
      </c>
      <c r="M451" s="161" t="str">
        <f>'SlNr für Antrag §24a'!AV447</f>
        <v>-</v>
      </c>
      <c r="N451" s="157" t="str">
        <f>IF('SlNr für Antrag §24a'!AU447&gt;0,"Wird auto. genehmigt!","")</f>
        <v/>
      </c>
      <c r="P451" s="96" t="str">
        <f>'SlNr für Antrag §24a'!AP447</f>
        <v/>
      </c>
      <c r="R451" s="143"/>
      <c r="S451" s="143"/>
      <c r="T451" s="143"/>
      <c r="U451" s="143"/>
      <c r="V451" s="143"/>
      <c r="W451" s="143"/>
      <c r="X451" s="143"/>
      <c r="Y451" s="143"/>
      <c r="Z451" s="143"/>
      <c r="AA451" s="143"/>
    </row>
    <row r="452" spans="1:27" x14ac:dyDescent="0.25">
      <c r="A452" s="70">
        <f>'SlNr für Antrag §24a'!B448</f>
        <v>31442</v>
      </c>
      <c r="B452" s="70" t="str">
        <f>'SlNr für Antrag §24a'!C448</f>
        <v/>
      </c>
      <c r="C452" s="70" t="str">
        <f>IF('SlNr für Antrag §24a'!D448&lt;&gt;"",'SlNr für Antrag §24a'!D448,"")</f>
        <v/>
      </c>
      <c r="D452" s="70" t="str">
        <f>'SlNr für Antrag §24a'!H448</f>
        <v>Kieselsäure- und Quarzabfälle</v>
      </c>
      <c r="E452" s="70" t="str">
        <f>'SlNr für Antrag §24a'!I448</f>
        <v xml:space="preserve"> </v>
      </c>
      <c r="F452" s="69" t="str">
        <f>IF(AND('SlNr für Antrag §24a'!S448="x",'SlNr für Antrag §24a'!T448="x"),'SlNr für Antrag §24a'!U448,IF('SlNr für Antrag §24a'!S448="x","--",IF('SlNr für Antrag §24a'!T448="x",'SlNr für Antrag §24a'!U448,"**")))</f>
        <v>--</v>
      </c>
      <c r="G452" s="69" t="str">
        <f>(IF('SlNr für Antrag §24a'!AL448&lt;&gt;"",'SlNr für Antrag §24a'!AL448&amp;K452,IF(K452&lt;&gt;"",K452,IF('SlNr für Antrag §24a'!V448="X","?","**"))))</f>
        <v>**</v>
      </c>
      <c r="H452" s="131"/>
      <c r="I452" s="124"/>
      <c r="J452" s="118">
        <f>'SlNr für Antrag §24a'!AM448</f>
        <v>0</v>
      </c>
      <c r="K452" s="121"/>
      <c r="L452" s="121" t="str">
        <f>'SlNr für Antrag §24a'!AT448</f>
        <v>Nein</v>
      </c>
      <c r="M452" s="161" t="str">
        <f>'SlNr für Antrag §24a'!AV448</f>
        <v>-</v>
      </c>
      <c r="N452" s="157" t="str">
        <f>IF('SlNr für Antrag §24a'!AU448&gt;0,"Wird auto. genehmigt!","")</f>
        <v/>
      </c>
      <c r="P452" s="96" t="str">
        <f>'SlNr für Antrag §24a'!AP448</f>
        <v>X</v>
      </c>
      <c r="R452" s="143"/>
      <c r="S452" s="143"/>
      <c r="T452" s="143"/>
      <c r="U452" s="143"/>
      <c r="V452" s="143"/>
      <c r="W452" s="143"/>
      <c r="X452" s="143"/>
      <c r="Y452" s="143"/>
      <c r="Z452" s="143"/>
      <c r="AA452" s="143"/>
    </row>
    <row r="453" spans="1:27" x14ac:dyDescent="0.25">
      <c r="A453" s="70">
        <f>'SlNr für Antrag §24a'!B449</f>
        <v>31442</v>
      </c>
      <c r="B453" s="70" t="str">
        <f>'SlNr für Antrag §24a'!C449</f>
        <v>77</v>
      </c>
      <c r="C453" s="70" t="str">
        <f>IF('SlNr für Antrag §24a'!D449&lt;&gt;"",'SlNr für Antrag §24a'!D449,"")</f>
        <v>g</v>
      </c>
      <c r="D453" s="70" t="str">
        <f>'SlNr für Antrag §24a'!H449</f>
        <v>Kieselsäure- und Quarzabfälle</v>
      </c>
      <c r="E453" s="70" t="str">
        <f>'SlNr für Antrag §24a'!I449</f>
        <v>gefährlich kontaminiert</v>
      </c>
      <c r="F453" s="69" t="str">
        <f>IF(AND('SlNr für Antrag §24a'!S449="x",'SlNr für Antrag §24a'!T449="x"),'SlNr für Antrag §24a'!U449,IF('SlNr für Antrag §24a'!S449="x","--",IF('SlNr für Antrag §24a'!T449="x",'SlNr für Antrag §24a'!U449,"**")))</f>
        <v>**</v>
      </c>
      <c r="G453" s="69" t="str">
        <f>(IF('SlNr für Antrag §24a'!AL449&lt;&gt;"",'SlNr für Antrag §24a'!AL449&amp;K453,IF(K453&lt;&gt;"",K453,IF('SlNr für Antrag §24a'!V449="X","?","**"))))</f>
        <v>**</v>
      </c>
      <c r="H453" s="131"/>
      <c r="I453" s="124"/>
      <c r="J453" s="118">
        <f>'SlNr für Antrag §24a'!AM449</f>
        <v>0</v>
      </c>
      <c r="K453" s="121"/>
      <c r="L453" s="121" t="str">
        <f>'SlNr für Antrag §24a'!AT449</f>
        <v>Ja</v>
      </c>
      <c r="M453" s="161" t="str">
        <f>'SlNr für Antrag §24a'!AV449</f>
        <v>-</v>
      </c>
      <c r="N453" s="157" t="str">
        <f>IF('SlNr für Antrag §24a'!AU449&gt;0,"Wird auto. genehmigt!","")</f>
        <v/>
      </c>
      <c r="P453" s="96" t="str">
        <f>'SlNr für Antrag §24a'!AP449</f>
        <v/>
      </c>
      <c r="R453" s="143"/>
      <c r="S453" s="143"/>
      <c r="T453" s="143"/>
      <c r="U453" s="143"/>
      <c r="V453" s="143"/>
      <c r="W453" s="143"/>
      <c r="X453" s="143"/>
      <c r="Y453" s="143"/>
      <c r="Z453" s="143"/>
      <c r="AA453" s="143"/>
    </row>
    <row r="454" spans="1:27" ht="22.8" x14ac:dyDescent="0.25">
      <c r="A454" s="70">
        <f>'SlNr für Antrag §24a'!B450</f>
        <v>31442</v>
      </c>
      <c r="B454" s="70" t="str">
        <f>'SlNr für Antrag §24a'!C450</f>
        <v>91</v>
      </c>
      <c r="C454" s="70" t="str">
        <f>IF('SlNr für Antrag §24a'!D450&lt;&gt;"",'SlNr für Antrag §24a'!D450,"")</f>
        <v/>
      </c>
      <c r="D454" s="70" t="str">
        <f>'SlNr für Antrag §24a'!H450</f>
        <v>Kieselsäure- und Quarzabfälle</v>
      </c>
      <c r="E454" s="70" t="str">
        <f>'SlNr für Antrag §24a'!I450</f>
        <v>verfestigt, immobilisiert oder stabilisiert</v>
      </c>
      <c r="F454" s="69" t="str">
        <f>IF(AND('SlNr für Antrag §24a'!S450="x",'SlNr für Antrag §24a'!T450="x"),'SlNr für Antrag §24a'!U450,IF('SlNr für Antrag §24a'!S450="x","--",IF('SlNr für Antrag §24a'!T450="x",'SlNr für Antrag §24a'!U450,"**")))</f>
        <v>**</v>
      </c>
      <c r="G454" s="69" t="str">
        <f>(IF('SlNr für Antrag §24a'!AL450&lt;&gt;"",'SlNr für Antrag §24a'!AL450&amp;K454,IF(K454&lt;&gt;"",K454,IF('SlNr für Antrag §24a'!V450="X","?","**"))))</f>
        <v>**</v>
      </c>
      <c r="H454" s="131"/>
      <c r="I454" s="124"/>
      <c r="J454" s="118">
        <f>'SlNr für Antrag §24a'!AM450</f>
        <v>0</v>
      </c>
      <c r="K454" s="121"/>
      <c r="L454" s="121" t="str">
        <f>'SlNr für Antrag §24a'!AT450</f>
        <v>Ja</v>
      </c>
      <c r="M454" s="161" t="str">
        <f>'SlNr für Antrag §24a'!AV450</f>
        <v>-</v>
      </c>
      <c r="N454" s="157" t="str">
        <f>IF('SlNr für Antrag §24a'!AU450&gt;0,"Wird auto. genehmigt!","")</f>
        <v/>
      </c>
      <c r="P454" s="96" t="str">
        <f>'SlNr für Antrag §24a'!AP450</f>
        <v/>
      </c>
      <c r="R454" s="143"/>
      <c r="S454" s="143"/>
      <c r="T454" s="143"/>
      <c r="U454" s="143"/>
      <c r="V454" s="143"/>
      <c r="W454" s="143"/>
      <c r="X454" s="143"/>
      <c r="Y454" s="143"/>
      <c r="Z454" s="143"/>
      <c r="AA454" s="143"/>
    </row>
    <row r="455" spans="1:27" x14ac:dyDescent="0.25">
      <c r="A455" s="70">
        <f>'SlNr für Antrag §24a'!B451</f>
        <v>31444</v>
      </c>
      <c r="B455" s="70" t="str">
        <f>'SlNr für Antrag §24a'!C451</f>
        <v/>
      </c>
      <c r="C455" s="70" t="str">
        <f>IF('SlNr für Antrag §24a'!D451&lt;&gt;"",'SlNr für Antrag §24a'!D451,"")</f>
        <v/>
      </c>
      <c r="D455" s="70" t="str">
        <f>'SlNr für Antrag §24a'!H451</f>
        <v>Schleifmittel</v>
      </c>
      <c r="E455" s="70" t="str">
        <f>'SlNr für Antrag §24a'!I451</f>
        <v xml:space="preserve"> </v>
      </c>
      <c r="F455" s="69" t="str">
        <f>IF(AND('SlNr für Antrag §24a'!S451="x",'SlNr für Antrag §24a'!T451="x"),'SlNr für Antrag §24a'!U451,IF('SlNr für Antrag §24a'!S451="x","--",IF('SlNr für Antrag §24a'!T451="x",'SlNr für Antrag §24a'!U451,"**")))</f>
        <v>--</v>
      </c>
      <c r="G455" s="69" t="str">
        <f>(IF('SlNr für Antrag §24a'!AL451&lt;&gt;"",'SlNr für Antrag §24a'!AL451&amp;K455,IF(K455&lt;&gt;"",K455,IF('SlNr für Antrag §24a'!V451="X","?","**"))))</f>
        <v>**</v>
      </c>
      <c r="H455" s="131"/>
      <c r="I455" s="124"/>
      <c r="J455" s="118">
        <f>'SlNr für Antrag §24a'!AM451</f>
        <v>0</v>
      </c>
      <c r="K455" s="121"/>
      <c r="L455" s="121" t="str">
        <f>'SlNr für Antrag §24a'!AT451</f>
        <v>Nein</v>
      </c>
      <c r="M455" s="161" t="str">
        <f>'SlNr für Antrag §24a'!AV451</f>
        <v>-</v>
      </c>
      <c r="N455" s="157" t="str">
        <f>IF('SlNr für Antrag §24a'!AU451&gt;0,"Wird auto. genehmigt!","")</f>
        <v/>
      </c>
      <c r="P455" s="96" t="str">
        <f>'SlNr für Antrag §24a'!AP451</f>
        <v>X</v>
      </c>
      <c r="R455" s="143"/>
      <c r="S455" s="143"/>
      <c r="T455" s="143"/>
      <c r="U455" s="143"/>
      <c r="V455" s="143"/>
      <c r="W455" s="143"/>
      <c r="X455" s="143"/>
      <c r="Y455" s="143"/>
      <c r="Z455" s="143"/>
      <c r="AA455" s="143"/>
    </row>
    <row r="456" spans="1:27" x14ac:dyDescent="0.25">
      <c r="A456" s="70">
        <f>'SlNr für Antrag §24a'!B452</f>
        <v>31444</v>
      </c>
      <c r="B456" s="70" t="str">
        <f>'SlNr für Antrag §24a'!C452</f>
        <v>77</v>
      </c>
      <c r="C456" s="70" t="str">
        <f>IF('SlNr für Antrag §24a'!D452&lt;&gt;"",'SlNr für Antrag §24a'!D452,"")</f>
        <v>g</v>
      </c>
      <c r="D456" s="70" t="str">
        <f>'SlNr für Antrag §24a'!H452</f>
        <v>Schleifmittel</v>
      </c>
      <c r="E456" s="70" t="str">
        <f>'SlNr für Antrag §24a'!I452</f>
        <v>gefährlich kontaminiert</v>
      </c>
      <c r="F456" s="69" t="str">
        <f>IF(AND('SlNr für Antrag §24a'!S452="x",'SlNr für Antrag §24a'!T452="x"),'SlNr für Antrag §24a'!U452,IF('SlNr für Antrag §24a'!S452="x","--",IF('SlNr für Antrag §24a'!T452="x",'SlNr für Antrag §24a'!U452,"**")))</f>
        <v>**</v>
      </c>
      <c r="G456" s="69" t="str">
        <f>(IF('SlNr für Antrag §24a'!AL452&lt;&gt;"",'SlNr für Antrag §24a'!AL452&amp;K456,IF(K456&lt;&gt;"",K456,IF('SlNr für Antrag §24a'!V452="X","?","**"))))</f>
        <v>**</v>
      </c>
      <c r="H456" s="131"/>
      <c r="I456" s="124"/>
      <c r="J456" s="118">
        <f>'SlNr für Antrag §24a'!AM452</f>
        <v>0</v>
      </c>
      <c r="K456" s="121"/>
      <c r="L456" s="121" t="str">
        <f>'SlNr für Antrag §24a'!AT452</f>
        <v>Ja</v>
      </c>
      <c r="M456" s="161" t="str">
        <f>'SlNr für Antrag §24a'!AV452</f>
        <v>-</v>
      </c>
      <c r="N456" s="157" t="str">
        <f>IF('SlNr für Antrag §24a'!AU452&gt;0,"Wird auto. genehmigt!","")</f>
        <v/>
      </c>
      <c r="P456" s="96" t="str">
        <f>'SlNr für Antrag §24a'!AP452</f>
        <v/>
      </c>
      <c r="R456" s="143"/>
      <c r="S456" s="143"/>
      <c r="T456" s="143"/>
      <c r="U456" s="143"/>
      <c r="V456" s="143"/>
      <c r="W456" s="143"/>
      <c r="X456" s="143"/>
      <c r="Y456" s="143"/>
      <c r="Z456" s="143"/>
      <c r="AA456" s="143"/>
    </row>
    <row r="457" spans="1:27" ht="22.8" x14ac:dyDescent="0.25">
      <c r="A457" s="70">
        <f>'SlNr für Antrag §24a'!B453</f>
        <v>31444</v>
      </c>
      <c r="B457" s="70" t="str">
        <f>'SlNr für Antrag §24a'!C453</f>
        <v>91</v>
      </c>
      <c r="C457" s="70" t="str">
        <f>IF('SlNr für Antrag §24a'!D453&lt;&gt;"",'SlNr für Antrag §24a'!D453,"")</f>
        <v/>
      </c>
      <c r="D457" s="70" t="str">
        <f>'SlNr für Antrag §24a'!H453</f>
        <v>Schleifmittel</v>
      </c>
      <c r="E457" s="70" t="str">
        <f>'SlNr für Antrag §24a'!I453</f>
        <v>verfestigt, immobilisiert oder stabilisiert</v>
      </c>
      <c r="F457" s="69" t="str">
        <f>IF(AND('SlNr für Antrag §24a'!S453="x",'SlNr für Antrag §24a'!T453="x"),'SlNr für Antrag §24a'!U453,IF('SlNr für Antrag §24a'!S453="x","--",IF('SlNr für Antrag §24a'!T453="x",'SlNr für Antrag §24a'!U453,"**")))</f>
        <v>**</v>
      </c>
      <c r="G457" s="69" t="str">
        <f>(IF('SlNr für Antrag §24a'!AL453&lt;&gt;"",'SlNr für Antrag §24a'!AL453&amp;K457,IF(K457&lt;&gt;"",K457,IF('SlNr für Antrag §24a'!V453="X","?","**"))))</f>
        <v>**</v>
      </c>
      <c r="H457" s="131"/>
      <c r="I457" s="124"/>
      <c r="J457" s="118">
        <f>'SlNr für Antrag §24a'!AM453</f>
        <v>0</v>
      </c>
      <c r="K457" s="121"/>
      <c r="L457" s="121" t="str">
        <f>'SlNr für Antrag §24a'!AT453</f>
        <v>Ja</v>
      </c>
      <c r="M457" s="161" t="str">
        <f>'SlNr für Antrag §24a'!AV453</f>
        <v>-</v>
      </c>
      <c r="N457" s="157" t="str">
        <f>IF('SlNr für Antrag §24a'!AU453&gt;0,"Wird auto. genehmigt!","")</f>
        <v/>
      </c>
      <c r="P457" s="96" t="str">
        <f>'SlNr für Antrag §24a'!AP453</f>
        <v/>
      </c>
      <c r="R457" s="143"/>
      <c r="S457" s="143"/>
      <c r="T457" s="143"/>
      <c r="U457" s="143"/>
      <c r="V457" s="143"/>
      <c r="W457" s="143"/>
      <c r="X457" s="143"/>
      <c r="Y457" s="143"/>
      <c r="Z457" s="143"/>
      <c r="AA457" s="143"/>
    </row>
    <row r="458" spans="1:27" ht="34.200000000000003" x14ac:dyDescent="0.25">
      <c r="A458" s="70">
        <f>'SlNr für Antrag §24a'!B454</f>
        <v>31445</v>
      </c>
      <c r="B458" s="70" t="str">
        <f>'SlNr für Antrag §24a'!C454</f>
        <v/>
      </c>
      <c r="C458" s="70" t="str">
        <f>IF('SlNr für Antrag §24a'!D454&lt;&gt;"",'SlNr für Antrag §24a'!D454,"")</f>
        <v>g</v>
      </c>
      <c r="D458" s="70" t="str">
        <f>'SlNr für Antrag §24a'!H454</f>
        <v>Gipsabfälle mit produktionsspezifisch schädlichen Beimengungen</v>
      </c>
      <c r="E458" s="70" t="str">
        <f>'SlNr für Antrag §24a'!I454</f>
        <v xml:space="preserve"> </v>
      </c>
      <c r="F458" s="69" t="str">
        <f>IF(AND('SlNr für Antrag §24a'!S454="x",'SlNr für Antrag §24a'!T454="x"),'SlNr für Antrag §24a'!U454,IF('SlNr für Antrag §24a'!S454="x","--",IF('SlNr für Antrag §24a'!T454="x",'SlNr für Antrag §24a'!U454,"**")))</f>
        <v>**</v>
      </c>
      <c r="G458" s="69" t="str">
        <f>(IF('SlNr für Antrag §24a'!AL454&lt;&gt;"",'SlNr für Antrag §24a'!AL454&amp;K458,IF(K458&lt;&gt;"",K458,IF('SlNr für Antrag §24a'!V454="X","?","**"))))</f>
        <v>**</v>
      </c>
      <c r="H458" s="131"/>
      <c r="I458" s="124"/>
      <c r="J458" s="118">
        <f>'SlNr für Antrag §24a'!AM454</f>
        <v>0</v>
      </c>
      <c r="K458" s="121"/>
      <c r="L458" s="121" t="str">
        <f>'SlNr für Antrag §24a'!AT454</f>
        <v>Ja</v>
      </c>
      <c r="M458" s="161" t="str">
        <f>'SlNr für Antrag §24a'!AV454</f>
        <v>-</v>
      </c>
      <c r="N458" s="157" t="str">
        <f>IF('SlNr für Antrag §24a'!AU454&gt;0,"Wird auto. genehmigt!","")</f>
        <v/>
      </c>
      <c r="P458" s="96" t="str">
        <f>'SlNr für Antrag §24a'!AP454</f>
        <v/>
      </c>
      <c r="R458" s="143"/>
      <c r="S458" s="143"/>
      <c r="T458" s="143"/>
      <c r="U458" s="143"/>
      <c r="V458" s="143"/>
      <c r="W458" s="143"/>
      <c r="X458" s="143"/>
      <c r="Y458" s="143"/>
      <c r="Z458" s="143"/>
      <c r="AA458" s="143"/>
    </row>
    <row r="459" spans="1:27" ht="34.200000000000003" x14ac:dyDescent="0.25">
      <c r="A459" s="70">
        <f>'SlNr für Antrag §24a'!B455</f>
        <v>31445</v>
      </c>
      <c r="B459" s="70" t="str">
        <f>'SlNr für Antrag §24a'!C455</f>
        <v>91</v>
      </c>
      <c r="C459" s="70" t="str">
        <f>IF('SlNr für Antrag §24a'!D455&lt;&gt;"",'SlNr für Antrag §24a'!D455,"")</f>
        <v>g</v>
      </c>
      <c r="D459" s="70" t="str">
        <f>'SlNr für Antrag §24a'!H455</f>
        <v>Gipsabfälle mit produktionsspezifisch schädlichen Beimengungen</v>
      </c>
      <c r="E459" s="70" t="str">
        <f>'SlNr für Antrag §24a'!I455</f>
        <v>verfestigt, immobilisiert oder stabilisiert</v>
      </c>
      <c r="F459" s="69" t="str">
        <f>IF(AND('SlNr für Antrag §24a'!S455="x",'SlNr für Antrag §24a'!T455="x"),'SlNr für Antrag §24a'!U455,IF('SlNr für Antrag §24a'!S455="x","--",IF('SlNr für Antrag §24a'!T455="x",'SlNr für Antrag §24a'!U455,"**")))</f>
        <v>**</v>
      </c>
      <c r="G459" s="69" t="str">
        <f>(IF('SlNr für Antrag §24a'!AL455&lt;&gt;"",'SlNr für Antrag §24a'!AL455&amp;K459,IF(K459&lt;&gt;"",K459,IF('SlNr für Antrag §24a'!V455="X","?","**"))))</f>
        <v>**</v>
      </c>
      <c r="H459" s="131"/>
      <c r="I459" s="124"/>
      <c r="J459" s="118">
        <f>'SlNr für Antrag §24a'!AM455</f>
        <v>0</v>
      </c>
      <c r="K459" s="121"/>
      <c r="L459" s="121" t="str">
        <f>'SlNr für Antrag §24a'!AT455</f>
        <v>Ja</v>
      </c>
      <c r="M459" s="161" t="str">
        <f>'SlNr für Antrag §24a'!AV455</f>
        <v>-</v>
      </c>
      <c r="N459" s="157" t="str">
        <f>IF('SlNr für Antrag §24a'!AU455&gt;0,"Wird auto. genehmigt!","")</f>
        <v/>
      </c>
      <c r="P459" s="96" t="str">
        <f>'SlNr für Antrag §24a'!AP455</f>
        <v/>
      </c>
      <c r="R459" s="143"/>
      <c r="S459" s="143"/>
      <c r="T459" s="143"/>
      <c r="U459" s="143"/>
      <c r="V459" s="143"/>
      <c r="W459" s="143"/>
      <c r="X459" s="143"/>
      <c r="Y459" s="143"/>
      <c r="Z459" s="143"/>
      <c r="AA459" s="143"/>
    </row>
    <row r="460" spans="1:27" ht="45.6" x14ac:dyDescent="0.25">
      <c r="A460" s="70">
        <f>'SlNr für Antrag §24a'!B456</f>
        <v>31446</v>
      </c>
      <c r="B460" s="70" t="str">
        <f>'SlNr für Antrag §24a'!C456</f>
        <v/>
      </c>
      <c r="C460" s="70" t="str">
        <f>IF('SlNr für Antrag §24a'!D456&lt;&gt;"",'SlNr für Antrag §24a'!D456,"")</f>
        <v/>
      </c>
      <c r="D460" s="70" t="str">
        <f>'SlNr für Antrag §24a'!H456</f>
        <v>Kieselsäure- und Quarzabfälle mit produktionsspezifischen Beimengungen, vorwiegend organisch</v>
      </c>
      <c r="E460" s="70" t="str">
        <f>'SlNr für Antrag §24a'!I456</f>
        <v xml:space="preserve"> </v>
      </c>
      <c r="F460" s="69" t="str">
        <f>IF(AND('SlNr für Antrag §24a'!S456="x",'SlNr für Antrag §24a'!T456="x"),'SlNr für Antrag §24a'!U456,IF('SlNr für Antrag §24a'!S456="x","--",IF('SlNr für Antrag §24a'!T456="x",'SlNr für Antrag §24a'!U456,"**")))</f>
        <v>--</v>
      </c>
      <c r="G460" s="69" t="str">
        <f>(IF('SlNr für Antrag §24a'!AL456&lt;&gt;"",'SlNr für Antrag §24a'!AL456&amp;K460,IF(K460&lt;&gt;"",K460,IF('SlNr für Antrag §24a'!V456="X","?","**"))))</f>
        <v>**</v>
      </c>
      <c r="H460" s="131"/>
      <c r="I460" s="124"/>
      <c r="J460" s="118">
        <f>'SlNr für Antrag §24a'!AM456</f>
        <v>0</v>
      </c>
      <c r="K460" s="121"/>
      <c r="L460" s="121" t="str">
        <f>'SlNr für Antrag §24a'!AT456</f>
        <v>Nein</v>
      </c>
      <c r="M460" s="161" t="str">
        <f>'SlNr für Antrag §24a'!AV456</f>
        <v>-</v>
      </c>
      <c r="N460" s="157" t="str">
        <f>IF('SlNr für Antrag §24a'!AU456&gt;0,"Wird auto. genehmigt!","")</f>
        <v/>
      </c>
      <c r="P460" s="96" t="str">
        <f>'SlNr für Antrag §24a'!AP456</f>
        <v>X</v>
      </c>
      <c r="R460" s="143"/>
      <c r="S460" s="143"/>
      <c r="T460" s="143"/>
      <c r="U460" s="143"/>
      <c r="V460" s="143"/>
      <c r="W460" s="143"/>
      <c r="X460" s="143"/>
      <c r="Y460" s="143"/>
      <c r="Z460" s="143"/>
      <c r="AA460" s="143"/>
    </row>
    <row r="461" spans="1:27" ht="45.6" x14ac:dyDescent="0.25">
      <c r="A461" s="70">
        <f>'SlNr für Antrag §24a'!B457</f>
        <v>31446</v>
      </c>
      <c r="B461" s="70" t="str">
        <f>'SlNr für Antrag §24a'!C457</f>
        <v>77</v>
      </c>
      <c r="C461" s="70" t="str">
        <f>IF('SlNr für Antrag §24a'!D457&lt;&gt;"",'SlNr für Antrag §24a'!D457,"")</f>
        <v>g</v>
      </c>
      <c r="D461" s="70" t="str">
        <f>'SlNr für Antrag §24a'!H457</f>
        <v>Kieselsäure- und Quarzabfälle mit produktionsspezifischen Beimengungen, vorwiegend organisch</v>
      </c>
      <c r="E461" s="70" t="str">
        <f>'SlNr für Antrag §24a'!I457</f>
        <v>gefährlich kontaminiert</v>
      </c>
      <c r="F461" s="69" t="str">
        <f>IF(AND('SlNr für Antrag §24a'!S457="x",'SlNr für Antrag §24a'!T457="x"),'SlNr für Antrag §24a'!U457,IF('SlNr für Antrag §24a'!S457="x","--",IF('SlNr für Antrag §24a'!T457="x",'SlNr für Antrag §24a'!U457,"**")))</f>
        <v>**</v>
      </c>
      <c r="G461" s="69" t="str">
        <f>(IF('SlNr für Antrag §24a'!AL457&lt;&gt;"",'SlNr für Antrag §24a'!AL457&amp;K461,IF(K461&lt;&gt;"",K461,IF('SlNr für Antrag §24a'!V457="X","?","**"))))</f>
        <v>**</v>
      </c>
      <c r="H461" s="131"/>
      <c r="I461" s="124"/>
      <c r="J461" s="118">
        <f>'SlNr für Antrag §24a'!AM457</f>
        <v>0</v>
      </c>
      <c r="K461" s="121"/>
      <c r="L461" s="121" t="str">
        <f>'SlNr für Antrag §24a'!AT457</f>
        <v>Ja</v>
      </c>
      <c r="M461" s="161" t="str">
        <f>'SlNr für Antrag §24a'!AV457</f>
        <v>-</v>
      </c>
      <c r="N461" s="157" t="str">
        <f>IF('SlNr für Antrag §24a'!AU457&gt;0,"Wird auto. genehmigt!","")</f>
        <v/>
      </c>
      <c r="P461" s="96" t="str">
        <f>'SlNr für Antrag §24a'!AP457</f>
        <v/>
      </c>
      <c r="R461" s="143"/>
      <c r="S461" s="143"/>
      <c r="T461" s="143"/>
      <c r="U461" s="143"/>
      <c r="V461" s="143"/>
      <c r="W461" s="143"/>
      <c r="X461" s="143"/>
      <c r="Y461" s="143"/>
      <c r="Z461" s="143"/>
      <c r="AA461" s="143"/>
    </row>
    <row r="462" spans="1:27" ht="45.6" x14ac:dyDescent="0.25">
      <c r="A462" s="70">
        <f>'SlNr für Antrag §24a'!B458</f>
        <v>31446</v>
      </c>
      <c r="B462" s="70" t="str">
        <f>'SlNr für Antrag §24a'!C458</f>
        <v>91</v>
      </c>
      <c r="C462" s="70" t="str">
        <f>IF('SlNr für Antrag §24a'!D458&lt;&gt;"",'SlNr für Antrag §24a'!D458,"")</f>
        <v/>
      </c>
      <c r="D462" s="70" t="str">
        <f>'SlNr für Antrag §24a'!H458</f>
        <v>Kieselsäure- und Quarzabfälle mit produktionsspezifischen Beimengungen, vorwiegend organisch</v>
      </c>
      <c r="E462" s="70" t="str">
        <f>'SlNr für Antrag §24a'!I458</f>
        <v>verfestigt, immobilisiert oder stabilisiert</v>
      </c>
      <c r="F462" s="69" t="str">
        <f>IF(AND('SlNr für Antrag §24a'!S458="x",'SlNr für Antrag §24a'!T458="x"),'SlNr für Antrag §24a'!U458,IF('SlNr für Antrag §24a'!S458="x","--",IF('SlNr für Antrag §24a'!T458="x",'SlNr für Antrag §24a'!U458,"**")))</f>
        <v>**</v>
      </c>
      <c r="G462" s="69" t="str">
        <f>(IF('SlNr für Antrag §24a'!AL458&lt;&gt;"",'SlNr für Antrag §24a'!AL458&amp;K462,IF(K462&lt;&gt;"",K462,IF('SlNr für Antrag §24a'!V458="X","?","**"))))</f>
        <v>**</v>
      </c>
      <c r="H462" s="131"/>
      <c r="I462" s="124"/>
      <c r="J462" s="118">
        <f>'SlNr für Antrag §24a'!AM458</f>
        <v>0</v>
      </c>
      <c r="K462" s="121"/>
      <c r="L462" s="121" t="str">
        <f>'SlNr für Antrag §24a'!AT458</f>
        <v>Ja</v>
      </c>
      <c r="M462" s="161" t="str">
        <f>'SlNr für Antrag §24a'!AV458</f>
        <v>-</v>
      </c>
      <c r="N462" s="157" t="str">
        <f>IF('SlNr für Antrag §24a'!AU458&gt;0,"Wird auto. genehmigt!","")</f>
        <v/>
      </c>
      <c r="P462" s="96" t="str">
        <f>'SlNr für Antrag §24a'!AP458</f>
        <v/>
      </c>
      <c r="R462" s="143"/>
      <c r="S462" s="143"/>
      <c r="T462" s="143"/>
      <c r="U462" s="143"/>
      <c r="V462" s="143"/>
      <c r="W462" s="143"/>
      <c r="X462" s="143"/>
      <c r="Y462" s="143"/>
      <c r="Z462" s="143"/>
      <c r="AA462" s="143"/>
    </row>
    <row r="463" spans="1:27" ht="45.6" x14ac:dyDescent="0.25">
      <c r="A463" s="70">
        <f>'SlNr für Antrag §24a'!B459</f>
        <v>31447</v>
      </c>
      <c r="B463" s="70" t="str">
        <f>'SlNr für Antrag §24a'!C459</f>
        <v/>
      </c>
      <c r="C463" s="70" t="str">
        <f>IF('SlNr für Antrag §24a'!D459&lt;&gt;"",'SlNr für Antrag §24a'!D459,"")</f>
        <v/>
      </c>
      <c r="D463" s="70" t="str">
        <f>'SlNr für Antrag §24a'!H459</f>
        <v>Kieselsäure- und Quarzabfälle mit produktionsspezifischen Beimengungen, vorwiegend anorganisch</v>
      </c>
      <c r="E463" s="70" t="str">
        <f>'SlNr für Antrag §24a'!I459</f>
        <v xml:space="preserve"> </v>
      </c>
      <c r="F463" s="69" t="str">
        <f>IF(AND('SlNr für Antrag §24a'!S459="x",'SlNr für Antrag §24a'!T459="x"),'SlNr für Antrag §24a'!U459,IF('SlNr für Antrag §24a'!S459="x","--",IF('SlNr für Antrag §24a'!T459="x",'SlNr für Antrag §24a'!U459,"**")))</f>
        <v>--</v>
      </c>
      <c r="G463" s="69" t="str">
        <f>(IF('SlNr für Antrag §24a'!AL459&lt;&gt;"",'SlNr für Antrag §24a'!AL459&amp;K463,IF(K463&lt;&gt;"",K463,IF('SlNr für Antrag §24a'!V459="X","?","**"))))</f>
        <v>**</v>
      </c>
      <c r="H463" s="131"/>
      <c r="I463" s="124"/>
      <c r="J463" s="118">
        <f>'SlNr für Antrag §24a'!AM459</f>
        <v>0</v>
      </c>
      <c r="K463" s="121"/>
      <c r="L463" s="121" t="str">
        <f>'SlNr für Antrag §24a'!AT459</f>
        <v>Nein</v>
      </c>
      <c r="M463" s="161" t="str">
        <f>'SlNr für Antrag §24a'!AV459</f>
        <v>-</v>
      </c>
      <c r="N463" s="157" t="str">
        <f>IF('SlNr für Antrag §24a'!AU459&gt;0,"Wird auto. genehmigt!","")</f>
        <v/>
      </c>
      <c r="P463" s="96" t="str">
        <f>'SlNr für Antrag §24a'!AP459</f>
        <v>X</v>
      </c>
      <c r="R463" s="143"/>
      <c r="S463" s="143"/>
      <c r="T463" s="143"/>
      <c r="U463" s="143"/>
      <c r="V463" s="143"/>
      <c r="W463" s="143"/>
      <c r="X463" s="143"/>
      <c r="Y463" s="143"/>
      <c r="Z463" s="143"/>
      <c r="AA463" s="143"/>
    </row>
    <row r="464" spans="1:27" ht="45.6" x14ac:dyDescent="0.25">
      <c r="A464" s="70">
        <f>'SlNr für Antrag §24a'!B460</f>
        <v>31447</v>
      </c>
      <c r="B464" s="70" t="str">
        <f>'SlNr für Antrag §24a'!C460</f>
        <v>77</v>
      </c>
      <c r="C464" s="70" t="str">
        <f>IF('SlNr für Antrag §24a'!D460&lt;&gt;"",'SlNr für Antrag §24a'!D460,"")</f>
        <v>g</v>
      </c>
      <c r="D464" s="70" t="str">
        <f>'SlNr für Antrag §24a'!H460</f>
        <v>Kieselsäure- und Quarzabfälle mit produktionsspezifischen Beimengungen, vorwiegend anorganisch</v>
      </c>
      <c r="E464" s="70" t="str">
        <f>'SlNr für Antrag §24a'!I460</f>
        <v>gefährlich kontaminiert</v>
      </c>
      <c r="F464" s="69" t="str">
        <f>IF(AND('SlNr für Antrag §24a'!S460="x",'SlNr für Antrag §24a'!T460="x"),'SlNr für Antrag §24a'!U460,IF('SlNr für Antrag §24a'!S460="x","--",IF('SlNr für Antrag §24a'!T460="x",'SlNr für Antrag §24a'!U460,"**")))</f>
        <v>**</v>
      </c>
      <c r="G464" s="69" t="str">
        <f>(IF('SlNr für Antrag §24a'!AL460&lt;&gt;"",'SlNr für Antrag §24a'!AL460&amp;K464,IF(K464&lt;&gt;"",K464,IF('SlNr für Antrag §24a'!V460="X","?","**"))))</f>
        <v>**</v>
      </c>
      <c r="H464" s="131"/>
      <c r="I464" s="124"/>
      <c r="J464" s="118">
        <f>'SlNr für Antrag §24a'!AM460</f>
        <v>0</v>
      </c>
      <c r="K464" s="121"/>
      <c r="L464" s="121" t="str">
        <f>'SlNr für Antrag §24a'!AT460</f>
        <v>Ja</v>
      </c>
      <c r="M464" s="161" t="str">
        <f>'SlNr für Antrag §24a'!AV460</f>
        <v>-</v>
      </c>
      <c r="N464" s="157" t="str">
        <f>IF('SlNr für Antrag §24a'!AU460&gt;0,"Wird auto. genehmigt!","")</f>
        <v/>
      </c>
      <c r="P464" s="96" t="str">
        <f>'SlNr für Antrag §24a'!AP460</f>
        <v/>
      </c>
      <c r="R464" s="143"/>
      <c r="S464" s="143"/>
      <c r="T464" s="143"/>
      <c r="U464" s="143"/>
      <c r="V464" s="143"/>
      <c r="W464" s="143"/>
      <c r="X464" s="143"/>
      <c r="Y464" s="143"/>
      <c r="Z464" s="143"/>
      <c r="AA464" s="143"/>
    </row>
    <row r="465" spans="1:27" ht="45.6" x14ac:dyDescent="0.25">
      <c r="A465" s="70">
        <f>'SlNr für Antrag §24a'!B461</f>
        <v>31447</v>
      </c>
      <c r="B465" s="70" t="str">
        <f>'SlNr für Antrag §24a'!C461</f>
        <v>91</v>
      </c>
      <c r="C465" s="70" t="str">
        <f>IF('SlNr für Antrag §24a'!D461&lt;&gt;"",'SlNr für Antrag §24a'!D461,"")</f>
        <v/>
      </c>
      <c r="D465" s="70" t="str">
        <f>'SlNr für Antrag §24a'!H461</f>
        <v>Kieselsäure- und Quarzabfälle mit produktionsspezifischen Beimengungen, vorwiegend anorganisch</v>
      </c>
      <c r="E465" s="70" t="str">
        <f>'SlNr für Antrag §24a'!I461</f>
        <v>verfestigt, immobilisiert oder stabilisiert</v>
      </c>
      <c r="F465" s="69" t="str">
        <f>IF(AND('SlNr für Antrag §24a'!S461="x",'SlNr für Antrag §24a'!T461="x"),'SlNr für Antrag §24a'!U461,IF('SlNr für Antrag §24a'!S461="x","--",IF('SlNr für Antrag §24a'!T461="x",'SlNr für Antrag §24a'!U461,"**")))</f>
        <v>**</v>
      </c>
      <c r="G465" s="69" t="str">
        <f>(IF('SlNr für Antrag §24a'!AL461&lt;&gt;"",'SlNr für Antrag §24a'!AL461&amp;K465,IF(K465&lt;&gt;"",K465,IF('SlNr für Antrag §24a'!V461="X","?","**"))))</f>
        <v>**</v>
      </c>
      <c r="H465" s="131"/>
      <c r="I465" s="124"/>
      <c r="J465" s="118">
        <f>'SlNr für Antrag §24a'!AM461</f>
        <v>0</v>
      </c>
      <c r="K465" s="121"/>
      <c r="L465" s="121" t="str">
        <f>'SlNr für Antrag §24a'!AT461</f>
        <v>Ja</v>
      </c>
      <c r="M465" s="161" t="str">
        <f>'SlNr für Antrag §24a'!AV461</f>
        <v>-</v>
      </c>
      <c r="N465" s="157" t="str">
        <f>IF('SlNr für Antrag §24a'!AU461&gt;0,"Wird auto. genehmigt!","")</f>
        <v/>
      </c>
      <c r="P465" s="96" t="str">
        <f>'SlNr für Antrag §24a'!AP461</f>
        <v/>
      </c>
      <c r="R465" s="143"/>
      <c r="S465" s="143"/>
      <c r="T465" s="143"/>
      <c r="U465" s="143"/>
      <c r="V465" s="143"/>
      <c r="W465" s="143"/>
      <c r="X465" s="143"/>
      <c r="Y465" s="143"/>
      <c r="Z465" s="143"/>
      <c r="AA465" s="143"/>
    </row>
    <row r="466" spans="1:27" x14ac:dyDescent="0.25">
      <c r="A466" s="70">
        <f>'SlNr für Antrag §24a'!B462</f>
        <v>31449</v>
      </c>
      <c r="B466" s="70" t="str">
        <f>'SlNr für Antrag §24a'!C462</f>
        <v/>
      </c>
      <c r="C466" s="70" t="str">
        <f>IF('SlNr für Antrag §24a'!D462&lt;&gt;"",'SlNr für Antrag §24a'!D462,"")</f>
        <v/>
      </c>
      <c r="D466" s="70" t="str">
        <f>'SlNr für Antrag §24a'!H462</f>
        <v>keramische Bottichauskleidungen</v>
      </c>
      <c r="E466" s="70" t="str">
        <f>'SlNr für Antrag §24a'!I462</f>
        <v xml:space="preserve"> </v>
      </c>
      <c r="F466" s="69" t="str">
        <f>IF(AND('SlNr für Antrag §24a'!S462="x",'SlNr für Antrag §24a'!T462="x"),'SlNr für Antrag §24a'!U462,IF('SlNr für Antrag §24a'!S462="x","--",IF('SlNr für Antrag §24a'!T462="x",'SlNr für Antrag §24a'!U462,"**")))</f>
        <v>--</v>
      </c>
      <c r="G466" s="69" t="str">
        <f>(IF('SlNr für Antrag §24a'!AL462&lt;&gt;"",'SlNr für Antrag §24a'!AL462&amp;K466,IF(K466&lt;&gt;"",K466,IF('SlNr für Antrag §24a'!V462="X","?","**"))))</f>
        <v>**</v>
      </c>
      <c r="H466" s="131"/>
      <c r="I466" s="124"/>
      <c r="J466" s="118">
        <f>'SlNr für Antrag §24a'!AM462</f>
        <v>0</v>
      </c>
      <c r="K466" s="121"/>
      <c r="L466" s="121" t="str">
        <f>'SlNr für Antrag §24a'!AT462</f>
        <v>Nein</v>
      </c>
      <c r="M466" s="161" t="str">
        <f>'SlNr für Antrag §24a'!AV462</f>
        <v>-</v>
      </c>
      <c r="N466" s="157" t="str">
        <f>IF('SlNr für Antrag §24a'!AU462&gt;0,"Wird auto. genehmigt!","")</f>
        <v/>
      </c>
      <c r="P466" s="96" t="str">
        <f>'SlNr für Antrag §24a'!AP462</f>
        <v>X</v>
      </c>
      <c r="R466" s="143"/>
      <c r="S466" s="143"/>
      <c r="T466" s="143"/>
      <c r="U466" s="143"/>
      <c r="V466" s="143"/>
      <c r="W466" s="143"/>
      <c r="X466" s="143"/>
      <c r="Y466" s="143"/>
      <c r="Z466" s="143"/>
      <c r="AA466" s="143"/>
    </row>
    <row r="467" spans="1:27" x14ac:dyDescent="0.25">
      <c r="A467" s="70">
        <f>'SlNr für Antrag §24a'!B463</f>
        <v>31449</v>
      </c>
      <c r="B467" s="70" t="str">
        <f>'SlNr für Antrag §24a'!C463</f>
        <v>77</v>
      </c>
      <c r="C467" s="70" t="str">
        <f>IF('SlNr für Antrag §24a'!D463&lt;&gt;"",'SlNr für Antrag §24a'!D463,"")</f>
        <v>g</v>
      </c>
      <c r="D467" s="70" t="str">
        <f>'SlNr für Antrag §24a'!H463</f>
        <v>keramische Bottichauskleidungen</v>
      </c>
      <c r="E467" s="70" t="str">
        <f>'SlNr für Antrag §24a'!I463</f>
        <v>gefährlich kontaminiert</v>
      </c>
      <c r="F467" s="69" t="str">
        <f>IF(AND('SlNr für Antrag §24a'!S463="x",'SlNr für Antrag §24a'!T463="x"),'SlNr für Antrag §24a'!U463,IF('SlNr für Antrag §24a'!S463="x","--",IF('SlNr für Antrag §24a'!T463="x",'SlNr für Antrag §24a'!U463,"**")))</f>
        <v>**</v>
      </c>
      <c r="G467" s="69" t="str">
        <f>(IF('SlNr für Antrag §24a'!AL463&lt;&gt;"",'SlNr für Antrag §24a'!AL463&amp;K467,IF(K467&lt;&gt;"",K467,IF('SlNr für Antrag §24a'!V463="X","?","**"))))</f>
        <v>**</v>
      </c>
      <c r="H467" s="131"/>
      <c r="I467" s="124"/>
      <c r="J467" s="118">
        <f>'SlNr für Antrag §24a'!AM463</f>
        <v>0</v>
      </c>
      <c r="K467" s="121"/>
      <c r="L467" s="121" t="str">
        <f>'SlNr für Antrag §24a'!AT463</f>
        <v>Ja</v>
      </c>
      <c r="M467" s="161" t="str">
        <f>'SlNr für Antrag §24a'!AV463</f>
        <v>-</v>
      </c>
      <c r="N467" s="157" t="str">
        <f>IF('SlNr für Antrag §24a'!AU463&gt;0,"Wird auto. genehmigt!","")</f>
        <v/>
      </c>
      <c r="P467" s="96" t="str">
        <f>'SlNr für Antrag §24a'!AP463</f>
        <v/>
      </c>
      <c r="R467" s="143"/>
      <c r="S467" s="143"/>
      <c r="T467" s="143"/>
      <c r="U467" s="143"/>
      <c r="V467" s="143"/>
      <c r="W467" s="143"/>
      <c r="X467" s="143"/>
      <c r="Y467" s="143"/>
      <c r="Z467" s="143"/>
      <c r="AA467" s="143"/>
    </row>
    <row r="468" spans="1:27" ht="22.8" x14ac:dyDescent="0.25">
      <c r="A468" s="70">
        <f>'SlNr für Antrag §24a'!B464</f>
        <v>31449</v>
      </c>
      <c r="B468" s="70" t="str">
        <f>'SlNr für Antrag §24a'!C464</f>
        <v>91</v>
      </c>
      <c r="C468" s="70" t="str">
        <f>IF('SlNr für Antrag §24a'!D464&lt;&gt;"",'SlNr für Antrag §24a'!D464,"")</f>
        <v/>
      </c>
      <c r="D468" s="70" t="str">
        <f>'SlNr für Antrag §24a'!H464</f>
        <v>keramische Bottichauskleidungen</v>
      </c>
      <c r="E468" s="70" t="str">
        <f>'SlNr für Antrag §24a'!I464</f>
        <v>verfestigt, immobilisiert oder stabilisiert</v>
      </c>
      <c r="F468" s="69" t="str">
        <f>IF(AND('SlNr für Antrag §24a'!S464="x",'SlNr für Antrag §24a'!T464="x"),'SlNr für Antrag §24a'!U464,IF('SlNr für Antrag §24a'!S464="x","--",IF('SlNr für Antrag §24a'!T464="x",'SlNr für Antrag §24a'!U464,"**")))</f>
        <v>**</v>
      </c>
      <c r="G468" s="69" t="str">
        <f>(IF('SlNr für Antrag §24a'!AL464&lt;&gt;"",'SlNr für Antrag §24a'!AL464&amp;K468,IF(K468&lt;&gt;"",K468,IF('SlNr für Antrag §24a'!V464="X","?","**"))))</f>
        <v>**</v>
      </c>
      <c r="H468" s="131"/>
      <c r="I468" s="124"/>
      <c r="J468" s="118">
        <f>'SlNr für Antrag §24a'!AM464</f>
        <v>0</v>
      </c>
      <c r="K468" s="121"/>
      <c r="L468" s="121" t="str">
        <f>'SlNr für Antrag §24a'!AT464</f>
        <v>Ja</v>
      </c>
      <c r="M468" s="161" t="str">
        <f>'SlNr für Antrag §24a'!AV464</f>
        <v>-</v>
      </c>
      <c r="N468" s="157" t="str">
        <f>IF('SlNr für Antrag §24a'!AU464&gt;0,"Wird auto. genehmigt!","")</f>
        <v/>
      </c>
      <c r="P468" s="96" t="str">
        <f>'SlNr für Antrag §24a'!AP464</f>
        <v/>
      </c>
      <c r="R468" s="143"/>
      <c r="S468" s="143"/>
      <c r="T468" s="143"/>
      <c r="U468" s="143"/>
      <c r="V468" s="143"/>
      <c r="W468" s="143"/>
      <c r="X468" s="143"/>
      <c r="Y468" s="143"/>
      <c r="Z468" s="143"/>
      <c r="AA468" s="143"/>
    </row>
    <row r="469" spans="1:27" x14ac:dyDescent="0.25">
      <c r="A469" s="70">
        <f>'SlNr für Antrag §24a'!B465</f>
        <v>31450</v>
      </c>
      <c r="B469" s="70" t="str">
        <f>'SlNr für Antrag §24a'!C465</f>
        <v/>
      </c>
      <c r="C469" s="70" t="str">
        <f>IF('SlNr für Antrag §24a'!D465&lt;&gt;"",'SlNr für Antrag §24a'!D465,"")</f>
        <v/>
      </c>
      <c r="D469" s="70" t="str">
        <f>'SlNr für Antrag §24a'!H465</f>
        <v>Kesselstein</v>
      </c>
      <c r="E469" s="70" t="str">
        <f>'SlNr für Antrag §24a'!I465</f>
        <v xml:space="preserve"> </v>
      </c>
      <c r="F469" s="69" t="str">
        <f>IF(AND('SlNr für Antrag §24a'!S465="x",'SlNr für Antrag §24a'!T465="x"),'SlNr für Antrag §24a'!U465,IF('SlNr für Antrag §24a'!S465="x","--",IF('SlNr für Antrag §24a'!T465="x",'SlNr für Antrag §24a'!U465,"**")))</f>
        <v>--</v>
      </c>
      <c r="G469" s="69" t="str">
        <f>(IF('SlNr für Antrag §24a'!AL465&lt;&gt;"",'SlNr für Antrag §24a'!AL465&amp;K469,IF(K469&lt;&gt;"",K469,IF('SlNr für Antrag §24a'!V465="X","?","**"))))</f>
        <v>**</v>
      </c>
      <c r="H469" s="131"/>
      <c r="I469" s="124"/>
      <c r="J469" s="118">
        <f>'SlNr für Antrag §24a'!AM465</f>
        <v>0</v>
      </c>
      <c r="K469" s="121"/>
      <c r="L469" s="121" t="str">
        <f>'SlNr für Antrag §24a'!AT465</f>
        <v>Nein</v>
      </c>
      <c r="M469" s="161" t="str">
        <f>'SlNr für Antrag §24a'!AV465</f>
        <v>-</v>
      </c>
      <c r="N469" s="157" t="str">
        <f>IF('SlNr für Antrag §24a'!AU465&gt;0,"Wird auto. genehmigt!","")</f>
        <v/>
      </c>
      <c r="P469" s="96" t="str">
        <f>'SlNr für Antrag §24a'!AP465</f>
        <v>X</v>
      </c>
      <c r="R469" s="143"/>
      <c r="S469" s="143"/>
      <c r="T469" s="143"/>
      <c r="U469" s="143"/>
      <c r="V469" s="143"/>
      <c r="W469" s="143"/>
      <c r="X469" s="143"/>
      <c r="Y469" s="143"/>
      <c r="Z469" s="143"/>
      <c r="AA469" s="143"/>
    </row>
    <row r="470" spans="1:27" x14ac:dyDescent="0.25">
      <c r="A470" s="70">
        <f>'SlNr für Antrag §24a'!B466</f>
        <v>31450</v>
      </c>
      <c r="B470" s="70" t="str">
        <f>'SlNr für Antrag §24a'!C466</f>
        <v>77</v>
      </c>
      <c r="C470" s="70" t="str">
        <f>IF('SlNr für Antrag §24a'!D466&lt;&gt;"",'SlNr für Antrag §24a'!D466,"")</f>
        <v>g</v>
      </c>
      <c r="D470" s="70" t="str">
        <f>'SlNr für Antrag §24a'!H466</f>
        <v>Kesselstein</v>
      </c>
      <c r="E470" s="70" t="str">
        <f>'SlNr für Antrag §24a'!I466</f>
        <v>gefährlich kontaminiert</v>
      </c>
      <c r="F470" s="69" t="str">
        <f>IF(AND('SlNr für Antrag §24a'!S466="x",'SlNr für Antrag §24a'!T466="x"),'SlNr für Antrag §24a'!U466,IF('SlNr für Antrag §24a'!S466="x","--",IF('SlNr für Antrag §24a'!T466="x",'SlNr für Antrag §24a'!U466,"**")))</f>
        <v>**</v>
      </c>
      <c r="G470" s="69" t="str">
        <f>(IF('SlNr für Antrag §24a'!AL466&lt;&gt;"",'SlNr für Antrag §24a'!AL466&amp;K470,IF(K470&lt;&gt;"",K470,IF('SlNr für Antrag §24a'!V466="X","?","**"))))</f>
        <v>**</v>
      </c>
      <c r="H470" s="131"/>
      <c r="I470" s="124"/>
      <c r="J470" s="118">
        <f>'SlNr für Antrag §24a'!AM466</f>
        <v>0</v>
      </c>
      <c r="K470" s="121"/>
      <c r="L470" s="121" t="str">
        <f>'SlNr für Antrag §24a'!AT466</f>
        <v>Ja</v>
      </c>
      <c r="M470" s="161" t="str">
        <f>'SlNr für Antrag §24a'!AV466</f>
        <v>-</v>
      </c>
      <c r="N470" s="157" t="str">
        <f>IF('SlNr für Antrag §24a'!AU466&gt;0,"Wird auto. genehmigt!","")</f>
        <v/>
      </c>
      <c r="P470" s="96" t="str">
        <f>'SlNr für Antrag §24a'!AP466</f>
        <v/>
      </c>
      <c r="R470" s="143"/>
      <c r="S470" s="143"/>
      <c r="T470" s="143"/>
      <c r="U470" s="143"/>
      <c r="V470" s="143"/>
      <c r="W470" s="143"/>
      <c r="X470" s="143"/>
      <c r="Y470" s="143"/>
      <c r="Z470" s="143"/>
      <c r="AA470" s="143"/>
    </row>
    <row r="471" spans="1:27" ht="22.8" x14ac:dyDescent="0.25">
      <c r="A471" s="70">
        <f>'SlNr für Antrag §24a'!B467</f>
        <v>31450</v>
      </c>
      <c r="B471" s="70" t="str">
        <f>'SlNr für Antrag §24a'!C467</f>
        <v>91</v>
      </c>
      <c r="C471" s="70" t="str">
        <f>IF('SlNr für Antrag §24a'!D467&lt;&gt;"",'SlNr für Antrag §24a'!D467,"")</f>
        <v/>
      </c>
      <c r="D471" s="70" t="str">
        <f>'SlNr für Antrag §24a'!H467</f>
        <v>Kesselstein</v>
      </c>
      <c r="E471" s="70" t="str">
        <f>'SlNr für Antrag §24a'!I467</f>
        <v>verfestigt, immobilisiert oder stabilisiert</v>
      </c>
      <c r="F471" s="69" t="str">
        <f>IF(AND('SlNr für Antrag §24a'!S467="x",'SlNr für Antrag §24a'!T467="x"),'SlNr für Antrag §24a'!U467,IF('SlNr für Antrag §24a'!S467="x","--",IF('SlNr für Antrag §24a'!T467="x",'SlNr für Antrag §24a'!U467,"**")))</f>
        <v>**</v>
      </c>
      <c r="G471" s="69" t="str">
        <f>(IF('SlNr für Antrag §24a'!AL467&lt;&gt;"",'SlNr für Antrag §24a'!AL467&amp;K471,IF(K471&lt;&gt;"",K471,IF('SlNr für Antrag §24a'!V467="X","?","**"))))</f>
        <v>**</v>
      </c>
      <c r="H471" s="131"/>
      <c r="I471" s="124"/>
      <c r="J471" s="118">
        <f>'SlNr für Antrag §24a'!AM467</f>
        <v>0</v>
      </c>
      <c r="K471" s="121"/>
      <c r="L471" s="121" t="str">
        <f>'SlNr für Antrag §24a'!AT467</f>
        <v>Ja</v>
      </c>
      <c r="M471" s="161" t="str">
        <f>'SlNr für Antrag §24a'!AV467</f>
        <v>-</v>
      </c>
      <c r="N471" s="157" t="str">
        <f>IF('SlNr für Antrag §24a'!AU467&gt;0,"Wird auto. genehmigt!","")</f>
        <v/>
      </c>
      <c r="P471" s="96" t="str">
        <f>'SlNr für Antrag §24a'!AP467</f>
        <v/>
      </c>
      <c r="R471" s="143"/>
      <c r="S471" s="143"/>
      <c r="T471" s="143"/>
      <c r="U471" s="143"/>
      <c r="V471" s="143"/>
      <c r="W471" s="143"/>
      <c r="X471" s="143"/>
      <c r="Y471" s="143"/>
      <c r="Z471" s="143"/>
      <c r="AA471" s="143"/>
    </row>
    <row r="472" spans="1:27" ht="34.200000000000003" x14ac:dyDescent="0.25">
      <c r="A472" s="70">
        <f>'SlNr für Antrag §24a'!B468</f>
        <v>31451</v>
      </c>
      <c r="B472" s="70" t="str">
        <f>'SlNr für Antrag §24a'!C468</f>
        <v/>
      </c>
      <c r="C472" s="70" t="str">
        <f>IF('SlNr für Antrag §24a'!D468&lt;&gt;"",'SlNr für Antrag §24a'!D468,"")</f>
        <v/>
      </c>
      <c r="D472" s="70" t="str">
        <f>'SlNr für Antrag §24a'!H468</f>
        <v>Strahlmittelrückstände mit anwendungsspezifischen nicht schädlichen Beimengungen</v>
      </c>
      <c r="E472" s="70" t="str">
        <f>'SlNr für Antrag §24a'!I468</f>
        <v xml:space="preserve"> </v>
      </c>
      <c r="F472" s="69" t="str">
        <f>IF(AND('SlNr für Antrag §24a'!S468="x",'SlNr für Antrag §24a'!T468="x"),'SlNr für Antrag §24a'!U468,IF('SlNr für Antrag §24a'!S468="x","--",IF('SlNr für Antrag §24a'!T468="x",'SlNr für Antrag §24a'!U468,"**")))</f>
        <v>--</v>
      </c>
      <c r="G472" s="69" t="str">
        <f>(IF('SlNr für Antrag §24a'!AL468&lt;&gt;"",'SlNr für Antrag §24a'!AL468&amp;K472,IF(K472&lt;&gt;"",K472,IF('SlNr für Antrag §24a'!V468="X","?","**"))))</f>
        <v>**</v>
      </c>
      <c r="H472" s="131"/>
      <c r="I472" s="124"/>
      <c r="J472" s="118">
        <f>'SlNr für Antrag §24a'!AM468</f>
        <v>0</v>
      </c>
      <c r="K472" s="121"/>
      <c r="L472" s="121" t="str">
        <f>'SlNr für Antrag §24a'!AT468</f>
        <v>Nein</v>
      </c>
      <c r="M472" s="161" t="str">
        <f>'SlNr für Antrag §24a'!AV468</f>
        <v>-</v>
      </c>
      <c r="N472" s="157" t="str">
        <f>IF('SlNr für Antrag §24a'!AU468&gt;0,"Wird auto. genehmigt!","")</f>
        <v/>
      </c>
      <c r="P472" s="96" t="str">
        <f>'SlNr für Antrag §24a'!AP468</f>
        <v>X</v>
      </c>
      <c r="R472" s="143"/>
      <c r="S472" s="143"/>
      <c r="T472" s="143"/>
      <c r="U472" s="143"/>
      <c r="V472" s="143"/>
      <c r="W472" s="143"/>
      <c r="X472" s="143"/>
      <c r="Y472" s="143"/>
      <c r="Z472" s="143"/>
      <c r="AA472" s="143"/>
    </row>
    <row r="473" spans="1:27" ht="34.200000000000003" x14ac:dyDescent="0.25">
      <c r="A473" s="70">
        <f>'SlNr für Antrag §24a'!B469</f>
        <v>31451</v>
      </c>
      <c r="B473" s="70" t="str">
        <f>'SlNr für Antrag §24a'!C469</f>
        <v>91</v>
      </c>
      <c r="C473" s="70" t="str">
        <f>IF('SlNr für Antrag §24a'!D469&lt;&gt;"",'SlNr für Antrag §24a'!D469,"")</f>
        <v/>
      </c>
      <c r="D473" s="70" t="str">
        <f>'SlNr für Antrag §24a'!H469</f>
        <v>Strahlmittelrückstände mit anwendungsspezifischen nicht schädlichen Beimengungen</v>
      </c>
      <c r="E473" s="70" t="str">
        <f>'SlNr für Antrag §24a'!I469</f>
        <v>verfestigt, immobilisiert oder stabilisiert</v>
      </c>
      <c r="F473" s="69" t="str">
        <f>IF(AND('SlNr für Antrag §24a'!S469="x",'SlNr für Antrag §24a'!T469="x"),'SlNr für Antrag §24a'!U469,IF('SlNr für Antrag §24a'!S469="x","--",IF('SlNr für Antrag §24a'!T469="x",'SlNr für Antrag §24a'!U469,"**")))</f>
        <v>**</v>
      </c>
      <c r="G473" s="69" t="str">
        <f>(IF('SlNr für Antrag §24a'!AL469&lt;&gt;"",'SlNr für Antrag §24a'!AL469&amp;K473,IF(K473&lt;&gt;"",K473,IF('SlNr für Antrag §24a'!V469="X","?","**"))))</f>
        <v>**</v>
      </c>
      <c r="H473" s="131"/>
      <c r="I473" s="124"/>
      <c r="J473" s="118">
        <f>'SlNr für Antrag §24a'!AM469</f>
        <v>0</v>
      </c>
      <c r="K473" s="121"/>
      <c r="L473" s="121" t="str">
        <f>'SlNr für Antrag §24a'!AT469</f>
        <v>Ja</v>
      </c>
      <c r="M473" s="161" t="str">
        <f>'SlNr für Antrag §24a'!AV469</f>
        <v>-</v>
      </c>
      <c r="N473" s="157" t="str">
        <f>IF('SlNr für Antrag §24a'!AU469&gt;0,"Wird auto. genehmigt!","")</f>
        <v/>
      </c>
      <c r="P473" s="96" t="str">
        <f>'SlNr für Antrag §24a'!AP469</f>
        <v/>
      </c>
      <c r="R473" s="143"/>
      <c r="S473" s="143"/>
      <c r="T473" s="143"/>
      <c r="U473" s="143"/>
      <c r="V473" s="143"/>
      <c r="W473" s="143"/>
      <c r="X473" s="143"/>
      <c r="Y473" s="143"/>
      <c r="Z473" s="143"/>
      <c r="AA473" s="143"/>
    </row>
    <row r="474" spans="1:27" x14ac:dyDescent="0.25">
      <c r="A474" s="70">
        <f>'SlNr für Antrag §24a'!B470</f>
        <v>31460</v>
      </c>
      <c r="B474" s="70" t="str">
        <f>'SlNr für Antrag §24a'!C470</f>
        <v/>
      </c>
      <c r="C474" s="70" t="str">
        <f>IF('SlNr für Antrag §24a'!D470&lt;&gt;"",'SlNr für Antrag §24a'!D470,"")</f>
        <v/>
      </c>
      <c r="D474" s="70" t="str">
        <f>'SlNr für Antrag §24a'!H470</f>
        <v>Glasurabfälle</v>
      </c>
      <c r="E474" s="70" t="str">
        <f>'SlNr für Antrag §24a'!I470</f>
        <v xml:space="preserve"> </v>
      </c>
      <c r="F474" s="69" t="str">
        <f>IF(AND('SlNr für Antrag §24a'!S470="x",'SlNr für Antrag §24a'!T470="x"),'SlNr für Antrag §24a'!U470,IF('SlNr für Antrag §24a'!S470="x","--",IF('SlNr für Antrag §24a'!T470="x",'SlNr für Antrag §24a'!U470,"**")))</f>
        <v>--</v>
      </c>
      <c r="G474" s="69" t="str">
        <f>(IF('SlNr für Antrag §24a'!AL470&lt;&gt;"",'SlNr für Antrag §24a'!AL470&amp;K474,IF(K474&lt;&gt;"",K474,IF('SlNr für Antrag §24a'!V470="X","?","**"))))</f>
        <v>**</v>
      </c>
      <c r="H474" s="131"/>
      <c r="I474" s="124"/>
      <c r="J474" s="118">
        <f>'SlNr für Antrag §24a'!AM470</f>
        <v>0</v>
      </c>
      <c r="K474" s="121"/>
      <c r="L474" s="121" t="str">
        <f>'SlNr für Antrag §24a'!AT470</f>
        <v>Nein</v>
      </c>
      <c r="M474" s="161" t="str">
        <f>'SlNr für Antrag §24a'!AV470</f>
        <v>-</v>
      </c>
      <c r="N474" s="157" t="str">
        <f>IF('SlNr für Antrag §24a'!AU470&gt;0,"Wird auto. genehmigt!","")</f>
        <v/>
      </c>
      <c r="P474" s="96" t="str">
        <f>'SlNr für Antrag §24a'!AP470</f>
        <v>X</v>
      </c>
      <c r="R474" s="143"/>
      <c r="S474" s="143"/>
      <c r="T474" s="143"/>
      <c r="U474" s="143"/>
      <c r="V474" s="143"/>
      <c r="W474" s="143"/>
      <c r="X474" s="143"/>
      <c r="Y474" s="143"/>
      <c r="Z474" s="143"/>
      <c r="AA474" s="143"/>
    </row>
    <row r="475" spans="1:27" x14ac:dyDescent="0.25">
      <c r="A475" s="70">
        <f>'SlNr für Antrag §24a'!B471</f>
        <v>31460</v>
      </c>
      <c r="B475" s="70" t="str">
        <f>'SlNr für Antrag §24a'!C471</f>
        <v>77</v>
      </c>
      <c r="C475" s="70" t="str">
        <f>IF('SlNr für Antrag §24a'!D471&lt;&gt;"",'SlNr für Antrag §24a'!D471,"")</f>
        <v>g</v>
      </c>
      <c r="D475" s="70" t="str">
        <f>'SlNr für Antrag §24a'!H471</f>
        <v>Glasurabfälle</v>
      </c>
      <c r="E475" s="70" t="str">
        <f>'SlNr für Antrag §24a'!I471</f>
        <v>gefährlich kontaminiert</v>
      </c>
      <c r="F475" s="69" t="str">
        <f>IF(AND('SlNr für Antrag §24a'!S471="x",'SlNr für Antrag §24a'!T471="x"),'SlNr für Antrag §24a'!U471,IF('SlNr für Antrag §24a'!S471="x","--",IF('SlNr für Antrag §24a'!T471="x",'SlNr für Antrag §24a'!U471,"**")))</f>
        <v>**</v>
      </c>
      <c r="G475" s="69" t="str">
        <f>(IF('SlNr für Antrag §24a'!AL471&lt;&gt;"",'SlNr für Antrag §24a'!AL471&amp;K475,IF(K475&lt;&gt;"",K475,IF('SlNr für Antrag §24a'!V471="X","?","**"))))</f>
        <v>**</v>
      </c>
      <c r="H475" s="131"/>
      <c r="I475" s="124"/>
      <c r="J475" s="118">
        <f>'SlNr für Antrag §24a'!AM471</f>
        <v>0</v>
      </c>
      <c r="K475" s="121"/>
      <c r="L475" s="121" t="str">
        <f>'SlNr für Antrag §24a'!AT471</f>
        <v>Ja</v>
      </c>
      <c r="M475" s="161" t="str">
        <f>'SlNr für Antrag §24a'!AV471</f>
        <v>-</v>
      </c>
      <c r="N475" s="157" t="str">
        <f>IF('SlNr für Antrag §24a'!AU471&gt;0,"Wird auto. genehmigt!","")</f>
        <v/>
      </c>
      <c r="P475" s="96" t="str">
        <f>'SlNr für Antrag §24a'!AP471</f>
        <v/>
      </c>
      <c r="R475" s="143"/>
      <c r="S475" s="143"/>
      <c r="T475" s="143"/>
      <c r="U475" s="143"/>
      <c r="V475" s="143"/>
      <c r="W475" s="143"/>
      <c r="X475" s="143"/>
      <c r="Y475" s="143"/>
      <c r="Z475" s="143"/>
      <c r="AA475" s="143"/>
    </row>
    <row r="476" spans="1:27" ht="22.8" x14ac:dyDescent="0.25">
      <c r="A476" s="70">
        <f>'SlNr für Antrag §24a'!B472</f>
        <v>31460</v>
      </c>
      <c r="B476" s="70" t="str">
        <f>'SlNr für Antrag §24a'!C472</f>
        <v>91</v>
      </c>
      <c r="C476" s="70" t="str">
        <f>IF('SlNr für Antrag §24a'!D472&lt;&gt;"",'SlNr für Antrag §24a'!D472,"")</f>
        <v/>
      </c>
      <c r="D476" s="70" t="str">
        <f>'SlNr für Antrag §24a'!H472</f>
        <v>Glasurabfälle</v>
      </c>
      <c r="E476" s="70" t="str">
        <f>'SlNr für Antrag §24a'!I472</f>
        <v>verfestigt, immobilisiert oder stabilisiert</v>
      </c>
      <c r="F476" s="69" t="str">
        <f>IF(AND('SlNr für Antrag §24a'!S472="x",'SlNr für Antrag §24a'!T472="x"),'SlNr für Antrag §24a'!U472,IF('SlNr für Antrag §24a'!S472="x","--",IF('SlNr für Antrag §24a'!T472="x",'SlNr für Antrag §24a'!U472,"**")))</f>
        <v>**</v>
      </c>
      <c r="G476" s="69" t="str">
        <f>(IF('SlNr für Antrag §24a'!AL472&lt;&gt;"",'SlNr für Antrag §24a'!AL472&amp;K476,IF(K476&lt;&gt;"",K476,IF('SlNr für Antrag §24a'!V472="X","?","**"))))</f>
        <v>**</v>
      </c>
      <c r="H476" s="131"/>
      <c r="I476" s="124"/>
      <c r="J476" s="118">
        <f>'SlNr für Antrag §24a'!AM472</f>
        <v>0</v>
      </c>
      <c r="K476" s="121"/>
      <c r="L476" s="121" t="str">
        <f>'SlNr für Antrag §24a'!AT472</f>
        <v>Ja</v>
      </c>
      <c r="M476" s="161" t="str">
        <f>'SlNr für Antrag §24a'!AV472</f>
        <v>-</v>
      </c>
      <c r="N476" s="157" t="str">
        <f>IF('SlNr für Antrag §24a'!AU472&gt;0,"Wird auto. genehmigt!","")</f>
        <v/>
      </c>
      <c r="P476" s="96" t="str">
        <f>'SlNr für Antrag §24a'!AP472</f>
        <v/>
      </c>
      <c r="R476" s="143"/>
      <c r="S476" s="143"/>
      <c r="T476" s="143"/>
      <c r="U476" s="143"/>
      <c r="V476" s="143"/>
      <c r="W476" s="143"/>
      <c r="X476" s="143"/>
      <c r="Y476" s="143"/>
      <c r="Z476" s="143"/>
      <c r="AA476" s="143"/>
    </row>
    <row r="477" spans="1:27" ht="68.400000000000006" x14ac:dyDescent="0.25">
      <c r="A477" s="70">
        <f>'SlNr für Antrag §24a'!B473</f>
        <v>31465</v>
      </c>
      <c r="B477" s="70" t="str">
        <f>'SlNr für Antrag §24a'!C473</f>
        <v/>
      </c>
      <c r="C477" s="70" t="str">
        <f>IF('SlNr für Antrag §24a'!D473&lt;&gt;"",'SlNr für Antrag §24a'!D473,"")</f>
        <v/>
      </c>
      <c r="D477" s="70" t="str">
        <f>'SlNr für Antrag §24a'!H473</f>
        <v>Glas und Keramik mit produktionsspezifischen Beimengungen (zB Glühlampen, Windschutzscheiben, Verbundscheiben, Drahtglas, Spiegel)</v>
      </c>
      <c r="E477" s="70" t="str">
        <f>'SlNr für Antrag §24a'!I473</f>
        <v xml:space="preserve"> </v>
      </c>
      <c r="F477" s="69" t="str">
        <f>IF(AND('SlNr für Antrag §24a'!S473="x",'SlNr für Antrag §24a'!T473="x"),'SlNr für Antrag §24a'!U473,IF('SlNr für Antrag §24a'!S473="x","--",IF('SlNr für Antrag §24a'!T473="x",'SlNr für Antrag §24a'!U473,"**")))</f>
        <v>--</v>
      </c>
      <c r="G477" s="69" t="str">
        <f>(IF('SlNr für Antrag §24a'!AL473&lt;&gt;"",'SlNr für Antrag §24a'!AL473&amp;K477,IF(K477&lt;&gt;"",K477,IF('SlNr für Antrag §24a'!V473="X","?","**"))))</f>
        <v>**</v>
      </c>
      <c r="H477" s="131"/>
      <c r="I477" s="124"/>
      <c r="J477" s="118">
        <f>'SlNr für Antrag §24a'!AM473</f>
        <v>0</v>
      </c>
      <c r="K477" s="121"/>
      <c r="L477" s="121" t="str">
        <f>'SlNr für Antrag §24a'!AT473</f>
        <v>Nein</v>
      </c>
      <c r="M477" s="161" t="str">
        <f>'SlNr für Antrag §24a'!AV473</f>
        <v>-</v>
      </c>
      <c r="N477" s="157" t="str">
        <f>IF('SlNr für Antrag §24a'!AU473&gt;0,"Wird auto. genehmigt!","")</f>
        <v/>
      </c>
      <c r="P477" s="96" t="str">
        <f>'SlNr für Antrag §24a'!AP473</f>
        <v>X</v>
      </c>
      <c r="R477" s="143"/>
      <c r="S477" s="143"/>
      <c r="T477" s="143"/>
      <c r="U477" s="143"/>
      <c r="V477" s="143"/>
      <c r="W477" s="143"/>
      <c r="X477" s="143"/>
      <c r="Y477" s="143"/>
      <c r="Z477" s="143"/>
      <c r="AA477" s="143"/>
    </row>
    <row r="478" spans="1:27" ht="68.400000000000006" x14ac:dyDescent="0.25">
      <c r="A478" s="70">
        <f>'SlNr für Antrag §24a'!B474</f>
        <v>31465</v>
      </c>
      <c r="B478" s="70" t="str">
        <f>'SlNr für Antrag §24a'!C474</f>
        <v>91</v>
      </c>
      <c r="C478" s="70" t="str">
        <f>IF('SlNr für Antrag §24a'!D474&lt;&gt;"",'SlNr für Antrag §24a'!D474,"")</f>
        <v/>
      </c>
      <c r="D478" s="70" t="str">
        <f>'SlNr für Antrag §24a'!H474</f>
        <v>Glas und Keramik mit produktionsspezifischen Beimengungen (zB Glühlampen, Windschutzscheiben, Verbundscheiben, Drahtglas, Spiegel)</v>
      </c>
      <c r="E478" s="70" t="str">
        <f>'SlNr für Antrag §24a'!I474</f>
        <v>verfestigt, immobilisiert oder stabilisiert</v>
      </c>
      <c r="F478" s="69" t="str">
        <f>IF(AND('SlNr für Antrag §24a'!S474="x",'SlNr für Antrag §24a'!T474="x"),'SlNr für Antrag §24a'!U474,IF('SlNr für Antrag §24a'!S474="x","--",IF('SlNr für Antrag §24a'!T474="x",'SlNr für Antrag §24a'!U474,"**")))</f>
        <v>**</v>
      </c>
      <c r="G478" s="69" t="str">
        <f>(IF('SlNr für Antrag §24a'!AL474&lt;&gt;"",'SlNr für Antrag §24a'!AL474&amp;K478,IF(K478&lt;&gt;"",K478,IF('SlNr für Antrag §24a'!V474="X","?","**"))))</f>
        <v>**</v>
      </c>
      <c r="H478" s="131"/>
      <c r="I478" s="124"/>
      <c r="J478" s="118">
        <f>'SlNr für Antrag §24a'!AM474</f>
        <v>0</v>
      </c>
      <c r="K478" s="121"/>
      <c r="L478" s="121" t="str">
        <f>'SlNr für Antrag §24a'!AT474</f>
        <v>Ja</v>
      </c>
      <c r="M478" s="161" t="str">
        <f>'SlNr für Antrag §24a'!AV474</f>
        <v>-</v>
      </c>
      <c r="N478" s="157" t="str">
        <f>IF('SlNr für Antrag §24a'!AU474&gt;0,"Wird auto. genehmigt!","")</f>
        <v/>
      </c>
      <c r="P478" s="96" t="str">
        <f>'SlNr für Antrag §24a'!AP474</f>
        <v/>
      </c>
      <c r="R478" s="143"/>
      <c r="S478" s="143"/>
      <c r="T478" s="143"/>
      <c r="U478" s="143"/>
      <c r="V478" s="143"/>
      <c r="W478" s="143"/>
      <c r="X478" s="143"/>
      <c r="Y478" s="143"/>
      <c r="Z478" s="143"/>
      <c r="AA478" s="143"/>
    </row>
    <row r="479" spans="1:27" ht="34.200000000000003" x14ac:dyDescent="0.25">
      <c r="A479" s="70">
        <f>'SlNr für Antrag §24a'!B475</f>
        <v>31466</v>
      </c>
      <c r="B479" s="70" t="str">
        <f>'SlNr für Antrag §24a'!C475</f>
        <v/>
      </c>
      <c r="C479" s="70" t="str">
        <f>IF('SlNr für Antrag §24a'!D475&lt;&gt;"",'SlNr für Antrag §24a'!D475,"")</f>
        <v>g</v>
      </c>
      <c r="D479" s="70" t="str">
        <f>'SlNr für Antrag §24a'!H475</f>
        <v>Glas und Keramik mit produktionsspezifisch schädlichen Beimengungen</v>
      </c>
      <c r="E479" s="70" t="str">
        <f>'SlNr für Antrag §24a'!I475</f>
        <v xml:space="preserve"> </v>
      </c>
      <c r="F479" s="69" t="str">
        <f>IF(AND('SlNr für Antrag §24a'!S475="x",'SlNr für Antrag §24a'!T475="x"),'SlNr für Antrag §24a'!U475,IF('SlNr für Antrag §24a'!S475="x","--",IF('SlNr für Antrag §24a'!T475="x",'SlNr für Antrag §24a'!U475,"**")))</f>
        <v>**</v>
      </c>
      <c r="G479" s="69" t="str">
        <f>(IF('SlNr für Antrag §24a'!AL475&lt;&gt;"",'SlNr für Antrag §24a'!AL475&amp;K479,IF(K479&lt;&gt;"",K479,IF('SlNr für Antrag §24a'!V475="X","?","**"))))</f>
        <v>**</v>
      </c>
      <c r="H479" s="131"/>
      <c r="I479" s="124"/>
      <c r="J479" s="118">
        <f>'SlNr für Antrag §24a'!AM475</f>
        <v>0</v>
      </c>
      <c r="K479" s="121"/>
      <c r="L479" s="121" t="str">
        <f>'SlNr für Antrag §24a'!AT475</f>
        <v>Ja</v>
      </c>
      <c r="M479" s="161" t="str">
        <f>'SlNr für Antrag §24a'!AV475</f>
        <v>-</v>
      </c>
      <c r="N479" s="157" t="str">
        <f>IF('SlNr für Antrag §24a'!AU475&gt;0,"Wird auto. genehmigt!","")</f>
        <v/>
      </c>
      <c r="P479" s="96" t="str">
        <f>'SlNr für Antrag §24a'!AP475</f>
        <v/>
      </c>
      <c r="R479" s="143"/>
      <c r="S479" s="143"/>
      <c r="T479" s="143"/>
      <c r="U479" s="143"/>
      <c r="V479" s="143"/>
      <c r="W479" s="143"/>
      <c r="X479" s="143"/>
      <c r="Y479" s="143"/>
      <c r="Z479" s="143"/>
      <c r="AA479" s="143"/>
    </row>
    <row r="480" spans="1:27" ht="34.200000000000003" x14ac:dyDescent="0.25">
      <c r="A480" s="70">
        <f>'SlNr für Antrag §24a'!B476</f>
        <v>31466</v>
      </c>
      <c r="B480" s="70" t="str">
        <f>'SlNr für Antrag §24a'!C476</f>
        <v>91</v>
      </c>
      <c r="C480" s="70" t="str">
        <f>IF('SlNr für Antrag §24a'!D476&lt;&gt;"",'SlNr für Antrag §24a'!D476,"")</f>
        <v>g</v>
      </c>
      <c r="D480" s="70" t="str">
        <f>'SlNr für Antrag §24a'!H476</f>
        <v>Glas und Keramik mit produktionsspezifisch schädlichen Beimengungen</v>
      </c>
      <c r="E480" s="70" t="str">
        <f>'SlNr für Antrag §24a'!I476</f>
        <v>verfestigt, immobilisiert oder stabilisiert</v>
      </c>
      <c r="F480" s="69" t="str">
        <f>IF(AND('SlNr für Antrag §24a'!S476="x",'SlNr für Antrag §24a'!T476="x"),'SlNr für Antrag §24a'!U476,IF('SlNr für Antrag §24a'!S476="x","--",IF('SlNr für Antrag §24a'!T476="x",'SlNr für Antrag §24a'!U476,"**")))</f>
        <v>**</v>
      </c>
      <c r="G480" s="69" t="str">
        <f>(IF('SlNr für Antrag §24a'!AL476&lt;&gt;"",'SlNr für Antrag §24a'!AL476&amp;K480,IF(K480&lt;&gt;"",K480,IF('SlNr für Antrag §24a'!V476="X","?","**"))))</f>
        <v>**</v>
      </c>
      <c r="H480" s="131"/>
      <c r="I480" s="124"/>
      <c r="J480" s="118">
        <f>'SlNr für Antrag §24a'!AM476</f>
        <v>0</v>
      </c>
      <c r="K480" s="121"/>
      <c r="L480" s="121" t="str">
        <f>'SlNr für Antrag §24a'!AT476</f>
        <v>Ja</v>
      </c>
      <c r="M480" s="161" t="str">
        <f>'SlNr für Antrag §24a'!AV476</f>
        <v>-</v>
      </c>
      <c r="N480" s="157" t="str">
        <f>IF('SlNr für Antrag §24a'!AU476&gt;0,"Wird auto. genehmigt!","")</f>
        <v/>
      </c>
      <c r="P480" s="96" t="str">
        <f>'SlNr für Antrag §24a'!AP476</f>
        <v/>
      </c>
      <c r="R480" s="143"/>
      <c r="S480" s="143"/>
      <c r="T480" s="143"/>
      <c r="U480" s="143"/>
      <c r="V480" s="143"/>
      <c r="W480" s="143"/>
      <c r="X480" s="143"/>
      <c r="Y480" s="143"/>
      <c r="Z480" s="143"/>
      <c r="AA480" s="143"/>
    </row>
    <row r="481" spans="1:27" x14ac:dyDescent="0.25">
      <c r="A481" s="70">
        <f>'SlNr für Antrag §24a'!B477</f>
        <v>31467</v>
      </c>
      <c r="B481" s="70" t="str">
        <f>'SlNr für Antrag §24a'!C477</f>
        <v/>
      </c>
      <c r="C481" s="70" t="str">
        <f>IF('SlNr für Antrag §24a'!D477&lt;&gt;"",'SlNr für Antrag §24a'!D477,"")</f>
        <v/>
      </c>
      <c r="D481" s="70" t="str">
        <f>'SlNr für Antrag §24a'!H477</f>
        <v>Gleisschottermaterial</v>
      </c>
      <c r="E481" s="70" t="str">
        <f>'SlNr für Antrag §24a'!I477</f>
        <v xml:space="preserve"> </v>
      </c>
      <c r="F481" s="69" t="str">
        <f>IF(AND('SlNr für Antrag §24a'!S477="x",'SlNr für Antrag §24a'!T477="x"),'SlNr für Antrag §24a'!U477,IF('SlNr für Antrag §24a'!S477="x","--",IF('SlNr für Antrag §24a'!T477="x",'SlNr für Antrag §24a'!U477,"**")))</f>
        <v>--</v>
      </c>
      <c r="G481" s="69" t="str">
        <f>(IF('SlNr für Antrag §24a'!AL477&lt;&gt;"",'SlNr für Antrag §24a'!AL477&amp;K481,IF(K481&lt;&gt;"",K481,IF('SlNr für Antrag §24a'!V477="X","?","**"))))</f>
        <v>**</v>
      </c>
      <c r="H481" s="131"/>
      <c r="I481" s="124"/>
      <c r="J481" s="118">
        <f>'SlNr für Antrag §24a'!AM477</f>
        <v>0</v>
      </c>
      <c r="K481" s="121"/>
      <c r="L481" s="121" t="str">
        <f>'SlNr für Antrag §24a'!AT477</f>
        <v>Nein</v>
      </c>
      <c r="M481" s="161" t="str">
        <f>'SlNr für Antrag §24a'!AV477</f>
        <v>-</v>
      </c>
      <c r="N481" s="157" t="str">
        <f>IF('SlNr für Antrag §24a'!AU477&gt;0,"Wird auto. genehmigt!","")</f>
        <v/>
      </c>
      <c r="P481" s="96" t="str">
        <f>'SlNr für Antrag §24a'!AP477</f>
        <v>X</v>
      </c>
      <c r="R481" s="143"/>
      <c r="S481" s="143"/>
      <c r="T481" s="143"/>
      <c r="U481" s="143"/>
      <c r="V481" s="143"/>
      <c r="W481" s="143"/>
      <c r="X481" s="143"/>
      <c r="Y481" s="143"/>
      <c r="Z481" s="143"/>
      <c r="AA481" s="143"/>
    </row>
    <row r="482" spans="1:27" x14ac:dyDescent="0.25">
      <c r="A482" s="70">
        <f>'SlNr für Antrag §24a'!B478</f>
        <v>31467</v>
      </c>
      <c r="B482" s="70" t="str">
        <f>'SlNr für Antrag §24a'!C478</f>
        <v>77</v>
      </c>
      <c r="C482" s="70" t="str">
        <f>IF('SlNr für Antrag §24a'!D478&lt;&gt;"",'SlNr für Antrag §24a'!D478,"")</f>
        <v>g</v>
      </c>
      <c r="D482" s="70" t="str">
        <f>'SlNr für Antrag §24a'!H478</f>
        <v>Gleisschottermaterial</v>
      </c>
      <c r="E482" s="70" t="str">
        <f>'SlNr für Antrag §24a'!I478</f>
        <v>gefährlich kontaminiert</v>
      </c>
      <c r="F482" s="69" t="str">
        <f>IF(AND('SlNr für Antrag §24a'!S478="x",'SlNr für Antrag §24a'!T478="x"),'SlNr für Antrag §24a'!U478,IF('SlNr für Antrag §24a'!S478="x","--",IF('SlNr für Antrag §24a'!T478="x",'SlNr für Antrag §24a'!U478,"**")))</f>
        <v>**</v>
      </c>
      <c r="G482" s="69" t="str">
        <f>(IF('SlNr für Antrag §24a'!AL478&lt;&gt;"",'SlNr für Antrag §24a'!AL478&amp;K482,IF(K482&lt;&gt;"",K482,IF('SlNr für Antrag §24a'!V478="X","?","**"))))</f>
        <v>**</v>
      </c>
      <c r="H482" s="131"/>
      <c r="I482" s="124"/>
      <c r="J482" s="118">
        <f>'SlNr für Antrag §24a'!AM478</f>
        <v>0</v>
      </c>
      <c r="K482" s="121"/>
      <c r="L482" s="121" t="str">
        <f>'SlNr für Antrag §24a'!AT478</f>
        <v>Ja</v>
      </c>
      <c r="M482" s="161" t="str">
        <f>'SlNr für Antrag §24a'!AV478</f>
        <v>-</v>
      </c>
      <c r="N482" s="157" t="str">
        <f>IF('SlNr für Antrag §24a'!AU478&gt;0,"Wird auto. genehmigt!","")</f>
        <v/>
      </c>
      <c r="P482" s="96" t="str">
        <f>'SlNr für Antrag §24a'!AP478</f>
        <v/>
      </c>
      <c r="R482" s="143"/>
      <c r="S482" s="143"/>
      <c r="T482" s="143"/>
      <c r="U482" s="143"/>
      <c r="V482" s="143"/>
      <c r="W482" s="143"/>
      <c r="X482" s="143"/>
      <c r="Y482" s="143"/>
      <c r="Z482" s="143"/>
      <c r="AA482" s="143"/>
    </row>
    <row r="483" spans="1:27" ht="22.8" x14ac:dyDescent="0.25">
      <c r="A483" s="70">
        <f>'SlNr für Antrag §24a'!B479</f>
        <v>31467</v>
      </c>
      <c r="B483" s="70" t="str">
        <f>'SlNr für Antrag §24a'!C479</f>
        <v>91</v>
      </c>
      <c r="C483" s="70" t="str">
        <f>IF('SlNr für Antrag §24a'!D479&lt;&gt;"",'SlNr für Antrag §24a'!D479,"")</f>
        <v/>
      </c>
      <c r="D483" s="70" t="str">
        <f>'SlNr für Antrag §24a'!H479</f>
        <v>Gleisschottermaterial</v>
      </c>
      <c r="E483" s="70" t="str">
        <f>'SlNr für Antrag §24a'!I479</f>
        <v>verfestigt, immobilisiert oder stabilisiert</v>
      </c>
      <c r="F483" s="69" t="str">
        <f>IF(AND('SlNr für Antrag §24a'!S479="x",'SlNr für Antrag §24a'!T479="x"),'SlNr für Antrag §24a'!U479,IF('SlNr für Antrag §24a'!S479="x","--",IF('SlNr für Antrag §24a'!T479="x",'SlNr für Antrag §24a'!U479,"**")))</f>
        <v>**</v>
      </c>
      <c r="G483" s="69" t="str">
        <f>(IF('SlNr für Antrag §24a'!AL479&lt;&gt;"",'SlNr für Antrag §24a'!AL479&amp;K483,IF(K483&lt;&gt;"",K483,IF('SlNr für Antrag §24a'!V479="X","?","**"))))</f>
        <v>**</v>
      </c>
      <c r="H483" s="131"/>
      <c r="I483" s="124"/>
      <c r="J483" s="118">
        <f>'SlNr für Antrag §24a'!AM479</f>
        <v>0</v>
      </c>
      <c r="K483" s="121"/>
      <c r="L483" s="121" t="str">
        <f>'SlNr für Antrag §24a'!AT479</f>
        <v>Ja</v>
      </c>
      <c r="M483" s="161" t="str">
        <f>'SlNr für Antrag §24a'!AV479</f>
        <v>-</v>
      </c>
      <c r="N483" s="157" t="str">
        <f>IF('SlNr für Antrag §24a'!AU479&gt;0,"Wird auto. genehmigt!","")</f>
        <v/>
      </c>
      <c r="P483" s="96" t="str">
        <f>'SlNr für Antrag §24a'!AP479</f>
        <v/>
      </c>
      <c r="R483" s="143"/>
      <c r="S483" s="143"/>
      <c r="T483" s="143"/>
      <c r="U483" s="143"/>
      <c r="V483" s="143"/>
      <c r="W483" s="143"/>
      <c r="X483" s="143"/>
      <c r="Y483" s="143"/>
      <c r="Z483" s="143"/>
      <c r="AA483" s="143"/>
    </row>
    <row r="484" spans="1:27" x14ac:dyDescent="0.25">
      <c r="A484" s="70">
        <f>'SlNr für Antrag §24a'!B480</f>
        <v>31468</v>
      </c>
      <c r="B484" s="70" t="str">
        <f>'SlNr für Antrag §24a'!C480</f>
        <v/>
      </c>
      <c r="C484" s="70" t="str">
        <f>IF('SlNr für Antrag §24a'!D480&lt;&gt;"",'SlNr für Antrag §24a'!D480,"")</f>
        <v/>
      </c>
      <c r="D484" s="70" t="str">
        <f>'SlNr für Antrag §24a'!H480</f>
        <v>Weißglas (Verpackungsglas)</v>
      </c>
      <c r="E484" s="70" t="str">
        <f>'SlNr für Antrag §24a'!I480</f>
        <v xml:space="preserve"> </v>
      </c>
      <c r="F484" s="69" t="str">
        <f>IF(AND('SlNr für Antrag §24a'!S480="x",'SlNr für Antrag §24a'!T480="x"),'SlNr für Antrag §24a'!U480,IF('SlNr für Antrag §24a'!S480="x","--",IF('SlNr für Antrag §24a'!T480="x",'SlNr für Antrag §24a'!U480,"**")))</f>
        <v>--</v>
      </c>
      <c r="G484" s="69" t="str">
        <f>(IF('SlNr für Antrag §24a'!AL480&lt;&gt;"",'SlNr für Antrag §24a'!AL480&amp;K484,IF(K484&lt;&gt;"",K484,IF('SlNr für Antrag §24a'!V480="X","?","**"))))</f>
        <v>**</v>
      </c>
      <c r="H484" s="131"/>
      <c r="I484" s="124"/>
      <c r="J484" s="118">
        <f>'SlNr für Antrag §24a'!AM480</f>
        <v>0</v>
      </c>
      <c r="K484" s="121"/>
      <c r="L484" s="121" t="str">
        <f>'SlNr für Antrag §24a'!AT480</f>
        <v>Nein</v>
      </c>
      <c r="M484" s="161" t="str">
        <f>'SlNr für Antrag §24a'!AV480</f>
        <v>-</v>
      </c>
      <c r="N484" s="157" t="str">
        <f>IF('SlNr für Antrag §24a'!AU480&gt;0,"Wird auto. genehmigt!","")</f>
        <v/>
      </c>
      <c r="P484" s="96" t="str">
        <f>'SlNr für Antrag §24a'!AP480</f>
        <v>X</v>
      </c>
      <c r="R484" s="143"/>
      <c r="S484" s="143"/>
      <c r="T484" s="143"/>
      <c r="U484" s="143"/>
      <c r="V484" s="143"/>
      <c r="W484" s="143"/>
      <c r="X484" s="143"/>
      <c r="Y484" s="143"/>
      <c r="Z484" s="143"/>
      <c r="AA484" s="143"/>
    </row>
    <row r="485" spans="1:27" x14ac:dyDescent="0.25">
      <c r="A485" s="70">
        <f>'SlNr für Antrag §24a'!B481</f>
        <v>31468</v>
      </c>
      <c r="B485" s="70" t="str">
        <f>'SlNr für Antrag §24a'!C481</f>
        <v>77</v>
      </c>
      <c r="C485" s="70" t="str">
        <f>IF('SlNr für Antrag §24a'!D481&lt;&gt;"",'SlNr für Antrag §24a'!D481,"")</f>
        <v>g</v>
      </c>
      <c r="D485" s="70" t="str">
        <f>'SlNr für Antrag §24a'!H481</f>
        <v>Weißglas (Verpackungsglas)</v>
      </c>
      <c r="E485" s="70" t="str">
        <f>'SlNr für Antrag §24a'!I481</f>
        <v>gefährlich kontaminiert</v>
      </c>
      <c r="F485" s="69" t="str">
        <f>IF(AND('SlNr für Antrag §24a'!S481="x",'SlNr für Antrag §24a'!T481="x"),'SlNr für Antrag §24a'!U481,IF('SlNr für Antrag §24a'!S481="x","--",IF('SlNr für Antrag §24a'!T481="x",'SlNr für Antrag §24a'!U481,"**")))</f>
        <v>**</v>
      </c>
      <c r="G485" s="69" t="str">
        <f>(IF('SlNr für Antrag §24a'!AL481&lt;&gt;"",'SlNr für Antrag §24a'!AL481&amp;K485,IF(K485&lt;&gt;"",K485,IF('SlNr für Antrag §24a'!V481="X","?","**"))))</f>
        <v>**</v>
      </c>
      <c r="H485" s="131"/>
      <c r="I485" s="124"/>
      <c r="J485" s="118">
        <f>'SlNr für Antrag §24a'!AM481</f>
        <v>0</v>
      </c>
      <c r="K485" s="121"/>
      <c r="L485" s="121" t="str">
        <f>'SlNr für Antrag §24a'!AT481</f>
        <v>Ja</v>
      </c>
      <c r="M485" s="161" t="str">
        <f>'SlNr für Antrag §24a'!AV481</f>
        <v>-</v>
      </c>
      <c r="N485" s="157" t="str">
        <f>IF('SlNr für Antrag §24a'!AU481&gt;0,"Wird auto. genehmigt!","")</f>
        <v/>
      </c>
      <c r="P485" s="96" t="str">
        <f>'SlNr für Antrag §24a'!AP481</f>
        <v/>
      </c>
      <c r="R485" s="143"/>
      <c r="S485" s="143"/>
      <c r="T485" s="143"/>
      <c r="U485" s="143"/>
      <c r="V485" s="143"/>
      <c r="W485" s="143"/>
      <c r="X485" s="143"/>
      <c r="Y485" s="143"/>
      <c r="Z485" s="143"/>
      <c r="AA485" s="143"/>
    </row>
    <row r="486" spans="1:27" ht="22.8" x14ac:dyDescent="0.25">
      <c r="A486" s="70">
        <f>'SlNr für Antrag §24a'!B482</f>
        <v>31468</v>
      </c>
      <c r="B486" s="70" t="str">
        <f>'SlNr für Antrag §24a'!C482</f>
        <v>91</v>
      </c>
      <c r="C486" s="70" t="str">
        <f>IF('SlNr für Antrag §24a'!D482&lt;&gt;"",'SlNr für Antrag §24a'!D482,"")</f>
        <v/>
      </c>
      <c r="D486" s="70" t="str">
        <f>'SlNr für Antrag §24a'!H482</f>
        <v>Weißglas (Verpackungsglas)</v>
      </c>
      <c r="E486" s="70" t="str">
        <f>'SlNr für Antrag §24a'!I482</f>
        <v>verfestigt, immobilisiert oder stabilisiert</v>
      </c>
      <c r="F486" s="69" t="str">
        <f>IF(AND('SlNr für Antrag §24a'!S482="x",'SlNr für Antrag §24a'!T482="x"),'SlNr für Antrag §24a'!U482,IF('SlNr für Antrag §24a'!S482="x","--",IF('SlNr für Antrag §24a'!T482="x",'SlNr für Antrag §24a'!U482,"**")))</f>
        <v>**</v>
      </c>
      <c r="G486" s="69" t="str">
        <f>(IF('SlNr für Antrag §24a'!AL482&lt;&gt;"",'SlNr für Antrag §24a'!AL482&amp;K486,IF(K486&lt;&gt;"",K486,IF('SlNr für Antrag §24a'!V482="X","?","**"))))</f>
        <v>**</v>
      </c>
      <c r="H486" s="131"/>
      <c r="I486" s="124"/>
      <c r="J486" s="118">
        <f>'SlNr für Antrag §24a'!AM482</f>
        <v>0</v>
      </c>
      <c r="K486" s="121"/>
      <c r="L486" s="121" t="str">
        <f>'SlNr für Antrag §24a'!AT482</f>
        <v>Ja</v>
      </c>
      <c r="M486" s="161" t="str">
        <f>'SlNr für Antrag §24a'!AV482</f>
        <v>-</v>
      </c>
      <c r="N486" s="157" t="str">
        <f>IF('SlNr für Antrag §24a'!AU482&gt;0,"Wird auto. genehmigt!","")</f>
        <v/>
      </c>
      <c r="P486" s="96" t="str">
        <f>'SlNr für Antrag §24a'!AP482</f>
        <v/>
      </c>
      <c r="R486" s="143"/>
      <c r="S486" s="143"/>
      <c r="T486" s="143"/>
      <c r="U486" s="143"/>
      <c r="V486" s="143"/>
      <c r="W486" s="143"/>
      <c r="X486" s="143"/>
      <c r="Y486" s="143"/>
      <c r="Z486" s="143"/>
      <c r="AA486" s="143"/>
    </row>
    <row r="487" spans="1:27" x14ac:dyDescent="0.25">
      <c r="A487" s="70">
        <f>'SlNr für Antrag §24a'!B483</f>
        <v>31469</v>
      </c>
      <c r="B487" s="70" t="str">
        <f>'SlNr für Antrag §24a'!C483</f>
        <v/>
      </c>
      <c r="C487" s="70" t="str">
        <f>IF('SlNr für Antrag §24a'!D483&lt;&gt;"",'SlNr für Antrag §24a'!D483,"")</f>
        <v/>
      </c>
      <c r="D487" s="70" t="str">
        <f>'SlNr für Antrag §24a'!H483</f>
        <v>Buntglas (Verpackungsglas)</v>
      </c>
      <c r="E487" s="70" t="str">
        <f>'SlNr für Antrag §24a'!I483</f>
        <v xml:space="preserve"> </v>
      </c>
      <c r="F487" s="69" t="str">
        <f>IF(AND('SlNr für Antrag §24a'!S483="x",'SlNr für Antrag §24a'!T483="x"),'SlNr für Antrag §24a'!U483,IF('SlNr für Antrag §24a'!S483="x","--",IF('SlNr für Antrag §24a'!T483="x",'SlNr für Antrag §24a'!U483,"**")))</f>
        <v>--</v>
      </c>
      <c r="G487" s="69" t="str">
        <f>(IF('SlNr für Antrag §24a'!AL483&lt;&gt;"",'SlNr für Antrag §24a'!AL483&amp;K487,IF(K487&lt;&gt;"",K487,IF('SlNr für Antrag §24a'!V483="X","?","**"))))</f>
        <v>**</v>
      </c>
      <c r="H487" s="131"/>
      <c r="I487" s="124"/>
      <c r="J487" s="118">
        <f>'SlNr für Antrag §24a'!AM483</f>
        <v>0</v>
      </c>
      <c r="K487" s="121"/>
      <c r="L487" s="121" t="str">
        <f>'SlNr für Antrag §24a'!AT483</f>
        <v>Nein</v>
      </c>
      <c r="M487" s="161" t="str">
        <f>'SlNr für Antrag §24a'!AV483</f>
        <v>-</v>
      </c>
      <c r="N487" s="157" t="str">
        <f>IF('SlNr für Antrag §24a'!AU483&gt;0,"Wird auto. genehmigt!","")</f>
        <v/>
      </c>
      <c r="P487" s="96" t="str">
        <f>'SlNr für Antrag §24a'!AP483</f>
        <v>X</v>
      </c>
      <c r="R487" s="143"/>
      <c r="S487" s="143"/>
      <c r="T487" s="143"/>
      <c r="U487" s="143"/>
      <c r="V487" s="143"/>
      <c r="W487" s="143"/>
      <c r="X487" s="143"/>
      <c r="Y487" s="143"/>
      <c r="Z487" s="143"/>
      <c r="AA487" s="143"/>
    </row>
    <row r="488" spans="1:27" x14ac:dyDescent="0.25">
      <c r="A488" s="70">
        <f>'SlNr für Antrag §24a'!B484</f>
        <v>31469</v>
      </c>
      <c r="B488" s="70" t="str">
        <f>'SlNr für Antrag §24a'!C484</f>
        <v>77</v>
      </c>
      <c r="C488" s="70" t="str">
        <f>IF('SlNr für Antrag §24a'!D484&lt;&gt;"",'SlNr für Antrag §24a'!D484,"")</f>
        <v>g</v>
      </c>
      <c r="D488" s="70" t="str">
        <f>'SlNr für Antrag §24a'!H484</f>
        <v>Buntglas (Verpackungsglas)</v>
      </c>
      <c r="E488" s="70" t="str">
        <f>'SlNr für Antrag §24a'!I484</f>
        <v>gefährlich kontaminiert</v>
      </c>
      <c r="F488" s="69" t="str">
        <f>IF(AND('SlNr für Antrag §24a'!S484="x",'SlNr für Antrag §24a'!T484="x"),'SlNr für Antrag §24a'!U484,IF('SlNr für Antrag §24a'!S484="x","--",IF('SlNr für Antrag §24a'!T484="x",'SlNr für Antrag §24a'!U484,"**")))</f>
        <v>**</v>
      </c>
      <c r="G488" s="69" t="str">
        <f>(IF('SlNr für Antrag §24a'!AL484&lt;&gt;"",'SlNr für Antrag §24a'!AL484&amp;K488,IF(K488&lt;&gt;"",K488,IF('SlNr für Antrag §24a'!V484="X","?","**"))))</f>
        <v>**</v>
      </c>
      <c r="H488" s="131"/>
      <c r="I488" s="124"/>
      <c r="J488" s="118">
        <f>'SlNr für Antrag §24a'!AM484</f>
        <v>0</v>
      </c>
      <c r="K488" s="121"/>
      <c r="L488" s="121" t="str">
        <f>'SlNr für Antrag §24a'!AT484</f>
        <v>Ja</v>
      </c>
      <c r="M488" s="161" t="str">
        <f>'SlNr für Antrag §24a'!AV484</f>
        <v>-</v>
      </c>
      <c r="N488" s="157" t="str">
        <f>IF('SlNr für Antrag §24a'!AU484&gt;0,"Wird auto. genehmigt!","")</f>
        <v/>
      </c>
      <c r="P488" s="96" t="str">
        <f>'SlNr für Antrag §24a'!AP484</f>
        <v/>
      </c>
      <c r="R488" s="143"/>
      <c r="S488" s="143"/>
      <c r="T488" s="143"/>
      <c r="U488" s="143"/>
      <c r="V488" s="143"/>
      <c r="W488" s="143"/>
      <c r="X488" s="143"/>
      <c r="Y488" s="143"/>
      <c r="Z488" s="143"/>
      <c r="AA488" s="143"/>
    </row>
    <row r="489" spans="1:27" ht="22.8" x14ac:dyDescent="0.25">
      <c r="A489" s="70">
        <f>'SlNr für Antrag §24a'!B485</f>
        <v>31469</v>
      </c>
      <c r="B489" s="70" t="str">
        <f>'SlNr für Antrag §24a'!C485</f>
        <v>91</v>
      </c>
      <c r="C489" s="70" t="str">
        <f>IF('SlNr für Antrag §24a'!D485&lt;&gt;"",'SlNr für Antrag §24a'!D485,"")</f>
        <v/>
      </c>
      <c r="D489" s="70" t="str">
        <f>'SlNr für Antrag §24a'!H485</f>
        <v>Buntglas (Verpackungsglas)</v>
      </c>
      <c r="E489" s="70" t="str">
        <f>'SlNr für Antrag §24a'!I485</f>
        <v>verfestigt, immobilisiert oder stabilisiert</v>
      </c>
      <c r="F489" s="69" t="str">
        <f>IF(AND('SlNr für Antrag §24a'!S485="x",'SlNr für Antrag §24a'!T485="x"),'SlNr für Antrag §24a'!U485,IF('SlNr für Antrag §24a'!S485="x","--",IF('SlNr für Antrag §24a'!T485="x",'SlNr für Antrag §24a'!U485,"**")))</f>
        <v>**</v>
      </c>
      <c r="G489" s="69" t="str">
        <f>(IF('SlNr für Antrag §24a'!AL485&lt;&gt;"",'SlNr für Antrag §24a'!AL485&amp;K489,IF(K489&lt;&gt;"",K489,IF('SlNr für Antrag §24a'!V485="X","?","**"))))</f>
        <v>**</v>
      </c>
      <c r="H489" s="131"/>
      <c r="I489" s="124"/>
      <c r="J489" s="118">
        <f>'SlNr für Antrag §24a'!AM485</f>
        <v>0</v>
      </c>
      <c r="K489" s="121"/>
      <c r="L489" s="121" t="str">
        <f>'SlNr für Antrag §24a'!AT485</f>
        <v>Ja</v>
      </c>
      <c r="M489" s="161" t="str">
        <f>'SlNr für Antrag §24a'!AV485</f>
        <v>-</v>
      </c>
      <c r="N489" s="157" t="str">
        <f>IF('SlNr für Antrag §24a'!AU485&gt;0,"Wird auto. genehmigt!","")</f>
        <v/>
      </c>
      <c r="P489" s="96" t="str">
        <f>'SlNr für Antrag §24a'!AP485</f>
        <v/>
      </c>
      <c r="R489" s="143"/>
      <c r="S489" s="143"/>
      <c r="T489" s="143"/>
      <c r="U489" s="143"/>
      <c r="V489" s="143"/>
      <c r="W489" s="143"/>
      <c r="X489" s="143"/>
      <c r="Y489" s="143"/>
      <c r="Z489" s="143"/>
      <c r="AA489" s="143"/>
    </row>
    <row r="490" spans="1:27" ht="22.8" x14ac:dyDescent="0.25">
      <c r="A490" s="70">
        <f>'SlNr für Antrag §24a'!B486</f>
        <v>31472</v>
      </c>
      <c r="B490" s="70" t="str">
        <f>'SlNr für Antrag §24a'!C486</f>
        <v/>
      </c>
      <c r="C490" s="70" t="str">
        <f>IF('SlNr für Antrag §24a'!D486&lt;&gt;"",'SlNr für Antrag §24a'!D486,"")</f>
        <v/>
      </c>
      <c r="D490" s="70" t="str">
        <f>'SlNr für Antrag §24a'!H486</f>
        <v>kulturfähige Erde, Typ E2, Klasse A1</v>
      </c>
      <c r="E490" s="70" t="str">
        <f>'SlNr für Antrag §24a'!I486</f>
        <v xml:space="preserve"> </v>
      </c>
      <c r="F490" s="69" t="str">
        <f>IF(AND('SlNr für Antrag §24a'!S486="x",'SlNr für Antrag §24a'!T486="x"),'SlNr für Antrag §24a'!U486,IF('SlNr für Antrag §24a'!S486="x","--",IF('SlNr für Antrag §24a'!T486="x",'SlNr für Antrag §24a'!U486,"**")))</f>
        <v>--</v>
      </c>
      <c r="G490" s="69" t="str">
        <f>(IF('SlNr für Antrag §24a'!AL486&lt;&gt;"",'SlNr für Antrag §24a'!AL486&amp;K490,IF(K490&lt;&gt;"",K490,IF('SlNr für Antrag §24a'!V486="X","?","**"))))</f>
        <v>**</v>
      </c>
      <c r="H490" s="131"/>
      <c r="I490" s="124"/>
      <c r="J490" s="118">
        <f>'SlNr für Antrag §24a'!AM486</f>
        <v>0</v>
      </c>
      <c r="K490" s="121"/>
      <c r="L490" s="121" t="str">
        <f>'SlNr für Antrag §24a'!AT486</f>
        <v>Nein</v>
      </c>
      <c r="M490" s="161" t="str">
        <f>'SlNr für Antrag §24a'!AV486</f>
        <v>-</v>
      </c>
      <c r="N490" s="157" t="str">
        <f>IF('SlNr für Antrag §24a'!AU486&gt;0,"Wird auto. genehmigt!","")</f>
        <v/>
      </c>
      <c r="P490" s="96" t="str">
        <f>'SlNr für Antrag §24a'!AP486</f>
        <v>X</v>
      </c>
      <c r="R490" s="143"/>
      <c r="S490" s="143"/>
      <c r="T490" s="143"/>
      <c r="U490" s="143"/>
      <c r="V490" s="143"/>
      <c r="W490" s="143"/>
      <c r="X490" s="143"/>
      <c r="Y490" s="143"/>
      <c r="Z490" s="143"/>
      <c r="AA490" s="143"/>
    </row>
    <row r="491" spans="1:27" ht="22.8" x14ac:dyDescent="0.25">
      <c r="A491" s="70">
        <f>'SlNr für Antrag §24a'!B487</f>
        <v>31473</v>
      </c>
      <c r="B491" s="70" t="str">
        <f>'SlNr für Antrag §24a'!C487</f>
        <v/>
      </c>
      <c r="C491" s="70" t="str">
        <f>IF('SlNr für Antrag §24a'!D487&lt;&gt;"",'SlNr für Antrag §24a'!D487,"")</f>
        <v/>
      </c>
      <c r="D491" s="70" t="str">
        <f>'SlNr für Antrag §24a'!H487</f>
        <v>kulturfähige Erde, Typ E2, Klasse A2</v>
      </c>
      <c r="E491" s="70" t="str">
        <f>'SlNr für Antrag §24a'!I487</f>
        <v xml:space="preserve"> </v>
      </c>
      <c r="F491" s="69" t="str">
        <f>IF(AND('SlNr für Antrag §24a'!S487="x",'SlNr für Antrag §24a'!T487="x"),'SlNr für Antrag §24a'!U487,IF('SlNr für Antrag §24a'!S487="x","--",IF('SlNr für Antrag §24a'!T487="x",'SlNr für Antrag §24a'!U487,"**")))</f>
        <v>--</v>
      </c>
      <c r="G491" s="69" t="str">
        <f>(IF('SlNr für Antrag §24a'!AL487&lt;&gt;"",'SlNr für Antrag §24a'!AL487&amp;K491,IF(K491&lt;&gt;"",K491,IF('SlNr für Antrag §24a'!V487="X","?","**"))))</f>
        <v>**</v>
      </c>
      <c r="H491" s="131"/>
      <c r="I491" s="124"/>
      <c r="J491" s="118">
        <f>'SlNr für Antrag §24a'!AM487</f>
        <v>0</v>
      </c>
      <c r="K491" s="121"/>
      <c r="L491" s="121" t="str">
        <f>'SlNr für Antrag §24a'!AT487</f>
        <v>Nein</v>
      </c>
      <c r="M491" s="161" t="str">
        <f>'SlNr für Antrag §24a'!AV487</f>
        <v>-</v>
      </c>
      <c r="N491" s="157" t="str">
        <f>IF('SlNr für Antrag §24a'!AU487&gt;0,"Wird auto. genehmigt!","")</f>
        <v/>
      </c>
      <c r="P491" s="96" t="str">
        <f>'SlNr für Antrag §24a'!AP487</f>
        <v>X</v>
      </c>
      <c r="R491" s="143"/>
      <c r="S491" s="143"/>
      <c r="T491" s="143"/>
      <c r="U491" s="143"/>
      <c r="V491" s="143"/>
      <c r="W491" s="143"/>
      <c r="X491" s="143"/>
      <c r="Y491" s="143"/>
      <c r="Z491" s="143"/>
      <c r="AA491" s="143"/>
    </row>
    <row r="492" spans="1:27" ht="22.8" x14ac:dyDescent="0.25">
      <c r="A492" s="70">
        <f>'SlNr für Antrag §24a'!B488</f>
        <v>31474</v>
      </c>
      <c r="B492" s="70" t="str">
        <f>'SlNr für Antrag §24a'!C488</f>
        <v/>
      </c>
      <c r="C492" s="70" t="str">
        <f>IF('SlNr für Antrag §24a'!D488&lt;&gt;"",'SlNr für Antrag §24a'!D488,"")</f>
        <v/>
      </c>
      <c r="D492" s="70" t="str">
        <f>'SlNr für Antrag §24a'!H488</f>
        <v>kulturfähige Erde, Typ E3, Klasse A1</v>
      </c>
      <c r="E492" s="70" t="str">
        <f>'SlNr für Antrag §24a'!I488</f>
        <v xml:space="preserve"> </v>
      </c>
      <c r="F492" s="69" t="str">
        <f>IF(AND('SlNr für Antrag §24a'!S488="x",'SlNr für Antrag §24a'!T488="x"),'SlNr für Antrag §24a'!U488,IF('SlNr für Antrag §24a'!S488="x","--",IF('SlNr für Antrag §24a'!T488="x",'SlNr für Antrag §24a'!U488,"**")))</f>
        <v>--</v>
      </c>
      <c r="G492" s="69" t="str">
        <f>(IF('SlNr für Antrag §24a'!AL488&lt;&gt;"",'SlNr für Antrag §24a'!AL488&amp;K492,IF(K492&lt;&gt;"",K492,IF('SlNr für Antrag §24a'!V488="X","?","**"))))</f>
        <v>**</v>
      </c>
      <c r="H492" s="131"/>
      <c r="I492" s="124"/>
      <c r="J492" s="118">
        <f>'SlNr für Antrag §24a'!AM488</f>
        <v>0</v>
      </c>
      <c r="K492" s="121"/>
      <c r="L492" s="121" t="str">
        <f>'SlNr für Antrag §24a'!AT488</f>
        <v>Nein</v>
      </c>
      <c r="M492" s="161" t="str">
        <f>'SlNr für Antrag §24a'!AV488</f>
        <v>-</v>
      </c>
      <c r="N492" s="157" t="str">
        <f>IF('SlNr für Antrag §24a'!AU488&gt;0,"Wird auto. genehmigt!","")</f>
        <v/>
      </c>
      <c r="P492" s="96" t="str">
        <f>'SlNr für Antrag §24a'!AP488</f>
        <v>X</v>
      </c>
      <c r="R492" s="143"/>
      <c r="S492" s="143"/>
      <c r="T492" s="143"/>
      <c r="U492" s="143"/>
      <c r="V492" s="143"/>
      <c r="W492" s="143"/>
      <c r="X492" s="143"/>
      <c r="Y492" s="143"/>
      <c r="Z492" s="143"/>
      <c r="AA492" s="143"/>
    </row>
    <row r="493" spans="1:27" ht="22.8" x14ac:dyDescent="0.25">
      <c r="A493" s="70">
        <f>'SlNr für Antrag §24a'!B489</f>
        <v>31475</v>
      </c>
      <c r="B493" s="70" t="str">
        <f>'SlNr für Antrag §24a'!C489</f>
        <v/>
      </c>
      <c r="C493" s="70" t="str">
        <f>IF('SlNr für Antrag §24a'!D489&lt;&gt;"",'SlNr für Antrag §24a'!D489,"")</f>
        <v/>
      </c>
      <c r="D493" s="70" t="str">
        <f>'SlNr für Antrag §24a'!H489</f>
        <v>kulturfähige Erde, Typ E3, Klasse A2</v>
      </c>
      <c r="E493" s="70" t="str">
        <f>'SlNr für Antrag §24a'!I489</f>
        <v xml:space="preserve"> </v>
      </c>
      <c r="F493" s="69" t="str">
        <f>IF(AND('SlNr für Antrag §24a'!S489="x",'SlNr für Antrag §24a'!T489="x"),'SlNr für Antrag §24a'!U489,IF('SlNr für Antrag §24a'!S489="x","--",IF('SlNr für Antrag §24a'!T489="x",'SlNr für Antrag §24a'!U489,"**")))</f>
        <v>--</v>
      </c>
      <c r="G493" s="69" t="str">
        <f>(IF('SlNr für Antrag §24a'!AL489&lt;&gt;"",'SlNr für Antrag §24a'!AL489&amp;K493,IF(K493&lt;&gt;"",K493,IF('SlNr für Antrag §24a'!V489="X","?","**"))))</f>
        <v>**</v>
      </c>
      <c r="H493" s="131"/>
      <c r="I493" s="124"/>
      <c r="J493" s="118">
        <f>'SlNr für Antrag §24a'!AM489</f>
        <v>0</v>
      </c>
      <c r="K493" s="121"/>
      <c r="L493" s="121" t="str">
        <f>'SlNr für Antrag §24a'!AT489</f>
        <v>Nein</v>
      </c>
      <c r="M493" s="161" t="str">
        <f>'SlNr für Antrag §24a'!AV489</f>
        <v>-</v>
      </c>
      <c r="N493" s="157" t="str">
        <f>IF('SlNr für Antrag §24a'!AU489&gt;0,"Wird auto. genehmigt!","")</f>
        <v/>
      </c>
      <c r="P493" s="96" t="str">
        <f>'SlNr für Antrag §24a'!AP489</f>
        <v>X</v>
      </c>
      <c r="R493" s="143"/>
      <c r="S493" s="143"/>
      <c r="T493" s="143"/>
      <c r="U493" s="143"/>
      <c r="V493" s="143"/>
      <c r="W493" s="143"/>
      <c r="X493" s="143"/>
      <c r="Y493" s="143"/>
      <c r="Z493" s="143"/>
      <c r="AA493" s="143"/>
    </row>
    <row r="494" spans="1:27" ht="22.8" x14ac:dyDescent="0.25">
      <c r="A494" s="70">
        <f>'SlNr für Antrag §24a'!B490</f>
        <v>31482</v>
      </c>
      <c r="B494" s="70" t="str">
        <f>'SlNr für Antrag §24a'!C490</f>
        <v/>
      </c>
      <c r="C494" s="70" t="str">
        <f>IF('SlNr für Antrag §24a'!D490&lt;&gt;"",'SlNr für Antrag §24a'!D490,"")</f>
        <v>g</v>
      </c>
      <c r="D494" s="70" t="str">
        <f>'SlNr für Antrag §24a'!H490</f>
        <v>Bodenbestandteile aus der biologischen Behandlung</v>
      </c>
      <c r="E494" s="70" t="str">
        <f>'SlNr für Antrag §24a'!I490</f>
        <v xml:space="preserve"> </v>
      </c>
      <c r="F494" s="69" t="str">
        <f>IF(AND('SlNr für Antrag §24a'!S490="x",'SlNr für Antrag §24a'!T490="x"),'SlNr für Antrag §24a'!U490,IF('SlNr für Antrag §24a'!S490="x","--",IF('SlNr für Antrag §24a'!T490="x",'SlNr für Antrag §24a'!U490,"**")))</f>
        <v>**</v>
      </c>
      <c r="G494" s="69" t="str">
        <f>(IF('SlNr für Antrag §24a'!AL490&lt;&gt;"",'SlNr für Antrag §24a'!AL490&amp;K494,IF(K494&lt;&gt;"",K494,IF('SlNr für Antrag §24a'!V490="X","?","**"))))</f>
        <v>**</v>
      </c>
      <c r="H494" s="131"/>
      <c r="I494" s="124"/>
      <c r="J494" s="118">
        <f>'SlNr für Antrag §24a'!AM490</f>
        <v>0</v>
      </c>
      <c r="K494" s="121"/>
      <c r="L494" s="121" t="str">
        <f>'SlNr für Antrag §24a'!AT490</f>
        <v>Ja</v>
      </c>
      <c r="M494" s="161" t="str">
        <f>'SlNr für Antrag §24a'!AV490</f>
        <v>-</v>
      </c>
      <c r="N494" s="157" t="str">
        <f>IF('SlNr für Antrag §24a'!AU490&gt;0,"Wird auto. genehmigt!","")</f>
        <v/>
      </c>
      <c r="P494" s="96" t="str">
        <f>'SlNr für Antrag §24a'!AP490</f>
        <v/>
      </c>
      <c r="R494" s="143"/>
      <c r="S494" s="143"/>
      <c r="T494" s="143"/>
      <c r="U494" s="143"/>
      <c r="V494" s="143"/>
      <c r="W494" s="143"/>
      <c r="X494" s="143"/>
      <c r="Y494" s="143"/>
      <c r="Z494" s="143"/>
      <c r="AA494" s="143"/>
    </row>
    <row r="495" spans="1:27" ht="22.8" x14ac:dyDescent="0.25">
      <c r="A495" s="70">
        <f>'SlNr für Antrag §24a'!B491</f>
        <v>31482</v>
      </c>
      <c r="B495" s="70" t="str">
        <f>'SlNr für Antrag §24a'!C491</f>
        <v>88</v>
      </c>
      <c r="C495" s="70" t="str">
        <f>IF('SlNr für Antrag §24a'!D491&lt;&gt;"",'SlNr für Antrag §24a'!D491,"")</f>
        <v/>
      </c>
      <c r="D495" s="70" t="str">
        <f>'SlNr für Antrag §24a'!H491</f>
        <v>Bodenbestandteile aus der biologischen Behandlung</v>
      </c>
      <c r="E495" s="70" t="str">
        <f>'SlNr für Antrag §24a'!I491</f>
        <v>ausgestuft</v>
      </c>
      <c r="F495" s="69" t="str">
        <f>IF(AND('SlNr für Antrag §24a'!S491="x",'SlNr für Antrag §24a'!T491="x"),'SlNr für Antrag §24a'!U491,IF('SlNr für Antrag §24a'!S491="x","--",IF('SlNr für Antrag §24a'!T491="x",'SlNr für Antrag §24a'!U491,"**")))</f>
        <v>**</v>
      </c>
      <c r="G495" s="69" t="str">
        <f>(IF('SlNr für Antrag §24a'!AL491&lt;&gt;"",'SlNr für Antrag §24a'!AL491&amp;K495,IF(K495&lt;&gt;"",K495,IF('SlNr für Antrag §24a'!V491="X","?","**"))))</f>
        <v>**</v>
      </c>
      <c r="H495" s="131"/>
      <c r="I495" s="124"/>
      <c r="J495" s="118">
        <f>'SlNr für Antrag §24a'!AM491</f>
        <v>0</v>
      </c>
      <c r="K495" s="121"/>
      <c r="L495" s="121" t="str">
        <f>'SlNr für Antrag §24a'!AT491</f>
        <v>Ja</v>
      </c>
      <c r="M495" s="161" t="str">
        <f>'SlNr für Antrag §24a'!AV491</f>
        <v>-</v>
      </c>
      <c r="N495" s="157" t="str">
        <f>IF('SlNr für Antrag §24a'!AU491&gt;0,"Wird auto. genehmigt!","")</f>
        <v/>
      </c>
      <c r="P495" s="96" t="str">
        <f>'SlNr für Antrag §24a'!AP491</f>
        <v/>
      </c>
      <c r="R495" s="143"/>
      <c r="S495" s="143"/>
      <c r="T495" s="143"/>
      <c r="U495" s="143"/>
      <c r="V495" s="143"/>
      <c r="W495" s="143"/>
      <c r="X495" s="143"/>
      <c r="Y495" s="143"/>
      <c r="Z495" s="143"/>
      <c r="AA495" s="143"/>
    </row>
    <row r="496" spans="1:27" ht="22.8" x14ac:dyDescent="0.25">
      <c r="A496" s="70">
        <f>'SlNr für Antrag §24a'!B492</f>
        <v>31482</v>
      </c>
      <c r="B496" s="70" t="str">
        <f>'SlNr für Antrag §24a'!C492</f>
        <v>91</v>
      </c>
      <c r="C496" s="70" t="str">
        <f>IF('SlNr für Antrag §24a'!D492&lt;&gt;"",'SlNr für Antrag §24a'!D492,"")</f>
        <v>g</v>
      </c>
      <c r="D496" s="70" t="str">
        <f>'SlNr für Antrag §24a'!H492</f>
        <v>Bodenbestandteile aus der biologischen Behandlung</v>
      </c>
      <c r="E496" s="70" t="str">
        <f>'SlNr für Antrag §24a'!I492</f>
        <v>verfestigt, immobilisiert oder stabilisiert</v>
      </c>
      <c r="F496" s="69" t="str">
        <f>IF(AND('SlNr für Antrag §24a'!S492="x",'SlNr für Antrag §24a'!T492="x"),'SlNr für Antrag §24a'!U492,IF('SlNr für Antrag §24a'!S492="x","--",IF('SlNr für Antrag §24a'!T492="x",'SlNr für Antrag §24a'!U492,"**")))</f>
        <v>**</v>
      </c>
      <c r="G496" s="69" t="str">
        <f>(IF('SlNr für Antrag §24a'!AL492&lt;&gt;"",'SlNr für Antrag §24a'!AL492&amp;K496,IF(K496&lt;&gt;"",K496,IF('SlNr für Antrag §24a'!V492="X","?","**"))))</f>
        <v>**</v>
      </c>
      <c r="H496" s="131"/>
      <c r="I496" s="124"/>
      <c r="J496" s="118">
        <f>'SlNr für Antrag §24a'!AM492</f>
        <v>0</v>
      </c>
      <c r="K496" s="121"/>
      <c r="L496" s="121" t="str">
        <f>'SlNr für Antrag §24a'!AT492</f>
        <v>Ja</v>
      </c>
      <c r="M496" s="161" t="str">
        <f>'SlNr für Antrag §24a'!AV492</f>
        <v>-</v>
      </c>
      <c r="N496" s="157" t="str">
        <f>IF('SlNr für Antrag §24a'!AU492&gt;0,"Wird auto. genehmigt!","")</f>
        <v/>
      </c>
      <c r="P496" s="96" t="str">
        <f>'SlNr für Antrag §24a'!AP492</f>
        <v/>
      </c>
      <c r="R496" s="143"/>
      <c r="S496" s="143"/>
      <c r="T496" s="143"/>
      <c r="U496" s="143"/>
      <c r="V496" s="143"/>
      <c r="W496" s="143"/>
      <c r="X496" s="143"/>
      <c r="Y496" s="143"/>
      <c r="Z496" s="143"/>
      <c r="AA496" s="143"/>
    </row>
    <row r="497" spans="1:27" ht="22.8" x14ac:dyDescent="0.25">
      <c r="A497" s="70">
        <f>'SlNr für Antrag §24a'!B493</f>
        <v>31483</v>
      </c>
      <c r="B497" s="70" t="str">
        <f>'SlNr für Antrag §24a'!C493</f>
        <v/>
      </c>
      <c r="C497" s="70" t="str">
        <f>IF('SlNr für Antrag §24a'!D493&lt;&gt;"",'SlNr für Antrag §24a'!D493,"")</f>
        <v/>
      </c>
      <c r="D497" s="70" t="str">
        <f>'SlNr für Antrag §24a'!H493</f>
        <v>Bodenbestandteile aus der thermischen Behandlung</v>
      </c>
      <c r="E497" s="70" t="str">
        <f>'SlNr für Antrag §24a'!I493</f>
        <v xml:space="preserve"> </v>
      </c>
      <c r="F497" s="69" t="str">
        <f>IF(AND('SlNr für Antrag §24a'!S493="x",'SlNr für Antrag §24a'!T493="x"),'SlNr für Antrag §24a'!U493,IF('SlNr für Antrag §24a'!S493="x","--",IF('SlNr für Antrag §24a'!T493="x",'SlNr für Antrag §24a'!U493,"**")))</f>
        <v>--</v>
      </c>
      <c r="G497" s="69" t="str">
        <f>(IF('SlNr für Antrag §24a'!AL493&lt;&gt;"",'SlNr für Antrag §24a'!AL493&amp;K497,IF(K497&lt;&gt;"",K497,IF('SlNr für Antrag §24a'!V493="X","?","**"))))</f>
        <v>**</v>
      </c>
      <c r="H497" s="131"/>
      <c r="I497" s="124"/>
      <c r="J497" s="118">
        <f>'SlNr für Antrag §24a'!AM493</f>
        <v>0</v>
      </c>
      <c r="K497" s="121"/>
      <c r="L497" s="121" t="str">
        <f>'SlNr für Antrag §24a'!AT493</f>
        <v>Nein</v>
      </c>
      <c r="M497" s="161" t="str">
        <f>'SlNr für Antrag §24a'!AV493</f>
        <v>-</v>
      </c>
      <c r="N497" s="157" t="str">
        <f>IF('SlNr für Antrag §24a'!AU493&gt;0,"Wird auto. genehmigt!","")</f>
        <v/>
      </c>
      <c r="P497" s="96" t="str">
        <f>'SlNr für Antrag §24a'!AP493</f>
        <v>X</v>
      </c>
      <c r="R497" s="143"/>
      <c r="S497" s="143"/>
      <c r="T497" s="143"/>
      <c r="U497" s="143"/>
      <c r="V497" s="143"/>
      <c r="W497" s="143"/>
      <c r="X497" s="143"/>
      <c r="Y497" s="143"/>
      <c r="Z497" s="143"/>
      <c r="AA497" s="143"/>
    </row>
    <row r="498" spans="1:27" ht="22.8" x14ac:dyDescent="0.25">
      <c r="A498" s="70">
        <f>'SlNr für Antrag §24a'!B494</f>
        <v>31483</v>
      </c>
      <c r="B498" s="70" t="str">
        <f>'SlNr für Antrag §24a'!C494</f>
        <v>91</v>
      </c>
      <c r="C498" s="70" t="str">
        <f>IF('SlNr für Antrag §24a'!D494&lt;&gt;"",'SlNr für Antrag §24a'!D494,"")</f>
        <v/>
      </c>
      <c r="D498" s="70" t="str">
        <f>'SlNr für Antrag §24a'!H494</f>
        <v>Bodenbestandteile aus der thermischen Behandlung</v>
      </c>
      <c r="E498" s="70" t="str">
        <f>'SlNr für Antrag §24a'!I494</f>
        <v>verfestigt, immobilisiert oder stabilisiert</v>
      </c>
      <c r="F498" s="69" t="str">
        <f>IF(AND('SlNr für Antrag §24a'!S494="x",'SlNr für Antrag §24a'!T494="x"),'SlNr für Antrag §24a'!U494,IF('SlNr für Antrag §24a'!S494="x","--",IF('SlNr für Antrag §24a'!T494="x",'SlNr für Antrag §24a'!U494,"**")))</f>
        <v>**</v>
      </c>
      <c r="G498" s="69" t="str">
        <f>(IF('SlNr für Antrag §24a'!AL494&lt;&gt;"",'SlNr für Antrag §24a'!AL494&amp;K498,IF(K498&lt;&gt;"",K498,IF('SlNr für Antrag §24a'!V494="X","?","**"))))</f>
        <v>**</v>
      </c>
      <c r="H498" s="131"/>
      <c r="I498" s="124"/>
      <c r="J498" s="118">
        <f>'SlNr für Antrag §24a'!AM494</f>
        <v>0</v>
      </c>
      <c r="K498" s="121"/>
      <c r="L498" s="121" t="str">
        <f>'SlNr für Antrag §24a'!AT494</f>
        <v>Ja</v>
      </c>
      <c r="M498" s="161" t="str">
        <f>'SlNr für Antrag §24a'!AV494</f>
        <v>-</v>
      </c>
      <c r="N498" s="157" t="str">
        <f>IF('SlNr für Antrag §24a'!AU494&gt;0,"Wird auto. genehmigt!","")</f>
        <v/>
      </c>
      <c r="P498" s="96" t="str">
        <f>'SlNr für Antrag §24a'!AP494</f>
        <v/>
      </c>
      <c r="R498" s="143"/>
      <c r="S498" s="143"/>
      <c r="T498" s="143"/>
      <c r="U498" s="143"/>
      <c r="V498" s="143"/>
      <c r="W498" s="143"/>
      <c r="X498" s="143"/>
      <c r="Y498" s="143"/>
      <c r="Z498" s="143"/>
      <c r="AA498" s="143"/>
    </row>
    <row r="499" spans="1:27" ht="34.200000000000003" x14ac:dyDescent="0.25">
      <c r="A499" s="70">
        <f>'SlNr für Antrag §24a'!B495</f>
        <v>31484</v>
      </c>
      <c r="B499" s="70" t="str">
        <f>'SlNr für Antrag §24a'!C495</f>
        <v/>
      </c>
      <c r="C499" s="70" t="str">
        <f>IF('SlNr für Antrag §24a'!D495&lt;&gt;"",'SlNr für Antrag §24a'!D495,"")</f>
        <v>g</v>
      </c>
      <c r="D499" s="70" t="str">
        <f>'SlNr für Antrag §24a'!H495</f>
        <v>Bodenbestandteile aus der chemisch/physikalischen oder mechanischen Behandlung</v>
      </c>
      <c r="E499" s="70" t="str">
        <f>'SlNr für Antrag §24a'!I495</f>
        <v xml:space="preserve"> </v>
      </c>
      <c r="F499" s="69" t="str">
        <f>IF(AND('SlNr für Antrag §24a'!S495="x",'SlNr für Antrag §24a'!T495="x"),'SlNr für Antrag §24a'!U495,IF('SlNr für Antrag §24a'!S495="x","--",IF('SlNr für Antrag §24a'!T495="x",'SlNr für Antrag §24a'!U495,"**")))</f>
        <v>**</v>
      </c>
      <c r="G499" s="69" t="str">
        <f>(IF('SlNr für Antrag §24a'!AL495&lt;&gt;"",'SlNr für Antrag §24a'!AL495&amp;K499,IF(K499&lt;&gt;"",K499,IF('SlNr für Antrag §24a'!V495="X","?","**"))))</f>
        <v>**</v>
      </c>
      <c r="H499" s="131"/>
      <c r="I499" s="124"/>
      <c r="J499" s="118">
        <f>'SlNr für Antrag §24a'!AM495</f>
        <v>0</v>
      </c>
      <c r="K499" s="121"/>
      <c r="L499" s="121" t="str">
        <f>'SlNr für Antrag §24a'!AT495</f>
        <v>Ja</v>
      </c>
      <c r="M499" s="161" t="str">
        <f>'SlNr für Antrag §24a'!AV495</f>
        <v>-</v>
      </c>
      <c r="N499" s="157" t="str">
        <f>IF('SlNr für Antrag §24a'!AU495&gt;0,"Wird auto. genehmigt!","")</f>
        <v/>
      </c>
      <c r="P499" s="96" t="str">
        <f>'SlNr für Antrag §24a'!AP495</f>
        <v/>
      </c>
      <c r="R499" s="143"/>
      <c r="S499" s="143"/>
      <c r="T499" s="143"/>
      <c r="U499" s="143"/>
      <c r="V499" s="143"/>
      <c r="W499" s="143"/>
      <c r="X499" s="143"/>
      <c r="Y499" s="143"/>
      <c r="Z499" s="143"/>
      <c r="AA499" s="143"/>
    </row>
    <row r="500" spans="1:27" ht="34.200000000000003" x14ac:dyDescent="0.25">
      <c r="A500" s="70">
        <f>'SlNr für Antrag §24a'!B496</f>
        <v>31484</v>
      </c>
      <c r="B500" s="70" t="str">
        <f>'SlNr für Antrag §24a'!C496</f>
        <v>88</v>
      </c>
      <c r="C500" s="70" t="str">
        <f>IF('SlNr für Antrag §24a'!D496&lt;&gt;"",'SlNr für Antrag §24a'!D496,"")</f>
        <v/>
      </c>
      <c r="D500" s="70" t="str">
        <f>'SlNr für Antrag §24a'!H496</f>
        <v>Bodenbestandteile aus der chemisch/physikalischen oder mechanischen Behandlung</v>
      </c>
      <c r="E500" s="70" t="str">
        <f>'SlNr für Antrag §24a'!I496</f>
        <v>ausgestuft</v>
      </c>
      <c r="F500" s="69" t="str">
        <f>IF(AND('SlNr für Antrag §24a'!S496="x",'SlNr für Antrag §24a'!T496="x"),'SlNr für Antrag §24a'!U496,IF('SlNr für Antrag §24a'!S496="x","--",IF('SlNr für Antrag §24a'!T496="x",'SlNr für Antrag §24a'!U496,"**")))</f>
        <v>**</v>
      </c>
      <c r="G500" s="69" t="str">
        <f>(IF('SlNr für Antrag §24a'!AL496&lt;&gt;"",'SlNr für Antrag §24a'!AL496&amp;K500,IF(K500&lt;&gt;"",K500,IF('SlNr für Antrag §24a'!V496="X","?","**"))))</f>
        <v>**</v>
      </c>
      <c r="H500" s="131"/>
      <c r="I500" s="124"/>
      <c r="J500" s="118">
        <f>'SlNr für Antrag §24a'!AM496</f>
        <v>0</v>
      </c>
      <c r="K500" s="121"/>
      <c r="L500" s="121" t="str">
        <f>'SlNr für Antrag §24a'!AT496</f>
        <v>Ja</v>
      </c>
      <c r="M500" s="161" t="str">
        <f>'SlNr für Antrag §24a'!AV496</f>
        <v>-</v>
      </c>
      <c r="N500" s="157" t="str">
        <f>IF('SlNr für Antrag §24a'!AU496&gt;0,"Wird auto. genehmigt!","")</f>
        <v/>
      </c>
      <c r="P500" s="96" t="str">
        <f>'SlNr für Antrag §24a'!AP496</f>
        <v/>
      </c>
      <c r="R500" s="143"/>
      <c r="S500" s="143"/>
      <c r="T500" s="143"/>
      <c r="U500" s="143"/>
      <c r="V500" s="143"/>
      <c r="W500" s="143"/>
      <c r="X500" s="143"/>
      <c r="Y500" s="143"/>
      <c r="Z500" s="143"/>
      <c r="AA500" s="143"/>
    </row>
    <row r="501" spans="1:27" ht="34.200000000000003" x14ac:dyDescent="0.25">
      <c r="A501" s="70">
        <f>'SlNr für Antrag §24a'!B497</f>
        <v>31484</v>
      </c>
      <c r="B501" s="70" t="str">
        <f>'SlNr für Antrag §24a'!C497</f>
        <v>91</v>
      </c>
      <c r="C501" s="70" t="str">
        <f>IF('SlNr für Antrag §24a'!D497&lt;&gt;"",'SlNr für Antrag §24a'!D497,"")</f>
        <v>g</v>
      </c>
      <c r="D501" s="70" t="str">
        <f>'SlNr für Antrag §24a'!H497</f>
        <v>Bodenbestandteile aus der chemisch/physikalischen oder mechanischen Behandlung</v>
      </c>
      <c r="E501" s="70" t="str">
        <f>'SlNr für Antrag §24a'!I497</f>
        <v>verfestigt, immobilisiert oder stabilisiert</v>
      </c>
      <c r="F501" s="69" t="str">
        <f>IF(AND('SlNr für Antrag §24a'!S497="x",'SlNr für Antrag §24a'!T497="x"),'SlNr für Antrag §24a'!U497,IF('SlNr für Antrag §24a'!S497="x","--",IF('SlNr für Antrag §24a'!T497="x",'SlNr für Antrag §24a'!U497,"**")))</f>
        <v>**</v>
      </c>
      <c r="G501" s="69" t="str">
        <f>(IF('SlNr für Antrag §24a'!AL497&lt;&gt;"",'SlNr für Antrag §24a'!AL497&amp;K501,IF(K501&lt;&gt;"",K501,IF('SlNr für Antrag §24a'!V497="X","?","**"))))</f>
        <v>**</v>
      </c>
      <c r="H501" s="131"/>
      <c r="I501" s="124"/>
      <c r="J501" s="118">
        <f>'SlNr für Antrag §24a'!AM497</f>
        <v>0</v>
      </c>
      <c r="K501" s="121"/>
      <c r="L501" s="121" t="str">
        <f>'SlNr für Antrag §24a'!AT497</f>
        <v>Ja</v>
      </c>
      <c r="M501" s="161" t="str">
        <f>'SlNr für Antrag §24a'!AV497</f>
        <v>-</v>
      </c>
      <c r="N501" s="157" t="str">
        <f>IF('SlNr für Antrag §24a'!AU497&gt;0,"Wird auto. genehmigt!","")</f>
        <v/>
      </c>
      <c r="P501" s="96" t="str">
        <f>'SlNr für Antrag §24a'!AP497</f>
        <v/>
      </c>
      <c r="R501" s="143"/>
      <c r="S501" s="143"/>
      <c r="T501" s="143"/>
      <c r="U501" s="143"/>
      <c r="V501" s="143"/>
      <c r="W501" s="143"/>
      <c r="X501" s="143"/>
      <c r="Y501" s="143"/>
      <c r="Z501" s="143"/>
      <c r="AA501" s="143"/>
    </row>
    <row r="502" spans="1:27" x14ac:dyDescent="0.25">
      <c r="A502" s="70">
        <f>'SlNr für Antrag §24a'!B498</f>
        <v>31485</v>
      </c>
      <c r="B502" s="70" t="str">
        <f>'SlNr für Antrag §24a'!C498</f>
        <v/>
      </c>
      <c r="C502" s="70" t="str">
        <f>IF('SlNr für Antrag §24a'!D498&lt;&gt;"",'SlNr für Antrag §24a'!D498,"")</f>
        <v/>
      </c>
      <c r="D502" s="70" t="str">
        <f>'SlNr für Antrag §24a'!H498</f>
        <v>Garten- und Blumenerden</v>
      </c>
      <c r="E502" s="70" t="str">
        <f>'SlNr für Antrag §24a'!I498</f>
        <v xml:space="preserve"> </v>
      </c>
      <c r="F502" s="69" t="str">
        <f>IF(AND('SlNr für Antrag §24a'!S498="x",'SlNr für Antrag §24a'!T498="x"),'SlNr für Antrag §24a'!U498,IF('SlNr für Antrag §24a'!S498="x","--",IF('SlNr für Antrag §24a'!T498="x",'SlNr für Antrag §24a'!U498,"**")))</f>
        <v>--</v>
      </c>
      <c r="G502" s="69" t="str">
        <f>(IF('SlNr für Antrag §24a'!AL498&lt;&gt;"",'SlNr für Antrag §24a'!AL498&amp;K502,IF(K502&lt;&gt;"",K502,IF('SlNr für Antrag §24a'!V498="X","?","**"))))</f>
        <v>**</v>
      </c>
      <c r="H502" s="131"/>
      <c r="I502" s="124"/>
      <c r="J502" s="118">
        <f>'SlNr für Antrag §24a'!AM498</f>
        <v>0</v>
      </c>
      <c r="K502" s="121"/>
      <c r="L502" s="121" t="str">
        <f>'SlNr für Antrag §24a'!AT498</f>
        <v>Nein</v>
      </c>
      <c r="M502" s="161" t="str">
        <f>'SlNr für Antrag §24a'!AV498</f>
        <v>-</v>
      </c>
      <c r="N502" s="157" t="str">
        <f>IF('SlNr für Antrag §24a'!AU498&gt;0,"Wird auto. genehmigt!","")</f>
        <v/>
      </c>
      <c r="P502" s="96" t="str">
        <f>'SlNr für Antrag §24a'!AP498</f>
        <v>X</v>
      </c>
      <c r="R502" s="143"/>
      <c r="S502" s="143"/>
      <c r="T502" s="143"/>
      <c r="U502" s="143"/>
      <c r="V502" s="143"/>
      <c r="W502" s="143"/>
      <c r="X502" s="143"/>
      <c r="Y502" s="143"/>
      <c r="Z502" s="143"/>
      <c r="AA502" s="143"/>
    </row>
    <row r="503" spans="1:27" ht="34.200000000000003" x14ac:dyDescent="0.25">
      <c r="A503" s="70">
        <f>'SlNr für Antrag §24a'!B499</f>
        <v>31486</v>
      </c>
      <c r="B503" s="70" t="str">
        <f>'SlNr für Antrag §24a'!C499</f>
        <v/>
      </c>
      <c r="C503" s="70" t="str">
        <f>IF('SlNr für Antrag §24a'!D499&lt;&gt;"",'SlNr für Antrag §24a'!D499,"")</f>
        <v>g</v>
      </c>
      <c r="D503" s="70" t="str">
        <f>'SlNr für Antrag §24a'!H499</f>
        <v>Gießformen und -sande vor dem Gießen, mit gefahrenrelevanten Eigenschaften</v>
      </c>
      <c r="E503" s="70" t="str">
        <f>'SlNr für Antrag §24a'!I499</f>
        <v xml:space="preserve"> </v>
      </c>
      <c r="F503" s="69" t="str">
        <f>IF(AND('SlNr für Antrag §24a'!S499="x",'SlNr für Antrag §24a'!T499="x"),'SlNr für Antrag §24a'!U499,IF('SlNr für Antrag §24a'!S499="x","--",IF('SlNr für Antrag §24a'!T499="x",'SlNr für Antrag §24a'!U499,"**")))</f>
        <v>**</v>
      </c>
      <c r="G503" s="69" t="str">
        <f>(IF('SlNr für Antrag §24a'!AL499&lt;&gt;"",'SlNr für Antrag §24a'!AL499&amp;K503,IF(K503&lt;&gt;"",K503,IF('SlNr für Antrag §24a'!V499="X","?","**"))))</f>
        <v>**</v>
      </c>
      <c r="H503" s="131"/>
      <c r="I503" s="124"/>
      <c r="J503" s="118">
        <f>'SlNr für Antrag §24a'!AM499</f>
        <v>0</v>
      </c>
      <c r="K503" s="121"/>
      <c r="L503" s="121" t="str">
        <f>'SlNr für Antrag §24a'!AT499</f>
        <v>Ja</v>
      </c>
      <c r="M503" s="161" t="str">
        <f>'SlNr für Antrag §24a'!AV499</f>
        <v>-</v>
      </c>
      <c r="N503" s="157" t="str">
        <f>IF('SlNr für Antrag §24a'!AU499&gt;0,"Wird auto. genehmigt!","")</f>
        <v/>
      </c>
      <c r="P503" s="96" t="str">
        <f>'SlNr für Antrag §24a'!AP499</f>
        <v/>
      </c>
      <c r="R503" s="143"/>
      <c r="S503" s="143"/>
      <c r="T503" s="143"/>
      <c r="U503" s="143"/>
      <c r="V503" s="143"/>
      <c r="W503" s="143"/>
      <c r="X503" s="143"/>
      <c r="Y503" s="143"/>
      <c r="Z503" s="143"/>
      <c r="AA503" s="143"/>
    </row>
    <row r="504" spans="1:27" ht="34.200000000000003" x14ac:dyDescent="0.25">
      <c r="A504" s="70">
        <f>'SlNr für Antrag §24a'!B500</f>
        <v>31486</v>
      </c>
      <c r="B504" s="70" t="str">
        <f>'SlNr für Antrag §24a'!C500</f>
        <v>91</v>
      </c>
      <c r="C504" s="70" t="str">
        <f>IF('SlNr für Antrag §24a'!D500&lt;&gt;"",'SlNr für Antrag §24a'!D500,"")</f>
        <v>g</v>
      </c>
      <c r="D504" s="70" t="str">
        <f>'SlNr für Antrag §24a'!H500</f>
        <v>Gießformen und -sande vor dem Gießen, mit gefahrenrelevanten Eigenschaften</v>
      </c>
      <c r="E504" s="70" t="str">
        <f>'SlNr für Antrag §24a'!I500</f>
        <v>verfestigt, immobilisiert oder stabilisiert</v>
      </c>
      <c r="F504" s="69" t="str">
        <f>IF(AND('SlNr für Antrag §24a'!S500="x",'SlNr für Antrag §24a'!T500="x"),'SlNr für Antrag §24a'!U500,IF('SlNr für Antrag §24a'!S500="x","--",IF('SlNr für Antrag §24a'!T500="x",'SlNr für Antrag §24a'!U500,"**")))</f>
        <v>**</v>
      </c>
      <c r="G504" s="69" t="str">
        <f>(IF('SlNr für Antrag §24a'!AL500&lt;&gt;"",'SlNr für Antrag §24a'!AL500&amp;K504,IF(K504&lt;&gt;"",K504,IF('SlNr für Antrag §24a'!V500="X","?","**"))))</f>
        <v>**</v>
      </c>
      <c r="H504" s="131"/>
      <c r="I504" s="124"/>
      <c r="J504" s="118">
        <f>'SlNr für Antrag §24a'!AM500</f>
        <v>0</v>
      </c>
      <c r="K504" s="121"/>
      <c r="L504" s="121" t="str">
        <f>'SlNr für Antrag §24a'!AT500</f>
        <v>Ja</v>
      </c>
      <c r="M504" s="161" t="str">
        <f>'SlNr für Antrag §24a'!AV500</f>
        <v>-</v>
      </c>
      <c r="N504" s="157" t="str">
        <f>IF('SlNr für Antrag §24a'!AU500&gt;0,"Wird auto. genehmigt!","")</f>
        <v/>
      </c>
      <c r="P504" s="96" t="str">
        <f>'SlNr für Antrag §24a'!AP500</f>
        <v/>
      </c>
      <c r="R504" s="143"/>
      <c r="S504" s="143"/>
      <c r="T504" s="143"/>
      <c r="U504" s="143"/>
      <c r="V504" s="143"/>
      <c r="W504" s="143"/>
      <c r="X504" s="143"/>
      <c r="Y504" s="143"/>
      <c r="Z504" s="143"/>
      <c r="AA504" s="143"/>
    </row>
    <row r="505" spans="1:27" ht="34.200000000000003" x14ac:dyDescent="0.25">
      <c r="A505" s="70">
        <f>'SlNr für Antrag §24a'!B501</f>
        <v>31487</v>
      </c>
      <c r="B505" s="70" t="str">
        <f>'SlNr für Antrag §24a'!C501</f>
        <v/>
      </c>
      <c r="C505" s="70" t="str">
        <f>IF('SlNr für Antrag §24a'!D501&lt;&gt;"",'SlNr für Antrag §24a'!D501,"")</f>
        <v>g</v>
      </c>
      <c r="D505" s="70" t="str">
        <f>'SlNr für Antrag §24a'!H501</f>
        <v>Gießformen und -sande nach dem Gießen, mit gefahrenrelevanten Eigenschaften</v>
      </c>
      <c r="E505" s="70" t="str">
        <f>'SlNr für Antrag §24a'!I501</f>
        <v xml:space="preserve"> </v>
      </c>
      <c r="F505" s="69" t="str">
        <f>IF(AND('SlNr für Antrag §24a'!S501="x",'SlNr für Antrag §24a'!T501="x"),'SlNr für Antrag §24a'!U501,IF('SlNr für Antrag §24a'!S501="x","--",IF('SlNr für Antrag §24a'!T501="x",'SlNr für Antrag §24a'!U501,"**")))</f>
        <v>**</v>
      </c>
      <c r="G505" s="69" t="str">
        <f>(IF('SlNr für Antrag §24a'!AL501&lt;&gt;"",'SlNr für Antrag §24a'!AL501&amp;K505,IF(K505&lt;&gt;"",K505,IF('SlNr für Antrag §24a'!V501="X","?","**"))))</f>
        <v>**</v>
      </c>
      <c r="H505" s="131"/>
      <c r="I505" s="124"/>
      <c r="J505" s="118">
        <f>'SlNr für Antrag §24a'!AM501</f>
        <v>0</v>
      </c>
      <c r="K505" s="121"/>
      <c r="L505" s="121" t="str">
        <f>'SlNr für Antrag §24a'!AT501</f>
        <v>Ja</v>
      </c>
      <c r="M505" s="161" t="str">
        <f>'SlNr für Antrag §24a'!AV501</f>
        <v>-</v>
      </c>
      <c r="N505" s="157" t="str">
        <f>IF('SlNr für Antrag §24a'!AU501&gt;0,"Wird auto. genehmigt!","")</f>
        <v/>
      </c>
      <c r="P505" s="96" t="str">
        <f>'SlNr für Antrag §24a'!AP501</f>
        <v/>
      </c>
      <c r="R505" s="143"/>
      <c r="S505" s="143"/>
      <c r="T505" s="143"/>
      <c r="U505" s="143"/>
      <c r="V505" s="143"/>
      <c r="W505" s="143"/>
      <c r="X505" s="143"/>
      <c r="Y505" s="143"/>
      <c r="Z505" s="143"/>
      <c r="AA505" s="143"/>
    </row>
    <row r="506" spans="1:27" ht="34.200000000000003" x14ac:dyDescent="0.25">
      <c r="A506" s="70">
        <f>'SlNr für Antrag §24a'!B502</f>
        <v>31487</v>
      </c>
      <c r="B506" s="70" t="str">
        <f>'SlNr für Antrag §24a'!C502</f>
        <v>91</v>
      </c>
      <c r="C506" s="70" t="str">
        <f>IF('SlNr für Antrag §24a'!D502&lt;&gt;"",'SlNr für Antrag §24a'!D502,"")</f>
        <v>g</v>
      </c>
      <c r="D506" s="70" t="str">
        <f>'SlNr für Antrag §24a'!H502</f>
        <v>Gießformen und -sande nach dem Gießen, mit gefahrenrelevanten Eigenschaften</v>
      </c>
      <c r="E506" s="70" t="str">
        <f>'SlNr für Antrag §24a'!I502</f>
        <v>verfestigt, immobilisiert oder stabilisiert</v>
      </c>
      <c r="F506" s="69" t="str">
        <f>IF(AND('SlNr für Antrag §24a'!S502="x",'SlNr für Antrag §24a'!T502="x"),'SlNr für Antrag §24a'!U502,IF('SlNr für Antrag §24a'!S502="x","--",IF('SlNr für Antrag §24a'!T502="x",'SlNr für Antrag §24a'!U502,"**")))</f>
        <v>**</v>
      </c>
      <c r="G506" s="69" t="str">
        <f>(IF('SlNr für Antrag §24a'!AL502&lt;&gt;"",'SlNr für Antrag §24a'!AL502&amp;K506,IF(K506&lt;&gt;"",K506,IF('SlNr für Antrag §24a'!V502="X","?","**"))))</f>
        <v>**</v>
      </c>
      <c r="H506" s="131"/>
      <c r="I506" s="124"/>
      <c r="J506" s="118">
        <f>'SlNr für Antrag §24a'!AM502</f>
        <v>0</v>
      </c>
      <c r="K506" s="121"/>
      <c r="L506" s="121" t="str">
        <f>'SlNr für Antrag §24a'!AT502</f>
        <v>Ja</v>
      </c>
      <c r="M506" s="161" t="str">
        <f>'SlNr für Antrag §24a'!AV502</f>
        <v>-</v>
      </c>
      <c r="N506" s="157" t="str">
        <f>IF('SlNr für Antrag §24a'!AU502&gt;0,"Wird auto. genehmigt!","")</f>
        <v/>
      </c>
      <c r="P506" s="96" t="str">
        <f>'SlNr für Antrag §24a'!AP502</f>
        <v/>
      </c>
      <c r="R506" s="143"/>
      <c r="S506" s="143"/>
      <c r="T506" s="143"/>
      <c r="U506" s="143"/>
      <c r="V506" s="143"/>
      <c r="W506" s="143"/>
      <c r="X506" s="143"/>
      <c r="Y506" s="143"/>
      <c r="Z506" s="143"/>
      <c r="AA506" s="143"/>
    </row>
    <row r="507" spans="1:27" ht="22.8" x14ac:dyDescent="0.25">
      <c r="A507" s="70">
        <f>'SlNr für Antrag §24a'!B503</f>
        <v>31488</v>
      </c>
      <c r="B507" s="70" t="str">
        <f>'SlNr für Antrag §24a'!C503</f>
        <v/>
      </c>
      <c r="C507" s="70" t="str">
        <f>IF('SlNr für Antrag §24a'!D503&lt;&gt;"",'SlNr für Antrag §24a'!D503,"")</f>
        <v/>
      </c>
      <c r="D507" s="70" t="str">
        <f>'SlNr für Antrag §24a'!H503</f>
        <v>Gießformen und -sande vor dem Gießen</v>
      </c>
      <c r="E507" s="70" t="str">
        <f>'SlNr für Antrag §24a'!I503</f>
        <v xml:space="preserve"> </v>
      </c>
      <c r="F507" s="69" t="str">
        <f>IF(AND('SlNr für Antrag §24a'!S503="x",'SlNr für Antrag §24a'!T503="x"),'SlNr für Antrag §24a'!U503,IF('SlNr für Antrag §24a'!S503="x","--",IF('SlNr für Antrag §24a'!T503="x",'SlNr für Antrag §24a'!U503,"**")))</f>
        <v>--</v>
      </c>
      <c r="G507" s="69" t="str">
        <f>(IF('SlNr für Antrag §24a'!AL503&lt;&gt;"",'SlNr für Antrag §24a'!AL503&amp;K507,IF(K507&lt;&gt;"",K507,IF('SlNr für Antrag §24a'!V503="X","?","**"))))</f>
        <v>**</v>
      </c>
      <c r="H507" s="131"/>
      <c r="I507" s="124"/>
      <c r="J507" s="118">
        <f>'SlNr für Antrag §24a'!AM503</f>
        <v>0</v>
      </c>
      <c r="K507" s="121"/>
      <c r="L507" s="121" t="str">
        <f>'SlNr für Antrag §24a'!AT503</f>
        <v>Nein</v>
      </c>
      <c r="M507" s="161" t="str">
        <f>'SlNr für Antrag §24a'!AV503</f>
        <v>-</v>
      </c>
      <c r="N507" s="157" t="str">
        <f>IF('SlNr für Antrag §24a'!AU503&gt;0,"Wird auto. genehmigt!","")</f>
        <v/>
      </c>
      <c r="P507" s="96" t="str">
        <f>'SlNr für Antrag §24a'!AP503</f>
        <v>X</v>
      </c>
      <c r="R507" s="143"/>
      <c r="S507" s="143"/>
      <c r="T507" s="143"/>
      <c r="U507" s="143"/>
      <c r="V507" s="143"/>
      <c r="W507" s="143"/>
      <c r="X507" s="143"/>
      <c r="Y507" s="143"/>
      <c r="Z507" s="143"/>
      <c r="AA507" s="143"/>
    </row>
    <row r="508" spans="1:27" ht="22.8" x14ac:dyDescent="0.25">
      <c r="A508" s="70">
        <f>'SlNr für Antrag §24a'!B504</f>
        <v>31488</v>
      </c>
      <c r="B508" s="70" t="str">
        <f>'SlNr für Antrag §24a'!C504</f>
        <v>91</v>
      </c>
      <c r="C508" s="70" t="str">
        <f>IF('SlNr für Antrag §24a'!D504&lt;&gt;"",'SlNr für Antrag §24a'!D504,"")</f>
        <v/>
      </c>
      <c r="D508" s="70" t="str">
        <f>'SlNr für Antrag §24a'!H504</f>
        <v>Gießformen und -sande vor dem Gießen</v>
      </c>
      <c r="E508" s="70" t="str">
        <f>'SlNr für Antrag §24a'!I504</f>
        <v>verfestigt, immobilisiert oder stabilisiert</v>
      </c>
      <c r="F508" s="69" t="str">
        <f>IF(AND('SlNr für Antrag §24a'!S504="x",'SlNr für Antrag §24a'!T504="x"),'SlNr für Antrag §24a'!U504,IF('SlNr für Antrag §24a'!S504="x","--",IF('SlNr für Antrag §24a'!T504="x",'SlNr für Antrag §24a'!U504,"**")))</f>
        <v>**</v>
      </c>
      <c r="G508" s="69" t="str">
        <f>(IF('SlNr für Antrag §24a'!AL504&lt;&gt;"",'SlNr für Antrag §24a'!AL504&amp;K508,IF(K508&lt;&gt;"",K508,IF('SlNr für Antrag §24a'!V504="X","?","**"))))</f>
        <v>**</v>
      </c>
      <c r="H508" s="131"/>
      <c r="I508" s="124"/>
      <c r="J508" s="118">
        <f>'SlNr für Antrag §24a'!AM504</f>
        <v>0</v>
      </c>
      <c r="K508" s="121"/>
      <c r="L508" s="121" t="str">
        <f>'SlNr für Antrag §24a'!AT504</f>
        <v>Ja</v>
      </c>
      <c r="M508" s="161" t="str">
        <f>'SlNr für Antrag §24a'!AV504</f>
        <v>-</v>
      </c>
      <c r="N508" s="157" t="str">
        <f>IF('SlNr für Antrag §24a'!AU504&gt;0,"Wird auto. genehmigt!","")</f>
        <v/>
      </c>
      <c r="P508" s="96" t="str">
        <f>'SlNr für Antrag §24a'!AP504</f>
        <v/>
      </c>
      <c r="R508" s="143"/>
      <c r="S508" s="143"/>
      <c r="T508" s="143"/>
      <c r="U508" s="143"/>
      <c r="V508" s="143"/>
      <c r="W508" s="143"/>
      <c r="X508" s="143"/>
      <c r="Y508" s="143"/>
      <c r="Z508" s="143"/>
      <c r="AA508" s="143"/>
    </row>
    <row r="509" spans="1:27" ht="22.8" x14ac:dyDescent="0.25">
      <c r="A509" s="70">
        <f>'SlNr für Antrag §24a'!B505</f>
        <v>31489</v>
      </c>
      <c r="B509" s="70" t="str">
        <f>'SlNr für Antrag §24a'!C505</f>
        <v/>
      </c>
      <c r="C509" s="70" t="str">
        <f>IF('SlNr für Antrag §24a'!D505&lt;&gt;"",'SlNr für Antrag §24a'!D505,"")</f>
        <v/>
      </c>
      <c r="D509" s="70" t="str">
        <f>'SlNr für Antrag §24a'!H505</f>
        <v>Gießformen und -sande nach dem Gießen</v>
      </c>
      <c r="E509" s="70" t="str">
        <f>'SlNr für Antrag §24a'!I505</f>
        <v xml:space="preserve"> </v>
      </c>
      <c r="F509" s="69" t="str">
        <f>IF(AND('SlNr für Antrag §24a'!S505="x",'SlNr für Antrag §24a'!T505="x"),'SlNr für Antrag §24a'!U505,IF('SlNr für Antrag §24a'!S505="x","--",IF('SlNr für Antrag §24a'!T505="x",'SlNr für Antrag §24a'!U505,"**")))</f>
        <v>--</v>
      </c>
      <c r="G509" s="69" t="str">
        <f>(IF('SlNr für Antrag §24a'!AL505&lt;&gt;"",'SlNr für Antrag §24a'!AL505&amp;K509,IF(K509&lt;&gt;"",K509,IF('SlNr für Antrag §24a'!V505="X","?","**"))))</f>
        <v>**</v>
      </c>
      <c r="H509" s="131"/>
      <c r="I509" s="124"/>
      <c r="J509" s="118">
        <f>'SlNr für Antrag §24a'!AM505</f>
        <v>0</v>
      </c>
      <c r="K509" s="121"/>
      <c r="L509" s="121" t="str">
        <f>'SlNr für Antrag §24a'!AT505</f>
        <v>Nein</v>
      </c>
      <c r="M509" s="161" t="str">
        <f>'SlNr für Antrag §24a'!AV505</f>
        <v>-</v>
      </c>
      <c r="N509" s="157" t="str">
        <f>IF('SlNr für Antrag §24a'!AU505&gt;0,"Wird auto. genehmigt!","")</f>
        <v/>
      </c>
      <c r="P509" s="96" t="str">
        <f>'SlNr für Antrag §24a'!AP505</f>
        <v>X</v>
      </c>
      <c r="R509" s="143"/>
      <c r="S509" s="143"/>
      <c r="T509" s="143"/>
      <c r="U509" s="143"/>
      <c r="V509" s="143"/>
      <c r="W509" s="143"/>
      <c r="X509" s="143"/>
      <c r="Y509" s="143"/>
      <c r="Z509" s="143"/>
      <c r="AA509" s="143"/>
    </row>
    <row r="510" spans="1:27" ht="22.8" x14ac:dyDescent="0.25">
      <c r="A510" s="70">
        <f>'SlNr für Antrag §24a'!B506</f>
        <v>31489</v>
      </c>
      <c r="B510" s="70" t="str">
        <f>'SlNr für Antrag §24a'!C506</f>
        <v>91</v>
      </c>
      <c r="C510" s="70" t="str">
        <f>IF('SlNr für Antrag §24a'!D506&lt;&gt;"",'SlNr für Antrag §24a'!D506,"")</f>
        <v/>
      </c>
      <c r="D510" s="70" t="str">
        <f>'SlNr für Antrag §24a'!H506</f>
        <v>Gießformen und -sande nach dem Gießen</v>
      </c>
      <c r="E510" s="70" t="str">
        <f>'SlNr für Antrag §24a'!I506</f>
        <v>verfestigt, immobilisiert oder stabilisiert</v>
      </c>
      <c r="F510" s="69" t="str">
        <f>IF(AND('SlNr für Antrag §24a'!S506="x",'SlNr für Antrag §24a'!T506="x"),'SlNr für Antrag §24a'!U506,IF('SlNr für Antrag §24a'!S506="x","--",IF('SlNr für Antrag §24a'!T506="x",'SlNr für Antrag §24a'!U506,"**")))</f>
        <v>**</v>
      </c>
      <c r="G510" s="69" t="str">
        <f>(IF('SlNr für Antrag §24a'!AL506&lt;&gt;"",'SlNr für Antrag §24a'!AL506&amp;K510,IF(K510&lt;&gt;"",K510,IF('SlNr für Antrag §24a'!V506="X","?","**"))))</f>
        <v>**</v>
      </c>
      <c r="H510" s="131"/>
      <c r="I510" s="124"/>
      <c r="J510" s="118">
        <f>'SlNr für Antrag §24a'!AM506</f>
        <v>0</v>
      </c>
      <c r="K510" s="121"/>
      <c r="L510" s="121" t="str">
        <f>'SlNr für Antrag §24a'!AT506</f>
        <v>Ja</v>
      </c>
      <c r="M510" s="161" t="str">
        <f>'SlNr für Antrag §24a'!AV506</f>
        <v>-</v>
      </c>
      <c r="N510" s="157" t="str">
        <f>IF('SlNr für Antrag §24a'!AU506&gt;0,"Wird auto. genehmigt!","")</f>
        <v/>
      </c>
      <c r="P510" s="96" t="str">
        <f>'SlNr für Antrag §24a'!AP506</f>
        <v/>
      </c>
      <c r="R510" s="143"/>
      <c r="S510" s="143"/>
      <c r="T510" s="143"/>
      <c r="U510" s="143"/>
      <c r="V510" s="143"/>
      <c r="W510" s="143"/>
      <c r="X510" s="143"/>
      <c r="Y510" s="143"/>
      <c r="Z510" s="143"/>
      <c r="AA510" s="143"/>
    </row>
    <row r="511" spans="1:27" ht="34.200000000000003" x14ac:dyDescent="0.25">
      <c r="A511" s="70">
        <f>'SlNr für Antrag §24a'!B507</f>
        <v>31490</v>
      </c>
      <c r="B511" s="70" t="str">
        <f>'SlNr für Antrag §24a'!C507</f>
        <v/>
      </c>
      <c r="C511" s="70" t="str">
        <f>IF('SlNr für Antrag §24a'!D507&lt;&gt;"",'SlNr für Antrag §24a'!D507,"")</f>
        <v/>
      </c>
      <c r="D511" s="70" t="str">
        <f>'SlNr für Antrag §24a'!H507</f>
        <v>Recycling-Baustoff der Qualitätsklasse U-A gemäß Recycling-Baustoffverordnung</v>
      </c>
      <c r="E511" s="70" t="str">
        <f>'SlNr für Antrag §24a'!I507</f>
        <v xml:space="preserve"> </v>
      </c>
      <c r="F511" s="69" t="str">
        <f>IF(AND('SlNr für Antrag §24a'!S507="x",'SlNr für Antrag §24a'!T507="x"),'SlNr für Antrag §24a'!U507,IF('SlNr für Antrag §24a'!S507="x","--",IF('SlNr für Antrag §24a'!T507="x",'SlNr für Antrag §24a'!U507,"**")))</f>
        <v>**</v>
      </c>
      <c r="G511" s="69" t="str">
        <f>(IF('SlNr für Antrag §24a'!AL507&lt;&gt;"",'SlNr für Antrag §24a'!AL507&amp;K511,IF(K511&lt;&gt;"",K511,IF('SlNr für Antrag §24a'!V507="X","?","**"))))</f>
        <v>**</v>
      </c>
      <c r="H511" s="131"/>
      <c r="I511" s="124"/>
      <c r="J511" s="118">
        <f>'SlNr für Antrag §24a'!AM507</f>
        <v>0</v>
      </c>
      <c r="K511" s="121"/>
      <c r="L511" s="121" t="str">
        <f>'SlNr für Antrag §24a'!AT507</f>
        <v>Ja</v>
      </c>
      <c r="M511" s="161" t="str">
        <f>'SlNr für Antrag §24a'!AV507</f>
        <v>-</v>
      </c>
      <c r="N511" s="157" t="str">
        <f>IF('SlNr für Antrag §24a'!AU507&gt;0,"Wird auto. genehmigt!","")</f>
        <v>Wird auto. genehmigt!</v>
      </c>
      <c r="P511" s="96" t="str">
        <f>'SlNr für Antrag §24a'!AP507</f>
        <v/>
      </c>
      <c r="R511" s="143"/>
      <c r="S511" s="143"/>
      <c r="T511" s="143"/>
      <c r="U511" s="143"/>
      <c r="V511" s="143"/>
      <c r="W511" s="143"/>
      <c r="X511" s="143"/>
      <c r="Y511" s="143"/>
      <c r="Z511" s="143"/>
      <c r="AA511" s="143"/>
    </row>
    <row r="512" spans="1:27" ht="34.200000000000003" x14ac:dyDescent="0.25">
      <c r="A512" s="70">
        <f>'SlNr für Antrag §24a'!B508</f>
        <v>31491</v>
      </c>
      <c r="B512" s="70" t="str">
        <f>'SlNr für Antrag §24a'!C508</f>
        <v/>
      </c>
      <c r="C512" s="70" t="str">
        <f>IF('SlNr für Antrag §24a'!D508&lt;&gt;"",'SlNr für Antrag §24a'!D508,"")</f>
        <v/>
      </c>
      <c r="D512" s="70" t="str">
        <f>'SlNr für Antrag §24a'!H508</f>
        <v>Recycling-Baustoff der Qualitätsklasse U‑B gemäß Recycling-Baustoffverordnung</v>
      </c>
      <c r="E512" s="70" t="str">
        <f>'SlNr für Antrag §24a'!I508</f>
        <v xml:space="preserve"> </v>
      </c>
      <c r="F512" s="69" t="str">
        <f>IF(AND('SlNr für Antrag §24a'!S508="x",'SlNr für Antrag §24a'!T508="x"),'SlNr für Antrag §24a'!U508,IF('SlNr für Antrag §24a'!S508="x","--",IF('SlNr für Antrag §24a'!T508="x",'SlNr für Antrag §24a'!U508,"**")))</f>
        <v>--</v>
      </c>
      <c r="G512" s="69" t="str">
        <f>(IF('SlNr für Antrag §24a'!AL508&lt;&gt;"",'SlNr für Antrag §24a'!AL508&amp;K512,IF(K512&lt;&gt;"",K512,IF('SlNr für Antrag §24a'!V508="X","?","**"))))</f>
        <v>**</v>
      </c>
      <c r="H512" s="131"/>
      <c r="I512" s="124"/>
      <c r="J512" s="118">
        <f>'SlNr für Antrag §24a'!AM508</f>
        <v>0</v>
      </c>
      <c r="K512" s="121"/>
      <c r="L512" s="121" t="str">
        <f>'SlNr für Antrag §24a'!AT508</f>
        <v>Nein</v>
      </c>
      <c r="M512" s="161" t="str">
        <f>'SlNr für Antrag §24a'!AV508</f>
        <v>-</v>
      </c>
      <c r="N512" s="157" t="str">
        <f>IF('SlNr für Antrag §24a'!AU508&gt;0,"Wird auto. genehmigt!","")</f>
        <v>Wird auto. genehmigt!</v>
      </c>
      <c r="P512" s="96" t="str">
        <f>'SlNr für Antrag §24a'!AP508</f>
        <v>X</v>
      </c>
      <c r="R512" s="143"/>
      <c r="S512" s="143"/>
      <c r="T512" s="143"/>
      <c r="U512" s="143"/>
      <c r="V512" s="143"/>
      <c r="W512" s="143"/>
      <c r="X512" s="143"/>
      <c r="Y512" s="143"/>
      <c r="Z512" s="143"/>
      <c r="AA512" s="143"/>
    </row>
    <row r="513" spans="1:27" ht="34.200000000000003" x14ac:dyDescent="0.25">
      <c r="A513" s="70">
        <f>'SlNr für Antrag §24a'!B509</f>
        <v>31492</v>
      </c>
      <c r="B513" s="70" t="str">
        <f>'SlNr für Antrag §24a'!C509</f>
        <v/>
      </c>
      <c r="C513" s="70" t="str">
        <f>IF('SlNr für Antrag §24a'!D509&lt;&gt;"",'SlNr für Antrag §24a'!D509,"")</f>
        <v/>
      </c>
      <c r="D513" s="70" t="str">
        <f>'SlNr für Antrag §24a'!H509</f>
        <v>Recycling-Baustoff der Qualitätsklasse U‑E gemäß Recycling-Baustoffverordnung</v>
      </c>
      <c r="E513" s="70" t="str">
        <f>'SlNr für Antrag §24a'!I509</f>
        <v xml:space="preserve"> </v>
      </c>
      <c r="F513" s="69" t="str">
        <f>IF(AND('SlNr für Antrag §24a'!S509="x",'SlNr für Antrag §24a'!T509="x"),'SlNr für Antrag §24a'!U509,IF('SlNr für Antrag §24a'!S509="x","--",IF('SlNr für Antrag §24a'!T509="x",'SlNr für Antrag §24a'!U509,"**")))</f>
        <v>--</v>
      </c>
      <c r="G513" s="69" t="str">
        <f>(IF('SlNr für Antrag §24a'!AL509&lt;&gt;"",'SlNr für Antrag §24a'!AL509&amp;K513,IF(K513&lt;&gt;"",K513,IF('SlNr für Antrag §24a'!V509="X","?","**"))))</f>
        <v>**</v>
      </c>
      <c r="H513" s="131"/>
      <c r="I513" s="124"/>
      <c r="J513" s="118">
        <f>'SlNr für Antrag §24a'!AM509</f>
        <v>0</v>
      </c>
      <c r="K513" s="121"/>
      <c r="L513" s="121" t="str">
        <f>'SlNr für Antrag §24a'!AT509</f>
        <v>Nein</v>
      </c>
      <c r="M513" s="161" t="str">
        <f>'SlNr für Antrag §24a'!AV509</f>
        <v>-</v>
      </c>
      <c r="N513" s="157" t="str">
        <f>IF('SlNr für Antrag §24a'!AU509&gt;0,"Wird auto. genehmigt!","")</f>
        <v>Wird auto. genehmigt!</v>
      </c>
      <c r="P513" s="96" t="str">
        <f>'SlNr für Antrag §24a'!AP509</f>
        <v>X</v>
      </c>
      <c r="R513" s="143"/>
      <c r="S513" s="143"/>
      <c r="T513" s="143"/>
      <c r="U513" s="143"/>
      <c r="V513" s="143"/>
      <c r="W513" s="143"/>
      <c r="X513" s="143"/>
      <c r="Y513" s="143"/>
      <c r="Z513" s="143"/>
      <c r="AA513" s="143"/>
    </row>
    <row r="514" spans="1:27" ht="34.200000000000003" x14ac:dyDescent="0.25">
      <c r="A514" s="70">
        <f>'SlNr für Antrag §24a'!B510</f>
        <v>31493</v>
      </c>
      <c r="B514" s="70" t="str">
        <f>'SlNr für Antrag §24a'!C510</f>
        <v/>
      </c>
      <c r="C514" s="70" t="str">
        <f>IF('SlNr für Antrag §24a'!D510&lt;&gt;"",'SlNr für Antrag §24a'!D510,"")</f>
        <v/>
      </c>
      <c r="D514" s="70" t="str">
        <f>'SlNr für Antrag §24a'!H510</f>
        <v>Recycling-Baustoff der Qualitätsklasse H‑B gemäß Recycling-Baustoffverordnung</v>
      </c>
      <c r="E514" s="70" t="str">
        <f>'SlNr für Antrag §24a'!I510</f>
        <v xml:space="preserve"> </v>
      </c>
      <c r="F514" s="69" t="str">
        <f>IF(AND('SlNr für Antrag §24a'!S510="x",'SlNr für Antrag §24a'!T510="x"),'SlNr für Antrag §24a'!U510,IF('SlNr für Antrag §24a'!S510="x","--",IF('SlNr für Antrag §24a'!T510="x",'SlNr für Antrag §24a'!U510,"**")))</f>
        <v>--</v>
      </c>
      <c r="G514" s="69" t="str">
        <f>(IF('SlNr für Antrag §24a'!AL510&lt;&gt;"",'SlNr für Antrag §24a'!AL510&amp;K514,IF(K514&lt;&gt;"",K514,IF('SlNr für Antrag §24a'!V510="X","?","**"))))</f>
        <v>**</v>
      </c>
      <c r="H514" s="131"/>
      <c r="I514" s="124"/>
      <c r="J514" s="118">
        <f>'SlNr für Antrag §24a'!AM510</f>
        <v>0</v>
      </c>
      <c r="K514" s="121"/>
      <c r="L514" s="121" t="str">
        <f>'SlNr für Antrag §24a'!AT510</f>
        <v>Nein</v>
      </c>
      <c r="M514" s="161" t="str">
        <f>'SlNr für Antrag §24a'!AV510</f>
        <v>-</v>
      </c>
      <c r="N514" s="157" t="str">
        <f>IF('SlNr für Antrag §24a'!AU510&gt;0,"Wird auto. genehmigt!","")</f>
        <v>Wird auto. genehmigt!</v>
      </c>
      <c r="P514" s="96" t="str">
        <f>'SlNr für Antrag §24a'!AP510</f>
        <v>X</v>
      </c>
      <c r="R514" s="143"/>
      <c r="S514" s="143"/>
      <c r="T514" s="143"/>
      <c r="U514" s="143"/>
      <c r="V514" s="143"/>
      <c r="W514" s="143"/>
      <c r="X514" s="143"/>
      <c r="Y514" s="143"/>
      <c r="Z514" s="143"/>
      <c r="AA514" s="143"/>
    </row>
    <row r="515" spans="1:27" ht="34.200000000000003" x14ac:dyDescent="0.25">
      <c r="A515" s="70">
        <f>'SlNr für Antrag §24a'!B511</f>
        <v>31494</v>
      </c>
      <c r="B515" s="70" t="str">
        <f>'SlNr für Antrag §24a'!C511</f>
        <v/>
      </c>
      <c r="C515" s="70" t="str">
        <f>IF('SlNr für Antrag §24a'!D511&lt;&gt;"",'SlNr für Antrag §24a'!D511,"")</f>
        <v/>
      </c>
      <c r="D515" s="70" t="str">
        <f>'SlNr für Antrag §24a'!H511</f>
        <v>Recycling-Baustoff der Qualitätsklasse B‑B gemäß Recycling-Baustoffverordnung</v>
      </c>
      <c r="E515" s="70" t="str">
        <f>'SlNr für Antrag §24a'!I511</f>
        <v xml:space="preserve"> </v>
      </c>
      <c r="F515" s="69" t="str">
        <f>IF(AND('SlNr für Antrag §24a'!S511="x",'SlNr für Antrag §24a'!T511="x"),'SlNr für Antrag §24a'!U511,IF('SlNr für Antrag §24a'!S511="x","--",IF('SlNr für Antrag §24a'!T511="x",'SlNr für Antrag §24a'!U511,"**")))</f>
        <v>--</v>
      </c>
      <c r="G515" s="69" t="str">
        <f>(IF('SlNr für Antrag §24a'!AL511&lt;&gt;"",'SlNr für Antrag §24a'!AL511&amp;K515,IF(K515&lt;&gt;"",K515,IF('SlNr für Antrag §24a'!V511="X","?","**"))))</f>
        <v>**</v>
      </c>
      <c r="H515" s="131"/>
      <c r="I515" s="124"/>
      <c r="J515" s="118">
        <f>'SlNr für Antrag §24a'!AM511</f>
        <v>0</v>
      </c>
      <c r="K515" s="121"/>
      <c r="L515" s="121" t="str">
        <f>'SlNr für Antrag §24a'!AT511</f>
        <v>Nein</v>
      </c>
      <c r="M515" s="161" t="str">
        <f>'SlNr für Antrag §24a'!AV511</f>
        <v>-</v>
      </c>
      <c r="N515" s="157" t="str">
        <f>IF('SlNr für Antrag §24a'!AU511&gt;0,"Wird auto. genehmigt!","")</f>
        <v>Wird auto. genehmigt!</v>
      </c>
      <c r="P515" s="96" t="str">
        <f>'SlNr für Antrag §24a'!AP511</f>
        <v>X</v>
      </c>
      <c r="R515" s="143"/>
      <c r="S515" s="143"/>
      <c r="T515" s="143"/>
      <c r="U515" s="143"/>
      <c r="V515" s="143"/>
      <c r="W515" s="143"/>
      <c r="X515" s="143"/>
      <c r="Y515" s="143"/>
      <c r="Z515" s="143"/>
      <c r="AA515" s="143"/>
    </row>
    <row r="516" spans="1:27" ht="34.200000000000003" x14ac:dyDescent="0.25">
      <c r="A516" s="70">
        <f>'SlNr für Antrag §24a'!B512</f>
        <v>31495</v>
      </c>
      <c r="B516" s="70" t="str">
        <f>'SlNr für Antrag §24a'!C512</f>
        <v/>
      </c>
      <c r="C516" s="70" t="str">
        <f>IF('SlNr für Antrag §24a'!D512&lt;&gt;"",'SlNr für Antrag §24a'!D512,"")</f>
        <v/>
      </c>
      <c r="D516" s="70" t="str">
        <f>'SlNr für Antrag §24a'!H512</f>
        <v>Recycling-Baustoff der Qualitätsklasse B‑C gemäß Recycling-Baustoffverordnung</v>
      </c>
      <c r="E516" s="70" t="str">
        <f>'SlNr für Antrag §24a'!I512</f>
        <v xml:space="preserve"> </v>
      </c>
      <c r="F516" s="69" t="str">
        <f>IF(AND('SlNr für Antrag §24a'!S512="x",'SlNr für Antrag §24a'!T512="x"),'SlNr für Antrag §24a'!U512,IF('SlNr für Antrag §24a'!S512="x","--",IF('SlNr für Antrag §24a'!T512="x",'SlNr für Antrag §24a'!U512,"**")))</f>
        <v>--</v>
      </c>
      <c r="G516" s="69" t="str">
        <f>(IF('SlNr für Antrag §24a'!AL512&lt;&gt;"",'SlNr für Antrag §24a'!AL512&amp;K516,IF(K516&lt;&gt;"",K516,IF('SlNr für Antrag §24a'!V512="X","?","**"))))</f>
        <v>**</v>
      </c>
      <c r="H516" s="131"/>
      <c r="I516" s="124"/>
      <c r="J516" s="118">
        <f>'SlNr für Antrag §24a'!AM512</f>
        <v>0</v>
      </c>
      <c r="K516" s="121"/>
      <c r="L516" s="121" t="str">
        <f>'SlNr für Antrag §24a'!AT512</f>
        <v>Nein</v>
      </c>
      <c r="M516" s="161" t="str">
        <f>'SlNr für Antrag §24a'!AV512</f>
        <v>-</v>
      </c>
      <c r="N516" s="157" t="str">
        <f>IF('SlNr für Antrag §24a'!AU512&gt;0,"Wird auto. genehmigt!","")</f>
        <v>Wird auto. genehmigt!</v>
      </c>
      <c r="P516" s="96" t="str">
        <f>'SlNr für Antrag §24a'!AP512</f>
        <v>X</v>
      </c>
      <c r="R516" s="143"/>
      <c r="S516" s="143"/>
      <c r="T516" s="143"/>
      <c r="U516" s="143"/>
      <c r="V516" s="143"/>
      <c r="W516" s="143"/>
      <c r="X516" s="143"/>
      <c r="Y516" s="143"/>
      <c r="Z516" s="143"/>
      <c r="AA516" s="143"/>
    </row>
    <row r="517" spans="1:27" ht="34.200000000000003" x14ac:dyDescent="0.25">
      <c r="A517" s="70">
        <f>'SlNr für Antrag §24a'!B513</f>
        <v>31496</v>
      </c>
      <c r="B517" s="70" t="str">
        <f>'SlNr für Antrag §24a'!C513</f>
        <v/>
      </c>
      <c r="C517" s="70" t="str">
        <f>IF('SlNr für Antrag §24a'!D513&lt;&gt;"",'SlNr für Antrag §24a'!D513,"")</f>
        <v/>
      </c>
      <c r="D517" s="70" t="str">
        <f>'SlNr für Antrag §24a'!H513</f>
        <v>Recycling-Baustoff der Qualitätsklasse B‑D gemäß Recycling-Baustoffverordnung</v>
      </c>
      <c r="E517" s="70" t="str">
        <f>'SlNr für Antrag §24a'!I513</f>
        <v xml:space="preserve"> </v>
      </c>
      <c r="F517" s="69" t="str">
        <f>IF(AND('SlNr für Antrag §24a'!S513="x",'SlNr für Antrag §24a'!T513="x"),'SlNr für Antrag §24a'!U513,IF('SlNr für Antrag §24a'!S513="x","--",IF('SlNr für Antrag §24a'!T513="x",'SlNr für Antrag §24a'!U513,"**")))</f>
        <v>--</v>
      </c>
      <c r="G517" s="69" t="str">
        <f>(IF('SlNr für Antrag §24a'!AL513&lt;&gt;"",'SlNr für Antrag §24a'!AL513&amp;K517,IF(K517&lt;&gt;"",K517,IF('SlNr für Antrag §24a'!V513="X","?","**"))))</f>
        <v>**</v>
      </c>
      <c r="H517" s="131"/>
      <c r="I517" s="124"/>
      <c r="J517" s="118">
        <f>'SlNr für Antrag §24a'!AM513</f>
        <v>0</v>
      </c>
      <c r="K517" s="121"/>
      <c r="L517" s="121" t="str">
        <f>'SlNr für Antrag §24a'!AT513</f>
        <v>Nein</v>
      </c>
      <c r="M517" s="161" t="str">
        <f>'SlNr für Antrag §24a'!AV513</f>
        <v>-</v>
      </c>
      <c r="N517" s="157" t="str">
        <f>IF('SlNr für Antrag §24a'!AU513&gt;0,"Wird auto. genehmigt!","")</f>
        <v>Wird auto. genehmigt!</v>
      </c>
      <c r="P517" s="96" t="str">
        <f>'SlNr für Antrag §24a'!AP513</f>
        <v>X</v>
      </c>
      <c r="R517" s="143"/>
      <c r="S517" s="143"/>
      <c r="T517" s="143"/>
      <c r="U517" s="143"/>
      <c r="V517" s="143"/>
      <c r="W517" s="143"/>
      <c r="X517" s="143"/>
      <c r="Y517" s="143"/>
      <c r="Z517" s="143"/>
      <c r="AA517" s="143"/>
    </row>
    <row r="518" spans="1:27" ht="34.200000000000003" x14ac:dyDescent="0.25">
      <c r="A518" s="70">
        <f>'SlNr für Antrag §24a'!B514</f>
        <v>31497</v>
      </c>
      <c r="B518" s="70" t="str">
        <f>'SlNr für Antrag §24a'!C514</f>
        <v/>
      </c>
      <c r="C518" s="70" t="str">
        <f>IF('SlNr für Antrag §24a'!D514&lt;&gt;"",'SlNr für Antrag §24a'!D514,"")</f>
        <v/>
      </c>
      <c r="D518" s="70" t="str">
        <f>'SlNr für Antrag §24a'!H514</f>
        <v>Recycling-Baustoff der Qualitätsklasse D gemäß Recycling-Baustoffverordnung</v>
      </c>
      <c r="E518" s="70" t="str">
        <f>'SlNr für Antrag §24a'!I514</f>
        <v xml:space="preserve"> </v>
      </c>
      <c r="F518" s="69" t="str">
        <f>IF(AND('SlNr für Antrag §24a'!S514="x",'SlNr für Antrag §24a'!T514="x"),'SlNr für Antrag §24a'!U514,IF('SlNr für Antrag §24a'!S514="x","--",IF('SlNr für Antrag §24a'!T514="x",'SlNr für Antrag §24a'!U514,"**")))</f>
        <v>--</v>
      </c>
      <c r="G518" s="69" t="str">
        <f>(IF('SlNr für Antrag §24a'!AL514&lt;&gt;"",'SlNr für Antrag §24a'!AL514&amp;K518,IF(K518&lt;&gt;"",K518,IF('SlNr für Antrag §24a'!V514="X","?","**"))))</f>
        <v>**</v>
      </c>
      <c r="H518" s="131"/>
      <c r="I518" s="124"/>
      <c r="J518" s="118">
        <f>'SlNr für Antrag §24a'!AM514</f>
        <v>0</v>
      </c>
      <c r="K518" s="121"/>
      <c r="L518" s="121" t="str">
        <f>'SlNr für Antrag §24a'!AT514</f>
        <v>Nein</v>
      </c>
      <c r="M518" s="161" t="str">
        <f>'SlNr für Antrag §24a'!AV514</f>
        <v>-</v>
      </c>
      <c r="N518" s="157" t="str">
        <f>IF('SlNr für Antrag §24a'!AU514&gt;0,"Wird auto. genehmigt!","")</f>
        <v>Wird auto. genehmigt!</v>
      </c>
      <c r="P518" s="96" t="str">
        <f>'SlNr für Antrag §24a'!AP514</f>
        <v>X</v>
      </c>
      <c r="R518" s="143"/>
      <c r="S518" s="143"/>
      <c r="T518" s="143"/>
      <c r="U518" s="143"/>
      <c r="V518" s="143"/>
      <c r="W518" s="143"/>
      <c r="X518" s="143"/>
      <c r="Y518" s="143"/>
      <c r="Z518" s="143"/>
      <c r="AA518" s="143"/>
    </row>
    <row r="519" spans="1:27" ht="22.8" x14ac:dyDescent="0.25">
      <c r="A519" s="70">
        <f>'SlNr für Antrag §24a'!B515</f>
        <v>31498</v>
      </c>
      <c r="B519" s="70" t="str">
        <f>'SlNr für Antrag §24a'!C515</f>
        <v>10</v>
      </c>
      <c r="C519" s="70" t="str">
        <f>IF('SlNr für Antrag §24a'!D515&lt;&gt;"",'SlNr für Antrag §24a'!D515,"")</f>
        <v/>
      </c>
      <c r="D519" s="70" t="str">
        <f>'SlNr für Antrag §24a'!H515</f>
        <v>schlackenhaltiger Ausbauasphalt</v>
      </c>
      <c r="E519" s="70" t="str">
        <f>'SlNr für Antrag §24a'!I515</f>
        <v>Anhang 1 Tabelle 1 der Recycling-Baustoffverordnung</v>
      </c>
      <c r="F519" s="69" t="str">
        <f>IF(AND('SlNr für Antrag §24a'!S515="x",'SlNr für Antrag §24a'!T515="x"),'SlNr für Antrag §24a'!U515,IF('SlNr für Antrag §24a'!S515="x","--",IF('SlNr für Antrag §24a'!T515="x",'SlNr für Antrag §24a'!U515,"**")))</f>
        <v>--</v>
      </c>
      <c r="G519" s="69" t="str">
        <f>(IF('SlNr für Antrag §24a'!AL515&lt;&gt;"",'SlNr für Antrag §24a'!AL515&amp;K519,IF(K519&lt;&gt;"",K519,IF('SlNr für Antrag §24a'!V515="X","?","**"))))</f>
        <v>**</v>
      </c>
      <c r="H519" s="131"/>
      <c r="I519" s="124"/>
      <c r="J519" s="118">
        <f>'SlNr für Antrag §24a'!AM515</f>
        <v>0</v>
      </c>
      <c r="K519" s="121"/>
      <c r="L519" s="121" t="str">
        <f>'SlNr für Antrag §24a'!AT515</f>
        <v>Nein</v>
      </c>
      <c r="M519" s="161" t="str">
        <f>'SlNr für Antrag §24a'!AV515</f>
        <v>-</v>
      </c>
      <c r="N519" s="157" t="str">
        <f>IF('SlNr für Antrag §24a'!AU515&gt;0,"Wird auto. genehmigt!","")</f>
        <v/>
      </c>
      <c r="P519" s="96" t="str">
        <f>'SlNr für Antrag §24a'!AP515</f>
        <v>X</v>
      </c>
      <c r="R519" s="143"/>
      <c r="S519" s="143"/>
      <c r="T519" s="143"/>
      <c r="U519" s="143"/>
      <c r="V519" s="143"/>
      <c r="W519" s="143"/>
      <c r="X519" s="143"/>
      <c r="Y519" s="143"/>
      <c r="Z519" s="143"/>
      <c r="AA519" s="143"/>
    </row>
    <row r="520" spans="1:27" x14ac:dyDescent="0.25">
      <c r="A520" s="70">
        <f>'SlNr für Antrag §24a'!B516</f>
        <v>31498</v>
      </c>
      <c r="B520" s="70" t="str">
        <f>'SlNr für Antrag §24a'!C516</f>
        <v>11</v>
      </c>
      <c r="C520" s="70" t="str">
        <f>IF('SlNr für Antrag §24a'!D516&lt;&gt;"",'SlNr für Antrag §24a'!D516,"")</f>
        <v/>
      </c>
      <c r="D520" s="70" t="str">
        <f>'SlNr für Antrag §24a'!H516</f>
        <v>schlackenhaltiger Ausbauasphalt</v>
      </c>
      <c r="E520" s="70" t="str">
        <f>'SlNr für Antrag §24a'!I516</f>
        <v>gem. § 10b DVO 2008</v>
      </c>
      <c r="F520" s="69" t="str">
        <f>IF(AND('SlNr für Antrag §24a'!S516="x",'SlNr für Antrag §24a'!T516="x"),'SlNr für Antrag §24a'!U516,IF('SlNr für Antrag §24a'!S516="x","--",IF('SlNr für Antrag §24a'!T516="x",'SlNr für Antrag §24a'!U516,"**")))</f>
        <v>--</v>
      </c>
      <c r="G520" s="69" t="str">
        <f>(IF('SlNr für Antrag §24a'!AL516&lt;&gt;"",'SlNr für Antrag §24a'!AL516&amp;K520,IF(K520&lt;&gt;"",K520,IF('SlNr für Antrag §24a'!V516="X","?","**"))))</f>
        <v>**</v>
      </c>
      <c r="H520" s="131"/>
      <c r="I520" s="124"/>
      <c r="J520" s="118">
        <f>'SlNr für Antrag §24a'!AM516</f>
        <v>0</v>
      </c>
      <c r="K520" s="121"/>
      <c r="L520" s="121" t="str">
        <f>'SlNr für Antrag §24a'!AT516</f>
        <v>Nein</v>
      </c>
      <c r="M520" s="161" t="str">
        <f>'SlNr für Antrag §24a'!AV516</f>
        <v>-</v>
      </c>
      <c r="N520" s="157" t="str">
        <f>IF('SlNr für Antrag §24a'!AU516&gt;0,"Wird auto. genehmigt!","")</f>
        <v/>
      </c>
      <c r="P520" s="96" t="str">
        <f>'SlNr für Antrag §24a'!AP516</f>
        <v>X</v>
      </c>
      <c r="R520" s="143"/>
      <c r="S520" s="143"/>
      <c r="T520" s="143"/>
      <c r="U520" s="143"/>
      <c r="V520" s="143"/>
      <c r="W520" s="143"/>
      <c r="X520" s="143"/>
      <c r="Y520" s="143"/>
      <c r="Z520" s="143"/>
      <c r="AA520" s="143"/>
    </row>
    <row r="521" spans="1:27" ht="22.8" x14ac:dyDescent="0.25">
      <c r="A521" s="70">
        <f>'SlNr für Antrag §24a'!B517</f>
        <v>31498</v>
      </c>
      <c r="B521" s="70" t="str">
        <f>'SlNr für Antrag §24a'!C517</f>
        <v>20</v>
      </c>
      <c r="C521" s="70" t="str">
        <f>IF('SlNr für Antrag §24a'!D517&lt;&gt;"",'SlNr für Antrag §24a'!D517,"")</f>
        <v/>
      </c>
      <c r="D521" s="70" t="str">
        <f>'SlNr für Antrag §24a'!H517</f>
        <v>Asphaltmischgut B‑D</v>
      </c>
      <c r="E521" s="70" t="str">
        <f>'SlNr für Antrag §24a'!I517</f>
        <v>Anhang 1 Tabelle 2 der Recycling-Baustoffverordnung</v>
      </c>
      <c r="F521" s="69" t="str">
        <f>IF(AND('SlNr für Antrag §24a'!S517="x",'SlNr für Antrag §24a'!T517="x"),'SlNr für Antrag §24a'!U517,IF('SlNr für Antrag §24a'!S517="x","--",IF('SlNr für Antrag §24a'!T517="x",'SlNr für Antrag §24a'!U517,"**")))</f>
        <v>--</v>
      </c>
      <c r="G521" s="69" t="str">
        <f>(IF('SlNr für Antrag §24a'!AL517&lt;&gt;"",'SlNr für Antrag §24a'!AL517&amp;K521,IF(K521&lt;&gt;"",K521,IF('SlNr für Antrag §24a'!V517="X","?","**"))))</f>
        <v>**</v>
      </c>
      <c r="H521" s="131"/>
      <c r="I521" s="124"/>
      <c r="J521" s="118">
        <f>'SlNr für Antrag §24a'!AM517</f>
        <v>0</v>
      </c>
      <c r="K521" s="121"/>
      <c r="L521" s="121" t="str">
        <f>'SlNr für Antrag §24a'!AT517</f>
        <v>Nein</v>
      </c>
      <c r="M521" s="161" t="str">
        <f>'SlNr für Antrag §24a'!AV517</f>
        <v>-</v>
      </c>
      <c r="N521" s="157" t="str">
        <f>IF('SlNr für Antrag §24a'!AU517&gt;0,"Wird auto. genehmigt!","")</f>
        <v/>
      </c>
      <c r="P521" s="96" t="str">
        <f>'SlNr für Antrag §24a'!AP517</f>
        <v>X</v>
      </c>
      <c r="R521" s="143"/>
      <c r="S521" s="143"/>
      <c r="T521" s="143"/>
      <c r="U521" s="143"/>
      <c r="V521" s="143"/>
      <c r="W521" s="143"/>
      <c r="X521" s="143"/>
      <c r="Y521" s="143"/>
      <c r="Z521" s="143"/>
      <c r="AA521" s="143"/>
    </row>
    <row r="522" spans="1:27" ht="22.8" x14ac:dyDescent="0.25">
      <c r="A522" s="70">
        <f>'SlNr für Antrag §24a'!B518</f>
        <v>31499</v>
      </c>
      <c r="B522" s="70" t="str">
        <f>'SlNr für Antrag §24a'!C518</f>
        <v>20</v>
      </c>
      <c r="C522" s="70" t="str">
        <f>IF('SlNr für Antrag §24a'!D518&lt;&gt;"",'SlNr für Antrag §24a'!D518,"")</f>
        <v/>
      </c>
      <c r="D522" s="70" t="str">
        <f>'SlNr für Antrag §24a'!H518</f>
        <v>Asphaltmischgut D</v>
      </c>
      <c r="E522" s="70" t="str">
        <f>'SlNr für Antrag §24a'!I518</f>
        <v>Anhang 1 Tabelle 2 der Recycling-Baustoffverordnung</v>
      </c>
      <c r="F522" s="69" t="str">
        <f>IF(AND('SlNr für Antrag §24a'!S518="x",'SlNr für Antrag §24a'!T518="x"),'SlNr für Antrag §24a'!U518,IF('SlNr für Antrag §24a'!S518="x","--",IF('SlNr für Antrag §24a'!T518="x",'SlNr für Antrag §24a'!U518,"**")))</f>
        <v>--</v>
      </c>
      <c r="G522" s="69" t="str">
        <f>(IF('SlNr für Antrag §24a'!AL518&lt;&gt;"",'SlNr für Antrag §24a'!AL518&amp;K522,IF(K522&lt;&gt;"",K522,IF('SlNr für Antrag §24a'!V518="X","?","**"))))</f>
        <v>**</v>
      </c>
      <c r="H522" s="131"/>
      <c r="I522" s="124"/>
      <c r="J522" s="118">
        <f>'SlNr für Antrag §24a'!AM518</f>
        <v>0</v>
      </c>
      <c r="K522" s="121"/>
      <c r="L522" s="121" t="str">
        <f>'SlNr für Antrag §24a'!AT518</f>
        <v>Nein</v>
      </c>
      <c r="M522" s="161" t="str">
        <f>'SlNr für Antrag §24a'!AV518</f>
        <v>-</v>
      </c>
      <c r="N522" s="157" t="str">
        <f>IF('SlNr für Antrag §24a'!AU518&gt;0,"Wird auto. genehmigt!","")</f>
        <v/>
      </c>
      <c r="P522" s="96" t="str">
        <f>'SlNr für Antrag §24a'!AP518</f>
        <v>X</v>
      </c>
      <c r="R522" s="143"/>
      <c r="S522" s="143"/>
      <c r="T522" s="143"/>
      <c r="U522" s="143"/>
      <c r="V522" s="143"/>
      <c r="W522" s="143"/>
      <c r="X522" s="143"/>
      <c r="Y522" s="143"/>
      <c r="Z522" s="143"/>
      <c r="AA522" s="143"/>
    </row>
    <row r="523" spans="1:27" ht="22.8" x14ac:dyDescent="0.25">
      <c r="A523" s="70">
        <f>'SlNr für Antrag §24a'!B519</f>
        <v>31499</v>
      </c>
      <c r="B523" s="70" t="str">
        <f>'SlNr für Antrag §24a'!C519</f>
        <v>10</v>
      </c>
      <c r="C523" s="70" t="str">
        <f>IF('SlNr für Antrag §24a'!D519&lt;&gt;"",'SlNr für Antrag §24a'!D519,"")</f>
        <v/>
      </c>
      <c r="D523" s="70" t="str">
        <f>'SlNr für Antrag §24a'!H519</f>
        <v>schlackenhaltiges technisches Schüttmaterial</v>
      </c>
      <c r="E523" s="70" t="str">
        <f>'SlNr für Antrag §24a'!I519</f>
        <v>Anhang 1 Tabelle 1 der Recycling-Baustoffverordnung</v>
      </c>
      <c r="F523" s="69" t="str">
        <f>IF(AND('SlNr für Antrag §24a'!S519="x",'SlNr für Antrag §24a'!T519="x"),'SlNr für Antrag §24a'!U519,IF('SlNr für Antrag §24a'!S519="x","--",IF('SlNr für Antrag §24a'!T519="x",'SlNr für Antrag §24a'!U519,"**")))</f>
        <v>--</v>
      </c>
      <c r="G523" s="69" t="str">
        <f>(IF('SlNr für Antrag §24a'!AL519&lt;&gt;"",'SlNr für Antrag §24a'!AL519&amp;K523,IF(K523&lt;&gt;"",K523,IF('SlNr für Antrag §24a'!V519="X","?","**"))))</f>
        <v>**</v>
      </c>
      <c r="H523" s="131"/>
      <c r="I523" s="124"/>
      <c r="J523" s="118">
        <f>'SlNr für Antrag §24a'!AM519</f>
        <v>0</v>
      </c>
      <c r="K523" s="121"/>
      <c r="L523" s="121" t="str">
        <f>'SlNr für Antrag §24a'!AT519</f>
        <v>Nein</v>
      </c>
      <c r="M523" s="161" t="str">
        <f>'SlNr für Antrag §24a'!AV519</f>
        <v>-</v>
      </c>
      <c r="N523" s="157" t="str">
        <f>IF('SlNr für Antrag §24a'!AU519&gt;0,"Wird auto. genehmigt!","")</f>
        <v/>
      </c>
      <c r="P523" s="96" t="str">
        <f>'SlNr für Antrag §24a'!AP519</f>
        <v>X</v>
      </c>
      <c r="R523" s="143"/>
      <c r="S523" s="143"/>
      <c r="T523" s="143"/>
      <c r="U523" s="143"/>
      <c r="V523" s="143"/>
      <c r="W523" s="143"/>
      <c r="X523" s="143"/>
      <c r="Y523" s="143"/>
      <c r="Z523" s="143"/>
      <c r="AA523" s="143"/>
    </row>
    <row r="524" spans="1:27" ht="22.8" x14ac:dyDescent="0.25">
      <c r="A524" s="70">
        <f>'SlNr für Antrag §24a'!B520</f>
        <v>31499</v>
      </c>
      <c r="B524" s="70" t="str">
        <f>'SlNr für Antrag §24a'!C520</f>
        <v>11</v>
      </c>
      <c r="C524" s="70" t="str">
        <f>IF('SlNr für Antrag §24a'!D520&lt;&gt;"",'SlNr für Antrag §24a'!D520,"")</f>
        <v/>
      </c>
      <c r="D524" s="70" t="str">
        <f>'SlNr für Antrag §24a'!H520</f>
        <v>schlackenhaltiges technisches Schüttmaterial</v>
      </c>
      <c r="E524" s="70" t="str">
        <f>'SlNr für Antrag §24a'!I520</f>
        <v>gem. § 10b DVO 2008</v>
      </c>
      <c r="F524" s="69" t="str">
        <f>IF(AND('SlNr für Antrag §24a'!S520="x",'SlNr für Antrag §24a'!T520="x"),'SlNr für Antrag §24a'!U520,IF('SlNr für Antrag §24a'!S520="x","--",IF('SlNr für Antrag §24a'!T520="x",'SlNr für Antrag §24a'!U520,"**")))</f>
        <v>--</v>
      </c>
      <c r="G524" s="69" t="str">
        <f>(IF('SlNr für Antrag §24a'!AL520&lt;&gt;"",'SlNr für Antrag §24a'!AL520&amp;K524,IF(K524&lt;&gt;"",K524,IF('SlNr für Antrag §24a'!V520="X","?","**"))))</f>
        <v>**</v>
      </c>
      <c r="H524" s="131"/>
      <c r="I524" s="124"/>
      <c r="J524" s="118">
        <f>'SlNr für Antrag §24a'!AM520</f>
        <v>0</v>
      </c>
      <c r="K524" s="121"/>
      <c r="L524" s="121" t="str">
        <f>'SlNr für Antrag §24a'!AT520</f>
        <v>Nein</v>
      </c>
      <c r="M524" s="161" t="str">
        <f>'SlNr für Antrag §24a'!AV520</f>
        <v>-</v>
      </c>
      <c r="N524" s="157" t="str">
        <f>IF('SlNr für Antrag §24a'!AU520&gt;0,"Wird auto. genehmigt!","")</f>
        <v/>
      </c>
      <c r="P524" s="96" t="str">
        <f>'SlNr für Antrag §24a'!AP520</f>
        <v>X</v>
      </c>
      <c r="R524" s="143"/>
      <c r="S524" s="143"/>
      <c r="T524" s="143"/>
      <c r="U524" s="143"/>
      <c r="V524" s="143"/>
      <c r="W524" s="143"/>
      <c r="X524" s="143"/>
      <c r="Y524" s="143"/>
      <c r="Z524" s="143"/>
      <c r="AA524" s="143"/>
    </row>
    <row r="525" spans="1:27" ht="34.200000000000003" x14ac:dyDescent="0.25">
      <c r="A525" s="70">
        <f>'SlNr für Antrag §24a'!B521</f>
        <v>31501</v>
      </c>
      <c r="B525" s="70" t="str">
        <f>'SlNr für Antrag §24a'!C521</f>
        <v/>
      </c>
      <c r="C525" s="70" t="str">
        <f>IF('SlNr für Antrag §24a'!D521&lt;&gt;"",'SlNr für Antrag §24a'!D521,"")</f>
        <v/>
      </c>
      <c r="D525" s="70" t="str">
        <f>'SlNr für Antrag §24a'!H521</f>
        <v>Recycling-Baustoff der Qualitätsklasse A1 gemäß Bundes-Abfallwirtschaftsplan</v>
      </c>
      <c r="E525" s="70" t="str">
        <f>'SlNr für Antrag §24a'!I521</f>
        <v xml:space="preserve"> </v>
      </c>
      <c r="F525" s="69" t="str">
        <f>IF(AND('SlNr für Antrag §24a'!S521="x",'SlNr für Antrag §24a'!T521="x"),'SlNr für Antrag §24a'!U521,IF('SlNr für Antrag §24a'!S521="x","--",IF('SlNr für Antrag §24a'!T521="x",'SlNr für Antrag §24a'!U521,"**")))</f>
        <v>--</v>
      </c>
      <c r="G525" s="69" t="str">
        <f>(IF('SlNr für Antrag §24a'!AL521&lt;&gt;"",'SlNr für Antrag §24a'!AL521&amp;K525,IF(K525&lt;&gt;"",K525,IF('SlNr für Antrag §24a'!V521="X","?","**"))))</f>
        <v>**</v>
      </c>
      <c r="H525" s="131"/>
      <c r="I525" s="124"/>
      <c r="J525" s="118">
        <f>'SlNr für Antrag §24a'!AM521</f>
        <v>0</v>
      </c>
      <c r="K525" s="121"/>
      <c r="L525" s="121" t="str">
        <f>'SlNr für Antrag §24a'!AT521</f>
        <v>Nein</v>
      </c>
      <c r="M525" s="161" t="str">
        <f>'SlNr für Antrag §24a'!AV521</f>
        <v>-</v>
      </c>
      <c r="N525" s="157" t="str">
        <f>IF('SlNr für Antrag §24a'!AU521&gt;0,"Wird auto. genehmigt!","")</f>
        <v>Wird auto. genehmigt!</v>
      </c>
      <c r="P525" s="96" t="str">
        <f>'SlNr für Antrag §24a'!AP521</f>
        <v>X</v>
      </c>
      <c r="R525" s="143"/>
      <c r="S525" s="143"/>
      <c r="T525" s="143"/>
      <c r="U525" s="143"/>
      <c r="V525" s="143"/>
      <c r="W525" s="143"/>
      <c r="X525" s="143"/>
      <c r="Y525" s="143"/>
      <c r="Z525" s="143"/>
      <c r="AA525" s="143"/>
    </row>
    <row r="526" spans="1:27" ht="34.200000000000003" x14ac:dyDescent="0.25">
      <c r="A526" s="70">
        <f>'SlNr für Antrag §24a'!B522</f>
        <v>31502</v>
      </c>
      <c r="B526" s="70" t="str">
        <f>'SlNr für Antrag §24a'!C522</f>
        <v/>
      </c>
      <c r="C526" s="70" t="str">
        <f>IF('SlNr für Antrag §24a'!D522&lt;&gt;"",'SlNr für Antrag §24a'!D522,"")</f>
        <v/>
      </c>
      <c r="D526" s="70" t="str">
        <f>'SlNr für Antrag §24a'!H522</f>
        <v>Recycling-Baustoff der Qualitätsklasse A2 gemäß Bundes-Abfallwirtschaftsplan</v>
      </c>
      <c r="E526" s="70" t="str">
        <f>'SlNr für Antrag §24a'!I522</f>
        <v xml:space="preserve"> </v>
      </c>
      <c r="F526" s="69" t="str">
        <f>IF(AND('SlNr für Antrag §24a'!S522="x",'SlNr für Antrag §24a'!T522="x"),'SlNr für Antrag §24a'!U522,IF('SlNr für Antrag §24a'!S522="x","--",IF('SlNr für Antrag §24a'!T522="x",'SlNr für Antrag §24a'!U522,"**")))</f>
        <v>--</v>
      </c>
      <c r="G526" s="69" t="str">
        <f>(IF('SlNr für Antrag §24a'!AL522&lt;&gt;"",'SlNr für Antrag §24a'!AL522&amp;K526,IF(K526&lt;&gt;"",K526,IF('SlNr für Antrag §24a'!V522="X","?","**"))))</f>
        <v>**</v>
      </c>
      <c r="H526" s="131"/>
      <c r="I526" s="124"/>
      <c r="J526" s="118">
        <f>'SlNr für Antrag §24a'!AM522</f>
        <v>0</v>
      </c>
      <c r="K526" s="121"/>
      <c r="L526" s="121" t="str">
        <f>'SlNr für Antrag §24a'!AT522</f>
        <v>Nein</v>
      </c>
      <c r="M526" s="161" t="str">
        <f>'SlNr für Antrag §24a'!AV522</f>
        <v>-</v>
      </c>
      <c r="N526" s="157" t="str">
        <f>IF('SlNr für Antrag §24a'!AU522&gt;0,"Wird auto. genehmigt!","")</f>
        <v>Wird auto. genehmigt!</v>
      </c>
      <c r="P526" s="96" t="str">
        <f>'SlNr für Antrag §24a'!AP522</f>
        <v>X</v>
      </c>
      <c r="R526" s="143"/>
      <c r="S526" s="143"/>
      <c r="T526" s="143"/>
      <c r="U526" s="143"/>
      <c r="V526" s="143"/>
      <c r="W526" s="143"/>
      <c r="X526" s="143"/>
      <c r="Y526" s="143"/>
      <c r="Z526" s="143"/>
      <c r="AA526" s="143"/>
    </row>
    <row r="527" spans="1:27" ht="34.200000000000003" x14ac:dyDescent="0.25">
      <c r="A527" s="70">
        <f>'SlNr für Antrag §24a'!B523</f>
        <v>31503</v>
      </c>
      <c r="B527" s="70" t="str">
        <f>'SlNr für Antrag §24a'!C523</f>
        <v/>
      </c>
      <c r="C527" s="70" t="str">
        <f>IF('SlNr für Antrag §24a'!D523&lt;&gt;"",'SlNr für Antrag §24a'!D523,"")</f>
        <v/>
      </c>
      <c r="D527" s="70" t="str">
        <f>'SlNr für Antrag §24a'!H523</f>
        <v>Recycling-Baustoff der Qualitätsklasse A2G gemäß Bundes-Abfallwirtschaftsplan</v>
      </c>
      <c r="E527" s="70" t="str">
        <f>'SlNr für Antrag §24a'!I523</f>
        <v xml:space="preserve"> </v>
      </c>
      <c r="F527" s="69" t="str">
        <f>IF(AND('SlNr für Antrag §24a'!S523="x",'SlNr für Antrag §24a'!T523="x"),'SlNr für Antrag §24a'!U523,IF('SlNr für Antrag §24a'!S523="x","--",IF('SlNr für Antrag §24a'!T523="x",'SlNr für Antrag §24a'!U523,"**")))</f>
        <v>--</v>
      </c>
      <c r="G527" s="69" t="str">
        <f>(IF('SlNr für Antrag §24a'!AL523&lt;&gt;"",'SlNr für Antrag §24a'!AL523&amp;K527,IF(K527&lt;&gt;"",K527,IF('SlNr für Antrag §24a'!V523="X","?","**"))))</f>
        <v>**</v>
      </c>
      <c r="H527" s="131"/>
      <c r="I527" s="124"/>
      <c r="J527" s="118">
        <f>'SlNr für Antrag §24a'!AM523</f>
        <v>0</v>
      </c>
      <c r="K527" s="121"/>
      <c r="L527" s="121" t="str">
        <f>'SlNr für Antrag §24a'!AT523</f>
        <v>Nein</v>
      </c>
      <c r="M527" s="161" t="str">
        <f>'SlNr für Antrag §24a'!AV523</f>
        <v>-</v>
      </c>
      <c r="N527" s="157" t="str">
        <f>IF('SlNr für Antrag §24a'!AU523&gt;0,"Wird auto. genehmigt!","")</f>
        <v>Wird auto. genehmigt!</v>
      </c>
      <c r="P527" s="96" t="str">
        <f>'SlNr für Antrag §24a'!AP523</f>
        <v>X</v>
      </c>
      <c r="R527" s="143"/>
      <c r="S527" s="143"/>
      <c r="T527" s="143"/>
      <c r="U527" s="143"/>
      <c r="V527" s="143"/>
      <c r="W527" s="143"/>
      <c r="X527" s="143"/>
      <c r="Y527" s="143"/>
      <c r="Z527" s="143"/>
      <c r="AA527" s="143"/>
    </row>
    <row r="528" spans="1:27" ht="34.200000000000003" x14ac:dyDescent="0.25">
      <c r="A528" s="70">
        <f>'SlNr für Antrag §24a'!B524</f>
        <v>31504</v>
      </c>
      <c r="B528" s="70" t="str">
        <f>'SlNr für Antrag §24a'!C524</f>
        <v/>
      </c>
      <c r="C528" s="70" t="str">
        <f>IF('SlNr für Antrag §24a'!D524&lt;&gt;"",'SlNr für Antrag §24a'!D524,"")</f>
        <v/>
      </c>
      <c r="D528" s="70" t="str">
        <f>'SlNr für Antrag §24a'!H524</f>
        <v>Recycling-Baustoff der Qualitätsklasse BA gemäß Bundes-Abfallwirtschaftsplan</v>
      </c>
      <c r="E528" s="70" t="str">
        <f>'SlNr für Antrag §24a'!I524</f>
        <v xml:space="preserve"> </v>
      </c>
      <c r="F528" s="69" t="str">
        <f>IF(AND('SlNr für Antrag §24a'!S524="x",'SlNr für Antrag §24a'!T524="x"),'SlNr für Antrag §24a'!U524,IF('SlNr für Antrag §24a'!S524="x","--",IF('SlNr für Antrag §24a'!T524="x",'SlNr für Antrag §24a'!U524,"**")))</f>
        <v>--</v>
      </c>
      <c r="G528" s="69" t="str">
        <f>(IF('SlNr für Antrag §24a'!AL524&lt;&gt;"",'SlNr für Antrag §24a'!AL524&amp;K528,IF(K528&lt;&gt;"",K528,IF('SlNr für Antrag §24a'!V524="X","?","**"))))</f>
        <v>**</v>
      </c>
      <c r="H528" s="131"/>
      <c r="I528" s="124"/>
      <c r="J528" s="118">
        <f>'SlNr für Antrag §24a'!AM524</f>
        <v>0</v>
      </c>
      <c r="K528" s="121"/>
      <c r="L528" s="121" t="str">
        <f>'SlNr für Antrag §24a'!AT524</f>
        <v>Nein</v>
      </c>
      <c r="M528" s="161" t="str">
        <f>'SlNr für Antrag §24a'!AV524</f>
        <v>-</v>
      </c>
      <c r="N528" s="157" t="str">
        <f>IF('SlNr für Antrag §24a'!AU524&gt;0,"Wird auto. genehmigt!","")</f>
        <v>Wird auto. genehmigt!</v>
      </c>
      <c r="P528" s="96" t="str">
        <f>'SlNr für Antrag §24a'!AP524</f>
        <v>X</v>
      </c>
      <c r="R528" s="143"/>
      <c r="S528" s="143"/>
      <c r="T528" s="143"/>
      <c r="U528" s="143"/>
      <c r="V528" s="143"/>
      <c r="W528" s="143"/>
      <c r="X528" s="143"/>
      <c r="Y528" s="143"/>
      <c r="Z528" s="143"/>
      <c r="AA528" s="143"/>
    </row>
    <row r="529" spans="1:27" ht="34.200000000000003" x14ac:dyDescent="0.25">
      <c r="A529" s="70">
        <f>'SlNr für Antrag §24a'!B525</f>
        <v>31505</v>
      </c>
      <c r="B529" s="70" t="str">
        <f>'SlNr für Antrag §24a'!C525</f>
        <v/>
      </c>
      <c r="C529" s="70" t="str">
        <f>IF('SlNr für Antrag §24a'!D525&lt;&gt;"",'SlNr für Antrag §24a'!D525,"")</f>
        <v/>
      </c>
      <c r="D529" s="70" t="str">
        <f>'SlNr für Antrag §24a'!H525</f>
        <v>Recycling-Baustoff der Qualitätsklasse IN gemäß Bundes-Abfallwirtschaftsplan</v>
      </c>
      <c r="E529" s="70" t="str">
        <f>'SlNr für Antrag §24a'!I525</f>
        <v xml:space="preserve"> </v>
      </c>
      <c r="F529" s="69" t="str">
        <f>IF(AND('SlNr für Antrag §24a'!S525="x",'SlNr für Antrag §24a'!T525="x"),'SlNr für Antrag §24a'!U525,IF('SlNr für Antrag §24a'!S525="x","--",IF('SlNr für Antrag §24a'!T525="x",'SlNr für Antrag §24a'!U525,"**")))</f>
        <v>--</v>
      </c>
      <c r="G529" s="69" t="str">
        <f>(IF('SlNr für Antrag §24a'!AL525&lt;&gt;"",'SlNr für Antrag §24a'!AL525&amp;K529,IF(K529&lt;&gt;"",K529,IF('SlNr für Antrag §24a'!V525="X","?","**"))))</f>
        <v>**</v>
      </c>
      <c r="H529" s="131"/>
      <c r="I529" s="124"/>
      <c r="J529" s="118">
        <f>'SlNr für Antrag §24a'!AM525</f>
        <v>0</v>
      </c>
      <c r="K529" s="121"/>
      <c r="L529" s="121" t="str">
        <f>'SlNr für Antrag §24a'!AT525</f>
        <v>Nein</v>
      </c>
      <c r="M529" s="161" t="str">
        <f>'SlNr für Antrag §24a'!AV525</f>
        <v>-</v>
      </c>
      <c r="N529" s="157" t="str">
        <f>IF('SlNr für Antrag §24a'!AU525&gt;0,"Wird auto. genehmigt!","")</f>
        <v>Wird auto. genehmigt!</v>
      </c>
      <c r="P529" s="96" t="str">
        <f>'SlNr für Antrag §24a'!AP525</f>
        <v>X</v>
      </c>
      <c r="R529" s="143"/>
      <c r="S529" s="143"/>
      <c r="T529" s="143"/>
      <c r="U529" s="143"/>
      <c r="V529" s="143"/>
      <c r="W529" s="143"/>
      <c r="X529" s="143"/>
      <c r="Y529" s="143"/>
      <c r="Z529" s="143"/>
      <c r="AA529" s="143"/>
    </row>
    <row r="530" spans="1:27" ht="22.8" x14ac:dyDescent="0.25">
      <c r="A530" s="70">
        <f>'SlNr für Antrag §24a'!B526</f>
        <v>31511</v>
      </c>
      <c r="B530" s="70" t="str">
        <f>'SlNr für Antrag §24a'!C526</f>
        <v/>
      </c>
      <c r="C530" s="70" t="str">
        <f>IF('SlNr für Antrag §24a'!D526&lt;&gt;"",'SlNr für Antrag §24a'!D526,"")</f>
        <v/>
      </c>
      <c r="D530" s="70" t="str">
        <f>'SlNr für Antrag §24a'!H526</f>
        <v>stabilisierte Abfälle, die zum Zweck der Deponierung ausgestuft wurden</v>
      </c>
      <c r="E530" s="70" t="str">
        <f>'SlNr für Antrag §24a'!I526</f>
        <v xml:space="preserve"> </v>
      </c>
      <c r="F530" s="69" t="str">
        <f>IF(AND('SlNr für Antrag §24a'!S526="x",'SlNr für Antrag §24a'!T526="x"),'SlNr für Antrag §24a'!U526,IF('SlNr für Antrag §24a'!S526="x","--",IF('SlNr für Antrag §24a'!T526="x",'SlNr für Antrag §24a'!U526,"**")))</f>
        <v>**</v>
      </c>
      <c r="G530" s="69" t="str">
        <f>(IF('SlNr für Antrag §24a'!AL526&lt;&gt;"",'SlNr für Antrag §24a'!AL526&amp;K530,IF(K530&lt;&gt;"",K530,IF('SlNr für Antrag §24a'!V526="X","?","**"))))</f>
        <v>**</v>
      </c>
      <c r="H530" s="131"/>
      <c r="I530" s="124"/>
      <c r="J530" s="118">
        <f>'SlNr für Antrag §24a'!AM526</f>
        <v>0</v>
      </c>
      <c r="K530" s="121"/>
      <c r="L530" s="121" t="str">
        <f>'SlNr für Antrag §24a'!AT526</f>
        <v>Ja</v>
      </c>
      <c r="M530" s="161" t="str">
        <f>'SlNr für Antrag §24a'!AV526</f>
        <v>-</v>
      </c>
      <c r="N530" s="157" t="str">
        <f>IF('SlNr für Antrag §24a'!AU526&gt;0,"Wird auto. genehmigt!","")</f>
        <v/>
      </c>
      <c r="P530" s="96" t="str">
        <f>'SlNr für Antrag §24a'!AP526</f>
        <v/>
      </c>
      <c r="R530" s="143"/>
      <c r="S530" s="143"/>
      <c r="T530" s="143"/>
      <c r="U530" s="143"/>
      <c r="V530" s="143"/>
      <c r="W530" s="143"/>
      <c r="X530" s="143"/>
      <c r="Y530" s="143"/>
      <c r="Z530" s="143"/>
      <c r="AA530" s="143"/>
    </row>
    <row r="531" spans="1:27" x14ac:dyDescent="0.25">
      <c r="A531" s="70">
        <f>'SlNr für Antrag §24a'!B527</f>
        <v>31601</v>
      </c>
      <c r="B531" s="70" t="str">
        <f>'SlNr für Antrag §24a'!C527</f>
        <v/>
      </c>
      <c r="C531" s="70" t="str">
        <f>IF('SlNr für Antrag §24a'!D527&lt;&gt;"",'SlNr für Antrag §24a'!D527,"")</f>
        <v/>
      </c>
      <c r="D531" s="70" t="str">
        <f>'SlNr für Antrag §24a'!H527</f>
        <v>Schlamm aus der Betonherstellung</v>
      </c>
      <c r="E531" s="70" t="str">
        <f>'SlNr für Antrag §24a'!I527</f>
        <v xml:space="preserve"> </v>
      </c>
      <c r="F531" s="69" t="str">
        <f>IF(AND('SlNr für Antrag §24a'!S527="x",'SlNr für Antrag §24a'!T527="x"),'SlNr für Antrag §24a'!U527,IF('SlNr für Antrag §24a'!S527="x","--",IF('SlNr für Antrag §24a'!T527="x",'SlNr für Antrag §24a'!U527,"**")))</f>
        <v>--</v>
      </c>
      <c r="G531" s="69" t="str">
        <f>(IF('SlNr für Antrag §24a'!AL527&lt;&gt;"",'SlNr für Antrag §24a'!AL527&amp;K531,IF(K531&lt;&gt;"",K531,IF('SlNr für Antrag §24a'!V527="X","?","**"))))</f>
        <v>**</v>
      </c>
      <c r="H531" s="131"/>
      <c r="I531" s="124"/>
      <c r="J531" s="118">
        <f>'SlNr für Antrag §24a'!AM527</f>
        <v>0</v>
      </c>
      <c r="K531" s="121"/>
      <c r="L531" s="121" t="str">
        <f>'SlNr für Antrag §24a'!AT527</f>
        <v>Nein</v>
      </c>
      <c r="M531" s="161" t="str">
        <f>'SlNr für Antrag §24a'!AV527</f>
        <v>-</v>
      </c>
      <c r="N531" s="157" t="str">
        <f>IF('SlNr für Antrag §24a'!AU527&gt;0,"Wird auto. genehmigt!","")</f>
        <v/>
      </c>
      <c r="P531" s="96" t="str">
        <f>'SlNr für Antrag §24a'!AP527</f>
        <v>X</v>
      </c>
      <c r="R531" s="143"/>
      <c r="S531" s="143"/>
      <c r="T531" s="143"/>
      <c r="U531" s="143"/>
      <c r="V531" s="143"/>
      <c r="W531" s="143"/>
      <c r="X531" s="143"/>
      <c r="Y531" s="143"/>
      <c r="Z531" s="143"/>
      <c r="AA531" s="143"/>
    </row>
    <row r="532" spans="1:27" x14ac:dyDescent="0.25">
      <c r="A532" s="70">
        <f>'SlNr für Antrag §24a'!B528</f>
        <v>31601</v>
      </c>
      <c r="B532" s="70" t="str">
        <f>'SlNr für Antrag §24a'!C528</f>
        <v>77</v>
      </c>
      <c r="C532" s="70" t="str">
        <f>IF('SlNr für Antrag §24a'!D528&lt;&gt;"",'SlNr für Antrag §24a'!D528,"")</f>
        <v>g</v>
      </c>
      <c r="D532" s="70" t="str">
        <f>'SlNr für Antrag §24a'!H528</f>
        <v>Schlamm aus der Betonherstellung</v>
      </c>
      <c r="E532" s="70" t="str">
        <f>'SlNr für Antrag §24a'!I528</f>
        <v>gefährlich kontaminiert</v>
      </c>
      <c r="F532" s="69" t="str">
        <f>IF(AND('SlNr für Antrag §24a'!S528="x",'SlNr für Antrag §24a'!T528="x"),'SlNr für Antrag §24a'!U528,IF('SlNr für Antrag §24a'!S528="x","--",IF('SlNr für Antrag §24a'!T528="x",'SlNr für Antrag §24a'!U528,"**")))</f>
        <v>**</v>
      </c>
      <c r="G532" s="69" t="str">
        <f>(IF('SlNr für Antrag §24a'!AL528&lt;&gt;"",'SlNr für Antrag §24a'!AL528&amp;K532,IF(K532&lt;&gt;"",K532,IF('SlNr für Antrag §24a'!V528="X","?","**"))))</f>
        <v>**</v>
      </c>
      <c r="H532" s="131"/>
      <c r="I532" s="124"/>
      <c r="J532" s="118">
        <f>'SlNr für Antrag §24a'!AM528</f>
        <v>0</v>
      </c>
      <c r="K532" s="121"/>
      <c r="L532" s="121" t="str">
        <f>'SlNr für Antrag §24a'!AT528</f>
        <v>Ja</v>
      </c>
      <c r="M532" s="161" t="str">
        <f>'SlNr für Antrag §24a'!AV528</f>
        <v>-</v>
      </c>
      <c r="N532" s="157" t="str">
        <f>IF('SlNr für Antrag §24a'!AU528&gt;0,"Wird auto. genehmigt!","")</f>
        <v/>
      </c>
      <c r="P532" s="96" t="str">
        <f>'SlNr für Antrag §24a'!AP528</f>
        <v/>
      </c>
      <c r="R532" s="143"/>
      <c r="S532" s="143"/>
      <c r="T532" s="143"/>
      <c r="U532" s="143"/>
      <c r="V532" s="143"/>
      <c r="W532" s="143"/>
      <c r="X532" s="143"/>
      <c r="Y532" s="143"/>
      <c r="Z532" s="143"/>
      <c r="AA532" s="143"/>
    </row>
    <row r="533" spans="1:27" ht="22.8" x14ac:dyDescent="0.25">
      <c r="A533" s="70">
        <f>'SlNr für Antrag §24a'!B529</f>
        <v>31601</v>
      </c>
      <c r="B533" s="70" t="str">
        <f>'SlNr für Antrag §24a'!C529</f>
        <v>91</v>
      </c>
      <c r="C533" s="70" t="str">
        <f>IF('SlNr für Antrag §24a'!D529&lt;&gt;"",'SlNr für Antrag §24a'!D529,"")</f>
        <v/>
      </c>
      <c r="D533" s="70" t="str">
        <f>'SlNr für Antrag §24a'!H529</f>
        <v>Schlamm aus der Betonherstellung</v>
      </c>
      <c r="E533" s="70" t="str">
        <f>'SlNr für Antrag §24a'!I529</f>
        <v>verfestigt, immobilisiert oder stabilisiert</v>
      </c>
      <c r="F533" s="69" t="str">
        <f>IF(AND('SlNr für Antrag §24a'!S529="x",'SlNr für Antrag §24a'!T529="x"),'SlNr für Antrag §24a'!U529,IF('SlNr für Antrag §24a'!S529="x","--",IF('SlNr für Antrag §24a'!T529="x",'SlNr für Antrag §24a'!U529,"**")))</f>
        <v>**</v>
      </c>
      <c r="G533" s="69" t="str">
        <f>(IF('SlNr für Antrag §24a'!AL529&lt;&gt;"",'SlNr für Antrag §24a'!AL529&amp;K533,IF(K533&lt;&gt;"",K533,IF('SlNr für Antrag §24a'!V529="X","?","**"))))</f>
        <v>**</v>
      </c>
      <c r="H533" s="131"/>
      <c r="I533" s="124"/>
      <c r="J533" s="118">
        <f>'SlNr für Antrag §24a'!AM529</f>
        <v>0</v>
      </c>
      <c r="K533" s="121"/>
      <c r="L533" s="121" t="str">
        <f>'SlNr für Antrag §24a'!AT529</f>
        <v>Ja</v>
      </c>
      <c r="M533" s="161" t="str">
        <f>'SlNr für Antrag §24a'!AV529</f>
        <v>-</v>
      </c>
      <c r="N533" s="157" t="str">
        <f>IF('SlNr für Antrag §24a'!AU529&gt;0,"Wird auto. genehmigt!","")</f>
        <v/>
      </c>
      <c r="P533" s="96" t="str">
        <f>'SlNr für Antrag §24a'!AP529</f>
        <v/>
      </c>
      <c r="R533" s="143"/>
      <c r="S533" s="143"/>
      <c r="T533" s="143"/>
      <c r="U533" s="143"/>
      <c r="V533" s="143"/>
      <c r="W533" s="143"/>
      <c r="X533" s="143"/>
      <c r="Y533" s="143"/>
      <c r="Z533" s="143"/>
      <c r="AA533" s="143"/>
    </row>
    <row r="534" spans="1:27" x14ac:dyDescent="0.25">
      <c r="A534" s="70">
        <f>'SlNr für Antrag §24a'!B530</f>
        <v>31602</v>
      </c>
      <c r="B534" s="70" t="str">
        <f>'SlNr für Antrag §24a'!C530</f>
        <v/>
      </c>
      <c r="C534" s="70" t="str">
        <f>IF('SlNr für Antrag §24a'!D530&lt;&gt;"",'SlNr für Antrag §24a'!D530,"")</f>
        <v/>
      </c>
      <c r="D534" s="70" t="str">
        <f>'SlNr für Antrag §24a'!H530</f>
        <v>Steinschleifschlamm</v>
      </c>
      <c r="E534" s="70" t="str">
        <f>'SlNr für Antrag §24a'!I530</f>
        <v xml:space="preserve"> </v>
      </c>
      <c r="F534" s="69" t="str">
        <f>IF(AND('SlNr für Antrag §24a'!S530="x",'SlNr für Antrag §24a'!T530="x"),'SlNr für Antrag §24a'!U530,IF('SlNr für Antrag §24a'!S530="x","--",IF('SlNr für Antrag §24a'!T530="x",'SlNr für Antrag §24a'!U530,"**")))</f>
        <v>--</v>
      </c>
      <c r="G534" s="69" t="str">
        <f>(IF('SlNr für Antrag §24a'!AL530&lt;&gt;"",'SlNr für Antrag §24a'!AL530&amp;K534,IF(K534&lt;&gt;"",K534,IF('SlNr für Antrag §24a'!V530="X","?","**"))))</f>
        <v>**</v>
      </c>
      <c r="H534" s="131"/>
      <c r="I534" s="124"/>
      <c r="J534" s="118">
        <f>'SlNr für Antrag §24a'!AM530</f>
        <v>0</v>
      </c>
      <c r="K534" s="121"/>
      <c r="L534" s="121" t="str">
        <f>'SlNr für Antrag §24a'!AT530</f>
        <v>Nein</v>
      </c>
      <c r="M534" s="161" t="str">
        <f>'SlNr für Antrag §24a'!AV530</f>
        <v>-</v>
      </c>
      <c r="N534" s="157" t="str">
        <f>IF('SlNr für Antrag §24a'!AU530&gt;0,"Wird auto. genehmigt!","")</f>
        <v/>
      </c>
      <c r="P534" s="96" t="str">
        <f>'SlNr für Antrag §24a'!AP530</f>
        <v>X</v>
      </c>
      <c r="R534" s="143"/>
      <c r="S534" s="143"/>
      <c r="T534" s="143"/>
      <c r="U534" s="143"/>
      <c r="V534" s="143"/>
      <c r="W534" s="143"/>
      <c r="X534" s="143"/>
      <c r="Y534" s="143"/>
      <c r="Z534" s="143"/>
      <c r="AA534" s="143"/>
    </row>
    <row r="535" spans="1:27" x14ac:dyDescent="0.25">
      <c r="A535" s="70">
        <f>'SlNr für Antrag §24a'!B531</f>
        <v>31602</v>
      </c>
      <c r="B535" s="70" t="str">
        <f>'SlNr für Antrag §24a'!C531</f>
        <v>77</v>
      </c>
      <c r="C535" s="70" t="str">
        <f>IF('SlNr für Antrag §24a'!D531&lt;&gt;"",'SlNr für Antrag §24a'!D531,"")</f>
        <v>g</v>
      </c>
      <c r="D535" s="70" t="str">
        <f>'SlNr für Antrag §24a'!H531</f>
        <v>Steinschleifschlamm</v>
      </c>
      <c r="E535" s="70" t="str">
        <f>'SlNr für Antrag §24a'!I531</f>
        <v>gefährlich kontaminiert</v>
      </c>
      <c r="F535" s="69" t="str">
        <f>IF(AND('SlNr für Antrag §24a'!S531="x",'SlNr für Antrag §24a'!T531="x"),'SlNr für Antrag §24a'!U531,IF('SlNr für Antrag §24a'!S531="x","--",IF('SlNr für Antrag §24a'!T531="x",'SlNr für Antrag §24a'!U531,"**")))</f>
        <v>**</v>
      </c>
      <c r="G535" s="69" t="str">
        <f>(IF('SlNr für Antrag §24a'!AL531&lt;&gt;"",'SlNr für Antrag §24a'!AL531&amp;K535,IF(K535&lt;&gt;"",K535,IF('SlNr für Antrag §24a'!V531="X","?","**"))))</f>
        <v>**</v>
      </c>
      <c r="H535" s="131"/>
      <c r="I535" s="124"/>
      <c r="J535" s="118">
        <f>'SlNr für Antrag §24a'!AM531</f>
        <v>0</v>
      </c>
      <c r="K535" s="121"/>
      <c r="L535" s="121" t="str">
        <f>'SlNr für Antrag §24a'!AT531</f>
        <v>Ja</v>
      </c>
      <c r="M535" s="161" t="str">
        <f>'SlNr für Antrag §24a'!AV531</f>
        <v>-</v>
      </c>
      <c r="N535" s="157" t="str">
        <f>IF('SlNr für Antrag §24a'!AU531&gt;0,"Wird auto. genehmigt!","")</f>
        <v/>
      </c>
      <c r="P535" s="96" t="str">
        <f>'SlNr für Antrag §24a'!AP531</f>
        <v/>
      </c>
      <c r="R535" s="143"/>
      <c r="S535" s="143"/>
      <c r="T535" s="143"/>
      <c r="U535" s="143"/>
      <c r="V535" s="143"/>
      <c r="W535" s="143"/>
      <c r="X535" s="143"/>
      <c r="Y535" s="143"/>
      <c r="Z535" s="143"/>
      <c r="AA535" s="143"/>
    </row>
    <row r="536" spans="1:27" ht="22.8" x14ac:dyDescent="0.25">
      <c r="A536" s="70">
        <f>'SlNr für Antrag §24a'!B532</f>
        <v>31602</v>
      </c>
      <c r="B536" s="70" t="str">
        <f>'SlNr für Antrag §24a'!C532</f>
        <v>91</v>
      </c>
      <c r="C536" s="70" t="str">
        <f>IF('SlNr für Antrag §24a'!D532&lt;&gt;"",'SlNr für Antrag §24a'!D532,"")</f>
        <v/>
      </c>
      <c r="D536" s="70" t="str">
        <f>'SlNr für Antrag §24a'!H532</f>
        <v>Steinschleifschlamm</v>
      </c>
      <c r="E536" s="70" t="str">
        <f>'SlNr für Antrag §24a'!I532</f>
        <v>verfestigt, immobilisiert oder stabilisiert</v>
      </c>
      <c r="F536" s="69" t="str">
        <f>IF(AND('SlNr für Antrag §24a'!S532="x",'SlNr für Antrag §24a'!T532="x"),'SlNr für Antrag §24a'!U532,IF('SlNr für Antrag §24a'!S532="x","--",IF('SlNr für Antrag §24a'!T532="x",'SlNr für Antrag §24a'!U532,"**")))</f>
        <v>**</v>
      </c>
      <c r="G536" s="69" t="str">
        <f>(IF('SlNr für Antrag §24a'!AL532&lt;&gt;"",'SlNr für Antrag §24a'!AL532&amp;K536,IF(K536&lt;&gt;"",K536,IF('SlNr für Antrag §24a'!V532="X","?","**"))))</f>
        <v>**</v>
      </c>
      <c r="H536" s="131"/>
      <c r="I536" s="124"/>
      <c r="J536" s="118">
        <f>'SlNr für Antrag §24a'!AM532</f>
        <v>0</v>
      </c>
      <c r="K536" s="121"/>
      <c r="L536" s="121" t="str">
        <f>'SlNr für Antrag §24a'!AT532</f>
        <v>Ja</v>
      </c>
      <c r="M536" s="161" t="str">
        <f>'SlNr für Antrag §24a'!AV532</f>
        <v>-</v>
      </c>
      <c r="N536" s="157" t="str">
        <f>IF('SlNr für Antrag §24a'!AU532&gt;0,"Wird auto. genehmigt!","")</f>
        <v/>
      </c>
      <c r="P536" s="96" t="str">
        <f>'SlNr für Antrag §24a'!AP532</f>
        <v/>
      </c>
      <c r="R536" s="143"/>
      <c r="S536" s="143"/>
      <c r="T536" s="143"/>
      <c r="U536" s="143"/>
      <c r="V536" s="143"/>
      <c r="W536" s="143"/>
      <c r="X536" s="143"/>
      <c r="Y536" s="143"/>
      <c r="Z536" s="143"/>
      <c r="AA536" s="143"/>
    </row>
    <row r="537" spans="1:27" ht="22.8" x14ac:dyDescent="0.25">
      <c r="A537" s="70">
        <f>'SlNr für Antrag §24a'!B533</f>
        <v>31603</v>
      </c>
      <c r="B537" s="70" t="str">
        <f>'SlNr für Antrag §24a'!C533</f>
        <v/>
      </c>
      <c r="C537" s="70" t="str">
        <f>IF('SlNr für Antrag §24a'!D533&lt;&gt;"",'SlNr für Antrag §24a'!D533,"")</f>
        <v/>
      </c>
      <c r="D537" s="70" t="str">
        <f>'SlNr für Antrag §24a'!H533</f>
        <v>Filterschlamm aus der Bleicherdeherstellung</v>
      </c>
      <c r="E537" s="70" t="str">
        <f>'SlNr für Antrag §24a'!I533</f>
        <v xml:space="preserve"> </v>
      </c>
      <c r="F537" s="69" t="str">
        <f>IF(AND('SlNr für Antrag §24a'!S533="x",'SlNr für Antrag §24a'!T533="x"),'SlNr für Antrag §24a'!U533,IF('SlNr für Antrag §24a'!S533="x","--",IF('SlNr für Antrag §24a'!T533="x",'SlNr für Antrag §24a'!U533,"**")))</f>
        <v>--</v>
      </c>
      <c r="G537" s="69" t="str">
        <f>(IF('SlNr für Antrag §24a'!AL533&lt;&gt;"",'SlNr für Antrag §24a'!AL533&amp;K537,IF(K537&lt;&gt;"",K537,IF('SlNr für Antrag §24a'!V533="X","?","**"))))</f>
        <v>**</v>
      </c>
      <c r="H537" s="131"/>
      <c r="I537" s="124"/>
      <c r="J537" s="118">
        <f>'SlNr für Antrag §24a'!AM533</f>
        <v>0</v>
      </c>
      <c r="K537" s="121"/>
      <c r="L537" s="121" t="str">
        <f>'SlNr für Antrag §24a'!AT533</f>
        <v>Nein</v>
      </c>
      <c r="M537" s="161" t="str">
        <f>'SlNr für Antrag §24a'!AV533</f>
        <v>-</v>
      </c>
      <c r="N537" s="157" t="str">
        <f>IF('SlNr für Antrag §24a'!AU533&gt;0,"Wird auto. genehmigt!","")</f>
        <v/>
      </c>
      <c r="P537" s="96" t="str">
        <f>'SlNr für Antrag §24a'!AP533</f>
        <v>X</v>
      </c>
      <c r="R537" s="143"/>
      <c r="S537" s="143"/>
      <c r="T537" s="143"/>
      <c r="U537" s="143"/>
      <c r="V537" s="143"/>
      <c r="W537" s="143"/>
      <c r="X537" s="143"/>
      <c r="Y537" s="143"/>
      <c r="Z537" s="143"/>
      <c r="AA537" s="143"/>
    </row>
    <row r="538" spans="1:27" ht="22.8" x14ac:dyDescent="0.25">
      <c r="A538" s="70">
        <f>'SlNr für Antrag §24a'!B534</f>
        <v>31603</v>
      </c>
      <c r="B538" s="70" t="str">
        <f>'SlNr für Antrag §24a'!C534</f>
        <v>77</v>
      </c>
      <c r="C538" s="70" t="str">
        <f>IF('SlNr für Antrag §24a'!D534&lt;&gt;"",'SlNr für Antrag §24a'!D534,"")</f>
        <v>g</v>
      </c>
      <c r="D538" s="70" t="str">
        <f>'SlNr für Antrag §24a'!H534</f>
        <v>Filterschlamm aus der Bleicherdeherstellung</v>
      </c>
      <c r="E538" s="70" t="str">
        <f>'SlNr für Antrag §24a'!I534</f>
        <v>gefährlich kontaminiert</v>
      </c>
      <c r="F538" s="69" t="str">
        <f>IF(AND('SlNr für Antrag §24a'!S534="x",'SlNr für Antrag §24a'!T534="x"),'SlNr für Antrag §24a'!U534,IF('SlNr für Antrag §24a'!S534="x","--",IF('SlNr für Antrag §24a'!T534="x",'SlNr für Antrag §24a'!U534,"**")))</f>
        <v>**</v>
      </c>
      <c r="G538" s="69" t="str">
        <f>(IF('SlNr für Antrag §24a'!AL534&lt;&gt;"",'SlNr für Antrag §24a'!AL534&amp;K538,IF(K538&lt;&gt;"",K538,IF('SlNr für Antrag §24a'!V534="X","?","**"))))</f>
        <v>**</v>
      </c>
      <c r="H538" s="131"/>
      <c r="I538" s="124"/>
      <c r="J538" s="118">
        <f>'SlNr für Antrag §24a'!AM534</f>
        <v>0</v>
      </c>
      <c r="K538" s="121"/>
      <c r="L538" s="121" t="str">
        <f>'SlNr für Antrag §24a'!AT534</f>
        <v>Ja</v>
      </c>
      <c r="M538" s="161" t="str">
        <f>'SlNr für Antrag §24a'!AV534</f>
        <v>-</v>
      </c>
      <c r="N538" s="157" t="str">
        <f>IF('SlNr für Antrag §24a'!AU534&gt;0,"Wird auto. genehmigt!","")</f>
        <v/>
      </c>
      <c r="P538" s="96" t="str">
        <f>'SlNr für Antrag §24a'!AP534</f>
        <v/>
      </c>
      <c r="R538" s="143"/>
      <c r="S538" s="143"/>
      <c r="T538" s="143"/>
      <c r="U538" s="143"/>
      <c r="V538" s="143"/>
      <c r="W538" s="143"/>
      <c r="X538" s="143"/>
      <c r="Y538" s="143"/>
      <c r="Z538" s="143"/>
      <c r="AA538" s="143"/>
    </row>
    <row r="539" spans="1:27" ht="22.8" x14ac:dyDescent="0.25">
      <c r="A539" s="70">
        <f>'SlNr für Antrag §24a'!B535</f>
        <v>31603</v>
      </c>
      <c r="B539" s="70" t="str">
        <f>'SlNr für Antrag §24a'!C535</f>
        <v>91</v>
      </c>
      <c r="C539" s="70" t="str">
        <f>IF('SlNr für Antrag §24a'!D535&lt;&gt;"",'SlNr für Antrag §24a'!D535,"")</f>
        <v/>
      </c>
      <c r="D539" s="70" t="str">
        <f>'SlNr für Antrag §24a'!H535</f>
        <v>Filterschlamm aus der Bleicherdeherstellung</v>
      </c>
      <c r="E539" s="70" t="str">
        <f>'SlNr für Antrag §24a'!I535</f>
        <v>verfestigt, immobilisiert oder stabilisiert</v>
      </c>
      <c r="F539" s="69" t="str">
        <f>IF(AND('SlNr für Antrag §24a'!S535="x",'SlNr für Antrag §24a'!T535="x"),'SlNr für Antrag §24a'!U535,IF('SlNr für Antrag §24a'!S535="x","--",IF('SlNr für Antrag §24a'!T535="x",'SlNr für Antrag §24a'!U535,"**")))</f>
        <v>**</v>
      </c>
      <c r="G539" s="69" t="str">
        <f>(IF('SlNr für Antrag §24a'!AL535&lt;&gt;"",'SlNr für Antrag §24a'!AL535&amp;K539,IF(K539&lt;&gt;"",K539,IF('SlNr für Antrag §24a'!V535="X","?","**"))))</f>
        <v>**</v>
      </c>
      <c r="H539" s="131"/>
      <c r="I539" s="124"/>
      <c r="J539" s="118">
        <f>'SlNr für Antrag §24a'!AM535</f>
        <v>0</v>
      </c>
      <c r="K539" s="121"/>
      <c r="L539" s="121" t="str">
        <f>'SlNr für Antrag §24a'!AT535</f>
        <v>Ja</v>
      </c>
      <c r="M539" s="161" t="str">
        <f>'SlNr für Antrag §24a'!AV535</f>
        <v>-</v>
      </c>
      <c r="N539" s="157" t="str">
        <f>IF('SlNr für Antrag §24a'!AU535&gt;0,"Wird auto. genehmigt!","")</f>
        <v/>
      </c>
      <c r="P539" s="96" t="str">
        <f>'SlNr für Antrag §24a'!AP535</f>
        <v/>
      </c>
      <c r="R539" s="143"/>
      <c r="S539" s="143"/>
      <c r="T539" s="143"/>
      <c r="U539" s="143"/>
      <c r="V539" s="143"/>
      <c r="W539" s="143"/>
      <c r="X539" s="143"/>
      <c r="Y539" s="143"/>
      <c r="Z539" s="143"/>
      <c r="AA539" s="143"/>
    </row>
    <row r="540" spans="1:27" x14ac:dyDescent="0.25">
      <c r="A540" s="70">
        <f>'SlNr für Antrag §24a'!B536</f>
        <v>31604</v>
      </c>
      <c r="B540" s="70" t="str">
        <f>'SlNr für Antrag §24a'!C536</f>
        <v/>
      </c>
      <c r="C540" s="70" t="str">
        <f>IF('SlNr für Antrag §24a'!D536&lt;&gt;"",'SlNr für Antrag §24a'!D536,"")</f>
        <v/>
      </c>
      <c r="D540" s="70" t="str">
        <f>'SlNr für Antrag §24a'!H536</f>
        <v>Tonsuspensionen</v>
      </c>
      <c r="E540" s="70" t="str">
        <f>'SlNr für Antrag §24a'!I536</f>
        <v xml:space="preserve"> </v>
      </c>
      <c r="F540" s="69" t="str">
        <f>IF(AND('SlNr für Antrag §24a'!S536="x",'SlNr für Antrag §24a'!T536="x"),'SlNr für Antrag §24a'!U536,IF('SlNr für Antrag §24a'!S536="x","--",IF('SlNr für Antrag §24a'!T536="x",'SlNr für Antrag §24a'!U536,"**")))</f>
        <v>--</v>
      </c>
      <c r="G540" s="69" t="str">
        <f>(IF('SlNr für Antrag §24a'!AL536&lt;&gt;"",'SlNr für Antrag §24a'!AL536&amp;K540,IF(K540&lt;&gt;"",K540,IF('SlNr für Antrag §24a'!V536="X","?","**"))))</f>
        <v>**</v>
      </c>
      <c r="H540" s="131"/>
      <c r="I540" s="124"/>
      <c r="J540" s="118">
        <f>'SlNr für Antrag §24a'!AM536</f>
        <v>0</v>
      </c>
      <c r="K540" s="121"/>
      <c r="L540" s="121" t="str">
        <f>'SlNr für Antrag §24a'!AT536</f>
        <v>Nein</v>
      </c>
      <c r="M540" s="161" t="str">
        <f>'SlNr für Antrag §24a'!AV536</f>
        <v>-</v>
      </c>
      <c r="N540" s="157" t="str">
        <f>IF('SlNr für Antrag §24a'!AU536&gt;0,"Wird auto. genehmigt!","")</f>
        <v/>
      </c>
      <c r="P540" s="96" t="str">
        <f>'SlNr für Antrag §24a'!AP536</f>
        <v>X</v>
      </c>
      <c r="R540" s="143"/>
      <c r="S540" s="143"/>
      <c r="T540" s="143"/>
      <c r="U540" s="143"/>
      <c r="V540" s="143"/>
      <c r="W540" s="143"/>
      <c r="X540" s="143"/>
      <c r="Y540" s="143"/>
      <c r="Z540" s="143"/>
      <c r="AA540" s="143"/>
    </row>
    <row r="541" spans="1:27" x14ac:dyDescent="0.25">
      <c r="A541" s="70">
        <f>'SlNr für Antrag §24a'!B537</f>
        <v>31604</v>
      </c>
      <c r="B541" s="70" t="str">
        <f>'SlNr für Antrag §24a'!C537</f>
        <v>77</v>
      </c>
      <c r="C541" s="70" t="str">
        <f>IF('SlNr für Antrag §24a'!D537&lt;&gt;"",'SlNr für Antrag §24a'!D537,"")</f>
        <v>g</v>
      </c>
      <c r="D541" s="70" t="str">
        <f>'SlNr für Antrag §24a'!H537</f>
        <v>Tonsuspensionen</v>
      </c>
      <c r="E541" s="70" t="str">
        <f>'SlNr für Antrag §24a'!I537</f>
        <v>gefährlich kontaminiert</v>
      </c>
      <c r="F541" s="69" t="str">
        <f>IF(AND('SlNr für Antrag §24a'!S537="x",'SlNr für Antrag §24a'!T537="x"),'SlNr für Antrag §24a'!U537,IF('SlNr für Antrag §24a'!S537="x","--",IF('SlNr für Antrag §24a'!T537="x",'SlNr für Antrag §24a'!U537,"**")))</f>
        <v>**</v>
      </c>
      <c r="G541" s="69" t="str">
        <f>(IF('SlNr für Antrag §24a'!AL537&lt;&gt;"",'SlNr für Antrag §24a'!AL537&amp;K541,IF(K541&lt;&gt;"",K541,IF('SlNr für Antrag §24a'!V537="X","?","**"))))</f>
        <v>**</v>
      </c>
      <c r="H541" s="131"/>
      <c r="I541" s="124"/>
      <c r="J541" s="118">
        <f>'SlNr für Antrag §24a'!AM537</f>
        <v>0</v>
      </c>
      <c r="K541" s="121"/>
      <c r="L541" s="121" t="str">
        <f>'SlNr für Antrag §24a'!AT537</f>
        <v>Ja</v>
      </c>
      <c r="M541" s="161" t="str">
        <f>'SlNr für Antrag §24a'!AV537</f>
        <v>-</v>
      </c>
      <c r="N541" s="157" t="str">
        <f>IF('SlNr für Antrag §24a'!AU537&gt;0,"Wird auto. genehmigt!","")</f>
        <v/>
      </c>
      <c r="P541" s="96" t="str">
        <f>'SlNr für Antrag §24a'!AP537</f>
        <v/>
      </c>
      <c r="R541" s="143"/>
      <c r="S541" s="143"/>
      <c r="T541" s="143"/>
      <c r="U541" s="143"/>
      <c r="V541" s="143"/>
      <c r="W541" s="143"/>
      <c r="X541" s="143"/>
      <c r="Y541" s="143"/>
      <c r="Z541" s="143"/>
      <c r="AA541" s="143"/>
    </row>
    <row r="542" spans="1:27" ht="22.8" x14ac:dyDescent="0.25">
      <c r="A542" s="70">
        <f>'SlNr für Antrag §24a'!B538</f>
        <v>31604</v>
      </c>
      <c r="B542" s="70" t="str">
        <f>'SlNr für Antrag §24a'!C538</f>
        <v>91</v>
      </c>
      <c r="C542" s="70" t="str">
        <f>IF('SlNr für Antrag §24a'!D538&lt;&gt;"",'SlNr für Antrag §24a'!D538,"")</f>
        <v/>
      </c>
      <c r="D542" s="70" t="str">
        <f>'SlNr für Antrag §24a'!H538</f>
        <v>Tonsuspensionen</v>
      </c>
      <c r="E542" s="70" t="str">
        <f>'SlNr für Antrag §24a'!I538</f>
        <v>verfestigt, immobilisiert oder stabilisiert</v>
      </c>
      <c r="F542" s="69" t="str">
        <f>IF(AND('SlNr für Antrag §24a'!S538="x",'SlNr für Antrag §24a'!T538="x"),'SlNr für Antrag §24a'!U538,IF('SlNr für Antrag §24a'!S538="x","--",IF('SlNr für Antrag §24a'!T538="x",'SlNr für Antrag §24a'!U538,"**")))</f>
        <v>**</v>
      </c>
      <c r="G542" s="69" t="str">
        <f>(IF('SlNr für Antrag §24a'!AL538&lt;&gt;"",'SlNr für Antrag §24a'!AL538&amp;K542,IF(K542&lt;&gt;"",K542,IF('SlNr für Antrag §24a'!V538="X","?","**"))))</f>
        <v>**</v>
      </c>
      <c r="H542" s="131"/>
      <c r="I542" s="124"/>
      <c r="J542" s="118">
        <f>'SlNr für Antrag §24a'!AM538</f>
        <v>0</v>
      </c>
      <c r="K542" s="121"/>
      <c r="L542" s="121" t="str">
        <f>'SlNr für Antrag §24a'!AT538</f>
        <v>Ja</v>
      </c>
      <c r="M542" s="161" t="str">
        <f>'SlNr für Antrag §24a'!AV538</f>
        <v>-</v>
      </c>
      <c r="N542" s="157" t="str">
        <f>IF('SlNr für Antrag §24a'!AU538&gt;0,"Wird auto. genehmigt!","")</f>
        <v/>
      </c>
      <c r="P542" s="96" t="str">
        <f>'SlNr für Antrag §24a'!AP538</f>
        <v/>
      </c>
      <c r="R542" s="143"/>
      <c r="S542" s="143"/>
      <c r="T542" s="143"/>
      <c r="U542" s="143"/>
      <c r="V542" s="143"/>
      <c r="W542" s="143"/>
      <c r="X542" s="143"/>
      <c r="Y542" s="143"/>
      <c r="Z542" s="143"/>
      <c r="AA542" s="143"/>
    </row>
    <row r="543" spans="1:27" ht="22.8" x14ac:dyDescent="0.25">
      <c r="A543" s="70">
        <f>'SlNr für Antrag §24a'!B539</f>
        <v>31605</v>
      </c>
      <c r="B543" s="70" t="str">
        <f>'SlNr für Antrag §24a'!C539</f>
        <v/>
      </c>
      <c r="C543" s="70" t="str">
        <f>IF('SlNr für Antrag §24a'!D539&lt;&gt;"",'SlNr für Antrag §24a'!D539,"")</f>
        <v/>
      </c>
      <c r="D543" s="70" t="str">
        <f>'SlNr für Antrag §24a'!H539</f>
        <v>Schlamm aus der Zementfabrikation</v>
      </c>
      <c r="E543" s="70" t="str">
        <f>'SlNr für Antrag §24a'!I539</f>
        <v xml:space="preserve"> </v>
      </c>
      <c r="F543" s="69" t="str">
        <f>IF(AND('SlNr für Antrag §24a'!S539="x",'SlNr für Antrag §24a'!T539="x"),'SlNr für Antrag §24a'!U539,IF('SlNr für Antrag §24a'!S539="x","--",IF('SlNr für Antrag §24a'!T539="x",'SlNr für Antrag §24a'!U539,"**")))</f>
        <v>--</v>
      </c>
      <c r="G543" s="69" t="str">
        <f>(IF('SlNr für Antrag §24a'!AL539&lt;&gt;"",'SlNr für Antrag §24a'!AL539&amp;K543,IF(K543&lt;&gt;"",K543,IF('SlNr für Antrag §24a'!V539="X","?","**"))))</f>
        <v>**</v>
      </c>
      <c r="H543" s="131"/>
      <c r="I543" s="124"/>
      <c r="J543" s="118">
        <f>'SlNr für Antrag §24a'!AM539</f>
        <v>0</v>
      </c>
      <c r="K543" s="121"/>
      <c r="L543" s="121" t="str">
        <f>'SlNr für Antrag §24a'!AT539</f>
        <v>Nein</v>
      </c>
      <c r="M543" s="161" t="str">
        <f>'SlNr für Antrag §24a'!AV539</f>
        <v>-</v>
      </c>
      <c r="N543" s="157" t="str">
        <f>IF('SlNr für Antrag §24a'!AU539&gt;0,"Wird auto. genehmigt!","")</f>
        <v/>
      </c>
      <c r="P543" s="96" t="str">
        <f>'SlNr für Antrag §24a'!AP539</f>
        <v>X</v>
      </c>
      <c r="R543" s="143"/>
      <c r="S543" s="143"/>
      <c r="T543" s="143"/>
      <c r="U543" s="143"/>
      <c r="V543" s="143"/>
      <c r="W543" s="143"/>
      <c r="X543" s="143"/>
      <c r="Y543" s="143"/>
      <c r="Z543" s="143"/>
      <c r="AA543" s="143"/>
    </row>
    <row r="544" spans="1:27" ht="22.8" x14ac:dyDescent="0.25">
      <c r="A544" s="70">
        <f>'SlNr für Antrag §24a'!B540</f>
        <v>31605</v>
      </c>
      <c r="B544" s="70" t="str">
        <f>'SlNr für Antrag §24a'!C540</f>
        <v>77</v>
      </c>
      <c r="C544" s="70" t="str">
        <f>IF('SlNr für Antrag §24a'!D540&lt;&gt;"",'SlNr für Antrag §24a'!D540,"")</f>
        <v>g</v>
      </c>
      <c r="D544" s="70" t="str">
        <f>'SlNr für Antrag §24a'!H540</f>
        <v>Schlamm aus der Zementfabrikation</v>
      </c>
      <c r="E544" s="70" t="str">
        <f>'SlNr für Antrag §24a'!I540</f>
        <v>gefährlich kontaminiert</v>
      </c>
      <c r="F544" s="69" t="str">
        <f>IF(AND('SlNr für Antrag §24a'!S540="x",'SlNr für Antrag §24a'!T540="x"),'SlNr für Antrag §24a'!U540,IF('SlNr für Antrag §24a'!S540="x","--",IF('SlNr für Antrag §24a'!T540="x",'SlNr für Antrag §24a'!U540,"**")))</f>
        <v>**</v>
      </c>
      <c r="G544" s="69" t="str">
        <f>(IF('SlNr für Antrag §24a'!AL540&lt;&gt;"",'SlNr für Antrag §24a'!AL540&amp;K544,IF(K544&lt;&gt;"",K544,IF('SlNr für Antrag §24a'!V540="X","?","**"))))</f>
        <v>**</v>
      </c>
      <c r="H544" s="131"/>
      <c r="I544" s="124"/>
      <c r="J544" s="118">
        <f>'SlNr für Antrag §24a'!AM540</f>
        <v>0</v>
      </c>
      <c r="K544" s="121"/>
      <c r="L544" s="121" t="str">
        <f>'SlNr für Antrag §24a'!AT540</f>
        <v>Ja</v>
      </c>
      <c r="M544" s="161" t="str">
        <f>'SlNr für Antrag §24a'!AV540</f>
        <v>-</v>
      </c>
      <c r="N544" s="157" t="str">
        <f>IF('SlNr für Antrag §24a'!AU540&gt;0,"Wird auto. genehmigt!","")</f>
        <v/>
      </c>
      <c r="P544" s="96" t="str">
        <f>'SlNr für Antrag §24a'!AP540</f>
        <v/>
      </c>
      <c r="R544" s="143"/>
      <c r="S544" s="143"/>
      <c r="T544" s="143"/>
      <c r="U544" s="143"/>
      <c r="V544" s="143"/>
      <c r="W544" s="143"/>
      <c r="X544" s="143"/>
      <c r="Y544" s="143"/>
      <c r="Z544" s="143"/>
      <c r="AA544" s="143"/>
    </row>
    <row r="545" spans="1:27" ht="22.8" x14ac:dyDescent="0.25">
      <c r="A545" s="70">
        <f>'SlNr für Antrag §24a'!B541</f>
        <v>31605</v>
      </c>
      <c r="B545" s="70" t="str">
        <f>'SlNr für Antrag §24a'!C541</f>
        <v>91</v>
      </c>
      <c r="C545" s="70" t="str">
        <f>IF('SlNr für Antrag §24a'!D541&lt;&gt;"",'SlNr für Antrag §24a'!D541,"")</f>
        <v/>
      </c>
      <c r="D545" s="70" t="str">
        <f>'SlNr für Antrag §24a'!H541</f>
        <v>Schlamm aus der Zementfabrikation</v>
      </c>
      <c r="E545" s="70" t="str">
        <f>'SlNr für Antrag §24a'!I541</f>
        <v>verfestigt, immobilisiert oder stabilisiert</v>
      </c>
      <c r="F545" s="69" t="str">
        <f>IF(AND('SlNr für Antrag §24a'!S541="x",'SlNr für Antrag §24a'!T541="x"),'SlNr für Antrag §24a'!U541,IF('SlNr für Antrag §24a'!S541="x","--",IF('SlNr für Antrag §24a'!T541="x",'SlNr für Antrag §24a'!U541,"**")))</f>
        <v>**</v>
      </c>
      <c r="G545" s="69" t="str">
        <f>(IF('SlNr für Antrag §24a'!AL541&lt;&gt;"",'SlNr für Antrag §24a'!AL541&amp;K545,IF(K545&lt;&gt;"",K545,IF('SlNr für Antrag §24a'!V541="X","?","**"))))</f>
        <v>**</v>
      </c>
      <c r="H545" s="131"/>
      <c r="I545" s="124"/>
      <c r="J545" s="118">
        <f>'SlNr für Antrag §24a'!AM541</f>
        <v>0</v>
      </c>
      <c r="K545" s="121"/>
      <c r="L545" s="121" t="str">
        <f>'SlNr für Antrag §24a'!AT541</f>
        <v>Ja</v>
      </c>
      <c r="M545" s="161" t="str">
        <f>'SlNr für Antrag §24a'!AV541</f>
        <v>-</v>
      </c>
      <c r="N545" s="157" t="str">
        <f>IF('SlNr für Antrag §24a'!AU541&gt;0,"Wird auto. genehmigt!","")</f>
        <v/>
      </c>
      <c r="P545" s="96" t="str">
        <f>'SlNr für Antrag §24a'!AP541</f>
        <v/>
      </c>
      <c r="R545" s="143"/>
      <c r="S545" s="143"/>
      <c r="T545" s="143"/>
      <c r="U545" s="143"/>
      <c r="V545" s="143"/>
      <c r="W545" s="143"/>
      <c r="X545" s="143"/>
      <c r="Y545" s="143"/>
      <c r="Z545" s="143"/>
      <c r="AA545" s="143"/>
    </row>
    <row r="546" spans="1:27" ht="22.8" x14ac:dyDescent="0.25">
      <c r="A546" s="70">
        <f>'SlNr für Antrag §24a'!B542</f>
        <v>31606</v>
      </c>
      <c r="B546" s="70" t="str">
        <f>'SlNr für Antrag §24a'!C542</f>
        <v/>
      </c>
      <c r="C546" s="70" t="str">
        <f>IF('SlNr für Antrag §24a'!D542&lt;&gt;"",'SlNr für Antrag §24a'!D542,"")</f>
        <v/>
      </c>
      <c r="D546" s="70" t="str">
        <f>'SlNr für Antrag §24a'!H542</f>
        <v>Schlamm aus der Kalksandsteinfabrikation</v>
      </c>
      <c r="E546" s="70" t="str">
        <f>'SlNr für Antrag §24a'!I542</f>
        <v xml:space="preserve"> </v>
      </c>
      <c r="F546" s="69" t="str">
        <f>IF(AND('SlNr für Antrag §24a'!S542="x",'SlNr für Antrag §24a'!T542="x"),'SlNr für Antrag §24a'!U542,IF('SlNr für Antrag §24a'!S542="x","--",IF('SlNr für Antrag §24a'!T542="x",'SlNr für Antrag §24a'!U542,"**")))</f>
        <v>--</v>
      </c>
      <c r="G546" s="69" t="str">
        <f>(IF('SlNr für Antrag §24a'!AL542&lt;&gt;"",'SlNr für Antrag §24a'!AL542&amp;K546,IF(K546&lt;&gt;"",K546,IF('SlNr für Antrag §24a'!V542="X","?","**"))))</f>
        <v>**</v>
      </c>
      <c r="H546" s="131"/>
      <c r="I546" s="124"/>
      <c r="J546" s="118">
        <f>'SlNr für Antrag §24a'!AM542</f>
        <v>0</v>
      </c>
      <c r="K546" s="121"/>
      <c r="L546" s="121" t="str">
        <f>'SlNr für Antrag §24a'!AT542</f>
        <v>Nein</v>
      </c>
      <c r="M546" s="161" t="str">
        <f>'SlNr für Antrag §24a'!AV542</f>
        <v>-</v>
      </c>
      <c r="N546" s="157" t="str">
        <f>IF('SlNr für Antrag §24a'!AU542&gt;0,"Wird auto. genehmigt!","")</f>
        <v/>
      </c>
      <c r="P546" s="96" t="str">
        <f>'SlNr für Antrag §24a'!AP542</f>
        <v>X</v>
      </c>
      <c r="R546" s="143"/>
      <c r="S546" s="143"/>
      <c r="T546" s="143"/>
      <c r="U546" s="143"/>
      <c r="V546" s="143"/>
      <c r="W546" s="143"/>
      <c r="X546" s="143"/>
      <c r="Y546" s="143"/>
      <c r="Z546" s="143"/>
      <c r="AA546" s="143"/>
    </row>
    <row r="547" spans="1:27" ht="22.8" x14ac:dyDescent="0.25">
      <c r="A547" s="70">
        <f>'SlNr für Antrag §24a'!B543</f>
        <v>31606</v>
      </c>
      <c r="B547" s="70" t="str">
        <f>'SlNr für Antrag §24a'!C543</f>
        <v>77</v>
      </c>
      <c r="C547" s="70" t="str">
        <f>IF('SlNr für Antrag §24a'!D543&lt;&gt;"",'SlNr für Antrag §24a'!D543,"")</f>
        <v>g</v>
      </c>
      <c r="D547" s="70" t="str">
        <f>'SlNr für Antrag §24a'!H543</f>
        <v>Schlamm aus der Kalksandsteinfabrikation</v>
      </c>
      <c r="E547" s="70" t="str">
        <f>'SlNr für Antrag §24a'!I543</f>
        <v>gefährlich kontaminiert</v>
      </c>
      <c r="F547" s="69" t="str">
        <f>IF(AND('SlNr für Antrag §24a'!S543="x",'SlNr für Antrag §24a'!T543="x"),'SlNr für Antrag §24a'!U543,IF('SlNr für Antrag §24a'!S543="x","--",IF('SlNr für Antrag §24a'!T543="x",'SlNr für Antrag §24a'!U543,"**")))</f>
        <v>**</v>
      </c>
      <c r="G547" s="69" t="str">
        <f>(IF('SlNr für Antrag §24a'!AL543&lt;&gt;"",'SlNr für Antrag §24a'!AL543&amp;K547,IF(K547&lt;&gt;"",K547,IF('SlNr für Antrag §24a'!V543="X","?","**"))))</f>
        <v>**</v>
      </c>
      <c r="H547" s="131"/>
      <c r="I547" s="124"/>
      <c r="J547" s="118">
        <f>'SlNr für Antrag §24a'!AM543</f>
        <v>0</v>
      </c>
      <c r="K547" s="121"/>
      <c r="L547" s="121" t="str">
        <f>'SlNr für Antrag §24a'!AT543</f>
        <v>Ja</v>
      </c>
      <c r="M547" s="161" t="str">
        <f>'SlNr für Antrag §24a'!AV543</f>
        <v>-</v>
      </c>
      <c r="N547" s="157" t="str">
        <f>IF('SlNr für Antrag §24a'!AU543&gt;0,"Wird auto. genehmigt!","")</f>
        <v/>
      </c>
      <c r="P547" s="96" t="str">
        <f>'SlNr für Antrag §24a'!AP543</f>
        <v/>
      </c>
      <c r="R547" s="143"/>
      <c r="S547" s="143"/>
      <c r="T547" s="143"/>
      <c r="U547" s="143"/>
      <c r="V547" s="143"/>
      <c r="W547" s="143"/>
      <c r="X547" s="143"/>
      <c r="Y547" s="143"/>
      <c r="Z547" s="143"/>
      <c r="AA547" s="143"/>
    </row>
    <row r="548" spans="1:27" ht="22.8" x14ac:dyDescent="0.25">
      <c r="A548" s="70">
        <f>'SlNr für Antrag §24a'!B544</f>
        <v>31606</v>
      </c>
      <c r="B548" s="70" t="str">
        <f>'SlNr für Antrag §24a'!C544</f>
        <v>91</v>
      </c>
      <c r="C548" s="70" t="str">
        <f>IF('SlNr für Antrag §24a'!D544&lt;&gt;"",'SlNr für Antrag §24a'!D544,"")</f>
        <v/>
      </c>
      <c r="D548" s="70" t="str">
        <f>'SlNr für Antrag §24a'!H544</f>
        <v>Schlamm aus der Kalksandsteinfabrikation</v>
      </c>
      <c r="E548" s="70" t="str">
        <f>'SlNr für Antrag §24a'!I544</f>
        <v>verfestigt, immobilisiert oder stabilisiert</v>
      </c>
      <c r="F548" s="69" t="str">
        <f>IF(AND('SlNr für Antrag §24a'!S544="x",'SlNr für Antrag §24a'!T544="x"),'SlNr für Antrag §24a'!U544,IF('SlNr für Antrag §24a'!S544="x","--",IF('SlNr für Antrag §24a'!T544="x",'SlNr für Antrag §24a'!U544,"**")))</f>
        <v>**</v>
      </c>
      <c r="G548" s="69" t="str">
        <f>(IF('SlNr für Antrag §24a'!AL544&lt;&gt;"",'SlNr für Antrag §24a'!AL544&amp;K548,IF(K548&lt;&gt;"",K548,IF('SlNr für Antrag §24a'!V544="X","?","**"))))</f>
        <v>**</v>
      </c>
      <c r="H548" s="131"/>
      <c r="I548" s="124"/>
      <c r="J548" s="118">
        <f>'SlNr für Antrag §24a'!AM544</f>
        <v>0</v>
      </c>
      <c r="K548" s="121"/>
      <c r="L548" s="121" t="str">
        <f>'SlNr für Antrag §24a'!AT544</f>
        <v>Ja</v>
      </c>
      <c r="M548" s="161" t="str">
        <f>'SlNr für Antrag §24a'!AV544</f>
        <v>-</v>
      </c>
      <c r="N548" s="157" t="str">
        <f>IF('SlNr für Antrag §24a'!AU544&gt;0,"Wird auto. genehmigt!","")</f>
        <v/>
      </c>
      <c r="P548" s="96" t="str">
        <f>'SlNr für Antrag §24a'!AP544</f>
        <v/>
      </c>
      <c r="R548" s="143"/>
      <c r="S548" s="143"/>
      <c r="T548" s="143"/>
      <c r="U548" s="143"/>
      <c r="V548" s="143"/>
      <c r="W548" s="143"/>
      <c r="X548" s="143"/>
      <c r="Y548" s="143"/>
      <c r="Z548" s="143"/>
      <c r="AA548" s="143"/>
    </row>
    <row r="549" spans="1:27" ht="22.8" x14ac:dyDescent="0.25">
      <c r="A549" s="70">
        <f>'SlNr für Antrag §24a'!B545</f>
        <v>31607</v>
      </c>
      <c r="B549" s="70" t="str">
        <f>'SlNr für Antrag §24a'!C545</f>
        <v/>
      </c>
      <c r="C549" s="70" t="str">
        <f>IF('SlNr für Antrag §24a'!D545&lt;&gt;"",'SlNr für Antrag §24a'!D545,"")</f>
        <v/>
      </c>
      <c r="D549" s="70" t="str">
        <f>'SlNr für Antrag §24a'!H545</f>
        <v>Schlamm aus der Fertigmörtelherstellung</v>
      </c>
      <c r="E549" s="70" t="str">
        <f>'SlNr für Antrag §24a'!I545</f>
        <v xml:space="preserve"> </v>
      </c>
      <c r="F549" s="69" t="str">
        <f>IF(AND('SlNr für Antrag §24a'!S545="x",'SlNr für Antrag §24a'!T545="x"),'SlNr für Antrag §24a'!U545,IF('SlNr für Antrag §24a'!S545="x","--",IF('SlNr für Antrag §24a'!T545="x",'SlNr für Antrag §24a'!U545,"**")))</f>
        <v>--</v>
      </c>
      <c r="G549" s="69" t="str">
        <f>(IF('SlNr für Antrag §24a'!AL545&lt;&gt;"",'SlNr für Antrag §24a'!AL545&amp;K549,IF(K549&lt;&gt;"",K549,IF('SlNr für Antrag §24a'!V545="X","?","**"))))</f>
        <v>**</v>
      </c>
      <c r="H549" s="131"/>
      <c r="I549" s="124"/>
      <c r="J549" s="118">
        <f>'SlNr für Antrag §24a'!AM545</f>
        <v>0</v>
      </c>
      <c r="K549" s="121"/>
      <c r="L549" s="121" t="str">
        <f>'SlNr für Antrag §24a'!AT545</f>
        <v>Nein</v>
      </c>
      <c r="M549" s="161" t="str">
        <f>'SlNr für Antrag §24a'!AV545</f>
        <v>-</v>
      </c>
      <c r="N549" s="157" t="str">
        <f>IF('SlNr für Antrag §24a'!AU545&gt;0,"Wird auto. genehmigt!","")</f>
        <v/>
      </c>
      <c r="P549" s="96" t="str">
        <f>'SlNr für Antrag §24a'!AP545</f>
        <v>X</v>
      </c>
      <c r="R549" s="143"/>
      <c r="S549" s="143"/>
      <c r="T549" s="143"/>
      <c r="U549" s="143"/>
      <c r="V549" s="143"/>
      <c r="W549" s="143"/>
      <c r="X549" s="143"/>
      <c r="Y549" s="143"/>
      <c r="Z549" s="143"/>
      <c r="AA549" s="143"/>
    </row>
    <row r="550" spans="1:27" ht="22.8" x14ac:dyDescent="0.25">
      <c r="A550" s="70">
        <f>'SlNr für Antrag §24a'!B546</f>
        <v>31607</v>
      </c>
      <c r="B550" s="70" t="str">
        <f>'SlNr für Antrag §24a'!C546</f>
        <v>77</v>
      </c>
      <c r="C550" s="70" t="str">
        <f>IF('SlNr für Antrag §24a'!D546&lt;&gt;"",'SlNr für Antrag §24a'!D546,"")</f>
        <v>g</v>
      </c>
      <c r="D550" s="70" t="str">
        <f>'SlNr für Antrag §24a'!H546</f>
        <v>Schlamm aus der Fertigmörtelherstellung</v>
      </c>
      <c r="E550" s="70" t="str">
        <f>'SlNr für Antrag §24a'!I546</f>
        <v>gefährlich kontaminiert</v>
      </c>
      <c r="F550" s="69" t="str">
        <f>IF(AND('SlNr für Antrag §24a'!S546="x",'SlNr für Antrag §24a'!T546="x"),'SlNr für Antrag §24a'!U546,IF('SlNr für Antrag §24a'!S546="x","--",IF('SlNr für Antrag §24a'!T546="x",'SlNr für Antrag §24a'!U546,"**")))</f>
        <v>**</v>
      </c>
      <c r="G550" s="69" t="str">
        <f>(IF('SlNr für Antrag §24a'!AL546&lt;&gt;"",'SlNr für Antrag §24a'!AL546&amp;K550,IF(K550&lt;&gt;"",K550,IF('SlNr für Antrag §24a'!V546="X","?","**"))))</f>
        <v>**</v>
      </c>
      <c r="H550" s="131"/>
      <c r="I550" s="124"/>
      <c r="J550" s="118">
        <f>'SlNr für Antrag §24a'!AM546</f>
        <v>0</v>
      </c>
      <c r="K550" s="121"/>
      <c r="L550" s="121" t="str">
        <f>'SlNr für Antrag §24a'!AT546</f>
        <v>Ja</v>
      </c>
      <c r="M550" s="161" t="str">
        <f>'SlNr für Antrag §24a'!AV546</f>
        <v>-</v>
      </c>
      <c r="N550" s="157" t="str">
        <f>IF('SlNr für Antrag §24a'!AU546&gt;0,"Wird auto. genehmigt!","")</f>
        <v/>
      </c>
      <c r="P550" s="96" t="str">
        <f>'SlNr für Antrag §24a'!AP546</f>
        <v/>
      </c>
      <c r="R550" s="143"/>
      <c r="S550" s="143"/>
      <c r="T550" s="143"/>
      <c r="U550" s="143"/>
      <c r="V550" s="143"/>
      <c r="W550" s="143"/>
      <c r="X550" s="143"/>
      <c r="Y550" s="143"/>
      <c r="Z550" s="143"/>
      <c r="AA550" s="143"/>
    </row>
    <row r="551" spans="1:27" ht="22.8" x14ac:dyDescent="0.25">
      <c r="A551" s="70">
        <f>'SlNr für Antrag §24a'!B547</f>
        <v>31607</v>
      </c>
      <c r="B551" s="70" t="str">
        <f>'SlNr für Antrag §24a'!C547</f>
        <v>91</v>
      </c>
      <c r="C551" s="70" t="str">
        <f>IF('SlNr für Antrag §24a'!D547&lt;&gt;"",'SlNr für Antrag §24a'!D547,"")</f>
        <v/>
      </c>
      <c r="D551" s="70" t="str">
        <f>'SlNr für Antrag §24a'!H547</f>
        <v>Schlamm aus der Fertigmörtelherstellung</v>
      </c>
      <c r="E551" s="70" t="str">
        <f>'SlNr für Antrag §24a'!I547</f>
        <v>verfestigt, immobilisiert oder stabilisiert</v>
      </c>
      <c r="F551" s="69" t="str">
        <f>IF(AND('SlNr für Antrag §24a'!S547="x",'SlNr für Antrag §24a'!T547="x"),'SlNr für Antrag §24a'!U547,IF('SlNr für Antrag §24a'!S547="x","--",IF('SlNr für Antrag §24a'!T547="x",'SlNr für Antrag §24a'!U547,"**")))</f>
        <v>**</v>
      </c>
      <c r="G551" s="69" t="str">
        <f>(IF('SlNr für Antrag §24a'!AL547&lt;&gt;"",'SlNr für Antrag §24a'!AL547&amp;K551,IF(K551&lt;&gt;"",K551,IF('SlNr für Antrag §24a'!V547="X","?","**"))))</f>
        <v>**</v>
      </c>
      <c r="H551" s="131"/>
      <c r="I551" s="124"/>
      <c r="J551" s="118">
        <f>'SlNr für Antrag §24a'!AM547</f>
        <v>0</v>
      </c>
      <c r="K551" s="121"/>
      <c r="L551" s="121" t="str">
        <f>'SlNr für Antrag §24a'!AT547</f>
        <v>Ja</v>
      </c>
      <c r="M551" s="161" t="str">
        <f>'SlNr für Antrag §24a'!AV547</f>
        <v>-</v>
      </c>
      <c r="N551" s="157" t="str">
        <f>IF('SlNr für Antrag §24a'!AU547&gt;0,"Wird auto. genehmigt!","")</f>
        <v/>
      </c>
      <c r="P551" s="96" t="str">
        <f>'SlNr für Antrag §24a'!AP547</f>
        <v/>
      </c>
      <c r="R551" s="143"/>
      <c r="S551" s="143"/>
      <c r="T551" s="143"/>
      <c r="U551" s="143"/>
      <c r="V551" s="143"/>
      <c r="W551" s="143"/>
      <c r="X551" s="143"/>
      <c r="Y551" s="143"/>
      <c r="Z551" s="143"/>
      <c r="AA551" s="143"/>
    </row>
    <row r="552" spans="1:27" ht="22.8" x14ac:dyDescent="0.25">
      <c r="A552" s="70">
        <f>'SlNr für Antrag §24a'!B548</f>
        <v>31608</v>
      </c>
      <c r="B552" s="70" t="str">
        <f>'SlNr für Antrag §24a'!C548</f>
        <v/>
      </c>
      <c r="C552" s="70" t="str">
        <f>IF('SlNr für Antrag §24a'!D548&lt;&gt;"",'SlNr für Antrag §24a'!D548,"")</f>
        <v/>
      </c>
      <c r="D552" s="70" t="str">
        <f>'SlNr für Antrag §24a'!H548</f>
        <v>Rotschlamm aus der Aluminiumerzeugung</v>
      </c>
      <c r="E552" s="70" t="str">
        <f>'SlNr für Antrag §24a'!I548</f>
        <v xml:space="preserve"> </v>
      </c>
      <c r="F552" s="69" t="str">
        <f>IF(AND('SlNr für Antrag §24a'!S548="x",'SlNr für Antrag §24a'!T548="x"),'SlNr für Antrag §24a'!U548,IF('SlNr für Antrag §24a'!S548="x","--",IF('SlNr für Antrag §24a'!T548="x",'SlNr für Antrag §24a'!U548,"**")))</f>
        <v>**</v>
      </c>
      <c r="G552" s="69" t="str">
        <f>(IF('SlNr für Antrag §24a'!AL548&lt;&gt;"",'SlNr für Antrag §24a'!AL548&amp;K552,IF(K552&lt;&gt;"",K552,IF('SlNr für Antrag §24a'!V548="X","?","**"))))</f>
        <v>**</v>
      </c>
      <c r="H552" s="131"/>
      <c r="I552" s="124"/>
      <c r="J552" s="118">
        <f>'SlNr für Antrag §24a'!AM548</f>
        <v>0</v>
      </c>
      <c r="K552" s="121"/>
      <c r="L552" s="121" t="str">
        <f>'SlNr für Antrag §24a'!AT548</f>
        <v>Ja</v>
      </c>
      <c r="M552" s="161" t="str">
        <f>'SlNr für Antrag §24a'!AV548</f>
        <v>-</v>
      </c>
      <c r="N552" s="157" t="str">
        <f>IF('SlNr für Antrag §24a'!AU548&gt;0,"Wird auto. genehmigt!","")</f>
        <v/>
      </c>
      <c r="P552" s="96" t="str">
        <f>'SlNr für Antrag §24a'!AP548</f>
        <v/>
      </c>
      <c r="R552" s="143"/>
      <c r="S552" s="143"/>
      <c r="T552" s="143"/>
      <c r="U552" s="143"/>
      <c r="V552" s="143"/>
      <c r="W552" s="143"/>
      <c r="X552" s="143"/>
      <c r="Y552" s="143"/>
      <c r="Z552" s="143"/>
      <c r="AA552" s="143"/>
    </row>
    <row r="553" spans="1:27" ht="22.8" x14ac:dyDescent="0.25">
      <c r="A553" s="70">
        <f>'SlNr für Antrag §24a'!B549</f>
        <v>31608</v>
      </c>
      <c r="B553" s="70" t="str">
        <f>'SlNr für Antrag §24a'!C549</f>
        <v>77</v>
      </c>
      <c r="C553" s="70" t="str">
        <f>IF('SlNr für Antrag §24a'!D549&lt;&gt;"",'SlNr für Antrag §24a'!D549,"")</f>
        <v>g</v>
      </c>
      <c r="D553" s="70" t="str">
        <f>'SlNr für Antrag §24a'!H549</f>
        <v>Rotschlamm aus der Aluminiumerzeugung</v>
      </c>
      <c r="E553" s="70" t="str">
        <f>'SlNr für Antrag §24a'!I549</f>
        <v>gefährlich kontaminiert</v>
      </c>
      <c r="F553" s="69" t="str">
        <f>IF(AND('SlNr für Antrag §24a'!S549="x",'SlNr für Antrag §24a'!T549="x"),'SlNr für Antrag §24a'!U549,IF('SlNr für Antrag §24a'!S549="x","--",IF('SlNr für Antrag §24a'!T549="x",'SlNr für Antrag §24a'!U549,"**")))</f>
        <v>**</v>
      </c>
      <c r="G553" s="69" t="str">
        <f>(IF('SlNr für Antrag §24a'!AL549&lt;&gt;"",'SlNr für Antrag §24a'!AL549&amp;K553,IF(K553&lt;&gt;"",K553,IF('SlNr für Antrag §24a'!V549="X","?","**"))))</f>
        <v>**</v>
      </c>
      <c r="H553" s="131"/>
      <c r="I553" s="124"/>
      <c r="J553" s="118">
        <f>'SlNr für Antrag §24a'!AM549</f>
        <v>0</v>
      </c>
      <c r="K553" s="121"/>
      <c r="L553" s="121" t="str">
        <f>'SlNr für Antrag §24a'!AT549</f>
        <v>Ja</v>
      </c>
      <c r="M553" s="161" t="str">
        <f>'SlNr für Antrag §24a'!AV549</f>
        <v>-</v>
      </c>
      <c r="N553" s="157" t="str">
        <f>IF('SlNr für Antrag §24a'!AU549&gt;0,"Wird auto. genehmigt!","")</f>
        <v/>
      </c>
      <c r="P553" s="96" t="str">
        <f>'SlNr für Antrag §24a'!AP549</f>
        <v/>
      </c>
      <c r="R553" s="143"/>
      <c r="S553" s="143"/>
      <c r="T553" s="143"/>
      <c r="U553" s="143"/>
      <c r="V553" s="143"/>
      <c r="W553" s="143"/>
      <c r="X553" s="143"/>
      <c r="Y553" s="143"/>
      <c r="Z553" s="143"/>
      <c r="AA553" s="143"/>
    </row>
    <row r="554" spans="1:27" ht="22.8" x14ac:dyDescent="0.25">
      <c r="A554" s="70">
        <f>'SlNr für Antrag §24a'!B550</f>
        <v>31608</v>
      </c>
      <c r="B554" s="70" t="str">
        <f>'SlNr für Antrag §24a'!C550</f>
        <v>91</v>
      </c>
      <c r="C554" s="70" t="str">
        <f>IF('SlNr für Antrag §24a'!D550&lt;&gt;"",'SlNr für Antrag §24a'!D550,"")</f>
        <v/>
      </c>
      <c r="D554" s="70" t="str">
        <f>'SlNr für Antrag §24a'!H550</f>
        <v>Rotschlamm aus der Aluminiumerzeugung</v>
      </c>
      <c r="E554" s="70" t="str">
        <f>'SlNr für Antrag §24a'!I550</f>
        <v>verfestigt, immobilisiert oder stabilisiert</v>
      </c>
      <c r="F554" s="69" t="str">
        <f>IF(AND('SlNr für Antrag §24a'!S550="x",'SlNr für Antrag §24a'!T550="x"),'SlNr für Antrag §24a'!U550,IF('SlNr für Antrag §24a'!S550="x","--",IF('SlNr für Antrag §24a'!T550="x",'SlNr für Antrag §24a'!U550,"**")))</f>
        <v>**</v>
      </c>
      <c r="G554" s="69" t="str">
        <f>(IF('SlNr für Antrag §24a'!AL550&lt;&gt;"",'SlNr für Antrag §24a'!AL550&amp;K554,IF(K554&lt;&gt;"",K554,IF('SlNr für Antrag §24a'!V550="X","?","**"))))</f>
        <v>**</v>
      </c>
      <c r="H554" s="131"/>
      <c r="I554" s="124"/>
      <c r="J554" s="118">
        <f>'SlNr für Antrag §24a'!AM550</f>
        <v>0</v>
      </c>
      <c r="K554" s="121"/>
      <c r="L554" s="121" t="str">
        <f>'SlNr für Antrag §24a'!AT550</f>
        <v>Ja</v>
      </c>
      <c r="M554" s="161" t="str">
        <f>'SlNr für Antrag §24a'!AV550</f>
        <v>-</v>
      </c>
      <c r="N554" s="157" t="str">
        <f>IF('SlNr für Antrag §24a'!AU550&gt;0,"Wird auto. genehmigt!","")</f>
        <v/>
      </c>
      <c r="P554" s="96" t="str">
        <f>'SlNr für Antrag §24a'!AP550</f>
        <v/>
      </c>
      <c r="R554" s="143"/>
      <c r="S554" s="143"/>
      <c r="T554" s="143"/>
      <c r="U554" s="143"/>
      <c r="V554" s="143"/>
      <c r="W554" s="143"/>
      <c r="X554" s="143"/>
      <c r="Y554" s="143"/>
      <c r="Z554" s="143"/>
      <c r="AA554" s="143"/>
    </row>
    <row r="555" spans="1:27" x14ac:dyDescent="0.25">
      <c r="A555" s="70">
        <f>'SlNr für Antrag §24a'!B551</f>
        <v>31609</v>
      </c>
      <c r="B555" s="70" t="str">
        <f>'SlNr für Antrag §24a'!C551</f>
        <v/>
      </c>
      <c r="C555" s="70" t="str">
        <f>IF('SlNr für Antrag §24a'!D551&lt;&gt;"",'SlNr für Antrag §24a'!D551,"")</f>
        <v>gn</v>
      </c>
      <c r="D555" s="70" t="str">
        <f>'SlNr für Antrag §24a'!H551</f>
        <v>Asbestzementschlamm</v>
      </c>
      <c r="E555" s="70" t="str">
        <f>'SlNr für Antrag §24a'!I551</f>
        <v xml:space="preserve"> </v>
      </c>
      <c r="F555" s="69" t="str">
        <f>IF(AND('SlNr für Antrag §24a'!S551="x",'SlNr für Antrag §24a'!T551="x"),'SlNr für Antrag §24a'!U551,IF('SlNr für Antrag §24a'!S551="x","--",IF('SlNr für Antrag §24a'!T551="x",'SlNr für Antrag §24a'!U551,"**")))</f>
        <v>**</v>
      </c>
      <c r="G555" s="69" t="str">
        <f>(IF('SlNr für Antrag §24a'!AL551&lt;&gt;"",'SlNr für Antrag §24a'!AL551&amp;K555,IF(K555&lt;&gt;"",K555,IF('SlNr für Antrag §24a'!V551="X","?","**"))))</f>
        <v>**</v>
      </c>
      <c r="H555" s="131"/>
      <c r="I555" s="124"/>
      <c r="J555" s="118">
        <f>'SlNr für Antrag §24a'!AM551</f>
        <v>0</v>
      </c>
      <c r="K555" s="121"/>
      <c r="L555" s="121" t="str">
        <f>'SlNr für Antrag §24a'!AT551</f>
        <v>Ja</v>
      </c>
      <c r="M555" s="161" t="str">
        <f>'SlNr für Antrag §24a'!AV551</f>
        <v>-</v>
      </c>
      <c r="N555" s="157" t="str">
        <f>IF('SlNr für Antrag §24a'!AU551&gt;0,"Wird auto. genehmigt!","")</f>
        <v/>
      </c>
      <c r="P555" s="96" t="str">
        <f>'SlNr für Antrag §24a'!AP551</f>
        <v/>
      </c>
      <c r="R555" s="143"/>
      <c r="S555" s="143"/>
      <c r="T555" s="143"/>
      <c r="U555" s="143"/>
      <c r="V555" s="143"/>
      <c r="W555" s="143"/>
      <c r="X555" s="143"/>
      <c r="Y555" s="143"/>
      <c r="Z555" s="143"/>
      <c r="AA555" s="143"/>
    </row>
    <row r="556" spans="1:27" x14ac:dyDescent="0.25">
      <c r="A556" s="70">
        <f>'SlNr für Antrag §24a'!B552</f>
        <v>31610</v>
      </c>
      <c r="B556" s="70" t="str">
        <f>'SlNr für Antrag §24a'!C552</f>
        <v/>
      </c>
      <c r="C556" s="70" t="str">
        <f>IF('SlNr für Antrag §24a'!D552&lt;&gt;"",'SlNr für Antrag §24a'!D552,"")</f>
        <v/>
      </c>
      <c r="D556" s="70" t="str">
        <f>'SlNr für Antrag §24a'!H552</f>
        <v>Emailleschlamm</v>
      </c>
      <c r="E556" s="70" t="str">
        <f>'SlNr für Antrag §24a'!I552</f>
        <v xml:space="preserve"> </v>
      </c>
      <c r="F556" s="69" t="str">
        <f>IF(AND('SlNr für Antrag §24a'!S552="x",'SlNr für Antrag §24a'!T552="x"),'SlNr für Antrag §24a'!U552,IF('SlNr für Antrag §24a'!S552="x","--",IF('SlNr für Antrag §24a'!T552="x",'SlNr für Antrag §24a'!U552,"**")))</f>
        <v>--</v>
      </c>
      <c r="G556" s="69" t="str">
        <f>(IF('SlNr für Antrag §24a'!AL552&lt;&gt;"",'SlNr für Antrag §24a'!AL552&amp;K556,IF(K556&lt;&gt;"",K556,IF('SlNr für Antrag §24a'!V552="X","?","**"))))</f>
        <v>**</v>
      </c>
      <c r="H556" s="131"/>
      <c r="I556" s="124"/>
      <c r="J556" s="118">
        <f>'SlNr für Antrag §24a'!AM552</f>
        <v>0</v>
      </c>
      <c r="K556" s="121"/>
      <c r="L556" s="121" t="str">
        <f>'SlNr für Antrag §24a'!AT552</f>
        <v>Nein</v>
      </c>
      <c r="M556" s="161" t="str">
        <f>'SlNr für Antrag §24a'!AV552</f>
        <v>-</v>
      </c>
      <c r="N556" s="157" t="str">
        <f>IF('SlNr für Antrag §24a'!AU552&gt;0,"Wird auto. genehmigt!","")</f>
        <v/>
      </c>
      <c r="P556" s="96" t="str">
        <f>'SlNr für Antrag §24a'!AP552</f>
        <v>X</v>
      </c>
      <c r="R556" s="143"/>
      <c r="S556" s="143"/>
      <c r="T556" s="143"/>
      <c r="U556" s="143"/>
      <c r="V556" s="143"/>
      <c r="W556" s="143"/>
      <c r="X556" s="143"/>
      <c r="Y556" s="143"/>
      <c r="Z556" s="143"/>
      <c r="AA556" s="143"/>
    </row>
    <row r="557" spans="1:27" x14ac:dyDescent="0.25">
      <c r="A557" s="70">
        <f>'SlNr für Antrag §24a'!B553</f>
        <v>31610</v>
      </c>
      <c r="B557" s="70" t="str">
        <f>'SlNr für Antrag §24a'!C553</f>
        <v>77</v>
      </c>
      <c r="C557" s="70" t="str">
        <f>IF('SlNr für Antrag §24a'!D553&lt;&gt;"",'SlNr für Antrag §24a'!D553,"")</f>
        <v>g</v>
      </c>
      <c r="D557" s="70" t="str">
        <f>'SlNr für Antrag §24a'!H553</f>
        <v>Emailleschlamm</v>
      </c>
      <c r="E557" s="70" t="str">
        <f>'SlNr für Antrag §24a'!I553</f>
        <v>gefährlich kontaminiert</v>
      </c>
      <c r="F557" s="69" t="str">
        <f>IF(AND('SlNr für Antrag §24a'!S553="x",'SlNr für Antrag §24a'!T553="x"),'SlNr für Antrag §24a'!U553,IF('SlNr für Antrag §24a'!S553="x","--",IF('SlNr für Antrag §24a'!T553="x",'SlNr für Antrag §24a'!U553,"**")))</f>
        <v>**</v>
      </c>
      <c r="G557" s="69" t="str">
        <f>(IF('SlNr für Antrag §24a'!AL553&lt;&gt;"",'SlNr für Antrag §24a'!AL553&amp;K557,IF(K557&lt;&gt;"",K557,IF('SlNr für Antrag §24a'!V553="X","?","**"))))</f>
        <v>**</v>
      </c>
      <c r="H557" s="131"/>
      <c r="I557" s="124"/>
      <c r="J557" s="118">
        <f>'SlNr für Antrag §24a'!AM553</f>
        <v>0</v>
      </c>
      <c r="K557" s="121"/>
      <c r="L557" s="121" t="str">
        <f>'SlNr für Antrag §24a'!AT553</f>
        <v>Ja</v>
      </c>
      <c r="M557" s="161" t="str">
        <f>'SlNr für Antrag §24a'!AV553</f>
        <v>-</v>
      </c>
      <c r="N557" s="157" t="str">
        <f>IF('SlNr für Antrag §24a'!AU553&gt;0,"Wird auto. genehmigt!","")</f>
        <v/>
      </c>
      <c r="P557" s="96" t="str">
        <f>'SlNr für Antrag §24a'!AP553</f>
        <v/>
      </c>
      <c r="R557" s="143"/>
      <c r="S557" s="143"/>
      <c r="T557" s="143"/>
      <c r="U557" s="143"/>
      <c r="V557" s="143"/>
      <c r="W557" s="143"/>
      <c r="X557" s="143"/>
      <c r="Y557" s="143"/>
      <c r="Z557" s="143"/>
      <c r="AA557" s="143"/>
    </row>
    <row r="558" spans="1:27" ht="22.8" x14ac:dyDescent="0.25">
      <c r="A558" s="70">
        <f>'SlNr für Antrag §24a'!B554</f>
        <v>31610</v>
      </c>
      <c r="B558" s="70" t="str">
        <f>'SlNr für Antrag §24a'!C554</f>
        <v>91</v>
      </c>
      <c r="C558" s="70" t="str">
        <f>IF('SlNr für Antrag §24a'!D554&lt;&gt;"",'SlNr für Antrag §24a'!D554,"")</f>
        <v/>
      </c>
      <c r="D558" s="70" t="str">
        <f>'SlNr für Antrag §24a'!H554</f>
        <v>Emailleschlamm</v>
      </c>
      <c r="E558" s="70" t="str">
        <f>'SlNr für Antrag §24a'!I554</f>
        <v>verfestigt, immobilisiert oder stabilisiert</v>
      </c>
      <c r="F558" s="69" t="str">
        <f>IF(AND('SlNr für Antrag §24a'!S554="x",'SlNr für Antrag §24a'!T554="x"),'SlNr für Antrag §24a'!U554,IF('SlNr für Antrag §24a'!S554="x","--",IF('SlNr für Antrag §24a'!T554="x",'SlNr für Antrag §24a'!U554,"**")))</f>
        <v>**</v>
      </c>
      <c r="G558" s="69" t="str">
        <f>(IF('SlNr für Antrag §24a'!AL554&lt;&gt;"",'SlNr für Antrag §24a'!AL554&amp;K558,IF(K558&lt;&gt;"",K558,IF('SlNr für Antrag §24a'!V554="X","?","**"))))</f>
        <v>**</v>
      </c>
      <c r="H558" s="131"/>
      <c r="I558" s="124"/>
      <c r="J558" s="118">
        <f>'SlNr für Antrag §24a'!AM554</f>
        <v>0</v>
      </c>
      <c r="K558" s="121"/>
      <c r="L558" s="121" t="str">
        <f>'SlNr für Antrag §24a'!AT554</f>
        <v>Ja</v>
      </c>
      <c r="M558" s="161" t="str">
        <f>'SlNr für Antrag §24a'!AV554</f>
        <v>-</v>
      </c>
      <c r="N558" s="157" t="str">
        <f>IF('SlNr für Antrag §24a'!AU554&gt;0,"Wird auto. genehmigt!","")</f>
        <v/>
      </c>
      <c r="P558" s="96" t="str">
        <f>'SlNr für Antrag §24a'!AP554</f>
        <v/>
      </c>
      <c r="R558" s="143"/>
      <c r="S558" s="143"/>
      <c r="T558" s="143"/>
      <c r="U558" s="143"/>
      <c r="V558" s="143"/>
      <c r="W558" s="143"/>
      <c r="X558" s="143"/>
      <c r="Y558" s="143"/>
      <c r="Z558" s="143"/>
      <c r="AA558" s="143"/>
    </row>
    <row r="559" spans="1:27" x14ac:dyDescent="0.25">
      <c r="A559" s="70">
        <f>'SlNr für Antrag §24a'!B555</f>
        <v>31611</v>
      </c>
      <c r="B559" s="70" t="str">
        <f>'SlNr für Antrag §24a'!C555</f>
        <v/>
      </c>
      <c r="C559" s="70" t="str">
        <f>IF('SlNr für Antrag §24a'!D555&lt;&gt;"",'SlNr für Antrag §24a'!D555,"")</f>
        <v>g</v>
      </c>
      <c r="D559" s="70" t="str">
        <f>'SlNr für Antrag §24a'!H555</f>
        <v>Graphitschlamm</v>
      </c>
      <c r="E559" s="70" t="str">
        <f>'SlNr für Antrag §24a'!I555</f>
        <v xml:space="preserve"> </v>
      </c>
      <c r="F559" s="69" t="str">
        <f>IF(AND('SlNr für Antrag §24a'!S555="x",'SlNr für Antrag §24a'!T555="x"),'SlNr für Antrag §24a'!U555,IF('SlNr für Antrag §24a'!S555="x","--",IF('SlNr für Antrag §24a'!T555="x",'SlNr für Antrag §24a'!U555,"**")))</f>
        <v>**</v>
      </c>
      <c r="G559" s="69" t="str">
        <f>(IF('SlNr für Antrag §24a'!AL555&lt;&gt;"",'SlNr für Antrag §24a'!AL555&amp;K559,IF(K559&lt;&gt;"",K559,IF('SlNr für Antrag §24a'!V555="X","?","**"))))</f>
        <v>**</v>
      </c>
      <c r="H559" s="131"/>
      <c r="I559" s="124"/>
      <c r="J559" s="118">
        <f>'SlNr für Antrag §24a'!AM555</f>
        <v>0</v>
      </c>
      <c r="K559" s="121"/>
      <c r="L559" s="121" t="str">
        <f>'SlNr für Antrag §24a'!AT555</f>
        <v>Ja</v>
      </c>
      <c r="M559" s="161" t="str">
        <f>'SlNr für Antrag §24a'!AV555</f>
        <v>-</v>
      </c>
      <c r="N559" s="157" t="str">
        <f>IF('SlNr für Antrag §24a'!AU555&gt;0,"Wird auto. genehmigt!","")</f>
        <v/>
      </c>
      <c r="P559" s="96" t="str">
        <f>'SlNr für Antrag §24a'!AP555</f>
        <v/>
      </c>
      <c r="R559" s="143"/>
      <c r="S559" s="143"/>
      <c r="T559" s="143"/>
      <c r="U559" s="143"/>
      <c r="V559" s="143"/>
      <c r="W559" s="143"/>
      <c r="X559" s="143"/>
      <c r="Y559" s="143"/>
      <c r="Z559" s="143"/>
      <c r="AA559" s="143"/>
    </row>
    <row r="560" spans="1:27" x14ac:dyDescent="0.25">
      <c r="A560" s="70">
        <f>'SlNr für Antrag §24a'!B556</f>
        <v>31611</v>
      </c>
      <c r="B560" s="70" t="str">
        <f>'SlNr für Antrag §24a'!C556</f>
        <v>88</v>
      </c>
      <c r="C560" s="70" t="str">
        <f>IF('SlNr für Antrag §24a'!D556&lt;&gt;"",'SlNr für Antrag §24a'!D556,"")</f>
        <v/>
      </c>
      <c r="D560" s="70" t="str">
        <f>'SlNr für Antrag §24a'!H556</f>
        <v>Graphitschlamm</v>
      </c>
      <c r="E560" s="70" t="str">
        <f>'SlNr für Antrag §24a'!I556</f>
        <v>ausgestuft</v>
      </c>
      <c r="F560" s="69" t="str">
        <f>IF(AND('SlNr für Antrag §24a'!S556="x",'SlNr für Antrag §24a'!T556="x"),'SlNr für Antrag §24a'!U556,IF('SlNr für Antrag §24a'!S556="x","--",IF('SlNr für Antrag §24a'!T556="x",'SlNr für Antrag §24a'!U556,"**")))</f>
        <v>**</v>
      </c>
      <c r="G560" s="69" t="str">
        <f>(IF('SlNr für Antrag §24a'!AL556&lt;&gt;"",'SlNr für Antrag §24a'!AL556&amp;K560,IF(K560&lt;&gt;"",K560,IF('SlNr für Antrag §24a'!V556="X","?","**"))))</f>
        <v>**</v>
      </c>
      <c r="H560" s="131"/>
      <c r="I560" s="124"/>
      <c r="J560" s="118">
        <f>'SlNr für Antrag §24a'!AM556</f>
        <v>0</v>
      </c>
      <c r="K560" s="121"/>
      <c r="L560" s="121" t="str">
        <f>'SlNr für Antrag §24a'!AT556</f>
        <v>Ja</v>
      </c>
      <c r="M560" s="161" t="str">
        <f>'SlNr für Antrag §24a'!AV556</f>
        <v>-</v>
      </c>
      <c r="N560" s="157" t="str">
        <f>IF('SlNr für Antrag §24a'!AU556&gt;0,"Wird auto. genehmigt!","")</f>
        <v/>
      </c>
      <c r="P560" s="96" t="str">
        <f>'SlNr für Antrag §24a'!AP556</f>
        <v/>
      </c>
      <c r="R560" s="143"/>
      <c r="S560" s="143"/>
      <c r="T560" s="143"/>
      <c r="U560" s="143"/>
      <c r="V560" s="143"/>
      <c r="W560" s="143"/>
      <c r="X560" s="143"/>
      <c r="Y560" s="143"/>
      <c r="Z560" s="143"/>
      <c r="AA560" s="143"/>
    </row>
    <row r="561" spans="1:27" ht="22.8" x14ac:dyDescent="0.25">
      <c r="A561" s="70">
        <f>'SlNr für Antrag §24a'!B557</f>
        <v>31611</v>
      </c>
      <c r="B561" s="70" t="str">
        <f>'SlNr für Antrag §24a'!C557</f>
        <v>91</v>
      </c>
      <c r="C561" s="70" t="str">
        <f>IF('SlNr für Antrag §24a'!D557&lt;&gt;"",'SlNr für Antrag §24a'!D557,"")</f>
        <v>g</v>
      </c>
      <c r="D561" s="70" t="str">
        <f>'SlNr für Antrag §24a'!H557</f>
        <v>Graphitschlamm</v>
      </c>
      <c r="E561" s="70" t="str">
        <f>'SlNr für Antrag §24a'!I557</f>
        <v>verfestigt, immobilisiert oder stabilisiert</v>
      </c>
      <c r="F561" s="69" t="str">
        <f>IF(AND('SlNr für Antrag §24a'!S557="x",'SlNr für Antrag §24a'!T557="x"),'SlNr für Antrag §24a'!U557,IF('SlNr für Antrag §24a'!S557="x","--",IF('SlNr für Antrag §24a'!T557="x",'SlNr für Antrag §24a'!U557,"**")))</f>
        <v>**</v>
      </c>
      <c r="G561" s="69" t="str">
        <f>(IF('SlNr für Antrag §24a'!AL557&lt;&gt;"",'SlNr für Antrag §24a'!AL557&amp;K561,IF(K561&lt;&gt;"",K561,IF('SlNr für Antrag §24a'!V557="X","?","**"))))</f>
        <v>**</v>
      </c>
      <c r="H561" s="131"/>
      <c r="I561" s="124"/>
      <c r="J561" s="118">
        <f>'SlNr für Antrag §24a'!AM557</f>
        <v>0</v>
      </c>
      <c r="K561" s="121"/>
      <c r="L561" s="121" t="str">
        <f>'SlNr für Antrag §24a'!AT557</f>
        <v>Ja</v>
      </c>
      <c r="M561" s="161" t="str">
        <f>'SlNr für Antrag §24a'!AV557</f>
        <v>-</v>
      </c>
      <c r="N561" s="157" t="str">
        <f>IF('SlNr für Antrag §24a'!AU557&gt;0,"Wird auto. genehmigt!","")</f>
        <v/>
      </c>
      <c r="P561" s="96" t="str">
        <f>'SlNr für Antrag §24a'!AP557</f>
        <v/>
      </c>
      <c r="R561" s="143"/>
      <c r="S561" s="143"/>
      <c r="T561" s="143"/>
      <c r="U561" s="143"/>
      <c r="V561" s="143"/>
      <c r="W561" s="143"/>
      <c r="X561" s="143"/>
      <c r="Y561" s="143"/>
      <c r="Z561" s="143"/>
      <c r="AA561" s="143"/>
    </row>
    <row r="562" spans="1:27" x14ac:dyDescent="0.25">
      <c r="A562" s="70">
        <f>'SlNr für Antrag §24a'!B558</f>
        <v>31612</v>
      </c>
      <c r="B562" s="70" t="str">
        <f>'SlNr für Antrag §24a'!C558</f>
        <v/>
      </c>
      <c r="C562" s="70" t="str">
        <f>IF('SlNr für Antrag §24a'!D558&lt;&gt;"",'SlNr für Antrag §24a'!D558,"")</f>
        <v>g</v>
      </c>
      <c r="D562" s="70" t="str">
        <f>'SlNr für Antrag §24a'!H558</f>
        <v>Kalkschlamm</v>
      </c>
      <c r="E562" s="70" t="str">
        <f>'SlNr für Antrag §24a'!I558</f>
        <v xml:space="preserve"> </v>
      </c>
      <c r="F562" s="69" t="str">
        <f>IF(AND('SlNr für Antrag §24a'!S558="x",'SlNr für Antrag §24a'!T558="x"),'SlNr für Antrag §24a'!U558,IF('SlNr für Antrag §24a'!S558="x","--",IF('SlNr für Antrag §24a'!T558="x",'SlNr für Antrag §24a'!U558,"**")))</f>
        <v>**</v>
      </c>
      <c r="G562" s="69" t="str">
        <f>(IF('SlNr für Antrag §24a'!AL558&lt;&gt;"",'SlNr für Antrag §24a'!AL558&amp;K562,IF(K562&lt;&gt;"",K562,IF('SlNr für Antrag §24a'!V558="X","?","**"))))</f>
        <v>**</v>
      </c>
      <c r="H562" s="131"/>
      <c r="I562" s="124"/>
      <c r="J562" s="118">
        <f>'SlNr für Antrag §24a'!AM558</f>
        <v>0</v>
      </c>
      <c r="K562" s="121"/>
      <c r="L562" s="121" t="str">
        <f>'SlNr für Antrag §24a'!AT558</f>
        <v>Ja</v>
      </c>
      <c r="M562" s="161" t="str">
        <f>'SlNr für Antrag §24a'!AV558</f>
        <v>-</v>
      </c>
      <c r="N562" s="157" t="str">
        <f>IF('SlNr für Antrag §24a'!AU558&gt;0,"Wird auto. genehmigt!","")</f>
        <v/>
      </c>
      <c r="P562" s="96" t="str">
        <f>'SlNr für Antrag §24a'!AP558</f>
        <v/>
      </c>
      <c r="R562" s="143"/>
      <c r="S562" s="143"/>
      <c r="T562" s="143"/>
      <c r="U562" s="143"/>
      <c r="V562" s="143"/>
      <c r="W562" s="143"/>
      <c r="X562" s="143"/>
      <c r="Y562" s="143"/>
      <c r="Z562" s="143"/>
      <c r="AA562" s="143"/>
    </row>
    <row r="563" spans="1:27" x14ac:dyDescent="0.25">
      <c r="A563" s="70">
        <f>'SlNr für Antrag §24a'!B559</f>
        <v>31612</v>
      </c>
      <c r="B563" s="70" t="str">
        <f>'SlNr für Antrag §24a'!C559</f>
        <v>88</v>
      </c>
      <c r="C563" s="70" t="str">
        <f>IF('SlNr für Antrag §24a'!D559&lt;&gt;"",'SlNr für Antrag §24a'!D559,"")</f>
        <v/>
      </c>
      <c r="D563" s="70" t="str">
        <f>'SlNr für Antrag §24a'!H559</f>
        <v>Kalkschlamm</v>
      </c>
      <c r="E563" s="70" t="str">
        <f>'SlNr für Antrag §24a'!I559</f>
        <v>ausgestuft</v>
      </c>
      <c r="F563" s="69" t="str">
        <f>IF(AND('SlNr für Antrag §24a'!S559="x",'SlNr für Antrag §24a'!T559="x"),'SlNr für Antrag §24a'!U559,IF('SlNr für Antrag §24a'!S559="x","--",IF('SlNr für Antrag §24a'!T559="x",'SlNr für Antrag §24a'!U559,"**")))</f>
        <v>**</v>
      </c>
      <c r="G563" s="69" t="str">
        <f>(IF('SlNr für Antrag §24a'!AL559&lt;&gt;"",'SlNr für Antrag §24a'!AL559&amp;K563,IF(K563&lt;&gt;"",K563,IF('SlNr für Antrag §24a'!V559="X","?","**"))))</f>
        <v>**</v>
      </c>
      <c r="H563" s="131"/>
      <c r="I563" s="124"/>
      <c r="J563" s="118">
        <f>'SlNr für Antrag §24a'!AM559</f>
        <v>0</v>
      </c>
      <c r="K563" s="121"/>
      <c r="L563" s="121" t="str">
        <f>'SlNr für Antrag §24a'!AT559</f>
        <v>Ja</v>
      </c>
      <c r="M563" s="161" t="str">
        <f>'SlNr für Antrag §24a'!AV559</f>
        <v>-</v>
      </c>
      <c r="N563" s="157" t="str">
        <f>IF('SlNr für Antrag §24a'!AU559&gt;0,"Wird auto. genehmigt!","")</f>
        <v/>
      </c>
      <c r="P563" s="96" t="str">
        <f>'SlNr für Antrag §24a'!AP559</f>
        <v/>
      </c>
      <c r="R563" s="143"/>
      <c r="S563" s="143"/>
      <c r="T563" s="143"/>
      <c r="U563" s="143"/>
      <c r="V563" s="143"/>
      <c r="W563" s="143"/>
      <c r="X563" s="143"/>
      <c r="Y563" s="143"/>
      <c r="Z563" s="143"/>
      <c r="AA563" s="143"/>
    </row>
    <row r="564" spans="1:27" ht="22.8" x14ac:dyDescent="0.25">
      <c r="A564" s="70">
        <f>'SlNr für Antrag §24a'!B560</f>
        <v>31612</v>
      </c>
      <c r="B564" s="70" t="str">
        <f>'SlNr für Antrag §24a'!C560</f>
        <v>91</v>
      </c>
      <c r="C564" s="70" t="str">
        <f>IF('SlNr für Antrag §24a'!D560&lt;&gt;"",'SlNr für Antrag §24a'!D560,"")</f>
        <v>g</v>
      </c>
      <c r="D564" s="70" t="str">
        <f>'SlNr für Antrag §24a'!H560</f>
        <v>Kalkschlamm</v>
      </c>
      <c r="E564" s="70" t="str">
        <f>'SlNr für Antrag §24a'!I560</f>
        <v>verfestigt, immobilisiert oder stabilisiert</v>
      </c>
      <c r="F564" s="69" t="str">
        <f>IF(AND('SlNr für Antrag §24a'!S560="x",'SlNr für Antrag §24a'!T560="x"),'SlNr für Antrag §24a'!U560,IF('SlNr für Antrag §24a'!S560="x","--",IF('SlNr für Antrag §24a'!T560="x",'SlNr für Antrag §24a'!U560,"**")))</f>
        <v>**</v>
      </c>
      <c r="G564" s="69" t="str">
        <f>(IF('SlNr für Antrag §24a'!AL560&lt;&gt;"",'SlNr für Antrag §24a'!AL560&amp;K564,IF(K564&lt;&gt;"",K564,IF('SlNr für Antrag §24a'!V560="X","?","**"))))</f>
        <v>**</v>
      </c>
      <c r="H564" s="131"/>
      <c r="I564" s="124"/>
      <c r="J564" s="118">
        <f>'SlNr für Antrag §24a'!AM560</f>
        <v>0</v>
      </c>
      <c r="K564" s="121"/>
      <c r="L564" s="121" t="str">
        <f>'SlNr für Antrag §24a'!AT560</f>
        <v>Ja</v>
      </c>
      <c r="M564" s="161" t="str">
        <f>'SlNr für Antrag §24a'!AV560</f>
        <v>-</v>
      </c>
      <c r="N564" s="157" t="str">
        <f>IF('SlNr für Antrag §24a'!AU560&gt;0,"Wird auto. genehmigt!","")</f>
        <v/>
      </c>
      <c r="P564" s="96" t="str">
        <f>'SlNr für Antrag §24a'!AP560</f>
        <v/>
      </c>
      <c r="R564" s="143"/>
      <c r="S564" s="143"/>
      <c r="T564" s="143"/>
      <c r="U564" s="143"/>
      <c r="V564" s="143"/>
      <c r="W564" s="143"/>
      <c r="X564" s="143"/>
      <c r="Y564" s="143"/>
      <c r="Z564" s="143"/>
      <c r="AA564" s="143"/>
    </row>
    <row r="565" spans="1:27" x14ac:dyDescent="0.25">
      <c r="A565" s="70">
        <f>'SlNr für Antrag §24a'!B561</f>
        <v>31613</v>
      </c>
      <c r="B565" s="70" t="str">
        <f>'SlNr für Antrag §24a'!C561</f>
        <v/>
      </c>
      <c r="C565" s="70" t="str">
        <f>IF('SlNr für Antrag §24a'!D561&lt;&gt;"",'SlNr für Antrag §24a'!D561,"")</f>
        <v/>
      </c>
      <c r="D565" s="70" t="str">
        <f>'SlNr für Antrag §24a'!H561</f>
        <v>Gipsschlamm</v>
      </c>
      <c r="E565" s="70" t="str">
        <f>'SlNr für Antrag §24a'!I561</f>
        <v xml:space="preserve"> </v>
      </c>
      <c r="F565" s="69" t="str">
        <f>IF(AND('SlNr für Antrag §24a'!S561="x",'SlNr für Antrag §24a'!T561="x"),'SlNr für Antrag §24a'!U561,IF('SlNr für Antrag §24a'!S561="x","--",IF('SlNr für Antrag §24a'!T561="x",'SlNr für Antrag §24a'!U561,"**")))</f>
        <v>--</v>
      </c>
      <c r="G565" s="69" t="str">
        <f>(IF('SlNr für Antrag §24a'!AL561&lt;&gt;"",'SlNr für Antrag §24a'!AL561&amp;K565,IF(K565&lt;&gt;"",K565,IF('SlNr für Antrag §24a'!V561="X","?","**"))))</f>
        <v>**</v>
      </c>
      <c r="H565" s="131"/>
      <c r="I565" s="124"/>
      <c r="J565" s="118">
        <f>'SlNr für Antrag §24a'!AM561</f>
        <v>0</v>
      </c>
      <c r="K565" s="121"/>
      <c r="L565" s="121" t="str">
        <f>'SlNr für Antrag §24a'!AT561</f>
        <v>Nein</v>
      </c>
      <c r="M565" s="161" t="str">
        <f>'SlNr für Antrag §24a'!AV561</f>
        <v>-</v>
      </c>
      <c r="N565" s="157" t="str">
        <f>IF('SlNr für Antrag §24a'!AU561&gt;0,"Wird auto. genehmigt!","")</f>
        <v/>
      </c>
      <c r="P565" s="96" t="str">
        <f>'SlNr für Antrag §24a'!AP561</f>
        <v>X</v>
      </c>
      <c r="R565" s="143"/>
      <c r="S565" s="143"/>
      <c r="T565" s="143"/>
      <c r="U565" s="143"/>
      <c r="V565" s="143"/>
      <c r="W565" s="143"/>
      <c r="X565" s="143"/>
      <c r="Y565" s="143"/>
      <c r="Z565" s="143"/>
      <c r="AA565" s="143"/>
    </row>
    <row r="566" spans="1:27" ht="22.8" x14ac:dyDescent="0.25">
      <c r="A566" s="70">
        <f>'SlNr für Antrag §24a'!B562</f>
        <v>31613</v>
      </c>
      <c r="B566" s="70" t="str">
        <f>'SlNr für Antrag §24a'!C562</f>
        <v>91</v>
      </c>
      <c r="C566" s="70" t="str">
        <f>IF('SlNr für Antrag §24a'!D562&lt;&gt;"",'SlNr für Antrag §24a'!D562,"")</f>
        <v/>
      </c>
      <c r="D566" s="70" t="str">
        <f>'SlNr für Antrag §24a'!H562</f>
        <v>Gipsschlamm</v>
      </c>
      <c r="E566" s="70" t="str">
        <f>'SlNr für Antrag §24a'!I562</f>
        <v>verfestigt, immobilisiert oder stabilisiert</v>
      </c>
      <c r="F566" s="69" t="str">
        <f>IF(AND('SlNr für Antrag §24a'!S562="x",'SlNr für Antrag §24a'!T562="x"),'SlNr für Antrag §24a'!U562,IF('SlNr für Antrag §24a'!S562="x","--",IF('SlNr für Antrag §24a'!T562="x",'SlNr für Antrag §24a'!U562,"**")))</f>
        <v>**</v>
      </c>
      <c r="G566" s="69" t="str">
        <f>(IF('SlNr für Antrag §24a'!AL562&lt;&gt;"",'SlNr für Antrag §24a'!AL562&amp;K566,IF(K566&lt;&gt;"",K566,IF('SlNr für Antrag §24a'!V562="X","?","**"))))</f>
        <v>**</v>
      </c>
      <c r="H566" s="131"/>
      <c r="I566" s="124"/>
      <c r="J566" s="118">
        <f>'SlNr für Antrag §24a'!AM562</f>
        <v>0</v>
      </c>
      <c r="K566" s="121"/>
      <c r="L566" s="121" t="str">
        <f>'SlNr für Antrag §24a'!AT562</f>
        <v>Ja</v>
      </c>
      <c r="M566" s="161" t="str">
        <f>'SlNr für Antrag §24a'!AV562</f>
        <v>-</v>
      </c>
      <c r="N566" s="157" t="str">
        <f>IF('SlNr für Antrag §24a'!AU562&gt;0,"Wird auto. genehmigt!","")</f>
        <v/>
      </c>
      <c r="P566" s="96" t="str">
        <f>'SlNr für Antrag §24a'!AP562</f>
        <v/>
      </c>
      <c r="R566" s="143"/>
      <c r="S566" s="143"/>
      <c r="T566" s="143"/>
      <c r="U566" s="143"/>
      <c r="V566" s="143"/>
      <c r="W566" s="143"/>
      <c r="X566" s="143"/>
      <c r="Y566" s="143"/>
      <c r="Z566" s="143"/>
      <c r="AA566" s="143"/>
    </row>
    <row r="567" spans="1:27" x14ac:dyDescent="0.25">
      <c r="A567" s="70">
        <f>'SlNr für Antrag §24a'!B563</f>
        <v>31614</v>
      </c>
      <c r="B567" s="70" t="str">
        <f>'SlNr für Antrag §24a'!C563</f>
        <v/>
      </c>
      <c r="C567" s="70" t="str">
        <f>IF('SlNr für Antrag §24a'!D563&lt;&gt;"",'SlNr für Antrag §24a'!D563,"")</f>
        <v/>
      </c>
      <c r="D567" s="70" t="str">
        <f>'SlNr für Antrag §24a'!H563</f>
        <v>Schlamm aus Eisenhütten</v>
      </c>
      <c r="E567" s="70" t="str">
        <f>'SlNr für Antrag §24a'!I563</f>
        <v xml:space="preserve"> </v>
      </c>
      <c r="F567" s="69" t="str">
        <f>IF(AND('SlNr für Antrag §24a'!S563="x",'SlNr für Antrag §24a'!T563="x"),'SlNr für Antrag §24a'!U563,IF('SlNr für Antrag §24a'!S563="x","--",IF('SlNr für Antrag §24a'!T563="x",'SlNr für Antrag §24a'!U563,"**")))</f>
        <v>--</v>
      </c>
      <c r="G567" s="69" t="str">
        <f>(IF('SlNr für Antrag §24a'!AL563&lt;&gt;"",'SlNr für Antrag §24a'!AL563&amp;K567,IF(K567&lt;&gt;"",K567,IF('SlNr für Antrag §24a'!V563="X","?","**"))))</f>
        <v>**</v>
      </c>
      <c r="H567" s="131"/>
      <c r="I567" s="124"/>
      <c r="J567" s="118">
        <f>'SlNr für Antrag §24a'!AM563</f>
        <v>0</v>
      </c>
      <c r="K567" s="121"/>
      <c r="L567" s="121" t="str">
        <f>'SlNr für Antrag §24a'!AT563</f>
        <v>Nein</v>
      </c>
      <c r="M567" s="161" t="str">
        <f>'SlNr für Antrag §24a'!AV563</f>
        <v>-</v>
      </c>
      <c r="N567" s="157" t="str">
        <f>IF('SlNr für Antrag §24a'!AU563&gt;0,"Wird auto. genehmigt!","")</f>
        <v/>
      </c>
      <c r="P567" s="96" t="str">
        <f>'SlNr für Antrag §24a'!AP563</f>
        <v>X</v>
      </c>
      <c r="R567" s="143"/>
      <c r="S567" s="143"/>
      <c r="T567" s="143"/>
      <c r="U567" s="143"/>
      <c r="V567" s="143"/>
      <c r="W567" s="143"/>
      <c r="X567" s="143"/>
      <c r="Y567" s="143"/>
      <c r="Z567" s="143"/>
      <c r="AA567" s="143"/>
    </row>
    <row r="568" spans="1:27" x14ac:dyDescent="0.25">
      <c r="A568" s="70">
        <f>'SlNr für Antrag §24a'!B564</f>
        <v>31614</v>
      </c>
      <c r="B568" s="70" t="str">
        <f>'SlNr für Antrag §24a'!C564</f>
        <v>77</v>
      </c>
      <c r="C568" s="70" t="str">
        <f>IF('SlNr für Antrag §24a'!D564&lt;&gt;"",'SlNr für Antrag §24a'!D564,"")</f>
        <v>g</v>
      </c>
      <c r="D568" s="70" t="str">
        <f>'SlNr für Antrag §24a'!H564</f>
        <v>Schlamm aus Eisenhütten</v>
      </c>
      <c r="E568" s="70" t="str">
        <f>'SlNr für Antrag §24a'!I564</f>
        <v>gefährlich kontaminiert</v>
      </c>
      <c r="F568" s="69" t="str">
        <f>IF(AND('SlNr für Antrag §24a'!S564="x",'SlNr für Antrag §24a'!T564="x"),'SlNr für Antrag §24a'!U564,IF('SlNr für Antrag §24a'!S564="x","--",IF('SlNr für Antrag §24a'!T564="x",'SlNr für Antrag §24a'!U564,"**")))</f>
        <v>**</v>
      </c>
      <c r="G568" s="69" t="str">
        <f>(IF('SlNr für Antrag §24a'!AL564&lt;&gt;"",'SlNr für Antrag §24a'!AL564&amp;K568,IF(K568&lt;&gt;"",K568,IF('SlNr für Antrag §24a'!V564="X","?","**"))))</f>
        <v>**</v>
      </c>
      <c r="H568" s="131"/>
      <c r="I568" s="124"/>
      <c r="J568" s="118">
        <f>'SlNr für Antrag §24a'!AM564</f>
        <v>0</v>
      </c>
      <c r="K568" s="121"/>
      <c r="L568" s="121" t="str">
        <f>'SlNr für Antrag §24a'!AT564</f>
        <v>Ja</v>
      </c>
      <c r="M568" s="161" t="str">
        <f>'SlNr für Antrag §24a'!AV564</f>
        <v>-</v>
      </c>
      <c r="N568" s="157" t="str">
        <f>IF('SlNr für Antrag §24a'!AU564&gt;0,"Wird auto. genehmigt!","")</f>
        <v/>
      </c>
      <c r="P568" s="96" t="str">
        <f>'SlNr für Antrag §24a'!AP564</f>
        <v/>
      </c>
      <c r="R568" s="143"/>
      <c r="S568" s="143"/>
      <c r="T568" s="143"/>
      <c r="U568" s="143"/>
      <c r="V568" s="143"/>
      <c r="W568" s="143"/>
      <c r="X568" s="143"/>
      <c r="Y568" s="143"/>
      <c r="Z568" s="143"/>
      <c r="AA568" s="143"/>
    </row>
    <row r="569" spans="1:27" ht="22.8" x14ac:dyDescent="0.25">
      <c r="A569" s="70">
        <f>'SlNr für Antrag §24a'!B565</f>
        <v>31614</v>
      </c>
      <c r="B569" s="70" t="str">
        <f>'SlNr für Antrag §24a'!C565</f>
        <v>91</v>
      </c>
      <c r="C569" s="70" t="str">
        <f>IF('SlNr für Antrag §24a'!D565&lt;&gt;"",'SlNr für Antrag §24a'!D565,"")</f>
        <v/>
      </c>
      <c r="D569" s="70" t="str">
        <f>'SlNr für Antrag §24a'!H565</f>
        <v>Schlamm aus Eisenhütten</v>
      </c>
      <c r="E569" s="70" t="str">
        <f>'SlNr für Antrag §24a'!I565</f>
        <v>verfestigt, immobilisiert oder stabilisiert</v>
      </c>
      <c r="F569" s="69" t="str">
        <f>IF(AND('SlNr für Antrag §24a'!S565="x",'SlNr für Antrag §24a'!T565="x"),'SlNr für Antrag §24a'!U565,IF('SlNr für Antrag §24a'!S565="x","--",IF('SlNr für Antrag §24a'!T565="x",'SlNr für Antrag §24a'!U565,"**")))</f>
        <v>**</v>
      </c>
      <c r="G569" s="69" t="str">
        <f>(IF('SlNr für Antrag §24a'!AL565&lt;&gt;"",'SlNr für Antrag §24a'!AL565&amp;K569,IF(K569&lt;&gt;"",K569,IF('SlNr für Antrag §24a'!V565="X","?","**"))))</f>
        <v>**</v>
      </c>
      <c r="H569" s="131"/>
      <c r="I569" s="124"/>
      <c r="J569" s="118">
        <f>'SlNr für Antrag §24a'!AM565</f>
        <v>0</v>
      </c>
      <c r="K569" s="121"/>
      <c r="L569" s="121" t="str">
        <f>'SlNr für Antrag §24a'!AT565</f>
        <v>Ja</v>
      </c>
      <c r="M569" s="161" t="str">
        <f>'SlNr für Antrag §24a'!AV565</f>
        <v>-</v>
      </c>
      <c r="N569" s="157" t="str">
        <f>IF('SlNr für Antrag §24a'!AU565&gt;0,"Wird auto. genehmigt!","")</f>
        <v/>
      </c>
      <c r="P569" s="96" t="str">
        <f>'SlNr für Antrag §24a'!AP565</f>
        <v/>
      </c>
      <c r="R569" s="143"/>
      <c r="S569" s="143"/>
      <c r="T569" s="143"/>
      <c r="U569" s="143"/>
      <c r="V569" s="143"/>
      <c r="W569" s="143"/>
      <c r="X569" s="143"/>
      <c r="Y569" s="143"/>
      <c r="Z569" s="143"/>
      <c r="AA569" s="143"/>
    </row>
    <row r="570" spans="1:27" x14ac:dyDescent="0.25">
      <c r="A570" s="70">
        <f>'SlNr für Antrag §24a'!B566</f>
        <v>31615</v>
      </c>
      <c r="B570" s="70" t="str">
        <f>'SlNr für Antrag §24a'!C566</f>
        <v/>
      </c>
      <c r="C570" s="70" t="str">
        <f>IF('SlNr für Antrag §24a'!D566&lt;&gt;"",'SlNr für Antrag §24a'!D566,"")</f>
        <v/>
      </c>
      <c r="D570" s="70" t="str">
        <f>'SlNr für Antrag §24a'!H566</f>
        <v>Schlamm aus Stahlwalzwerken</v>
      </c>
      <c r="E570" s="70" t="str">
        <f>'SlNr für Antrag §24a'!I566</f>
        <v xml:space="preserve"> </v>
      </c>
      <c r="F570" s="69" t="str">
        <f>IF(AND('SlNr für Antrag §24a'!S566="x",'SlNr für Antrag §24a'!T566="x"),'SlNr für Antrag §24a'!U566,IF('SlNr für Antrag §24a'!S566="x","--",IF('SlNr für Antrag §24a'!T566="x",'SlNr für Antrag §24a'!U566,"**")))</f>
        <v>--</v>
      </c>
      <c r="G570" s="69" t="str">
        <f>(IF('SlNr für Antrag §24a'!AL566&lt;&gt;"",'SlNr für Antrag §24a'!AL566&amp;K570,IF(K570&lt;&gt;"",K570,IF('SlNr für Antrag §24a'!V566="X","?","**"))))</f>
        <v>**</v>
      </c>
      <c r="H570" s="131"/>
      <c r="I570" s="124"/>
      <c r="J570" s="118">
        <f>'SlNr für Antrag §24a'!AM566</f>
        <v>0</v>
      </c>
      <c r="K570" s="121"/>
      <c r="L570" s="121" t="str">
        <f>'SlNr für Antrag §24a'!AT566</f>
        <v>Nein</v>
      </c>
      <c r="M570" s="161" t="str">
        <f>'SlNr für Antrag §24a'!AV566</f>
        <v>-</v>
      </c>
      <c r="N570" s="157" t="str">
        <f>IF('SlNr für Antrag §24a'!AU566&gt;0,"Wird auto. genehmigt!","")</f>
        <v/>
      </c>
      <c r="P570" s="96" t="str">
        <f>'SlNr für Antrag §24a'!AP566</f>
        <v>X</v>
      </c>
      <c r="R570" s="143"/>
      <c r="S570" s="143"/>
      <c r="T570" s="143"/>
      <c r="U570" s="143"/>
      <c r="V570" s="143"/>
      <c r="W570" s="143"/>
      <c r="X570" s="143"/>
      <c r="Y570" s="143"/>
      <c r="Z570" s="143"/>
      <c r="AA570" s="143"/>
    </row>
    <row r="571" spans="1:27" x14ac:dyDescent="0.25">
      <c r="A571" s="70">
        <f>'SlNr für Antrag §24a'!B567</f>
        <v>31615</v>
      </c>
      <c r="B571" s="70" t="str">
        <f>'SlNr für Antrag §24a'!C567</f>
        <v>77</v>
      </c>
      <c r="C571" s="70" t="str">
        <f>IF('SlNr für Antrag §24a'!D567&lt;&gt;"",'SlNr für Antrag §24a'!D567,"")</f>
        <v>g</v>
      </c>
      <c r="D571" s="70" t="str">
        <f>'SlNr für Antrag §24a'!H567</f>
        <v>Schlamm aus Stahlwalzwerken</v>
      </c>
      <c r="E571" s="70" t="str">
        <f>'SlNr für Antrag §24a'!I567</f>
        <v>gefährlich kontaminiert</v>
      </c>
      <c r="F571" s="69" t="str">
        <f>IF(AND('SlNr für Antrag §24a'!S567="x",'SlNr für Antrag §24a'!T567="x"),'SlNr für Antrag §24a'!U567,IF('SlNr für Antrag §24a'!S567="x","--",IF('SlNr für Antrag §24a'!T567="x",'SlNr für Antrag §24a'!U567,"**")))</f>
        <v>**</v>
      </c>
      <c r="G571" s="69" t="str">
        <f>(IF('SlNr für Antrag §24a'!AL567&lt;&gt;"",'SlNr für Antrag §24a'!AL567&amp;K571,IF(K571&lt;&gt;"",K571,IF('SlNr für Antrag §24a'!V567="X","?","**"))))</f>
        <v>**</v>
      </c>
      <c r="H571" s="131"/>
      <c r="I571" s="124"/>
      <c r="J571" s="118">
        <f>'SlNr für Antrag §24a'!AM567</f>
        <v>0</v>
      </c>
      <c r="K571" s="121"/>
      <c r="L571" s="121" t="str">
        <f>'SlNr für Antrag §24a'!AT567</f>
        <v>Ja</v>
      </c>
      <c r="M571" s="161" t="str">
        <f>'SlNr für Antrag §24a'!AV567</f>
        <v>-</v>
      </c>
      <c r="N571" s="157" t="str">
        <f>IF('SlNr für Antrag §24a'!AU567&gt;0,"Wird auto. genehmigt!","")</f>
        <v/>
      </c>
      <c r="P571" s="96" t="str">
        <f>'SlNr für Antrag §24a'!AP567</f>
        <v/>
      </c>
      <c r="R571" s="143"/>
      <c r="S571" s="143"/>
      <c r="T571" s="143"/>
      <c r="U571" s="143"/>
      <c r="V571" s="143"/>
      <c r="W571" s="143"/>
      <c r="X571" s="143"/>
      <c r="Y571" s="143"/>
      <c r="Z571" s="143"/>
      <c r="AA571" s="143"/>
    </row>
    <row r="572" spans="1:27" ht="22.8" x14ac:dyDescent="0.25">
      <c r="A572" s="70">
        <f>'SlNr für Antrag §24a'!B568</f>
        <v>31615</v>
      </c>
      <c r="B572" s="70" t="str">
        <f>'SlNr für Antrag §24a'!C568</f>
        <v>91</v>
      </c>
      <c r="C572" s="70" t="str">
        <f>IF('SlNr für Antrag §24a'!D568&lt;&gt;"",'SlNr für Antrag §24a'!D568,"")</f>
        <v/>
      </c>
      <c r="D572" s="70" t="str">
        <f>'SlNr für Antrag §24a'!H568</f>
        <v>Schlamm aus Stahlwalzwerken</v>
      </c>
      <c r="E572" s="70" t="str">
        <f>'SlNr für Antrag §24a'!I568</f>
        <v>verfestigt, immobilisiert oder stabilisiert</v>
      </c>
      <c r="F572" s="69" t="str">
        <f>IF(AND('SlNr für Antrag §24a'!S568="x",'SlNr für Antrag §24a'!T568="x"),'SlNr für Antrag §24a'!U568,IF('SlNr für Antrag §24a'!S568="x","--",IF('SlNr für Antrag §24a'!T568="x",'SlNr für Antrag §24a'!U568,"**")))</f>
        <v>**</v>
      </c>
      <c r="G572" s="69" t="str">
        <f>(IF('SlNr für Antrag §24a'!AL568&lt;&gt;"",'SlNr für Antrag §24a'!AL568&amp;K572,IF(K572&lt;&gt;"",K572,IF('SlNr für Antrag §24a'!V568="X","?","**"))))</f>
        <v>**</v>
      </c>
      <c r="H572" s="131"/>
      <c r="I572" s="124"/>
      <c r="J572" s="118">
        <f>'SlNr für Antrag §24a'!AM568</f>
        <v>0</v>
      </c>
      <c r="K572" s="121"/>
      <c r="L572" s="121" t="str">
        <f>'SlNr für Antrag §24a'!AT568</f>
        <v>Ja</v>
      </c>
      <c r="M572" s="161" t="str">
        <f>'SlNr für Antrag §24a'!AV568</f>
        <v>-</v>
      </c>
      <c r="N572" s="157" t="str">
        <f>IF('SlNr für Antrag §24a'!AU568&gt;0,"Wird auto. genehmigt!","")</f>
        <v/>
      </c>
      <c r="P572" s="96" t="str">
        <f>'SlNr für Antrag §24a'!AP568</f>
        <v/>
      </c>
      <c r="R572" s="143"/>
      <c r="S572" s="143"/>
      <c r="T572" s="143"/>
      <c r="U572" s="143"/>
      <c r="V572" s="143"/>
      <c r="W572" s="143"/>
      <c r="X572" s="143"/>
      <c r="Y572" s="143"/>
      <c r="Z572" s="143"/>
      <c r="AA572" s="143"/>
    </row>
    <row r="573" spans="1:27" x14ac:dyDescent="0.25">
      <c r="A573" s="70">
        <f>'SlNr für Antrag §24a'!B569</f>
        <v>31616</v>
      </c>
      <c r="B573" s="70" t="str">
        <f>'SlNr für Antrag §24a'!C569</f>
        <v/>
      </c>
      <c r="C573" s="70" t="str">
        <f>IF('SlNr für Antrag §24a'!D569&lt;&gt;"",'SlNr für Antrag §24a'!D569,"")</f>
        <v/>
      </c>
      <c r="D573" s="70" t="str">
        <f>'SlNr für Antrag §24a'!H569</f>
        <v>Schlamm aus Gießereien</v>
      </c>
      <c r="E573" s="70" t="str">
        <f>'SlNr für Antrag §24a'!I569</f>
        <v xml:space="preserve"> </v>
      </c>
      <c r="F573" s="69" t="str">
        <f>IF(AND('SlNr für Antrag §24a'!S569="x",'SlNr für Antrag §24a'!T569="x"),'SlNr für Antrag §24a'!U569,IF('SlNr für Antrag §24a'!S569="x","--",IF('SlNr für Antrag §24a'!T569="x",'SlNr für Antrag §24a'!U569,"**")))</f>
        <v>--</v>
      </c>
      <c r="G573" s="69" t="str">
        <f>(IF('SlNr für Antrag §24a'!AL569&lt;&gt;"",'SlNr für Antrag §24a'!AL569&amp;K573,IF(K573&lt;&gt;"",K573,IF('SlNr für Antrag §24a'!V569="X","?","**"))))</f>
        <v>**</v>
      </c>
      <c r="H573" s="131"/>
      <c r="I573" s="124"/>
      <c r="J573" s="118">
        <f>'SlNr für Antrag §24a'!AM569</f>
        <v>0</v>
      </c>
      <c r="K573" s="121"/>
      <c r="L573" s="121" t="str">
        <f>'SlNr für Antrag §24a'!AT569</f>
        <v>Nein</v>
      </c>
      <c r="M573" s="161" t="str">
        <f>'SlNr für Antrag §24a'!AV569</f>
        <v>-</v>
      </c>
      <c r="N573" s="157" t="str">
        <f>IF('SlNr für Antrag §24a'!AU569&gt;0,"Wird auto. genehmigt!","")</f>
        <v/>
      </c>
      <c r="P573" s="96" t="str">
        <f>'SlNr für Antrag §24a'!AP569</f>
        <v>X</v>
      </c>
      <c r="R573" s="143"/>
      <c r="S573" s="143"/>
      <c r="T573" s="143"/>
      <c r="U573" s="143"/>
      <c r="V573" s="143"/>
      <c r="W573" s="143"/>
      <c r="X573" s="143"/>
      <c r="Y573" s="143"/>
      <c r="Z573" s="143"/>
      <c r="AA573" s="143"/>
    </row>
    <row r="574" spans="1:27" x14ac:dyDescent="0.25">
      <c r="A574" s="70">
        <f>'SlNr für Antrag §24a'!B570</f>
        <v>31616</v>
      </c>
      <c r="B574" s="70" t="str">
        <f>'SlNr für Antrag §24a'!C570</f>
        <v>77</v>
      </c>
      <c r="C574" s="70" t="str">
        <f>IF('SlNr für Antrag §24a'!D570&lt;&gt;"",'SlNr für Antrag §24a'!D570,"")</f>
        <v>g</v>
      </c>
      <c r="D574" s="70" t="str">
        <f>'SlNr für Antrag §24a'!H570</f>
        <v>Schlamm aus Gießereien</v>
      </c>
      <c r="E574" s="70" t="str">
        <f>'SlNr für Antrag §24a'!I570</f>
        <v>gefährlich kontaminiert</v>
      </c>
      <c r="F574" s="69" t="str">
        <f>IF(AND('SlNr für Antrag §24a'!S570="x",'SlNr für Antrag §24a'!T570="x"),'SlNr für Antrag §24a'!U570,IF('SlNr für Antrag §24a'!S570="x","--",IF('SlNr für Antrag §24a'!T570="x",'SlNr für Antrag §24a'!U570,"**")))</f>
        <v>**</v>
      </c>
      <c r="G574" s="69" t="str">
        <f>(IF('SlNr für Antrag §24a'!AL570&lt;&gt;"",'SlNr für Antrag §24a'!AL570&amp;K574,IF(K574&lt;&gt;"",K574,IF('SlNr für Antrag §24a'!V570="X","?","**"))))</f>
        <v>**</v>
      </c>
      <c r="H574" s="131"/>
      <c r="I574" s="124"/>
      <c r="J574" s="118">
        <f>'SlNr für Antrag §24a'!AM570</f>
        <v>0</v>
      </c>
      <c r="K574" s="121"/>
      <c r="L574" s="121" t="str">
        <f>'SlNr für Antrag §24a'!AT570</f>
        <v>Ja</v>
      </c>
      <c r="M574" s="161" t="str">
        <f>'SlNr für Antrag §24a'!AV570</f>
        <v>-</v>
      </c>
      <c r="N574" s="157" t="str">
        <f>IF('SlNr für Antrag §24a'!AU570&gt;0,"Wird auto. genehmigt!","")</f>
        <v/>
      </c>
      <c r="P574" s="96" t="str">
        <f>'SlNr für Antrag §24a'!AP570</f>
        <v/>
      </c>
      <c r="R574" s="143"/>
      <c r="S574" s="143"/>
      <c r="T574" s="143"/>
      <c r="U574" s="143"/>
      <c r="V574" s="143"/>
      <c r="W574" s="143"/>
      <c r="X574" s="143"/>
      <c r="Y574" s="143"/>
      <c r="Z574" s="143"/>
      <c r="AA574" s="143"/>
    </row>
    <row r="575" spans="1:27" ht="22.8" x14ac:dyDescent="0.25">
      <c r="A575" s="70">
        <f>'SlNr für Antrag §24a'!B571</f>
        <v>31616</v>
      </c>
      <c r="B575" s="70" t="str">
        <f>'SlNr für Antrag §24a'!C571</f>
        <v>91</v>
      </c>
      <c r="C575" s="70" t="str">
        <f>IF('SlNr für Antrag §24a'!D571&lt;&gt;"",'SlNr für Antrag §24a'!D571,"")</f>
        <v/>
      </c>
      <c r="D575" s="70" t="str">
        <f>'SlNr für Antrag §24a'!H571</f>
        <v>Schlamm aus Gießereien</v>
      </c>
      <c r="E575" s="70" t="str">
        <f>'SlNr für Antrag §24a'!I571</f>
        <v>verfestigt, immobilisiert oder stabilisiert</v>
      </c>
      <c r="F575" s="69" t="str">
        <f>IF(AND('SlNr für Antrag §24a'!S571="x",'SlNr für Antrag §24a'!T571="x"),'SlNr für Antrag §24a'!U571,IF('SlNr für Antrag §24a'!S571="x","--",IF('SlNr für Antrag §24a'!T571="x",'SlNr für Antrag §24a'!U571,"**")))</f>
        <v>**</v>
      </c>
      <c r="G575" s="69" t="str">
        <f>(IF('SlNr für Antrag §24a'!AL571&lt;&gt;"",'SlNr für Antrag §24a'!AL571&amp;K575,IF(K575&lt;&gt;"",K575,IF('SlNr für Antrag §24a'!V571="X","?","**"))))</f>
        <v>**</v>
      </c>
      <c r="H575" s="131"/>
      <c r="I575" s="124"/>
      <c r="J575" s="118">
        <f>'SlNr für Antrag §24a'!AM571</f>
        <v>0</v>
      </c>
      <c r="K575" s="121"/>
      <c r="L575" s="121" t="str">
        <f>'SlNr für Antrag §24a'!AT571</f>
        <v>Ja</v>
      </c>
      <c r="M575" s="161" t="str">
        <f>'SlNr für Antrag §24a'!AV571</f>
        <v>-</v>
      </c>
      <c r="N575" s="157" t="str">
        <f>IF('SlNr für Antrag §24a'!AU571&gt;0,"Wird auto. genehmigt!","")</f>
        <v/>
      </c>
      <c r="P575" s="96" t="str">
        <f>'SlNr für Antrag §24a'!AP571</f>
        <v/>
      </c>
      <c r="R575" s="143"/>
      <c r="S575" s="143"/>
      <c r="T575" s="143"/>
      <c r="U575" s="143"/>
      <c r="V575" s="143"/>
      <c r="W575" s="143"/>
      <c r="X575" s="143"/>
      <c r="Y575" s="143"/>
      <c r="Z575" s="143"/>
      <c r="AA575" s="143"/>
    </row>
    <row r="576" spans="1:27" x14ac:dyDescent="0.25">
      <c r="A576" s="70">
        <f>'SlNr für Antrag §24a'!B572</f>
        <v>31617</v>
      </c>
      <c r="B576" s="70" t="str">
        <f>'SlNr für Antrag §24a'!C572</f>
        <v/>
      </c>
      <c r="C576" s="70" t="str">
        <f>IF('SlNr für Antrag §24a'!D572&lt;&gt;"",'SlNr für Antrag §24a'!D572,"")</f>
        <v/>
      </c>
      <c r="D576" s="70" t="str">
        <f>'SlNr für Antrag §24a'!H572</f>
        <v>Glasschleifschlamm</v>
      </c>
      <c r="E576" s="70" t="str">
        <f>'SlNr für Antrag §24a'!I572</f>
        <v xml:space="preserve"> </v>
      </c>
      <c r="F576" s="69" t="str">
        <f>IF(AND('SlNr für Antrag §24a'!S572="x",'SlNr für Antrag §24a'!T572="x"),'SlNr für Antrag §24a'!U572,IF('SlNr für Antrag §24a'!S572="x","--",IF('SlNr für Antrag §24a'!T572="x",'SlNr für Antrag §24a'!U572,"**")))</f>
        <v>--</v>
      </c>
      <c r="G576" s="69" t="str">
        <f>(IF('SlNr für Antrag §24a'!AL572&lt;&gt;"",'SlNr für Antrag §24a'!AL572&amp;K576,IF(K576&lt;&gt;"",K576,IF('SlNr für Antrag §24a'!V572="X","?","**"))))</f>
        <v>**</v>
      </c>
      <c r="H576" s="131"/>
      <c r="I576" s="124"/>
      <c r="J576" s="118">
        <f>'SlNr für Antrag §24a'!AM572</f>
        <v>0</v>
      </c>
      <c r="K576" s="121"/>
      <c r="L576" s="121" t="str">
        <f>'SlNr für Antrag §24a'!AT572</f>
        <v>Nein</v>
      </c>
      <c r="M576" s="161" t="str">
        <f>'SlNr für Antrag §24a'!AV572</f>
        <v>-</v>
      </c>
      <c r="N576" s="157" t="str">
        <f>IF('SlNr für Antrag §24a'!AU572&gt;0,"Wird auto. genehmigt!","")</f>
        <v/>
      </c>
      <c r="P576" s="96" t="str">
        <f>'SlNr für Antrag §24a'!AP572</f>
        <v>X</v>
      </c>
      <c r="R576" s="143"/>
      <c r="S576" s="143"/>
      <c r="T576" s="143"/>
      <c r="U576" s="143"/>
      <c r="V576" s="143"/>
      <c r="W576" s="143"/>
      <c r="X576" s="143"/>
      <c r="Y576" s="143"/>
      <c r="Z576" s="143"/>
      <c r="AA576" s="143"/>
    </row>
    <row r="577" spans="1:27" ht="22.8" x14ac:dyDescent="0.25">
      <c r="A577" s="70">
        <f>'SlNr für Antrag §24a'!B573</f>
        <v>31617</v>
      </c>
      <c r="B577" s="70" t="str">
        <f>'SlNr für Antrag §24a'!C573</f>
        <v>91</v>
      </c>
      <c r="C577" s="70" t="str">
        <f>IF('SlNr für Antrag §24a'!D573&lt;&gt;"",'SlNr für Antrag §24a'!D573,"")</f>
        <v/>
      </c>
      <c r="D577" s="70" t="str">
        <f>'SlNr für Antrag §24a'!H573</f>
        <v>Glasschleifschlamm</v>
      </c>
      <c r="E577" s="70" t="str">
        <f>'SlNr für Antrag §24a'!I573</f>
        <v>verfestigt, immobilisiert oder stabilisiert</v>
      </c>
      <c r="F577" s="69" t="str">
        <f>IF(AND('SlNr für Antrag §24a'!S573="x",'SlNr für Antrag §24a'!T573="x"),'SlNr für Antrag §24a'!U573,IF('SlNr für Antrag §24a'!S573="x","--",IF('SlNr für Antrag §24a'!T573="x",'SlNr für Antrag §24a'!U573,"**")))</f>
        <v>**</v>
      </c>
      <c r="G577" s="69" t="str">
        <f>(IF('SlNr für Antrag §24a'!AL573&lt;&gt;"",'SlNr für Antrag §24a'!AL573&amp;K577,IF(K577&lt;&gt;"",K577,IF('SlNr für Antrag §24a'!V573="X","?","**"))))</f>
        <v>**</v>
      </c>
      <c r="H577" s="131"/>
      <c r="I577" s="124"/>
      <c r="J577" s="118">
        <f>'SlNr für Antrag §24a'!AM573</f>
        <v>0</v>
      </c>
      <c r="K577" s="121"/>
      <c r="L577" s="121" t="str">
        <f>'SlNr für Antrag §24a'!AT573</f>
        <v>Ja</v>
      </c>
      <c r="M577" s="161" t="str">
        <f>'SlNr für Antrag §24a'!AV573</f>
        <v>-</v>
      </c>
      <c r="N577" s="157" t="str">
        <f>IF('SlNr für Antrag §24a'!AU573&gt;0,"Wird auto. genehmigt!","")</f>
        <v/>
      </c>
      <c r="P577" s="96" t="str">
        <f>'SlNr für Antrag §24a'!AP573</f>
        <v/>
      </c>
      <c r="R577" s="143"/>
      <c r="S577" s="143"/>
      <c r="T577" s="143"/>
      <c r="U577" s="143"/>
      <c r="V577" s="143"/>
      <c r="W577" s="143"/>
      <c r="X577" s="143"/>
      <c r="Y577" s="143"/>
      <c r="Z577" s="143"/>
      <c r="AA577" s="143"/>
    </row>
    <row r="578" spans="1:27" x14ac:dyDescent="0.25">
      <c r="A578" s="70">
        <f>'SlNr für Antrag §24a'!B574</f>
        <v>31618</v>
      </c>
      <c r="B578" s="70" t="str">
        <f>'SlNr für Antrag §24a'!C574</f>
        <v/>
      </c>
      <c r="C578" s="70" t="str">
        <f>IF('SlNr für Antrag §24a'!D574&lt;&gt;"",'SlNr für Antrag §24a'!D574,"")</f>
        <v>g</v>
      </c>
      <c r="D578" s="70" t="str">
        <f>'SlNr für Antrag §24a'!H574</f>
        <v>Carbidschlamm</v>
      </c>
      <c r="E578" s="70" t="str">
        <f>'SlNr für Antrag §24a'!I574</f>
        <v xml:space="preserve"> </v>
      </c>
      <c r="F578" s="69" t="str">
        <f>IF(AND('SlNr für Antrag §24a'!S574="x",'SlNr für Antrag §24a'!T574="x"),'SlNr für Antrag §24a'!U574,IF('SlNr für Antrag §24a'!S574="x","--",IF('SlNr für Antrag §24a'!T574="x",'SlNr für Antrag §24a'!U574,"**")))</f>
        <v>**</v>
      </c>
      <c r="G578" s="69" t="str">
        <f>(IF('SlNr für Antrag §24a'!AL574&lt;&gt;"",'SlNr für Antrag §24a'!AL574&amp;K578,IF(K578&lt;&gt;"",K578,IF('SlNr für Antrag §24a'!V574="X","?","**"))))</f>
        <v>**</v>
      </c>
      <c r="H578" s="131"/>
      <c r="I578" s="124"/>
      <c r="J578" s="118">
        <f>'SlNr für Antrag §24a'!AM574</f>
        <v>0</v>
      </c>
      <c r="K578" s="121"/>
      <c r="L578" s="121" t="str">
        <f>'SlNr für Antrag §24a'!AT574</f>
        <v>Ja</v>
      </c>
      <c r="M578" s="161" t="str">
        <f>'SlNr für Antrag §24a'!AV574</f>
        <v>-</v>
      </c>
      <c r="N578" s="157" t="str">
        <f>IF('SlNr für Antrag §24a'!AU574&gt;0,"Wird auto. genehmigt!","")</f>
        <v/>
      </c>
      <c r="P578" s="96" t="str">
        <f>'SlNr für Antrag §24a'!AP574</f>
        <v/>
      </c>
      <c r="R578" s="143"/>
      <c r="S578" s="143"/>
      <c r="T578" s="143"/>
      <c r="U578" s="143"/>
      <c r="V578" s="143"/>
      <c r="W578" s="143"/>
      <c r="X578" s="143"/>
      <c r="Y578" s="143"/>
      <c r="Z578" s="143"/>
      <c r="AA578" s="143"/>
    </row>
    <row r="579" spans="1:27" x14ac:dyDescent="0.25">
      <c r="A579" s="70">
        <f>'SlNr für Antrag §24a'!B575</f>
        <v>31618</v>
      </c>
      <c r="B579" s="70" t="str">
        <f>'SlNr für Antrag §24a'!C575</f>
        <v>88</v>
      </c>
      <c r="C579" s="70" t="str">
        <f>IF('SlNr für Antrag §24a'!D575&lt;&gt;"",'SlNr für Antrag §24a'!D575,"")</f>
        <v/>
      </c>
      <c r="D579" s="70" t="str">
        <f>'SlNr für Antrag §24a'!H575</f>
        <v>Carbidschlamm</v>
      </c>
      <c r="E579" s="70" t="str">
        <f>'SlNr für Antrag §24a'!I575</f>
        <v>ausgestuft</v>
      </c>
      <c r="F579" s="69" t="str">
        <f>IF(AND('SlNr für Antrag §24a'!S575="x",'SlNr für Antrag §24a'!T575="x"),'SlNr für Antrag §24a'!U575,IF('SlNr für Antrag §24a'!S575="x","--",IF('SlNr für Antrag §24a'!T575="x",'SlNr für Antrag §24a'!U575,"**")))</f>
        <v>**</v>
      </c>
      <c r="G579" s="69" t="str">
        <f>(IF('SlNr für Antrag §24a'!AL575&lt;&gt;"",'SlNr für Antrag §24a'!AL575&amp;K579,IF(K579&lt;&gt;"",K579,IF('SlNr für Antrag §24a'!V575="X","?","**"))))</f>
        <v>**</v>
      </c>
      <c r="H579" s="131"/>
      <c r="I579" s="124"/>
      <c r="J579" s="118">
        <f>'SlNr für Antrag §24a'!AM575</f>
        <v>0</v>
      </c>
      <c r="K579" s="121"/>
      <c r="L579" s="121" t="str">
        <f>'SlNr für Antrag §24a'!AT575</f>
        <v>Ja</v>
      </c>
      <c r="M579" s="161" t="str">
        <f>'SlNr für Antrag §24a'!AV575</f>
        <v>-</v>
      </c>
      <c r="N579" s="157" t="str">
        <f>IF('SlNr für Antrag §24a'!AU575&gt;0,"Wird auto. genehmigt!","")</f>
        <v/>
      </c>
      <c r="P579" s="96" t="str">
        <f>'SlNr für Antrag §24a'!AP575</f>
        <v/>
      </c>
      <c r="R579" s="143"/>
      <c r="S579" s="143"/>
      <c r="T579" s="143"/>
      <c r="U579" s="143"/>
      <c r="V579" s="143"/>
      <c r="W579" s="143"/>
      <c r="X579" s="143"/>
      <c r="Y579" s="143"/>
      <c r="Z579" s="143"/>
      <c r="AA579" s="143"/>
    </row>
    <row r="580" spans="1:27" ht="22.8" x14ac:dyDescent="0.25">
      <c r="A580" s="70">
        <f>'SlNr für Antrag §24a'!B576</f>
        <v>31618</v>
      </c>
      <c r="B580" s="70" t="str">
        <f>'SlNr für Antrag §24a'!C576</f>
        <v>91</v>
      </c>
      <c r="C580" s="70" t="str">
        <f>IF('SlNr für Antrag §24a'!D576&lt;&gt;"",'SlNr für Antrag §24a'!D576,"")</f>
        <v>g</v>
      </c>
      <c r="D580" s="70" t="str">
        <f>'SlNr für Antrag §24a'!H576</f>
        <v>Carbidschlamm</v>
      </c>
      <c r="E580" s="70" t="str">
        <f>'SlNr für Antrag §24a'!I576</f>
        <v>verfestigt, immobilisiert oder stabilisiert</v>
      </c>
      <c r="F580" s="69" t="str">
        <f>IF(AND('SlNr für Antrag §24a'!S576="x",'SlNr für Antrag §24a'!T576="x"),'SlNr für Antrag §24a'!U576,IF('SlNr für Antrag §24a'!S576="x","--",IF('SlNr für Antrag §24a'!T576="x",'SlNr für Antrag §24a'!U576,"**")))</f>
        <v>**</v>
      </c>
      <c r="G580" s="69" t="str">
        <f>(IF('SlNr für Antrag §24a'!AL576&lt;&gt;"",'SlNr für Antrag §24a'!AL576&amp;K580,IF(K580&lt;&gt;"",K580,IF('SlNr für Antrag §24a'!V576="X","?","**"))))</f>
        <v>**</v>
      </c>
      <c r="H580" s="131"/>
      <c r="I580" s="124"/>
      <c r="J580" s="118">
        <f>'SlNr für Antrag §24a'!AM576</f>
        <v>0</v>
      </c>
      <c r="K580" s="121"/>
      <c r="L580" s="121" t="str">
        <f>'SlNr für Antrag §24a'!AT576</f>
        <v>Ja</v>
      </c>
      <c r="M580" s="161" t="str">
        <f>'SlNr für Antrag §24a'!AV576</f>
        <v>-</v>
      </c>
      <c r="N580" s="157" t="str">
        <f>IF('SlNr für Antrag §24a'!AU576&gt;0,"Wird auto. genehmigt!","")</f>
        <v/>
      </c>
      <c r="P580" s="96" t="str">
        <f>'SlNr für Antrag §24a'!AP576</f>
        <v/>
      </c>
      <c r="R580" s="143"/>
      <c r="S580" s="143"/>
      <c r="T580" s="143"/>
      <c r="U580" s="143"/>
      <c r="V580" s="143"/>
      <c r="W580" s="143"/>
      <c r="X580" s="143"/>
      <c r="Y580" s="143"/>
      <c r="Z580" s="143"/>
      <c r="AA580" s="143"/>
    </row>
    <row r="581" spans="1:27" x14ac:dyDescent="0.25">
      <c r="A581" s="70">
        <f>'SlNr für Antrag §24a'!B577</f>
        <v>31619</v>
      </c>
      <c r="B581" s="70" t="str">
        <f>'SlNr für Antrag §24a'!C577</f>
        <v/>
      </c>
      <c r="C581" s="70" t="str">
        <f>IF('SlNr für Antrag §24a'!D577&lt;&gt;"",'SlNr für Antrag §24a'!D577,"")</f>
        <v/>
      </c>
      <c r="D581" s="70" t="str">
        <f>'SlNr für Antrag §24a'!H577</f>
        <v>Gichtgasschlamm</v>
      </c>
      <c r="E581" s="70" t="str">
        <f>'SlNr für Antrag §24a'!I577</f>
        <v xml:space="preserve"> </v>
      </c>
      <c r="F581" s="69" t="str">
        <f>IF(AND('SlNr für Antrag §24a'!S577="x",'SlNr für Antrag §24a'!T577="x"),'SlNr für Antrag §24a'!U577,IF('SlNr für Antrag §24a'!S577="x","--",IF('SlNr für Antrag §24a'!T577="x",'SlNr für Antrag §24a'!U577,"**")))</f>
        <v>**</v>
      </c>
      <c r="G581" s="69" t="str">
        <f>(IF('SlNr für Antrag §24a'!AL577&lt;&gt;"",'SlNr für Antrag §24a'!AL577&amp;K581,IF(K581&lt;&gt;"",K581,IF('SlNr für Antrag §24a'!V577="X","?","**"))))</f>
        <v>**</v>
      </c>
      <c r="H581" s="131"/>
      <c r="I581" s="124"/>
      <c r="J581" s="118">
        <f>'SlNr für Antrag §24a'!AM577</f>
        <v>0</v>
      </c>
      <c r="K581" s="121"/>
      <c r="L581" s="121" t="str">
        <f>'SlNr für Antrag §24a'!AT577</f>
        <v>Ja</v>
      </c>
      <c r="M581" s="161" t="str">
        <f>'SlNr für Antrag §24a'!AV577</f>
        <v>-</v>
      </c>
      <c r="N581" s="157" t="str">
        <f>IF('SlNr für Antrag §24a'!AU577&gt;0,"Wird auto. genehmigt!","")</f>
        <v/>
      </c>
      <c r="P581" s="96" t="str">
        <f>'SlNr für Antrag §24a'!AP577</f>
        <v/>
      </c>
      <c r="R581" s="143"/>
      <c r="S581" s="143"/>
      <c r="T581" s="143"/>
      <c r="U581" s="143"/>
      <c r="V581" s="143"/>
      <c r="W581" s="143"/>
      <c r="X581" s="143"/>
      <c r="Y581" s="143"/>
      <c r="Z581" s="143"/>
      <c r="AA581" s="143"/>
    </row>
    <row r="582" spans="1:27" x14ac:dyDescent="0.25">
      <c r="A582" s="70">
        <f>'SlNr für Antrag §24a'!B578</f>
        <v>31619</v>
      </c>
      <c r="B582" s="70" t="str">
        <f>'SlNr für Antrag §24a'!C578</f>
        <v>77</v>
      </c>
      <c r="C582" s="70" t="str">
        <f>IF('SlNr für Antrag §24a'!D578&lt;&gt;"",'SlNr für Antrag §24a'!D578,"")</f>
        <v>g</v>
      </c>
      <c r="D582" s="70" t="str">
        <f>'SlNr für Antrag §24a'!H578</f>
        <v>Gichtgasschlamm</v>
      </c>
      <c r="E582" s="70" t="str">
        <f>'SlNr für Antrag §24a'!I578</f>
        <v>gefährlich kontaminiert</v>
      </c>
      <c r="F582" s="69" t="str">
        <f>IF(AND('SlNr für Antrag §24a'!S578="x",'SlNr für Antrag §24a'!T578="x"),'SlNr für Antrag §24a'!U578,IF('SlNr für Antrag §24a'!S578="x","--",IF('SlNr für Antrag §24a'!T578="x",'SlNr für Antrag §24a'!U578,"**")))</f>
        <v>**</v>
      </c>
      <c r="G582" s="69" t="str">
        <f>(IF('SlNr für Antrag §24a'!AL578&lt;&gt;"",'SlNr für Antrag §24a'!AL578&amp;K582,IF(K582&lt;&gt;"",K582,IF('SlNr für Antrag §24a'!V578="X","?","**"))))</f>
        <v>**</v>
      </c>
      <c r="H582" s="131"/>
      <c r="I582" s="124"/>
      <c r="J582" s="118">
        <f>'SlNr für Antrag §24a'!AM578</f>
        <v>0</v>
      </c>
      <c r="K582" s="121"/>
      <c r="L582" s="121" t="str">
        <f>'SlNr für Antrag §24a'!AT578</f>
        <v>Ja</v>
      </c>
      <c r="M582" s="161" t="str">
        <f>'SlNr für Antrag §24a'!AV578</f>
        <v>-</v>
      </c>
      <c r="N582" s="157" t="str">
        <f>IF('SlNr für Antrag §24a'!AU578&gt;0,"Wird auto. genehmigt!","")</f>
        <v/>
      </c>
      <c r="P582" s="96" t="str">
        <f>'SlNr für Antrag §24a'!AP578</f>
        <v/>
      </c>
      <c r="R582" s="143"/>
      <c r="S582" s="143"/>
      <c r="T582" s="143"/>
      <c r="U582" s="143"/>
      <c r="V582" s="143"/>
      <c r="W582" s="143"/>
      <c r="X582" s="143"/>
      <c r="Y582" s="143"/>
      <c r="Z582" s="143"/>
      <c r="AA582" s="143"/>
    </row>
    <row r="583" spans="1:27" ht="22.8" x14ac:dyDescent="0.25">
      <c r="A583" s="70">
        <f>'SlNr für Antrag §24a'!B579</f>
        <v>31619</v>
      </c>
      <c r="B583" s="70" t="str">
        <f>'SlNr für Antrag §24a'!C579</f>
        <v>91</v>
      </c>
      <c r="C583" s="70" t="str">
        <f>IF('SlNr für Antrag §24a'!D579&lt;&gt;"",'SlNr für Antrag §24a'!D579,"")</f>
        <v/>
      </c>
      <c r="D583" s="70" t="str">
        <f>'SlNr für Antrag §24a'!H579</f>
        <v>Gichtgasschlamm</v>
      </c>
      <c r="E583" s="70" t="str">
        <f>'SlNr für Antrag §24a'!I579</f>
        <v>verfestigt, immobilisiert oder stabilisiert</v>
      </c>
      <c r="F583" s="69" t="str">
        <f>IF(AND('SlNr für Antrag §24a'!S579="x",'SlNr für Antrag §24a'!T579="x"),'SlNr für Antrag §24a'!U579,IF('SlNr für Antrag §24a'!S579="x","--",IF('SlNr für Antrag §24a'!T579="x",'SlNr für Antrag §24a'!U579,"**")))</f>
        <v>**</v>
      </c>
      <c r="G583" s="69" t="str">
        <f>(IF('SlNr für Antrag §24a'!AL579&lt;&gt;"",'SlNr für Antrag §24a'!AL579&amp;K583,IF(K583&lt;&gt;"",K583,IF('SlNr für Antrag §24a'!V579="X","?","**"))))</f>
        <v>**</v>
      </c>
      <c r="H583" s="131"/>
      <c r="I583" s="124"/>
      <c r="J583" s="118">
        <f>'SlNr für Antrag §24a'!AM579</f>
        <v>0</v>
      </c>
      <c r="K583" s="121"/>
      <c r="L583" s="121" t="str">
        <f>'SlNr für Antrag §24a'!AT579</f>
        <v>Ja</v>
      </c>
      <c r="M583" s="161" t="str">
        <f>'SlNr für Antrag §24a'!AV579</f>
        <v>-</v>
      </c>
      <c r="N583" s="157" t="str">
        <f>IF('SlNr für Antrag §24a'!AU579&gt;0,"Wird auto. genehmigt!","")</f>
        <v/>
      </c>
      <c r="P583" s="96" t="str">
        <f>'SlNr für Antrag §24a'!AP579</f>
        <v/>
      </c>
      <c r="R583" s="143"/>
      <c r="S583" s="143"/>
      <c r="T583" s="143"/>
      <c r="U583" s="143"/>
      <c r="V583" s="143"/>
      <c r="W583" s="143"/>
      <c r="X583" s="143"/>
      <c r="Y583" s="143"/>
      <c r="Z583" s="143"/>
      <c r="AA583" s="143"/>
    </row>
    <row r="584" spans="1:27" ht="34.200000000000003" x14ac:dyDescent="0.25">
      <c r="A584" s="70">
        <f>'SlNr für Antrag §24a'!B580</f>
        <v>31620</v>
      </c>
      <c r="B584" s="70" t="str">
        <f>'SlNr für Antrag §24a'!C580</f>
        <v/>
      </c>
      <c r="C584" s="70" t="str">
        <f>IF('SlNr für Antrag §24a'!D580&lt;&gt;"",'SlNr für Antrag §24a'!D580,"")</f>
        <v>g</v>
      </c>
      <c r="D584" s="70" t="str">
        <f>'SlNr für Antrag §24a'!H580</f>
        <v>Gipsschlamm mit produktionsspezifisch schädlichen Beimengungen</v>
      </c>
      <c r="E584" s="70" t="str">
        <f>'SlNr für Antrag §24a'!I580</f>
        <v xml:space="preserve"> </v>
      </c>
      <c r="F584" s="69" t="str">
        <f>IF(AND('SlNr für Antrag §24a'!S580="x",'SlNr für Antrag §24a'!T580="x"),'SlNr für Antrag §24a'!U580,IF('SlNr für Antrag §24a'!S580="x","--",IF('SlNr für Antrag §24a'!T580="x",'SlNr für Antrag §24a'!U580,"**")))</f>
        <v>**</v>
      </c>
      <c r="G584" s="69" t="str">
        <f>(IF('SlNr für Antrag §24a'!AL580&lt;&gt;"",'SlNr für Antrag §24a'!AL580&amp;K584,IF(K584&lt;&gt;"",K584,IF('SlNr für Antrag §24a'!V580="X","?","**"))))</f>
        <v>**</v>
      </c>
      <c r="H584" s="131"/>
      <c r="I584" s="124"/>
      <c r="J584" s="118">
        <f>'SlNr für Antrag §24a'!AM580</f>
        <v>0</v>
      </c>
      <c r="K584" s="121"/>
      <c r="L584" s="121" t="str">
        <f>'SlNr für Antrag §24a'!AT580</f>
        <v>Ja</v>
      </c>
      <c r="M584" s="161" t="str">
        <f>'SlNr für Antrag §24a'!AV580</f>
        <v>-</v>
      </c>
      <c r="N584" s="157" t="str">
        <f>IF('SlNr für Antrag §24a'!AU580&gt;0,"Wird auto. genehmigt!","")</f>
        <v/>
      </c>
      <c r="P584" s="96" t="str">
        <f>'SlNr für Antrag §24a'!AP580</f>
        <v/>
      </c>
      <c r="R584" s="143"/>
      <c r="S584" s="143"/>
      <c r="T584" s="143"/>
      <c r="U584" s="143"/>
      <c r="V584" s="143"/>
      <c r="W584" s="143"/>
      <c r="X584" s="143"/>
      <c r="Y584" s="143"/>
      <c r="Z584" s="143"/>
      <c r="AA584" s="143"/>
    </row>
    <row r="585" spans="1:27" ht="34.200000000000003" x14ac:dyDescent="0.25">
      <c r="A585" s="70">
        <f>'SlNr für Antrag §24a'!B581</f>
        <v>31620</v>
      </c>
      <c r="B585" s="70" t="str">
        <f>'SlNr für Antrag §24a'!C581</f>
        <v>91</v>
      </c>
      <c r="C585" s="70" t="str">
        <f>IF('SlNr für Antrag §24a'!D581&lt;&gt;"",'SlNr für Antrag §24a'!D581,"")</f>
        <v>g</v>
      </c>
      <c r="D585" s="70" t="str">
        <f>'SlNr für Antrag §24a'!H581</f>
        <v>Gipsschlamm mit produktionsspezifisch schädlichen Beimengungen</v>
      </c>
      <c r="E585" s="70" t="str">
        <f>'SlNr für Antrag §24a'!I581</f>
        <v>verfestigt, immobilisiert oder stabilisiert</v>
      </c>
      <c r="F585" s="69" t="str">
        <f>IF(AND('SlNr für Antrag §24a'!S581="x",'SlNr für Antrag §24a'!T581="x"),'SlNr für Antrag §24a'!U581,IF('SlNr für Antrag §24a'!S581="x","--",IF('SlNr für Antrag §24a'!T581="x",'SlNr für Antrag §24a'!U581,"**")))</f>
        <v>**</v>
      </c>
      <c r="G585" s="69" t="str">
        <f>(IF('SlNr für Antrag §24a'!AL581&lt;&gt;"",'SlNr für Antrag §24a'!AL581&amp;K585,IF(K585&lt;&gt;"",K585,IF('SlNr für Antrag §24a'!V581="X","?","**"))))</f>
        <v>**</v>
      </c>
      <c r="H585" s="131"/>
      <c r="I585" s="124"/>
      <c r="J585" s="118">
        <f>'SlNr für Antrag §24a'!AM581</f>
        <v>0</v>
      </c>
      <c r="K585" s="121"/>
      <c r="L585" s="121" t="str">
        <f>'SlNr für Antrag §24a'!AT581</f>
        <v>Ja</v>
      </c>
      <c r="M585" s="161" t="str">
        <f>'SlNr für Antrag §24a'!AV581</f>
        <v>-</v>
      </c>
      <c r="N585" s="157" t="str">
        <f>IF('SlNr für Antrag §24a'!AU581&gt;0,"Wird auto. genehmigt!","")</f>
        <v/>
      </c>
      <c r="P585" s="96" t="str">
        <f>'SlNr für Antrag §24a'!AP581</f>
        <v/>
      </c>
      <c r="R585" s="143"/>
      <c r="S585" s="143"/>
      <c r="T585" s="143"/>
      <c r="U585" s="143"/>
      <c r="V585" s="143"/>
      <c r="W585" s="143"/>
      <c r="X585" s="143"/>
      <c r="Y585" s="143"/>
      <c r="Z585" s="143"/>
      <c r="AA585" s="143"/>
    </row>
    <row r="586" spans="1:27" ht="34.200000000000003" x14ac:dyDescent="0.25">
      <c r="A586" s="70">
        <f>'SlNr für Antrag §24a'!B582</f>
        <v>31621</v>
      </c>
      <c r="B586" s="70" t="str">
        <f>'SlNr für Antrag §24a'!C582</f>
        <v/>
      </c>
      <c r="C586" s="70" t="str">
        <f>IF('SlNr für Antrag §24a'!D582&lt;&gt;"",'SlNr für Antrag §24a'!D582,"")</f>
        <v>g</v>
      </c>
      <c r="D586" s="70" t="str">
        <f>'SlNr für Antrag §24a'!H582</f>
        <v>Kalkschlamm mit produktionsspezifisch schädlichen Beimengungen</v>
      </c>
      <c r="E586" s="70" t="str">
        <f>'SlNr für Antrag §24a'!I582</f>
        <v xml:space="preserve"> </v>
      </c>
      <c r="F586" s="69" t="str">
        <f>IF(AND('SlNr für Antrag §24a'!S582="x",'SlNr für Antrag §24a'!T582="x"),'SlNr für Antrag §24a'!U582,IF('SlNr für Antrag §24a'!S582="x","--",IF('SlNr für Antrag §24a'!T582="x",'SlNr für Antrag §24a'!U582,"**")))</f>
        <v>**</v>
      </c>
      <c r="G586" s="69" t="str">
        <f>(IF('SlNr für Antrag §24a'!AL582&lt;&gt;"",'SlNr für Antrag §24a'!AL582&amp;K586,IF(K586&lt;&gt;"",K586,IF('SlNr für Antrag §24a'!V582="X","?","**"))))</f>
        <v>**</v>
      </c>
      <c r="H586" s="131"/>
      <c r="I586" s="124"/>
      <c r="J586" s="118">
        <f>'SlNr für Antrag §24a'!AM582</f>
        <v>0</v>
      </c>
      <c r="K586" s="121"/>
      <c r="L586" s="121" t="str">
        <f>'SlNr für Antrag §24a'!AT582</f>
        <v>Ja</v>
      </c>
      <c r="M586" s="161" t="str">
        <f>'SlNr für Antrag §24a'!AV582</f>
        <v>-</v>
      </c>
      <c r="N586" s="157" t="str">
        <f>IF('SlNr für Antrag §24a'!AU582&gt;0,"Wird auto. genehmigt!","")</f>
        <v/>
      </c>
      <c r="P586" s="96" t="str">
        <f>'SlNr für Antrag §24a'!AP582</f>
        <v/>
      </c>
      <c r="R586" s="143"/>
      <c r="S586" s="143"/>
      <c r="T586" s="143"/>
      <c r="U586" s="143"/>
      <c r="V586" s="143"/>
      <c r="W586" s="143"/>
      <c r="X586" s="143"/>
      <c r="Y586" s="143"/>
      <c r="Z586" s="143"/>
      <c r="AA586" s="143"/>
    </row>
    <row r="587" spans="1:27" ht="34.200000000000003" x14ac:dyDescent="0.25">
      <c r="A587" s="70">
        <f>'SlNr für Antrag §24a'!B583</f>
        <v>31621</v>
      </c>
      <c r="B587" s="70" t="str">
        <f>'SlNr für Antrag §24a'!C583</f>
        <v>91</v>
      </c>
      <c r="C587" s="70" t="str">
        <f>IF('SlNr für Antrag §24a'!D583&lt;&gt;"",'SlNr für Antrag §24a'!D583,"")</f>
        <v>g</v>
      </c>
      <c r="D587" s="70" t="str">
        <f>'SlNr für Antrag §24a'!H583</f>
        <v>Kalkschlamm mit produktionsspezifisch schädlichen Beimengungen</v>
      </c>
      <c r="E587" s="70" t="str">
        <f>'SlNr für Antrag §24a'!I583</f>
        <v>verfestigt, immobilisiert oder stabilisiert</v>
      </c>
      <c r="F587" s="69" t="str">
        <f>IF(AND('SlNr für Antrag §24a'!S583="x",'SlNr für Antrag §24a'!T583="x"),'SlNr für Antrag §24a'!U583,IF('SlNr für Antrag §24a'!S583="x","--",IF('SlNr für Antrag §24a'!T583="x",'SlNr für Antrag §24a'!U583,"**")))</f>
        <v>**</v>
      </c>
      <c r="G587" s="69" t="str">
        <f>(IF('SlNr für Antrag §24a'!AL583&lt;&gt;"",'SlNr für Antrag §24a'!AL583&amp;K587,IF(K587&lt;&gt;"",K587,IF('SlNr für Antrag §24a'!V583="X","?","**"))))</f>
        <v>**</v>
      </c>
      <c r="H587" s="131"/>
      <c r="I587" s="124"/>
      <c r="J587" s="118">
        <f>'SlNr für Antrag §24a'!AM583</f>
        <v>0</v>
      </c>
      <c r="K587" s="121"/>
      <c r="L587" s="121" t="str">
        <f>'SlNr für Antrag §24a'!AT583</f>
        <v>Ja</v>
      </c>
      <c r="M587" s="161" t="str">
        <f>'SlNr für Antrag §24a'!AV583</f>
        <v>-</v>
      </c>
      <c r="N587" s="157" t="str">
        <f>IF('SlNr für Antrag §24a'!AU583&gt;0,"Wird auto. genehmigt!","")</f>
        <v/>
      </c>
      <c r="P587" s="96" t="str">
        <f>'SlNr für Antrag §24a'!AP583</f>
        <v/>
      </c>
      <c r="R587" s="143"/>
      <c r="S587" s="143"/>
      <c r="T587" s="143"/>
      <c r="U587" s="143"/>
      <c r="V587" s="143"/>
      <c r="W587" s="143"/>
      <c r="X587" s="143"/>
      <c r="Y587" s="143"/>
      <c r="Z587" s="143"/>
      <c r="AA587" s="143"/>
    </row>
    <row r="588" spans="1:27" x14ac:dyDescent="0.25">
      <c r="A588" s="70">
        <f>'SlNr für Antrag §24a'!B584</f>
        <v>31622</v>
      </c>
      <c r="B588" s="70" t="str">
        <f>'SlNr für Antrag §24a'!C584</f>
        <v/>
      </c>
      <c r="C588" s="70" t="str">
        <f>IF('SlNr für Antrag §24a'!D584&lt;&gt;"",'SlNr für Antrag §24a'!D584,"")</f>
        <v/>
      </c>
      <c r="D588" s="70" t="str">
        <f>'SlNr für Antrag §24a'!H584</f>
        <v>Magnesiumoxidschlamm</v>
      </c>
      <c r="E588" s="70" t="str">
        <f>'SlNr für Antrag §24a'!I584</f>
        <v xml:space="preserve"> </v>
      </c>
      <c r="F588" s="69" t="str">
        <f>IF(AND('SlNr für Antrag §24a'!S584="x",'SlNr für Antrag §24a'!T584="x"),'SlNr für Antrag §24a'!U584,IF('SlNr für Antrag §24a'!S584="x","--",IF('SlNr für Antrag §24a'!T584="x",'SlNr für Antrag §24a'!U584,"**")))</f>
        <v>--</v>
      </c>
      <c r="G588" s="69" t="str">
        <f>(IF('SlNr für Antrag §24a'!AL584&lt;&gt;"",'SlNr für Antrag §24a'!AL584&amp;K588,IF(K588&lt;&gt;"",K588,IF('SlNr für Antrag §24a'!V584="X","?","**"))))</f>
        <v>**</v>
      </c>
      <c r="H588" s="131"/>
      <c r="I588" s="124"/>
      <c r="J588" s="118">
        <f>'SlNr für Antrag §24a'!AM584</f>
        <v>0</v>
      </c>
      <c r="K588" s="121"/>
      <c r="L588" s="121" t="str">
        <f>'SlNr für Antrag §24a'!AT584</f>
        <v>Nein</v>
      </c>
      <c r="M588" s="161" t="str">
        <f>'SlNr für Antrag §24a'!AV584</f>
        <v>-</v>
      </c>
      <c r="N588" s="157" t="str">
        <f>IF('SlNr für Antrag §24a'!AU584&gt;0,"Wird auto. genehmigt!","")</f>
        <v/>
      </c>
      <c r="P588" s="96" t="str">
        <f>'SlNr für Antrag §24a'!AP584</f>
        <v>X</v>
      </c>
      <c r="R588" s="143"/>
      <c r="S588" s="143"/>
      <c r="T588" s="143"/>
      <c r="U588" s="143"/>
      <c r="V588" s="143"/>
      <c r="W588" s="143"/>
      <c r="X588" s="143"/>
      <c r="Y588" s="143"/>
      <c r="Z588" s="143"/>
      <c r="AA588" s="143"/>
    </row>
    <row r="589" spans="1:27" x14ac:dyDescent="0.25">
      <c r="A589" s="70">
        <f>'SlNr für Antrag §24a'!B585</f>
        <v>31622</v>
      </c>
      <c r="B589" s="70" t="str">
        <f>'SlNr für Antrag §24a'!C585</f>
        <v>77</v>
      </c>
      <c r="C589" s="70" t="str">
        <f>IF('SlNr für Antrag §24a'!D585&lt;&gt;"",'SlNr für Antrag §24a'!D585,"")</f>
        <v>g</v>
      </c>
      <c r="D589" s="70" t="str">
        <f>'SlNr für Antrag §24a'!H585</f>
        <v>Magnesiumoxidschlamm</v>
      </c>
      <c r="E589" s="70" t="str">
        <f>'SlNr für Antrag §24a'!I585</f>
        <v>gefährlich kontaminiert</v>
      </c>
      <c r="F589" s="69" t="str">
        <f>IF(AND('SlNr für Antrag §24a'!S585="x",'SlNr für Antrag §24a'!T585="x"),'SlNr für Antrag §24a'!U585,IF('SlNr für Antrag §24a'!S585="x","--",IF('SlNr für Antrag §24a'!T585="x",'SlNr für Antrag §24a'!U585,"**")))</f>
        <v>**</v>
      </c>
      <c r="G589" s="69" t="str">
        <f>(IF('SlNr für Antrag §24a'!AL585&lt;&gt;"",'SlNr für Antrag §24a'!AL585&amp;K589,IF(K589&lt;&gt;"",K589,IF('SlNr für Antrag §24a'!V585="X","?","**"))))</f>
        <v>**</v>
      </c>
      <c r="H589" s="131"/>
      <c r="I589" s="124"/>
      <c r="J589" s="118">
        <f>'SlNr für Antrag §24a'!AM585</f>
        <v>0</v>
      </c>
      <c r="K589" s="121"/>
      <c r="L589" s="121" t="str">
        <f>'SlNr für Antrag §24a'!AT585</f>
        <v>Ja</v>
      </c>
      <c r="M589" s="161" t="str">
        <f>'SlNr für Antrag §24a'!AV585</f>
        <v>-</v>
      </c>
      <c r="N589" s="157" t="str">
        <f>IF('SlNr für Antrag §24a'!AU585&gt;0,"Wird auto. genehmigt!","")</f>
        <v/>
      </c>
      <c r="P589" s="96" t="str">
        <f>'SlNr für Antrag §24a'!AP585</f>
        <v/>
      </c>
      <c r="R589" s="143"/>
      <c r="S589" s="143"/>
      <c r="T589" s="143"/>
      <c r="U589" s="143"/>
      <c r="V589" s="143"/>
      <c r="W589" s="143"/>
      <c r="X589" s="143"/>
      <c r="Y589" s="143"/>
      <c r="Z589" s="143"/>
      <c r="AA589" s="143"/>
    </row>
    <row r="590" spans="1:27" ht="22.8" x14ac:dyDescent="0.25">
      <c r="A590" s="70">
        <f>'SlNr für Antrag §24a'!B586</f>
        <v>31622</v>
      </c>
      <c r="B590" s="70" t="str">
        <f>'SlNr für Antrag §24a'!C586</f>
        <v>91</v>
      </c>
      <c r="C590" s="70" t="str">
        <f>IF('SlNr für Antrag §24a'!D586&lt;&gt;"",'SlNr für Antrag §24a'!D586,"")</f>
        <v/>
      </c>
      <c r="D590" s="70" t="str">
        <f>'SlNr für Antrag §24a'!H586</f>
        <v>Magnesiumoxidschlamm</v>
      </c>
      <c r="E590" s="70" t="str">
        <f>'SlNr für Antrag §24a'!I586</f>
        <v>verfestigt, immobilisiert oder stabilisiert</v>
      </c>
      <c r="F590" s="69" t="str">
        <f>IF(AND('SlNr für Antrag §24a'!S586="x",'SlNr für Antrag §24a'!T586="x"),'SlNr für Antrag §24a'!U586,IF('SlNr für Antrag §24a'!S586="x","--",IF('SlNr für Antrag §24a'!T586="x",'SlNr für Antrag §24a'!U586,"**")))</f>
        <v>**</v>
      </c>
      <c r="G590" s="69" t="str">
        <f>(IF('SlNr für Antrag §24a'!AL586&lt;&gt;"",'SlNr für Antrag §24a'!AL586&amp;K590,IF(K590&lt;&gt;"",K590,IF('SlNr für Antrag §24a'!V586="X","?","**"))))</f>
        <v>**</v>
      </c>
      <c r="H590" s="131"/>
      <c r="I590" s="124"/>
      <c r="J590" s="118">
        <f>'SlNr für Antrag §24a'!AM586</f>
        <v>0</v>
      </c>
      <c r="K590" s="121"/>
      <c r="L590" s="121" t="str">
        <f>'SlNr für Antrag §24a'!AT586</f>
        <v>Ja</v>
      </c>
      <c r="M590" s="161" t="str">
        <f>'SlNr für Antrag §24a'!AV586</f>
        <v>-</v>
      </c>
      <c r="N590" s="157" t="str">
        <f>IF('SlNr für Antrag §24a'!AU586&gt;0,"Wird auto. genehmigt!","")</f>
        <v/>
      </c>
      <c r="P590" s="96" t="str">
        <f>'SlNr für Antrag §24a'!AP586</f>
        <v/>
      </c>
      <c r="R590" s="143"/>
      <c r="S590" s="143"/>
      <c r="T590" s="143"/>
      <c r="U590" s="143"/>
      <c r="V590" s="143"/>
      <c r="W590" s="143"/>
      <c r="X590" s="143"/>
      <c r="Y590" s="143"/>
      <c r="Z590" s="143"/>
      <c r="AA590" s="143"/>
    </row>
    <row r="591" spans="1:27" ht="22.8" x14ac:dyDescent="0.25">
      <c r="A591" s="70">
        <f>'SlNr für Antrag §24a'!B587</f>
        <v>31624</v>
      </c>
      <c r="B591" s="70" t="str">
        <f>'SlNr für Antrag §24a'!C587</f>
        <v/>
      </c>
      <c r="C591" s="70" t="str">
        <f>IF('SlNr für Antrag §24a'!D587&lt;&gt;"",'SlNr für Antrag §24a'!D587,"")</f>
        <v/>
      </c>
      <c r="D591" s="70" t="str">
        <f>'SlNr für Antrag §24a'!H587</f>
        <v>Eisenoxidschlamm aus Reduktionsprozessen</v>
      </c>
      <c r="E591" s="70" t="str">
        <f>'SlNr für Antrag §24a'!I587</f>
        <v xml:space="preserve"> </v>
      </c>
      <c r="F591" s="69" t="str">
        <f>IF(AND('SlNr für Antrag §24a'!S587="x",'SlNr für Antrag §24a'!T587="x"),'SlNr für Antrag §24a'!U587,IF('SlNr für Antrag §24a'!S587="x","--",IF('SlNr für Antrag §24a'!T587="x",'SlNr für Antrag §24a'!U587,"**")))</f>
        <v>--</v>
      </c>
      <c r="G591" s="69" t="str">
        <f>(IF('SlNr für Antrag §24a'!AL587&lt;&gt;"",'SlNr für Antrag §24a'!AL587&amp;K591,IF(K591&lt;&gt;"",K591,IF('SlNr für Antrag §24a'!V587="X","?","**"))))</f>
        <v>**</v>
      </c>
      <c r="H591" s="131"/>
      <c r="I591" s="124"/>
      <c r="J591" s="118">
        <f>'SlNr für Antrag §24a'!AM587</f>
        <v>0</v>
      </c>
      <c r="K591" s="121"/>
      <c r="L591" s="121" t="str">
        <f>'SlNr für Antrag §24a'!AT587</f>
        <v>Nein</v>
      </c>
      <c r="M591" s="161" t="str">
        <f>'SlNr für Antrag §24a'!AV587</f>
        <v>-</v>
      </c>
      <c r="N591" s="157" t="str">
        <f>IF('SlNr für Antrag §24a'!AU587&gt;0,"Wird auto. genehmigt!","")</f>
        <v/>
      </c>
      <c r="P591" s="96" t="str">
        <f>'SlNr für Antrag §24a'!AP587</f>
        <v>X</v>
      </c>
      <c r="R591" s="143"/>
      <c r="S591" s="143"/>
      <c r="T591" s="143"/>
      <c r="U591" s="143"/>
      <c r="V591" s="143"/>
      <c r="W591" s="143"/>
      <c r="X591" s="143"/>
      <c r="Y591" s="143"/>
      <c r="Z591" s="143"/>
      <c r="AA591" s="143"/>
    </row>
    <row r="592" spans="1:27" ht="22.8" x14ac:dyDescent="0.25">
      <c r="A592" s="70">
        <f>'SlNr für Antrag §24a'!B588</f>
        <v>31624</v>
      </c>
      <c r="B592" s="70" t="str">
        <f>'SlNr für Antrag §24a'!C588</f>
        <v>77</v>
      </c>
      <c r="C592" s="70" t="str">
        <f>IF('SlNr für Antrag §24a'!D588&lt;&gt;"",'SlNr für Antrag §24a'!D588,"")</f>
        <v>g</v>
      </c>
      <c r="D592" s="70" t="str">
        <f>'SlNr für Antrag §24a'!H588</f>
        <v>Eisenoxidschlamm aus Reduktionsprozessen</v>
      </c>
      <c r="E592" s="70" t="str">
        <f>'SlNr für Antrag §24a'!I588</f>
        <v>gefährlich kontaminiert</v>
      </c>
      <c r="F592" s="69" t="str">
        <f>IF(AND('SlNr für Antrag §24a'!S588="x",'SlNr für Antrag §24a'!T588="x"),'SlNr für Antrag §24a'!U588,IF('SlNr für Antrag §24a'!S588="x","--",IF('SlNr für Antrag §24a'!T588="x",'SlNr für Antrag §24a'!U588,"**")))</f>
        <v>**</v>
      </c>
      <c r="G592" s="69" t="str">
        <f>(IF('SlNr für Antrag §24a'!AL588&lt;&gt;"",'SlNr für Antrag §24a'!AL588&amp;K592,IF(K592&lt;&gt;"",K592,IF('SlNr für Antrag §24a'!V588="X","?","**"))))</f>
        <v>**</v>
      </c>
      <c r="H592" s="131"/>
      <c r="I592" s="124"/>
      <c r="J592" s="118">
        <f>'SlNr für Antrag §24a'!AM588</f>
        <v>0</v>
      </c>
      <c r="K592" s="121"/>
      <c r="L592" s="121" t="str">
        <f>'SlNr für Antrag §24a'!AT588</f>
        <v>Ja</v>
      </c>
      <c r="M592" s="161" t="str">
        <f>'SlNr für Antrag §24a'!AV588</f>
        <v>-</v>
      </c>
      <c r="N592" s="157" t="str">
        <f>IF('SlNr für Antrag §24a'!AU588&gt;0,"Wird auto. genehmigt!","")</f>
        <v/>
      </c>
      <c r="P592" s="96" t="str">
        <f>'SlNr für Antrag §24a'!AP588</f>
        <v/>
      </c>
      <c r="R592" s="143"/>
      <c r="S592" s="143"/>
      <c r="T592" s="143"/>
      <c r="U592" s="143"/>
      <c r="V592" s="143"/>
      <c r="W592" s="143"/>
      <c r="X592" s="143"/>
      <c r="Y592" s="143"/>
      <c r="Z592" s="143"/>
      <c r="AA592" s="143"/>
    </row>
    <row r="593" spans="1:27" ht="22.8" x14ac:dyDescent="0.25">
      <c r="A593" s="70">
        <f>'SlNr für Antrag §24a'!B589</f>
        <v>31624</v>
      </c>
      <c r="B593" s="70" t="str">
        <f>'SlNr für Antrag §24a'!C589</f>
        <v>91</v>
      </c>
      <c r="C593" s="70" t="str">
        <f>IF('SlNr für Antrag §24a'!D589&lt;&gt;"",'SlNr für Antrag §24a'!D589,"")</f>
        <v/>
      </c>
      <c r="D593" s="70" t="str">
        <f>'SlNr für Antrag §24a'!H589</f>
        <v>Eisenoxidschlamm aus Reduktionsprozessen</v>
      </c>
      <c r="E593" s="70" t="str">
        <f>'SlNr für Antrag §24a'!I589</f>
        <v>verfestigt, immobilisiert oder stabilisiert</v>
      </c>
      <c r="F593" s="69" t="str">
        <f>IF(AND('SlNr für Antrag §24a'!S589="x",'SlNr für Antrag §24a'!T589="x"),'SlNr für Antrag §24a'!U589,IF('SlNr für Antrag §24a'!S589="x","--",IF('SlNr für Antrag §24a'!T589="x",'SlNr für Antrag §24a'!U589,"**")))</f>
        <v>**</v>
      </c>
      <c r="G593" s="69" t="str">
        <f>(IF('SlNr für Antrag §24a'!AL589&lt;&gt;"",'SlNr für Antrag §24a'!AL589&amp;K593,IF(K593&lt;&gt;"",K593,IF('SlNr für Antrag §24a'!V589="X","?","**"))))</f>
        <v>**</v>
      </c>
      <c r="H593" s="131"/>
      <c r="I593" s="124"/>
      <c r="J593" s="118">
        <f>'SlNr für Antrag §24a'!AM589</f>
        <v>0</v>
      </c>
      <c r="K593" s="121"/>
      <c r="L593" s="121" t="str">
        <f>'SlNr für Antrag §24a'!AT589</f>
        <v>Ja</v>
      </c>
      <c r="M593" s="161" t="str">
        <f>'SlNr für Antrag §24a'!AV589</f>
        <v>-</v>
      </c>
      <c r="N593" s="157" t="str">
        <f>IF('SlNr für Antrag §24a'!AU589&gt;0,"Wird auto. genehmigt!","")</f>
        <v/>
      </c>
      <c r="P593" s="96" t="str">
        <f>'SlNr für Antrag §24a'!AP589</f>
        <v/>
      </c>
      <c r="R593" s="143"/>
      <c r="S593" s="143"/>
      <c r="T593" s="143"/>
      <c r="U593" s="143"/>
      <c r="V593" s="143"/>
      <c r="W593" s="143"/>
      <c r="X593" s="143"/>
      <c r="Y593" s="143"/>
      <c r="Z593" s="143"/>
      <c r="AA593" s="143"/>
    </row>
    <row r="594" spans="1:27" ht="22.8" x14ac:dyDescent="0.25">
      <c r="A594" s="70">
        <f>'SlNr für Antrag §24a'!B590</f>
        <v>31625</v>
      </c>
      <c r="B594" s="70" t="str">
        <f>'SlNr für Antrag §24a'!C590</f>
        <v/>
      </c>
      <c r="C594" s="70" t="str">
        <f>IF('SlNr für Antrag §24a'!D590&lt;&gt;"",'SlNr für Antrag §24a'!D590,"")</f>
        <v/>
      </c>
      <c r="D594" s="70" t="str">
        <f>'SlNr für Antrag §24a'!H590</f>
        <v>Erdschlamm, Sandschlamm, Schlitzwandaushub</v>
      </c>
      <c r="E594" s="70" t="str">
        <f>'SlNr für Antrag §24a'!I590</f>
        <v xml:space="preserve"> </v>
      </c>
      <c r="F594" s="69" t="str">
        <f>IF(AND('SlNr für Antrag §24a'!S590="x",'SlNr für Antrag §24a'!T590="x"),'SlNr für Antrag §24a'!U590,IF('SlNr für Antrag §24a'!S590="x","--",IF('SlNr für Antrag §24a'!T590="x",'SlNr für Antrag §24a'!U590,"**")))</f>
        <v>--</v>
      </c>
      <c r="G594" s="69" t="str">
        <f>(IF('SlNr für Antrag §24a'!AL590&lt;&gt;"",'SlNr für Antrag §24a'!AL590&amp;K594,IF(K594&lt;&gt;"",K594,IF('SlNr für Antrag §24a'!V590="X","?","**"))))</f>
        <v>**</v>
      </c>
      <c r="H594" s="131"/>
      <c r="I594" s="124"/>
      <c r="J594" s="118">
        <f>'SlNr für Antrag §24a'!AM590</f>
        <v>0</v>
      </c>
      <c r="K594" s="121"/>
      <c r="L594" s="121" t="str">
        <f>'SlNr für Antrag §24a'!AT590</f>
        <v>Nein</v>
      </c>
      <c r="M594" s="161" t="str">
        <f>'SlNr für Antrag §24a'!AV590</f>
        <v>-</v>
      </c>
      <c r="N594" s="157" t="str">
        <f>IF('SlNr für Antrag §24a'!AU590&gt;0,"Wird auto. genehmigt!","")</f>
        <v/>
      </c>
      <c r="P594" s="96" t="str">
        <f>'SlNr für Antrag §24a'!AP590</f>
        <v>X</v>
      </c>
      <c r="R594" s="143"/>
      <c r="S594" s="143"/>
      <c r="T594" s="143"/>
      <c r="U594" s="143"/>
      <c r="V594" s="143"/>
      <c r="W594" s="143"/>
      <c r="X594" s="143"/>
      <c r="Y594" s="143"/>
      <c r="Z594" s="143"/>
      <c r="AA594" s="143"/>
    </row>
    <row r="595" spans="1:27" ht="22.8" x14ac:dyDescent="0.25">
      <c r="A595" s="70">
        <f>'SlNr für Antrag §24a'!B591</f>
        <v>31625</v>
      </c>
      <c r="B595" s="70" t="str">
        <f>'SlNr für Antrag §24a'!C591</f>
        <v>77</v>
      </c>
      <c r="C595" s="70" t="str">
        <f>IF('SlNr für Antrag §24a'!D591&lt;&gt;"",'SlNr für Antrag §24a'!D591,"")</f>
        <v>g</v>
      </c>
      <c r="D595" s="70" t="str">
        <f>'SlNr für Antrag §24a'!H591</f>
        <v>Erdschlamm, Sandschlamm, Schlitzwandaushub</v>
      </c>
      <c r="E595" s="70" t="str">
        <f>'SlNr für Antrag §24a'!I591</f>
        <v>gefährlich kontaminiert</v>
      </c>
      <c r="F595" s="69" t="str">
        <f>IF(AND('SlNr für Antrag §24a'!S591="x",'SlNr für Antrag §24a'!T591="x"),'SlNr für Antrag §24a'!U591,IF('SlNr für Antrag §24a'!S591="x","--",IF('SlNr für Antrag §24a'!T591="x",'SlNr für Antrag §24a'!U591,"**")))</f>
        <v>**</v>
      </c>
      <c r="G595" s="69" t="str">
        <f>(IF('SlNr für Antrag §24a'!AL591&lt;&gt;"",'SlNr für Antrag §24a'!AL591&amp;K595,IF(K595&lt;&gt;"",K595,IF('SlNr für Antrag §24a'!V591="X","?","**"))))</f>
        <v>**</v>
      </c>
      <c r="H595" s="131"/>
      <c r="I595" s="124"/>
      <c r="J595" s="118">
        <f>'SlNr für Antrag §24a'!AM591</f>
        <v>0</v>
      </c>
      <c r="K595" s="121"/>
      <c r="L595" s="121" t="str">
        <f>'SlNr für Antrag §24a'!AT591</f>
        <v>Ja</v>
      </c>
      <c r="M595" s="161" t="str">
        <f>'SlNr für Antrag §24a'!AV591</f>
        <v>-</v>
      </c>
      <c r="N595" s="157" t="str">
        <f>IF('SlNr für Antrag §24a'!AU591&gt;0,"Wird auto. genehmigt!","")</f>
        <v/>
      </c>
      <c r="P595" s="96" t="str">
        <f>'SlNr für Antrag §24a'!AP591</f>
        <v/>
      </c>
      <c r="R595" s="143"/>
      <c r="S595" s="143"/>
      <c r="T595" s="143"/>
      <c r="U595" s="143"/>
      <c r="V595" s="143"/>
      <c r="W595" s="143"/>
      <c r="X595" s="143"/>
      <c r="Y595" s="143"/>
      <c r="Z595" s="143"/>
      <c r="AA595" s="143"/>
    </row>
    <row r="596" spans="1:27" ht="22.8" x14ac:dyDescent="0.25">
      <c r="A596" s="70">
        <f>'SlNr für Antrag §24a'!B592</f>
        <v>31625</v>
      </c>
      <c r="B596" s="70" t="str">
        <f>'SlNr für Antrag §24a'!C592</f>
        <v>91</v>
      </c>
      <c r="C596" s="70" t="str">
        <f>IF('SlNr für Antrag §24a'!D592&lt;&gt;"",'SlNr für Antrag §24a'!D592,"")</f>
        <v/>
      </c>
      <c r="D596" s="70" t="str">
        <f>'SlNr für Antrag §24a'!H592</f>
        <v>Erdschlamm, Sandschlamm, Schlitzwandaushub</v>
      </c>
      <c r="E596" s="70" t="str">
        <f>'SlNr für Antrag §24a'!I592</f>
        <v>verfestigt, immobilisiert oder stabilisiert</v>
      </c>
      <c r="F596" s="69" t="str">
        <f>IF(AND('SlNr für Antrag §24a'!S592="x",'SlNr für Antrag §24a'!T592="x"),'SlNr für Antrag §24a'!U592,IF('SlNr für Antrag §24a'!S592="x","--",IF('SlNr für Antrag §24a'!T592="x",'SlNr für Antrag §24a'!U592,"**")))</f>
        <v>**</v>
      </c>
      <c r="G596" s="69" t="str">
        <f>(IF('SlNr für Antrag §24a'!AL592&lt;&gt;"",'SlNr für Antrag §24a'!AL592&amp;K596,IF(K596&lt;&gt;"",K596,IF('SlNr für Antrag §24a'!V592="X","?","**"))))</f>
        <v>**</v>
      </c>
      <c r="H596" s="131"/>
      <c r="I596" s="124"/>
      <c r="J596" s="118">
        <f>'SlNr für Antrag §24a'!AM592</f>
        <v>0</v>
      </c>
      <c r="K596" s="121"/>
      <c r="L596" s="121" t="str">
        <f>'SlNr für Antrag §24a'!AT592</f>
        <v>Ja</v>
      </c>
      <c r="M596" s="161" t="str">
        <f>'SlNr für Antrag §24a'!AV592</f>
        <v>-</v>
      </c>
      <c r="N596" s="157" t="str">
        <f>IF('SlNr für Antrag §24a'!AU592&gt;0,"Wird auto. genehmigt!","")</f>
        <v/>
      </c>
      <c r="P596" s="96" t="str">
        <f>'SlNr für Antrag §24a'!AP592</f>
        <v/>
      </c>
      <c r="R596" s="143"/>
      <c r="S596" s="143"/>
      <c r="T596" s="143"/>
      <c r="U596" s="143"/>
      <c r="V596" s="143"/>
      <c r="W596" s="143"/>
      <c r="X596" s="143"/>
      <c r="Y596" s="143"/>
      <c r="Z596" s="143"/>
      <c r="AA596" s="143"/>
    </row>
    <row r="597" spans="1:27" ht="22.8" x14ac:dyDescent="0.25">
      <c r="A597" s="70">
        <f>'SlNr für Antrag §24a'!B593</f>
        <v>31626</v>
      </c>
      <c r="B597" s="70" t="str">
        <f>'SlNr für Antrag §24a'!C593</f>
        <v/>
      </c>
      <c r="C597" s="70" t="str">
        <f>IF('SlNr für Antrag §24a'!D593&lt;&gt;"",'SlNr für Antrag §24a'!D593,"")</f>
        <v>g</v>
      </c>
      <c r="D597" s="70" t="str">
        <f>'SlNr für Antrag §24a'!H593</f>
        <v>Schlamm aus der Nichteisenmetall-Erzeugung</v>
      </c>
      <c r="E597" s="70" t="str">
        <f>'SlNr für Antrag §24a'!I593</f>
        <v xml:space="preserve"> </v>
      </c>
      <c r="F597" s="69" t="str">
        <f>IF(AND('SlNr für Antrag §24a'!S593="x",'SlNr für Antrag §24a'!T593="x"),'SlNr für Antrag §24a'!U593,IF('SlNr für Antrag §24a'!S593="x","--",IF('SlNr für Antrag §24a'!T593="x",'SlNr für Antrag §24a'!U593,"**")))</f>
        <v>**</v>
      </c>
      <c r="G597" s="69" t="str">
        <f>(IF('SlNr für Antrag §24a'!AL593&lt;&gt;"",'SlNr für Antrag §24a'!AL593&amp;K597,IF(K597&lt;&gt;"",K597,IF('SlNr für Antrag §24a'!V593="X","?","**"))))</f>
        <v>**</v>
      </c>
      <c r="H597" s="131"/>
      <c r="I597" s="124"/>
      <c r="J597" s="118">
        <f>'SlNr für Antrag §24a'!AM593</f>
        <v>0</v>
      </c>
      <c r="K597" s="121"/>
      <c r="L597" s="121" t="str">
        <f>'SlNr für Antrag §24a'!AT593</f>
        <v>Ja</v>
      </c>
      <c r="M597" s="161" t="str">
        <f>'SlNr für Antrag §24a'!AV593</f>
        <v>-</v>
      </c>
      <c r="N597" s="157" t="str">
        <f>IF('SlNr für Antrag §24a'!AU593&gt;0,"Wird auto. genehmigt!","")</f>
        <v/>
      </c>
      <c r="P597" s="96" t="str">
        <f>'SlNr für Antrag §24a'!AP593</f>
        <v/>
      </c>
      <c r="R597" s="143"/>
      <c r="S597" s="143"/>
      <c r="T597" s="143"/>
      <c r="U597" s="143"/>
      <c r="V597" s="143"/>
      <c r="W597" s="143"/>
      <c r="X597" s="143"/>
      <c r="Y597" s="143"/>
      <c r="Z597" s="143"/>
      <c r="AA597" s="143"/>
    </row>
    <row r="598" spans="1:27" ht="22.8" x14ac:dyDescent="0.25">
      <c r="A598" s="70">
        <f>'SlNr für Antrag §24a'!B594</f>
        <v>31626</v>
      </c>
      <c r="B598" s="70" t="str">
        <f>'SlNr für Antrag §24a'!C594</f>
        <v>88</v>
      </c>
      <c r="C598" s="70" t="str">
        <f>IF('SlNr für Antrag §24a'!D594&lt;&gt;"",'SlNr für Antrag §24a'!D594,"")</f>
        <v/>
      </c>
      <c r="D598" s="70" t="str">
        <f>'SlNr für Antrag §24a'!H594</f>
        <v>Schlamm aus der Nichteisenmetall-Erzeugung</v>
      </c>
      <c r="E598" s="70" t="str">
        <f>'SlNr für Antrag §24a'!I594</f>
        <v>ausgestuft</v>
      </c>
      <c r="F598" s="69" t="str">
        <f>IF(AND('SlNr für Antrag §24a'!S594="x",'SlNr für Antrag §24a'!T594="x"),'SlNr für Antrag §24a'!U594,IF('SlNr für Antrag §24a'!S594="x","--",IF('SlNr für Antrag §24a'!T594="x",'SlNr für Antrag §24a'!U594,"**")))</f>
        <v>**</v>
      </c>
      <c r="G598" s="69" t="str">
        <f>(IF('SlNr für Antrag §24a'!AL594&lt;&gt;"",'SlNr für Antrag §24a'!AL594&amp;K598,IF(K598&lt;&gt;"",K598,IF('SlNr für Antrag §24a'!V594="X","?","**"))))</f>
        <v>**</v>
      </c>
      <c r="H598" s="131"/>
      <c r="I598" s="124"/>
      <c r="J598" s="118">
        <f>'SlNr für Antrag §24a'!AM594</f>
        <v>0</v>
      </c>
      <c r="K598" s="121"/>
      <c r="L598" s="121" t="str">
        <f>'SlNr für Antrag §24a'!AT594</f>
        <v>Ja</v>
      </c>
      <c r="M598" s="161" t="str">
        <f>'SlNr für Antrag §24a'!AV594</f>
        <v>-</v>
      </c>
      <c r="N598" s="157" t="str">
        <f>IF('SlNr für Antrag §24a'!AU594&gt;0,"Wird auto. genehmigt!","")</f>
        <v/>
      </c>
      <c r="P598" s="96" t="str">
        <f>'SlNr für Antrag §24a'!AP594</f>
        <v/>
      </c>
      <c r="R598" s="143"/>
      <c r="S598" s="143"/>
      <c r="T598" s="143"/>
      <c r="U598" s="143"/>
      <c r="V598" s="143"/>
      <c r="W598" s="143"/>
      <c r="X598" s="143"/>
      <c r="Y598" s="143"/>
      <c r="Z598" s="143"/>
      <c r="AA598" s="143"/>
    </row>
    <row r="599" spans="1:27" ht="22.8" x14ac:dyDescent="0.25">
      <c r="A599" s="70">
        <f>'SlNr für Antrag §24a'!B595</f>
        <v>31626</v>
      </c>
      <c r="B599" s="70" t="str">
        <f>'SlNr für Antrag §24a'!C595</f>
        <v>91</v>
      </c>
      <c r="C599" s="70" t="str">
        <f>IF('SlNr für Antrag §24a'!D595&lt;&gt;"",'SlNr für Antrag §24a'!D595,"")</f>
        <v>g</v>
      </c>
      <c r="D599" s="70" t="str">
        <f>'SlNr für Antrag §24a'!H595</f>
        <v>Schlamm aus der Nichteisenmetall-Erzeugung</v>
      </c>
      <c r="E599" s="70" t="str">
        <f>'SlNr für Antrag §24a'!I595</f>
        <v>verfestigt, immobilisiert oder stabilisiert</v>
      </c>
      <c r="F599" s="69" t="str">
        <f>IF(AND('SlNr für Antrag §24a'!S595="x",'SlNr für Antrag §24a'!T595="x"),'SlNr für Antrag §24a'!U595,IF('SlNr für Antrag §24a'!S595="x","--",IF('SlNr für Antrag §24a'!T595="x",'SlNr für Antrag §24a'!U595,"**")))</f>
        <v>**</v>
      </c>
      <c r="G599" s="69" t="str">
        <f>(IF('SlNr für Antrag §24a'!AL595&lt;&gt;"",'SlNr für Antrag §24a'!AL595&amp;K599,IF(K599&lt;&gt;"",K599,IF('SlNr für Antrag §24a'!V595="X","?","**"))))</f>
        <v>**</v>
      </c>
      <c r="H599" s="131"/>
      <c r="I599" s="124"/>
      <c r="J599" s="118">
        <f>'SlNr für Antrag §24a'!AM595</f>
        <v>0</v>
      </c>
      <c r="K599" s="121"/>
      <c r="L599" s="121" t="str">
        <f>'SlNr für Antrag §24a'!AT595</f>
        <v>Ja</v>
      </c>
      <c r="M599" s="161" t="str">
        <f>'SlNr für Antrag §24a'!AV595</f>
        <v>-</v>
      </c>
      <c r="N599" s="157" t="str">
        <f>IF('SlNr für Antrag §24a'!AU595&gt;0,"Wird auto. genehmigt!","")</f>
        <v/>
      </c>
      <c r="P599" s="96" t="str">
        <f>'SlNr für Antrag §24a'!AP595</f>
        <v/>
      </c>
      <c r="R599" s="143"/>
      <c r="S599" s="143"/>
      <c r="T599" s="143"/>
      <c r="U599" s="143"/>
      <c r="V599" s="143"/>
      <c r="W599" s="143"/>
      <c r="X599" s="143"/>
      <c r="Y599" s="143"/>
      <c r="Z599" s="143"/>
      <c r="AA599" s="143"/>
    </row>
    <row r="600" spans="1:27" x14ac:dyDescent="0.25">
      <c r="A600" s="70">
        <f>'SlNr für Antrag §24a'!B596</f>
        <v>31627</v>
      </c>
      <c r="B600" s="70" t="str">
        <f>'SlNr für Antrag §24a'!C596</f>
        <v/>
      </c>
      <c r="C600" s="70" t="str">
        <f>IF('SlNr für Antrag §24a'!D596&lt;&gt;"",'SlNr für Antrag §24a'!D596,"")</f>
        <v/>
      </c>
      <c r="D600" s="70" t="str">
        <f>'SlNr für Antrag §24a'!H596</f>
        <v>Aluminiumoxidschlamm</v>
      </c>
      <c r="E600" s="70" t="str">
        <f>'SlNr für Antrag §24a'!I596</f>
        <v xml:space="preserve"> </v>
      </c>
      <c r="F600" s="69" t="str">
        <f>IF(AND('SlNr für Antrag §24a'!S596="x",'SlNr für Antrag §24a'!T596="x"),'SlNr für Antrag §24a'!U596,IF('SlNr für Antrag §24a'!S596="x","--",IF('SlNr für Antrag §24a'!T596="x",'SlNr für Antrag §24a'!U596,"**")))</f>
        <v>--</v>
      </c>
      <c r="G600" s="69" t="str">
        <f>(IF('SlNr für Antrag §24a'!AL596&lt;&gt;"",'SlNr für Antrag §24a'!AL596&amp;K600,IF(K600&lt;&gt;"",K600,IF('SlNr für Antrag §24a'!V596="X","?","**"))))</f>
        <v>**</v>
      </c>
      <c r="H600" s="131"/>
      <c r="I600" s="124"/>
      <c r="J600" s="118">
        <f>'SlNr für Antrag §24a'!AM596</f>
        <v>0</v>
      </c>
      <c r="K600" s="121"/>
      <c r="L600" s="121" t="str">
        <f>'SlNr für Antrag §24a'!AT596</f>
        <v>Nein</v>
      </c>
      <c r="M600" s="161" t="str">
        <f>'SlNr für Antrag §24a'!AV596</f>
        <v>-</v>
      </c>
      <c r="N600" s="157" t="str">
        <f>IF('SlNr für Antrag §24a'!AU596&gt;0,"Wird auto. genehmigt!","")</f>
        <v/>
      </c>
      <c r="P600" s="96" t="str">
        <f>'SlNr für Antrag §24a'!AP596</f>
        <v>X</v>
      </c>
      <c r="R600" s="143"/>
      <c r="S600" s="143"/>
      <c r="T600" s="143"/>
      <c r="U600" s="143"/>
      <c r="V600" s="143"/>
      <c r="W600" s="143"/>
      <c r="X600" s="143"/>
      <c r="Y600" s="143"/>
      <c r="Z600" s="143"/>
      <c r="AA600" s="143"/>
    </row>
    <row r="601" spans="1:27" x14ac:dyDescent="0.25">
      <c r="A601" s="70">
        <f>'SlNr für Antrag §24a'!B597</f>
        <v>31627</v>
      </c>
      <c r="B601" s="70" t="str">
        <f>'SlNr für Antrag §24a'!C597</f>
        <v>77</v>
      </c>
      <c r="C601" s="70" t="str">
        <f>IF('SlNr für Antrag §24a'!D597&lt;&gt;"",'SlNr für Antrag §24a'!D597,"")</f>
        <v>g</v>
      </c>
      <c r="D601" s="70" t="str">
        <f>'SlNr für Antrag §24a'!H597</f>
        <v>Aluminiumoxidschlamm</v>
      </c>
      <c r="E601" s="70" t="str">
        <f>'SlNr für Antrag §24a'!I597</f>
        <v>gefährlich kontaminiert</v>
      </c>
      <c r="F601" s="69" t="str">
        <f>IF(AND('SlNr für Antrag §24a'!S597="x",'SlNr für Antrag §24a'!T597="x"),'SlNr für Antrag §24a'!U597,IF('SlNr für Antrag §24a'!S597="x","--",IF('SlNr für Antrag §24a'!T597="x",'SlNr für Antrag §24a'!U597,"**")))</f>
        <v>**</v>
      </c>
      <c r="G601" s="69" t="str">
        <f>(IF('SlNr für Antrag §24a'!AL597&lt;&gt;"",'SlNr für Antrag §24a'!AL597&amp;K601,IF(K601&lt;&gt;"",K601,IF('SlNr für Antrag §24a'!V597="X","?","**"))))</f>
        <v>**</v>
      </c>
      <c r="H601" s="131"/>
      <c r="I601" s="124"/>
      <c r="J601" s="118">
        <f>'SlNr für Antrag §24a'!AM597</f>
        <v>0</v>
      </c>
      <c r="K601" s="121"/>
      <c r="L601" s="121" t="str">
        <f>'SlNr für Antrag §24a'!AT597</f>
        <v>Ja</v>
      </c>
      <c r="M601" s="161" t="str">
        <f>'SlNr für Antrag §24a'!AV597</f>
        <v>-</v>
      </c>
      <c r="N601" s="157" t="str">
        <f>IF('SlNr für Antrag §24a'!AU597&gt;0,"Wird auto. genehmigt!","")</f>
        <v/>
      </c>
      <c r="P601" s="96" t="str">
        <f>'SlNr für Antrag §24a'!AP597</f>
        <v/>
      </c>
      <c r="R601" s="143"/>
      <c r="S601" s="143"/>
      <c r="T601" s="143"/>
      <c r="U601" s="143"/>
      <c r="V601" s="143"/>
      <c r="W601" s="143"/>
      <c r="X601" s="143"/>
      <c r="Y601" s="143"/>
      <c r="Z601" s="143"/>
      <c r="AA601" s="143"/>
    </row>
    <row r="602" spans="1:27" ht="22.8" x14ac:dyDescent="0.25">
      <c r="A602" s="70">
        <f>'SlNr für Antrag §24a'!B598</f>
        <v>31627</v>
      </c>
      <c r="B602" s="70" t="str">
        <f>'SlNr für Antrag §24a'!C598</f>
        <v>91</v>
      </c>
      <c r="C602" s="70" t="str">
        <f>IF('SlNr für Antrag §24a'!D598&lt;&gt;"",'SlNr für Antrag §24a'!D598,"")</f>
        <v/>
      </c>
      <c r="D602" s="70" t="str">
        <f>'SlNr für Antrag §24a'!H598</f>
        <v>Aluminiumoxidschlamm</v>
      </c>
      <c r="E602" s="70" t="str">
        <f>'SlNr für Antrag §24a'!I598</f>
        <v>verfestigt, immobilisiert oder stabilisiert</v>
      </c>
      <c r="F602" s="69" t="str">
        <f>IF(AND('SlNr für Antrag §24a'!S598="x",'SlNr für Antrag §24a'!T598="x"),'SlNr für Antrag §24a'!U598,IF('SlNr für Antrag §24a'!S598="x","--",IF('SlNr für Antrag §24a'!T598="x",'SlNr für Antrag §24a'!U598,"**")))</f>
        <v>**</v>
      </c>
      <c r="G602" s="69" t="str">
        <f>(IF('SlNr für Antrag §24a'!AL598&lt;&gt;"",'SlNr für Antrag §24a'!AL598&amp;K602,IF(K602&lt;&gt;"",K602,IF('SlNr für Antrag §24a'!V598="X","?","**"))))</f>
        <v>**</v>
      </c>
      <c r="H602" s="131"/>
      <c r="I602" s="124"/>
      <c r="J602" s="118">
        <f>'SlNr für Antrag §24a'!AM598</f>
        <v>0</v>
      </c>
      <c r="K602" s="121"/>
      <c r="L602" s="121" t="str">
        <f>'SlNr für Antrag §24a'!AT598</f>
        <v>Ja</v>
      </c>
      <c r="M602" s="161" t="str">
        <f>'SlNr für Antrag §24a'!AV598</f>
        <v>-</v>
      </c>
      <c r="N602" s="157" t="str">
        <f>IF('SlNr für Antrag §24a'!AU598&gt;0,"Wird auto. genehmigt!","")</f>
        <v/>
      </c>
      <c r="P602" s="96" t="str">
        <f>'SlNr für Antrag §24a'!AP598</f>
        <v/>
      </c>
      <c r="R602" s="143"/>
      <c r="S602" s="143"/>
      <c r="T602" s="143"/>
      <c r="U602" s="143"/>
      <c r="V602" s="143"/>
      <c r="W602" s="143"/>
      <c r="X602" s="143"/>
      <c r="Y602" s="143"/>
      <c r="Z602" s="143"/>
      <c r="AA602" s="143"/>
    </row>
    <row r="603" spans="1:27" ht="22.8" x14ac:dyDescent="0.25">
      <c r="A603" s="70">
        <f>'SlNr für Antrag §24a'!B599</f>
        <v>31628</v>
      </c>
      <c r="B603" s="70" t="str">
        <f>'SlNr für Antrag §24a'!C599</f>
        <v/>
      </c>
      <c r="C603" s="70" t="str">
        <f>IF('SlNr für Antrag §24a'!D599&lt;&gt;"",'SlNr für Antrag §24a'!D599,"")</f>
        <v>g</v>
      </c>
      <c r="D603" s="70" t="str">
        <f>'SlNr für Antrag §24a'!H599</f>
        <v>Härtereischlamm aus cyanidhaltigen Härtebädern</v>
      </c>
      <c r="E603" s="70" t="str">
        <f>'SlNr für Antrag §24a'!I599</f>
        <v xml:space="preserve"> </v>
      </c>
      <c r="F603" s="69" t="str">
        <f>IF(AND('SlNr für Antrag §24a'!S599="x",'SlNr für Antrag §24a'!T599="x"),'SlNr für Antrag §24a'!U599,IF('SlNr für Antrag §24a'!S599="x","--",IF('SlNr für Antrag §24a'!T599="x",'SlNr für Antrag §24a'!U599,"**")))</f>
        <v>**</v>
      </c>
      <c r="G603" s="69" t="str">
        <f>(IF('SlNr für Antrag §24a'!AL599&lt;&gt;"",'SlNr für Antrag §24a'!AL599&amp;K603,IF(K603&lt;&gt;"",K603,IF('SlNr für Antrag §24a'!V599="X","?","**"))))</f>
        <v>**</v>
      </c>
      <c r="H603" s="131"/>
      <c r="I603" s="124"/>
      <c r="J603" s="118">
        <f>'SlNr für Antrag §24a'!AM599</f>
        <v>0</v>
      </c>
      <c r="K603" s="121"/>
      <c r="L603" s="121" t="str">
        <f>'SlNr für Antrag §24a'!AT599</f>
        <v>Ja</v>
      </c>
      <c r="M603" s="161" t="str">
        <f>'SlNr für Antrag §24a'!AV599</f>
        <v>-</v>
      </c>
      <c r="N603" s="157" t="str">
        <f>IF('SlNr für Antrag §24a'!AU599&gt;0,"Wird auto. genehmigt!","")</f>
        <v/>
      </c>
      <c r="P603" s="96" t="str">
        <f>'SlNr für Antrag §24a'!AP599</f>
        <v/>
      </c>
      <c r="R603" s="143"/>
      <c r="S603" s="143"/>
      <c r="T603" s="143"/>
      <c r="U603" s="143"/>
      <c r="V603" s="143"/>
      <c r="W603" s="143"/>
      <c r="X603" s="143"/>
      <c r="Y603" s="143"/>
      <c r="Z603" s="143"/>
      <c r="AA603" s="143"/>
    </row>
    <row r="604" spans="1:27" ht="22.8" x14ac:dyDescent="0.25">
      <c r="A604" s="70">
        <f>'SlNr für Antrag §24a'!B600</f>
        <v>31628</v>
      </c>
      <c r="B604" s="70" t="str">
        <f>'SlNr für Antrag §24a'!C600</f>
        <v>88</v>
      </c>
      <c r="C604" s="70" t="str">
        <f>IF('SlNr für Antrag §24a'!D600&lt;&gt;"",'SlNr für Antrag §24a'!D600,"")</f>
        <v/>
      </c>
      <c r="D604" s="70" t="str">
        <f>'SlNr für Antrag §24a'!H600</f>
        <v>Härtereischlamm aus cyanidhaltigen Härtebädern</v>
      </c>
      <c r="E604" s="70" t="str">
        <f>'SlNr für Antrag §24a'!I600</f>
        <v>ausgestuft</v>
      </c>
      <c r="F604" s="69" t="str">
        <f>IF(AND('SlNr für Antrag §24a'!S600="x",'SlNr für Antrag §24a'!T600="x"),'SlNr für Antrag §24a'!U600,IF('SlNr für Antrag §24a'!S600="x","--",IF('SlNr für Antrag §24a'!T600="x",'SlNr für Antrag §24a'!U600,"**")))</f>
        <v>**</v>
      </c>
      <c r="G604" s="69" t="str">
        <f>(IF('SlNr für Antrag §24a'!AL600&lt;&gt;"",'SlNr für Antrag §24a'!AL600&amp;K604,IF(K604&lt;&gt;"",K604,IF('SlNr für Antrag §24a'!V600="X","?","**"))))</f>
        <v>**</v>
      </c>
      <c r="H604" s="131"/>
      <c r="I604" s="124"/>
      <c r="J604" s="118">
        <f>'SlNr für Antrag §24a'!AM600</f>
        <v>0</v>
      </c>
      <c r="K604" s="121"/>
      <c r="L604" s="121" t="str">
        <f>'SlNr für Antrag §24a'!AT600</f>
        <v>Ja</v>
      </c>
      <c r="M604" s="161" t="str">
        <f>'SlNr für Antrag §24a'!AV600</f>
        <v>-</v>
      </c>
      <c r="N604" s="157" t="str">
        <f>IF('SlNr für Antrag §24a'!AU600&gt;0,"Wird auto. genehmigt!","")</f>
        <v/>
      </c>
      <c r="P604" s="96" t="str">
        <f>'SlNr für Antrag §24a'!AP600</f>
        <v/>
      </c>
      <c r="R604" s="143"/>
      <c r="S604" s="143"/>
      <c r="T604" s="143"/>
      <c r="U604" s="143"/>
      <c r="V604" s="143"/>
      <c r="W604" s="143"/>
      <c r="X604" s="143"/>
      <c r="Y604" s="143"/>
      <c r="Z604" s="143"/>
      <c r="AA604" s="143"/>
    </row>
    <row r="605" spans="1:27" ht="22.8" x14ac:dyDescent="0.25">
      <c r="A605" s="70">
        <f>'SlNr für Antrag §24a'!B601</f>
        <v>31628</v>
      </c>
      <c r="B605" s="70" t="str">
        <f>'SlNr für Antrag §24a'!C601</f>
        <v>91</v>
      </c>
      <c r="C605" s="70" t="str">
        <f>IF('SlNr für Antrag §24a'!D601&lt;&gt;"",'SlNr für Antrag §24a'!D601,"")</f>
        <v>g</v>
      </c>
      <c r="D605" s="70" t="str">
        <f>'SlNr für Antrag §24a'!H601</f>
        <v>Härtereischlamm aus cyanidhaltigen Härtebädern</v>
      </c>
      <c r="E605" s="70" t="str">
        <f>'SlNr für Antrag §24a'!I601</f>
        <v>verfestigt, immobilisiert oder stabilisiert</v>
      </c>
      <c r="F605" s="69" t="str">
        <f>IF(AND('SlNr für Antrag §24a'!S601="x",'SlNr für Antrag §24a'!T601="x"),'SlNr für Antrag §24a'!U601,IF('SlNr für Antrag §24a'!S601="x","--",IF('SlNr für Antrag §24a'!T601="x",'SlNr für Antrag §24a'!U601,"**")))</f>
        <v>**</v>
      </c>
      <c r="G605" s="69" t="str">
        <f>(IF('SlNr für Antrag §24a'!AL601&lt;&gt;"",'SlNr für Antrag §24a'!AL601&amp;K605,IF(K605&lt;&gt;"",K605,IF('SlNr für Antrag §24a'!V601="X","?","**"))))</f>
        <v>**</v>
      </c>
      <c r="H605" s="131"/>
      <c r="I605" s="124"/>
      <c r="J605" s="118">
        <f>'SlNr für Antrag §24a'!AM601</f>
        <v>0</v>
      </c>
      <c r="K605" s="121"/>
      <c r="L605" s="121" t="str">
        <f>'SlNr für Antrag §24a'!AT601</f>
        <v>Ja</v>
      </c>
      <c r="M605" s="161" t="str">
        <f>'SlNr für Antrag §24a'!AV601</f>
        <v>-</v>
      </c>
      <c r="N605" s="157" t="str">
        <f>IF('SlNr für Antrag §24a'!AU601&gt;0,"Wird auto. genehmigt!","")</f>
        <v/>
      </c>
      <c r="P605" s="96" t="str">
        <f>'SlNr für Antrag §24a'!AP601</f>
        <v/>
      </c>
      <c r="R605" s="143"/>
      <c r="S605" s="143"/>
      <c r="T605" s="143"/>
      <c r="U605" s="143"/>
      <c r="V605" s="143"/>
      <c r="W605" s="143"/>
      <c r="X605" s="143"/>
      <c r="Y605" s="143"/>
      <c r="Z605" s="143"/>
      <c r="AA605" s="143"/>
    </row>
    <row r="606" spans="1:27" ht="22.8" x14ac:dyDescent="0.25">
      <c r="A606" s="70">
        <f>'SlNr für Antrag §24a'!B602</f>
        <v>31629</v>
      </c>
      <c r="B606" s="70" t="str">
        <f>'SlNr für Antrag §24a'!C602</f>
        <v/>
      </c>
      <c r="C606" s="70" t="str">
        <f>IF('SlNr für Antrag §24a'!D602&lt;&gt;"",'SlNr für Antrag §24a'!D602,"")</f>
        <v>g</v>
      </c>
      <c r="D606" s="70" t="str">
        <f>'SlNr für Antrag §24a'!H602</f>
        <v>Härtereischlamm aus nitrat- bzw. nitrithaltigen Härtebädern</v>
      </c>
      <c r="E606" s="70" t="str">
        <f>'SlNr für Antrag §24a'!I602</f>
        <v xml:space="preserve"> </v>
      </c>
      <c r="F606" s="69" t="str">
        <f>IF(AND('SlNr für Antrag §24a'!S602="x",'SlNr für Antrag §24a'!T602="x"),'SlNr für Antrag §24a'!U602,IF('SlNr für Antrag §24a'!S602="x","--",IF('SlNr für Antrag §24a'!T602="x",'SlNr für Antrag §24a'!U602,"**")))</f>
        <v>**</v>
      </c>
      <c r="G606" s="69" t="str">
        <f>(IF('SlNr für Antrag §24a'!AL602&lt;&gt;"",'SlNr für Antrag §24a'!AL602&amp;K606,IF(K606&lt;&gt;"",K606,IF('SlNr für Antrag §24a'!V602="X","?","**"))))</f>
        <v>**</v>
      </c>
      <c r="H606" s="131"/>
      <c r="I606" s="124"/>
      <c r="J606" s="118">
        <f>'SlNr für Antrag §24a'!AM602</f>
        <v>0</v>
      </c>
      <c r="K606" s="121"/>
      <c r="L606" s="121" t="str">
        <f>'SlNr für Antrag §24a'!AT602</f>
        <v>Ja</v>
      </c>
      <c r="M606" s="161" t="str">
        <f>'SlNr für Antrag §24a'!AV602</f>
        <v>-</v>
      </c>
      <c r="N606" s="157" t="str">
        <f>IF('SlNr für Antrag §24a'!AU602&gt;0,"Wird auto. genehmigt!","")</f>
        <v/>
      </c>
      <c r="P606" s="96" t="str">
        <f>'SlNr für Antrag §24a'!AP602</f>
        <v/>
      </c>
      <c r="R606" s="143"/>
      <c r="S606" s="143"/>
      <c r="T606" s="143"/>
      <c r="U606" s="143"/>
      <c r="V606" s="143"/>
      <c r="W606" s="143"/>
      <c r="X606" s="143"/>
      <c r="Y606" s="143"/>
      <c r="Z606" s="143"/>
      <c r="AA606" s="143"/>
    </row>
    <row r="607" spans="1:27" ht="22.8" x14ac:dyDescent="0.25">
      <c r="A607" s="70">
        <f>'SlNr für Antrag §24a'!B603</f>
        <v>31629</v>
      </c>
      <c r="B607" s="70" t="str">
        <f>'SlNr für Antrag §24a'!C603</f>
        <v>88</v>
      </c>
      <c r="C607" s="70" t="str">
        <f>IF('SlNr für Antrag §24a'!D603&lt;&gt;"",'SlNr für Antrag §24a'!D603,"")</f>
        <v/>
      </c>
      <c r="D607" s="70" t="str">
        <f>'SlNr für Antrag §24a'!H603</f>
        <v>Härtereischlamm aus nitrat- bzw. nitrithaltigen Härtebädern</v>
      </c>
      <c r="E607" s="70" t="str">
        <f>'SlNr für Antrag §24a'!I603</f>
        <v>ausgestuft</v>
      </c>
      <c r="F607" s="69" t="str">
        <f>IF(AND('SlNr für Antrag §24a'!S603="x",'SlNr für Antrag §24a'!T603="x"),'SlNr für Antrag §24a'!U603,IF('SlNr für Antrag §24a'!S603="x","--",IF('SlNr für Antrag §24a'!T603="x",'SlNr für Antrag §24a'!U603,"**")))</f>
        <v>**</v>
      </c>
      <c r="G607" s="69" t="str">
        <f>(IF('SlNr für Antrag §24a'!AL603&lt;&gt;"",'SlNr für Antrag §24a'!AL603&amp;K607,IF(K607&lt;&gt;"",K607,IF('SlNr für Antrag §24a'!V603="X","?","**"))))</f>
        <v>**</v>
      </c>
      <c r="H607" s="131"/>
      <c r="I607" s="124"/>
      <c r="J607" s="118">
        <f>'SlNr für Antrag §24a'!AM603</f>
        <v>0</v>
      </c>
      <c r="K607" s="121"/>
      <c r="L607" s="121" t="str">
        <f>'SlNr für Antrag §24a'!AT603</f>
        <v>Ja</v>
      </c>
      <c r="M607" s="161" t="str">
        <f>'SlNr für Antrag §24a'!AV603</f>
        <v>-</v>
      </c>
      <c r="N607" s="157" t="str">
        <f>IF('SlNr für Antrag §24a'!AU603&gt;0,"Wird auto. genehmigt!","")</f>
        <v/>
      </c>
      <c r="P607" s="96" t="str">
        <f>'SlNr für Antrag §24a'!AP603</f>
        <v/>
      </c>
      <c r="R607" s="143"/>
      <c r="S607" s="143"/>
      <c r="T607" s="143"/>
      <c r="U607" s="143"/>
      <c r="V607" s="143"/>
      <c r="W607" s="143"/>
      <c r="X607" s="143"/>
      <c r="Y607" s="143"/>
      <c r="Z607" s="143"/>
      <c r="AA607" s="143"/>
    </row>
    <row r="608" spans="1:27" ht="22.8" x14ac:dyDescent="0.25">
      <c r="A608" s="70">
        <f>'SlNr für Antrag §24a'!B604</f>
        <v>31629</v>
      </c>
      <c r="B608" s="70" t="str">
        <f>'SlNr für Antrag §24a'!C604</f>
        <v>91</v>
      </c>
      <c r="C608" s="70" t="str">
        <f>IF('SlNr für Antrag §24a'!D604&lt;&gt;"",'SlNr für Antrag §24a'!D604,"")</f>
        <v>g</v>
      </c>
      <c r="D608" s="70" t="str">
        <f>'SlNr für Antrag §24a'!H604</f>
        <v>Härtereischlamm aus nitrat- bzw. nitrithaltigen Härtebädern</v>
      </c>
      <c r="E608" s="70" t="str">
        <f>'SlNr für Antrag §24a'!I604</f>
        <v>verfestigt, immobilisiert oder stabilisiert</v>
      </c>
      <c r="F608" s="69" t="str">
        <f>IF(AND('SlNr für Antrag §24a'!S604="x",'SlNr für Antrag §24a'!T604="x"),'SlNr für Antrag §24a'!U604,IF('SlNr für Antrag §24a'!S604="x","--",IF('SlNr für Antrag §24a'!T604="x",'SlNr für Antrag §24a'!U604,"**")))</f>
        <v>**</v>
      </c>
      <c r="G608" s="69" t="str">
        <f>(IF('SlNr für Antrag §24a'!AL604&lt;&gt;"",'SlNr für Antrag §24a'!AL604&amp;K608,IF(K608&lt;&gt;"",K608,IF('SlNr für Antrag §24a'!V604="X","?","**"))))</f>
        <v>**</v>
      </c>
      <c r="H608" s="131"/>
      <c r="I608" s="124"/>
      <c r="J608" s="118">
        <f>'SlNr für Antrag §24a'!AM604</f>
        <v>0</v>
      </c>
      <c r="K608" s="121"/>
      <c r="L608" s="121" t="str">
        <f>'SlNr für Antrag §24a'!AT604</f>
        <v>Ja</v>
      </c>
      <c r="M608" s="161" t="str">
        <f>'SlNr für Antrag §24a'!AV604</f>
        <v>-</v>
      </c>
      <c r="N608" s="157" t="str">
        <f>IF('SlNr für Antrag §24a'!AU604&gt;0,"Wird auto. genehmigt!","")</f>
        <v/>
      </c>
      <c r="P608" s="96" t="str">
        <f>'SlNr für Antrag §24a'!AP604</f>
        <v/>
      </c>
      <c r="R608" s="143"/>
      <c r="S608" s="143"/>
      <c r="T608" s="143"/>
      <c r="U608" s="143"/>
      <c r="V608" s="143"/>
      <c r="W608" s="143"/>
      <c r="X608" s="143"/>
      <c r="Y608" s="143"/>
      <c r="Z608" s="143"/>
      <c r="AA608" s="143"/>
    </row>
    <row r="609" spans="1:27" x14ac:dyDescent="0.25">
      <c r="A609" s="70">
        <f>'SlNr für Antrag §24a'!B605</f>
        <v>31630</v>
      </c>
      <c r="B609" s="70" t="str">
        <f>'SlNr für Antrag §24a'!C605</f>
        <v/>
      </c>
      <c r="C609" s="70" t="str">
        <f>IF('SlNr für Antrag §24a'!D605&lt;&gt;"",'SlNr für Antrag §24a'!D605,"")</f>
        <v>g</v>
      </c>
      <c r="D609" s="70" t="str">
        <f>'SlNr für Antrag §24a'!H605</f>
        <v>Bariumcarbonatschlamm</v>
      </c>
      <c r="E609" s="70" t="str">
        <f>'SlNr für Antrag §24a'!I605</f>
        <v xml:space="preserve"> </v>
      </c>
      <c r="F609" s="69" t="str">
        <f>IF(AND('SlNr für Antrag §24a'!S605="x",'SlNr für Antrag §24a'!T605="x"),'SlNr für Antrag §24a'!U605,IF('SlNr für Antrag §24a'!S605="x","--",IF('SlNr für Antrag §24a'!T605="x",'SlNr für Antrag §24a'!U605,"**")))</f>
        <v>**</v>
      </c>
      <c r="G609" s="69" t="str">
        <f>(IF('SlNr für Antrag §24a'!AL605&lt;&gt;"",'SlNr für Antrag §24a'!AL605&amp;K609,IF(K609&lt;&gt;"",K609,IF('SlNr für Antrag §24a'!V605="X","?","**"))))</f>
        <v>**</v>
      </c>
      <c r="H609" s="131"/>
      <c r="I609" s="124"/>
      <c r="J609" s="118">
        <f>'SlNr für Antrag §24a'!AM605</f>
        <v>0</v>
      </c>
      <c r="K609" s="121"/>
      <c r="L609" s="121" t="str">
        <f>'SlNr für Antrag §24a'!AT605</f>
        <v>Ja</v>
      </c>
      <c r="M609" s="161" t="str">
        <f>'SlNr für Antrag §24a'!AV605</f>
        <v>-</v>
      </c>
      <c r="N609" s="157" t="str">
        <f>IF('SlNr für Antrag §24a'!AU605&gt;0,"Wird auto. genehmigt!","")</f>
        <v/>
      </c>
      <c r="P609" s="96" t="str">
        <f>'SlNr für Antrag §24a'!AP605</f>
        <v/>
      </c>
      <c r="R609" s="143"/>
      <c r="S609" s="143"/>
      <c r="T609" s="143"/>
      <c r="U609" s="143"/>
      <c r="V609" s="143"/>
      <c r="W609" s="143"/>
      <c r="X609" s="143"/>
      <c r="Y609" s="143"/>
      <c r="Z609" s="143"/>
      <c r="AA609" s="143"/>
    </row>
    <row r="610" spans="1:27" x14ac:dyDescent="0.25">
      <c r="A610" s="70">
        <f>'SlNr für Antrag §24a'!B606</f>
        <v>31630</v>
      </c>
      <c r="B610" s="70" t="str">
        <f>'SlNr für Antrag §24a'!C606</f>
        <v>88</v>
      </c>
      <c r="C610" s="70" t="str">
        <f>IF('SlNr für Antrag §24a'!D606&lt;&gt;"",'SlNr für Antrag §24a'!D606,"")</f>
        <v/>
      </c>
      <c r="D610" s="70" t="str">
        <f>'SlNr für Antrag §24a'!H606</f>
        <v>Bariumcarbonatschlamm</v>
      </c>
      <c r="E610" s="70" t="str">
        <f>'SlNr für Antrag §24a'!I606</f>
        <v>ausgestuft</v>
      </c>
      <c r="F610" s="69" t="str">
        <f>IF(AND('SlNr für Antrag §24a'!S606="x",'SlNr für Antrag §24a'!T606="x"),'SlNr für Antrag §24a'!U606,IF('SlNr für Antrag §24a'!S606="x","--",IF('SlNr für Antrag §24a'!T606="x",'SlNr für Antrag §24a'!U606,"**")))</f>
        <v>**</v>
      </c>
      <c r="G610" s="69" t="str">
        <f>(IF('SlNr für Antrag §24a'!AL606&lt;&gt;"",'SlNr für Antrag §24a'!AL606&amp;K610,IF(K610&lt;&gt;"",K610,IF('SlNr für Antrag §24a'!V606="X","?","**"))))</f>
        <v>**</v>
      </c>
      <c r="H610" s="131"/>
      <c r="I610" s="124"/>
      <c r="J610" s="118">
        <f>'SlNr für Antrag §24a'!AM606</f>
        <v>0</v>
      </c>
      <c r="K610" s="121"/>
      <c r="L610" s="121" t="str">
        <f>'SlNr für Antrag §24a'!AT606</f>
        <v>Ja</v>
      </c>
      <c r="M610" s="161" t="str">
        <f>'SlNr für Antrag §24a'!AV606</f>
        <v>-</v>
      </c>
      <c r="N610" s="157" t="str">
        <f>IF('SlNr für Antrag §24a'!AU606&gt;0,"Wird auto. genehmigt!","")</f>
        <v/>
      </c>
      <c r="P610" s="96" t="str">
        <f>'SlNr für Antrag §24a'!AP606</f>
        <v/>
      </c>
      <c r="R610" s="143"/>
      <c r="S610" s="143"/>
      <c r="T610" s="143"/>
      <c r="U610" s="143"/>
      <c r="V610" s="143"/>
      <c r="W610" s="143"/>
      <c r="X610" s="143"/>
      <c r="Y610" s="143"/>
      <c r="Z610" s="143"/>
      <c r="AA610" s="143"/>
    </row>
    <row r="611" spans="1:27" ht="22.8" x14ac:dyDescent="0.25">
      <c r="A611" s="70">
        <f>'SlNr für Antrag §24a'!B607</f>
        <v>31630</v>
      </c>
      <c r="B611" s="70" t="str">
        <f>'SlNr für Antrag §24a'!C607</f>
        <v>91</v>
      </c>
      <c r="C611" s="70" t="str">
        <f>IF('SlNr für Antrag §24a'!D607&lt;&gt;"",'SlNr für Antrag §24a'!D607,"")</f>
        <v>g</v>
      </c>
      <c r="D611" s="70" t="str">
        <f>'SlNr für Antrag §24a'!H607</f>
        <v>Bariumcarbonatschlamm</v>
      </c>
      <c r="E611" s="70" t="str">
        <f>'SlNr für Antrag §24a'!I607</f>
        <v>verfestigt, immobilisiert oder stabilisiert</v>
      </c>
      <c r="F611" s="69" t="str">
        <f>IF(AND('SlNr für Antrag §24a'!S607="x",'SlNr für Antrag §24a'!T607="x"),'SlNr für Antrag §24a'!U607,IF('SlNr für Antrag §24a'!S607="x","--",IF('SlNr für Antrag §24a'!T607="x",'SlNr für Antrag §24a'!U607,"**")))</f>
        <v>**</v>
      </c>
      <c r="G611" s="69" t="str">
        <f>(IF('SlNr für Antrag §24a'!AL607&lt;&gt;"",'SlNr für Antrag §24a'!AL607&amp;K611,IF(K611&lt;&gt;"",K611,IF('SlNr für Antrag §24a'!V607="X","?","**"))))</f>
        <v>**</v>
      </c>
      <c r="H611" s="131"/>
      <c r="I611" s="124"/>
      <c r="J611" s="118">
        <f>'SlNr für Antrag §24a'!AM607</f>
        <v>0</v>
      </c>
      <c r="K611" s="121"/>
      <c r="L611" s="121" t="str">
        <f>'SlNr für Antrag §24a'!AT607</f>
        <v>Ja</v>
      </c>
      <c r="M611" s="161" t="str">
        <f>'SlNr für Antrag §24a'!AV607</f>
        <v>-</v>
      </c>
      <c r="N611" s="157" t="str">
        <f>IF('SlNr für Antrag §24a'!AU607&gt;0,"Wird auto. genehmigt!","")</f>
        <v/>
      </c>
      <c r="P611" s="96" t="str">
        <f>'SlNr für Antrag §24a'!AP607</f>
        <v/>
      </c>
      <c r="R611" s="143"/>
      <c r="S611" s="143"/>
      <c r="T611" s="143"/>
      <c r="U611" s="143"/>
      <c r="V611" s="143"/>
      <c r="W611" s="143"/>
      <c r="X611" s="143"/>
      <c r="Y611" s="143"/>
      <c r="Z611" s="143"/>
      <c r="AA611" s="143"/>
    </row>
    <row r="612" spans="1:27" x14ac:dyDescent="0.25">
      <c r="A612" s="70">
        <f>'SlNr für Antrag §24a'!B608</f>
        <v>31631</v>
      </c>
      <c r="B612" s="70" t="str">
        <f>'SlNr für Antrag §24a'!C608</f>
        <v/>
      </c>
      <c r="C612" s="70" t="str">
        <f>IF('SlNr für Antrag §24a'!D608&lt;&gt;"",'SlNr für Antrag §24a'!D608,"")</f>
        <v/>
      </c>
      <c r="D612" s="70" t="str">
        <f>'SlNr für Antrag §24a'!H608</f>
        <v>Bariumsulfatschlamm</v>
      </c>
      <c r="E612" s="70" t="str">
        <f>'SlNr für Antrag §24a'!I608</f>
        <v xml:space="preserve"> </v>
      </c>
      <c r="F612" s="69" t="str">
        <f>IF(AND('SlNr für Antrag §24a'!S608="x",'SlNr für Antrag §24a'!T608="x"),'SlNr für Antrag §24a'!U608,IF('SlNr für Antrag §24a'!S608="x","--",IF('SlNr für Antrag §24a'!T608="x",'SlNr für Antrag §24a'!U608,"**")))</f>
        <v>--</v>
      </c>
      <c r="G612" s="69" t="str">
        <f>(IF('SlNr für Antrag §24a'!AL608&lt;&gt;"",'SlNr für Antrag §24a'!AL608&amp;K612,IF(K612&lt;&gt;"",K612,IF('SlNr für Antrag §24a'!V608="X","?","**"))))</f>
        <v>**</v>
      </c>
      <c r="H612" s="131"/>
      <c r="I612" s="124"/>
      <c r="J612" s="118">
        <f>'SlNr für Antrag §24a'!AM608</f>
        <v>0</v>
      </c>
      <c r="K612" s="121"/>
      <c r="L612" s="121" t="str">
        <f>'SlNr für Antrag §24a'!AT608</f>
        <v>Nein</v>
      </c>
      <c r="M612" s="161" t="str">
        <f>'SlNr für Antrag §24a'!AV608</f>
        <v>-</v>
      </c>
      <c r="N612" s="157" t="str">
        <f>IF('SlNr für Antrag §24a'!AU608&gt;0,"Wird auto. genehmigt!","")</f>
        <v/>
      </c>
      <c r="P612" s="96" t="str">
        <f>'SlNr für Antrag §24a'!AP608</f>
        <v>X</v>
      </c>
      <c r="R612" s="143"/>
      <c r="S612" s="143"/>
      <c r="T612" s="143"/>
      <c r="U612" s="143"/>
      <c r="V612" s="143"/>
      <c r="W612" s="143"/>
      <c r="X612" s="143"/>
      <c r="Y612" s="143"/>
      <c r="Z612" s="143"/>
      <c r="AA612" s="143"/>
    </row>
    <row r="613" spans="1:27" x14ac:dyDescent="0.25">
      <c r="A613" s="70">
        <f>'SlNr für Antrag §24a'!B609</f>
        <v>31631</v>
      </c>
      <c r="B613" s="70" t="str">
        <f>'SlNr für Antrag §24a'!C609</f>
        <v>77</v>
      </c>
      <c r="C613" s="70" t="str">
        <f>IF('SlNr für Antrag §24a'!D609&lt;&gt;"",'SlNr für Antrag §24a'!D609,"")</f>
        <v>g</v>
      </c>
      <c r="D613" s="70" t="str">
        <f>'SlNr für Antrag §24a'!H609</f>
        <v>Bariumsulfatschlamm</v>
      </c>
      <c r="E613" s="70" t="str">
        <f>'SlNr für Antrag §24a'!I609</f>
        <v>gefährlich kontaminiert</v>
      </c>
      <c r="F613" s="69" t="str">
        <f>IF(AND('SlNr für Antrag §24a'!S609="x",'SlNr für Antrag §24a'!T609="x"),'SlNr für Antrag §24a'!U609,IF('SlNr für Antrag §24a'!S609="x","--",IF('SlNr für Antrag §24a'!T609="x",'SlNr für Antrag §24a'!U609,"**")))</f>
        <v>**</v>
      </c>
      <c r="G613" s="69" t="str">
        <f>(IF('SlNr für Antrag §24a'!AL609&lt;&gt;"",'SlNr für Antrag §24a'!AL609&amp;K613,IF(K613&lt;&gt;"",K613,IF('SlNr für Antrag §24a'!V609="X","?","**"))))</f>
        <v>**</v>
      </c>
      <c r="H613" s="131"/>
      <c r="I613" s="124"/>
      <c r="J613" s="118">
        <f>'SlNr für Antrag §24a'!AM609</f>
        <v>0</v>
      </c>
      <c r="K613" s="121"/>
      <c r="L613" s="121" t="str">
        <f>'SlNr für Antrag §24a'!AT609</f>
        <v>Ja</v>
      </c>
      <c r="M613" s="161" t="str">
        <f>'SlNr für Antrag §24a'!AV609</f>
        <v>-</v>
      </c>
      <c r="N613" s="157" t="str">
        <f>IF('SlNr für Antrag §24a'!AU609&gt;0,"Wird auto. genehmigt!","")</f>
        <v/>
      </c>
      <c r="P613" s="96" t="str">
        <f>'SlNr für Antrag §24a'!AP609</f>
        <v/>
      </c>
      <c r="R613" s="143"/>
      <c r="S613" s="143"/>
      <c r="T613" s="143"/>
      <c r="U613" s="143"/>
      <c r="V613" s="143"/>
      <c r="W613" s="143"/>
      <c r="X613" s="143"/>
      <c r="Y613" s="143"/>
      <c r="Z613" s="143"/>
      <c r="AA613" s="143"/>
    </row>
    <row r="614" spans="1:27" ht="22.8" x14ac:dyDescent="0.25">
      <c r="A614" s="70">
        <f>'SlNr für Antrag §24a'!B610</f>
        <v>31631</v>
      </c>
      <c r="B614" s="70" t="str">
        <f>'SlNr für Antrag §24a'!C610</f>
        <v>91</v>
      </c>
      <c r="C614" s="70" t="str">
        <f>IF('SlNr für Antrag §24a'!D610&lt;&gt;"",'SlNr für Antrag §24a'!D610,"")</f>
        <v/>
      </c>
      <c r="D614" s="70" t="str">
        <f>'SlNr für Antrag §24a'!H610</f>
        <v>Bariumsulfatschlamm</v>
      </c>
      <c r="E614" s="70" t="str">
        <f>'SlNr für Antrag §24a'!I610</f>
        <v>verfestigt, immobilisiert oder stabilisiert</v>
      </c>
      <c r="F614" s="69" t="str">
        <f>IF(AND('SlNr für Antrag §24a'!S610="x",'SlNr für Antrag §24a'!T610="x"),'SlNr für Antrag §24a'!U610,IF('SlNr für Antrag §24a'!S610="x","--",IF('SlNr für Antrag §24a'!T610="x",'SlNr für Antrag §24a'!U610,"**")))</f>
        <v>**</v>
      </c>
      <c r="G614" s="69" t="str">
        <f>(IF('SlNr für Antrag §24a'!AL610&lt;&gt;"",'SlNr für Antrag §24a'!AL610&amp;K614,IF(K614&lt;&gt;"",K614,IF('SlNr für Antrag §24a'!V610="X","?","**"))))</f>
        <v>**</v>
      </c>
      <c r="H614" s="131"/>
      <c r="I614" s="124"/>
      <c r="J614" s="118">
        <f>'SlNr für Antrag §24a'!AM610</f>
        <v>0</v>
      </c>
      <c r="K614" s="121"/>
      <c r="L614" s="121" t="str">
        <f>'SlNr für Antrag §24a'!AT610</f>
        <v>Ja</v>
      </c>
      <c r="M614" s="161" t="str">
        <f>'SlNr für Antrag §24a'!AV610</f>
        <v>-</v>
      </c>
      <c r="N614" s="157" t="str">
        <f>IF('SlNr für Antrag §24a'!AU610&gt;0,"Wird auto. genehmigt!","")</f>
        <v/>
      </c>
      <c r="P614" s="96" t="str">
        <f>'SlNr für Antrag §24a'!AP610</f>
        <v/>
      </c>
      <c r="R614" s="143"/>
      <c r="S614" s="143"/>
      <c r="T614" s="143"/>
      <c r="U614" s="143"/>
      <c r="V614" s="143"/>
      <c r="W614" s="143"/>
      <c r="X614" s="143"/>
      <c r="Y614" s="143"/>
      <c r="Z614" s="143"/>
      <c r="AA614" s="143"/>
    </row>
    <row r="615" spans="1:27" ht="34.200000000000003" x14ac:dyDescent="0.25">
      <c r="A615" s="70">
        <f>'SlNr für Antrag §24a'!B611</f>
        <v>31632</v>
      </c>
      <c r="B615" s="70" t="str">
        <f>'SlNr für Antrag §24a'!C611</f>
        <v/>
      </c>
      <c r="C615" s="70" t="str">
        <f>IF('SlNr für Antrag §24a'!D611&lt;&gt;"",'SlNr für Antrag §24a'!D611,"")</f>
        <v>g</v>
      </c>
      <c r="D615" s="70" t="str">
        <f>'SlNr für Antrag §24a'!H611</f>
        <v>Bariumsulfatschlamm aus der Chlor-Alkali-Elektrolyse, quecksilberhaltig</v>
      </c>
      <c r="E615" s="70" t="str">
        <f>'SlNr für Antrag §24a'!I611</f>
        <v xml:space="preserve"> </v>
      </c>
      <c r="F615" s="69" t="str">
        <f>IF(AND('SlNr für Antrag §24a'!S611="x",'SlNr für Antrag §24a'!T611="x"),'SlNr für Antrag §24a'!U611,IF('SlNr für Antrag §24a'!S611="x","--",IF('SlNr für Antrag §24a'!T611="x",'SlNr für Antrag §24a'!U611,"**")))</f>
        <v>**</v>
      </c>
      <c r="G615" s="69" t="str">
        <f>(IF('SlNr für Antrag §24a'!AL611&lt;&gt;"",'SlNr für Antrag §24a'!AL611&amp;K615,IF(K615&lt;&gt;"",K615,IF('SlNr für Antrag §24a'!V611="X","?","**"))))</f>
        <v>**</v>
      </c>
      <c r="H615" s="131"/>
      <c r="I615" s="124"/>
      <c r="J615" s="118">
        <f>'SlNr für Antrag §24a'!AM611</f>
        <v>0</v>
      </c>
      <c r="K615" s="121"/>
      <c r="L615" s="121" t="str">
        <f>'SlNr für Antrag §24a'!AT611</f>
        <v>Ja</v>
      </c>
      <c r="M615" s="161" t="str">
        <f>'SlNr für Antrag §24a'!AV611</f>
        <v>-</v>
      </c>
      <c r="N615" s="157" t="str">
        <f>IF('SlNr für Antrag §24a'!AU611&gt;0,"Wird auto. genehmigt!","")</f>
        <v/>
      </c>
      <c r="P615" s="96" t="str">
        <f>'SlNr für Antrag §24a'!AP611</f>
        <v/>
      </c>
      <c r="R615" s="143"/>
      <c r="S615" s="143"/>
      <c r="T615" s="143"/>
      <c r="U615" s="143"/>
      <c r="V615" s="143"/>
      <c r="W615" s="143"/>
      <c r="X615" s="143"/>
      <c r="Y615" s="143"/>
      <c r="Z615" s="143"/>
      <c r="AA615" s="143"/>
    </row>
    <row r="616" spans="1:27" ht="34.200000000000003" x14ac:dyDescent="0.25">
      <c r="A616" s="70">
        <f>'SlNr für Antrag §24a'!B612</f>
        <v>31632</v>
      </c>
      <c r="B616" s="70" t="str">
        <f>'SlNr für Antrag §24a'!C612</f>
        <v>91</v>
      </c>
      <c r="C616" s="70" t="str">
        <f>IF('SlNr für Antrag §24a'!D612&lt;&gt;"",'SlNr für Antrag §24a'!D612,"")</f>
        <v>g</v>
      </c>
      <c r="D616" s="70" t="str">
        <f>'SlNr für Antrag §24a'!H612</f>
        <v>Bariumsulfatschlamm aus der Chlor-Alkali-Elektrolyse, quecksilberhaltig</v>
      </c>
      <c r="E616" s="70" t="str">
        <f>'SlNr für Antrag §24a'!I612</f>
        <v>verfestigt, immobilisiert oder stabilisiert</v>
      </c>
      <c r="F616" s="69" t="str">
        <f>IF(AND('SlNr für Antrag §24a'!S612="x",'SlNr für Antrag §24a'!T612="x"),'SlNr für Antrag §24a'!U612,IF('SlNr für Antrag §24a'!S612="x","--",IF('SlNr für Antrag §24a'!T612="x",'SlNr für Antrag §24a'!U612,"**")))</f>
        <v>**</v>
      </c>
      <c r="G616" s="69" t="str">
        <f>(IF('SlNr für Antrag §24a'!AL612&lt;&gt;"",'SlNr für Antrag §24a'!AL612&amp;K616,IF(K616&lt;&gt;"",K616,IF('SlNr für Antrag §24a'!V612="X","?","**"))))</f>
        <v>**</v>
      </c>
      <c r="H616" s="131"/>
      <c r="I616" s="124"/>
      <c r="J616" s="118">
        <f>'SlNr für Antrag §24a'!AM612</f>
        <v>0</v>
      </c>
      <c r="K616" s="121"/>
      <c r="L616" s="121" t="str">
        <f>'SlNr für Antrag §24a'!AT612</f>
        <v>Ja</v>
      </c>
      <c r="M616" s="161" t="str">
        <f>'SlNr für Antrag §24a'!AV612</f>
        <v>-</v>
      </c>
      <c r="N616" s="157" t="str">
        <f>IF('SlNr für Antrag §24a'!AU612&gt;0,"Wird auto. genehmigt!","")</f>
        <v/>
      </c>
      <c r="P616" s="96" t="str">
        <f>'SlNr für Antrag §24a'!AP612</f>
        <v/>
      </c>
      <c r="R616" s="143"/>
      <c r="S616" s="143"/>
      <c r="T616" s="143"/>
      <c r="U616" s="143"/>
      <c r="V616" s="143"/>
      <c r="W616" s="143"/>
      <c r="X616" s="143"/>
      <c r="Y616" s="143"/>
      <c r="Z616" s="143"/>
      <c r="AA616" s="143"/>
    </row>
    <row r="617" spans="1:27" ht="34.200000000000003" x14ac:dyDescent="0.25">
      <c r="A617" s="70">
        <f>'SlNr für Antrag §24a'!B613</f>
        <v>31633</v>
      </c>
      <c r="B617" s="70" t="str">
        <f>'SlNr für Antrag §24a'!C613</f>
        <v/>
      </c>
      <c r="C617" s="70" t="str">
        <f>IF('SlNr für Antrag §24a'!D613&lt;&gt;"",'SlNr für Antrag §24a'!D613,"")</f>
        <v>g</v>
      </c>
      <c r="D617" s="70" t="str">
        <f>'SlNr für Antrag §24a'!H613</f>
        <v>Glasschleifschlamm mit produktionsspezifisch schädlichen Beimengungen</v>
      </c>
      <c r="E617" s="70" t="str">
        <f>'SlNr für Antrag §24a'!I613</f>
        <v xml:space="preserve"> </v>
      </c>
      <c r="F617" s="69" t="str">
        <f>IF(AND('SlNr für Antrag §24a'!S613="x",'SlNr für Antrag §24a'!T613="x"),'SlNr für Antrag §24a'!U613,IF('SlNr für Antrag §24a'!S613="x","--",IF('SlNr für Antrag §24a'!T613="x",'SlNr für Antrag §24a'!U613,"**")))</f>
        <v>**</v>
      </c>
      <c r="G617" s="69" t="str">
        <f>(IF('SlNr für Antrag §24a'!AL613&lt;&gt;"",'SlNr für Antrag §24a'!AL613&amp;K617,IF(K617&lt;&gt;"",K617,IF('SlNr für Antrag §24a'!V613="X","?","**"))))</f>
        <v>**</v>
      </c>
      <c r="H617" s="131"/>
      <c r="I617" s="124"/>
      <c r="J617" s="118">
        <f>'SlNr für Antrag §24a'!AM613</f>
        <v>0</v>
      </c>
      <c r="K617" s="121"/>
      <c r="L617" s="121" t="str">
        <f>'SlNr für Antrag §24a'!AT613</f>
        <v>Ja</v>
      </c>
      <c r="M617" s="161" t="str">
        <f>'SlNr für Antrag §24a'!AV613</f>
        <v>-</v>
      </c>
      <c r="N617" s="157" t="str">
        <f>IF('SlNr für Antrag §24a'!AU613&gt;0,"Wird auto. genehmigt!","")</f>
        <v/>
      </c>
      <c r="P617" s="96" t="str">
        <f>'SlNr für Antrag §24a'!AP613</f>
        <v/>
      </c>
      <c r="R617" s="143"/>
      <c r="S617" s="143"/>
      <c r="T617" s="143"/>
      <c r="U617" s="143"/>
      <c r="V617" s="143"/>
      <c r="W617" s="143"/>
      <c r="X617" s="143"/>
      <c r="Y617" s="143"/>
      <c r="Z617" s="143"/>
      <c r="AA617" s="143"/>
    </row>
    <row r="618" spans="1:27" ht="34.200000000000003" x14ac:dyDescent="0.25">
      <c r="A618" s="70">
        <f>'SlNr für Antrag §24a'!B614</f>
        <v>31633</v>
      </c>
      <c r="B618" s="70" t="str">
        <f>'SlNr für Antrag §24a'!C614</f>
        <v>91</v>
      </c>
      <c r="C618" s="70" t="str">
        <f>IF('SlNr für Antrag §24a'!D614&lt;&gt;"",'SlNr für Antrag §24a'!D614,"")</f>
        <v>g</v>
      </c>
      <c r="D618" s="70" t="str">
        <f>'SlNr für Antrag §24a'!H614</f>
        <v>Glasschleifschlamm mit produktionsspezifisch schädlichen Beimengungen</v>
      </c>
      <c r="E618" s="70" t="str">
        <f>'SlNr für Antrag §24a'!I614</f>
        <v>verfestigt, immobilisiert oder stabilisiert</v>
      </c>
      <c r="F618" s="69" t="str">
        <f>IF(AND('SlNr für Antrag §24a'!S614="x",'SlNr für Antrag §24a'!T614="x"),'SlNr für Antrag §24a'!U614,IF('SlNr für Antrag §24a'!S614="x","--",IF('SlNr für Antrag §24a'!T614="x",'SlNr für Antrag §24a'!U614,"**")))</f>
        <v>**</v>
      </c>
      <c r="G618" s="69" t="str">
        <f>(IF('SlNr für Antrag §24a'!AL614&lt;&gt;"",'SlNr für Antrag §24a'!AL614&amp;K618,IF(K618&lt;&gt;"",K618,IF('SlNr für Antrag §24a'!V614="X","?","**"))))</f>
        <v>**</v>
      </c>
      <c r="H618" s="131"/>
      <c r="I618" s="124"/>
      <c r="J618" s="118">
        <f>'SlNr für Antrag §24a'!AM614</f>
        <v>0</v>
      </c>
      <c r="K618" s="121"/>
      <c r="L618" s="121" t="str">
        <f>'SlNr für Antrag §24a'!AT614</f>
        <v>Ja</v>
      </c>
      <c r="M618" s="161" t="str">
        <f>'SlNr für Antrag §24a'!AV614</f>
        <v>-</v>
      </c>
      <c r="N618" s="157" t="str">
        <f>IF('SlNr für Antrag §24a'!AU614&gt;0,"Wird auto. genehmigt!","")</f>
        <v/>
      </c>
      <c r="P618" s="96" t="str">
        <f>'SlNr für Antrag §24a'!AP614</f>
        <v/>
      </c>
      <c r="R618" s="143"/>
      <c r="S618" s="143"/>
      <c r="T618" s="143"/>
      <c r="U618" s="143"/>
      <c r="V618" s="143"/>
      <c r="W618" s="143"/>
      <c r="X618" s="143"/>
      <c r="Y618" s="143"/>
      <c r="Z618" s="143"/>
      <c r="AA618" s="143"/>
    </row>
    <row r="619" spans="1:27" x14ac:dyDescent="0.25">
      <c r="A619" s="70">
        <f>'SlNr für Antrag §24a'!B615</f>
        <v>31634</v>
      </c>
      <c r="B619" s="70" t="str">
        <f>'SlNr für Antrag §24a'!C615</f>
        <v/>
      </c>
      <c r="C619" s="70" t="str">
        <f>IF('SlNr für Antrag §24a'!D615&lt;&gt;"",'SlNr für Antrag §24a'!D615,"")</f>
        <v/>
      </c>
      <c r="D619" s="70" t="str">
        <f>'SlNr für Antrag §24a'!H615</f>
        <v>Carbonatationsschlamm</v>
      </c>
      <c r="E619" s="70" t="str">
        <f>'SlNr für Antrag §24a'!I615</f>
        <v xml:space="preserve"> </v>
      </c>
      <c r="F619" s="69" t="str">
        <f>IF(AND('SlNr für Antrag §24a'!S615="x",'SlNr für Antrag §24a'!T615="x"),'SlNr für Antrag §24a'!U615,IF('SlNr für Antrag §24a'!S615="x","--",IF('SlNr für Antrag §24a'!T615="x",'SlNr für Antrag §24a'!U615,"**")))</f>
        <v>--</v>
      </c>
      <c r="G619" s="69" t="str">
        <f>(IF('SlNr für Antrag §24a'!AL615&lt;&gt;"",'SlNr für Antrag §24a'!AL615&amp;K619,IF(K619&lt;&gt;"",K619,IF('SlNr für Antrag §24a'!V615="X","?","**"))))</f>
        <v>**</v>
      </c>
      <c r="H619" s="131"/>
      <c r="I619" s="124"/>
      <c r="J619" s="118">
        <f>'SlNr für Antrag §24a'!AM615</f>
        <v>0</v>
      </c>
      <c r="K619" s="121"/>
      <c r="L619" s="121" t="str">
        <f>'SlNr für Antrag §24a'!AT615</f>
        <v>Nein</v>
      </c>
      <c r="M619" s="161" t="str">
        <f>'SlNr für Antrag §24a'!AV615</f>
        <v>-</v>
      </c>
      <c r="N619" s="157" t="str">
        <f>IF('SlNr für Antrag §24a'!AU615&gt;0,"Wird auto. genehmigt!","")</f>
        <v/>
      </c>
      <c r="P619" s="96" t="str">
        <f>'SlNr für Antrag §24a'!AP615</f>
        <v>X</v>
      </c>
      <c r="R619" s="143"/>
      <c r="S619" s="143"/>
      <c r="T619" s="143"/>
      <c r="U619" s="143"/>
      <c r="V619" s="143"/>
      <c r="W619" s="143"/>
      <c r="X619" s="143"/>
      <c r="Y619" s="143"/>
      <c r="Z619" s="143"/>
      <c r="AA619" s="143"/>
    </row>
    <row r="620" spans="1:27" x14ac:dyDescent="0.25">
      <c r="A620" s="70">
        <f>'SlNr für Antrag §24a'!B616</f>
        <v>31634</v>
      </c>
      <c r="B620" s="70" t="str">
        <f>'SlNr für Antrag §24a'!C616</f>
        <v>77</v>
      </c>
      <c r="C620" s="70" t="str">
        <f>IF('SlNr für Antrag §24a'!D616&lt;&gt;"",'SlNr für Antrag §24a'!D616,"")</f>
        <v>g</v>
      </c>
      <c r="D620" s="70" t="str">
        <f>'SlNr für Antrag §24a'!H616</f>
        <v>Carbonatationsschlamm</v>
      </c>
      <c r="E620" s="70" t="str">
        <f>'SlNr für Antrag §24a'!I616</f>
        <v>gefährlich kontaminiert</v>
      </c>
      <c r="F620" s="69" t="str">
        <f>IF(AND('SlNr für Antrag §24a'!S616="x",'SlNr für Antrag §24a'!T616="x"),'SlNr für Antrag §24a'!U616,IF('SlNr für Antrag §24a'!S616="x","--",IF('SlNr für Antrag §24a'!T616="x",'SlNr für Antrag §24a'!U616,"**")))</f>
        <v>**</v>
      </c>
      <c r="G620" s="69" t="str">
        <f>(IF('SlNr für Antrag §24a'!AL616&lt;&gt;"",'SlNr für Antrag §24a'!AL616&amp;K620,IF(K620&lt;&gt;"",K620,IF('SlNr für Antrag §24a'!V616="X","?","**"))))</f>
        <v>**</v>
      </c>
      <c r="H620" s="131"/>
      <c r="I620" s="124"/>
      <c r="J620" s="118">
        <f>'SlNr für Antrag §24a'!AM616</f>
        <v>0</v>
      </c>
      <c r="K620" s="121"/>
      <c r="L620" s="121" t="str">
        <f>'SlNr für Antrag §24a'!AT616</f>
        <v>Ja</v>
      </c>
      <c r="M620" s="161" t="str">
        <f>'SlNr für Antrag §24a'!AV616</f>
        <v>-</v>
      </c>
      <c r="N620" s="157" t="str">
        <f>IF('SlNr für Antrag §24a'!AU616&gt;0,"Wird auto. genehmigt!","")</f>
        <v/>
      </c>
      <c r="P620" s="96" t="str">
        <f>'SlNr für Antrag §24a'!AP616</f>
        <v/>
      </c>
      <c r="R620" s="143"/>
      <c r="S620" s="143"/>
      <c r="T620" s="143"/>
      <c r="U620" s="143"/>
      <c r="V620" s="143"/>
      <c r="W620" s="143"/>
      <c r="X620" s="143"/>
      <c r="Y620" s="143"/>
      <c r="Z620" s="143"/>
      <c r="AA620" s="143"/>
    </row>
    <row r="621" spans="1:27" ht="22.8" x14ac:dyDescent="0.25">
      <c r="A621" s="70">
        <f>'SlNr für Antrag §24a'!B617</f>
        <v>31634</v>
      </c>
      <c r="B621" s="70" t="str">
        <f>'SlNr für Antrag §24a'!C617</f>
        <v>91</v>
      </c>
      <c r="C621" s="70" t="str">
        <f>IF('SlNr für Antrag §24a'!D617&lt;&gt;"",'SlNr für Antrag §24a'!D617,"")</f>
        <v/>
      </c>
      <c r="D621" s="70" t="str">
        <f>'SlNr für Antrag §24a'!H617</f>
        <v>Carbonatationsschlamm</v>
      </c>
      <c r="E621" s="70" t="str">
        <f>'SlNr für Antrag §24a'!I617</f>
        <v>verfestigt, immobilisiert oder stabilisiert</v>
      </c>
      <c r="F621" s="69" t="str">
        <f>IF(AND('SlNr für Antrag §24a'!S617="x",'SlNr für Antrag §24a'!T617="x"),'SlNr für Antrag §24a'!U617,IF('SlNr für Antrag §24a'!S617="x","--",IF('SlNr für Antrag §24a'!T617="x",'SlNr für Antrag §24a'!U617,"**")))</f>
        <v>**</v>
      </c>
      <c r="G621" s="69" t="str">
        <f>(IF('SlNr für Antrag §24a'!AL617&lt;&gt;"",'SlNr für Antrag §24a'!AL617&amp;K621,IF(K621&lt;&gt;"",K621,IF('SlNr für Antrag §24a'!V617="X","?","**"))))</f>
        <v>**</v>
      </c>
      <c r="H621" s="131"/>
      <c r="I621" s="124"/>
      <c r="J621" s="118">
        <f>'SlNr für Antrag §24a'!AM617</f>
        <v>0</v>
      </c>
      <c r="K621" s="121"/>
      <c r="L621" s="121" t="str">
        <f>'SlNr für Antrag §24a'!AT617</f>
        <v>Ja</v>
      </c>
      <c r="M621" s="161" t="str">
        <f>'SlNr für Antrag §24a'!AV617</f>
        <v>-</v>
      </c>
      <c r="N621" s="157" t="str">
        <f>IF('SlNr für Antrag §24a'!AU617&gt;0,"Wird auto. genehmigt!","")</f>
        <v/>
      </c>
      <c r="P621" s="96" t="str">
        <f>'SlNr für Antrag §24a'!AP617</f>
        <v/>
      </c>
      <c r="R621" s="143"/>
      <c r="S621" s="143"/>
      <c r="T621" s="143"/>
      <c r="U621" s="143"/>
      <c r="V621" s="143"/>
      <c r="W621" s="143"/>
      <c r="X621" s="143"/>
      <c r="Y621" s="143"/>
      <c r="Z621" s="143"/>
      <c r="AA621" s="143"/>
    </row>
    <row r="622" spans="1:27" x14ac:dyDescent="0.25">
      <c r="A622" s="70">
        <f>'SlNr für Antrag §24a'!B618</f>
        <v>31635</v>
      </c>
      <c r="B622" s="70" t="str">
        <f>'SlNr für Antrag §24a'!C618</f>
        <v/>
      </c>
      <c r="C622" s="70" t="str">
        <f>IF('SlNr für Antrag §24a'!D618&lt;&gt;"",'SlNr für Antrag §24a'!D618,"")</f>
        <v/>
      </c>
      <c r="D622" s="70" t="str">
        <f>'SlNr für Antrag §24a'!H618</f>
        <v>Rübenerde</v>
      </c>
      <c r="E622" s="70" t="str">
        <f>'SlNr für Antrag §24a'!I618</f>
        <v xml:space="preserve"> </v>
      </c>
      <c r="F622" s="69" t="str">
        <f>IF(AND('SlNr für Antrag §24a'!S618="x",'SlNr für Antrag §24a'!T618="x"),'SlNr für Antrag §24a'!U618,IF('SlNr für Antrag §24a'!S618="x","--",IF('SlNr für Antrag §24a'!T618="x",'SlNr für Antrag §24a'!U618,"**")))</f>
        <v>--</v>
      </c>
      <c r="G622" s="69" t="str">
        <f>(IF('SlNr für Antrag §24a'!AL618&lt;&gt;"",'SlNr für Antrag §24a'!AL618&amp;K622,IF(K622&lt;&gt;"",K622,IF('SlNr für Antrag §24a'!V618="X","?","**"))))</f>
        <v>**</v>
      </c>
      <c r="H622" s="131"/>
      <c r="I622" s="124"/>
      <c r="J622" s="118">
        <f>'SlNr für Antrag §24a'!AM618</f>
        <v>0</v>
      </c>
      <c r="K622" s="121"/>
      <c r="L622" s="121" t="str">
        <f>'SlNr für Antrag §24a'!AT618</f>
        <v>Nein</v>
      </c>
      <c r="M622" s="161" t="str">
        <f>'SlNr für Antrag §24a'!AV618</f>
        <v>-</v>
      </c>
      <c r="N622" s="157" t="str">
        <f>IF('SlNr für Antrag §24a'!AU618&gt;0,"Wird auto. genehmigt!","")</f>
        <v/>
      </c>
      <c r="P622" s="96" t="str">
        <f>'SlNr für Antrag §24a'!AP618</f>
        <v>X</v>
      </c>
      <c r="R622" s="143"/>
      <c r="S622" s="143"/>
      <c r="T622" s="143"/>
      <c r="U622" s="143"/>
      <c r="V622" s="143"/>
      <c r="W622" s="143"/>
      <c r="X622" s="143"/>
      <c r="Y622" s="143"/>
      <c r="Z622" s="143"/>
      <c r="AA622" s="143"/>
    </row>
    <row r="623" spans="1:27" x14ac:dyDescent="0.25">
      <c r="A623" s="70">
        <f>'SlNr für Antrag §24a'!B619</f>
        <v>31635</v>
      </c>
      <c r="B623" s="70" t="str">
        <f>'SlNr für Antrag §24a'!C619</f>
        <v>77</v>
      </c>
      <c r="C623" s="70" t="str">
        <f>IF('SlNr für Antrag §24a'!D619&lt;&gt;"",'SlNr für Antrag §24a'!D619,"")</f>
        <v>g</v>
      </c>
      <c r="D623" s="70" t="str">
        <f>'SlNr für Antrag §24a'!H619</f>
        <v>Rübenerde</v>
      </c>
      <c r="E623" s="70" t="str">
        <f>'SlNr für Antrag §24a'!I619</f>
        <v>gefährlich kontaminiert</v>
      </c>
      <c r="F623" s="69" t="str">
        <f>IF(AND('SlNr für Antrag §24a'!S619="x",'SlNr für Antrag §24a'!T619="x"),'SlNr für Antrag §24a'!U619,IF('SlNr für Antrag §24a'!S619="x","--",IF('SlNr für Antrag §24a'!T619="x",'SlNr für Antrag §24a'!U619,"**")))</f>
        <v>**</v>
      </c>
      <c r="G623" s="69" t="str">
        <f>(IF('SlNr für Antrag §24a'!AL619&lt;&gt;"",'SlNr für Antrag §24a'!AL619&amp;K623,IF(K623&lt;&gt;"",K623,IF('SlNr für Antrag §24a'!V619="X","?","**"))))</f>
        <v>**</v>
      </c>
      <c r="H623" s="131"/>
      <c r="I623" s="124"/>
      <c r="J623" s="118">
        <f>'SlNr für Antrag §24a'!AM619</f>
        <v>0</v>
      </c>
      <c r="K623" s="121"/>
      <c r="L623" s="121" t="str">
        <f>'SlNr für Antrag §24a'!AT619</f>
        <v>Ja</v>
      </c>
      <c r="M623" s="161" t="str">
        <f>'SlNr für Antrag §24a'!AV619</f>
        <v>-</v>
      </c>
      <c r="N623" s="157" t="str">
        <f>IF('SlNr für Antrag §24a'!AU619&gt;0,"Wird auto. genehmigt!","")</f>
        <v/>
      </c>
      <c r="P623" s="96" t="str">
        <f>'SlNr für Antrag §24a'!AP619</f>
        <v/>
      </c>
      <c r="R623" s="143"/>
      <c r="S623" s="143"/>
      <c r="T623" s="143"/>
      <c r="U623" s="143"/>
      <c r="V623" s="143"/>
      <c r="W623" s="143"/>
      <c r="X623" s="143"/>
      <c r="Y623" s="143"/>
      <c r="Z623" s="143"/>
      <c r="AA623" s="143"/>
    </row>
    <row r="624" spans="1:27" ht="22.8" x14ac:dyDescent="0.25">
      <c r="A624" s="70">
        <f>'SlNr für Antrag §24a'!B620</f>
        <v>31635</v>
      </c>
      <c r="B624" s="70" t="str">
        <f>'SlNr für Antrag §24a'!C620</f>
        <v>91</v>
      </c>
      <c r="C624" s="70" t="str">
        <f>IF('SlNr für Antrag §24a'!D620&lt;&gt;"",'SlNr für Antrag §24a'!D620,"")</f>
        <v/>
      </c>
      <c r="D624" s="70" t="str">
        <f>'SlNr für Antrag §24a'!H620</f>
        <v>Rübenerde</v>
      </c>
      <c r="E624" s="70" t="str">
        <f>'SlNr für Antrag §24a'!I620</f>
        <v>verfestigt, immobilisiert oder stabilisiert</v>
      </c>
      <c r="F624" s="69" t="str">
        <f>IF(AND('SlNr für Antrag §24a'!S620="x",'SlNr für Antrag §24a'!T620="x"),'SlNr für Antrag §24a'!U620,IF('SlNr für Antrag §24a'!S620="x","--",IF('SlNr für Antrag §24a'!T620="x",'SlNr für Antrag §24a'!U620,"**")))</f>
        <v>**</v>
      </c>
      <c r="G624" s="69" t="str">
        <f>(IF('SlNr für Antrag §24a'!AL620&lt;&gt;"",'SlNr für Antrag §24a'!AL620&amp;K624,IF(K624&lt;&gt;"",K624,IF('SlNr für Antrag §24a'!V620="X","?","**"))))</f>
        <v>**</v>
      </c>
      <c r="H624" s="131"/>
      <c r="I624" s="124"/>
      <c r="J624" s="118">
        <f>'SlNr für Antrag §24a'!AM620</f>
        <v>0</v>
      </c>
      <c r="K624" s="121"/>
      <c r="L624" s="121" t="str">
        <f>'SlNr für Antrag §24a'!AT620</f>
        <v>Ja</v>
      </c>
      <c r="M624" s="161" t="str">
        <f>'SlNr für Antrag §24a'!AV620</f>
        <v>-</v>
      </c>
      <c r="N624" s="157" t="str">
        <f>IF('SlNr für Antrag §24a'!AU620&gt;0,"Wird auto. genehmigt!","")</f>
        <v/>
      </c>
      <c r="P624" s="96" t="str">
        <f>'SlNr für Antrag §24a'!AP620</f>
        <v/>
      </c>
      <c r="R624" s="143"/>
      <c r="S624" s="143"/>
      <c r="T624" s="143"/>
      <c r="U624" s="143"/>
      <c r="V624" s="143"/>
      <c r="W624" s="143"/>
      <c r="X624" s="143"/>
      <c r="Y624" s="143"/>
      <c r="Z624" s="143"/>
      <c r="AA624" s="143"/>
    </row>
    <row r="625" spans="1:27" x14ac:dyDescent="0.25">
      <c r="A625" s="70">
        <f>'SlNr für Antrag §24a'!B621</f>
        <v>31636</v>
      </c>
      <c r="B625" s="70" t="str">
        <f>'SlNr für Antrag §24a'!C621</f>
        <v/>
      </c>
      <c r="C625" s="70" t="str">
        <f>IF('SlNr für Antrag §24a'!D621&lt;&gt;"",'SlNr für Antrag §24a'!D621,"")</f>
        <v/>
      </c>
      <c r="D625" s="70" t="str">
        <f>'SlNr für Antrag §24a'!H621</f>
        <v>Bohrschlamm, verunreinigt</v>
      </c>
      <c r="E625" s="70" t="str">
        <f>'SlNr für Antrag §24a'!I621</f>
        <v xml:space="preserve"> </v>
      </c>
      <c r="F625" s="69" t="str">
        <f>IF(AND('SlNr für Antrag §24a'!S621="x",'SlNr für Antrag §24a'!T621="x"),'SlNr für Antrag §24a'!U621,IF('SlNr für Antrag §24a'!S621="x","--",IF('SlNr für Antrag §24a'!T621="x",'SlNr für Antrag §24a'!U621,"**")))</f>
        <v>--</v>
      </c>
      <c r="G625" s="69" t="str">
        <f>(IF('SlNr für Antrag §24a'!AL621&lt;&gt;"",'SlNr für Antrag §24a'!AL621&amp;K625,IF(K625&lt;&gt;"",K625,IF('SlNr für Antrag §24a'!V621="X","?","**"))))</f>
        <v>**</v>
      </c>
      <c r="H625" s="131"/>
      <c r="I625" s="124"/>
      <c r="J625" s="118">
        <f>'SlNr für Antrag §24a'!AM621</f>
        <v>0</v>
      </c>
      <c r="K625" s="121"/>
      <c r="L625" s="121" t="str">
        <f>'SlNr für Antrag §24a'!AT621</f>
        <v>Nein</v>
      </c>
      <c r="M625" s="161" t="str">
        <f>'SlNr für Antrag §24a'!AV621</f>
        <v>-</v>
      </c>
      <c r="N625" s="157" t="str">
        <f>IF('SlNr für Antrag §24a'!AU621&gt;0,"Wird auto. genehmigt!","")</f>
        <v/>
      </c>
      <c r="P625" s="96" t="str">
        <f>'SlNr für Antrag §24a'!AP621</f>
        <v>X</v>
      </c>
      <c r="R625" s="143"/>
      <c r="S625" s="143"/>
      <c r="T625" s="143"/>
      <c r="U625" s="143"/>
      <c r="V625" s="143"/>
      <c r="W625" s="143"/>
      <c r="X625" s="143"/>
      <c r="Y625" s="143"/>
      <c r="Z625" s="143"/>
      <c r="AA625" s="143"/>
    </row>
    <row r="626" spans="1:27" x14ac:dyDescent="0.25">
      <c r="A626" s="70">
        <f>'SlNr für Antrag §24a'!B622</f>
        <v>31636</v>
      </c>
      <c r="B626" s="70" t="str">
        <f>'SlNr für Antrag §24a'!C622</f>
        <v>77</v>
      </c>
      <c r="C626" s="70" t="str">
        <f>IF('SlNr für Antrag §24a'!D622&lt;&gt;"",'SlNr für Antrag §24a'!D622,"")</f>
        <v>g</v>
      </c>
      <c r="D626" s="70" t="str">
        <f>'SlNr für Antrag §24a'!H622</f>
        <v>Bohrschlamm, verunreinigt</v>
      </c>
      <c r="E626" s="70" t="str">
        <f>'SlNr für Antrag §24a'!I622</f>
        <v>gefährlich kontaminiert</v>
      </c>
      <c r="F626" s="69" t="str">
        <f>IF(AND('SlNr für Antrag §24a'!S622="x",'SlNr für Antrag §24a'!T622="x"),'SlNr für Antrag §24a'!U622,IF('SlNr für Antrag §24a'!S622="x","--",IF('SlNr für Antrag §24a'!T622="x",'SlNr für Antrag §24a'!U622,"**")))</f>
        <v>**</v>
      </c>
      <c r="G626" s="69" t="str">
        <f>(IF('SlNr für Antrag §24a'!AL622&lt;&gt;"",'SlNr für Antrag §24a'!AL622&amp;K626,IF(K626&lt;&gt;"",K626,IF('SlNr für Antrag §24a'!V622="X","?","**"))))</f>
        <v>**</v>
      </c>
      <c r="H626" s="131"/>
      <c r="I626" s="124"/>
      <c r="J626" s="118">
        <f>'SlNr für Antrag §24a'!AM622</f>
        <v>0</v>
      </c>
      <c r="K626" s="121"/>
      <c r="L626" s="121" t="str">
        <f>'SlNr für Antrag §24a'!AT622</f>
        <v>Ja</v>
      </c>
      <c r="M626" s="161" t="str">
        <f>'SlNr für Antrag §24a'!AV622</f>
        <v>-</v>
      </c>
      <c r="N626" s="157" t="str">
        <f>IF('SlNr für Antrag §24a'!AU622&gt;0,"Wird auto. genehmigt!","")</f>
        <v/>
      </c>
      <c r="P626" s="96" t="str">
        <f>'SlNr für Antrag §24a'!AP622</f>
        <v/>
      </c>
      <c r="R626" s="143"/>
      <c r="S626" s="143"/>
      <c r="T626" s="143"/>
      <c r="U626" s="143"/>
      <c r="V626" s="143"/>
      <c r="W626" s="143"/>
      <c r="X626" s="143"/>
      <c r="Y626" s="143"/>
      <c r="Z626" s="143"/>
      <c r="AA626" s="143"/>
    </row>
    <row r="627" spans="1:27" ht="22.8" x14ac:dyDescent="0.25">
      <c r="A627" s="70">
        <f>'SlNr für Antrag §24a'!B623</f>
        <v>31636</v>
      </c>
      <c r="B627" s="70" t="str">
        <f>'SlNr für Antrag §24a'!C623</f>
        <v>91</v>
      </c>
      <c r="C627" s="70" t="str">
        <f>IF('SlNr für Antrag §24a'!D623&lt;&gt;"",'SlNr für Antrag §24a'!D623,"")</f>
        <v/>
      </c>
      <c r="D627" s="70" t="str">
        <f>'SlNr für Antrag §24a'!H623</f>
        <v>Bohrschlamm, verunreinigt</v>
      </c>
      <c r="E627" s="70" t="str">
        <f>'SlNr für Antrag §24a'!I623</f>
        <v>verfestigt, immobilisiert oder stabilisiert</v>
      </c>
      <c r="F627" s="69" t="str">
        <f>IF(AND('SlNr für Antrag §24a'!S623="x",'SlNr für Antrag §24a'!T623="x"),'SlNr für Antrag §24a'!U623,IF('SlNr für Antrag §24a'!S623="x","--",IF('SlNr für Antrag §24a'!T623="x",'SlNr für Antrag §24a'!U623,"**")))</f>
        <v>**</v>
      </c>
      <c r="G627" s="69" t="str">
        <f>(IF('SlNr für Antrag §24a'!AL623&lt;&gt;"",'SlNr für Antrag §24a'!AL623&amp;K627,IF(K627&lt;&gt;"",K627,IF('SlNr für Antrag §24a'!V623="X","?","**"))))</f>
        <v>**</v>
      </c>
      <c r="H627" s="131"/>
      <c r="I627" s="124"/>
      <c r="J627" s="118">
        <f>'SlNr für Antrag §24a'!AM623</f>
        <v>0</v>
      </c>
      <c r="K627" s="121"/>
      <c r="L627" s="121" t="str">
        <f>'SlNr für Antrag §24a'!AT623</f>
        <v>Ja</v>
      </c>
      <c r="M627" s="161" t="str">
        <f>'SlNr für Antrag §24a'!AV623</f>
        <v>-</v>
      </c>
      <c r="N627" s="157" t="str">
        <f>IF('SlNr für Antrag §24a'!AU623&gt;0,"Wird auto. genehmigt!","")</f>
        <v/>
      </c>
      <c r="P627" s="96" t="str">
        <f>'SlNr für Antrag §24a'!AP623</f>
        <v/>
      </c>
      <c r="R627" s="143"/>
      <c r="S627" s="143"/>
      <c r="T627" s="143"/>
      <c r="U627" s="143"/>
      <c r="V627" s="143"/>
      <c r="W627" s="143"/>
      <c r="X627" s="143"/>
      <c r="Y627" s="143"/>
      <c r="Z627" s="143"/>
      <c r="AA627" s="143"/>
    </row>
    <row r="628" spans="1:27" x14ac:dyDescent="0.25">
      <c r="A628" s="70">
        <f>'SlNr für Antrag §24a'!B624</f>
        <v>31637</v>
      </c>
      <c r="B628" s="70" t="str">
        <f>'SlNr für Antrag §24a'!C624</f>
        <v/>
      </c>
      <c r="C628" s="70" t="str">
        <f>IF('SlNr für Antrag §24a'!D624&lt;&gt;"",'SlNr für Antrag §24a'!D624,"")</f>
        <v>g</v>
      </c>
      <c r="D628" s="70" t="str">
        <f>'SlNr für Antrag §24a'!H624</f>
        <v>Phosphatierschlamm</v>
      </c>
      <c r="E628" s="70" t="str">
        <f>'SlNr für Antrag §24a'!I624</f>
        <v xml:space="preserve"> </v>
      </c>
      <c r="F628" s="69" t="str">
        <f>IF(AND('SlNr für Antrag §24a'!S624="x",'SlNr für Antrag §24a'!T624="x"),'SlNr für Antrag §24a'!U624,IF('SlNr für Antrag §24a'!S624="x","--",IF('SlNr für Antrag §24a'!T624="x",'SlNr für Antrag §24a'!U624,"**")))</f>
        <v>**</v>
      </c>
      <c r="G628" s="69" t="str">
        <f>(IF('SlNr für Antrag §24a'!AL624&lt;&gt;"",'SlNr für Antrag §24a'!AL624&amp;K628,IF(K628&lt;&gt;"",K628,IF('SlNr für Antrag §24a'!V624="X","?","**"))))</f>
        <v>**</v>
      </c>
      <c r="H628" s="131"/>
      <c r="I628" s="124"/>
      <c r="J628" s="118">
        <f>'SlNr für Antrag §24a'!AM624</f>
        <v>0</v>
      </c>
      <c r="K628" s="121"/>
      <c r="L628" s="121" t="str">
        <f>'SlNr für Antrag §24a'!AT624</f>
        <v>Ja</v>
      </c>
      <c r="M628" s="161" t="str">
        <f>'SlNr für Antrag §24a'!AV624</f>
        <v>-</v>
      </c>
      <c r="N628" s="157" t="str">
        <f>IF('SlNr für Antrag §24a'!AU624&gt;0,"Wird auto. genehmigt!","")</f>
        <v/>
      </c>
      <c r="P628" s="96" t="str">
        <f>'SlNr für Antrag §24a'!AP624</f>
        <v/>
      </c>
      <c r="R628" s="143"/>
      <c r="S628" s="143"/>
      <c r="T628" s="143"/>
      <c r="U628" s="143"/>
      <c r="V628" s="143"/>
      <c r="W628" s="143"/>
      <c r="X628" s="143"/>
      <c r="Y628" s="143"/>
      <c r="Z628" s="143"/>
      <c r="AA628" s="143"/>
    </row>
    <row r="629" spans="1:27" x14ac:dyDescent="0.25">
      <c r="A629" s="70">
        <f>'SlNr für Antrag §24a'!B625</f>
        <v>31637</v>
      </c>
      <c r="B629" s="70" t="str">
        <f>'SlNr für Antrag §24a'!C625</f>
        <v>88</v>
      </c>
      <c r="C629" s="70" t="str">
        <f>IF('SlNr für Antrag §24a'!D625&lt;&gt;"",'SlNr für Antrag §24a'!D625,"")</f>
        <v/>
      </c>
      <c r="D629" s="70" t="str">
        <f>'SlNr für Antrag §24a'!H625</f>
        <v>Phosphatierschlamm</v>
      </c>
      <c r="E629" s="70" t="str">
        <f>'SlNr für Antrag §24a'!I625</f>
        <v>ausgestuft</v>
      </c>
      <c r="F629" s="69" t="str">
        <f>IF(AND('SlNr für Antrag §24a'!S625="x",'SlNr für Antrag §24a'!T625="x"),'SlNr für Antrag §24a'!U625,IF('SlNr für Antrag §24a'!S625="x","--",IF('SlNr für Antrag §24a'!T625="x",'SlNr für Antrag §24a'!U625,"**")))</f>
        <v>**</v>
      </c>
      <c r="G629" s="69" t="str">
        <f>(IF('SlNr für Antrag §24a'!AL625&lt;&gt;"",'SlNr für Antrag §24a'!AL625&amp;K629,IF(K629&lt;&gt;"",K629,IF('SlNr für Antrag §24a'!V625="X","?","**"))))</f>
        <v>**</v>
      </c>
      <c r="H629" s="131"/>
      <c r="I629" s="124"/>
      <c r="J629" s="118">
        <f>'SlNr für Antrag §24a'!AM625</f>
        <v>0</v>
      </c>
      <c r="K629" s="121"/>
      <c r="L629" s="121" t="str">
        <f>'SlNr für Antrag §24a'!AT625</f>
        <v>Ja</v>
      </c>
      <c r="M629" s="161" t="str">
        <f>'SlNr für Antrag §24a'!AV625</f>
        <v>-</v>
      </c>
      <c r="N629" s="157" t="str">
        <f>IF('SlNr für Antrag §24a'!AU625&gt;0,"Wird auto. genehmigt!","")</f>
        <v/>
      </c>
      <c r="P629" s="96" t="str">
        <f>'SlNr für Antrag §24a'!AP625</f>
        <v/>
      </c>
      <c r="R629" s="143"/>
      <c r="S629" s="143"/>
      <c r="T629" s="143"/>
      <c r="U629" s="143"/>
      <c r="V629" s="143"/>
      <c r="W629" s="143"/>
      <c r="X629" s="143"/>
      <c r="Y629" s="143"/>
      <c r="Z629" s="143"/>
      <c r="AA629" s="143"/>
    </row>
    <row r="630" spans="1:27" ht="22.8" x14ac:dyDescent="0.25">
      <c r="A630" s="70">
        <f>'SlNr für Antrag §24a'!B626</f>
        <v>31637</v>
      </c>
      <c r="B630" s="70" t="str">
        <f>'SlNr für Antrag §24a'!C626</f>
        <v>91</v>
      </c>
      <c r="C630" s="70" t="str">
        <f>IF('SlNr für Antrag §24a'!D626&lt;&gt;"",'SlNr für Antrag §24a'!D626,"")</f>
        <v>g</v>
      </c>
      <c r="D630" s="70" t="str">
        <f>'SlNr für Antrag §24a'!H626</f>
        <v>Phosphatierschlamm</v>
      </c>
      <c r="E630" s="70" t="str">
        <f>'SlNr für Antrag §24a'!I626</f>
        <v>verfestigt, immobilisiert oder stabilisiert</v>
      </c>
      <c r="F630" s="69" t="str">
        <f>IF(AND('SlNr für Antrag §24a'!S626="x",'SlNr für Antrag §24a'!T626="x"),'SlNr für Antrag §24a'!U626,IF('SlNr für Antrag §24a'!S626="x","--",IF('SlNr für Antrag §24a'!T626="x",'SlNr für Antrag §24a'!U626,"**")))</f>
        <v>**</v>
      </c>
      <c r="G630" s="69" t="str">
        <f>(IF('SlNr für Antrag §24a'!AL626&lt;&gt;"",'SlNr für Antrag §24a'!AL626&amp;K630,IF(K630&lt;&gt;"",K630,IF('SlNr für Antrag §24a'!V626="X","?","**"))))</f>
        <v>**</v>
      </c>
      <c r="H630" s="131"/>
      <c r="I630" s="124"/>
      <c r="J630" s="118">
        <f>'SlNr für Antrag §24a'!AM626</f>
        <v>0</v>
      </c>
      <c r="K630" s="121"/>
      <c r="L630" s="121" t="str">
        <f>'SlNr für Antrag §24a'!AT626</f>
        <v>Ja</v>
      </c>
      <c r="M630" s="161" t="str">
        <f>'SlNr für Antrag §24a'!AV626</f>
        <v>-</v>
      </c>
      <c r="N630" s="157" t="str">
        <f>IF('SlNr für Antrag §24a'!AU626&gt;0,"Wird auto. genehmigt!","")</f>
        <v/>
      </c>
      <c r="P630" s="96" t="str">
        <f>'SlNr für Antrag §24a'!AP626</f>
        <v/>
      </c>
      <c r="R630" s="143"/>
      <c r="S630" s="143"/>
      <c r="T630" s="143"/>
      <c r="U630" s="143"/>
      <c r="V630" s="143"/>
      <c r="W630" s="143"/>
      <c r="X630" s="143"/>
      <c r="Y630" s="143"/>
      <c r="Z630" s="143"/>
      <c r="AA630" s="143"/>
    </row>
    <row r="631" spans="1:27" x14ac:dyDescent="0.25">
      <c r="A631" s="70">
        <f>'SlNr für Antrag §24a'!B627</f>
        <v>31638</v>
      </c>
      <c r="B631" s="70" t="str">
        <f>'SlNr für Antrag §24a'!C627</f>
        <v/>
      </c>
      <c r="C631" s="70" t="str">
        <f>IF('SlNr für Antrag §24a'!D627&lt;&gt;"",'SlNr für Antrag §24a'!D627,"")</f>
        <v>g</v>
      </c>
      <c r="D631" s="70" t="str">
        <f>'SlNr für Antrag §24a'!H627</f>
        <v>Calciumsulfitschlamm</v>
      </c>
      <c r="E631" s="70" t="str">
        <f>'SlNr für Antrag §24a'!I627</f>
        <v xml:space="preserve"> </v>
      </c>
      <c r="F631" s="69" t="str">
        <f>IF(AND('SlNr für Antrag §24a'!S627="x",'SlNr für Antrag §24a'!T627="x"),'SlNr für Antrag §24a'!U627,IF('SlNr für Antrag §24a'!S627="x","--",IF('SlNr für Antrag §24a'!T627="x",'SlNr für Antrag §24a'!U627,"**")))</f>
        <v>**</v>
      </c>
      <c r="G631" s="69" t="str">
        <f>(IF('SlNr für Antrag §24a'!AL627&lt;&gt;"",'SlNr für Antrag §24a'!AL627&amp;K631,IF(K631&lt;&gt;"",K631,IF('SlNr für Antrag §24a'!V627="X","?","**"))))</f>
        <v>**</v>
      </c>
      <c r="H631" s="131"/>
      <c r="I631" s="124"/>
      <c r="J631" s="118">
        <f>'SlNr für Antrag §24a'!AM627</f>
        <v>0</v>
      </c>
      <c r="K631" s="121"/>
      <c r="L631" s="121" t="str">
        <f>'SlNr für Antrag §24a'!AT627</f>
        <v>Ja</v>
      </c>
      <c r="M631" s="161" t="str">
        <f>'SlNr für Antrag §24a'!AV627</f>
        <v>-</v>
      </c>
      <c r="N631" s="157" t="str">
        <f>IF('SlNr für Antrag §24a'!AU627&gt;0,"Wird auto. genehmigt!","")</f>
        <v/>
      </c>
      <c r="P631" s="96" t="str">
        <f>'SlNr für Antrag §24a'!AP627</f>
        <v/>
      </c>
      <c r="R631" s="143"/>
      <c r="S631" s="143"/>
      <c r="T631" s="143"/>
      <c r="U631" s="143"/>
      <c r="V631" s="143"/>
      <c r="W631" s="143"/>
      <c r="X631" s="143"/>
      <c r="Y631" s="143"/>
      <c r="Z631" s="143"/>
      <c r="AA631" s="143"/>
    </row>
    <row r="632" spans="1:27" x14ac:dyDescent="0.25">
      <c r="A632" s="70">
        <f>'SlNr für Antrag §24a'!B628</f>
        <v>31638</v>
      </c>
      <c r="B632" s="70" t="str">
        <f>'SlNr für Antrag §24a'!C628</f>
        <v>88</v>
      </c>
      <c r="C632" s="70" t="str">
        <f>IF('SlNr für Antrag §24a'!D628&lt;&gt;"",'SlNr für Antrag §24a'!D628,"")</f>
        <v/>
      </c>
      <c r="D632" s="70" t="str">
        <f>'SlNr für Antrag §24a'!H628</f>
        <v>Calciumsulfitschlamm</v>
      </c>
      <c r="E632" s="70" t="str">
        <f>'SlNr für Antrag §24a'!I628</f>
        <v>ausgestuft</v>
      </c>
      <c r="F632" s="69" t="str">
        <f>IF(AND('SlNr für Antrag §24a'!S628="x",'SlNr für Antrag §24a'!T628="x"),'SlNr für Antrag §24a'!U628,IF('SlNr für Antrag §24a'!S628="x","--",IF('SlNr für Antrag §24a'!T628="x",'SlNr für Antrag §24a'!U628,"**")))</f>
        <v>**</v>
      </c>
      <c r="G632" s="69" t="str">
        <f>(IF('SlNr für Antrag §24a'!AL628&lt;&gt;"",'SlNr für Antrag §24a'!AL628&amp;K632,IF(K632&lt;&gt;"",K632,IF('SlNr für Antrag §24a'!V628="X","?","**"))))</f>
        <v>**</v>
      </c>
      <c r="H632" s="131"/>
      <c r="I632" s="124"/>
      <c r="J632" s="118">
        <f>'SlNr für Antrag §24a'!AM628</f>
        <v>0</v>
      </c>
      <c r="K632" s="121"/>
      <c r="L632" s="121" t="str">
        <f>'SlNr für Antrag §24a'!AT628</f>
        <v>Ja</v>
      </c>
      <c r="M632" s="161" t="str">
        <f>'SlNr für Antrag §24a'!AV628</f>
        <v>-</v>
      </c>
      <c r="N632" s="157" t="str">
        <f>IF('SlNr für Antrag §24a'!AU628&gt;0,"Wird auto. genehmigt!","")</f>
        <v/>
      </c>
      <c r="P632" s="96" t="str">
        <f>'SlNr für Antrag §24a'!AP628</f>
        <v/>
      </c>
      <c r="R632" s="143"/>
      <c r="S632" s="143"/>
      <c r="T632" s="143"/>
      <c r="U632" s="143"/>
      <c r="V632" s="143"/>
      <c r="W632" s="143"/>
      <c r="X632" s="143"/>
      <c r="Y632" s="143"/>
      <c r="Z632" s="143"/>
      <c r="AA632" s="143"/>
    </row>
    <row r="633" spans="1:27" ht="22.8" x14ac:dyDescent="0.25">
      <c r="A633" s="70">
        <f>'SlNr für Antrag §24a'!B629</f>
        <v>31638</v>
      </c>
      <c r="B633" s="70" t="str">
        <f>'SlNr für Antrag §24a'!C629</f>
        <v>91</v>
      </c>
      <c r="C633" s="70" t="str">
        <f>IF('SlNr für Antrag §24a'!D629&lt;&gt;"",'SlNr für Antrag §24a'!D629,"")</f>
        <v>g</v>
      </c>
      <c r="D633" s="70" t="str">
        <f>'SlNr für Antrag §24a'!H629</f>
        <v>Calciumsulfitschlamm</v>
      </c>
      <c r="E633" s="70" t="str">
        <f>'SlNr für Antrag §24a'!I629</f>
        <v>verfestigt, immobilisiert oder stabilisiert</v>
      </c>
      <c r="F633" s="69" t="str">
        <f>IF(AND('SlNr für Antrag §24a'!S629="x",'SlNr für Antrag §24a'!T629="x"),'SlNr für Antrag §24a'!U629,IF('SlNr für Antrag §24a'!S629="x","--",IF('SlNr für Antrag §24a'!T629="x",'SlNr für Antrag §24a'!U629,"**")))</f>
        <v>**</v>
      </c>
      <c r="G633" s="69" t="str">
        <f>(IF('SlNr für Antrag §24a'!AL629&lt;&gt;"",'SlNr für Antrag §24a'!AL629&amp;K633,IF(K633&lt;&gt;"",K633,IF('SlNr für Antrag §24a'!V629="X","?","**"))))</f>
        <v>**</v>
      </c>
      <c r="H633" s="131"/>
      <c r="I633" s="124"/>
      <c r="J633" s="118">
        <f>'SlNr für Antrag §24a'!AM629</f>
        <v>0</v>
      </c>
      <c r="K633" s="121"/>
      <c r="L633" s="121" t="str">
        <f>'SlNr für Antrag §24a'!AT629</f>
        <v>Ja</v>
      </c>
      <c r="M633" s="161" t="str">
        <f>'SlNr für Antrag §24a'!AV629</f>
        <v>-</v>
      </c>
      <c r="N633" s="157" t="str">
        <f>IF('SlNr für Antrag §24a'!AU629&gt;0,"Wird auto. genehmigt!","")</f>
        <v/>
      </c>
      <c r="P633" s="96" t="str">
        <f>'SlNr für Antrag §24a'!AP629</f>
        <v/>
      </c>
      <c r="R633" s="143"/>
      <c r="S633" s="143"/>
      <c r="T633" s="143"/>
      <c r="U633" s="143"/>
      <c r="V633" s="143"/>
      <c r="W633" s="143"/>
      <c r="X633" s="143"/>
      <c r="Y633" s="143"/>
      <c r="Z633" s="143"/>
      <c r="AA633" s="143"/>
    </row>
    <row r="634" spans="1:27" ht="45.6" x14ac:dyDescent="0.25">
      <c r="A634" s="70">
        <f>'SlNr für Antrag §24a'!B630</f>
        <v>31639</v>
      </c>
      <c r="B634" s="70" t="str">
        <f>'SlNr für Antrag §24a'!C630</f>
        <v/>
      </c>
      <c r="C634" s="70" t="str">
        <f>IF('SlNr für Antrag §24a'!D630&lt;&gt;"",'SlNr für Antrag §24a'!D630,"")</f>
        <v>g</v>
      </c>
      <c r="D634" s="70" t="str">
        <f>'SlNr für Antrag §24a'!H630</f>
        <v>sonstige Schlämme aus Fäll- und Löseprozessen mit produktionsspezifisch schädlichen Beimengungen</v>
      </c>
      <c r="E634" s="70" t="str">
        <f>'SlNr für Antrag §24a'!I630</f>
        <v xml:space="preserve"> </v>
      </c>
      <c r="F634" s="69" t="str">
        <f>IF(AND('SlNr für Antrag §24a'!S630="x",'SlNr für Antrag §24a'!T630="x"),'SlNr für Antrag §24a'!U630,IF('SlNr für Antrag §24a'!S630="x","--",IF('SlNr für Antrag §24a'!T630="x",'SlNr für Antrag §24a'!U630,"**")))</f>
        <v>**</v>
      </c>
      <c r="G634" s="69" t="str">
        <f>(IF('SlNr für Antrag §24a'!AL630&lt;&gt;"",'SlNr für Antrag §24a'!AL630&amp;K634,IF(K634&lt;&gt;"",K634,IF('SlNr für Antrag §24a'!V630="X","?","**"))))</f>
        <v>**</v>
      </c>
      <c r="H634" s="131"/>
      <c r="I634" s="124"/>
      <c r="J634" s="118">
        <f>'SlNr für Antrag §24a'!AM630</f>
        <v>0</v>
      </c>
      <c r="K634" s="121"/>
      <c r="L634" s="121" t="str">
        <f>'SlNr für Antrag §24a'!AT630</f>
        <v>Ja</v>
      </c>
      <c r="M634" s="161" t="str">
        <f>'SlNr für Antrag §24a'!AV630</f>
        <v>-</v>
      </c>
      <c r="N634" s="157" t="str">
        <f>IF('SlNr für Antrag §24a'!AU630&gt;0,"Wird auto. genehmigt!","")</f>
        <v/>
      </c>
      <c r="P634" s="96" t="str">
        <f>'SlNr für Antrag §24a'!AP630</f>
        <v/>
      </c>
      <c r="R634" s="143"/>
      <c r="S634" s="143"/>
      <c r="T634" s="143"/>
      <c r="U634" s="143"/>
      <c r="V634" s="143"/>
      <c r="W634" s="143"/>
      <c r="X634" s="143"/>
      <c r="Y634" s="143"/>
      <c r="Z634" s="143"/>
      <c r="AA634" s="143"/>
    </row>
    <row r="635" spans="1:27" ht="45.6" x14ac:dyDescent="0.25">
      <c r="A635" s="70">
        <f>'SlNr für Antrag §24a'!B631</f>
        <v>31639</v>
      </c>
      <c r="B635" s="70" t="str">
        <f>'SlNr für Antrag §24a'!C631</f>
        <v>88</v>
      </c>
      <c r="C635" s="70" t="str">
        <f>IF('SlNr für Antrag §24a'!D631&lt;&gt;"",'SlNr für Antrag §24a'!D631,"")</f>
        <v/>
      </c>
      <c r="D635" s="70" t="str">
        <f>'SlNr für Antrag §24a'!H631</f>
        <v>sonstige Schlämme aus Fäll- und Löseprozessen mit produktionsspezifisch schädlichen Beimengungen</v>
      </c>
      <c r="E635" s="70" t="str">
        <f>'SlNr für Antrag §24a'!I631</f>
        <v>ausgestuft</v>
      </c>
      <c r="F635" s="69" t="str">
        <f>IF(AND('SlNr für Antrag §24a'!S631="x",'SlNr für Antrag §24a'!T631="x"),'SlNr für Antrag §24a'!U631,IF('SlNr für Antrag §24a'!S631="x","--",IF('SlNr für Antrag §24a'!T631="x",'SlNr für Antrag §24a'!U631,"**")))</f>
        <v>**</v>
      </c>
      <c r="G635" s="69" t="str">
        <f>(IF('SlNr für Antrag §24a'!AL631&lt;&gt;"",'SlNr für Antrag §24a'!AL631&amp;K635,IF(K635&lt;&gt;"",K635,IF('SlNr für Antrag §24a'!V631="X","?","**"))))</f>
        <v>**</v>
      </c>
      <c r="H635" s="131"/>
      <c r="I635" s="124"/>
      <c r="J635" s="118">
        <f>'SlNr für Antrag §24a'!AM631</f>
        <v>0</v>
      </c>
      <c r="K635" s="121"/>
      <c r="L635" s="121" t="str">
        <f>'SlNr für Antrag §24a'!AT631</f>
        <v>Ja</v>
      </c>
      <c r="M635" s="161" t="str">
        <f>'SlNr für Antrag §24a'!AV631</f>
        <v>-</v>
      </c>
      <c r="N635" s="157" t="str">
        <f>IF('SlNr für Antrag §24a'!AU631&gt;0,"Wird auto. genehmigt!","")</f>
        <v/>
      </c>
      <c r="P635" s="96" t="str">
        <f>'SlNr für Antrag §24a'!AP631</f>
        <v/>
      </c>
      <c r="R635" s="143"/>
      <c r="S635" s="143"/>
      <c r="T635" s="143"/>
      <c r="U635" s="143"/>
      <c r="V635" s="143"/>
      <c r="W635" s="143"/>
      <c r="X635" s="143"/>
      <c r="Y635" s="143"/>
      <c r="Z635" s="143"/>
      <c r="AA635" s="143"/>
    </row>
    <row r="636" spans="1:27" ht="45.6" x14ac:dyDescent="0.25">
      <c r="A636" s="70">
        <f>'SlNr für Antrag §24a'!B632</f>
        <v>31639</v>
      </c>
      <c r="B636" s="70" t="str">
        <f>'SlNr für Antrag §24a'!C632</f>
        <v>91</v>
      </c>
      <c r="C636" s="70" t="str">
        <f>IF('SlNr für Antrag §24a'!D632&lt;&gt;"",'SlNr für Antrag §24a'!D632,"")</f>
        <v>g</v>
      </c>
      <c r="D636" s="70" t="str">
        <f>'SlNr für Antrag §24a'!H632</f>
        <v>sonstige Schlämme aus Fäll- und Löseprozessen mit produktionsspezifisch schädlichen Beimengungen</v>
      </c>
      <c r="E636" s="70" t="str">
        <f>'SlNr für Antrag §24a'!I632</f>
        <v>verfestigt, immobilisiert oder stabilisiert</v>
      </c>
      <c r="F636" s="69" t="str">
        <f>IF(AND('SlNr für Antrag §24a'!S632="x",'SlNr für Antrag §24a'!T632="x"),'SlNr für Antrag §24a'!U632,IF('SlNr für Antrag §24a'!S632="x","--",IF('SlNr für Antrag §24a'!T632="x",'SlNr für Antrag §24a'!U632,"**")))</f>
        <v>**</v>
      </c>
      <c r="G636" s="69" t="str">
        <f>(IF('SlNr für Antrag §24a'!AL632&lt;&gt;"",'SlNr für Antrag §24a'!AL632&amp;K636,IF(K636&lt;&gt;"",K636,IF('SlNr für Antrag §24a'!V632="X","?","**"))))</f>
        <v>**</v>
      </c>
      <c r="H636" s="131"/>
      <c r="I636" s="124"/>
      <c r="J636" s="118">
        <f>'SlNr für Antrag §24a'!AM632</f>
        <v>0</v>
      </c>
      <c r="K636" s="121"/>
      <c r="L636" s="121" t="str">
        <f>'SlNr für Antrag §24a'!AT632</f>
        <v>Ja</v>
      </c>
      <c r="M636" s="161" t="str">
        <f>'SlNr für Antrag §24a'!AV632</f>
        <v>-</v>
      </c>
      <c r="N636" s="157" t="str">
        <f>IF('SlNr für Antrag §24a'!AU632&gt;0,"Wird auto. genehmigt!","")</f>
        <v/>
      </c>
      <c r="P636" s="96" t="str">
        <f>'SlNr für Antrag §24a'!AP632</f>
        <v/>
      </c>
      <c r="R636" s="143"/>
      <c r="S636" s="143"/>
      <c r="T636" s="143"/>
      <c r="U636" s="143"/>
      <c r="V636" s="143"/>
      <c r="W636" s="143"/>
      <c r="X636" s="143"/>
      <c r="Y636" s="143"/>
      <c r="Z636" s="143"/>
      <c r="AA636" s="143"/>
    </row>
    <row r="637" spans="1:27" ht="22.8" x14ac:dyDescent="0.25">
      <c r="A637" s="70">
        <f>'SlNr für Antrag §24a'!B633</f>
        <v>31640</v>
      </c>
      <c r="B637" s="70" t="str">
        <f>'SlNr für Antrag §24a'!C633</f>
        <v/>
      </c>
      <c r="C637" s="70" t="str">
        <f>IF('SlNr für Antrag §24a'!D633&lt;&gt;"",'SlNr für Antrag §24a'!D633,"")</f>
        <v/>
      </c>
      <c r="D637" s="70" t="str">
        <f>'SlNr für Antrag §24a'!H633</f>
        <v>Füll- und Trennmittelsuspensionen (Mineral-, Feststoffanteile)</v>
      </c>
      <c r="E637" s="70" t="str">
        <f>'SlNr für Antrag §24a'!I633</f>
        <v xml:space="preserve"> </v>
      </c>
      <c r="F637" s="69" t="str">
        <f>IF(AND('SlNr für Antrag §24a'!S633="x",'SlNr für Antrag §24a'!T633="x"),'SlNr für Antrag §24a'!U633,IF('SlNr für Antrag §24a'!S633="x","--",IF('SlNr für Antrag §24a'!T633="x",'SlNr für Antrag §24a'!U633,"**")))</f>
        <v>--</v>
      </c>
      <c r="G637" s="69" t="str">
        <f>(IF('SlNr für Antrag §24a'!AL633&lt;&gt;"",'SlNr für Antrag §24a'!AL633&amp;K637,IF(K637&lt;&gt;"",K637,IF('SlNr für Antrag §24a'!V633="X","?","**"))))</f>
        <v>**</v>
      </c>
      <c r="H637" s="131"/>
      <c r="I637" s="124"/>
      <c r="J637" s="118">
        <f>'SlNr für Antrag §24a'!AM633</f>
        <v>0</v>
      </c>
      <c r="K637" s="121"/>
      <c r="L637" s="121" t="str">
        <f>'SlNr für Antrag §24a'!AT633</f>
        <v>Nein</v>
      </c>
      <c r="M637" s="161" t="str">
        <f>'SlNr für Antrag §24a'!AV633</f>
        <v>-</v>
      </c>
      <c r="N637" s="157" t="str">
        <f>IF('SlNr für Antrag §24a'!AU633&gt;0,"Wird auto. genehmigt!","")</f>
        <v/>
      </c>
      <c r="P637" s="96" t="str">
        <f>'SlNr für Antrag §24a'!AP633</f>
        <v>X</v>
      </c>
      <c r="R637" s="143"/>
      <c r="S637" s="143"/>
      <c r="T637" s="143"/>
      <c r="U637" s="143"/>
      <c r="V637" s="143"/>
      <c r="W637" s="143"/>
      <c r="X637" s="143"/>
      <c r="Y637" s="143"/>
      <c r="Z637" s="143"/>
      <c r="AA637" s="143"/>
    </row>
    <row r="638" spans="1:27" ht="22.8" x14ac:dyDescent="0.25">
      <c r="A638" s="70">
        <f>'SlNr für Antrag §24a'!B634</f>
        <v>31640</v>
      </c>
      <c r="B638" s="70" t="str">
        <f>'SlNr für Antrag §24a'!C634</f>
        <v>77</v>
      </c>
      <c r="C638" s="70" t="str">
        <f>IF('SlNr für Antrag §24a'!D634&lt;&gt;"",'SlNr für Antrag §24a'!D634,"")</f>
        <v>g</v>
      </c>
      <c r="D638" s="70" t="str">
        <f>'SlNr für Antrag §24a'!H634</f>
        <v>Füll- und Trennmittelsuspensionen (Mineral-, Feststoffanteile)</v>
      </c>
      <c r="E638" s="70" t="str">
        <f>'SlNr für Antrag §24a'!I634</f>
        <v>gefährlich kontaminiert</v>
      </c>
      <c r="F638" s="69" t="str">
        <f>IF(AND('SlNr für Antrag §24a'!S634="x",'SlNr für Antrag §24a'!T634="x"),'SlNr für Antrag §24a'!U634,IF('SlNr für Antrag §24a'!S634="x","--",IF('SlNr für Antrag §24a'!T634="x",'SlNr für Antrag §24a'!U634,"**")))</f>
        <v>**</v>
      </c>
      <c r="G638" s="69" t="str">
        <f>(IF('SlNr für Antrag §24a'!AL634&lt;&gt;"",'SlNr für Antrag §24a'!AL634&amp;K638,IF(K638&lt;&gt;"",K638,IF('SlNr für Antrag §24a'!V634="X","?","**"))))</f>
        <v>**</v>
      </c>
      <c r="H638" s="131"/>
      <c r="I638" s="124"/>
      <c r="J638" s="118">
        <f>'SlNr für Antrag §24a'!AM634</f>
        <v>0</v>
      </c>
      <c r="K638" s="121"/>
      <c r="L638" s="121" t="str">
        <f>'SlNr für Antrag §24a'!AT634</f>
        <v>Ja</v>
      </c>
      <c r="M638" s="161" t="str">
        <f>'SlNr für Antrag §24a'!AV634</f>
        <v>-</v>
      </c>
      <c r="N638" s="157" t="str">
        <f>IF('SlNr für Antrag §24a'!AU634&gt;0,"Wird auto. genehmigt!","")</f>
        <v/>
      </c>
      <c r="P638" s="96" t="str">
        <f>'SlNr für Antrag §24a'!AP634</f>
        <v/>
      </c>
      <c r="R638" s="143"/>
      <c r="S638" s="143"/>
      <c r="T638" s="143"/>
      <c r="U638" s="143"/>
      <c r="V638" s="143"/>
      <c r="W638" s="143"/>
      <c r="X638" s="143"/>
      <c r="Y638" s="143"/>
      <c r="Z638" s="143"/>
      <c r="AA638" s="143"/>
    </row>
    <row r="639" spans="1:27" ht="22.8" x14ac:dyDescent="0.25">
      <c r="A639" s="70">
        <f>'SlNr für Antrag §24a'!B635</f>
        <v>31640</v>
      </c>
      <c r="B639" s="70" t="str">
        <f>'SlNr für Antrag §24a'!C635</f>
        <v>91</v>
      </c>
      <c r="C639" s="70" t="str">
        <f>IF('SlNr für Antrag §24a'!D635&lt;&gt;"",'SlNr für Antrag §24a'!D635,"")</f>
        <v/>
      </c>
      <c r="D639" s="70" t="str">
        <f>'SlNr für Antrag §24a'!H635</f>
        <v>Füll- und Trennmittelsuspensionen (Mineral-, Feststoffanteile)</v>
      </c>
      <c r="E639" s="70" t="str">
        <f>'SlNr für Antrag §24a'!I635</f>
        <v>verfestigt, immobilisiert oder stabilisiert</v>
      </c>
      <c r="F639" s="69" t="str">
        <f>IF(AND('SlNr für Antrag §24a'!S635="x",'SlNr für Antrag §24a'!T635="x"),'SlNr für Antrag §24a'!U635,IF('SlNr für Antrag §24a'!S635="x","--",IF('SlNr für Antrag §24a'!T635="x",'SlNr für Antrag §24a'!U635,"**")))</f>
        <v>**</v>
      </c>
      <c r="G639" s="69" t="str">
        <f>(IF('SlNr für Antrag §24a'!AL635&lt;&gt;"",'SlNr für Antrag §24a'!AL635&amp;K639,IF(K639&lt;&gt;"",K639,IF('SlNr für Antrag §24a'!V635="X","?","**"))))</f>
        <v>**</v>
      </c>
      <c r="H639" s="131"/>
      <c r="I639" s="124"/>
      <c r="J639" s="118">
        <f>'SlNr für Antrag §24a'!AM635</f>
        <v>0</v>
      </c>
      <c r="K639" s="121"/>
      <c r="L639" s="121" t="str">
        <f>'SlNr für Antrag §24a'!AT635</f>
        <v>Ja</v>
      </c>
      <c r="M639" s="161" t="str">
        <f>'SlNr für Antrag §24a'!AV635</f>
        <v>-</v>
      </c>
      <c r="N639" s="157" t="str">
        <f>IF('SlNr für Antrag §24a'!AU635&gt;0,"Wird auto. genehmigt!","")</f>
        <v/>
      </c>
      <c r="P639" s="96" t="str">
        <f>'SlNr für Antrag §24a'!AP635</f>
        <v/>
      </c>
      <c r="R639" s="143"/>
      <c r="S639" s="143"/>
      <c r="T639" s="143"/>
      <c r="U639" s="143"/>
      <c r="V639" s="143"/>
      <c r="W639" s="143"/>
      <c r="X639" s="143"/>
      <c r="Y639" s="143"/>
      <c r="Z639" s="143"/>
      <c r="AA639" s="143"/>
    </row>
    <row r="640" spans="1:27" x14ac:dyDescent="0.25">
      <c r="A640" s="70">
        <f>'SlNr für Antrag §24a'!B636</f>
        <v>31641</v>
      </c>
      <c r="B640" s="70" t="str">
        <f>'SlNr für Antrag §24a'!C636</f>
        <v/>
      </c>
      <c r="C640" s="70" t="str">
        <f>IF('SlNr für Antrag §24a'!D636&lt;&gt;"",'SlNr für Antrag §24a'!D636,"")</f>
        <v/>
      </c>
      <c r="D640" s="70" t="str">
        <f>'SlNr für Antrag §24a'!H636</f>
        <v>Calciumfluoridschlamm</v>
      </c>
      <c r="E640" s="70" t="str">
        <f>'SlNr für Antrag §24a'!I636</f>
        <v xml:space="preserve"> </v>
      </c>
      <c r="F640" s="69" t="str">
        <f>IF(AND('SlNr für Antrag §24a'!S636="x",'SlNr für Antrag §24a'!T636="x"),'SlNr für Antrag §24a'!U636,IF('SlNr für Antrag §24a'!S636="x","--",IF('SlNr für Antrag §24a'!T636="x",'SlNr für Antrag §24a'!U636,"**")))</f>
        <v>--</v>
      </c>
      <c r="G640" s="69" t="str">
        <f>(IF('SlNr für Antrag §24a'!AL636&lt;&gt;"",'SlNr für Antrag §24a'!AL636&amp;K640,IF(K640&lt;&gt;"",K640,IF('SlNr für Antrag §24a'!V636="X","?","**"))))</f>
        <v>**</v>
      </c>
      <c r="H640" s="131"/>
      <c r="I640" s="124"/>
      <c r="J640" s="118">
        <f>'SlNr für Antrag §24a'!AM636</f>
        <v>0</v>
      </c>
      <c r="K640" s="121"/>
      <c r="L640" s="121" t="str">
        <f>'SlNr für Antrag §24a'!AT636</f>
        <v>Nein</v>
      </c>
      <c r="M640" s="161" t="str">
        <f>'SlNr für Antrag §24a'!AV636</f>
        <v>-</v>
      </c>
      <c r="N640" s="157" t="str">
        <f>IF('SlNr für Antrag §24a'!AU636&gt;0,"Wird auto. genehmigt!","")</f>
        <v/>
      </c>
      <c r="P640" s="96" t="str">
        <f>'SlNr für Antrag §24a'!AP636</f>
        <v>X</v>
      </c>
      <c r="R640" s="143"/>
      <c r="S640" s="143"/>
      <c r="T640" s="143"/>
      <c r="U640" s="143"/>
      <c r="V640" s="143"/>
      <c r="W640" s="143"/>
      <c r="X640" s="143"/>
      <c r="Y640" s="143"/>
      <c r="Z640" s="143"/>
      <c r="AA640" s="143"/>
    </row>
    <row r="641" spans="1:27" x14ac:dyDescent="0.25">
      <c r="A641" s="70">
        <f>'SlNr für Antrag §24a'!B637</f>
        <v>31641</v>
      </c>
      <c r="B641" s="70" t="str">
        <f>'SlNr für Antrag §24a'!C637</f>
        <v>77</v>
      </c>
      <c r="C641" s="70" t="str">
        <f>IF('SlNr für Antrag §24a'!D637&lt;&gt;"",'SlNr für Antrag §24a'!D637,"")</f>
        <v>g</v>
      </c>
      <c r="D641" s="70" t="str">
        <f>'SlNr für Antrag §24a'!H637</f>
        <v>Calciumfluoridschlamm</v>
      </c>
      <c r="E641" s="70" t="str">
        <f>'SlNr für Antrag §24a'!I637</f>
        <v>gefährlich kontaminiert</v>
      </c>
      <c r="F641" s="69" t="str">
        <f>IF(AND('SlNr für Antrag §24a'!S637="x",'SlNr für Antrag §24a'!T637="x"),'SlNr für Antrag §24a'!U637,IF('SlNr für Antrag §24a'!S637="x","--",IF('SlNr für Antrag §24a'!T637="x",'SlNr für Antrag §24a'!U637,"**")))</f>
        <v>**</v>
      </c>
      <c r="G641" s="69" t="str">
        <f>(IF('SlNr für Antrag §24a'!AL637&lt;&gt;"",'SlNr für Antrag §24a'!AL637&amp;K641,IF(K641&lt;&gt;"",K641,IF('SlNr für Antrag §24a'!V637="X","?","**"))))</f>
        <v>**</v>
      </c>
      <c r="H641" s="131"/>
      <c r="I641" s="124"/>
      <c r="J641" s="118">
        <f>'SlNr für Antrag §24a'!AM637</f>
        <v>0</v>
      </c>
      <c r="K641" s="121"/>
      <c r="L641" s="121" t="str">
        <f>'SlNr für Antrag §24a'!AT637</f>
        <v>Ja</v>
      </c>
      <c r="M641" s="161" t="str">
        <f>'SlNr für Antrag §24a'!AV637</f>
        <v>-</v>
      </c>
      <c r="N641" s="157" t="str">
        <f>IF('SlNr für Antrag §24a'!AU637&gt;0,"Wird auto. genehmigt!","")</f>
        <v/>
      </c>
      <c r="P641" s="96" t="str">
        <f>'SlNr für Antrag §24a'!AP637</f>
        <v/>
      </c>
      <c r="R641" s="143"/>
      <c r="S641" s="143"/>
      <c r="T641" s="143"/>
      <c r="U641" s="143"/>
      <c r="V641" s="143"/>
      <c r="W641" s="143"/>
      <c r="X641" s="143"/>
      <c r="Y641" s="143"/>
      <c r="Z641" s="143"/>
      <c r="AA641" s="143"/>
    </row>
    <row r="642" spans="1:27" ht="22.8" x14ac:dyDescent="0.25">
      <c r="A642" s="70">
        <f>'SlNr für Antrag §24a'!B638</f>
        <v>31641</v>
      </c>
      <c r="B642" s="70" t="str">
        <f>'SlNr für Antrag §24a'!C638</f>
        <v>91</v>
      </c>
      <c r="C642" s="70" t="str">
        <f>IF('SlNr für Antrag §24a'!D638&lt;&gt;"",'SlNr für Antrag §24a'!D638,"")</f>
        <v/>
      </c>
      <c r="D642" s="70" t="str">
        <f>'SlNr für Antrag §24a'!H638</f>
        <v>Calciumfluoridschlamm</v>
      </c>
      <c r="E642" s="70" t="str">
        <f>'SlNr für Antrag §24a'!I638</f>
        <v>verfestigt, immobilisiert oder stabilisiert</v>
      </c>
      <c r="F642" s="69" t="str">
        <f>IF(AND('SlNr für Antrag §24a'!S638="x",'SlNr für Antrag §24a'!T638="x"),'SlNr für Antrag §24a'!U638,IF('SlNr für Antrag §24a'!S638="x","--",IF('SlNr für Antrag §24a'!T638="x",'SlNr für Antrag §24a'!U638,"**")))</f>
        <v>**</v>
      </c>
      <c r="G642" s="69" t="str">
        <f>(IF('SlNr für Antrag §24a'!AL638&lt;&gt;"",'SlNr für Antrag §24a'!AL638&amp;K642,IF(K642&lt;&gt;"",K642,IF('SlNr für Antrag §24a'!V638="X","?","**"))))</f>
        <v>**</v>
      </c>
      <c r="H642" s="131"/>
      <c r="I642" s="124"/>
      <c r="J642" s="118">
        <f>'SlNr für Antrag §24a'!AM638</f>
        <v>0</v>
      </c>
      <c r="K642" s="121"/>
      <c r="L642" s="121" t="str">
        <f>'SlNr für Antrag §24a'!AT638</f>
        <v>Ja</v>
      </c>
      <c r="M642" s="161" t="str">
        <f>'SlNr für Antrag §24a'!AV638</f>
        <v>-</v>
      </c>
      <c r="N642" s="157" t="str">
        <f>IF('SlNr für Antrag §24a'!AU638&gt;0,"Wird auto. genehmigt!","")</f>
        <v/>
      </c>
      <c r="P642" s="96" t="str">
        <f>'SlNr für Antrag §24a'!AP638</f>
        <v/>
      </c>
      <c r="R642" s="143"/>
      <c r="S642" s="143"/>
      <c r="T642" s="143"/>
      <c r="U642" s="143"/>
      <c r="V642" s="143"/>
      <c r="W642" s="143"/>
      <c r="X642" s="143"/>
      <c r="Y642" s="143"/>
      <c r="Z642" s="143"/>
      <c r="AA642" s="143"/>
    </row>
    <row r="643" spans="1:27" x14ac:dyDescent="0.25">
      <c r="A643" s="70">
        <f>'SlNr für Antrag §24a'!B639</f>
        <v>31642</v>
      </c>
      <c r="B643" s="70" t="str">
        <f>'SlNr für Antrag §24a'!C639</f>
        <v/>
      </c>
      <c r="C643" s="70" t="str">
        <f>IF('SlNr für Antrag §24a'!D639&lt;&gt;"",'SlNr für Antrag §24a'!D639,"")</f>
        <v>g</v>
      </c>
      <c r="D643" s="70" t="str">
        <f>'SlNr für Antrag §24a'!H639</f>
        <v>Kesselreinigungsrückstände</v>
      </c>
      <c r="E643" s="70" t="str">
        <f>'SlNr für Antrag §24a'!I639</f>
        <v xml:space="preserve"> </v>
      </c>
      <c r="F643" s="69" t="str">
        <f>IF(AND('SlNr für Antrag §24a'!S639="x",'SlNr für Antrag §24a'!T639="x"),'SlNr für Antrag §24a'!U639,IF('SlNr für Antrag §24a'!S639="x","--",IF('SlNr für Antrag §24a'!T639="x",'SlNr für Antrag §24a'!U639,"**")))</f>
        <v>**</v>
      </c>
      <c r="G643" s="69" t="str">
        <f>(IF('SlNr für Antrag §24a'!AL639&lt;&gt;"",'SlNr für Antrag §24a'!AL639&amp;K643,IF(K643&lt;&gt;"",K643,IF('SlNr für Antrag §24a'!V639="X","?","**"))))</f>
        <v>**</v>
      </c>
      <c r="H643" s="131"/>
      <c r="I643" s="124"/>
      <c r="J643" s="118">
        <f>'SlNr für Antrag §24a'!AM639</f>
        <v>0</v>
      </c>
      <c r="K643" s="121"/>
      <c r="L643" s="121" t="str">
        <f>'SlNr für Antrag §24a'!AT639</f>
        <v>Ja</v>
      </c>
      <c r="M643" s="161" t="str">
        <f>'SlNr für Antrag §24a'!AV639</f>
        <v>-</v>
      </c>
      <c r="N643" s="157" t="str">
        <f>IF('SlNr für Antrag §24a'!AU639&gt;0,"Wird auto. genehmigt!","")</f>
        <v/>
      </c>
      <c r="P643" s="96" t="str">
        <f>'SlNr für Antrag §24a'!AP639</f>
        <v/>
      </c>
      <c r="R643" s="143"/>
      <c r="S643" s="143"/>
      <c r="T643" s="143"/>
      <c r="U643" s="143"/>
      <c r="V643" s="143"/>
      <c r="W643" s="143"/>
      <c r="X643" s="143"/>
      <c r="Y643" s="143"/>
      <c r="Z643" s="143"/>
      <c r="AA643" s="143"/>
    </row>
    <row r="644" spans="1:27" x14ac:dyDescent="0.25">
      <c r="A644" s="70">
        <f>'SlNr für Antrag §24a'!B640</f>
        <v>31642</v>
      </c>
      <c r="B644" s="70" t="str">
        <f>'SlNr für Antrag §24a'!C640</f>
        <v>88</v>
      </c>
      <c r="C644" s="70" t="str">
        <f>IF('SlNr für Antrag §24a'!D640&lt;&gt;"",'SlNr für Antrag §24a'!D640,"")</f>
        <v/>
      </c>
      <c r="D644" s="70" t="str">
        <f>'SlNr für Antrag §24a'!H640</f>
        <v>Kesselreinigungsrückstände</v>
      </c>
      <c r="E644" s="70" t="str">
        <f>'SlNr für Antrag §24a'!I640</f>
        <v>ausgestuft</v>
      </c>
      <c r="F644" s="69" t="str">
        <f>IF(AND('SlNr für Antrag §24a'!S640="x",'SlNr für Antrag §24a'!T640="x"),'SlNr für Antrag §24a'!U640,IF('SlNr für Antrag §24a'!S640="x","--",IF('SlNr für Antrag §24a'!T640="x",'SlNr für Antrag §24a'!U640,"**")))</f>
        <v>**</v>
      </c>
      <c r="G644" s="69" t="str">
        <f>(IF('SlNr für Antrag §24a'!AL640&lt;&gt;"",'SlNr für Antrag §24a'!AL640&amp;K644,IF(K644&lt;&gt;"",K644,IF('SlNr für Antrag §24a'!V640="X","?","**"))))</f>
        <v>**</v>
      </c>
      <c r="H644" s="131"/>
      <c r="I644" s="124"/>
      <c r="J644" s="118">
        <f>'SlNr für Antrag §24a'!AM640</f>
        <v>0</v>
      </c>
      <c r="K644" s="121"/>
      <c r="L644" s="121" t="str">
        <f>'SlNr für Antrag §24a'!AT640</f>
        <v>Ja</v>
      </c>
      <c r="M644" s="161" t="str">
        <f>'SlNr für Antrag §24a'!AV640</f>
        <v>-</v>
      </c>
      <c r="N644" s="157" t="str">
        <f>IF('SlNr für Antrag §24a'!AU640&gt;0,"Wird auto. genehmigt!","")</f>
        <v/>
      </c>
      <c r="P644" s="96" t="str">
        <f>'SlNr für Antrag §24a'!AP640</f>
        <v/>
      </c>
      <c r="R644" s="143"/>
      <c r="S644" s="143"/>
      <c r="T644" s="143"/>
      <c r="U644" s="143"/>
      <c r="V644" s="143"/>
      <c r="W644" s="143"/>
      <c r="X644" s="143"/>
      <c r="Y644" s="143"/>
      <c r="Z644" s="143"/>
      <c r="AA644" s="143"/>
    </row>
    <row r="645" spans="1:27" ht="22.8" x14ac:dyDescent="0.25">
      <c r="A645" s="70">
        <f>'SlNr für Antrag §24a'!B641</f>
        <v>31642</v>
      </c>
      <c r="B645" s="70" t="str">
        <f>'SlNr für Antrag §24a'!C641</f>
        <v>91</v>
      </c>
      <c r="C645" s="70" t="str">
        <f>IF('SlNr für Antrag §24a'!D641&lt;&gt;"",'SlNr für Antrag §24a'!D641,"")</f>
        <v>g</v>
      </c>
      <c r="D645" s="70" t="str">
        <f>'SlNr für Antrag §24a'!H641</f>
        <v>Kesselreinigungsrückstände</v>
      </c>
      <c r="E645" s="70" t="str">
        <f>'SlNr für Antrag §24a'!I641</f>
        <v>verfestigt, immobilisiert oder stabilisiert</v>
      </c>
      <c r="F645" s="69" t="str">
        <f>IF(AND('SlNr für Antrag §24a'!S641="x",'SlNr für Antrag §24a'!T641="x"),'SlNr für Antrag §24a'!U641,IF('SlNr für Antrag §24a'!S641="x","--",IF('SlNr für Antrag §24a'!T641="x",'SlNr für Antrag §24a'!U641,"**")))</f>
        <v>**</v>
      </c>
      <c r="G645" s="69" t="str">
        <f>(IF('SlNr für Antrag §24a'!AL641&lt;&gt;"",'SlNr für Antrag §24a'!AL641&amp;K645,IF(K645&lt;&gt;"",K645,IF('SlNr für Antrag §24a'!V641="X","?","**"))))</f>
        <v>**</v>
      </c>
      <c r="H645" s="131"/>
      <c r="I645" s="124"/>
      <c r="J645" s="118">
        <f>'SlNr für Antrag §24a'!AM641</f>
        <v>0</v>
      </c>
      <c r="K645" s="121"/>
      <c r="L645" s="121" t="str">
        <f>'SlNr für Antrag §24a'!AT641</f>
        <v>Ja</v>
      </c>
      <c r="M645" s="161" t="str">
        <f>'SlNr für Antrag §24a'!AV641</f>
        <v>-</v>
      </c>
      <c r="N645" s="157" t="str">
        <f>IF('SlNr für Antrag §24a'!AU641&gt;0,"Wird auto. genehmigt!","")</f>
        <v/>
      </c>
      <c r="P645" s="96" t="str">
        <f>'SlNr für Antrag §24a'!AP641</f>
        <v/>
      </c>
      <c r="R645" s="143"/>
      <c r="S645" s="143"/>
      <c r="T645" s="143"/>
      <c r="U645" s="143"/>
      <c r="V645" s="143"/>
      <c r="W645" s="143"/>
      <c r="X645" s="143"/>
      <c r="Y645" s="143"/>
      <c r="Z645" s="143"/>
      <c r="AA645" s="143"/>
    </row>
    <row r="646" spans="1:27" ht="22.8" x14ac:dyDescent="0.25">
      <c r="A646" s="70">
        <f>'SlNr für Antrag §24a'!B642</f>
        <v>31660</v>
      </c>
      <c r="B646" s="70" t="str">
        <f>'SlNr für Antrag §24a'!C642</f>
        <v/>
      </c>
      <c r="C646" s="70" t="str">
        <f>IF('SlNr für Antrag §24a'!D642&lt;&gt;"",'SlNr für Antrag §24a'!D642,"")</f>
        <v>g</v>
      </c>
      <c r="D646" s="70" t="str">
        <f>'SlNr für Antrag §24a'!H642</f>
        <v>Schlamm aus der Gas- und Abgasreinigung</v>
      </c>
      <c r="E646" s="70" t="str">
        <f>'SlNr für Antrag §24a'!I642</f>
        <v xml:space="preserve"> </v>
      </c>
      <c r="F646" s="69" t="str">
        <f>IF(AND('SlNr für Antrag §24a'!S642="x",'SlNr für Antrag §24a'!T642="x"),'SlNr für Antrag §24a'!U642,IF('SlNr für Antrag §24a'!S642="x","--",IF('SlNr für Antrag §24a'!T642="x",'SlNr für Antrag §24a'!U642,"**")))</f>
        <v>**</v>
      </c>
      <c r="G646" s="69" t="str">
        <f>(IF('SlNr für Antrag §24a'!AL642&lt;&gt;"",'SlNr für Antrag §24a'!AL642&amp;K646,IF(K646&lt;&gt;"",K646,IF('SlNr für Antrag §24a'!V642="X","?","**"))))</f>
        <v>**</v>
      </c>
      <c r="H646" s="131"/>
      <c r="I646" s="124"/>
      <c r="J646" s="118">
        <f>'SlNr für Antrag §24a'!AM642</f>
        <v>0</v>
      </c>
      <c r="K646" s="121"/>
      <c r="L646" s="121" t="str">
        <f>'SlNr für Antrag §24a'!AT642</f>
        <v>Ja</v>
      </c>
      <c r="M646" s="161" t="str">
        <f>'SlNr für Antrag §24a'!AV642</f>
        <v>-</v>
      </c>
      <c r="N646" s="157" t="str">
        <f>IF('SlNr für Antrag §24a'!AU642&gt;0,"Wird auto. genehmigt!","")</f>
        <v/>
      </c>
      <c r="P646" s="96" t="str">
        <f>'SlNr für Antrag §24a'!AP642</f>
        <v/>
      </c>
      <c r="R646" s="143"/>
      <c r="S646" s="143"/>
      <c r="T646" s="143"/>
      <c r="U646" s="143"/>
      <c r="V646" s="143"/>
      <c r="W646" s="143"/>
      <c r="X646" s="143"/>
      <c r="Y646" s="143"/>
      <c r="Z646" s="143"/>
      <c r="AA646" s="143"/>
    </row>
    <row r="647" spans="1:27" ht="22.8" x14ac:dyDescent="0.25">
      <c r="A647" s="70">
        <f>'SlNr für Antrag §24a'!B643</f>
        <v>31660</v>
      </c>
      <c r="B647" s="70" t="str">
        <f>'SlNr für Antrag §24a'!C643</f>
        <v>88</v>
      </c>
      <c r="C647" s="70" t="str">
        <f>IF('SlNr für Antrag §24a'!D643&lt;&gt;"",'SlNr für Antrag §24a'!D643,"")</f>
        <v/>
      </c>
      <c r="D647" s="70" t="str">
        <f>'SlNr für Antrag §24a'!H643</f>
        <v>Schlamm aus der Gas- und Abgasreinigung</v>
      </c>
      <c r="E647" s="70" t="str">
        <f>'SlNr für Antrag §24a'!I643</f>
        <v>ausgestuft</v>
      </c>
      <c r="F647" s="69" t="str">
        <f>IF(AND('SlNr für Antrag §24a'!S643="x",'SlNr für Antrag §24a'!T643="x"),'SlNr für Antrag §24a'!U643,IF('SlNr für Antrag §24a'!S643="x","--",IF('SlNr für Antrag §24a'!T643="x",'SlNr für Antrag §24a'!U643,"**")))</f>
        <v>**</v>
      </c>
      <c r="G647" s="69" t="str">
        <f>(IF('SlNr für Antrag §24a'!AL643&lt;&gt;"",'SlNr für Antrag §24a'!AL643&amp;K647,IF(K647&lt;&gt;"",K647,IF('SlNr für Antrag §24a'!V643="X","?","**"))))</f>
        <v>**</v>
      </c>
      <c r="H647" s="131"/>
      <c r="I647" s="124"/>
      <c r="J647" s="118">
        <f>'SlNr für Antrag §24a'!AM643</f>
        <v>0</v>
      </c>
      <c r="K647" s="121"/>
      <c r="L647" s="121" t="str">
        <f>'SlNr für Antrag §24a'!AT643</f>
        <v>Ja</v>
      </c>
      <c r="M647" s="161" t="str">
        <f>'SlNr für Antrag §24a'!AV643</f>
        <v>-</v>
      </c>
      <c r="N647" s="157" t="str">
        <f>IF('SlNr für Antrag §24a'!AU643&gt;0,"Wird auto. genehmigt!","")</f>
        <v/>
      </c>
      <c r="P647" s="96" t="str">
        <f>'SlNr für Antrag §24a'!AP643</f>
        <v/>
      </c>
      <c r="R647" s="143"/>
      <c r="S647" s="143"/>
      <c r="T647" s="143"/>
      <c r="U647" s="143"/>
      <c r="V647" s="143"/>
      <c r="W647" s="143"/>
      <c r="X647" s="143"/>
      <c r="Y647" s="143"/>
      <c r="Z647" s="143"/>
      <c r="AA647" s="143"/>
    </row>
    <row r="648" spans="1:27" ht="22.8" x14ac:dyDescent="0.25">
      <c r="A648" s="70">
        <f>'SlNr für Antrag §24a'!B644</f>
        <v>31660</v>
      </c>
      <c r="B648" s="70" t="str">
        <f>'SlNr für Antrag §24a'!C644</f>
        <v>91</v>
      </c>
      <c r="C648" s="70" t="str">
        <f>IF('SlNr für Antrag §24a'!D644&lt;&gt;"",'SlNr für Antrag §24a'!D644,"")</f>
        <v>g</v>
      </c>
      <c r="D648" s="70" t="str">
        <f>'SlNr für Antrag §24a'!H644</f>
        <v>Schlamm aus der Gas- und Abgasreinigung</v>
      </c>
      <c r="E648" s="70" t="str">
        <f>'SlNr für Antrag §24a'!I644</f>
        <v>verfestigt, immobilisiert oder stabilisiert</v>
      </c>
      <c r="F648" s="69" t="str">
        <f>IF(AND('SlNr für Antrag §24a'!S644="x",'SlNr für Antrag §24a'!T644="x"),'SlNr für Antrag §24a'!U644,IF('SlNr für Antrag §24a'!S644="x","--",IF('SlNr für Antrag §24a'!T644="x",'SlNr für Antrag §24a'!U644,"**")))</f>
        <v>**</v>
      </c>
      <c r="G648" s="69" t="str">
        <f>(IF('SlNr für Antrag §24a'!AL644&lt;&gt;"",'SlNr für Antrag §24a'!AL644&amp;K648,IF(K648&lt;&gt;"",K648,IF('SlNr für Antrag §24a'!V644="X","?","**"))))</f>
        <v>**</v>
      </c>
      <c r="H648" s="131"/>
      <c r="I648" s="124"/>
      <c r="J648" s="118">
        <f>'SlNr für Antrag §24a'!AM644</f>
        <v>0</v>
      </c>
      <c r="K648" s="121"/>
      <c r="L648" s="121" t="str">
        <f>'SlNr für Antrag §24a'!AT644</f>
        <v>Ja</v>
      </c>
      <c r="M648" s="161" t="str">
        <f>'SlNr für Antrag §24a'!AV644</f>
        <v>-</v>
      </c>
      <c r="N648" s="157" t="str">
        <f>IF('SlNr für Antrag §24a'!AU644&gt;0,"Wird auto. genehmigt!","")</f>
        <v/>
      </c>
      <c r="P648" s="96" t="str">
        <f>'SlNr für Antrag §24a'!AP644</f>
        <v/>
      </c>
      <c r="R648" s="143"/>
      <c r="S648" s="143"/>
      <c r="T648" s="143"/>
      <c r="U648" s="143"/>
      <c r="V648" s="143"/>
      <c r="W648" s="143"/>
      <c r="X648" s="143"/>
      <c r="Y648" s="143"/>
      <c r="Z648" s="143"/>
      <c r="AA648" s="143"/>
    </row>
    <row r="649" spans="1:27" ht="22.8" x14ac:dyDescent="0.25">
      <c r="A649" s="70">
        <f>'SlNr für Antrag §24a'!B645</f>
        <v>35101</v>
      </c>
      <c r="B649" s="70" t="str">
        <f>'SlNr für Antrag §24a'!C645</f>
        <v/>
      </c>
      <c r="C649" s="70" t="str">
        <f>IF('SlNr für Antrag §24a'!D645&lt;&gt;"",'SlNr für Antrag §24a'!D645,"")</f>
        <v/>
      </c>
      <c r="D649" s="70" t="str">
        <f>'SlNr für Antrag §24a'!H645</f>
        <v>eisenhaltiger Staub ohne schädliche Beimengungen</v>
      </c>
      <c r="E649" s="70" t="str">
        <f>'SlNr für Antrag §24a'!I645</f>
        <v xml:space="preserve"> </v>
      </c>
      <c r="F649" s="69" t="str">
        <f>IF(AND('SlNr für Antrag §24a'!S645="x",'SlNr für Antrag §24a'!T645="x"),'SlNr für Antrag §24a'!U645,IF('SlNr für Antrag §24a'!S645="x","--",IF('SlNr für Antrag §24a'!T645="x",'SlNr für Antrag §24a'!U645,"**")))</f>
        <v>--</v>
      </c>
      <c r="G649" s="69" t="str">
        <f>(IF('SlNr für Antrag §24a'!AL645&lt;&gt;"",'SlNr für Antrag §24a'!AL645&amp;K649,IF(K649&lt;&gt;"",K649,IF('SlNr für Antrag §24a'!V645="X","?","**"))))</f>
        <v>**</v>
      </c>
      <c r="H649" s="131"/>
      <c r="I649" s="124"/>
      <c r="J649" s="118">
        <f>'SlNr für Antrag §24a'!AM645</f>
        <v>0</v>
      </c>
      <c r="K649" s="121"/>
      <c r="L649" s="121" t="str">
        <f>'SlNr für Antrag §24a'!AT645</f>
        <v>Nein</v>
      </c>
      <c r="M649" s="161" t="str">
        <f>'SlNr für Antrag §24a'!AV645</f>
        <v>-</v>
      </c>
      <c r="N649" s="157" t="str">
        <f>IF('SlNr für Antrag §24a'!AU645&gt;0,"Wird auto. genehmigt!","")</f>
        <v/>
      </c>
      <c r="P649" s="96" t="str">
        <f>'SlNr für Antrag §24a'!AP645</f>
        <v>X</v>
      </c>
      <c r="R649" s="143"/>
      <c r="S649" s="143"/>
      <c r="T649" s="143"/>
      <c r="U649" s="143"/>
      <c r="V649" s="143"/>
      <c r="W649" s="143"/>
      <c r="X649" s="143"/>
      <c r="Y649" s="143"/>
      <c r="Z649" s="143"/>
      <c r="AA649" s="143"/>
    </row>
    <row r="650" spans="1:27" ht="22.8" x14ac:dyDescent="0.25">
      <c r="A650" s="70">
        <f>'SlNr für Antrag §24a'!B646</f>
        <v>35101</v>
      </c>
      <c r="B650" s="70" t="str">
        <f>'SlNr für Antrag §24a'!C646</f>
        <v>91</v>
      </c>
      <c r="C650" s="70" t="str">
        <f>IF('SlNr für Antrag §24a'!D646&lt;&gt;"",'SlNr für Antrag §24a'!D646,"")</f>
        <v/>
      </c>
      <c r="D650" s="70" t="str">
        <f>'SlNr für Antrag §24a'!H646</f>
        <v>eisenhaltiger Staub ohne schädliche Beimengungen</v>
      </c>
      <c r="E650" s="70" t="str">
        <f>'SlNr für Antrag §24a'!I646</f>
        <v>verfestigt, immobilisiert oder stabilisiert</v>
      </c>
      <c r="F650" s="69" t="str">
        <f>IF(AND('SlNr für Antrag §24a'!S646="x",'SlNr für Antrag §24a'!T646="x"),'SlNr für Antrag §24a'!U646,IF('SlNr für Antrag §24a'!S646="x","--",IF('SlNr für Antrag §24a'!T646="x",'SlNr für Antrag §24a'!U646,"**")))</f>
        <v>**</v>
      </c>
      <c r="G650" s="69" t="str">
        <f>(IF('SlNr für Antrag §24a'!AL646&lt;&gt;"",'SlNr für Antrag §24a'!AL646&amp;K650,IF(K650&lt;&gt;"",K650,IF('SlNr für Antrag §24a'!V646="X","?","**"))))</f>
        <v>**</v>
      </c>
      <c r="H650" s="131"/>
      <c r="I650" s="124"/>
      <c r="J650" s="118">
        <f>'SlNr für Antrag §24a'!AM646</f>
        <v>0</v>
      </c>
      <c r="K650" s="121"/>
      <c r="L650" s="121" t="str">
        <f>'SlNr für Antrag §24a'!AT646</f>
        <v>Ja</v>
      </c>
      <c r="M650" s="161" t="str">
        <f>'SlNr für Antrag §24a'!AV646</f>
        <v>-</v>
      </c>
      <c r="N650" s="157" t="str">
        <f>IF('SlNr für Antrag §24a'!AU646&gt;0,"Wird auto. genehmigt!","")</f>
        <v/>
      </c>
      <c r="P650" s="96" t="str">
        <f>'SlNr für Antrag §24a'!AP646</f>
        <v/>
      </c>
      <c r="R650" s="143"/>
      <c r="S650" s="143"/>
      <c r="T650" s="143"/>
      <c r="U650" s="143"/>
      <c r="V650" s="143"/>
      <c r="W650" s="143"/>
      <c r="X650" s="143"/>
      <c r="Y650" s="143"/>
      <c r="Z650" s="143"/>
      <c r="AA650" s="143"/>
    </row>
    <row r="651" spans="1:27" ht="22.8" x14ac:dyDescent="0.25">
      <c r="A651" s="70">
        <f>'SlNr für Antrag §24a'!B647</f>
        <v>35102</v>
      </c>
      <c r="B651" s="70" t="str">
        <f>'SlNr für Antrag §24a'!C647</f>
        <v/>
      </c>
      <c r="C651" s="70" t="str">
        <f>IF('SlNr für Antrag §24a'!D647&lt;&gt;"",'SlNr für Antrag §24a'!D647,"")</f>
        <v/>
      </c>
      <c r="D651" s="70" t="str">
        <f>'SlNr für Antrag §24a'!H647</f>
        <v>Zunder und Hammerschlag, Walzensinter</v>
      </c>
      <c r="E651" s="70" t="str">
        <f>'SlNr für Antrag §24a'!I647</f>
        <v xml:space="preserve"> </v>
      </c>
      <c r="F651" s="69" t="str">
        <f>IF(AND('SlNr für Antrag §24a'!S647="x",'SlNr für Antrag §24a'!T647="x"),'SlNr für Antrag §24a'!U647,IF('SlNr für Antrag §24a'!S647="x","--",IF('SlNr für Antrag §24a'!T647="x",'SlNr für Antrag §24a'!U647,"**")))</f>
        <v>--</v>
      </c>
      <c r="G651" s="69" t="str">
        <f>(IF('SlNr für Antrag §24a'!AL647&lt;&gt;"",'SlNr für Antrag §24a'!AL647&amp;K651,IF(K651&lt;&gt;"",K651,IF('SlNr für Antrag §24a'!V647="X","?","**"))))</f>
        <v>**</v>
      </c>
      <c r="H651" s="131"/>
      <c r="I651" s="124"/>
      <c r="J651" s="118">
        <f>'SlNr für Antrag §24a'!AM647</f>
        <v>0</v>
      </c>
      <c r="K651" s="121"/>
      <c r="L651" s="121" t="str">
        <f>'SlNr für Antrag §24a'!AT647</f>
        <v>Nein</v>
      </c>
      <c r="M651" s="161" t="str">
        <f>'SlNr für Antrag §24a'!AV647</f>
        <v>-</v>
      </c>
      <c r="N651" s="157" t="str">
        <f>IF('SlNr für Antrag §24a'!AU647&gt;0,"Wird auto. genehmigt!","")</f>
        <v/>
      </c>
      <c r="P651" s="96" t="str">
        <f>'SlNr für Antrag §24a'!AP647</f>
        <v>X</v>
      </c>
      <c r="R651" s="143"/>
      <c r="S651" s="143"/>
      <c r="T651" s="143"/>
      <c r="U651" s="143"/>
      <c r="V651" s="143"/>
      <c r="W651" s="143"/>
      <c r="X651" s="143"/>
      <c r="Y651" s="143"/>
      <c r="Z651" s="143"/>
      <c r="AA651" s="143"/>
    </row>
    <row r="652" spans="1:27" ht="22.8" x14ac:dyDescent="0.25">
      <c r="A652" s="70">
        <f>'SlNr für Antrag §24a'!B648</f>
        <v>35102</v>
      </c>
      <c r="B652" s="70" t="str">
        <f>'SlNr für Antrag §24a'!C648</f>
        <v>77</v>
      </c>
      <c r="C652" s="70" t="str">
        <f>IF('SlNr für Antrag §24a'!D648&lt;&gt;"",'SlNr für Antrag §24a'!D648,"")</f>
        <v>g</v>
      </c>
      <c r="D652" s="70" t="str">
        <f>'SlNr für Antrag §24a'!H648</f>
        <v>Zunder und Hammerschlag, Walzensinter</v>
      </c>
      <c r="E652" s="70" t="str">
        <f>'SlNr für Antrag §24a'!I648</f>
        <v>gefährlich kontaminiert</v>
      </c>
      <c r="F652" s="69" t="str">
        <f>IF(AND('SlNr für Antrag §24a'!S648="x",'SlNr für Antrag §24a'!T648="x"),'SlNr für Antrag §24a'!U648,IF('SlNr für Antrag §24a'!S648="x","--",IF('SlNr für Antrag §24a'!T648="x",'SlNr für Antrag §24a'!U648,"**")))</f>
        <v>**</v>
      </c>
      <c r="G652" s="69" t="str">
        <f>(IF('SlNr für Antrag §24a'!AL648&lt;&gt;"",'SlNr für Antrag §24a'!AL648&amp;K652,IF(K652&lt;&gt;"",K652,IF('SlNr für Antrag §24a'!V648="X","?","**"))))</f>
        <v>**</v>
      </c>
      <c r="H652" s="131"/>
      <c r="I652" s="124"/>
      <c r="J652" s="118">
        <f>'SlNr für Antrag §24a'!AM648</f>
        <v>0</v>
      </c>
      <c r="K652" s="121"/>
      <c r="L652" s="121" t="str">
        <f>'SlNr für Antrag §24a'!AT648</f>
        <v>Ja</v>
      </c>
      <c r="M652" s="161" t="str">
        <f>'SlNr für Antrag §24a'!AV648</f>
        <v>-</v>
      </c>
      <c r="N652" s="157" t="str">
        <f>IF('SlNr für Antrag §24a'!AU648&gt;0,"Wird auto. genehmigt!","")</f>
        <v/>
      </c>
      <c r="P652" s="96" t="str">
        <f>'SlNr für Antrag §24a'!AP648</f>
        <v/>
      </c>
      <c r="R652" s="143"/>
      <c r="S652" s="143"/>
      <c r="T652" s="143"/>
      <c r="U652" s="143"/>
      <c r="V652" s="143"/>
      <c r="W652" s="143"/>
      <c r="X652" s="143"/>
      <c r="Y652" s="143"/>
      <c r="Z652" s="143"/>
      <c r="AA652" s="143"/>
    </row>
    <row r="653" spans="1:27" ht="22.8" x14ac:dyDescent="0.25">
      <c r="A653" s="70">
        <f>'SlNr für Antrag §24a'!B649</f>
        <v>35102</v>
      </c>
      <c r="B653" s="70" t="str">
        <f>'SlNr für Antrag §24a'!C649</f>
        <v>91</v>
      </c>
      <c r="C653" s="70" t="str">
        <f>IF('SlNr für Antrag §24a'!D649&lt;&gt;"",'SlNr für Antrag §24a'!D649,"")</f>
        <v/>
      </c>
      <c r="D653" s="70" t="str">
        <f>'SlNr für Antrag §24a'!H649</f>
        <v>Zunder und Hammerschlag, Walzensinter</v>
      </c>
      <c r="E653" s="70" t="str">
        <f>'SlNr für Antrag §24a'!I649</f>
        <v>verfestigt, immobilisiert oder stabilisiert</v>
      </c>
      <c r="F653" s="69" t="str">
        <f>IF(AND('SlNr für Antrag §24a'!S649="x",'SlNr für Antrag §24a'!T649="x"),'SlNr für Antrag §24a'!U649,IF('SlNr für Antrag §24a'!S649="x","--",IF('SlNr für Antrag §24a'!T649="x",'SlNr für Antrag §24a'!U649,"**")))</f>
        <v>**</v>
      </c>
      <c r="G653" s="69" t="str">
        <f>(IF('SlNr für Antrag §24a'!AL649&lt;&gt;"",'SlNr für Antrag §24a'!AL649&amp;K653,IF(K653&lt;&gt;"",K653,IF('SlNr für Antrag §24a'!V649="X","?","**"))))</f>
        <v>**</v>
      </c>
      <c r="H653" s="131"/>
      <c r="I653" s="124"/>
      <c r="J653" s="118">
        <f>'SlNr für Antrag §24a'!AM649</f>
        <v>0</v>
      </c>
      <c r="K653" s="121"/>
      <c r="L653" s="121" t="str">
        <f>'SlNr für Antrag §24a'!AT649</f>
        <v>Ja</v>
      </c>
      <c r="M653" s="161" t="str">
        <f>'SlNr für Antrag §24a'!AV649</f>
        <v>-</v>
      </c>
      <c r="N653" s="157" t="str">
        <f>IF('SlNr für Antrag §24a'!AU649&gt;0,"Wird auto. genehmigt!","")</f>
        <v/>
      </c>
      <c r="P653" s="96" t="str">
        <f>'SlNr für Antrag §24a'!AP649</f>
        <v/>
      </c>
      <c r="R653" s="143"/>
      <c r="S653" s="143"/>
      <c r="T653" s="143"/>
      <c r="U653" s="143"/>
      <c r="V653" s="143"/>
      <c r="W653" s="143"/>
      <c r="X653" s="143"/>
      <c r="Y653" s="143"/>
      <c r="Z653" s="143"/>
      <c r="AA653" s="143"/>
    </row>
    <row r="654" spans="1:27" x14ac:dyDescent="0.25">
      <c r="A654" s="70">
        <f>'SlNr für Antrag §24a'!B650</f>
        <v>35103</v>
      </c>
      <c r="B654" s="70" t="str">
        <f>'SlNr für Antrag §24a'!C650</f>
        <v/>
      </c>
      <c r="C654" s="70" t="str">
        <f>IF('SlNr für Antrag §24a'!D650&lt;&gt;"",'SlNr für Antrag §24a'!D650,"")</f>
        <v/>
      </c>
      <c r="D654" s="70" t="str">
        <f>'SlNr für Antrag §24a'!H650</f>
        <v>Eisen- und Stahlabfälle</v>
      </c>
      <c r="E654" s="70" t="str">
        <f>'SlNr für Antrag §24a'!I650</f>
        <v xml:space="preserve"> </v>
      </c>
      <c r="F654" s="69" t="str">
        <f>IF(AND('SlNr für Antrag §24a'!S650="x",'SlNr für Antrag §24a'!T650="x"),'SlNr für Antrag §24a'!U650,IF('SlNr für Antrag §24a'!S650="x","--",IF('SlNr für Antrag §24a'!T650="x",'SlNr für Antrag §24a'!U650,"**")))</f>
        <v>--</v>
      </c>
      <c r="G654" s="69" t="str">
        <f>(IF('SlNr für Antrag §24a'!AL650&lt;&gt;"",'SlNr für Antrag §24a'!AL650&amp;K654,IF(K654&lt;&gt;"",K654,IF('SlNr für Antrag §24a'!V650="X","?","**"))))</f>
        <v>**</v>
      </c>
      <c r="H654" s="131"/>
      <c r="I654" s="124"/>
      <c r="J654" s="118">
        <f>'SlNr für Antrag §24a'!AM650</f>
        <v>0</v>
      </c>
      <c r="K654" s="121"/>
      <c r="L654" s="121" t="str">
        <f>'SlNr für Antrag §24a'!AT650</f>
        <v>Nein</v>
      </c>
      <c r="M654" s="161" t="str">
        <f>'SlNr für Antrag §24a'!AV650</f>
        <v>-</v>
      </c>
      <c r="N654" s="157" t="str">
        <f>IF('SlNr für Antrag §24a'!AU650&gt;0,"Wird auto. genehmigt!","")</f>
        <v/>
      </c>
      <c r="P654" s="96" t="str">
        <f>'SlNr für Antrag §24a'!AP650</f>
        <v>X</v>
      </c>
      <c r="R654" s="143"/>
      <c r="S654" s="143"/>
      <c r="T654" s="143"/>
      <c r="U654" s="143"/>
      <c r="V654" s="143"/>
      <c r="W654" s="143"/>
      <c r="X654" s="143"/>
      <c r="Y654" s="143"/>
      <c r="Z654" s="143"/>
      <c r="AA654" s="143"/>
    </row>
    <row r="655" spans="1:27" x14ac:dyDescent="0.25">
      <c r="A655" s="70">
        <f>'SlNr für Antrag §24a'!B651</f>
        <v>35103</v>
      </c>
      <c r="B655" s="70" t="str">
        <f>'SlNr für Antrag §24a'!C651</f>
        <v>77</v>
      </c>
      <c r="C655" s="70" t="str">
        <f>IF('SlNr für Antrag §24a'!D651&lt;&gt;"",'SlNr für Antrag §24a'!D651,"")</f>
        <v>g</v>
      </c>
      <c r="D655" s="70" t="str">
        <f>'SlNr für Antrag §24a'!H651</f>
        <v>Eisen- und Stahlabfälle</v>
      </c>
      <c r="E655" s="70" t="str">
        <f>'SlNr für Antrag §24a'!I651</f>
        <v>gefährlich kontaminiert</v>
      </c>
      <c r="F655" s="69" t="str">
        <f>IF(AND('SlNr für Antrag §24a'!S651="x",'SlNr für Antrag §24a'!T651="x"),'SlNr für Antrag §24a'!U651,IF('SlNr für Antrag §24a'!S651="x","--",IF('SlNr für Antrag §24a'!T651="x",'SlNr für Antrag §24a'!U651,"**")))</f>
        <v>**</v>
      </c>
      <c r="G655" s="69" t="str">
        <f>(IF('SlNr für Antrag §24a'!AL651&lt;&gt;"",'SlNr für Antrag §24a'!AL651&amp;K655,IF(K655&lt;&gt;"",K655,IF('SlNr für Antrag §24a'!V651="X","?","**"))))</f>
        <v>**</v>
      </c>
      <c r="H655" s="131"/>
      <c r="I655" s="124"/>
      <c r="J655" s="118">
        <f>'SlNr für Antrag §24a'!AM651</f>
        <v>0</v>
      </c>
      <c r="K655" s="121"/>
      <c r="L655" s="121" t="str">
        <f>'SlNr für Antrag §24a'!AT651</f>
        <v>Ja</v>
      </c>
      <c r="M655" s="161" t="str">
        <f>'SlNr für Antrag §24a'!AV651</f>
        <v>-</v>
      </c>
      <c r="N655" s="157" t="str">
        <f>IF('SlNr für Antrag §24a'!AU651&gt;0,"Wird auto. genehmigt!","")</f>
        <v/>
      </c>
      <c r="P655" s="96" t="str">
        <f>'SlNr für Antrag §24a'!AP651</f>
        <v/>
      </c>
      <c r="R655" s="143"/>
      <c r="S655" s="143"/>
      <c r="T655" s="143"/>
      <c r="U655" s="143"/>
      <c r="V655" s="143"/>
      <c r="W655" s="143"/>
      <c r="X655" s="143"/>
      <c r="Y655" s="143"/>
      <c r="Z655" s="143"/>
      <c r="AA655" s="143"/>
    </row>
    <row r="656" spans="1:27" ht="22.8" x14ac:dyDescent="0.25">
      <c r="A656" s="70">
        <f>'SlNr für Antrag §24a'!B652</f>
        <v>35105</v>
      </c>
      <c r="B656" s="70" t="str">
        <f>'SlNr für Antrag §24a'!C652</f>
        <v/>
      </c>
      <c r="C656" s="70" t="str">
        <f>IF('SlNr für Antrag §24a'!D652&lt;&gt;"",'SlNr für Antrag §24a'!D652,"")</f>
        <v/>
      </c>
      <c r="D656" s="70" t="str">
        <f>'SlNr für Antrag §24a'!H652</f>
        <v>Eisenmetallemballagen und -behältnisse</v>
      </c>
      <c r="E656" s="70" t="str">
        <f>'SlNr für Antrag §24a'!I652</f>
        <v xml:space="preserve"> </v>
      </c>
      <c r="F656" s="69" t="str">
        <f>IF(AND('SlNr für Antrag §24a'!S652="x",'SlNr für Antrag §24a'!T652="x"),'SlNr für Antrag §24a'!U652,IF('SlNr für Antrag §24a'!S652="x","--",IF('SlNr für Antrag §24a'!T652="x",'SlNr für Antrag §24a'!U652,"**")))</f>
        <v>--</v>
      </c>
      <c r="G656" s="69" t="str">
        <f>(IF('SlNr für Antrag §24a'!AL652&lt;&gt;"",'SlNr für Antrag §24a'!AL652&amp;K656,IF(K656&lt;&gt;"",K656,IF('SlNr für Antrag §24a'!V652="X","?","**"))))</f>
        <v>**</v>
      </c>
      <c r="H656" s="131"/>
      <c r="I656" s="124"/>
      <c r="J656" s="118">
        <f>'SlNr für Antrag §24a'!AM652</f>
        <v>0</v>
      </c>
      <c r="K656" s="121"/>
      <c r="L656" s="121" t="str">
        <f>'SlNr für Antrag §24a'!AT652</f>
        <v>Nein</v>
      </c>
      <c r="M656" s="161" t="str">
        <f>'SlNr für Antrag §24a'!AV652</f>
        <v>-</v>
      </c>
      <c r="N656" s="157" t="str">
        <f>IF('SlNr für Antrag §24a'!AU652&gt;0,"Wird auto. genehmigt!","")</f>
        <v/>
      </c>
      <c r="P656" s="96" t="str">
        <f>'SlNr für Antrag §24a'!AP652</f>
        <v>X</v>
      </c>
      <c r="R656" s="143"/>
      <c r="S656" s="143"/>
      <c r="T656" s="143"/>
      <c r="U656" s="143"/>
      <c r="V656" s="143"/>
      <c r="W656" s="143"/>
      <c r="X656" s="143"/>
      <c r="Y656" s="143"/>
      <c r="Z656" s="143"/>
      <c r="AA656" s="143"/>
    </row>
    <row r="657" spans="1:27" ht="34.200000000000003" x14ac:dyDescent="0.25">
      <c r="A657" s="70">
        <f>'SlNr für Antrag §24a'!B653</f>
        <v>35106</v>
      </c>
      <c r="B657" s="70" t="str">
        <f>'SlNr für Antrag §24a'!C653</f>
        <v/>
      </c>
      <c r="C657" s="70" t="str">
        <f>IF('SlNr für Antrag §24a'!D653&lt;&gt;"",'SlNr für Antrag §24a'!D653,"")</f>
        <v>g</v>
      </c>
      <c r="D657" s="70" t="str">
        <f>'SlNr für Antrag §24a'!H653</f>
        <v>Eisenmetallemballagen und -behältnisse mit gefährlichen Restinhalten</v>
      </c>
      <c r="E657" s="70" t="str">
        <f>'SlNr für Antrag §24a'!I653</f>
        <v xml:space="preserve"> </v>
      </c>
      <c r="F657" s="69" t="str">
        <f>IF(AND('SlNr für Antrag §24a'!S653="x",'SlNr für Antrag §24a'!T653="x"),'SlNr für Antrag §24a'!U653,IF('SlNr für Antrag §24a'!S653="x","--",IF('SlNr für Antrag §24a'!T653="x",'SlNr für Antrag §24a'!U653,"**")))</f>
        <v>**</v>
      </c>
      <c r="G657" s="69" t="str">
        <f>(IF('SlNr für Antrag §24a'!AL653&lt;&gt;"",'SlNr für Antrag §24a'!AL653&amp;K657,IF(K657&lt;&gt;"",K657,IF('SlNr für Antrag §24a'!V653="X","?","**"))))</f>
        <v>**</v>
      </c>
      <c r="H657" s="131"/>
      <c r="I657" s="124"/>
      <c r="J657" s="118">
        <f>'SlNr für Antrag §24a'!AM653</f>
        <v>0</v>
      </c>
      <c r="K657" s="121"/>
      <c r="L657" s="121" t="str">
        <f>'SlNr für Antrag §24a'!AT653</f>
        <v>Ja</v>
      </c>
      <c r="M657" s="161" t="str">
        <f>'SlNr für Antrag §24a'!AV653</f>
        <v>-</v>
      </c>
      <c r="N657" s="157" t="str">
        <f>IF('SlNr für Antrag §24a'!AU653&gt;0,"Wird auto. genehmigt!","")</f>
        <v/>
      </c>
      <c r="P657" s="96" t="str">
        <f>'SlNr für Antrag §24a'!AP653</f>
        <v/>
      </c>
      <c r="R657" s="143"/>
      <c r="S657" s="143"/>
      <c r="T657" s="143"/>
      <c r="U657" s="143"/>
      <c r="V657" s="143"/>
      <c r="W657" s="143"/>
      <c r="X657" s="143"/>
      <c r="Y657" s="143"/>
      <c r="Z657" s="143"/>
      <c r="AA657" s="143"/>
    </row>
    <row r="658" spans="1:27" ht="22.8" x14ac:dyDescent="0.25">
      <c r="A658" s="70">
        <f>'SlNr für Antrag §24a'!B654</f>
        <v>35107</v>
      </c>
      <c r="B658" s="70" t="str">
        <f>'SlNr für Antrag §24a'!C654</f>
        <v/>
      </c>
      <c r="C658" s="70" t="str">
        <f>IF('SlNr für Antrag §24a'!D654&lt;&gt;"",'SlNr für Antrag §24a'!D654,"")</f>
        <v/>
      </c>
      <c r="D658" s="70" t="str">
        <f>'SlNr für Antrag §24a'!H654</f>
        <v>Kfz-Katalysatoren und andere Edelmetall-Katalysatoren</v>
      </c>
      <c r="E658" s="70" t="str">
        <f>'SlNr für Antrag §24a'!I654</f>
        <v xml:space="preserve"> </v>
      </c>
      <c r="F658" s="69" t="str">
        <f>IF(AND('SlNr für Antrag §24a'!S654="x",'SlNr für Antrag §24a'!T654="x"),'SlNr für Antrag §24a'!U654,IF('SlNr für Antrag §24a'!S654="x","--",IF('SlNr für Antrag §24a'!T654="x",'SlNr für Antrag §24a'!U654,"**")))</f>
        <v>--</v>
      </c>
      <c r="G658" s="69" t="str">
        <f>(IF('SlNr für Antrag §24a'!AL654&lt;&gt;"",'SlNr für Antrag §24a'!AL654&amp;K658,IF(K658&lt;&gt;"",K658,IF('SlNr für Antrag §24a'!V654="X","?","**"))))</f>
        <v>**</v>
      </c>
      <c r="H658" s="131"/>
      <c r="I658" s="124"/>
      <c r="J658" s="118">
        <f>'SlNr für Antrag §24a'!AM654</f>
        <v>0</v>
      </c>
      <c r="K658" s="121"/>
      <c r="L658" s="121" t="str">
        <f>'SlNr für Antrag §24a'!AT654</f>
        <v>Nein</v>
      </c>
      <c r="M658" s="161" t="str">
        <f>'SlNr für Antrag §24a'!AV654</f>
        <v>-</v>
      </c>
      <c r="N658" s="157" t="str">
        <f>IF('SlNr für Antrag §24a'!AU654&gt;0,"Wird auto. genehmigt!","")</f>
        <v/>
      </c>
      <c r="P658" s="96" t="str">
        <f>'SlNr für Antrag §24a'!AP654</f>
        <v>X</v>
      </c>
      <c r="R658" s="143"/>
      <c r="S658" s="143"/>
      <c r="T658" s="143"/>
      <c r="U658" s="143"/>
      <c r="V658" s="143"/>
      <c r="W658" s="143"/>
      <c r="X658" s="143"/>
      <c r="Y658" s="143"/>
      <c r="Z658" s="143"/>
      <c r="AA658" s="143"/>
    </row>
    <row r="659" spans="1:27" ht="22.8" x14ac:dyDescent="0.25">
      <c r="A659" s="70">
        <f>'SlNr für Antrag §24a'!B655</f>
        <v>35107</v>
      </c>
      <c r="B659" s="70" t="str">
        <f>'SlNr für Antrag §24a'!C655</f>
        <v>77</v>
      </c>
      <c r="C659" s="70" t="str">
        <f>IF('SlNr für Antrag §24a'!D655&lt;&gt;"",'SlNr für Antrag §24a'!D655,"")</f>
        <v>g</v>
      </c>
      <c r="D659" s="70" t="str">
        <f>'SlNr für Antrag §24a'!H655</f>
        <v>Kfz-Katalysatoren und andere Edelmetall-Katalysatoren</v>
      </c>
      <c r="E659" s="70" t="str">
        <f>'SlNr für Antrag §24a'!I655</f>
        <v>gefährlich kontaminiert</v>
      </c>
      <c r="F659" s="69" t="str">
        <f>IF(AND('SlNr für Antrag §24a'!S655="x",'SlNr für Antrag §24a'!T655="x"),'SlNr für Antrag §24a'!U655,IF('SlNr für Antrag §24a'!S655="x","--",IF('SlNr für Antrag §24a'!T655="x",'SlNr für Antrag §24a'!U655,"**")))</f>
        <v>**</v>
      </c>
      <c r="G659" s="69" t="str">
        <f>(IF('SlNr für Antrag §24a'!AL655&lt;&gt;"",'SlNr für Antrag §24a'!AL655&amp;K659,IF(K659&lt;&gt;"",K659,IF('SlNr für Antrag §24a'!V655="X","?","**"))))</f>
        <v>**</v>
      </c>
      <c r="H659" s="131"/>
      <c r="I659" s="124"/>
      <c r="J659" s="118">
        <f>'SlNr für Antrag §24a'!AM655</f>
        <v>0</v>
      </c>
      <c r="K659" s="121"/>
      <c r="L659" s="121" t="str">
        <f>'SlNr für Antrag §24a'!AT655</f>
        <v>Ja</v>
      </c>
      <c r="M659" s="161" t="str">
        <f>'SlNr für Antrag §24a'!AV655</f>
        <v>-</v>
      </c>
      <c r="N659" s="157" t="str">
        <f>IF('SlNr für Antrag §24a'!AU655&gt;0,"Wird auto. genehmigt!","")</f>
        <v/>
      </c>
      <c r="P659" s="96" t="str">
        <f>'SlNr für Antrag §24a'!AP655</f>
        <v/>
      </c>
      <c r="R659" s="143"/>
      <c r="S659" s="143"/>
      <c r="T659" s="143"/>
      <c r="U659" s="143"/>
      <c r="V659" s="143"/>
      <c r="W659" s="143"/>
      <c r="X659" s="143"/>
      <c r="Y659" s="143"/>
      <c r="Z659" s="143"/>
      <c r="AA659" s="143"/>
    </row>
    <row r="660" spans="1:27" ht="57" x14ac:dyDescent="0.25">
      <c r="A660" s="70">
        <f>'SlNr für Antrag §24a'!B656</f>
        <v>35201</v>
      </c>
      <c r="B660" s="70" t="str">
        <f>'SlNr für Antrag §24a'!C656</f>
        <v/>
      </c>
      <c r="C660" s="70" t="str">
        <f>IF('SlNr für Antrag §24a'!D656&lt;&gt;"",'SlNr für Antrag §24a'!D656,"")</f>
        <v>gn</v>
      </c>
      <c r="D660" s="70" t="str">
        <f>'SlNr für Antrag §24a'!H656</f>
        <v>elektrische und elektronische Geräte und Geräteteile, mit umweltrelevanten Mengen an gefährlichen Abfällen oder Inhaltsstoffen</v>
      </c>
      <c r="E660" s="70" t="str">
        <f>'SlNr für Antrag §24a'!I656</f>
        <v xml:space="preserve"> </v>
      </c>
      <c r="F660" s="69" t="str">
        <f>IF(AND('SlNr für Antrag §24a'!S656="x",'SlNr für Antrag §24a'!T656="x"),'SlNr für Antrag §24a'!U656,IF('SlNr für Antrag §24a'!S656="x","--",IF('SlNr für Antrag §24a'!T656="x",'SlNr für Antrag §24a'!U656,"**")))</f>
        <v>**</v>
      </c>
      <c r="G660" s="69" t="str">
        <f>(IF('SlNr für Antrag §24a'!AL656&lt;&gt;"",'SlNr für Antrag §24a'!AL656&amp;K660,IF(K660&lt;&gt;"",K660,IF('SlNr für Antrag §24a'!V656="X","?","**"))))</f>
        <v>**</v>
      </c>
      <c r="H660" s="131"/>
      <c r="I660" s="124"/>
      <c r="J660" s="118">
        <f>'SlNr für Antrag §24a'!AM656</f>
        <v>0</v>
      </c>
      <c r="K660" s="121"/>
      <c r="L660" s="121" t="str">
        <f>'SlNr für Antrag §24a'!AT656</f>
        <v>Ja</v>
      </c>
      <c r="M660" s="161" t="str">
        <f>'SlNr für Antrag §24a'!AV656</f>
        <v>-</v>
      </c>
      <c r="N660" s="157" t="str">
        <f>IF('SlNr für Antrag §24a'!AU656&gt;0,"Wird auto. genehmigt!","")</f>
        <v/>
      </c>
      <c r="P660" s="96" t="str">
        <f>'SlNr für Antrag §24a'!AP656</f>
        <v/>
      </c>
      <c r="R660" s="143"/>
      <c r="S660" s="143"/>
      <c r="T660" s="143"/>
      <c r="U660" s="143"/>
      <c r="V660" s="143"/>
      <c r="W660" s="143"/>
      <c r="X660" s="143"/>
      <c r="Y660" s="143"/>
      <c r="Z660" s="143"/>
      <c r="AA660" s="143"/>
    </row>
    <row r="661" spans="1:27" ht="57" x14ac:dyDescent="0.25">
      <c r="A661" s="70">
        <f>'SlNr für Antrag §24a'!B657</f>
        <v>35202</v>
      </c>
      <c r="B661" s="70" t="str">
        <f>'SlNr für Antrag §24a'!C657</f>
        <v/>
      </c>
      <c r="C661" s="70" t="str">
        <f>IF('SlNr für Antrag §24a'!D657&lt;&gt;"",'SlNr für Antrag §24a'!D657,"")</f>
        <v/>
      </c>
      <c r="D661" s="70" t="str">
        <f>'SlNr für Antrag §24a'!H657</f>
        <v>elektrische und elektronische Geräte und Geräteteile, ohne umweltrelevante Mengen an gefährlichen Abfällen oder Inhaltsstoffen</v>
      </c>
      <c r="E661" s="70" t="str">
        <f>'SlNr für Antrag §24a'!I657</f>
        <v xml:space="preserve"> </v>
      </c>
      <c r="F661" s="69" t="str">
        <f>IF(AND('SlNr für Antrag §24a'!S657="x",'SlNr für Antrag §24a'!T657="x"),'SlNr für Antrag §24a'!U657,IF('SlNr für Antrag §24a'!S657="x","--",IF('SlNr für Antrag §24a'!T657="x",'SlNr für Antrag §24a'!U657,"**")))</f>
        <v>--</v>
      </c>
      <c r="G661" s="69" t="str">
        <f>(IF('SlNr für Antrag §24a'!AL657&lt;&gt;"",'SlNr für Antrag §24a'!AL657&amp;K661,IF(K661&lt;&gt;"",K661,IF('SlNr für Antrag §24a'!V657="X","?","**"))))</f>
        <v>**</v>
      </c>
      <c r="H661" s="131"/>
      <c r="I661" s="124"/>
      <c r="J661" s="118">
        <f>'SlNr für Antrag §24a'!AM657</f>
        <v>0</v>
      </c>
      <c r="K661" s="121"/>
      <c r="L661" s="121" t="str">
        <f>'SlNr für Antrag §24a'!AT657</f>
        <v>Nein</v>
      </c>
      <c r="M661" s="161" t="str">
        <f>'SlNr für Antrag §24a'!AV657</f>
        <v>-</v>
      </c>
      <c r="N661" s="157" t="str">
        <f>IF('SlNr für Antrag §24a'!AU657&gt;0,"Wird auto. genehmigt!","")</f>
        <v/>
      </c>
      <c r="P661" s="96" t="str">
        <f>'SlNr für Antrag §24a'!AP657</f>
        <v>X</v>
      </c>
      <c r="R661" s="143"/>
      <c r="S661" s="143"/>
      <c r="T661" s="143"/>
      <c r="U661" s="143"/>
      <c r="V661" s="143"/>
      <c r="W661" s="143"/>
      <c r="X661" s="143"/>
      <c r="Y661" s="143"/>
      <c r="Z661" s="143"/>
      <c r="AA661" s="143"/>
    </row>
    <row r="662" spans="1:27" ht="57" x14ac:dyDescent="0.25">
      <c r="A662" s="70">
        <f>'SlNr für Antrag §24a'!B658</f>
        <v>35203</v>
      </c>
      <c r="B662" s="70" t="str">
        <f>'SlNr für Antrag §24a'!C658</f>
        <v/>
      </c>
      <c r="C662" s="70" t="str">
        <f>IF('SlNr für Antrag §24a'!D658&lt;&gt;"",'SlNr für Antrag §24a'!D658,"")</f>
        <v>gn</v>
      </c>
      <c r="D662" s="70" t="str">
        <f>'SlNr für Antrag §24a'!H658</f>
        <v>Fahrzeuge, Arbeitsmaschinen und -teile, mit umweltrelevanten Mengen an gefährlichen Anteilen oder Inhaltsstoffen (zB Starterbatterie, Bremsflüssigkeit, Motoröl)</v>
      </c>
      <c r="E662" s="70" t="str">
        <f>'SlNr für Antrag §24a'!I658</f>
        <v xml:space="preserve"> </v>
      </c>
      <c r="F662" s="69" t="str">
        <f>IF(AND('SlNr für Antrag §24a'!S658="x",'SlNr für Antrag §24a'!T658="x"),'SlNr für Antrag §24a'!U658,IF('SlNr für Antrag §24a'!S658="x","--",IF('SlNr für Antrag §24a'!T658="x",'SlNr für Antrag §24a'!U658,"**")))</f>
        <v>**</v>
      </c>
      <c r="G662" s="69" t="str">
        <f>(IF('SlNr für Antrag §24a'!AL658&lt;&gt;"",'SlNr für Antrag §24a'!AL658&amp;K662,IF(K662&lt;&gt;"",K662,IF('SlNr für Antrag §24a'!V658="X","?","**"))))</f>
        <v>**</v>
      </c>
      <c r="H662" s="131"/>
      <c r="I662" s="124"/>
      <c r="J662" s="118">
        <f>'SlNr für Antrag §24a'!AM658</f>
        <v>0</v>
      </c>
      <c r="K662" s="121"/>
      <c r="L662" s="121" t="str">
        <f>'SlNr für Antrag §24a'!AT658</f>
        <v>Ja</v>
      </c>
      <c r="M662" s="161" t="str">
        <f>'SlNr für Antrag §24a'!AV658</f>
        <v>-</v>
      </c>
      <c r="N662" s="157" t="str">
        <f>IF('SlNr für Antrag §24a'!AU658&gt;0,"Wird auto. genehmigt!","")</f>
        <v/>
      </c>
      <c r="P662" s="96" t="str">
        <f>'SlNr für Antrag §24a'!AP658</f>
        <v/>
      </c>
      <c r="R662" s="143"/>
      <c r="S662" s="143"/>
      <c r="T662" s="143"/>
      <c r="U662" s="143"/>
      <c r="V662" s="143"/>
      <c r="W662" s="143"/>
      <c r="X662" s="143"/>
      <c r="Y662" s="143"/>
      <c r="Z662" s="143"/>
      <c r="AA662" s="143"/>
    </row>
    <row r="663" spans="1:27" ht="45.6" x14ac:dyDescent="0.25">
      <c r="A663" s="70">
        <f>'SlNr für Antrag §24a'!B659</f>
        <v>35204</v>
      </c>
      <c r="B663" s="70" t="str">
        <f>'SlNr für Antrag §24a'!C659</f>
        <v/>
      </c>
      <c r="C663" s="70" t="str">
        <f>IF('SlNr für Antrag §24a'!D659&lt;&gt;"",'SlNr für Antrag §24a'!D659,"")</f>
        <v/>
      </c>
      <c r="D663" s="70" t="str">
        <f>'SlNr für Antrag §24a'!H659</f>
        <v>Fahrzeuge, Arbeitsmaschinen und -teile, ohne umweltrelevante Mengen an gefährlichen Anteilen oder Inhaltsstoffen</v>
      </c>
      <c r="E663" s="70" t="str">
        <f>'SlNr für Antrag §24a'!I659</f>
        <v xml:space="preserve"> </v>
      </c>
      <c r="F663" s="69" t="str">
        <f>IF(AND('SlNr für Antrag §24a'!S659="x",'SlNr für Antrag §24a'!T659="x"),'SlNr für Antrag §24a'!U659,IF('SlNr für Antrag §24a'!S659="x","--",IF('SlNr für Antrag §24a'!T659="x",'SlNr für Antrag §24a'!U659,"**")))</f>
        <v>--</v>
      </c>
      <c r="G663" s="69" t="str">
        <f>(IF('SlNr für Antrag §24a'!AL659&lt;&gt;"",'SlNr für Antrag §24a'!AL659&amp;K663,IF(K663&lt;&gt;"",K663,IF('SlNr für Antrag §24a'!V659="X","?","**"))))</f>
        <v>**</v>
      </c>
      <c r="H663" s="131"/>
      <c r="I663" s="124"/>
      <c r="J663" s="118">
        <f>'SlNr für Antrag §24a'!AM659</f>
        <v>0</v>
      </c>
      <c r="K663" s="121"/>
      <c r="L663" s="121" t="str">
        <f>'SlNr für Antrag §24a'!AT659</f>
        <v>Nein</v>
      </c>
      <c r="M663" s="161" t="str">
        <f>'SlNr für Antrag §24a'!AV659</f>
        <v>-</v>
      </c>
      <c r="N663" s="157" t="str">
        <f>IF('SlNr für Antrag §24a'!AU659&gt;0,"Wird auto. genehmigt!","")</f>
        <v/>
      </c>
      <c r="P663" s="96" t="str">
        <f>'SlNr für Antrag §24a'!AP659</f>
        <v>X</v>
      </c>
      <c r="R663" s="143"/>
      <c r="S663" s="143"/>
      <c r="T663" s="143"/>
      <c r="U663" s="143"/>
      <c r="V663" s="143"/>
      <c r="W663" s="143"/>
      <c r="X663" s="143"/>
      <c r="Y663" s="143"/>
      <c r="Z663" s="143"/>
      <c r="AA663" s="143"/>
    </row>
    <row r="664" spans="1:27" ht="34.200000000000003" x14ac:dyDescent="0.25">
      <c r="A664" s="70">
        <f>'SlNr für Antrag §24a'!B660</f>
        <v>35205</v>
      </c>
      <c r="B664" s="70" t="str">
        <f>'SlNr für Antrag §24a'!C660</f>
        <v/>
      </c>
      <c r="C664" s="70" t="str">
        <f>IF('SlNr für Antrag §24a'!D660&lt;&gt;"",'SlNr für Antrag §24a'!D660,"")</f>
        <v>gn</v>
      </c>
      <c r="D664" s="70" t="str">
        <f>'SlNr für Antrag §24a'!H660</f>
        <v>Kühl- und Klimageräte mit FCKW-, HFCKW-, HFKW und KW-haltigen Kältemitteln (zB Propan, Butan)</v>
      </c>
      <c r="E664" s="70" t="str">
        <f>'SlNr für Antrag §24a'!I660</f>
        <v xml:space="preserve"> </v>
      </c>
      <c r="F664" s="69" t="str">
        <f>IF(AND('SlNr für Antrag §24a'!S660="x",'SlNr für Antrag §24a'!T660="x"),'SlNr für Antrag §24a'!U660,IF('SlNr für Antrag §24a'!S660="x","--",IF('SlNr für Antrag §24a'!T660="x",'SlNr für Antrag §24a'!U660,"**")))</f>
        <v>**</v>
      </c>
      <c r="G664" s="69" t="str">
        <f>(IF('SlNr für Antrag §24a'!AL660&lt;&gt;"",'SlNr für Antrag §24a'!AL660&amp;K664,IF(K664&lt;&gt;"",K664,IF('SlNr für Antrag §24a'!V660="X","?","**"))))</f>
        <v>**</v>
      </c>
      <c r="H664" s="131"/>
      <c r="I664" s="124"/>
      <c r="J664" s="118">
        <f>'SlNr für Antrag §24a'!AM660</f>
        <v>0</v>
      </c>
      <c r="K664" s="121"/>
      <c r="L664" s="121" t="str">
        <f>'SlNr für Antrag §24a'!AT660</f>
        <v>Ja</v>
      </c>
      <c r="M664" s="161" t="str">
        <f>'SlNr für Antrag §24a'!AV660</f>
        <v>-</v>
      </c>
      <c r="N664" s="157" t="str">
        <f>IF('SlNr für Antrag §24a'!AU660&gt;0,"Wird auto. genehmigt!","")</f>
        <v/>
      </c>
      <c r="P664" s="96" t="str">
        <f>'SlNr für Antrag §24a'!AP660</f>
        <v/>
      </c>
      <c r="R664" s="143"/>
      <c r="S664" s="143"/>
      <c r="T664" s="143"/>
      <c r="U664" s="143"/>
      <c r="V664" s="143"/>
      <c r="W664" s="143"/>
      <c r="X664" s="143"/>
      <c r="Y664" s="143"/>
      <c r="Z664" s="143"/>
      <c r="AA664" s="143"/>
    </row>
    <row r="665" spans="1:27" ht="34.200000000000003" x14ac:dyDescent="0.25">
      <c r="A665" s="70">
        <f>'SlNr für Antrag §24a'!B661</f>
        <v>35206</v>
      </c>
      <c r="B665" s="70" t="str">
        <f>'SlNr für Antrag §24a'!C661</f>
        <v/>
      </c>
      <c r="C665" s="70" t="str">
        <f>IF('SlNr für Antrag §24a'!D661&lt;&gt;"",'SlNr für Antrag §24a'!D661,"")</f>
        <v>gn</v>
      </c>
      <c r="D665" s="70" t="str">
        <f>'SlNr für Antrag §24a'!H661</f>
        <v>Kühl- und Klimageräte mit anderen Kältemitteln (zB Ammoniak bei Absorberkühlgeräten)</v>
      </c>
      <c r="E665" s="70" t="str">
        <f>'SlNr für Antrag §24a'!I661</f>
        <v xml:space="preserve"> </v>
      </c>
      <c r="F665" s="69" t="str">
        <f>IF(AND('SlNr für Antrag §24a'!S661="x",'SlNr für Antrag §24a'!T661="x"),'SlNr für Antrag §24a'!U661,IF('SlNr für Antrag §24a'!S661="x","--",IF('SlNr für Antrag §24a'!T661="x",'SlNr für Antrag §24a'!U661,"**")))</f>
        <v>**</v>
      </c>
      <c r="G665" s="69" t="str">
        <f>(IF('SlNr für Antrag §24a'!AL661&lt;&gt;"",'SlNr für Antrag §24a'!AL661&amp;K665,IF(K665&lt;&gt;"",K665,IF('SlNr für Antrag §24a'!V661="X","?","**"))))</f>
        <v>**</v>
      </c>
      <c r="H665" s="131"/>
      <c r="I665" s="124"/>
      <c r="J665" s="118">
        <f>'SlNr für Antrag §24a'!AM661</f>
        <v>0</v>
      </c>
      <c r="K665" s="121"/>
      <c r="L665" s="121" t="str">
        <f>'SlNr für Antrag §24a'!AT661</f>
        <v>Ja</v>
      </c>
      <c r="M665" s="161" t="str">
        <f>'SlNr für Antrag §24a'!AV661</f>
        <v>-</v>
      </c>
      <c r="N665" s="157" t="str">
        <f>IF('SlNr für Antrag §24a'!AU661&gt;0,"Wird auto. genehmigt!","")</f>
        <v/>
      </c>
      <c r="P665" s="96" t="str">
        <f>'SlNr für Antrag §24a'!AP661</f>
        <v/>
      </c>
      <c r="R665" s="143"/>
      <c r="S665" s="143"/>
      <c r="T665" s="143"/>
      <c r="U665" s="143"/>
      <c r="V665" s="143"/>
      <c r="W665" s="143"/>
      <c r="X665" s="143"/>
      <c r="Y665" s="143"/>
      <c r="Z665" s="143"/>
      <c r="AA665" s="143"/>
    </row>
    <row r="666" spans="1:27" x14ac:dyDescent="0.25">
      <c r="A666" s="70">
        <f>'SlNr für Antrag §24a'!B662</f>
        <v>35207</v>
      </c>
      <c r="B666" s="70" t="str">
        <f>'SlNr für Antrag §24a'!C662</f>
        <v/>
      </c>
      <c r="C666" s="70" t="str">
        <f>IF('SlNr für Antrag §24a'!D662&lt;&gt;"",'SlNr für Antrag §24a'!D662,"")</f>
        <v>g</v>
      </c>
      <c r="D666" s="70" t="str">
        <f>'SlNr für Antrag §24a'!H662</f>
        <v>Leiterplatten, bestückt</v>
      </c>
      <c r="E666" s="70" t="str">
        <f>'SlNr für Antrag §24a'!I662</f>
        <v xml:space="preserve"> </v>
      </c>
      <c r="F666" s="69" t="str">
        <f>IF(AND('SlNr für Antrag §24a'!S662="x",'SlNr für Antrag §24a'!T662="x"),'SlNr für Antrag §24a'!U662,IF('SlNr für Antrag §24a'!S662="x","--",IF('SlNr für Antrag §24a'!T662="x",'SlNr für Antrag §24a'!U662,"**")))</f>
        <v>**</v>
      </c>
      <c r="G666" s="69" t="str">
        <f>(IF('SlNr für Antrag §24a'!AL662&lt;&gt;"",'SlNr für Antrag §24a'!AL662&amp;K666,IF(K666&lt;&gt;"",K666,IF('SlNr für Antrag §24a'!V662="X","?","**"))))</f>
        <v>**</v>
      </c>
      <c r="H666" s="131"/>
      <c r="I666" s="124"/>
      <c r="J666" s="118">
        <f>'SlNr für Antrag §24a'!AM662</f>
        <v>0</v>
      </c>
      <c r="K666" s="121"/>
      <c r="L666" s="121" t="str">
        <f>'SlNr für Antrag §24a'!AT662</f>
        <v>Ja</v>
      </c>
      <c r="M666" s="161" t="str">
        <f>'SlNr für Antrag §24a'!AV662</f>
        <v>-</v>
      </c>
      <c r="N666" s="157" t="str">
        <f>IF('SlNr für Antrag §24a'!AU662&gt;0,"Wird auto. genehmigt!","")</f>
        <v/>
      </c>
      <c r="P666" s="96" t="str">
        <f>'SlNr für Antrag §24a'!AP662</f>
        <v/>
      </c>
      <c r="R666" s="143"/>
      <c r="S666" s="143"/>
      <c r="T666" s="143"/>
      <c r="U666" s="143"/>
      <c r="V666" s="143"/>
      <c r="W666" s="143"/>
      <c r="X666" s="143"/>
      <c r="Y666" s="143"/>
      <c r="Z666" s="143"/>
      <c r="AA666" s="143"/>
    </row>
    <row r="667" spans="1:27" ht="22.8" x14ac:dyDescent="0.25">
      <c r="A667" s="70">
        <f>'SlNr für Antrag §24a'!B663</f>
        <v>35208</v>
      </c>
      <c r="B667" s="70" t="str">
        <f>'SlNr für Antrag §24a'!C663</f>
        <v/>
      </c>
      <c r="C667" s="70" t="str">
        <f>IF('SlNr für Antrag §24a'!D663&lt;&gt;"",'SlNr für Antrag §24a'!D663,"")</f>
        <v/>
      </c>
      <c r="D667" s="70" t="str">
        <f>'SlNr für Antrag §24a'!H663</f>
        <v>Leiterplatten, entstückt oder unbestückt</v>
      </c>
      <c r="E667" s="70" t="str">
        <f>'SlNr für Antrag §24a'!I663</f>
        <v xml:space="preserve"> </v>
      </c>
      <c r="F667" s="69" t="str">
        <f>IF(AND('SlNr für Antrag §24a'!S663="x",'SlNr für Antrag §24a'!T663="x"),'SlNr für Antrag §24a'!U663,IF('SlNr für Antrag §24a'!S663="x","--",IF('SlNr für Antrag §24a'!T663="x",'SlNr für Antrag §24a'!U663,"**")))</f>
        <v>--</v>
      </c>
      <c r="G667" s="69" t="str">
        <f>(IF('SlNr für Antrag §24a'!AL663&lt;&gt;"",'SlNr für Antrag §24a'!AL663&amp;K667,IF(K667&lt;&gt;"",K667,IF('SlNr für Antrag §24a'!V663="X","?","**"))))</f>
        <v>**</v>
      </c>
      <c r="H667" s="131"/>
      <c r="I667" s="124"/>
      <c r="J667" s="118">
        <f>'SlNr für Antrag §24a'!AM663</f>
        <v>0</v>
      </c>
      <c r="K667" s="121"/>
      <c r="L667" s="121" t="str">
        <f>'SlNr für Antrag §24a'!AT663</f>
        <v>Nein</v>
      </c>
      <c r="M667" s="161" t="str">
        <f>'SlNr für Antrag §24a'!AV663</f>
        <v>-</v>
      </c>
      <c r="N667" s="157" t="str">
        <f>IF('SlNr für Antrag §24a'!AU663&gt;0,"Wird auto. genehmigt!","")</f>
        <v/>
      </c>
      <c r="P667" s="96" t="str">
        <f>'SlNr für Antrag §24a'!AP663</f>
        <v>X</v>
      </c>
      <c r="R667" s="143"/>
      <c r="S667" s="143"/>
      <c r="T667" s="143"/>
      <c r="U667" s="143"/>
      <c r="V667" s="143"/>
      <c r="W667" s="143"/>
      <c r="X667" s="143"/>
      <c r="Y667" s="143"/>
      <c r="Z667" s="143"/>
      <c r="AA667" s="143"/>
    </row>
    <row r="668" spans="1:27" x14ac:dyDescent="0.25">
      <c r="A668" s="70">
        <f>'SlNr für Antrag §24a'!B664</f>
        <v>35209</v>
      </c>
      <c r="B668" s="70" t="str">
        <f>'SlNr für Antrag §24a'!C664</f>
        <v/>
      </c>
      <c r="C668" s="70" t="str">
        <f>IF('SlNr für Antrag §24a'!D664&lt;&gt;"",'SlNr für Antrag §24a'!D664,"")</f>
        <v>g</v>
      </c>
      <c r="D668" s="70" t="str">
        <f>'SlNr für Antrag §24a'!H664</f>
        <v>Elektrolytkondensatoren</v>
      </c>
      <c r="E668" s="70" t="str">
        <f>'SlNr für Antrag §24a'!I664</f>
        <v xml:space="preserve"> </v>
      </c>
      <c r="F668" s="69" t="str">
        <f>IF(AND('SlNr für Antrag §24a'!S664="x",'SlNr für Antrag §24a'!T664="x"),'SlNr für Antrag §24a'!U664,IF('SlNr für Antrag §24a'!S664="x","--",IF('SlNr für Antrag §24a'!T664="x",'SlNr für Antrag §24a'!U664,"**")))</f>
        <v>**</v>
      </c>
      <c r="G668" s="69" t="str">
        <f>(IF('SlNr für Antrag §24a'!AL664&lt;&gt;"",'SlNr für Antrag §24a'!AL664&amp;K668,IF(K668&lt;&gt;"",K668,IF('SlNr für Antrag §24a'!V664="X","?","**"))))</f>
        <v>**</v>
      </c>
      <c r="H668" s="131"/>
      <c r="I668" s="124"/>
      <c r="J668" s="118">
        <f>'SlNr für Antrag §24a'!AM664</f>
        <v>0</v>
      </c>
      <c r="K668" s="121"/>
      <c r="L668" s="121" t="str">
        <f>'SlNr für Antrag §24a'!AT664</f>
        <v>Ja</v>
      </c>
      <c r="M668" s="161" t="str">
        <f>'SlNr für Antrag §24a'!AV664</f>
        <v>-</v>
      </c>
      <c r="N668" s="157" t="str">
        <f>IF('SlNr für Antrag §24a'!AU664&gt;0,"Wird auto. genehmigt!","")</f>
        <v/>
      </c>
      <c r="P668" s="96" t="str">
        <f>'SlNr für Antrag §24a'!AP664</f>
        <v/>
      </c>
      <c r="R668" s="143"/>
      <c r="S668" s="143"/>
      <c r="T668" s="143"/>
      <c r="U668" s="143"/>
      <c r="V668" s="143"/>
      <c r="W668" s="143"/>
      <c r="X668" s="143"/>
      <c r="Y668" s="143"/>
      <c r="Z668" s="143"/>
      <c r="AA668" s="143"/>
    </row>
    <row r="669" spans="1:27" x14ac:dyDescent="0.25">
      <c r="A669" s="70">
        <f>'SlNr für Antrag §24a'!B665</f>
        <v>35209</v>
      </c>
      <c r="B669" s="70" t="str">
        <f>'SlNr für Antrag §24a'!C665</f>
        <v>88</v>
      </c>
      <c r="C669" s="70" t="str">
        <f>IF('SlNr für Antrag §24a'!D665&lt;&gt;"",'SlNr für Antrag §24a'!D665,"")</f>
        <v/>
      </c>
      <c r="D669" s="70" t="str">
        <f>'SlNr für Antrag §24a'!H665</f>
        <v>Elektrolytkondensatoren</v>
      </c>
      <c r="E669" s="70" t="str">
        <f>'SlNr für Antrag §24a'!I665</f>
        <v>ausgestuft</v>
      </c>
      <c r="F669" s="69" t="str">
        <f>IF(AND('SlNr für Antrag §24a'!S665="x",'SlNr für Antrag §24a'!T665="x"),'SlNr für Antrag §24a'!U665,IF('SlNr für Antrag §24a'!S665="x","--",IF('SlNr für Antrag §24a'!T665="x",'SlNr für Antrag §24a'!U665,"**")))</f>
        <v>**</v>
      </c>
      <c r="G669" s="69" t="str">
        <f>(IF('SlNr für Antrag §24a'!AL665&lt;&gt;"",'SlNr für Antrag §24a'!AL665&amp;K669,IF(K669&lt;&gt;"",K669,IF('SlNr für Antrag §24a'!V665="X","?","**"))))</f>
        <v>**</v>
      </c>
      <c r="H669" s="131"/>
      <c r="I669" s="124"/>
      <c r="J669" s="118">
        <f>'SlNr für Antrag §24a'!AM665</f>
        <v>0</v>
      </c>
      <c r="K669" s="121"/>
      <c r="L669" s="121" t="str">
        <f>'SlNr für Antrag §24a'!AT665</f>
        <v>Ja</v>
      </c>
      <c r="M669" s="161" t="str">
        <f>'SlNr für Antrag §24a'!AV665</f>
        <v>-</v>
      </c>
      <c r="N669" s="157" t="str">
        <f>IF('SlNr für Antrag §24a'!AU665&gt;0,"Wird auto. genehmigt!","")</f>
        <v/>
      </c>
      <c r="P669" s="96" t="str">
        <f>'SlNr für Antrag §24a'!AP665</f>
        <v/>
      </c>
      <c r="R669" s="143"/>
      <c r="S669" s="143"/>
      <c r="T669" s="143"/>
      <c r="U669" s="143"/>
      <c r="V669" s="143"/>
      <c r="W669" s="143"/>
      <c r="X669" s="143"/>
      <c r="Y669" s="143"/>
      <c r="Z669" s="143"/>
      <c r="AA669" s="143"/>
    </row>
    <row r="670" spans="1:27" ht="22.8" x14ac:dyDescent="0.25">
      <c r="A670" s="70">
        <f>'SlNr für Antrag §24a'!B666</f>
        <v>35210</v>
      </c>
      <c r="B670" s="70" t="str">
        <f>'SlNr für Antrag §24a'!C666</f>
        <v/>
      </c>
      <c r="C670" s="70" t="str">
        <f>IF('SlNr für Antrag §24a'!D666&lt;&gt;"",'SlNr für Antrag §24a'!D666,"")</f>
        <v>gn</v>
      </c>
      <c r="D670" s="70" t="str">
        <f>'SlNr für Antrag §24a'!H666</f>
        <v>Bildröhren (nach dem Prinzip der Kathodenstrahlröhre)</v>
      </c>
      <c r="E670" s="70" t="str">
        <f>'SlNr für Antrag §24a'!I666</f>
        <v xml:space="preserve"> </v>
      </c>
      <c r="F670" s="69" t="str">
        <f>IF(AND('SlNr für Antrag §24a'!S666="x",'SlNr für Antrag §24a'!T666="x"),'SlNr für Antrag §24a'!U666,IF('SlNr für Antrag §24a'!S666="x","--",IF('SlNr für Antrag §24a'!T666="x",'SlNr für Antrag §24a'!U666,"**")))</f>
        <v>**</v>
      </c>
      <c r="G670" s="69" t="str">
        <f>(IF('SlNr für Antrag §24a'!AL666&lt;&gt;"",'SlNr für Antrag §24a'!AL666&amp;K670,IF(K670&lt;&gt;"",K670,IF('SlNr für Antrag §24a'!V666="X","?","**"))))</f>
        <v>**</v>
      </c>
      <c r="H670" s="131"/>
      <c r="I670" s="124"/>
      <c r="J670" s="118">
        <f>'SlNr für Antrag §24a'!AM666</f>
        <v>0</v>
      </c>
      <c r="K670" s="121"/>
      <c r="L670" s="121" t="str">
        <f>'SlNr für Antrag §24a'!AT666</f>
        <v>Ja</v>
      </c>
      <c r="M670" s="161" t="str">
        <f>'SlNr für Antrag §24a'!AV666</f>
        <v>-</v>
      </c>
      <c r="N670" s="157" t="str">
        <f>IF('SlNr für Antrag §24a'!AU666&gt;0,"Wird auto. genehmigt!","")</f>
        <v/>
      </c>
      <c r="P670" s="96" t="str">
        <f>'SlNr für Antrag §24a'!AP666</f>
        <v/>
      </c>
      <c r="R670" s="143"/>
      <c r="S670" s="143"/>
      <c r="T670" s="143"/>
      <c r="U670" s="143"/>
      <c r="V670" s="143"/>
      <c r="W670" s="143"/>
      <c r="X670" s="143"/>
      <c r="Y670" s="143"/>
      <c r="Z670" s="143"/>
      <c r="AA670" s="143"/>
    </row>
    <row r="671" spans="1:27" x14ac:dyDescent="0.25">
      <c r="A671" s="70">
        <f>'SlNr für Antrag §24a'!B667</f>
        <v>35211</v>
      </c>
      <c r="B671" s="70" t="str">
        <f>'SlNr für Antrag §24a'!C667</f>
        <v/>
      </c>
      <c r="C671" s="70" t="str">
        <f>IF('SlNr für Antrag §24a'!D667&lt;&gt;"",'SlNr für Antrag §24a'!D667,"")</f>
        <v>g</v>
      </c>
      <c r="D671" s="70" t="str">
        <f>'SlNr für Antrag §24a'!H667</f>
        <v>Flüssigkristallanzeigen (LCD)</v>
      </c>
      <c r="E671" s="70" t="str">
        <f>'SlNr für Antrag §24a'!I667</f>
        <v xml:space="preserve"> </v>
      </c>
      <c r="F671" s="69" t="str">
        <f>IF(AND('SlNr für Antrag §24a'!S667="x",'SlNr für Antrag §24a'!T667="x"),'SlNr für Antrag §24a'!U667,IF('SlNr für Antrag §24a'!S667="x","--",IF('SlNr für Antrag §24a'!T667="x",'SlNr für Antrag §24a'!U667,"**")))</f>
        <v>**</v>
      </c>
      <c r="G671" s="69" t="str">
        <f>(IF('SlNr für Antrag §24a'!AL667&lt;&gt;"",'SlNr für Antrag §24a'!AL667&amp;K671,IF(K671&lt;&gt;"",K671,IF('SlNr für Antrag §24a'!V667="X","?","**"))))</f>
        <v>**</v>
      </c>
      <c r="H671" s="131"/>
      <c r="I671" s="124"/>
      <c r="J671" s="118">
        <f>'SlNr für Antrag §24a'!AM667</f>
        <v>0</v>
      </c>
      <c r="K671" s="121"/>
      <c r="L671" s="121" t="str">
        <f>'SlNr für Antrag §24a'!AT667</f>
        <v>Ja</v>
      </c>
      <c r="M671" s="161" t="str">
        <f>'SlNr für Antrag §24a'!AV667</f>
        <v>-</v>
      </c>
      <c r="N671" s="157" t="str">
        <f>IF('SlNr für Antrag §24a'!AU667&gt;0,"Wird auto. genehmigt!","")</f>
        <v/>
      </c>
      <c r="P671" s="96" t="str">
        <f>'SlNr für Antrag §24a'!AP667</f>
        <v/>
      </c>
      <c r="R671" s="143"/>
      <c r="S671" s="143"/>
      <c r="T671" s="143"/>
      <c r="U671" s="143"/>
      <c r="V671" s="143"/>
      <c r="W671" s="143"/>
      <c r="X671" s="143"/>
      <c r="Y671" s="143"/>
      <c r="Z671" s="143"/>
      <c r="AA671" s="143"/>
    </row>
    <row r="672" spans="1:27" x14ac:dyDescent="0.25">
      <c r="A672" s="70">
        <f>'SlNr für Antrag §24a'!B668</f>
        <v>35211</v>
      </c>
      <c r="B672" s="70" t="str">
        <f>'SlNr für Antrag §24a'!C668</f>
        <v>88</v>
      </c>
      <c r="C672" s="70" t="str">
        <f>IF('SlNr für Antrag §24a'!D668&lt;&gt;"",'SlNr für Antrag §24a'!D668,"")</f>
        <v/>
      </c>
      <c r="D672" s="70" t="str">
        <f>'SlNr für Antrag §24a'!H668</f>
        <v>Flüssigkristallanzeigen (LCD)</v>
      </c>
      <c r="E672" s="70" t="str">
        <f>'SlNr für Antrag §24a'!I668</f>
        <v>ausgestuft</v>
      </c>
      <c r="F672" s="69" t="str">
        <f>IF(AND('SlNr für Antrag §24a'!S668="x",'SlNr für Antrag §24a'!T668="x"),'SlNr für Antrag §24a'!U668,IF('SlNr für Antrag §24a'!S668="x","--",IF('SlNr für Antrag §24a'!T668="x",'SlNr für Antrag §24a'!U668,"**")))</f>
        <v>**</v>
      </c>
      <c r="G672" s="69" t="str">
        <f>(IF('SlNr für Antrag §24a'!AL668&lt;&gt;"",'SlNr für Antrag §24a'!AL668&amp;K672,IF(K672&lt;&gt;"",K672,IF('SlNr für Antrag §24a'!V668="X","?","**"))))</f>
        <v>**</v>
      </c>
      <c r="H672" s="131"/>
      <c r="I672" s="124"/>
      <c r="J672" s="118">
        <f>'SlNr für Antrag §24a'!AM668</f>
        <v>0</v>
      </c>
      <c r="K672" s="121"/>
      <c r="L672" s="121" t="str">
        <f>'SlNr für Antrag §24a'!AT668</f>
        <v>Ja</v>
      </c>
      <c r="M672" s="161" t="str">
        <f>'SlNr für Antrag §24a'!AV668</f>
        <v>-</v>
      </c>
      <c r="N672" s="157" t="str">
        <f>IF('SlNr für Antrag §24a'!AU668&gt;0,"Wird auto. genehmigt!","")</f>
        <v/>
      </c>
      <c r="P672" s="96" t="str">
        <f>'SlNr für Antrag §24a'!AP668</f>
        <v/>
      </c>
      <c r="R672" s="143"/>
      <c r="S672" s="143"/>
      <c r="T672" s="143"/>
      <c r="U672" s="143"/>
      <c r="V672" s="143"/>
      <c r="W672" s="143"/>
      <c r="X672" s="143"/>
      <c r="Y672" s="143"/>
      <c r="Z672" s="143"/>
      <c r="AA672" s="143"/>
    </row>
    <row r="673" spans="1:27" ht="22.8" x14ac:dyDescent="0.25">
      <c r="A673" s="70">
        <f>'SlNr für Antrag §24a'!B669</f>
        <v>35212</v>
      </c>
      <c r="B673" s="70" t="str">
        <f>'SlNr für Antrag §24a'!C669</f>
        <v/>
      </c>
      <c r="C673" s="70" t="str">
        <f>IF('SlNr für Antrag §24a'!D669&lt;&gt;"",'SlNr für Antrag §24a'!D669,"")</f>
        <v>gn</v>
      </c>
      <c r="D673" s="70" t="str">
        <f>'SlNr für Antrag §24a'!H669</f>
        <v>Bildschirmgeräte, einschließlich Bildröhrengeräte</v>
      </c>
      <c r="E673" s="70" t="str">
        <f>'SlNr für Antrag §24a'!I669</f>
        <v xml:space="preserve"> </v>
      </c>
      <c r="F673" s="69" t="str">
        <f>IF(AND('SlNr für Antrag §24a'!S669="x",'SlNr für Antrag §24a'!T669="x"),'SlNr für Antrag §24a'!U669,IF('SlNr für Antrag §24a'!S669="x","--",IF('SlNr für Antrag §24a'!T669="x",'SlNr für Antrag §24a'!U669,"**")))</f>
        <v>**</v>
      </c>
      <c r="G673" s="69" t="str">
        <f>(IF('SlNr für Antrag §24a'!AL669&lt;&gt;"",'SlNr für Antrag §24a'!AL669&amp;K673,IF(K673&lt;&gt;"",K673,IF('SlNr für Antrag §24a'!V669="X","?","**"))))</f>
        <v>**</v>
      </c>
      <c r="H673" s="131"/>
      <c r="I673" s="124"/>
      <c r="J673" s="118">
        <f>'SlNr für Antrag §24a'!AM669</f>
        <v>0</v>
      </c>
      <c r="K673" s="121"/>
      <c r="L673" s="121" t="str">
        <f>'SlNr für Antrag §24a'!AT669</f>
        <v>Ja</v>
      </c>
      <c r="M673" s="161" t="str">
        <f>'SlNr für Antrag §24a'!AV669</f>
        <v>-</v>
      </c>
      <c r="N673" s="157" t="str">
        <f>IF('SlNr für Antrag §24a'!AU669&gt;0,"Wird auto. genehmigt!","")</f>
        <v/>
      </c>
      <c r="P673" s="96" t="str">
        <f>'SlNr für Antrag §24a'!AP669</f>
        <v/>
      </c>
      <c r="R673" s="143"/>
      <c r="S673" s="143"/>
      <c r="T673" s="143"/>
      <c r="U673" s="143"/>
      <c r="V673" s="143"/>
      <c r="W673" s="143"/>
      <c r="X673" s="143"/>
      <c r="Y673" s="143"/>
      <c r="Z673" s="143"/>
      <c r="AA673" s="143"/>
    </row>
    <row r="674" spans="1:27" ht="22.8" x14ac:dyDescent="0.25">
      <c r="A674" s="70">
        <f>'SlNr für Antrag §24a'!B670</f>
        <v>35215</v>
      </c>
      <c r="B674" s="70" t="str">
        <f>'SlNr für Antrag §24a'!C670</f>
        <v/>
      </c>
      <c r="C674" s="70" t="str">
        <f>IF('SlNr für Antrag §24a'!D670&lt;&gt;"",'SlNr für Antrag §24a'!D670,"")</f>
        <v>g</v>
      </c>
      <c r="D674" s="70" t="str">
        <f>'SlNr für Antrag §24a'!H670</f>
        <v>Photovoltaikmodule mit gefahrenrelevanten Eigenschaften</v>
      </c>
      <c r="E674" s="70" t="str">
        <f>'SlNr für Antrag §24a'!I670</f>
        <v xml:space="preserve"> </v>
      </c>
      <c r="F674" s="69" t="str">
        <f>IF(AND('SlNr für Antrag §24a'!S670="x",'SlNr für Antrag §24a'!T670="x"),'SlNr für Antrag §24a'!U670,IF('SlNr für Antrag §24a'!S670="x","--",IF('SlNr für Antrag §24a'!T670="x",'SlNr für Antrag §24a'!U670,"**")))</f>
        <v>**</v>
      </c>
      <c r="G674" s="69" t="str">
        <f>(IF('SlNr für Antrag §24a'!AL670&lt;&gt;"",'SlNr für Antrag §24a'!AL670&amp;K674,IF(K674&lt;&gt;"",K674,IF('SlNr für Antrag §24a'!V670="X","?","**"))))</f>
        <v>**</v>
      </c>
      <c r="H674" s="131"/>
      <c r="I674" s="124"/>
      <c r="J674" s="118">
        <f>'SlNr für Antrag §24a'!AM670</f>
        <v>0</v>
      </c>
      <c r="K674" s="121"/>
      <c r="L674" s="121" t="str">
        <f>'SlNr für Antrag §24a'!AT670</f>
        <v>Ja</v>
      </c>
      <c r="M674" s="161" t="str">
        <f>'SlNr für Antrag §24a'!AV670</f>
        <v>-</v>
      </c>
      <c r="N674" s="157" t="str">
        <f>IF('SlNr für Antrag §24a'!AU670&gt;0,"Wird auto. genehmigt!","")</f>
        <v/>
      </c>
      <c r="P674" s="96" t="str">
        <f>'SlNr für Antrag §24a'!AP670</f>
        <v/>
      </c>
      <c r="R674" s="143"/>
      <c r="S674" s="143"/>
      <c r="T674" s="143"/>
      <c r="U674" s="143"/>
      <c r="V674" s="143"/>
      <c r="W674" s="143"/>
      <c r="X674" s="143"/>
      <c r="Y674" s="143"/>
      <c r="Z674" s="143"/>
      <c r="AA674" s="143"/>
    </row>
    <row r="675" spans="1:27" ht="22.8" x14ac:dyDescent="0.25">
      <c r="A675" s="70">
        <f>'SlNr für Antrag §24a'!B671</f>
        <v>35216</v>
      </c>
      <c r="B675" s="70" t="str">
        <f>'SlNr für Antrag §24a'!C671</f>
        <v/>
      </c>
      <c r="C675" s="70" t="str">
        <f>IF('SlNr für Antrag §24a'!D671&lt;&gt;"",'SlNr für Antrag §24a'!D671,"")</f>
        <v/>
      </c>
      <c r="D675" s="70" t="str">
        <f>'SlNr für Antrag §24a'!H671</f>
        <v>Photovoltaikmodule ohne gefahrenrelevante Eigenschaften</v>
      </c>
      <c r="E675" s="70" t="str">
        <f>'SlNr für Antrag §24a'!I671</f>
        <v xml:space="preserve"> </v>
      </c>
      <c r="F675" s="69" t="str">
        <f>IF(AND('SlNr für Antrag §24a'!S671="x",'SlNr für Antrag §24a'!T671="x"),'SlNr für Antrag §24a'!U671,IF('SlNr für Antrag §24a'!S671="x","--",IF('SlNr für Antrag §24a'!T671="x",'SlNr für Antrag §24a'!U671,"**")))</f>
        <v>--</v>
      </c>
      <c r="G675" s="69" t="str">
        <f>(IF('SlNr für Antrag §24a'!AL671&lt;&gt;"",'SlNr für Antrag §24a'!AL671&amp;K675,IF(K675&lt;&gt;"",K675,IF('SlNr für Antrag §24a'!V671="X","?","**"))))</f>
        <v>**</v>
      </c>
      <c r="H675" s="131"/>
      <c r="I675" s="124"/>
      <c r="J675" s="118">
        <f>'SlNr für Antrag §24a'!AM671</f>
        <v>0</v>
      </c>
      <c r="K675" s="121"/>
      <c r="L675" s="121" t="str">
        <f>'SlNr für Antrag §24a'!AT671</f>
        <v>Nein</v>
      </c>
      <c r="M675" s="161" t="str">
        <f>'SlNr für Antrag §24a'!AV671</f>
        <v>-</v>
      </c>
      <c r="N675" s="157" t="str">
        <f>IF('SlNr für Antrag §24a'!AU671&gt;0,"Wird auto. genehmigt!","")</f>
        <v/>
      </c>
      <c r="P675" s="96" t="str">
        <f>'SlNr für Antrag §24a'!AP671</f>
        <v>X</v>
      </c>
      <c r="R675" s="143"/>
      <c r="S675" s="143"/>
      <c r="T675" s="143"/>
      <c r="U675" s="143"/>
      <c r="V675" s="143"/>
      <c r="W675" s="143"/>
      <c r="X675" s="143"/>
      <c r="Y675" s="143"/>
      <c r="Z675" s="143"/>
      <c r="AA675" s="143"/>
    </row>
    <row r="676" spans="1:27" ht="34.200000000000003" x14ac:dyDescent="0.25">
      <c r="A676" s="70">
        <f>'SlNr für Antrag §24a'!B672</f>
        <v>35220</v>
      </c>
      <c r="B676" s="70" t="str">
        <f>'SlNr für Antrag §24a'!C672</f>
        <v/>
      </c>
      <c r="C676" s="70" t="str">
        <f>IF('SlNr für Antrag §24a'!D672&lt;&gt;"",'SlNr für Antrag §24a'!D672,"")</f>
        <v>gn</v>
      </c>
      <c r="D676" s="70" t="str">
        <f>'SlNr für Antrag §24a'!H672</f>
        <v>Elektro- und Elektronik-Altgeräte – Großgeräte mit gefahrenrelevanten Eigenschaften</v>
      </c>
      <c r="E676" s="70" t="str">
        <f>'SlNr für Antrag §24a'!I672</f>
        <v xml:space="preserve"> </v>
      </c>
      <c r="F676" s="69" t="str">
        <f>IF(AND('SlNr für Antrag §24a'!S672="x",'SlNr für Antrag §24a'!T672="x"),'SlNr für Antrag §24a'!U672,IF('SlNr für Antrag §24a'!S672="x","--",IF('SlNr für Antrag §24a'!T672="x",'SlNr für Antrag §24a'!U672,"**")))</f>
        <v>**</v>
      </c>
      <c r="G676" s="69" t="str">
        <f>(IF('SlNr für Antrag §24a'!AL672&lt;&gt;"",'SlNr für Antrag §24a'!AL672&amp;K676,IF(K676&lt;&gt;"",K676,IF('SlNr für Antrag §24a'!V672="X","?","**"))))</f>
        <v>**</v>
      </c>
      <c r="H676" s="131"/>
      <c r="I676" s="124"/>
      <c r="J676" s="118">
        <f>'SlNr für Antrag §24a'!AM672</f>
        <v>0</v>
      </c>
      <c r="K676" s="121"/>
      <c r="L676" s="121" t="str">
        <f>'SlNr für Antrag §24a'!AT672</f>
        <v>Ja</v>
      </c>
      <c r="M676" s="161" t="str">
        <f>'SlNr für Antrag §24a'!AV672</f>
        <v>-</v>
      </c>
      <c r="N676" s="157" t="str">
        <f>IF('SlNr für Antrag §24a'!AU672&gt;0,"Wird auto. genehmigt!","")</f>
        <v/>
      </c>
      <c r="P676" s="96" t="str">
        <f>'SlNr für Antrag §24a'!AP672</f>
        <v/>
      </c>
      <c r="R676" s="143"/>
      <c r="S676" s="143"/>
      <c r="T676" s="143"/>
      <c r="U676" s="143"/>
      <c r="V676" s="143"/>
      <c r="W676" s="143"/>
      <c r="X676" s="143"/>
      <c r="Y676" s="143"/>
      <c r="Z676" s="143"/>
      <c r="AA676" s="143"/>
    </row>
    <row r="677" spans="1:27" ht="22.8" x14ac:dyDescent="0.25">
      <c r="A677" s="70">
        <f>'SlNr für Antrag §24a'!B673</f>
        <v>35221</v>
      </c>
      <c r="B677" s="70" t="str">
        <f>'SlNr für Antrag §24a'!C673</f>
        <v/>
      </c>
      <c r="C677" s="70" t="str">
        <f>IF('SlNr für Antrag §24a'!D673&lt;&gt;"",'SlNr für Antrag §24a'!D673,"")</f>
        <v/>
      </c>
      <c r="D677" s="70" t="str">
        <f>'SlNr für Antrag §24a'!H673</f>
        <v>Elektro- und Elektronik-Altgeräte – Großgeräte</v>
      </c>
      <c r="E677" s="70" t="str">
        <f>'SlNr für Antrag §24a'!I673</f>
        <v xml:space="preserve"> </v>
      </c>
      <c r="F677" s="69" t="str">
        <f>IF(AND('SlNr für Antrag §24a'!S673="x",'SlNr für Antrag §24a'!T673="x"),'SlNr für Antrag §24a'!U673,IF('SlNr für Antrag §24a'!S673="x","--",IF('SlNr für Antrag §24a'!T673="x",'SlNr für Antrag §24a'!U673,"**")))</f>
        <v>--</v>
      </c>
      <c r="G677" s="69" t="str">
        <f>(IF('SlNr für Antrag §24a'!AL673&lt;&gt;"",'SlNr für Antrag §24a'!AL673&amp;K677,IF(K677&lt;&gt;"",K677,IF('SlNr für Antrag §24a'!V673="X","?","**"))))</f>
        <v>**</v>
      </c>
      <c r="H677" s="131"/>
      <c r="I677" s="124"/>
      <c r="J677" s="118">
        <f>'SlNr für Antrag §24a'!AM673</f>
        <v>0</v>
      </c>
      <c r="K677" s="121"/>
      <c r="L677" s="121" t="str">
        <f>'SlNr für Antrag §24a'!AT673</f>
        <v>Nein</v>
      </c>
      <c r="M677" s="161" t="str">
        <f>'SlNr für Antrag §24a'!AV673</f>
        <v>-</v>
      </c>
      <c r="N677" s="157" t="str">
        <f>IF('SlNr für Antrag §24a'!AU673&gt;0,"Wird auto. genehmigt!","")</f>
        <v/>
      </c>
      <c r="P677" s="96" t="str">
        <f>'SlNr für Antrag §24a'!AP673</f>
        <v>X</v>
      </c>
      <c r="R677" s="143"/>
      <c r="S677" s="143"/>
      <c r="T677" s="143"/>
      <c r="U677" s="143"/>
      <c r="V677" s="143"/>
      <c r="W677" s="143"/>
      <c r="X677" s="143"/>
      <c r="Y677" s="143"/>
      <c r="Z677" s="143"/>
      <c r="AA677" s="143"/>
    </row>
    <row r="678" spans="1:27" ht="34.200000000000003" x14ac:dyDescent="0.25">
      <c r="A678" s="70">
        <f>'SlNr für Antrag §24a'!B674</f>
        <v>35230</v>
      </c>
      <c r="B678" s="70" t="str">
        <f>'SlNr für Antrag §24a'!C674</f>
        <v/>
      </c>
      <c r="C678" s="70" t="str">
        <f>IF('SlNr für Antrag §24a'!D674&lt;&gt;"",'SlNr für Antrag §24a'!D674,"")</f>
        <v>gn</v>
      </c>
      <c r="D678" s="70" t="str">
        <f>'SlNr für Antrag §24a'!H674</f>
        <v>Elektro- und Elektronik-Altgeräte – Kleingeräte mit gefahrenrelevanten Eigenschaften</v>
      </c>
      <c r="E678" s="70" t="str">
        <f>'SlNr für Antrag §24a'!I674</f>
        <v xml:space="preserve"> </v>
      </c>
      <c r="F678" s="69" t="str">
        <f>IF(AND('SlNr für Antrag §24a'!S674="x",'SlNr für Antrag §24a'!T674="x"),'SlNr für Antrag §24a'!U674,IF('SlNr für Antrag §24a'!S674="x","--",IF('SlNr für Antrag §24a'!T674="x",'SlNr für Antrag §24a'!U674,"**")))</f>
        <v>**</v>
      </c>
      <c r="G678" s="69" t="str">
        <f>(IF('SlNr für Antrag §24a'!AL674&lt;&gt;"",'SlNr für Antrag §24a'!AL674&amp;K678,IF(K678&lt;&gt;"",K678,IF('SlNr für Antrag §24a'!V674="X","?","**"))))</f>
        <v>**</v>
      </c>
      <c r="H678" s="131"/>
      <c r="I678" s="124"/>
      <c r="J678" s="118">
        <f>'SlNr für Antrag §24a'!AM674</f>
        <v>0</v>
      </c>
      <c r="K678" s="121"/>
      <c r="L678" s="121" t="str">
        <f>'SlNr für Antrag §24a'!AT674</f>
        <v>Ja</v>
      </c>
      <c r="M678" s="161" t="str">
        <f>'SlNr für Antrag §24a'!AV674</f>
        <v>-</v>
      </c>
      <c r="N678" s="157" t="str">
        <f>IF('SlNr für Antrag §24a'!AU674&gt;0,"Wird auto. genehmigt!","")</f>
        <v/>
      </c>
      <c r="P678" s="96" t="str">
        <f>'SlNr für Antrag §24a'!AP674</f>
        <v/>
      </c>
      <c r="R678" s="143"/>
      <c r="S678" s="143"/>
      <c r="T678" s="143"/>
      <c r="U678" s="143"/>
      <c r="V678" s="143"/>
      <c r="W678" s="143"/>
      <c r="X678" s="143"/>
      <c r="Y678" s="143"/>
      <c r="Z678" s="143"/>
      <c r="AA678" s="143"/>
    </row>
    <row r="679" spans="1:27" ht="22.8" x14ac:dyDescent="0.25">
      <c r="A679" s="70">
        <f>'SlNr für Antrag §24a'!B675</f>
        <v>35231</v>
      </c>
      <c r="B679" s="70" t="str">
        <f>'SlNr für Antrag §24a'!C675</f>
        <v/>
      </c>
      <c r="C679" s="70" t="str">
        <f>IF('SlNr für Antrag §24a'!D675&lt;&gt;"",'SlNr für Antrag §24a'!D675,"")</f>
        <v/>
      </c>
      <c r="D679" s="70" t="str">
        <f>'SlNr für Antrag §24a'!H675</f>
        <v>Elektro- und Elektronik-Altgeräte – Kleingeräte</v>
      </c>
      <c r="E679" s="70" t="str">
        <f>'SlNr für Antrag §24a'!I675</f>
        <v xml:space="preserve"> </v>
      </c>
      <c r="F679" s="69" t="str">
        <f>IF(AND('SlNr für Antrag §24a'!S675="x",'SlNr für Antrag §24a'!T675="x"),'SlNr für Antrag §24a'!U675,IF('SlNr für Antrag §24a'!S675="x","--",IF('SlNr für Antrag §24a'!T675="x",'SlNr für Antrag §24a'!U675,"**")))</f>
        <v>--</v>
      </c>
      <c r="G679" s="69" t="str">
        <f>(IF('SlNr für Antrag §24a'!AL675&lt;&gt;"",'SlNr für Antrag §24a'!AL675&amp;K679,IF(K679&lt;&gt;"",K679,IF('SlNr für Antrag §24a'!V675="X","?","**"))))</f>
        <v>**</v>
      </c>
      <c r="H679" s="131"/>
      <c r="I679" s="124"/>
      <c r="J679" s="118">
        <f>'SlNr für Antrag §24a'!AM675</f>
        <v>0</v>
      </c>
      <c r="K679" s="121"/>
      <c r="L679" s="121" t="str">
        <f>'SlNr für Antrag §24a'!AT675</f>
        <v>Nein</v>
      </c>
      <c r="M679" s="161" t="str">
        <f>'SlNr für Antrag §24a'!AV675</f>
        <v>-</v>
      </c>
      <c r="N679" s="157" t="str">
        <f>IF('SlNr für Antrag §24a'!AU675&gt;0,"Wird auto. genehmigt!","")</f>
        <v/>
      </c>
      <c r="P679" s="96" t="str">
        <f>'SlNr für Antrag §24a'!AP675</f>
        <v>X</v>
      </c>
      <c r="R679" s="143"/>
      <c r="S679" s="143"/>
      <c r="T679" s="143"/>
      <c r="U679" s="143"/>
      <c r="V679" s="143"/>
      <c r="W679" s="143"/>
      <c r="X679" s="143"/>
      <c r="Y679" s="143"/>
      <c r="Z679" s="143"/>
      <c r="AA679" s="143"/>
    </row>
    <row r="680" spans="1:27" x14ac:dyDescent="0.25">
      <c r="A680" s="70">
        <f>'SlNr für Antrag §24a'!B676</f>
        <v>35301</v>
      </c>
      <c r="B680" s="70" t="str">
        <f>'SlNr für Antrag §24a'!C676</f>
        <v/>
      </c>
      <c r="C680" s="70" t="str">
        <f>IF('SlNr für Antrag §24a'!D676&lt;&gt;"",'SlNr für Antrag §24a'!D676,"")</f>
        <v/>
      </c>
      <c r="D680" s="70" t="str">
        <f>'SlNr für Antrag §24a'!H676</f>
        <v>Stanz- und Zerspanungsabfälle</v>
      </c>
      <c r="E680" s="70" t="str">
        <f>'SlNr für Antrag §24a'!I676</f>
        <v xml:space="preserve"> </v>
      </c>
      <c r="F680" s="69" t="str">
        <f>IF(AND('SlNr für Antrag §24a'!S676="x",'SlNr für Antrag §24a'!T676="x"),'SlNr für Antrag §24a'!U676,IF('SlNr für Antrag §24a'!S676="x","--",IF('SlNr für Antrag §24a'!T676="x",'SlNr für Antrag §24a'!U676,"**")))</f>
        <v>--</v>
      </c>
      <c r="G680" s="69" t="str">
        <f>(IF('SlNr für Antrag §24a'!AL676&lt;&gt;"",'SlNr für Antrag §24a'!AL676&amp;K680,IF(K680&lt;&gt;"",K680,IF('SlNr für Antrag §24a'!V676="X","?","**"))))</f>
        <v>**</v>
      </c>
      <c r="H680" s="131"/>
      <c r="I680" s="124"/>
      <c r="J680" s="118">
        <f>'SlNr für Antrag §24a'!AM676</f>
        <v>0</v>
      </c>
      <c r="K680" s="121"/>
      <c r="L680" s="121" t="str">
        <f>'SlNr für Antrag §24a'!AT676</f>
        <v>Nein</v>
      </c>
      <c r="M680" s="161" t="str">
        <f>'SlNr für Antrag §24a'!AV676</f>
        <v>-</v>
      </c>
      <c r="N680" s="157" t="str">
        <f>IF('SlNr für Antrag §24a'!AU676&gt;0,"Wird auto. genehmigt!","")</f>
        <v/>
      </c>
      <c r="P680" s="96" t="str">
        <f>'SlNr für Antrag §24a'!AP676</f>
        <v>X</v>
      </c>
      <c r="R680" s="143"/>
      <c r="S680" s="143"/>
      <c r="T680" s="143"/>
      <c r="U680" s="143"/>
      <c r="V680" s="143"/>
      <c r="W680" s="143"/>
      <c r="X680" s="143"/>
      <c r="Y680" s="143"/>
      <c r="Z680" s="143"/>
      <c r="AA680" s="143"/>
    </row>
    <row r="681" spans="1:27" x14ac:dyDescent="0.25">
      <c r="A681" s="70">
        <f>'SlNr für Antrag §24a'!B677</f>
        <v>35301</v>
      </c>
      <c r="B681" s="70" t="str">
        <f>'SlNr für Antrag §24a'!C677</f>
        <v>77</v>
      </c>
      <c r="C681" s="70" t="str">
        <f>IF('SlNr für Antrag §24a'!D677&lt;&gt;"",'SlNr für Antrag §24a'!D677,"")</f>
        <v>g</v>
      </c>
      <c r="D681" s="70" t="str">
        <f>'SlNr für Antrag §24a'!H677</f>
        <v>Stanz- und Zerspanungsabfälle</v>
      </c>
      <c r="E681" s="70" t="str">
        <f>'SlNr für Antrag §24a'!I677</f>
        <v>gefährlich kontaminiert</v>
      </c>
      <c r="F681" s="69" t="str">
        <f>IF(AND('SlNr für Antrag §24a'!S677="x",'SlNr für Antrag §24a'!T677="x"),'SlNr für Antrag §24a'!U677,IF('SlNr für Antrag §24a'!S677="x","--",IF('SlNr für Antrag §24a'!T677="x",'SlNr für Antrag §24a'!U677,"**")))</f>
        <v>**</v>
      </c>
      <c r="G681" s="69" t="str">
        <f>(IF('SlNr für Antrag §24a'!AL677&lt;&gt;"",'SlNr für Antrag §24a'!AL677&amp;K681,IF(K681&lt;&gt;"",K681,IF('SlNr für Antrag §24a'!V677="X","?","**"))))</f>
        <v>**</v>
      </c>
      <c r="H681" s="131"/>
      <c r="I681" s="124"/>
      <c r="J681" s="118">
        <f>'SlNr für Antrag §24a'!AM677</f>
        <v>0</v>
      </c>
      <c r="K681" s="121"/>
      <c r="L681" s="121" t="str">
        <f>'SlNr für Antrag §24a'!AT677</f>
        <v>Ja</v>
      </c>
      <c r="M681" s="161" t="str">
        <f>'SlNr für Antrag §24a'!AV677</f>
        <v>-</v>
      </c>
      <c r="N681" s="157" t="str">
        <f>IF('SlNr für Antrag §24a'!AU677&gt;0,"Wird auto. genehmigt!","")</f>
        <v/>
      </c>
      <c r="P681" s="96" t="str">
        <f>'SlNr für Antrag §24a'!AP677</f>
        <v/>
      </c>
      <c r="R681" s="143"/>
      <c r="S681" s="143"/>
      <c r="T681" s="143"/>
      <c r="U681" s="143"/>
      <c r="V681" s="143"/>
      <c r="W681" s="143"/>
      <c r="X681" s="143"/>
      <c r="Y681" s="143"/>
      <c r="Z681" s="143"/>
      <c r="AA681" s="143"/>
    </row>
    <row r="682" spans="1:27" x14ac:dyDescent="0.25">
      <c r="A682" s="70">
        <f>'SlNr für Antrag §24a'!B678</f>
        <v>35302</v>
      </c>
      <c r="B682" s="70" t="str">
        <f>'SlNr für Antrag §24a'!C678</f>
        <v/>
      </c>
      <c r="C682" s="70" t="str">
        <f>IF('SlNr für Antrag §24a'!D678&lt;&gt;"",'SlNr für Antrag §24a'!D678,"")</f>
        <v/>
      </c>
      <c r="D682" s="70" t="str">
        <f>'SlNr für Antrag §24a'!H678</f>
        <v>Blei</v>
      </c>
      <c r="E682" s="70" t="str">
        <f>'SlNr für Antrag §24a'!I678</f>
        <v xml:space="preserve"> </v>
      </c>
      <c r="F682" s="69" t="str">
        <f>IF(AND('SlNr für Antrag §24a'!S678="x",'SlNr für Antrag §24a'!T678="x"),'SlNr für Antrag §24a'!U678,IF('SlNr für Antrag §24a'!S678="x","--",IF('SlNr für Antrag §24a'!T678="x",'SlNr für Antrag §24a'!U678,"**")))</f>
        <v>--</v>
      </c>
      <c r="G682" s="69" t="str">
        <f>(IF('SlNr für Antrag §24a'!AL678&lt;&gt;"",'SlNr für Antrag §24a'!AL678&amp;K682,IF(K682&lt;&gt;"",K682,IF('SlNr für Antrag §24a'!V678="X","?","**"))))</f>
        <v>**</v>
      </c>
      <c r="H682" s="131"/>
      <c r="I682" s="124"/>
      <c r="J682" s="118">
        <f>'SlNr für Antrag §24a'!AM678</f>
        <v>0</v>
      </c>
      <c r="K682" s="121"/>
      <c r="L682" s="121" t="str">
        <f>'SlNr für Antrag §24a'!AT678</f>
        <v>Nein</v>
      </c>
      <c r="M682" s="161" t="str">
        <f>'SlNr für Antrag §24a'!AV678</f>
        <v>-</v>
      </c>
      <c r="N682" s="157" t="str">
        <f>IF('SlNr für Antrag §24a'!AU678&gt;0,"Wird auto. genehmigt!","")</f>
        <v/>
      </c>
      <c r="P682" s="96" t="str">
        <f>'SlNr für Antrag §24a'!AP678</f>
        <v>X</v>
      </c>
      <c r="R682" s="143"/>
      <c r="S682" s="143"/>
      <c r="T682" s="143"/>
      <c r="U682" s="143"/>
      <c r="V682" s="143"/>
      <c r="W682" s="143"/>
      <c r="X682" s="143"/>
      <c r="Y682" s="143"/>
      <c r="Z682" s="143"/>
      <c r="AA682" s="143"/>
    </row>
    <row r="683" spans="1:27" x14ac:dyDescent="0.25">
      <c r="A683" s="70">
        <f>'SlNr für Antrag §24a'!B679</f>
        <v>35302</v>
      </c>
      <c r="B683" s="70" t="str">
        <f>'SlNr für Antrag §24a'!C679</f>
        <v>77</v>
      </c>
      <c r="C683" s="70" t="str">
        <f>IF('SlNr für Antrag §24a'!D679&lt;&gt;"",'SlNr für Antrag §24a'!D679,"")</f>
        <v>g</v>
      </c>
      <c r="D683" s="70" t="str">
        <f>'SlNr für Antrag §24a'!H679</f>
        <v>Blei</v>
      </c>
      <c r="E683" s="70" t="str">
        <f>'SlNr für Antrag §24a'!I679</f>
        <v>gefährlich kontaminiert</v>
      </c>
      <c r="F683" s="69" t="str">
        <f>IF(AND('SlNr für Antrag §24a'!S679="x",'SlNr für Antrag §24a'!T679="x"),'SlNr für Antrag §24a'!U679,IF('SlNr für Antrag §24a'!S679="x","--",IF('SlNr für Antrag §24a'!T679="x",'SlNr für Antrag §24a'!U679,"**")))</f>
        <v>**</v>
      </c>
      <c r="G683" s="69" t="str">
        <f>(IF('SlNr für Antrag §24a'!AL679&lt;&gt;"",'SlNr für Antrag §24a'!AL679&amp;K683,IF(K683&lt;&gt;"",K683,IF('SlNr für Antrag §24a'!V679="X","?","**"))))</f>
        <v>**</v>
      </c>
      <c r="H683" s="131"/>
      <c r="I683" s="124"/>
      <c r="J683" s="118">
        <f>'SlNr für Antrag §24a'!AM679</f>
        <v>0</v>
      </c>
      <c r="K683" s="121"/>
      <c r="L683" s="121" t="str">
        <f>'SlNr für Antrag §24a'!AT679</f>
        <v>Ja</v>
      </c>
      <c r="M683" s="161" t="str">
        <f>'SlNr für Antrag §24a'!AV679</f>
        <v>-</v>
      </c>
      <c r="N683" s="157" t="str">
        <f>IF('SlNr für Antrag §24a'!AU679&gt;0,"Wird auto. genehmigt!","")</f>
        <v/>
      </c>
      <c r="P683" s="96" t="str">
        <f>'SlNr für Antrag §24a'!AP679</f>
        <v/>
      </c>
      <c r="R683" s="143"/>
      <c r="S683" s="143"/>
      <c r="T683" s="143"/>
      <c r="U683" s="143"/>
      <c r="V683" s="143"/>
      <c r="W683" s="143"/>
      <c r="X683" s="143"/>
      <c r="Y683" s="143"/>
      <c r="Z683" s="143"/>
      <c r="AA683" s="143"/>
    </row>
    <row r="684" spans="1:27" x14ac:dyDescent="0.25">
      <c r="A684" s="70">
        <f>'SlNr für Antrag §24a'!B680</f>
        <v>35303</v>
      </c>
      <c r="B684" s="70" t="str">
        <f>'SlNr für Antrag §24a'!C680</f>
        <v/>
      </c>
      <c r="C684" s="70" t="str">
        <f>IF('SlNr für Antrag §24a'!D680&lt;&gt;"",'SlNr für Antrag §24a'!D680,"")</f>
        <v/>
      </c>
      <c r="D684" s="70" t="str">
        <f>'SlNr für Antrag §24a'!H680</f>
        <v>Hartzink</v>
      </c>
      <c r="E684" s="70" t="str">
        <f>'SlNr für Antrag §24a'!I680</f>
        <v xml:space="preserve"> </v>
      </c>
      <c r="F684" s="69" t="str">
        <f>IF(AND('SlNr für Antrag §24a'!S680="x",'SlNr für Antrag §24a'!T680="x"),'SlNr für Antrag §24a'!U680,IF('SlNr für Antrag §24a'!S680="x","--",IF('SlNr für Antrag §24a'!T680="x",'SlNr für Antrag §24a'!U680,"**")))</f>
        <v>--</v>
      </c>
      <c r="G684" s="69" t="str">
        <f>(IF('SlNr für Antrag §24a'!AL680&lt;&gt;"",'SlNr für Antrag §24a'!AL680&amp;K684,IF(K684&lt;&gt;"",K684,IF('SlNr für Antrag §24a'!V680="X","?","**"))))</f>
        <v>**</v>
      </c>
      <c r="H684" s="131"/>
      <c r="I684" s="124"/>
      <c r="J684" s="118">
        <f>'SlNr für Antrag §24a'!AM680</f>
        <v>0</v>
      </c>
      <c r="K684" s="121"/>
      <c r="L684" s="121" t="str">
        <f>'SlNr für Antrag §24a'!AT680</f>
        <v>Nein</v>
      </c>
      <c r="M684" s="161" t="str">
        <f>'SlNr für Antrag §24a'!AV680</f>
        <v>-</v>
      </c>
      <c r="N684" s="157" t="str">
        <f>IF('SlNr für Antrag §24a'!AU680&gt;0,"Wird auto. genehmigt!","")</f>
        <v/>
      </c>
      <c r="P684" s="96" t="str">
        <f>'SlNr für Antrag §24a'!AP680</f>
        <v>X</v>
      </c>
      <c r="R684" s="143"/>
      <c r="S684" s="143"/>
      <c r="T684" s="143"/>
      <c r="U684" s="143"/>
      <c r="V684" s="143"/>
      <c r="W684" s="143"/>
      <c r="X684" s="143"/>
      <c r="Y684" s="143"/>
      <c r="Z684" s="143"/>
      <c r="AA684" s="143"/>
    </row>
    <row r="685" spans="1:27" x14ac:dyDescent="0.25">
      <c r="A685" s="70">
        <f>'SlNr für Antrag §24a'!B681</f>
        <v>35303</v>
      </c>
      <c r="B685" s="70" t="str">
        <f>'SlNr für Antrag §24a'!C681</f>
        <v>77</v>
      </c>
      <c r="C685" s="70" t="str">
        <f>IF('SlNr für Antrag §24a'!D681&lt;&gt;"",'SlNr für Antrag §24a'!D681,"")</f>
        <v>g</v>
      </c>
      <c r="D685" s="70" t="str">
        <f>'SlNr für Antrag §24a'!H681</f>
        <v>Hartzink</v>
      </c>
      <c r="E685" s="70" t="str">
        <f>'SlNr für Antrag §24a'!I681</f>
        <v>gefährlich kontaminiert</v>
      </c>
      <c r="F685" s="69" t="str">
        <f>IF(AND('SlNr für Antrag §24a'!S681="x",'SlNr für Antrag §24a'!T681="x"),'SlNr für Antrag §24a'!U681,IF('SlNr für Antrag §24a'!S681="x","--",IF('SlNr für Antrag §24a'!T681="x",'SlNr für Antrag §24a'!U681,"**")))</f>
        <v>**</v>
      </c>
      <c r="G685" s="69" t="str">
        <f>(IF('SlNr für Antrag §24a'!AL681&lt;&gt;"",'SlNr für Antrag §24a'!AL681&amp;K685,IF(K685&lt;&gt;"",K685,IF('SlNr für Antrag §24a'!V681="X","?","**"))))</f>
        <v>**</v>
      </c>
      <c r="H685" s="131"/>
      <c r="I685" s="124"/>
      <c r="J685" s="118">
        <f>'SlNr für Antrag §24a'!AM681</f>
        <v>0</v>
      </c>
      <c r="K685" s="121"/>
      <c r="L685" s="121" t="str">
        <f>'SlNr für Antrag §24a'!AT681</f>
        <v>Ja</v>
      </c>
      <c r="M685" s="161" t="str">
        <f>'SlNr für Antrag §24a'!AV681</f>
        <v>-</v>
      </c>
      <c r="N685" s="157" t="str">
        <f>IF('SlNr für Antrag §24a'!AU681&gt;0,"Wird auto. genehmigt!","")</f>
        <v/>
      </c>
      <c r="P685" s="96" t="str">
        <f>'SlNr für Antrag §24a'!AP681</f>
        <v/>
      </c>
      <c r="R685" s="143"/>
      <c r="S685" s="143"/>
      <c r="T685" s="143"/>
      <c r="U685" s="143"/>
      <c r="V685" s="143"/>
      <c r="W685" s="143"/>
      <c r="X685" s="143"/>
      <c r="Y685" s="143"/>
      <c r="Z685" s="143"/>
      <c r="AA685" s="143"/>
    </row>
    <row r="686" spans="1:27" x14ac:dyDescent="0.25">
      <c r="A686" s="70">
        <f>'SlNr für Antrag §24a'!B682</f>
        <v>35304</v>
      </c>
      <c r="B686" s="70" t="str">
        <f>'SlNr für Antrag §24a'!C682</f>
        <v/>
      </c>
      <c r="C686" s="70" t="str">
        <f>IF('SlNr für Antrag §24a'!D682&lt;&gt;"",'SlNr für Antrag §24a'!D682,"")</f>
        <v/>
      </c>
      <c r="D686" s="70" t="str">
        <f>'SlNr für Antrag §24a'!H682</f>
        <v>Aluminium, Aluminiumfolien</v>
      </c>
      <c r="E686" s="70" t="str">
        <f>'SlNr für Antrag §24a'!I682</f>
        <v xml:space="preserve"> </v>
      </c>
      <c r="F686" s="69" t="str">
        <f>IF(AND('SlNr für Antrag §24a'!S682="x",'SlNr für Antrag §24a'!T682="x"),'SlNr für Antrag §24a'!U682,IF('SlNr für Antrag §24a'!S682="x","--",IF('SlNr für Antrag §24a'!T682="x",'SlNr für Antrag §24a'!U682,"**")))</f>
        <v>--</v>
      </c>
      <c r="G686" s="69" t="str">
        <f>(IF('SlNr für Antrag §24a'!AL682&lt;&gt;"",'SlNr für Antrag §24a'!AL682&amp;K686,IF(K686&lt;&gt;"",K686,IF('SlNr für Antrag §24a'!V682="X","?","**"))))</f>
        <v>**</v>
      </c>
      <c r="H686" s="131"/>
      <c r="I686" s="124"/>
      <c r="J686" s="118">
        <f>'SlNr für Antrag §24a'!AM682</f>
        <v>0</v>
      </c>
      <c r="K686" s="121"/>
      <c r="L686" s="121" t="str">
        <f>'SlNr für Antrag §24a'!AT682</f>
        <v>Nein</v>
      </c>
      <c r="M686" s="161" t="str">
        <f>'SlNr für Antrag §24a'!AV682</f>
        <v>-</v>
      </c>
      <c r="N686" s="157" t="str">
        <f>IF('SlNr für Antrag §24a'!AU682&gt;0,"Wird auto. genehmigt!","")</f>
        <v/>
      </c>
      <c r="P686" s="96" t="str">
        <f>'SlNr für Antrag §24a'!AP682</f>
        <v>X</v>
      </c>
      <c r="R686" s="143"/>
      <c r="S686" s="143"/>
      <c r="T686" s="143"/>
      <c r="U686" s="143"/>
      <c r="V686" s="143"/>
      <c r="W686" s="143"/>
      <c r="X686" s="143"/>
      <c r="Y686" s="143"/>
      <c r="Z686" s="143"/>
      <c r="AA686" s="143"/>
    </row>
    <row r="687" spans="1:27" x14ac:dyDescent="0.25">
      <c r="A687" s="70">
        <f>'SlNr für Antrag §24a'!B683</f>
        <v>35304</v>
      </c>
      <c r="B687" s="70" t="str">
        <f>'SlNr für Antrag §24a'!C683</f>
        <v>77</v>
      </c>
      <c r="C687" s="70" t="str">
        <f>IF('SlNr für Antrag §24a'!D683&lt;&gt;"",'SlNr für Antrag §24a'!D683,"")</f>
        <v>g</v>
      </c>
      <c r="D687" s="70" t="str">
        <f>'SlNr für Antrag §24a'!H683</f>
        <v>Aluminium, Aluminiumfolien</v>
      </c>
      <c r="E687" s="70" t="str">
        <f>'SlNr für Antrag §24a'!I683</f>
        <v>gefährlich kontaminiert</v>
      </c>
      <c r="F687" s="69" t="str">
        <f>IF(AND('SlNr für Antrag §24a'!S683="x",'SlNr für Antrag §24a'!T683="x"),'SlNr für Antrag §24a'!U683,IF('SlNr für Antrag §24a'!S683="x","--",IF('SlNr für Antrag §24a'!T683="x",'SlNr für Antrag §24a'!U683,"**")))</f>
        <v>**</v>
      </c>
      <c r="G687" s="69" t="str">
        <f>(IF('SlNr für Antrag §24a'!AL683&lt;&gt;"",'SlNr für Antrag §24a'!AL683&amp;K687,IF(K687&lt;&gt;"",K687,IF('SlNr für Antrag §24a'!V683="X","?","**"))))</f>
        <v>**</v>
      </c>
      <c r="H687" s="131"/>
      <c r="I687" s="124"/>
      <c r="J687" s="118">
        <f>'SlNr für Antrag §24a'!AM683</f>
        <v>0</v>
      </c>
      <c r="K687" s="121"/>
      <c r="L687" s="121" t="str">
        <f>'SlNr für Antrag §24a'!AT683</f>
        <v>Ja</v>
      </c>
      <c r="M687" s="161" t="str">
        <f>'SlNr für Antrag §24a'!AV683</f>
        <v>-</v>
      </c>
      <c r="N687" s="157" t="str">
        <f>IF('SlNr für Antrag §24a'!AU683&gt;0,"Wird auto. genehmigt!","")</f>
        <v/>
      </c>
      <c r="P687" s="96" t="str">
        <f>'SlNr für Antrag §24a'!AP683</f>
        <v/>
      </c>
      <c r="R687" s="143"/>
      <c r="S687" s="143"/>
      <c r="T687" s="143"/>
      <c r="U687" s="143"/>
      <c r="V687" s="143"/>
      <c r="W687" s="143"/>
      <c r="X687" s="143"/>
      <c r="Y687" s="143"/>
      <c r="Z687" s="143"/>
      <c r="AA687" s="143"/>
    </row>
    <row r="688" spans="1:27" x14ac:dyDescent="0.25">
      <c r="A688" s="70">
        <f>'SlNr für Antrag §24a'!B684</f>
        <v>35306</v>
      </c>
      <c r="B688" s="70" t="str">
        <f>'SlNr für Antrag §24a'!C684</f>
        <v/>
      </c>
      <c r="C688" s="70" t="str">
        <f>IF('SlNr für Antrag §24a'!D684&lt;&gt;"",'SlNr für Antrag §24a'!D684,"")</f>
        <v/>
      </c>
      <c r="D688" s="70" t="str">
        <f>'SlNr für Antrag §24a'!H684</f>
        <v>Elektronspäne</v>
      </c>
      <c r="E688" s="70" t="str">
        <f>'SlNr für Antrag §24a'!I684</f>
        <v xml:space="preserve"> </v>
      </c>
      <c r="F688" s="69" t="str">
        <f>IF(AND('SlNr für Antrag §24a'!S684="x",'SlNr für Antrag §24a'!T684="x"),'SlNr für Antrag §24a'!U684,IF('SlNr für Antrag §24a'!S684="x","--",IF('SlNr für Antrag §24a'!T684="x",'SlNr für Antrag §24a'!U684,"**")))</f>
        <v>--</v>
      </c>
      <c r="G688" s="69" t="str">
        <f>(IF('SlNr für Antrag §24a'!AL684&lt;&gt;"",'SlNr für Antrag §24a'!AL684&amp;K688,IF(K688&lt;&gt;"",K688,IF('SlNr für Antrag §24a'!V684="X","?","**"))))</f>
        <v>**</v>
      </c>
      <c r="H688" s="131"/>
      <c r="I688" s="124"/>
      <c r="J688" s="118">
        <f>'SlNr für Antrag §24a'!AM684</f>
        <v>0</v>
      </c>
      <c r="K688" s="121"/>
      <c r="L688" s="121" t="str">
        <f>'SlNr für Antrag §24a'!AT684</f>
        <v>Nein</v>
      </c>
      <c r="M688" s="161" t="str">
        <f>'SlNr für Antrag §24a'!AV684</f>
        <v>-</v>
      </c>
      <c r="N688" s="157" t="str">
        <f>IF('SlNr für Antrag §24a'!AU684&gt;0,"Wird auto. genehmigt!","")</f>
        <v/>
      </c>
      <c r="P688" s="96" t="str">
        <f>'SlNr für Antrag §24a'!AP684</f>
        <v>X</v>
      </c>
      <c r="R688" s="143"/>
      <c r="S688" s="143"/>
      <c r="T688" s="143"/>
      <c r="U688" s="143"/>
      <c r="V688" s="143"/>
      <c r="W688" s="143"/>
      <c r="X688" s="143"/>
      <c r="Y688" s="143"/>
      <c r="Z688" s="143"/>
      <c r="AA688" s="143"/>
    </row>
    <row r="689" spans="1:27" x14ac:dyDescent="0.25">
      <c r="A689" s="70">
        <f>'SlNr für Antrag §24a'!B685</f>
        <v>35306</v>
      </c>
      <c r="B689" s="70" t="str">
        <f>'SlNr für Antrag §24a'!C685</f>
        <v>77</v>
      </c>
      <c r="C689" s="70" t="str">
        <f>IF('SlNr für Antrag §24a'!D685&lt;&gt;"",'SlNr für Antrag §24a'!D685,"")</f>
        <v>g</v>
      </c>
      <c r="D689" s="70" t="str">
        <f>'SlNr für Antrag §24a'!H685</f>
        <v>Elektronspäne</v>
      </c>
      <c r="E689" s="70" t="str">
        <f>'SlNr für Antrag §24a'!I685</f>
        <v>gefährlich kontaminiert</v>
      </c>
      <c r="F689" s="69" t="str">
        <f>IF(AND('SlNr für Antrag §24a'!S685="x",'SlNr für Antrag §24a'!T685="x"),'SlNr für Antrag §24a'!U685,IF('SlNr für Antrag §24a'!S685="x","--",IF('SlNr für Antrag §24a'!T685="x",'SlNr für Antrag §24a'!U685,"**")))</f>
        <v>**</v>
      </c>
      <c r="G689" s="69" t="str">
        <f>(IF('SlNr für Antrag §24a'!AL685&lt;&gt;"",'SlNr für Antrag §24a'!AL685&amp;K689,IF(K689&lt;&gt;"",K689,IF('SlNr für Antrag §24a'!V685="X","?","**"))))</f>
        <v>**</v>
      </c>
      <c r="H689" s="131"/>
      <c r="I689" s="124"/>
      <c r="J689" s="118">
        <f>'SlNr für Antrag §24a'!AM685</f>
        <v>0</v>
      </c>
      <c r="K689" s="121"/>
      <c r="L689" s="121" t="str">
        <f>'SlNr für Antrag §24a'!AT685</f>
        <v>Ja</v>
      </c>
      <c r="M689" s="161" t="str">
        <f>'SlNr für Antrag §24a'!AV685</f>
        <v>-</v>
      </c>
      <c r="N689" s="157" t="str">
        <f>IF('SlNr für Antrag §24a'!AU685&gt;0,"Wird auto. genehmigt!","")</f>
        <v/>
      </c>
      <c r="P689" s="96" t="str">
        <f>'SlNr für Antrag §24a'!AP685</f>
        <v/>
      </c>
      <c r="R689" s="143"/>
      <c r="S689" s="143"/>
      <c r="T689" s="143"/>
      <c r="U689" s="143"/>
      <c r="V689" s="143"/>
      <c r="W689" s="143"/>
      <c r="X689" s="143"/>
      <c r="Y689" s="143"/>
      <c r="Z689" s="143"/>
      <c r="AA689" s="143"/>
    </row>
    <row r="690" spans="1:27" x14ac:dyDescent="0.25">
      <c r="A690" s="70">
        <f>'SlNr für Antrag §24a'!B686</f>
        <v>35307</v>
      </c>
      <c r="B690" s="70" t="str">
        <f>'SlNr für Antrag §24a'!C686</f>
        <v/>
      </c>
      <c r="C690" s="70" t="str">
        <f>IF('SlNr für Antrag §24a'!D686&lt;&gt;"",'SlNr für Antrag §24a'!D686,"")</f>
        <v/>
      </c>
      <c r="D690" s="70" t="str">
        <f>'SlNr für Antrag §24a'!H686</f>
        <v>Berylliumspäne</v>
      </c>
      <c r="E690" s="70" t="str">
        <f>'SlNr für Antrag §24a'!I686</f>
        <v xml:space="preserve"> </v>
      </c>
      <c r="F690" s="69" t="str">
        <f>IF(AND('SlNr für Antrag §24a'!S686="x",'SlNr für Antrag §24a'!T686="x"),'SlNr für Antrag §24a'!U686,IF('SlNr für Antrag §24a'!S686="x","--",IF('SlNr für Antrag §24a'!T686="x",'SlNr für Antrag §24a'!U686,"**")))</f>
        <v>--</v>
      </c>
      <c r="G690" s="69" t="str">
        <f>(IF('SlNr für Antrag §24a'!AL686&lt;&gt;"",'SlNr für Antrag §24a'!AL686&amp;K690,IF(K690&lt;&gt;"",K690,IF('SlNr für Antrag §24a'!V686="X","?","**"))))</f>
        <v>**</v>
      </c>
      <c r="H690" s="131"/>
      <c r="I690" s="124"/>
      <c r="J690" s="118">
        <f>'SlNr für Antrag §24a'!AM686</f>
        <v>0</v>
      </c>
      <c r="K690" s="121"/>
      <c r="L690" s="121" t="str">
        <f>'SlNr für Antrag §24a'!AT686</f>
        <v>Nein</v>
      </c>
      <c r="M690" s="161" t="str">
        <f>'SlNr für Antrag §24a'!AV686</f>
        <v>-</v>
      </c>
      <c r="N690" s="157" t="str">
        <f>IF('SlNr für Antrag §24a'!AU686&gt;0,"Wird auto. genehmigt!","")</f>
        <v/>
      </c>
      <c r="P690" s="96" t="str">
        <f>'SlNr für Antrag §24a'!AP686</f>
        <v>X</v>
      </c>
      <c r="R690" s="143"/>
      <c r="S690" s="143"/>
      <c r="T690" s="143"/>
      <c r="U690" s="143"/>
      <c r="V690" s="143"/>
      <c r="W690" s="143"/>
      <c r="X690" s="143"/>
      <c r="Y690" s="143"/>
      <c r="Z690" s="143"/>
      <c r="AA690" s="143"/>
    </row>
    <row r="691" spans="1:27" x14ac:dyDescent="0.25">
      <c r="A691" s="70">
        <f>'SlNr für Antrag §24a'!B687</f>
        <v>35307</v>
      </c>
      <c r="B691" s="70" t="str">
        <f>'SlNr für Antrag §24a'!C687</f>
        <v>77</v>
      </c>
      <c r="C691" s="70" t="str">
        <f>IF('SlNr für Antrag §24a'!D687&lt;&gt;"",'SlNr für Antrag §24a'!D687,"")</f>
        <v>g</v>
      </c>
      <c r="D691" s="70" t="str">
        <f>'SlNr für Antrag §24a'!H687</f>
        <v>Berylliumspäne</v>
      </c>
      <c r="E691" s="70" t="str">
        <f>'SlNr für Antrag §24a'!I687</f>
        <v>gefährlich kontaminiert</v>
      </c>
      <c r="F691" s="69" t="str">
        <f>IF(AND('SlNr für Antrag §24a'!S687="x",'SlNr für Antrag §24a'!T687="x"),'SlNr für Antrag §24a'!U687,IF('SlNr für Antrag §24a'!S687="x","--",IF('SlNr für Antrag §24a'!T687="x",'SlNr für Antrag §24a'!U687,"**")))</f>
        <v>**</v>
      </c>
      <c r="G691" s="69" t="str">
        <f>(IF('SlNr für Antrag §24a'!AL687&lt;&gt;"",'SlNr für Antrag §24a'!AL687&amp;K691,IF(K691&lt;&gt;"",K691,IF('SlNr für Antrag §24a'!V687="X","?","**"))))</f>
        <v>**</v>
      </c>
      <c r="H691" s="131"/>
      <c r="I691" s="124"/>
      <c r="J691" s="118">
        <f>'SlNr für Antrag §24a'!AM687</f>
        <v>0</v>
      </c>
      <c r="K691" s="121"/>
      <c r="L691" s="121" t="str">
        <f>'SlNr für Antrag §24a'!AT687</f>
        <v>Ja</v>
      </c>
      <c r="M691" s="161" t="str">
        <f>'SlNr für Antrag §24a'!AV687</f>
        <v>-</v>
      </c>
      <c r="N691" s="157" t="str">
        <f>IF('SlNr für Antrag §24a'!AU687&gt;0,"Wird auto. genehmigt!","")</f>
        <v/>
      </c>
      <c r="P691" s="96" t="str">
        <f>'SlNr für Antrag §24a'!AP687</f>
        <v/>
      </c>
      <c r="R691" s="143"/>
      <c r="S691" s="143"/>
      <c r="T691" s="143"/>
      <c r="U691" s="143"/>
      <c r="V691" s="143"/>
      <c r="W691" s="143"/>
      <c r="X691" s="143"/>
      <c r="Y691" s="143"/>
      <c r="Z691" s="143"/>
      <c r="AA691" s="143"/>
    </row>
    <row r="692" spans="1:27" x14ac:dyDescent="0.25">
      <c r="A692" s="70">
        <f>'SlNr für Antrag §24a'!B688</f>
        <v>35308</v>
      </c>
      <c r="B692" s="70" t="str">
        <f>'SlNr für Antrag §24a'!C688</f>
        <v/>
      </c>
      <c r="C692" s="70" t="str">
        <f>IF('SlNr für Antrag §24a'!D688&lt;&gt;"",'SlNr für Antrag §24a'!D688,"")</f>
        <v/>
      </c>
      <c r="D692" s="70" t="str">
        <f>'SlNr für Antrag §24a'!H688</f>
        <v>Magnesium</v>
      </c>
      <c r="E692" s="70" t="str">
        <f>'SlNr für Antrag §24a'!I688</f>
        <v xml:space="preserve"> </v>
      </c>
      <c r="F692" s="69" t="str">
        <f>IF(AND('SlNr für Antrag §24a'!S688="x",'SlNr für Antrag §24a'!T688="x"),'SlNr für Antrag §24a'!U688,IF('SlNr für Antrag §24a'!S688="x","--",IF('SlNr für Antrag §24a'!T688="x",'SlNr für Antrag §24a'!U688,"**")))</f>
        <v>--</v>
      </c>
      <c r="G692" s="69" t="str">
        <f>(IF('SlNr für Antrag §24a'!AL688&lt;&gt;"",'SlNr für Antrag §24a'!AL688&amp;K692,IF(K692&lt;&gt;"",K692,IF('SlNr für Antrag §24a'!V688="X","?","**"))))</f>
        <v>**</v>
      </c>
      <c r="H692" s="131"/>
      <c r="I692" s="124"/>
      <c r="J692" s="118">
        <f>'SlNr für Antrag §24a'!AM688</f>
        <v>0</v>
      </c>
      <c r="K692" s="121"/>
      <c r="L692" s="121" t="str">
        <f>'SlNr für Antrag §24a'!AT688</f>
        <v>Nein</v>
      </c>
      <c r="M692" s="161" t="str">
        <f>'SlNr für Antrag §24a'!AV688</f>
        <v>-</v>
      </c>
      <c r="N692" s="157" t="str">
        <f>IF('SlNr für Antrag §24a'!AU688&gt;0,"Wird auto. genehmigt!","")</f>
        <v/>
      </c>
      <c r="P692" s="96" t="str">
        <f>'SlNr für Antrag §24a'!AP688</f>
        <v>X</v>
      </c>
      <c r="R692" s="143"/>
      <c r="S692" s="143"/>
      <c r="T692" s="143"/>
      <c r="U692" s="143"/>
      <c r="V692" s="143"/>
      <c r="W692" s="143"/>
      <c r="X692" s="143"/>
      <c r="Y692" s="143"/>
      <c r="Z692" s="143"/>
      <c r="AA692" s="143"/>
    </row>
    <row r="693" spans="1:27" x14ac:dyDescent="0.25">
      <c r="A693" s="70">
        <f>'SlNr für Antrag §24a'!B689</f>
        <v>35308</v>
      </c>
      <c r="B693" s="70" t="str">
        <f>'SlNr für Antrag §24a'!C689</f>
        <v>77</v>
      </c>
      <c r="C693" s="70" t="str">
        <f>IF('SlNr für Antrag §24a'!D689&lt;&gt;"",'SlNr für Antrag §24a'!D689,"")</f>
        <v>g</v>
      </c>
      <c r="D693" s="70" t="str">
        <f>'SlNr für Antrag §24a'!H689</f>
        <v>Magnesium</v>
      </c>
      <c r="E693" s="70" t="str">
        <f>'SlNr für Antrag §24a'!I689</f>
        <v>gefährlich kontaminiert</v>
      </c>
      <c r="F693" s="69" t="str">
        <f>IF(AND('SlNr für Antrag §24a'!S689="x",'SlNr für Antrag §24a'!T689="x"),'SlNr für Antrag §24a'!U689,IF('SlNr für Antrag §24a'!S689="x","--",IF('SlNr für Antrag §24a'!T689="x",'SlNr für Antrag §24a'!U689,"**")))</f>
        <v>**</v>
      </c>
      <c r="G693" s="69" t="str">
        <f>(IF('SlNr für Antrag §24a'!AL689&lt;&gt;"",'SlNr für Antrag §24a'!AL689&amp;K693,IF(K693&lt;&gt;"",K693,IF('SlNr für Antrag §24a'!V689="X","?","**"))))</f>
        <v>**</v>
      </c>
      <c r="H693" s="131"/>
      <c r="I693" s="124"/>
      <c r="J693" s="118">
        <f>'SlNr für Antrag §24a'!AM689</f>
        <v>0</v>
      </c>
      <c r="K693" s="121"/>
      <c r="L693" s="121" t="str">
        <f>'SlNr für Antrag §24a'!AT689</f>
        <v>Ja</v>
      </c>
      <c r="M693" s="161" t="str">
        <f>'SlNr für Antrag §24a'!AV689</f>
        <v>-</v>
      </c>
      <c r="N693" s="157" t="str">
        <f>IF('SlNr für Antrag §24a'!AU689&gt;0,"Wird auto. genehmigt!","")</f>
        <v/>
      </c>
      <c r="P693" s="96" t="str">
        <f>'SlNr für Antrag §24a'!AP689</f>
        <v/>
      </c>
      <c r="R693" s="143"/>
      <c r="S693" s="143"/>
      <c r="T693" s="143"/>
      <c r="U693" s="143"/>
      <c r="V693" s="143"/>
      <c r="W693" s="143"/>
      <c r="X693" s="143"/>
      <c r="Y693" s="143"/>
      <c r="Z693" s="143"/>
      <c r="AA693" s="143"/>
    </row>
    <row r="694" spans="1:27" x14ac:dyDescent="0.25">
      <c r="A694" s="70">
        <f>'SlNr für Antrag §24a'!B690</f>
        <v>35309</v>
      </c>
      <c r="B694" s="70" t="str">
        <f>'SlNr für Antrag §24a'!C690</f>
        <v/>
      </c>
      <c r="C694" s="70" t="str">
        <f>IF('SlNr für Antrag §24a'!D690&lt;&gt;"",'SlNr für Antrag §24a'!D690,"")</f>
        <v/>
      </c>
      <c r="D694" s="70" t="str">
        <f>'SlNr für Antrag §24a'!H690</f>
        <v>Zink, Zinkplatten</v>
      </c>
      <c r="E694" s="70" t="str">
        <f>'SlNr für Antrag §24a'!I690</f>
        <v xml:space="preserve"> </v>
      </c>
      <c r="F694" s="69" t="str">
        <f>IF(AND('SlNr für Antrag §24a'!S690="x",'SlNr für Antrag §24a'!T690="x"),'SlNr für Antrag §24a'!U690,IF('SlNr für Antrag §24a'!S690="x","--",IF('SlNr für Antrag §24a'!T690="x",'SlNr für Antrag §24a'!U690,"**")))</f>
        <v>--</v>
      </c>
      <c r="G694" s="69" t="str">
        <f>(IF('SlNr für Antrag §24a'!AL690&lt;&gt;"",'SlNr für Antrag §24a'!AL690&amp;K694,IF(K694&lt;&gt;"",K694,IF('SlNr für Antrag §24a'!V690="X","?","**"))))</f>
        <v>**</v>
      </c>
      <c r="H694" s="131"/>
      <c r="I694" s="124"/>
      <c r="J694" s="118">
        <f>'SlNr für Antrag §24a'!AM690</f>
        <v>0</v>
      </c>
      <c r="K694" s="121"/>
      <c r="L694" s="121" t="str">
        <f>'SlNr für Antrag §24a'!AT690</f>
        <v>Nein</v>
      </c>
      <c r="M694" s="161" t="str">
        <f>'SlNr für Antrag §24a'!AV690</f>
        <v>-</v>
      </c>
      <c r="N694" s="157" t="str">
        <f>IF('SlNr für Antrag §24a'!AU690&gt;0,"Wird auto. genehmigt!","")</f>
        <v/>
      </c>
      <c r="P694" s="96" t="str">
        <f>'SlNr für Antrag §24a'!AP690</f>
        <v>X</v>
      </c>
      <c r="R694" s="143"/>
      <c r="S694" s="143"/>
      <c r="T694" s="143"/>
      <c r="U694" s="143"/>
      <c r="V694" s="143"/>
      <c r="W694" s="143"/>
      <c r="X694" s="143"/>
      <c r="Y694" s="143"/>
      <c r="Z694" s="143"/>
      <c r="AA694" s="143"/>
    </row>
    <row r="695" spans="1:27" x14ac:dyDescent="0.25">
      <c r="A695" s="70">
        <f>'SlNr für Antrag §24a'!B691</f>
        <v>35309</v>
      </c>
      <c r="B695" s="70" t="str">
        <f>'SlNr für Antrag §24a'!C691</f>
        <v>77</v>
      </c>
      <c r="C695" s="70" t="str">
        <f>IF('SlNr für Antrag §24a'!D691&lt;&gt;"",'SlNr für Antrag §24a'!D691,"")</f>
        <v>g</v>
      </c>
      <c r="D695" s="70" t="str">
        <f>'SlNr für Antrag §24a'!H691</f>
        <v>Zink, Zinkplatten</v>
      </c>
      <c r="E695" s="70" t="str">
        <f>'SlNr für Antrag §24a'!I691</f>
        <v>gefährlich kontaminiert</v>
      </c>
      <c r="F695" s="69" t="str">
        <f>IF(AND('SlNr für Antrag §24a'!S691="x",'SlNr für Antrag §24a'!T691="x"),'SlNr für Antrag §24a'!U691,IF('SlNr für Antrag §24a'!S691="x","--",IF('SlNr für Antrag §24a'!T691="x",'SlNr für Antrag §24a'!U691,"**")))</f>
        <v>**</v>
      </c>
      <c r="G695" s="69" t="str">
        <f>(IF('SlNr für Antrag §24a'!AL691&lt;&gt;"",'SlNr für Antrag §24a'!AL691&amp;K695,IF(K695&lt;&gt;"",K695,IF('SlNr für Antrag §24a'!V691="X","?","**"))))</f>
        <v>**</v>
      </c>
      <c r="H695" s="131"/>
      <c r="I695" s="124"/>
      <c r="J695" s="118">
        <f>'SlNr für Antrag §24a'!AM691</f>
        <v>0</v>
      </c>
      <c r="K695" s="121"/>
      <c r="L695" s="121" t="str">
        <f>'SlNr für Antrag §24a'!AT691</f>
        <v>Ja</v>
      </c>
      <c r="M695" s="161" t="str">
        <f>'SlNr für Antrag §24a'!AV691</f>
        <v>-</v>
      </c>
      <c r="N695" s="157" t="str">
        <f>IF('SlNr für Antrag §24a'!AU691&gt;0,"Wird auto. genehmigt!","")</f>
        <v/>
      </c>
      <c r="P695" s="96" t="str">
        <f>'SlNr für Antrag §24a'!AP691</f>
        <v/>
      </c>
      <c r="R695" s="143"/>
      <c r="S695" s="143"/>
      <c r="T695" s="143"/>
      <c r="U695" s="143"/>
      <c r="V695" s="143"/>
      <c r="W695" s="143"/>
      <c r="X695" s="143"/>
      <c r="Y695" s="143"/>
      <c r="Z695" s="143"/>
      <c r="AA695" s="143"/>
    </row>
    <row r="696" spans="1:27" x14ac:dyDescent="0.25">
      <c r="A696" s="70">
        <f>'SlNr für Antrag §24a'!B692</f>
        <v>35310</v>
      </c>
      <c r="B696" s="70" t="str">
        <f>'SlNr für Antrag §24a'!C692</f>
        <v/>
      </c>
      <c r="C696" s="70" t="str">
        <f>IF('SlNr für Antrag §24a'!D692&lt;&gt;"",'SlNr für Antrag §24a'!D692,"")</f>
        <v/>
      </c>
      <c r="D696" s="70" t="str">
        <f>'SlNr für Antrag §24a'!H692</f>
        <v>Kupfer</v>
      </c>
      <c r="E696" s="70" t="str">
        <f>'SlNr für Antrag §24a'!I692</f>
        <v xml:space="preserve"> </v>
      </c>
      <c r="F696" s="69" t="str">
        <f>IF(AND('SlNr für Antrag §24a'!S692="x",'SlNr für Antrag §24a'!T692="x"),'SlNr für Antrag §24a'!U692,IF('SlNr für Antrag §24a'!S692="x","--",IF('SlNr für Antrag §24a'!T692="x",'SlNr für Antrag §24a'!U692,"**")))</f>
        <v>--</v>
      </c>
      <c r="G696" s="69" t="str">
        <f>(IF('SlNr für Antrag §24a'!AL692&lt;&gt;"",'SlNr für Antrag §24a'!AL692&amp;K696,IF(K696&lt;&gt;"",K696,IF('SlNr für Antrag §24a'!V692="X","?","**"))))</f>
        <v>**</v>
      </c>
      <c r="H696" s="131"/>
      <c r="I696" s="124"/>
      <c r="J696" s="118">
        <f>'SlNr für Antrag §24a'!AM692</f>
        <v>0</v>
      </c>
      <c r="K696" s="121"/>
      <c r="L696" s="121" t="str">
        <f>'SlNr für Antrag §24a'!AT692</f>
        <v>Nein</v>
      </c>
      <c r="M696" s="161" t="str">
        <f>'SlNr für Antrag §24a'!AV692</f>
        <v>-</v>
      </c>
      <c r="N696" s="157" t="str">
        <f>IF('SlNr für Antrag §24a'!AU692&gt;0,"Wird auto. genehmigt!","")</f>
        <v/>
      </c>
      <c r="P696" s="96" t="str">
        <f>'SlNr für Antrag §24a'!AP692</f>
        <v>X</v>
      </c>
      <c r="R696" s="143"/>
      <c r="S696" s="143"/>
      <c r="T696" s="143"/>
      <c r="U696" s="143"/>
      <c r="V696" s="143"/>
      <c r="W696" s="143"/>
      <c r="X696" s="143"/>
      <c r="Y696" s="143"/>
      <c r="Z696" s="143"/>
      <c r="AA696" s="143"/>
    </row>
    <row r="697" spans="1:27" x14ac:dyDescent="0.25">
      <c r="A697" s="70">
        <f>'SlNr für Antrag §24a'!B693</f>
        <v>35310</v>
      </c>
      <c r="B697" s="70" t="str">
        <f>'SlNr für Antrag §24a'!C693</f>
        <v>77</v>
      </c>
      <c r="C697" s="70" t="str">
        <f>IF('SlNr für Antrag §24a'!D693&lt;&gt;"",'SlNr für Antrag §24a'!D693,"")</f>
        <v>g</v>
      </c>
      <c r="D697" s="70" t="str">
        <f>'SlNr für Antrag §24a'!H693</f>
        <v>Kupfer</v>
      </c>
      <c r="E697" s="70" t="str">
        <f>'SlNr für Antrag §24a'!I693</f>
        <v>gefährlich kontaminiert</v>
      </c>
      <c r="F697" s="69" t="str">
        <f>IF(AND('SlNr für Antrag §24a'!S693="x",'SlNr für Antrag §24a'!T693="x"),'SlNr für Antrag §24a'!U693,IF('SlNr für Antrag §24a'!S693="x","--",IF('SlNr für Antrag §24a'!T693="x",'SlNr für Antrag §24a'!U693,"**")))</f>
        <v>**</v>
      </c>
      <c r="G697" s="69" t="str">
        <f>(IF('SlNr für Antrag §24a'!AL693&lt;&gt;"",'SlNr für Antrag §24a'!AL693&amp;K697,IF(K697&lt;&gt;"",K697,IF('SlNr für Antrag §24a'!V693="X","?","**"))))</f>
        <v>**</v>
      </c>
      <c r="H697" s="131"/>
      <c r="I697" s="124"/>
      <c r="J697" s="118">
        <f>'SlNr für Antrag §24a'!AM693</f>
        <v>0</v>
      </c>
      <c r="K697" s="121"/>
      <c r="L697" s="121" t="str">
        <f>'SlNr für Antrag §24a'!AT693</f>
        <v>Ja</v>
      </c>
      <c r="M697" s="161" t="str">
        <f>'SlNr für Antrag §24a'!AV693</f>
        <v>-</v>
      </c>
      <c r="N697" s="157" t="str">
        <f>IF('SlNr für Antrag §24a'!AU693&gt;0,"Wird auto. genehmigt!","")</f>
        <v/>
      </c>
      <c r="P697" s="96" t="str">
        <f>'SlNr für Antrag §24a'!AP693</f>
        <v/>
      </c>
      <c r="R697" s="143"/>
      <c r="S697" s="143"/>
      <c r="T697" s="143"/>
      <c r="U697" s="143"/>
      <c r="V697" s="143"/>
      <c r="W697" s="143"/>
      <c r="X697" s="143"/>
      <c r="Y697" s="143"/>
      <c r="Z697" s="143"/>
      <c r="AA697" s="143"/>
    </row>
    <row r="698" spans="1:27" x14ac:dyDescent="0.25">
      <c r="A698" s="70">
        <f>'SlNr für Antrag §24a'!B694</f>
        <v>35314</v>
      </c>
      <c r="B698" s="70" t="str">
        <f>'SlNr für Antrag §24a'!C694</f>
        <v/>
      </c>
      <c r="C698" s="70" t="str">
        <f>IF('SlNr für Antrag §24a'!D694&lt;&gt;"",'SlNr für Antrag §24a'!D694,"")</f>
        <v/>
      </c>
      <c r="D698" s="70" t="str">
        <f>'SlNr für Antrag §24a'!H694</f>
        <v>Kabel</v>
      </c>
      <c r="E698" s="70" t="str">
        <f>'SlNr für Antrag §24a'!I694</f>
        <v xml:space="preserve"> </v>
      </c>
      <c r="F698" s="69" t="str">
        <f>IF(AND('SlNr für Antrag §24a'!S694="x",'SlNr für Antrag §24a'!T694="x"),'SlNr für Antrag §24a'!U694,IF('SlNr für Antrag §24a'!S694="x","--",IF('SlNr für Antrag §24a'!T694="x",'SlNr für Antrag §24a'!U694,"**")))</f>
        <v>--</v>
      </c>
      <c r="G698" s="69" t="str">
        <f>(IF('SlNr für Antrag §24a'!AL694&lt;&gt;"",'SlNr für Antrag §24a'!AL694&amp;K698,IF(K698&lt;&gt;"",K698,IF('SlNr für Antrag §24a'!V694="X","?","**"))))</f>
        <v>**</v>
      </c>
      <c r="H698" s="131"/>
      <c r="I698" s="124"/>
      <c r="J698" s="118">
        <f>'SlNr für Antrag §24a'!AM694</f>
        <v>0</v>
      </c>
      <c r="K698" s="121"/>
      <c r="L698" s="121" t="str">
        <f>'SlNr für Antrag §24a'!AT694</f>
        <v>Nein</v>
      </c>
      <c r="M698" s="161" t="str">
        <f>'SlNr für Antrag §24a'!AV694</f>
        <v>-</v>
      </c>
      <c r="N698" s="157" t="str">
        <f>IF('SlNr für Antrag §24a'!AU694&gt;0,"Wird auto. genehmigt!","")</f>
        <v/>
      </c>
      <c r="P698" s="96" t="str">
        <f>'SlNr für Antrag §24a'!AP694</f>
        <v>X</v>
      </c>
      <c r="R698" s="143"/>
      <c r="S698" s="143"/>
      <c r="T698" s="143"/>
      <c r="U698" s="143"/>
      <c r="V698" s="143"/>
      <c r="W698" s="143"/>
      <c r="X698" s="143"/>
      <c r="Y698" s="143"/>
      <c r="Z698" s="143"/>
      <c r="AA698" s="143"/>
    </row>
    <row r="699" spans="1:27" x14ac:dyDescent="0.25">
      <c r="A699" s="70">
        <f>'SlNr für Antrag §24a'!B695</f>
        <v>35314</v>
      </c>
      <c r="B699" s="70" t="str">
        <f>'SlNr für Antrag §24a'!C695</f>
        <v>77</v>
      </c>
      <c r="C699" s="70" t="str">
        <f>IF('SlNr für Antrag §24a'!D695&lt;&gt;"",'SlNr für Antrag §24a'!D695,"")</f>
        <v>g</v>
      </c>
      <c r="D699" s="70" t="str">
        <f>'SlNr für Antrag §24a'!H695</f>
        <v>Kabel</v>
      </c>
      <c r="E699" s="70" t="str">
        <f>'SlNr für Antrag §24a'!I695</f>
        <v>gefährlich kontaminiert</v>
      </c>
      <c r="F699" s="69" t="str">
        <f>IF(AND('SlNr für Antrag §24a'!S695="x",'SlNr für Antrag §24a'!T695="x"),'SlNr für Antrag §24a'!U695,IF('SlNr für Antrag §24a'!S695="x","--",IF('SlNr für Antrag §24a'!T695="x",'SlNr für Antrag §24a'!U695,"**")))</f>
        <v>**</v>
      </c>
      <c r="G699" s="69" t="str">
        <f>(IF('SlNr für Antrag §24a'!AL695&lt;&gt;"",'SlNr für Antrag §24a'!AL695&amp;K699,IF(K699&lt;&gt;"",K699,IF('SlNr für Antrag §24a'!V695="X","?","**"))))</f>
        <v>**</v>
      </c>
      <c r="H699" s="131"/>
      <c r="I699" s="124"/>
      <c r="J699" s="118">
        <f>'SlNr für Antrag §24a'!AM695</f>
        <v>0</v>
      </c>
      <c r="K699" s="121"/>
      <c r="L699" s="121" t="str">
        <f>'SlNr für Antrag §24a'!AT695</f>
        <v>Ja</v>
      </c>
      <c r="M699" s="161" t="str">
        <f>'SlNr für Antrag §24a'!AV695</f>
        <v>-</v>
      </c>
      <c r="N699" s="157" t="str">
        <f>IF('SlNr für Antrag §24a'!AU695&gt;0,"Wird auto. genehmigt!","")</f>
        <v/>
      </c>
      <c r="P699" s="96" t="str">
        <f>'SlNr für Antrag §24a'!AP695</f>
        <v/>
      </c>
      <c r="R699" s="143"/>
      <c r="S699" s="143"/>
      <c r="T699" s="143"/>
      <c r="U699" s="143"/>
      <c r="V699" s="143"/>
      <c r="W699" s="143"/>
      <c r="X699" s="143"/>
      <c r="Y699" s="143"/>
      <c r="Z699" s="143"/>
      <c r="AA699" s="143"/>
    </row>
    <row r="700" spans="1:27" ht="22.8" x14ac:dyDescent="0.25">
      <c r="A700" s="70">
        <f>'SlNr für Antrag §24a'!B696</f>
        <v>35315</v>
      </c>
      <c r="B700" s="70" t="str">
        <f>'SlNr für Antrag §24a'!C696</f>
        <v/>
      </c>
      <c r="C700" s="70" t="str">
        <f>IF('SlNr für Antrag §24a'!D696&lt;&gt;"",'SlNr für Antrag §24a'!D696,"")</f>
        <v/>
      </c>
      <c r="D700" s="70" t="str">
        <f>'SlNr für Antrag §24a'!H696</f>
        <v>NE-Metallschrott, NE-Metallemballagen</v>
      </c>
      <c r="E700" s="70" t="str">
        <f>'SlNr für Antrag §24a'!I696</f>
        <v xml:space="preserve"> </v>
      </c>
      <c r="F700" s="69" t="str">
        <f>IF(AND('SlNr für Antrag §24a'!S696="x",'SlNr für Antrag §24a'!T696="x"),'SlNr für Antrag §24a'!U696,IF('SlNr für Antrag §24a'!S696="x","--",IF('SlNr für Antrag §24a'!T696="x",'SlNr für Antrag §24a'!U696,"**")))</f>
        <v>--</v>
      </c>
      <c r="G700" s="69" t="str">
        <f>(IF('SlNr für Antrag §24a'!AL696&lt;&gt;"",'SlNr für Antrag §24a'!AL696&amp;K700,IF(K700&lt;&gt;"",K700,IF('SlNr für Antrag §24a'!V696="X","?","**"))))</f>
        <v>**</v>
      </c>
      <c r="H700" s="131"/>
      <c r="I700" s="124"/>
      <c r="J700" s="118">
        <f>'SlNr für Antrag §24a'!AM696</f>
        <v>0</v>
      </c>
      <c r="K700" s="121"/>
      <c r="L700" s="121" t="str">
        <f>'SlNr für Antrag §24a'!AT696</f>
        <v>Nein</v>
      </c>
      <c r="M700" s="161" t="str">
        <f>'SlNr für Antrag §24a'!AV696</f>
        <v>-</v>
      </c>
      <c r="N700" s="157" t="str">
        <f>IF('SlNr für Antrag §24a'!AU696&gt;0,"Wird auto. genehmigt!","")</f>
        <v/>
      </c>
      <c r="P700" s="96" t="str">
        <f>'SlNr für Antrag §24a'!AP696</f>
        <v>X</v>
      </c>
      <c r="R700" s="143"/>
      <c r="S700" s="143"/>
      <c r="T700" s="143"/>
      <c r="U700" s="143"/>
      <c r="V700" s="143"/>
      <c r="W700" s="143"/>
      <c r="X700" s="143"/>
      <c r="Y700" s="143"/>
      <c r="Z700" s="143"/>
      <c r="AA700" s="143"/>
    </row>
    <row r="701" spans="1:27" x14ac:dyDescent="0.25">
      <c r="A701" s="70">
        <f>'SlNr für Antrag §24a'!B697</f>
        <v>35318</v>
      </c>
      <c r="B701" s="70" t="str">
        <f>'SlNr für Antrag §24a'!C697</f>
        <v/>
      </c>
      <c r="C701" s="70" t="str">
        <f>IF('SlNr für Antrag §24a'!D697&lt;&gt;"",'SlNr für Antrag §24a'!D697,"")</f>
        <v>g</v>
      </c>
      <c r="D701" s="70" t="str">
        <f>'SlNr für Antrag §24a'!H697</f>
        <v>berylliumhaltige Stäube</v>
      </c>
      <c r="E701" s="70" t="str">
        <f>'SlNr für Antrag §24a'!I697</f>
        <v xml:space="preserve"> </v>
      </c>
      <c r="F701" s="69" t="str">
        <f>IF(AND('SlNr für Antrag §24a'!S697="x",'SlNr für Antrag §24a'!T697="x"),'SlNr für Antrag §24a'!U697,IF('SlNr für Antrag §24a'!S697="x","--",IF('SlNr für Antrag §24a'!T697="x",'SlNr für Antrag §24a'!U697,"**")))</f>
        <v>**</v>
      </c>
      <c r="G701" s="69" t="str">
        <f>(IF('SlNr für Antrag §24a'!AL697&lt;&gt;"",'SlNr für Antrag §24a'!AL697&amp;K701,IF(K701&lt;&gt;"",K701,IF('SlNr für Antrag §24a'!V697="X","?","**"))))</f>
        <v>**</v>
      </c>
      <c r="H701" s="131"/>
      <c r="I701" s="124"/>
      <c r="J701" s="118">
        <f>'SlNr für Antrag §24a'!AM697</f>
        <v>0</v>
      </c>
      <c r="K701" s="121"/>
      <c r="L701" s="121" t="str">
        <f>'SlNr für Antrag §24a'!AT697</f>
        <v>Ja</v>
      </c>
      <c r="M701" s="161" t="str">
        <f>'SlNr für Antrag §24a'!AV697</f>
        <v>-</v>
      </c>
      <c r="N701" s="157" t="str">
        <f>IF('SlNr für Antrag §24a'!AU697&gt;0,"Wird auto. genehmigt!","")</f>
        <v/>
      </c>
      <c r="P701" s="96" t="str">
        <f>'SlNr für Antrag §24a'!AP697</f>
        <v/>
      </c>
      <c r="R701" s="143"/>
      <c r="S701" s="143"/>
      <c r="T701" s="143"/>
      <c r="U701" s="143"/>
      <c r="V701" s="143"/>
      <c r="W701" s="143"/>
      <c r="X701" s="143"/>
      <c r="Y701" s="143"/>
      <c r="Z701" s="143"/>
      <c r="AA701" s="143"/>
    </row>
    <row r="702" spans="1:27" ht="22.8" x14ac:dyDescent="0.25">
      <c r="A702" s="70">
        <f>'SlNr für Antrag §24a'!B698</f>
        <v>35318</v>
      </c>
      <c r="B702" s="70" t="str">
        <f>'SlNr für Antrag §24a'!C698</f>
        <v>91</v>
      </c>
      <c r="C702" s="70" t="str">
        <f>IF('SlNr für Antrag §24a'!D698&lt;&gt;"",'SlNr für Antrag §24a'!D698,"")</f>
        <v>g</v>
      </c>
      <c r="D702" s="70" t="str">
        <f>'SlNr für Antrag §24a'!H698</f>
        <v>berylliumhaltige Stäube</v>
      </c>
      <c r="E702" s="70" t="str">
        <f>'SlNr für Antrag §24a'!I698</f>
        <v>verfestigt, immobilisiert oder stabilisiert</v>
      </c>
      <c r="F702" s="69" t="str">
        <f>IF(AND('SlNr für Antrag §24a'!S698="x",'SlNr für Antrag §24a'!T698="x"),'SlNr für Antrag §24a'!U698,IF('SlNr für Antrag §24a'!S698="x","--",IF('SlNr für Antrag §24a'!T698="x",'SlNr für Antrag §24a'!U698,"**")))</f>
        <v>**</v>
      </c>
      <c r="G702" s="69" t="str">
        <f>(IF('SlNr für Antrag §24a'!AL698&lt;&gt;"",'SlNr für Antrag §24a'!AL698&amp;K702,IF(K702&lt;&gt;"",K702,IF('SlNr für Antrag §24a'!V698="X","?","**"))))</f>
        <v>**</v>
      </c>
      <c r="H702" s="131"/>
      <c r="I702" s="124"/>
      <c r="J702" s="118">
        <f>'SlNr für Antrag §24a'!AM698</f>
        <v>0</v>
      </c>
      <c r="K702" s="121"/>
      <c r="L702" s="121" t="str">
        <f>'SlNr für Antrag §24a'!AT698</f>
        <v>Ja</v>
      </c>
      <c r="M702" s="161" t="str">
        <f>'SlNr für Antrag §24a'!AV698</f>
        <v>-</v>
      </c>
      <c r="N702" s="157" t="str">
        <f>IF('SlNr für Antrag §24a'!AU698&gt;0,"Wird auto. genehmigt!","")</f>
        <v/>
      </c>
      <c r="P702" s="96" t="str">
        <f>'SlNr für Antrag §24a'!AP698</f>
        <v/>
      </c>
      <c r="R702" s="143"/>
      <c r="S702" s="143"/>
      <c r="T702" s="143"/>
      <c r="U702" s="143"/>
      <c r="V702" s="143"/>
      <c r="W702" s="143"/>
      <c r="X702" s="143"/>
      <c r="Y702" s="143"/>
      <c r="Z702" s="143"/>
      <c r="AA702" s="143"/>
    </row>
    <row r="703" spans="1:27" x14ac:dyDescent="0.25">
      <c r="A703" s="70">
        <f>'SlNr für Antrag §24a'!B699</f>
        <v>35321</v>
      </c>
      <c r="B703" s="70" t="str">
        <f>'SlNr für Antrag §24a'!C699</f>
        <v/>
      </c>
      <c r="C703" s="70" t="str">
        <f>IF('SlNr für Antrag §24a'!D699&lt;&gt;"",'SlNr für Antrag §24a'!D699,"")</f>
        <v>g</v>
      </c>
      <c r="D703" s="70" t="str">
        <f>'SlNr für Antrag §24a'!H699</f>
        <v>sonstige NE-metallhaltige Stäube</v>
      </c>
      <c r="E703" s="70" t="str">
        <f>'SlNr für Antrag §24a'!I699</f>
        <v xml:space="preserve"> </v>
      </c>
      <c r="F703" s="69" t="str">
        <f>IF(AND('SlNr für Antrag §24a'!S699="x",'SlNr für Antrag §24a'!T699="x"),'SlNr für Antrag §24a'!U699,IF('SlNr für Antrag §24a'!S699="x","--",IF('SlNr für Antrag §24a'!T699="x",'SlNr für Antrag §24a'!U699,"**")))</f>
        <v>**</v>
      </c>
      <c r="G703" s="69" t="str">
        <f>(IF('SlNr für Antrag §24a'!AL699&lt;&gt;"",'SlNr für Antrag §24a'!AL699&amp;K703,IF(K703&lt;&gt;"",K703,IF('SlNr für Antrag §24a'!V699="X","?","**"))))</f>
        <v>**</v>
      </c>
      <c r="H703" s="131"/>
      <c r="I703" s="124"/>
      <c r="J703" s="118">
        <f>'SlNr für Antrag §24a'!AM699</f>
        <v>0</v>
      </c>
      <c r="K703" s="121"/>
      <c r="L703" s="121" t="str">
        <f>'SlNr für Antrag §24a'!AT699</f>
        <v>Ja</v>
      </c>
      <c r="M703" s="161" t="str">
        <f>'SlNr für Antrag §24a'!AV699</f>
        <v>-</v>
      </c>
      <c r="N703" s="157" t="str">
        <f>IF('SlNr für Antrag §24a'!AU699&gt;0,"Wird auto. genehmigt!","")</f>
        <v/>
      </c>
      <c r="P703" s="96" t="str">
        <f>'SlNr für Antrag §24a'!AP699</f>
        <v/>
      </c>
      <c r="R703" s="143"/>
      <c r="S703" s="143"/>
      <c r="T703" s="143"/>
      <c r="U703" s="143"/>
      <c r="V703" s="143"/>
      <c r="W703" s="143"/>
      <c r="X703" s="143"/>
      <c r="Y703" s="143"/>
      <c r="Z703" s="143"/>
      <c r="AA703" s="143"/>
    </row>
    <row r="704" spans="1:27" x14ac:dyDescent="0.25">
      <c r="A704" s="70">
        <f>'SlNr für Antrag §24a'!B700</f>
        <v>35321</v>
      </c>
      <c r="B704" s="70" t="str">
        <f>'SlNr für Antrag §24a'!C700</f>
        <v>88</v>
      </c>
      <c r="C704" s="70" t="str">
        <f>IF('SlNr für Antrag §24a'!D700&lt;&gt;"",'SlNr für Antrag §24a'!D700,"")</f>
        <v/>
      </c>
      <c r="D704" s="70" t="str">
        <f>'SlNr für Antrag §24a'!H700</f>
        <v>sonstige NE-metallhaltige Stäube</v>
      </c>
      <c r="E704" s="70" t="str">
        <f>'SlNr für Antrag §24a'!I700</f>
        <v>ausgestuft</v>
      </c>
      <c r="F704" s="69" t="str">
        <f>IF(AND('SlNr für Antrag §24a'!S700="x",'SlNr für Antrag §24a'!T700="x"),'SlNr für Antrag §24a'!U700,IF('SlNr für Antrag §24a'!S700="x","--",IF('SlNr für Antrag §24a'!T700="x",'SlNr für Antrag §24a'!U700,"**")))</f>
        <v>**</v>
      </c>
      <c r="G704" s="69" t="str">
        <f>(IF('SlNr für Antrag §24a'!AL700&lt;&gt;"",'SlNr für Antrag §24a'!AL700&amp;K704,IF(K704&lt;&gt;"",K704,IF('SlNr für Antrag §24a'!V700="X","?","**"))))</f>
        <v>**</v>
      </c>
      <c r="H704" s="131"/>
      <c r="I704" s="124"/>
      <c r="J704" s="118">
        <f>'SlNr für Antrag §24a'!AM700</f>
        <v>0</v>
      </c>
      <c r="K704" s="121"/>
      <c r="L704" s="121" t="str">
        <f>'SlNr für Antrag §24a'!AT700</f>
        <v>Ja</v>
      </c>
      <c r="M704" s="161" t="str">
        <f>'SlNr für Antrag §24a'!AV700</f>
        <v>-</v>
      </c>
      <c r="N704" s="157" t="str">
        <f>IF('SlNr für Antrag §24a'!AU700&gt;0,"Wird auto. genehmigt!","")</f>
        <v/>
      </c>
      <c r="P704" s="96" t="str">
        <f>'SlNr für Antrag §24a'!AP700</f>
        <v/>
      </c>
      <c r="R704" s="143"/>
      <c r="S704" s="143"/>
      <c r="T704" s="143"/>
      <c r="U704" s="143"/>
      <c r="V704" s="143"/>
      <c r="W704" s="143"/>
      <c r="X704" s="143"/>
      <c r="Y704" s="143"/>
      <c r="Z704" s="143"/>
      <c r="AA704" s="143"/>
    </row>
    <row r="705" spans="1:27" ht="22.8" x14ac:dyDescent="0.25">
      <c r="A705" s="70">
        <f>'SlNr für Antrag §24a'!B701</f>
        <v>35321</v>
      </c>
      <c r="B705" s="70" t="str">
        <f>'SlNr für Antrag §24a'!C701</f>
        <v>91</v>
      </c>
      <c r="C705" s="70" t="str">
        <f>IF('SlNr für Antrag §24a'!D701&lt;&gt;"",'SlNr für Antrag §24a'!D701,"")</f>
        <v>g</v>
      </c>
      <c r="D705" s="70" t="str">
        <f>'SlNr für Antrag §24a'!H701</f>
        <v>sonstige NE-metallhaltige Stäube</v>
      </c>
      <c r="E705" s="70" t="str">
        <f>'SlNr für Antrag §24a'!I701</f>
        <v>verfestigt, immobilisiert oder stabilisiert</v>
      </c>
      <c r="F705" s="69" t="str">
        <f>IF(AND('SlNr für Antrag §24a'!S701="x",'SlNr für Antrag §24a'!T701="x"),'SlNr für Antrag §24a'!U701,IF('SlNr für Antrag §24a'!S701="x","--",IF('SlNr für Antrag §24a'!T701="x",'SlNr für Antrag §24a'!U701,"**")))</f>
        <v>**</v>
      </c>
      <c r="G705" s="69" t="str">
        <f>(IF('SlNr für Antrag §24a'!AL701&lt;&gt;"",'SlNr für Antrag §24a'!AL701&amp;K705,IF(K705&lt;&gt;"",K705,IF('SlNr für Antrag §24a'!V701="X","?","**"))))</f>
        <v>**</v>
      </c>
      <c r="H705" s="131"/>
      <c r="I705" s="124"/>
      <c r="J705" s="118">
        <f>'SlNr für Antrag §24a'!AM701</f>
        <v>0</v>
      </c>
      <c r="K705" s="121"/>
      <c r="L705" s="121" t="str">
        <f>'SlNr für Antrag §24a'!AT701</f>
        <v>Ja</v>
      </c>
      <c r="M705" s="161" t="str">
        <f>'SlNr für Antrag §24a'!AV701</f>
        <v>-</v>
      </c>
      <c r="N705" s="157" t="str">
        <f>IF('SlNr für Antrag §24a'!AU701&gt;0,"Wird auto. genehmigt!","")</f>
        <v/>
      </c>
      <c r="P705" s="96" t="str">
        <f>'SlNr für Antrag §24a'!AP701</f>
        <v/>
      </c>
      <c r="R705" s="143"/>
      <c r="S705" s="143"/>
      <c r="T705" s="143"/>
      <c r="U705" s="143"/>
      <c r="V705" s="143"/>
      <c r="W705" s="143"/>
      <c r="X705" s="143"/>
      <c r="Y705" s="143"/>
      <c r="Z705" s="143"/>
      <c r="AA705" s="143"/>
    </row>
    <row r="706" spans="1:27" x14ac:dyDescent="0.25">
      <c r="A706" s="70">
        <f>'SlNr für Antrag §24a'!B702</f>
        <v>35322</v>
      </c>
      <c r="B706" s="70" t="str">
        <f>'SlNr für Antrag §24a'!C702</f>
        <v/>
      </c>
      <c r="C706" s="70" t="str">
        <f>IF('SlNr für Antrag §24a'!D702&lt;&gt;"",'SlNr für Antrag §24a'!D702,"")</f>
        <v>gn</v>
      </c>
      <c r="D706" s="70" t="str">
        <f>'SlNr für Antrag §24a'!H702</f>
        <v>Bleiakkumulatoren</v>
      </c>
      <c r="E706" s="70" t="str">
        <f>'SlNr für Antrag §24a'!I702</f>
        <v xml:space="preserve"> </v>
      </c>
      <c r="F706" s="69" t="str">
        <f>IF(AND('SlNr für Antrag §24a'!S702="x",'SlNr für Antrag §24a'!T702="x"),'SlNr für Antrag §24a'!U702,IF('SlNr für Antrag §24a'!S702="x","--",IF('SlNr für Antrag §24a'!T702="x",'SlNr für Antrag §24a'!U702,"**")))</f>
        <v>**</v>
      </c>
      <c r="G706" s="69" t="str">
        <f>(IF('SlNr für Antrag §24a'!AL702&lt;&gt;"",'SlNr für Antrag §24a'!AL702&amp;K706,IF(K706&lt;&gt;"",K706,IF('SlNr für Antrag §24a'!V702="X","?","**"))))</f>
        <v>**</v>
      </c>
      <c r="H706" s="131"/>
      <c r="I706" s="124"/>
      <c r="J706" s="118">
        <f>'SlNr für Antrag §24a'!AM702</f>
        <v>0</v>
      </c>
      <c r="K706" s="121"/>
      <c r="L706" s="121" t="str">
        <f>'SlNr für Antrag §24a'!AT702</f>
        <v>Ja</v>
      </c>
      <c r="M706" s="161" t="str">
        <f>'SlNr für Antrag §24a'!AV702</f>
        <v>-</v>
      </c>
      <c r="N706" s="157" t="str">
        <f>IF('SlNr für Antrag §24a'!AU702&gt;0,"Wird auto. genehmigt!","")</f>
        <v/>
      </c>
      <c r="P706" s="96" t="str">
        <f>'SlNr für Antrag §24a'!AP702</f>
        <v/>
      </c>
      <c r="R706" s="143"/>
      <c r="S706" s="143"/>
      <c r="T706" s="143"/>
      <c r="U706" s="143"/>
      <c r="V706" s="143"/>
      <c r="W706" s="143"/>
      <c r="X706" s="143"/>
      <c r="Y706" s="143"/>
      <c r="Z706" s="143"/>
      <c r="AA706" s="143"/>
    </row>
    <row r="707" spans="1:27" x14ac:dyDescent="0.25">
      <c r="A707" s="70">
        <f>'SlNr für Antrag §24a'!B703</f>
        <v>35323</v>
      </c>
      <c r="B707" s="70" t="str">
        <f>'SlNr für Antrag §24a'!C703</f>
        <v/>
      </c>
      <c r="C707" s="70" t="str">
        <f>IF('SlNr für Antrag §24a'!D703&lt;&gt;"",'SlNr für Antrag §24a'!D703,"")</f>
        <v>gn</v>
      </c>
      <c r="D707" s="70" t="str">
        <f>'SlNr für Antrag §24a'!H703</f>
        <v>Nickel-Cadmium-Akkumulatoren</v>
      </c>
      <c r="E707" s="70" t="str">
        <f>'SlNr für Antrag §24a'!I703</f>
        <v xml:space="preserve"> </v>
      </c>
      <c r="F707" s="69" t="str">
        <f>IF(AND('SlNr für Antrag §24a'!S703="x",'SlNr für Antrag §24a'!T703="x"),'SlNr für Antrag §24a'!U703,IF('SlNr für Antrag §24a'!S703="x","--",IF('SlNr für Antrag §24a'!T703="x",'SlNr für Antrag §24a'!U703,"**")))</f>
        <v>**</v>
      </c>
      <c r="G707" s="69" t="str">
        <f>(IF('SlNr für Antrag §24a'!AL703&lt;&gt;"",'SlNr für Antrag §24a'!AL703&amp;K707,IF(K707&lt;&gt;"",K707,IF('SlNr für Antrag §24a'!V703="X","?","**"))))</f>
        <v>**</v>
      </c>
      <c r="H707" s="131"/>
      <c r="I707" s="124"/>
      <c r="J707" s="118">
        <f>'SlNr für Antrag §24a'!AM703</f>
        <v>0</v>
      </c>
      <c r="K707" s="121"/>
      <c r="L707" s="121" t="str">
        <f>'SlNr für Antrag §24a'!AT703</f>
        <v>Ja</v>
      </c>
      <c r="M707" s="161" t="str">
        <f>'SlNr für Antrag §24a'!AV703</f>
        <v>-</v>
      </c>
      <c r="N707" s="157" t="str">
        <f>IF('SlNr für Antrag §24a'!AU703&gt;0,"Wird auto. genehmigt!","")</f>
        <v/>
      </c>
      <c r="P707" s="96" t="str">
        <f>'SlNr für Antrag §24a'!AP703</f>
        <v/>
      </c>
      <c r="R707" s="143"/>
      <c r="S707" s="143"/>
      <c r="T707" s="143"/>
      <c r="U707" s="143"/>
      <c r="V707" s="143"/>
      <c r="W707" s="143"/>
      <c r="X707" s="143"/>
      <c r="Y707" s="143"/>
      <c r="Z707" s="143"/>
      <c r="AA707" s="143"/>
    </row>
    <row r="708" spans="1:27" x14ac:dyDescent="0.25">
      <c r="A708" s="70">
        <f>'SlNr für Antrag §24a'!B704</f>
        <v>35324</v>
      </c>
      <c r="B708" s="70" t="str">
        <f>'SlNr für Antrag §24a'!C704</f>
        <v/>
      </c>
      <c r="C708" s="70" t="str">
        <f>IF('SlNr für Antrag §24a'!D704&lt;&gt;"",'SlNr für Antrag §24a'!D704,"")</f>
        <v>gn</v>
      </c>
      <c r="D708" s="70" t="str">
        <f>'SlNr für Antrag §24a'!H704</f>
        <v>Knopfzellen</v>
      </c>
      <c r="E708" s="70" t="str">
        <f>'SlNr für Antrag §24a'!I704</f>
        <v xml:space="preserve"> </v>
      </c>
      <c r="F708" s="69" t="str">
        <f>IF(AND('SlNr für Antrag §24a'!S704="x",'SlNr für Antrag §24a'!T704="x"),'SlNr für Antrag §24a'!U704,IF('SlNr für Antrag §24a'!S704="x","--",IF('SlNr für Antrag §24a'!T704="x",'SlNr für Antrag §24a'!U704,"**")))</f>
        <v>**</v>
      </c>
      <c r="G708" s="69" t="str">
        <f>(IF('SlNr für Antrag §24a'!AL704&lt;&gt;"",'SlNr für Antrag §24a'!AL704&amp;K708,IF(K708&lt;&gt;"",K708,IF('SlNr für Antrag §24a'!V704="X","?","**"))))</f>
        <v>**</v>
      </c>
      <c r="H708" s="131"/>
      <c r="I708" s="124"/>
      <c r="J708" s="118">
        <f>'SlNr für Antrag §24a'!AM704</f>
        <v>0</v>
      </c>
      <c r="K708" s="121"/>
      <c r="L708" s="121" t="str">
        <f>'SlNr für Antrag §24a'!AT704</f>
        <v>Ja</v>
      </c>
      <c r="M708" s="161" t="str">
        <f>'SlNr für Antrag §24a'!AV704</f>
        <v>-</v>
      </c>
      <c r="N708" s="157" t="str">
        <f>IF('SlNr für Antrag §24a'!AU704&gt;0,"Wird auto. genehmigt!","")</f>
        <v/>
      </c>
      <c r="P708" s="96" t="str">
        <f>'SlNr für Antrag §24a'!AP704</f>
        <v/>
      </c>
      <c r="R708" s="143"/>
      <c r="S708" s="143"/>
      <c r="T708" s="143"/>
      <c r="U708" s="143"/>
      <c r="V708" s="143"/>
      <c r="W708" s="143"/>
      <c r="X708" s="143"/>
      <c r="Y708" s="143"/>
      <c r="Z708" s="143"/>
      <c r="AA708" s="143"/>
    </row>
    <row r="709" spans="1:27" ht="34.200000000000003" x14ac:dyDescent="0.25">
      <c r="A709" s="70">
        <f>'SlNr für Antrag §24a'!B705</f>
        <v>35326</v>
      </c>
      <c r="B709" s="70" t="str">
        <f>'SlNr für Antrag §24a'!C705</f>
        <v/>
      </c>
      <c r="C709" s="70" t="str">
        <f>IF('SlNr für Antrag §24a'!D705&lt;&gt;"",'SlNr für Antrag §24a'!D705,"")</f>
        <v>gn</v>
      </c>
      <c r="D709" s="70" t="str">
        <f>'SlNr für Antrag §24a'!H705</f>
        <v>Quecksilber, quecksilberhaltige Rückstände, Quecksilberdampflampen</v>
      </c>
      <c r="E709" s="70" t="str">
        <f>'SlNr für Antrag §24a'!I705</f>
        <v xml:space="preserve"> </v>
      </c>
      <c r="F709" s="69" t="str">
        <f>IF(AND('SlNr für Antrag §24a'!S705="x",'SlNr für Antrag §24a'!T705="x"),'SlNr für Antrag §24a'!U705,IF('SlNr für Antrag §24a'!S705="x","--",IF('SlNr für Antrag §24a'!T705="x",'SlNr für Antrag §24a'!U705,"**")))</f>
        <v>**</v>
      </c>
      <c r="G709" s="69" t="str">
        <f>(IF('SlNr für Antrag §24a'!AL705&lt;&gt;"",'SlNr für Antrag §24a'!AL705&amp;K709,IF(K709&lt;&gt;"",K709,IF('SlNr für Antrag §24a'!V705="X","?","**"))))</f>
        <v>**</v>
      </c>
      <c r="H709" s="131"/>
      <c r="I709" s="124"/>
      <c r="J709" s="118">
        <f>'SlNr für Antrag §24a'!AM705</f>
        <v>0</v>
      </c>
      <c r="K709" s="121"/>
      <c r="L709" s="121" t="str">
        <f>'SlNr für Antrag §24a'!AT705</f>
        <v>Ja</v>
      </c>
      <c r="M709" s="161" t="str">
        <f>'SlNr für Antrag §24a'!AV705</f>
        <v>-</v>
      </c>
      <c r="N709" s="157" t="str">
        <f>IF('SlNr für Antrag §24a'!AU705&gt;0,"Wird auto. genehmigt!","")</f>
        <v/>
      </c>
      <c r="P709" s="96" t="str">
        <f>'SlNr für Antrag §24a'!AP705</f>
        <v/>
      </c>
      <c r="R709" s="143"/>
      <c r="S709" s="143"/>
      <c r="T709" s="143"/>
      <c r="U709" s="143"/>
      <c r="V709" s="143"/>
      <c r="W709" s="143"/>
      <c r="X709" s="143"/>
      <c r="Y709" s="143"/>
      <c r="Z709" s="143"/>
      <c r="AA709" s="143"/>
    </row>
    <row r="710" spans="1:27" ht="34.200000000000003" x14ac:dyDescent="0.25">
      <c r="A710" s="70">
        <f>'SlNr für Antrag §24a'!B706</f>
        <v>35327</v>
      </c>
      <c r="B710" s="70" t="str">
        <f>'SlNr für Antrag §24a'!C706</f>
        <v/>
      </c>
      <c r="C710" s="70" t="str">
        <f>IF('SlNr für Antrag §24a'!D706&lt;&gt;"",'SlNr für Antrag §24a'!D706,"")</f>
        <v>g</v>
      </c>
      <c r="D710" s="70" t="str">
        <f>'SlNr für Antrag §24a'!H706</f>
        <v>NE-Metallemballagen und -behältnisse mit gefährlichen Restinhalten</v>
      </c>
      <c r="E710" s="70" t="str">
        <f>'SlNr für Antrag §24a'!I706</f>
        <v xml:space="preserve"> </v>
      </c>
      <c r="F710" s="69" t="str">
        <f>IF(AND('SlNr für Antrag §24a'!S706="x",'SlNr für Antrag §24a'!T706="x"),'SlNr für Antrag §24a'!U706,IF('SlNr für Antrag §24a'!S706="x","--",IF('SlNr für Antrag §24a'!T706="x",'SlNr für Antrag §24a'!U706,"**")))</f>
        <v>**</v>
      </c>
      <c r="G710" s="69" t="str">
        <f>(IF('SlNr für Antrag §24a'!AL706&lt;&gt;"",'SlNr für Antrag §24a'!AL706&amp;K710,IF(K710&lt;&gt;"",K710,IF('SlNr für Antrag §24a'!V706="X","?","**"))))</f>
        <v>**</v>
      </c>
      <c r="H710" s="131"/>
      <c r="I710" s="124"/>
      <c r="J710" s="118">
        <f>'SlNr für Antrag §24a'!AM706</f>
        <v>0</v>
      </c>
      <c r="K710" s="121"/>
      <c r="L710" s="121" t="str">
        <f>'SlNr für Antrag §24a'!AT706</f>
        <v>Ja</v>
      </c>
      <c r="M710" s="161" t="str">
        <f>'SlNr für Antrag §24a'!AV706</f>
        <v>-</v>
      </c>
      <c r="N710" s="157" t="str">
        <f>IF('SlNr für Antrag §24a'!AU706&gt;0,"Wird auto. genehmigt!","")</f>
        <v/>
      </c>
      <c r="P710" s="96" t="str">
        <f>'SlNr für Antrag §24a'!AP706</f>
        <v/>
      </c>
      <c r="R710" s="143"/>
      <c r="S710" s="143"/>
      <c r="T710" s="143"/>
      <c r="U710" s="143"/>
      <c r="V710" s="143"/>
      <c r="W710" s="143"/>
      <c r="X710" s="143"/>
      <c r="Y710" s="143"/>
      <c r="Z710" s="143"/>
      <c r="AA710" s="143"/>
    </row>
    <row r="711" spans="1:27" ht="34.200000000000003" x14ac:dyDescent="0.25">
      <c r="A711" s="70">
        <f>'SlNr für Antrag §24a'!B707</f>
        <v>35330</v>
      </c>
      <c r="B711" s="70" t="str">
        <f>'SlNr für Antrag §24a'!C707</f>
        <v/>
      </c>
      <c r="C711" s="70" t="str">
        <f>IF('SlNr für Antrag §24a'!D707&lt;&gt;"",'SlNr für Antrag §24a'!D707,"")</f>
        <v>gn</v>
      </c>
      <c r="D711" s="70" t="str">
        <f>'SlNr für Antrag §24a'!H707</f>
        <v>Cadmium und cadmiumhaltige Abfälle, mit gefahrenrelevanten Eigenschaften</v>
      </c>
      <c r="E711" s="70" t="str">
        <f>'SlNr für Antrag §24a'!I707</f>
        <v xml:space="preserve"> </v>
      </c>
      <c r="F711" s="69" t="str">
        <f>IF(AND('SlNr für Antrag §24a'!S707="x",'SlNr für Antrag §24a'!T707="x"),'SlNr für Antrag §24a'!U707,IF('SlNr für Antrag §24a'!S707="x","--",IF('SlNr für Antrag §24a'!T707="x",'SlNr für Antrag §24a'!U707,"**")))</f>
        <v>**</v>
      </c>
      <c r="G711" s="69" t="str">
        <f>(IF('SlNr für Antrag §24a'!AL707&lt;&gt;"",'SlNr für Antrag §24a'!AL707&amp;K711,IF(K711&lt;&gt;"",K711,IF('SlNr für Antrag §24a'!V707="X","?","**"))))</f>
        <v>**</v>
      </c>
      <c r="H711" s="131"/>
      <c r="I711" s="124"/>
      <c r="J711" s="118">
        <f>'SlNr für Antrag §24a'!AM707</f>
        <v>0</v>
      </c>
      <c r="K711" s="121"/>
      <c r="L711" s="121" t="str">
        <f>'SlNr für Antrag §24a'!AT707</f>
        <v>Ja</v>
      </c>
      <c r="M711" s="161" t="str">
        <f>'SlNr für Antrag §24a'!AV707</f>
        <v>-</v>
      </c>
      <c r="N711" s="157" t="str">
        <f>IF('SlNr für Antrag §24a'!AU707&gt;0,"Wird auto. genehmigt!","")</f>
        <v/>
      </c>
      <c r="P711" s="96" t="str">
        <f>'SlNr für Antrag §24a'!AP707</f>
        <v/>
      </c>
      <c r="R711" s="143"/>
      <c r="S711" s="143"/>
      <c r="T711" s="143"/>
      <c r="U711" s="143"/>
      <c r="V711" s="143"/>
      <c r="W711" s="143"/>
      <c r="X711" s="143"/>
      <c r="Y711" s="143"/>
      <c r="Z711" s="143"/>
      <c r="AA711" s="143"/>
    </row>
    <row r="712" spans="1:27" ht="34.200000000000003" x14ac:dyDescent="0.25">
      <c r="A712" s="70">
        <f>'SlNr für Antrag §24a'!B708</f>
        <v>35330</v>
      </c>
      <c r="B712" s="70" t="str">
        <f>'SlNr für Antrag §24a'!C708</f>
        <v>91</v>
      </c>
      <c r="C712" s="70" t="str">
        <f>IF('SlNr für Antrag §24a'!D708&lt;&gt;"",'SlNr für Antrag §24a'!D708,"")</f>
        <v>g</v>
      </c>
      <c r="D712" s="70" t="str">
        <f>'SlNr für Antrag §24a'!H708</f>
        <v>Cadmium und cadmiumhaltige Abfälle, mit gefahrenrelevanten Eigenschaften</v>
      </c>
      <c r="E712" s="70" t="str">
        <f>'SlNr für Antrag §24a'!I708</f>
        <v>verfestigt, immobilisiert oder stabilisiert</v>
      </c>
      <c r="F712" s="69" t="str">
        <f>IF(AND('SlNr für Antrag §24a'!S708="x",'SlNr für Antrag §24a'!T708="x"),'SlNr für Antrag §24a'!U708,IF('SlNr für Antrag §24a'!S708="x","--",IF('SlNr für Antrag §24a'!T708="x",'SlNr für Antrag §24a'!U708,"**")))</f>
        <v>**</v>
      </c>
      <c r="G712" s="69" t="str">
        <f>(IF('SlNr für Antrag §24a'!AL708&lt;&gt;"",'SlNr für Antrag §24a'!AL708&amp;K712,IF(K712&lt;&gt;"",K712,IF('SlNr für Antrag §24a'!V708="X","?","**"))))</f>
        <v>**</v>
      </c>
      <c r="H712" s="131"/>
      <c r="I712" s="124"/>
      <c r="J712" s="118">
        <f>'SlNr für Antrag §24a'!AM708</f>
        <v>0</v>
      </c>
      <c r="K712" s="121"/>
      <c r="L712" s="121" t="str">
        <f>'SlNr für Antrag §24a'!AT708</f>
        <v>Ja</v>
      </c>
      <c r="M712" s="161" t="str">
        <f>'SlNr für Antrag §24a'!AV708</f>
        <v>-</v>
      </c>
      <c r="N712" s="157" t="str">
        <f>IF('SlNr für Antrag §24a'!AU708&gt;0,"Wird auto. genehmigt!","")</f>
        <v/>
      </c>
      <c r="P712" s="96" t="str">
        <f>'SlNr für Antrag §24a'!AP708</f>
        <v/>
      </c>
      <c r="R712" s="143"/>
      <c r="S712" s="143"/>
      <c r="T712" s="143"/>
      <c r="U712" s="143"/>
      <c r="V712" s="143"/>
      <c r="W712" s="143"/>
      <c r="X712" s="143"/>
      <c r="Y712" s="143"/>
      <c r="Z712" s="143"/>
      <c r="AA712" s="143"/>
    </row>
    <row r="713" spans="1:27" x14ac:dyDescent="0.25">
      <c r="A713" s="70">
        <f>'SlNr für Antrag §24a'!B709</f>
        <v>35331</v>
      </c>
      <c r="B713" s="70" t="str">
        <f>'SlNr für Antrag §24a'!C709</f>
        <v/>
      </c>
      <c r="C713" s="70" t="str">
        <f>IF('SlNr für Antrag §24a'!D709&lt;&gt;"",'SlNr für Antrag §24a'!D709,"")</f>
        <v/>
      </c>
      <c r="D713" s="70" t="str">
        <f>'SlNr für Antrag §24a'!H709</f>
        <v>Nickel und nickelhaltige Abfälle</v>
      </c>
      <c r="E713" s="70" t="str">
        <f>'SlNr für Antrag §24a'!I709</f>
        <v xml:space="preserve"> </v>
      </c>
      <c r="F713" s="69" t="str">
        <f>IF(AND('SlNr für Antrag §24a'!S709="x",'SlNr für Antrag §24a'!T709="x"),'SlNr für Antrag §24a'!U709,IF('SlNr für Antrag §24a'!S709="x","--",IF('SlNr für Antrag §24a'!T709="x",'SlNr für Antrag §24a'!U709,"**")))</f>
        <v>--</v>
      </c>
      <c r="G713" s="69" t="str">
        <f>(IF('SlNr für Antrag §24a'!AL709&lt;&gt;"",'SlNr für Antrag §24a'!AL709&amp;K713,IF(K713&lt;&gt;"",K713,IF('SlNr für Antrag §24a'!V709="X","?","**"))))</f>
        <v>**</v>
      </c>
      <c r="H713" s="131"/>
      <c r="I713" s="124"/>
      <c r="J713" s="118">
        <f>'SlNr für Antrag §24a'!AM709</f>
        <v>0</v>
      </c>
      <c r="K713" s="121"/>
      <c r="L713" s="121" t="str">
        <f>'SlNr für Antrag §24a'!AT709</f>
        <v>Nein</v>
      </c>
      <c r="M713" s="161" t="str">
        <f>'SlNr für Antrag §24a'!AV709</f>
        <v>-</v>
      </c>
      <c r="N713" s="157" t="str">
        <f>IF('SlNr für Antrag §24a'!AU709&gt;0,"Wird auto. genehmigt!","")</f>
        <v/>
      </c>
      <c r="P713" s="96" t="str">
        <f>'SlNr für Antrag §24a'!AP709</f>
        <v>X</v>
      </c>
      <c r="R713" s="143"/>
      <c r="S713" s="143"/>
      <c r="T713" s="143"/>
      <c r="U713" s="143"/>
      <c r="V713" s="143"/>
      <c r="W713" s="143"/>
      <c r="X713" s="143"/>
      <c r="Y713" s="143"/>
      <c r="Z713" s="143"/>
      <c r="AA713" s="143"/>
    </row>
    <row r="714" spans="1:27" x14ac:dyDescent="0.25">
      <c r="A714" s="70">
        <f>'SlNr für Antrag §24a'!B710</f>
        <v>35331</v>
      </c>
      <c r="B714" s="70" t="str">
        <f>'SlNr für Antrag §24a'!C710</f>
        <v>77</v>
      </c>
      <c r="C714" s="70" t="str">
        <f>IF('SlNr für Antrag §24a'!D710&lt;&gt;"",'SlNr für Antrag §24a'!D710,"")</f>
        <v>g</v>
      </c>
      <c r="D714" s="70" t="str">
        <f>'SlNr für Antrag §24a'!H710</f>
        <v>Nickel und nickelhaltige Abfälle</v>
      </c>
      <c r="E714" s="70" t="str">
        <f>'SlNr für Antrag §24a'!I710</f>
        <v>gefährlich kontaminiert</v>
      </c>
      <c r="F714" s="69" t="str">
        <f>IF(AND('SlNr für Antrag §24a'!S710="x",'SlNr für Antrag §24a'!T710="x"),'SlNr für Antrag §24a'!U710,IF('SlNr für Antrag §24a'!S710="x","--",IF('SlNr für Antrag §24a'!T710="x",'SlNr für Antrag §24a'!U710,"**")))</f>
        <v>**</v>
      </c>
      <c r="G714" s="69" t="str">
        <f>(IF('SlNr für Antrag §24a'!AL710&lt;&gt;"",'SlNr für Antrag §24a'!AL710&amp;K714,IF(K714&lt;&gt;"",K714,IF('SlNr für Antrag §24a'!V710="X","?","**"))))</f>
        <v>**</v>
      </c>
      <c r="H714" s="131"/>
      <c r="I714" s="124"/>
      <c r="J714" s="118">
        <f>'SlNr für Antrag §24a'!AM710</f>
        <v>0</v>
      </c>
      <c r="K714" s="121"/>
      <c r="L714" s="121" t="str">
        <f>'SlNr für Antrag §24a'!AT710</f>
        <v>Ja</v>
      </c>
      <c r="M714" s="161" t="str">
        <f>'SlNr für Antrag §24a'!AV710</f>
        <v>-</v>
      </c>
      <c r="N714" s="157" t="str">
        <f>IF('SlNr für Antrag §24a'!AU710&gt;0,"Wird auto. genehmigt!","")</f>
        <v/>
      </c>
      <c r="P714" s="96" t="str">
        <f>'SlNr für Antrag §24a'!AP710</f>
        <v/>
      </c>
      <c r="R714" s="143"/>
      <c r="S714" s="143"/>
      <c r="T714" s="143"/>
      <c r="U714" s="143"/>
      <c r="V714" s="143"/>
      <c r="W714" s="143"/>
      <c r="X714" s="143"/>
      <c r="Y714" s="143"/>
      <c r="Z714" s="143"/>
      <c r="AA714" s="143"/>
    </row>
    <row r="715" spans="1:27" x14ac:dyDescent="0.25">
      <c r="A715" s="70">
        <f>'SlNr für Antrag §24a'!B711</f>
        <v>35335</v>
      </c>
      <c r="B715" s="70" t="str">
        <f>'SlNr für Antrag §24a'!C711</f>
        <v/>
      </c>
      <c r="C715" s="70" t="str">
        <f>IF('SlNr für Antrag §24a'!D711&lt;&gt;"",'SlNr für Antrag §24a'!D711,"")</f>
        <v>gn</v>
      </c>
      <c r="D715" s="70" t="str">
        <f>'SlNr für Antrag §24a'!H711</f>
        <v>Zink-Kohle-Batterien</v>
      </c>
      <c r="E715" s="70" t="str">
        <f>'SlNr für Antrag §24a'!I711</f>
        <v xml:space="preserve"> </v>
      </c>
      <c r="F715" s="69" t="str">
        <f>IF(AND('SlNr für Antrag §24a'!S711="x",'SlNr für Antrag §24a'!T711="x"),'SlNr für Antrag §24a'!U711,IF('SlNr für Antrag §24a'!S711="x","--",IF('SlNr für Antrag §24a'!T711="x",'SlNr für Antrag §24a'!U711,"**")))</f>
        <v>**</v>
      </c>
      <c r="G715" s="69" t="str">
        <f>(IF('SlNr für Antrag §24a'!AL711&lt;&gt;"",'SlNr für Antrag §24a'!AL711&amp;K715,IF(K715&lt;&gt;"",K715,IF('SlNr für Antrag §24a'!V711="X","?","**"))))</f>
        <v>**</v>
      </c>
      <c r="H715" s="131"/>
      <c r="I715" s="124"/>
      <c r="J715" s="118">
        <f>'SlNr für Antrag §24a'!AM711</f>
        <v>0</v>
      </c>
      <c r="K715" s="121"/>
      <c r="L715" s="121" t="str">
        <f>'SlNr für Antrag §24a'!AT711</f>
        <v>Ja</v>
      </c>
      <c r="M715" s="161" t="str">
        <f>'SlNr für Antrag §24a'!AV711</f>
        <v>-</v>
      </c>
      <c r="N715" s="157" t="str">
        <f>IF('SlNr für Antrag §24a'!AU711&gt;0,"Wird auto. genehmigt!","")</f>
        <v/>
      </c>
      <c r="P715" s="96" t="str">
        <f>'SlNr für Antrag §24a'!AP711</f>
        <v/>
      </c>
      <c r="R715" s="143"/>
      <c r="S715" s="143"/>
      <c r="T715" s="143"/>
      <c r="U715" s="143"/>
      <c r="V715" s="143"/>
      <c r="W715" s="143"/>
      <c r="X715" s="143"/>
      <c r="Y715" s="143"/>
      <c r="Z715" s="143"/>
      <c r="AA715" s="143"/>
    </row>
    <row r="716" spans="1:27" x14ac:dyDescent="0.25">
      <c r="A716" s="70">
        <f>'SlNr für Antrag §24a'!B712</f>
        <v>35336</v>
      </c>
      <c r="B716" s="70" t="str">
        <f>'SlNr für Antrag §24a'!C712</f>
        <v/>
      </c>
      <c r="C716" s="70" t="str">
        <f>IF('SlNr für Antrag §24a'!D712&lt;&gt;"",'SlNr für Antrag §24a'!D712,"")</f>
        <v>gn</v>
      </c>
      <c r="D716" s="70" t="str">
        <f>'SlNr für Antrag §24a'!H712</f>
        <v>Alkali-Mangan-Batterien</v>
      </c>
      <c r="E716" s="70" t="str">
        <f>'SlNr für Antrag §24a'!I712</f>
        <v xml:space="preserve"> </v>
      </c>
      <c r="F716" s="69" t="str">
        <f>IF(AND('SlNr für Antrag §24a'!S712="x",'SlNr für Antrag §24a'!T712="x"),'SlNr für Antrag §24a'!U712,IF('SlNr für Antrag §24a'!S712="x","--",IF('SlNr für Antrag §24a'!T712="x",'SlNr für Antrag §24a'!U712,"**")))</f>
        <v>**</v>
      </c>
      <c r="G716" s="69" t="str">
        <f>(IF('SlNr für Antrag §24a'!AL712&lt;&gt;"",'SlNr für Antrag §24a'!AL712&amp;K716,IF(K716&lt;&gt;"",K716,IF('SlNr für Antrag §24a'!V712="X","?","**"))))</f>
        <v>**</v>
      </c>
      <c r="H716" s="131"/>
      <c r="I716" s="124"/>
      <c r="J716" s="118">
        <f>'SlNr für Antrag §24a'!AM712</f>
        <v>0</v>
      </c>
      <c r="K716" s="121"/>
      <c r="L716" s="121" t="str">
        <f>'SlNr für Antrag §24a'!AT712</f>
        <v>Ja</v>
      </c>
      <c r="M716" s="161" t="str">
        <f>'SlNr für Antrag §24a'!AV712</f>
        <v>-</v>
      </c>
      <c r="N716" s="157" t="str">
        <f>IF('SlNr für Antrag §24a'!AU712&gt;0,"Wird auto. genehmigt!","")</f>
        <v/>
      </c>
      <c r="P716" s="96" t="str">
        <f>'SlNr für Antrag §24a'!AP712</f>
        <v/>
      </c>
      <c r="R716" s="143"/>
      <c r="S716" s="143"/>
      <c r="T716" s="143"/>
      <c r="U716" s="143"/>
      <c r="V716" s="143"/>
      <c r="W716" s="143"/>
      <c r="X716" s="143"/>
      <c r="Y716" s="143"/>
      <c r="Z716" s="143"/>
      <c r="AA716" s="143"/>
    </row>
    <row r="717" spans="1:27" x14ac:dyDescent="0.25">
      <c r="A717" s="70">
        <f>'SlNr für Antrag §24a'!B713</f>
        <v>35337</v>
      </c>
      <c r="B717" s="70" t="str">
        <f>'SlNr für Antrag §24a'!C713</f>
        <v/>
      </c>
      <c r="C717" s="70" t="str">
        <f>IF('SlNr für Antrag §24a'!D713&lt;&gt;"",'SlNr für Antrag §24a'!D713,"")</f>
        <v>gn</v>
      </c>
      <c r="D717" s="70" t="str">
        <f>'SlNr für Antrag §24a'!H713</f>
        <v>Lithiumbatterien</v>
      </c>
      <c r="E717" s="70" t="str">
        <f>'SlNr für Antrag §24a'!I713</f>
        <v xml:space="preserve"> </v>
      </c>
      <c r="F717" s="69" t="str">
        <f>IF(AND('SlNr für Antrag §24a'!S713="x",'SlNr für Antrag §24a'!T713="x"),'SlNr für Antrag §24a'!U713,IF('SlNr für Antrag §24a'!S713="x","--",IF('SlNr für Antrag §24a'!T713="x",'SlNr für Antrag §24a'!U713,"**")))</f>
        <v>**</v>
      </c>
      <c r="G717" s="69" t="str">
        <f>(IF('SlNr für Antrag §24a'!AL713&lt;&gt;"",'SlNr für Antrag §24a'!AL713&amp;K717,IF(K717&lt;&gt;"",K717,IF('SlNr für Antrag §24a'!V713="X","?","**"))))</f>
        <v>**</v>
      </c>
      <c r="H717" s="131"/>
      <c r="I717" s="124"/>
      <c r="J717" s="118">
        <f>'SlNr für Antrag §24a'!AM713</f>
        <v>0</v>
      </c>
      <c r="K717" s="121"/>
      <c r="L717" s="121" t="str">
        <f>'SlNr für Antrag §24a'!AT713</f>
        <v>Ja</v>
      </c>
      <c r="M717" s="161" t="str">
        <f>'SlNr für Antrag §24a'!AV713</f>
        <v>-</v>
      </c>
      <c r="N717" s="157" t="str">
        <f>IF('SlNr für Antrag §24a'!AU713&gt;0,"Wird auto. genehmigt!","")</f>
        <v/>
      </c>
      <c r="P717" s="96" t="str">
        <f>'SlNr für Antrag §24a'!AP713</f>
        <v/>
      </c>
      <c r="R717" s="143"/>
      <c r="S717" s="143"/>
      <c r="T717" s="143"/>
      <c r="U717" s="143"/>
      <c r="V717" s="143"/>
      <c r="W717" s="143"/>
      <c r="X717" s="143"/>
      <c r="Y717" s="143"/>
      <c r="Z717" s="143"/>
      <c r="AA717" s="143"/>
    </row>
    <row r="718" spans="1:27" x14ac:dyDescent="0.25">
      <c r="A718" s="70">
        <f>'SlNr für Antrag §24a'!B714</f>
        <v>35338</v>
      </c>
      <c r="B718" s="70" t="str">
        <f>'SlNr für Antrag §24a'!C714</f>
        <v/>
      </c>
      <c r="C718" s="70" t="str">
        <f>IF('SlNr für Antrag §24a'!D714&lt;&gt;"",'SlNr für Antrag §24a'!D714,"")</f>
        <v>gn</v>
      </c>
      <c r="D718" s="70" t="str">
        <f>'SlNr für Antrag §24a'!H714</f>
        <v>Batterien, unsortiert</v>
      </c>
      <c r="E718" s="70" t="str">
        <f>'SlNr für Antrag §24a'!I714</f>
        <v xml:space="preserve"> </v>
      </c>
      <c r="F718" s="69" t="str">
        <f>IF(AND('SlNr für Antrag §24a'!S714="x",'SlNr für Antrag §24a'!T714="x"),'SlNr für Antrag §24a'!U714,IF('SlNr für Antrag §24a'!S714="x","--",IF('SlNr für Antrag §24a'!T714="x",'SlNr für Antrag §24a'!U714,"**")))</f>
        <v>**</v>
      </c>
      <c r="G718" s="69" t="str">
        <f>(IF('SlNr für Antrag §24a'!AL714&lt;&gt;"",'SlNr für Antrag §24a'!AL714&amp;K718,IF(K718&lt;&gt;"",K718,IF('SlNr für Antrag §24a'!V714="X","?","**"))))</f>
        <v>**</v>
      </c>
      <c r="H718" s="131"/>
      <c r="I718" s="124"/>
      <c r="J718" s="118">
        <f>'SlNr für Antrag §24a'!AM714</f>
        <v>0</v>
      </c>
      <c r="K718" s="121"/>
      <c r="L718" s="121" t="str">
        <f>'SlNr für Antrag §24a'!AT714</f>
        <v>Ja</v>
      </c>
      <c r="M718" s="161" t="str">
        <f>'SlNr für Antrag §24a'!AV714</f>
        <v>-</v>
      </c>
      <c r="N718" s="157" t="str">
        <f>IF('SlNr für Antrag §24a'!AU714&gt;0,"Wird auto. genehmigt!","")</f>
        <v/>
      </c>
      <c r="P718" s="96" t="str">
        <f>'SlNr für Antrag §24a'!AP714</f>
        <v/>
      </c>
      <c r="R718" s="143"/>
      <c r="S718" s="143"/>
      <c r="T718" s="143"/>
      <c r="U718" s="143"/>
      <c r="V718" s="143"/>
      <c r="W718" s="143"/>
      <c r="X718" s="143"/>
      <c r="Y718" s="143"/>
      <c r="Z718" s="143"/>
      <c r="AA718" s="143"/>
    </row>
    <row r="719" spans="1:27" ht="34.200000000000003" x14ac:dyDescent="0.25">
      <c r="A719" s="70">
        <f>'SlNr für Antrag §24a'!B715</f>
        <v>35339</v>
      </c>
      <c r="B719" s="70" t="str">
        <f>'SlNr für Antrag §24a'!C715</f>
        <v/>
      </c>
      <c r="C719" s="70" t="str">
        <f>IF('SlNr für Antrag §24a'!D715&lt;&gt;"",'SlNr für Antrag §24a'!D715,"")</f>
        <v>gn</v>
      </c>
      <c r="D719" s="70" t="str">
        <f>'SlNr für Antrag §24a'!H715</f>
        <v>Gasentladungslampen (zB Leuchtstofflampen, Leuchtstoffröhren)</v>
      </c>
      <c r="E719" s="70" t="str">
        <f>'SlNr für Antrag §24a'!I715</f>
        <v xml:space="preserve"> </v>
      </c>
      <c r="F719" s="69" t="str">
        <f>IF(AND('SlNr für Antrag §24a'!S715="x",'SlNr für Antrag §24a'!T715="x"),'SlNr für Antrag §24a'!U715,IF('SlNr für Antrag §24a'!S715="x","--",IF('SlNr für Antrag §24a'!T715="x",'SlNr für Antrag §24a'!U715,"**")))</f>
        <v>**</v>
      </c>
      <c r="G719" s="69" t="str">
        <f>(IF('SlNr für Antrag §24a'!AL715&lt;&gt;"",'SlNr für Antrag §24a'!AL715&amp;K719,IF(K719&lt;&gt;"",K719,IF('SlNr für Antrag §24a'!V715="X","?","**"))))</f>
        <v>**</v>
      </c>
      <c r="H719" s="131"/>
      <c r="I719" s="124"/>
      <c r="J719" s="118">
        <f>'SlNr für Antrag §24a'!AM715</f>
        <v>0</v>
      </c>
      <c r="K719" s="121"/>
      <c r="L719" s="121" t="str">
        <f>'SlNr für Antrag §24a'!AT715</f>
        <v>Ja</v>
      </c>
      <c r="M719" s="161" t="str">
        <f>'SlNr für Antrag §24a'!AV715</f>
        <v>-</v>
      </c>
      <c r="N719" s="157" t="str">
        <f>IF('SlNr für Antrag §24a'!AU715&gt;0,"Wird auto. genehmigt!","")</f>
        <v/>
      </c>
      <c r="P719" s="96" t="str">
        <f>'SlNr für Antrag §24a'!AP715</f>
        <v/>
      </c>
      <c r="R719" s="143"/>
      <c r="S719" s="143"/>
      <c r="T719" s="143"/>
      <c r="U719" s="143"/>
      <c r="V719" s="143"/>
      <c r="W719" s="143"/>
      <c r="X719" s="143"/>
      <c r="Y719" s="143"/>
      <c r="Z719" s="143"/>
      <c r="AA719" s="143"/>
    </row>
    <row r="720" spans="1:27" ht="22.8" x14ac:dyDescent="0.25">
      <c r="A720" s="70">
        <f>'SlNr für Antrag §24a'!B716</f>
        <v>35340</v>
      </c>
      <c r="B720" s="70" t="str">
        <f>'SlNr für Antrag §24a'!C716</f>
        <v/>
      </c>
      <c r="C720" s="70" t="str">
        <f>IF('SlNr für Antrag §24a'!D716&lt;&gt;"",'SlNr für Antrag §24a'!D716,"")</f>
        <v/>
      </c>
      <c r="D720" s="70" t="str">
        <f>'SlNr für Antrag §24a'!H716</f>
        <v>Cadmium und cadmiumhaltige Abfälle</v>
      </c>
      <c r="E720" s="70" t="str">
        <f>'SlNr für Antrag §24a'!I716</f>
        <v xml:space="preserve"> </v>
      </c>
      <c r="F720" s="69" t="str">
        <f>IF(AND('SlNr für Antrag §24a'!S716="x",'SlNr für Antrag §24a'!T716="x"),'SlNr für Antrag §24a'!U716,IF('SlNr für Antrag §24a'!S716="x","--",IF('SlNr für Antrag §24a'!T716="x",'SlNr für Antrag §24a'!U716,"**")))</f>
        <v>--</v>
      </c>
      <c r="G720" s="69" t="str">
        <f>(IF('SlNr für Antrag §24a'!AL716&lt;&gt;"",'SlNr für Antrag §24a'!AL716&amp;K720,IF(K720&lt;&gt;"",K720,IF('SlNr für Antrag §24a'!V716="X","?","**"))))</f>
        <v>**</v>
      </c>
      <c r="H720" s="131"/>
      <c r="I720" s="124"/>
      <c r="J720" s="118">
        <f>'SlNr für Antrag §24a'!AM716</f>
        <v>0</v>
      </c>
      <c r="K720" s="121"/>
      <c r="L720" s="121" t="str">
        <f>'SlNr für Antrag §24a'!AT716</f>
        <v>Nein</v>
      </c>
      <c r="M720" s="161" t="str">
        <f>'SlNr für Antrag §24a'!AV716</f>
        <v>-</v>
      </c>
      <c r="N720" s="157" t="str">
        <f>IF('SlNr für Antrag §24a'!AU716&gt;0,"Wird auto. genehmigt!","")</f>
        <v/>
      </c>
      <c r="P720" s="96" t="str">
        <f>'SlNr für Antrag §24a'!AP716</f>
        <v>X</v>
      </c>
      <c r="R720" s="143"/>
      <c r="S720" s="143"/>
      <c r="T720" s="143"/>
      <c r="U720" s="143"/>
      <c r="V720" s="143"/>
      <c r="W720" s="143"/>
      <c r="X720" s="143"/>
      <c r="Y720" s="143"/>
      <c r="Z720" s="143"/>
      <c r="AA720" s="143"/>
    </row>
    <row r="721" spans="1:27" ht="22.8" x14ac:dyDescent="0.25">
      <c r="A721" s="70">
        <f>'SlNr für Antrag §24a'!B717</f>
        <v>35340</v>
      </c>
      <c r="B721" s="70" t="str">
        <f>'SlNr für Antrag §24a'!C717</f>
        <v>91</v>
      </c>
      <c r="C721" s="70" t="str">
        <f>IF('SlNr für Antrag §24a'!D717&lt;&gt;"",'SlNr für Antrag §24a'!D717,"")</f>
        <v/>
      </c>
      <c r="D721" s="70" t="str">
        <f>'SlNr für Antrag §24a'!H717</f>
        <v>Cadmium und cadmiumhaltige Abfälle</v>
      </c>
      <c r="E721" s="70" t="str">
        <f>'SlNr für Antrag §24a'!I717</f>
        <v>verfestigt, immobilisiert oder stabilisiert</v>
      </c>
      <c r="F721" s="69" t="str">
        <f>IF(AND('SlNr für Antrag §24a'!S717="x",'SlNr für Antrag §24a'!T717="x"),'SlNr für Antrag §24a'!U717,IF('SlNr für Antrag §24a'!S717="x","--",IF('SlNr für Antrag §24a'!T717="x",'SlNr für Antrag §24a'!U717,"**")))</f>
        <v>**</v>
      </c>
      <c r="G721" s="69" t="str">
        <f>(IF('SlNr für Antrag §24a'!AL717&lt;&gt;"",'SlNr für Antrag §24a'!AL717&amp;K721,IF(K721&lt;&gt;"",K721,IF('SlNr für Antrag §24a'!V717="X","?","**"))))</f>
        <v>**</v>
      </c>
      <c r="H721" s="131"/>
      <c r="I721" s="124"/>
      <c r="J721" s="118">
        <f>'SlNr für Antrag §24a'!AM717</f>
        <v>0</v>
      </c>
      <c r="K721" s="121"/>
      <c r="L721" s="121" t="str">
        <f>'SlNr für Antrag §24a'!AT717</f>
        <v>Ja</v>
      </c>
      <c r="M721" s="161" t="str">
        <f>'SlNr für Antrag §24a'!AV717</f>
        <v>-</v>
      </c>
      <c r="N721" s="157" t="str">
        <f>IF('SlNr für Antrag §24a'!AU717&gt;0,"Wird auto. genehmigt!","")</f>
        <v/>
      </c>
      <c r="P721" s="96" t="str">
        <f>'SlNr für Antrag §24a'!AP717</f>
        <v/>
      </c>
      <c r="R721" s="143"/>
      <c r="S721" s="143"/>
      <c r="T721" s="143"/>
      <c r="U721" s="143"/>
      <c r="V721" s="143"/>
      <c r="W721" s="143"/>
      <c r="X721" s="143"/>
      <c r="Y721" s="143"/>
      <c r="Z721" s="143"/>
      <c r="AA721" s="143"/>
    </row>
    <row r="722" spans="1:27" x14ac:dyDescent="0.25">
      <c r="A722" s="70">
        <f>'SlNr für Antrag §24a'!B718</f>
        <v>35341</v>
      </c>
      <c r="B722" s="70" t="str">
        <f>'SlNr für Antrag §24a'!C718</f>
        <v>12</v>
      </c>
      <c r="C722" s="70" t="str">
        <f>IF('SlNr für Antrag §24a'!D718&lt;&gt;"",'SlNr für Antrag §24a'!D718,"")</f>
        <v>g</v>
      </c>
      <c r="D722" s="70" t="str">
        <f>'SlNr für Antrag §24a'!H718</f>
        <v>PCB-haltige Kabel</v>
      </c>
      <c r="E722" s="70" t="str">
        <f>'SlNr für Antrag §24a'!I718</f>
        <v>bis 50 ppm PCB</v>
      </c>
      <c r="F722" s="69" t="str">
        <f>IF(AND('SlNr für Antrag §24a'!S718="x",'SlNr für Antrag §24a'!T718="x"),'SlNr für Antrag §24a'!U718,IF('SlNr für Antrag §24a'!S718="x","--",IF('SlNr für Antrag §24a'!T718="x",'SlNr für Antrag §24a'!U718,"**")))</f>
        <v>**</v>
      </c>
      <c r="G722" s="69" t="str">
        <f>(IF('SlNr für Antrag §24a'!AL718&lt;&gt;"",'SlNr für Antrag §24a'!AL718&amp;K722,IF(K722&lt;&gt;"",K722,IF('SlNr für Antrag §24a'!V718="X","?","**"))))</f>
        <v>**</v>
      </c>
      <c r="H722" s="131"/>
      <c r="I722" s="124"/>
      <c r="J722" s="118">
        <f>'SlNr für Antrag §24a'!AM718</f>
        <v>0</v>
      </c>
      <c r="K722" s="121"/>
      <c r="L722" s="121" t="str">
        <f>'SlNr für Antrag §24a'!AT718</f>
        <v>Ja</v>
      </c>
      <c r="M722" s="161" t="str">
        <f>'SlNr für Antrag §24a'!AV718</f>
        <v>-</v>
      </c>
      <c r="N722" s="157" t="str">
        <f>IF('SlNr für Antrag §24a'!AU718&gt;0,"Wird auto. genehmigt!","")</f>
        <v/>
      </c>
      <c r="P722" s="96" t="str">
        <f>'SlNr für Antrag §24a'!AP718</f>
        <v/>
      </c>
      <c r="R722" s="143"/>
      <c r="S722" s="143"/>
      <c r="T722" s="143"/>
      <c r="U722" s="143"/>
      <c r="V722" s="143"/>
      <c r="W722" s="143"/>
      <c r="X722" s="143"/>
      <c r="Y722" s="143"/>
      <c r="Z722" s="143"/>
      <c r="AA722" s="143"/>
    </row>
    <row r="723" spans="1:27" x14ac:dyDescent="0.25">
      <c r="A723" s="70">
        <f>'SlNr für Antrag §24a'!B719</f>
        <v>35341</v>
      </c>
      <c r="B723" s="70" t="str">
        <f>'SlNr für Antrag §24a'!C719</f>
        <v>13</v>
      </c>
      <c r="C723" s="70" t="str">
        <f>IF('SlNr für Antrag §24a'!D719&lt;&gt;"",'SlNr für Antrag §24a'!D719,"")</f>
        <v>g</v>
      </c>
      <c r="D723" s="70" t="str">
        <f>'SlNr für Antrag §24a'!H719</f>
        <v>PCB-haltige Kabel</v>
      </c>
      <c r="E723" s="70" t="str">
        <f>'SlNr für Antrag §24a'!I719</f>
        <v>größer als 50 bis 100 ppm PCB</v>
      </c>
      <c r="F723" s="69" t="str">
        <f>IF(AND('SlNr für Antrag §24a'!S719="x",'SlNr für Antrag §24a'!T719="x"),'SlNr für Antrag §24a'!U719,IF('SlNr für Antrag §24a'!S719="x","--",IF('SlNr für Antrag §24a'!T719="x",'SlNr für Antrag §24a'!U719,"**")))</f>
        <v>**</v>
      </c>
      <c r="G723" s="69" t="str">
        <f>(IF('SlNr für Antrag §24a'!AL719&lt;&gt;"",'SlNr für Antrag §24a'!AL719&amp;K723,IF(K723&lt;&gt;"",K723,IF('SlNr für Antrag §24a'!V719="X","?","**"))))</f>
        <v>**</v>
      </c>
      <c r="H723" s="131"/>
      <c r="I723" s="124"/>
      <c r="J723" s="118">
        <f>'SlNr für Antrag §24a'!AM719</f>
        <v>0</v>
      </c>
      <c r="K723" s="121"/>
      <c r="L723" s="121" t="str">
        <f>'SlNr für Antrag §24a'!AT719</f>
        <v>Ja</v>
      </c>
      <c r="M723" s="161" t="str">
        <f>'SlNr für Antrag §24a'!AV719</f>
        <v>-</v>
      </c>
      <c r="N723" s="157" t="str">
        <f>IF('SlNr für Antrag §24a'!AU719&gt;0,"Wird auto. genehmigt!","")</f>
        <v/>
      </c>
      <c r="P723" s="96" t="str">
        <f>'SlNr für Antrag §24a'!AP719</f>
        <v/>
      </c>
      <c r="R723" s="143"/>
      <c r="S723" s="143"/>
      <c r="T723" s="143"/>
      <c r="U723" s="143"/>
      <c r="V723" s="143"/>
      <c r="W723" s="143"/>
      <c r="X723" s="143"/>
      <c r="Y723" s="143"/>
      <c r="Z723" s="143"/>
      <c r="AA723" s="143"/>
    </row>
    <row r="724" spans="1:27" ht="22.8" x14ac:dyDescent="0.25">
      <c r="A724" s="70">
        <f>'SlNr für Antrag §24a'!B720</f>
        <v>35341</v>
      </c>
      <c r="B724" s="70" t="str">
        <f>'SlNr für Antrag §24a'!C720</f>
        <v>14</v>
      </c>
      <c r="C724" s="70" t="str">
        <f>IF('SlNr für Antrag §24a'!D720&lt;&gt;"",'SlNr für Antrag §24a'!D720,"")</f>
        <v>g</v>
      </c>
      <c r="D724" s="70" t="str">
        <f>'SlNr für Antrag §24a'!H720</f>
        <v>PCB-haltige Kabel</v>
      </c>
      <c r="E724" s="70" t="str">
        <f>'SlNr für Antrag §24a'!I720</f>
        <v>größer als 100 bis 500 ppm PCB</v>
      </c>
      <c r="F724" s="69" t="str">
        <f>IF(AND('SlNr für Antrag §24a'!S720="x",'SlNr für Antrag §24a'!T720="x"),'SlNr für Antrag §24a'!U720,IF('SlNr für Antrag §24a'!S720="x","--",IF('SlNr für Antrag §24a'!T720="x",'SlNr für Antrag §24a'!U720,"**")))</f>
        <v>**</v>
      </c>
      <c r="G724" s="69" t="str">
        <f>(IF('SlNr für Antrag §24a'!AL720&lt;&gt;"",'SlNr für Antrag §24a'!AL720&amp;K724,IF(K724&lt;&gt;"",K724,IF('SlNr für Antrag §24a'!V720="X","?","**"))))</f>
        <v>**</v>
      </c>
      <c r="H724" s="131"/>
      <c r="I724" s="124"/>
      <c r="J724" s="118">
        <f>'SlNr für Antrag §24a'!AM720</f>
        <v>0</v>
      </c>
      <c r="K724" s="121"/>
      <c r="L724" s="121" t="str">
        <f>'SlNr für Antrag §24a'!AT720</f>
        <v>Ja</v>
      </c>
      <c r="M724" s="161" t="str">
        <f>'SlNr für Antrag §24a'!AV720</f>
        <v>-</v>
      </c>
      <c r="N724" s="157" t="str">
        <f>IF('SlNr für Antrag §24a'!AU720&gt;0,"Wird auto. genehmigt!","")</f>
        <v/>
      </c>
      <c r="P724" s="96" t="str">
        <f>'SlNr für Antrag §24a'!AP720</f>
        <v/>
      </c>
      <c r="R724" s="143"/>
      <c r="S724" s="143"/>
      <c r="T724" s="143"/>
      <c r="U724" s="143"/>
      <c r="V724" s="143"/>
      <c r="W724" s="143"/>
      <c r="X724" s="143"/>
      <c r="Y724" s="143"/>
      <c r="Z724" s="143"/>
      <c r="AA724" s="143"/>
    </row>
    <row r="725" spans="1:27" ht="22.8" x14ac:dyDescent="0.25">
      <c r="A725" s="70">
        <f>'SlNr für Antrag §24a'!B721</f>
        <v>35341</v>
      </c>
      <c r="B725" s="70" t="str">
        <f>'SlNr für Antrag §24a'!C721</f>
        <v>15</v>
      </c>
      <c r="C725" s="70" t="str">
        <f>IF('SlNr für Antrag §24a'!D721&lt;&gt;"",'SlNr für Antrag §24a'!D721,"")</f>
        <v>g</v>
      </c>
      <c r="D725" s="70" t="str">
        <f>'SlNr für Antrag §24a'!H721</f>
        <v>PCB-haltige Kabel</v>
      </c>
      <c r="E725" s="70" t="str">
        <f>'SlNr für Antrag §24a'!I721</f>
        <v>größer als 500 bis 5000 ppm PCB</v>
      </c>
      <c r="F725" s="69" t="str">
        <f>IF(AND('SlNr für Antrag §24a'!S721="x",'SlNr für Antrag §24a'!T721="x"),'SlNr für Antrag §24a'!U721,IF('SlNr für Antrag §24a'!S721="x","--",IF('SlNr für Antrag §24a'!T721="x",'SlNr für Antrag §24a'!U721,"**")))</f>
        <v>**</v>
      </c>
      <c r="G725" s="69" t="str">
        <f>(IF('SlNr für Antrag §24a'!AL721&lt;&gt;"",'SlNr für Antrag §24a'!AL721&amp;K725,IF(K725&lt;&gt;"",K725,IF('SlNr für Antrag §24a'!V721="X","?","**"))))</f>
        <v>**</v>
      </c>
      <c r="H725" s="131"/>
      <c r="I725" s="124"/>
      <c r="J725" s="118">
        <f>'SlNr für Antrag §24a'!AM721</f>
        <v>0</v>
      </c>
      <c r="K725" s="121"/>
      <c r="L725" s="121" t="str">
        <f>'SlNr für Antrag §24a'!AT721</f>
        <v>Ja</v>
      </c>
      <c r="M725" s="161" t="str">
        <f>'SlNr für Antrag §24a'!AV721</f>
        <v>-</v>
      </c>
      <c r="N725" s="157" t="str">
        <f>IF('SlNr für Antrag §24a'!AU721&gt;0,"Wird auto. genehmigt!","")</f>
        <v/>
      </c>
      <c r="P725" s="96" t="str">
        <f>'SlNr für Antrag §24a'!AP721</f>
        <v/>
      </c>
      <c r="R725" s="143"/>
      <c r="S725" s="143"/>
      <c r="T725" s="143"/>
      <c r="U725" s="143"/>
      <c r="V725" s="143"/>
      <c r="W725" s="143"/>
      <c r="X725" s="143"/>
      <c r="Y725" s="143"/>
      <c r="Z725" s="143"/>
      <c r="AA725" s="143"/>
    </row>
    <row r="726" spans="1:27" x14ac:dyDescent="0.25">
      <c r="A726" s="70">
        <f>'SlNr für Antrag §24a'!B722</f>
        <v>35341</v>
      </c>
      <c r="B726" s="70" t="str">
        <f>'SlNr für Antrag §24a'!C722</f>
        <v>16</v>
      </c>
      <c r="C726" s="70" t="str">
        <f>IF('SlNr für Antrag §24a'!D722&lt;&gt;"",'SlNr für Antrag §24a'!D722,"")</f>
        <v>g</v>
      </c>
      <c r="D726" s="70" t="str">
        <f>'SlNr für Antrag §24a'!H722</f>
        <v>PCB-haltige Kabel</v>
      </c>
      <c r="E726" s="70" t="str">
        <f>'SlNr für Antrag §24a'!I722</f>
        <v>größer als 5000 ppm PCB</v>
      </c>
      <c r="F726" s="69" t="str">
        <f>IF(AND('SlNr für Antrag §24a'!S722="x",'SlNr für Antrag §24a'!T722="x"),'SlNr für Antrag §24a'!U722,IF('SlNr für Antrag §24a'!S722="x","--",IF('SlNr für Antrag §24a'!T722="x",'SlNr für Antrag §24a'!U722,"**")))</f>
        <v>**</v>
      </c>
      <c r="G726" s="69" t="str">
        <f>(IF('SlNr für Antrag §24a'!AL722&lt;&gt;"",'SlNr für Antrag §24a'!AL722&amp;K726,IF(K726&lt;&gt;"",K726,IF('SlNr für Antrag §24a'!V722="X","?","**"))))</f>
        <v>**</v>
      </c>
      <c r="H726" s="131"/>
      <c r="I726" s="124"/>
      <c r="J726" s="118">
        <f>'SlNr für Antrag §24a'!AM722</f>
        <v>0</v>
      </c>
      <c r="K726" s="121"/>
      <c r="L726" s="121" t="str">
        <f>'SlNr für Antrag §24a'!AT722</f>
        <v>Ja</v>
      </c>
      <c r="M726" s="161" t="str">
        <f>'SlNr für Antrag §24a'!AV722</f>
        <v>-</v>
      </c>
      <c r="N726" s="157" t="str">
        <f>IF('SlNr für Antrag §24a'!AU722&gt;0,"Wird auto. genehmigt!","")</f>
        <v/>
      </c>
      <c r="P726" s="96" t="str">
        <f>'SlNr für Antrag §24a'!AP722</f>
        <v/>
      </c>
      <c r="R726" s="143"/>
      <c r="S726" s="143"/>
      <c r="T726" s="143"/>
      <c r="U726" s="143"/>
      <c r="V726" s="143"/>
      <c r="W726" s="143"/>
      <c r="X726" s="143"/>
      <c r="Y726" s="143"/>
      <c r="Z726" s="143"/>
      <c r="AA726" s="143"/>
    </row>
    <row r="727" spans="1:27" ht="22.8" x14ac:dyDescent="0.25">
      <c r="A727" s="70">
        <f>'SlNr für Antrag §24a'!B723</f>
        <v>35342</v>
      </c>
      <c r="B727" s="70" t="str">
        <f>'SlNr für Antrag §24a'!C723</f>
        <v/>
      </c>
      <c r="C727" s="70" t="str">
        <f>IF('SlNr für Antrag §24a'!D723&lt;&gt;"",'SlNr für Antrag §24a'!D723,"")</f>
        <v>g</v>
      </c>
      <c r="D727" s="70" t="str">
        <f>'SlNr für Antrag §24a'!H723</f>
        <v>Kabel mit gefährlichen Isolierstoffen (Teer, Öl u. dgl.)</v>
      </c>
      <c r="E727" s="70" t="str">
        <f>'SlNr für Antrag §24a'!I723</f>
        <v xml:space="preserve"> </v>
      </c>
      <c r="F727" s="69" t="str">
        <f>IF(AND('SlNr für Antrag §24a'!S723="x",'SlNr für Antrag §24a'!T723="x"),'SlNr für Antrag §24a'!U723,IF('SlNr für Antrag §24a'!S723="x","--",IF('SlNr für Antrag §24a'!T723="x",'SlNr für Antrag §24a'!U723,"**")))</f>
        <v>**</v>
      </c>
      <c r="G727" s="69" t="str">
        <f>(IF('SlNr für Antrag §24a'!AL723&lt;&gt;"",'SlNr für Antrag §24a'!AL723&amp;K727,IF(K727&lt;&gt;"",K727,IF('SlNr für Antrag §24a'!V723="X","?","**"))))</f>
        <v>**</v>
      </c>
      <c r="H727" s="131"/>
      <c r="I727" s="124"/>
      <c r="J727" s="118">
        <f>'SlNr für Antrag §24a'!AM723</f>
        <v>0</v>
      </c>
      <c r="K727" s="121"/>
      <c r="L727" s="121" t="str">
        <f>'SlNr für Antrag §24a'!AT723</f>
        <v>Ja</v>
      </c>
      <c r="M727" s="161" t="str">
        <f>'SlNr für Antrag §24a'!AV723</f>
        <v>-</v>
      </c>
      <c r="N727" s="157" t="str">
        <f>IF('SlNr für Antrag §24a'!AU723&gt;0,"Wird auto. genehmigt!","")</f>
        <v/>
      </c>
      <c r="P727" s="96" t="str">
        <f>'SlNr für Antrag §24a'!AP723</f>
        <v/>
      </c>
      <c r="R727" s="143"/>
      <c r="S727" s="143"/>
      <c r="T727" s="143"/>
      <c r="U727" s="143"/>
      <c r="V727" s="143"/>
      <c r="W727" s="143"/>
      <c r="X727" s="143"/>
      <c r="Y727" s="143"/>
      <c r="Z727" s="143"/>
      <c r="AA727" s="143"/>
    </row>
    <row r="728" spans="1:27" x14ac:dyDescent="0.25">
      <c r="A728" s="70">
        <f>'SlNr für Antrag §24a'!B724</f>
        <v>35501</v>
      </c>
      <c r="B728" s="70" t="str">
        <f>'SlNr für Antrag §24a'!C724</f>
        <v/>
      </c>
      <c r="C728" s="70" t="str">
        <f>IF('SlNr für Antrag §24a'!D724&lt;&gt;"",'SlNr für Antrag §24a'!D724,"")</f>
        <v>g</v>
      </c>
      <c r="D728" s="70" t="str">
        <f>'SlNr für Antrag §24a'!H724</f>
        <v>Zinkschlamm</v>
      </c>
      <c r="E728" s="70" t="str">
        <f>'SlNr für Antrag §24a'!I724</f>
        <v xml:space="preserve"> </v>
      </c>
      <c r="F728" s="69" t="str">
        <f>IF(AND('SlNr für Antrag §24a'!S724="x",'SlNr für Antrag §24a'!T724="x"),'SlNr für Antrag §24a'!U724,IF('SlNr für Antrag §24a'!S724="x","--",IF('SlNr für Antrag §24a'!T724="x",'SlNr für Antrag §24a'!U724,"**")))</f>
        <v>**</v>
      </c>
      <c r="G728" s="69" t="str">
        <f>(IF('SlNr für Antrag §24a'!AL724&lt;&gt;"",'SlNr für Antrag §24a'!AL724&amp;K728,IF(K728&lt;&gt;"",K728,IF('SlNr für Antrag §24a'!V724="X","?","**"))))</f>
        <v>**</v>
      </c>
      <c r="H728" s="131"/>
      <c r="I728" s="124"/>
      <c r="J728" s="118">
        <f>'SlNr für Antrag §24a'!AM724</f>
        <v>0</v>
      </c>
      <c r="K728" s="121"/>
      <c r="L728" s="121" t="str">
        <f>'SlNr für Antrag §24a'!AT724</f>
        <v>Ja</v>
      </c>
      <c r="M728" s="161" t="str">
        <f>'SlNr für Antrag §24a'!AV724</f>
        <v>-</v>
      </c>
      <c r="N728" s="157" t="str">
        <f>IF('SlNr für Antrag §24a'!AU724&gt;0,"Wird auto. genehmigt!","")</f>
        <v/>
      </c>
      <c r="P728" s="96" t="str">
        <f>'SlNr für Antrag §24a'!AP724</f>
        <v/>
      </c>
      <c r="R728" s="143"/>
      <c r="S728" s="143"/>
      <c r="T728" s="143"/>
      <c r="U728" s="143"/>
      <c r="V728" s="143"/>
      <c r="W728" s="143"/>
      <c r="X728" s="143"/>
      <c r="Y728" s="143"/>
      <c r="Z728" s="143"/>
      <c r="AA728" s="143"/>
    </row>
    <row r="729" spans="1:27" x14ac:dyDescent="0.25">
      <c r="A729" s="70">
        <f>'SlNr für Antrag §24a'!B725</f>
        <v>35501</v>
      </c>
      <c r="B729" s="70" t="str">
        <f>'SlNr für Antrag §24a'!C725</f>
        <v>88</v>
      </c>
      <c r="C729" s="70" t="str">
        <f>IF('SlNr für Antrag §24a'!D725&lt;&gt;"",'SlNr für Antrag §24a'!D725,"")</f>
        <v/>
      </c>
      <c r="D729" s="70" t="str">
        <f>'SlNr für Antrag §24a'!H725</f>
        <v>Zinkschlamm</v>
      </c>
      <c r="E729" s="70" t="str">
        <f>'SlNr für Antrag §24a'!I725</f>
        <v>ausgestuft</v>
      </c>
      <c r="F729" s="69" t="str">
        <f>IF(AND('SlNr für Antrag §24a'!S725="x",'SlNr für Antrag §24a'!T725="x"),'SlNr für Antrag §24a'!U725,IF('SlNr für Antrag §24a'!S725="x","--",IF('SlNr für Antrag §24a'!T725="x",'SlNr für Antrag §24a'!U725,"**")))</f>
        <v>**</v>
      </c>
      <c r="G729" s="69" t="str">
        <f>(IF('SlNr für Antrag §24a'!AL725&lt;&gt;"",'SlNr für Antrag §24a'!AL725&amp;K729,IF(K729&lt;&gt;"",K729,IF('SlNr für Antrag §24a'!V725="X","?","**"))))</f>
        <v>**</v>
      </c>
      <c r="H729" s="131"/>
      <c r="I729" s="124"/>
      <c r="J729" s="118">
        <f>'SlNr für Antrag §24a'!AM725</f>
        <v>0</v>
      </c>
      <c r="K729" s="121"/>
      <c r="L729" s="121" t="str">
        <f>'SlNr für Antrag §24a'!AT725</f>
        <v>Ja</v>
      </c>
      <c r="M729" s="161" t="str">
        <f>'SlNr für Antrag §24a'!AV725</f>
        <v>-</v>
      </c>
      <c r="N729" s="157" t="str">
        <f>IF('SlNr für Antrag §24a'!AU725&gt;0,"Wird auto. genehmigt!","")</f>
        <v/>
      </c>
      <c r="P729" s="96" t="str">
        <f>'SlNr für Antrag §24a'!AP725</f>
        <v/>
      </c>
      <c r="R729" s="143"/>
      <c r="S729" s="143"/>
      <c r="T729" s="143"/>
      <c r="U729" s="143"/>
      <c r="V729" s="143"/>
      <c r="W729" s="143"/>
      <c r="X729" s="143"/>
      <c r="Y729" s="143"/>
      <c r="Z729" s="143"/>
      <c r="AA729" s="143"/>
    </row>
    <row r="730" spans="1:27" ht="22.8" x14ac:dyDescent="0.25">
      <c r="A730" s="70">
        <f>'SlNr für Antrag §24a'!B726</f>
        <v>35501</v>
      </c>
      <c r="B730" s="70" t="str">
        <f>'SlNr für Antrag §24a'!C726</f>
        <v>91</v>
      </c>
      <c r="C730" s="70" t="str">
        <f>IF('SlNr für Antrag §24a'!D726&lt;&gt;"",'SlNr für Antrag §24a'!D726,"")</f>
        <v>g</v>
      </c>
      <c r="D730" s="70" t="str">
        <f>'SlNr für Antrag §24a'!H726</f>
        <v>Zinkschlamm</v>
      </c>
      <c r="E730" s="70" t="str">
        <f>'SlNr für Antrag §24a'!I726</f>
        <v>verfestigt, immobilisiert oder stabilisiert</v>
      </c>
      <c r="F730" s="69" t="str">
        <f>IF(AND('SlNr für Antrag §24a'!S726="x",'SlNr für Antrag §24a'!T726="x"),'SlNr für Antrag §24a'!U726,IF('SlNr für Antrag §24a'!S726="x","--",IF('SlNr für Antrag §24a'!T726="x",'SlNr für Antrag §24a'!U726,"**")))</f>
        <v>**</v>
      </c>
      <c r="G730" s="69" t="str">
        <f>(IF('SlNr für Antrag §24a'!AL726&lt;&gt;"",'SlNr für Antrag §24a'!AL726&amp;K730,IF(K730&lt;&gt;"",K730,IF('SlNr für Antrag §24a'!V726="X","?","**"))))</f>
        <v>**</v>
      </c>
      <c r="H730" s="131"/>
      <c r="I730" s="124"/>
      <c r="J730" s="118">
        <f>'SlNr für Antrag §24a'!AM726</f>
        <v>0</v>
      </c>
      <c r="K730" s="121"/>
      <c r="L730" s="121" t="str">
        <f>'SlNr für Antrag §24a'!AT726</f>
        <v>Ja</v>
      </c>
      <c r="M730" s="161" t="str">
        <f>'SlNr für Antrag §24a'!AV726</f>
        <v>-</v>
      </c>
      <c r="N730" s="157" t="str">
        <f>IF('SlNr für Antrag §24a'!AU726&gt;0,"Wird auto. genehmigt!","")</f>
        <v/>
      </c>
      <c r="P730" s="96" t="str">
        <f>'SlNr für Antrag §24a'!AP726</f>
        <v/>
      </c>
      <c r="R730" s="143"/>
      <c r="S730" s="143"/>
      <c r="T730" s="143"/>
      <c r="U730" s="143"/>
      <c r="V730" s="143"/>
      <c r="W730" s="143"/>
      <c r="X730" s="143"/>
      <c r="Y730" s="143"/>
      <c r="Z730" s="143"/>
      <c r="AA730" s="143"/>
    </row>
    <row r="731" spans="1:27" x14ac:dyDescent="0.25">
      <c r="A731" s="70">
        <f>'SlNr für Antrag §24a'!B727</f>
        <v>35502</v>
      </c>
      <c r="B731" s="70" t="str">
        <f>'SlNr für Antrag §24a'!C727</f>
        <v/>
      </c>
      <c r="C731" s="70" t="str">
        <f>IF('SlNr für Antrag §24a'!D727&lt;&gt;"",'SlNr für Antrag §24a'!D727,"")</f>
        <v>g</v>
      </c>
      <c r="D731" s="70" t="str">
        <f>'SlNr für Antrag §24a'!H727</f>
        <v>Metallschleifschlamm</v>
      </c>
      <c r="E731" s="70" t="str">
        <f>'SlNr für Antrag §24a'!I727</f>
        <v xml:space="preserve"> </v>
      </c>
      <c r="F731" s="69" t="str">
        <f>IF(AND('SlNr für Antrag §24a'!S727="x",'SlNr für Antrag §24a'!T727="x"),'SlNr für Antrag §24a'!U727,IF('SlNr für Antrag §24a'!S727="x","--",IF('SlNr für Antrag §24a'!T727="x",'SlNr für Antrag §24a'!U727,"**")))</f>
        <v>**</v>
      </c>
      <c r="G731" s="69" t="str">
        <f>(IF('SlNr für Antrag §24a'!AL727&lt;&gt;"",'SlNr für Antrag §24a'!AL727&amp;K731,IF(K731&lt;&gt;"",K731,IF('SlNr für Antrag §24a'!V727="X","?","**"))))</f>
        <v>**</v>
      </c>
      <c r="H731" s="131"/>
      <c r="I731" s="124"/>
      <c r="J731" s="118">
        <f>'SlNr für Antrag §24a'!AM727</f>
        <v>0</v>
      </c>
      <c r="K731" s="121"/>
      <c r="L731" s="121" t="str">
        <f>'SlNr für Antrag §24a'!AT727</f>
        <v>Ja</v>
      </c>
      <c r="M731" s="161" t="str">
        <f>'SlNr für Antrag §24a'!AV727</f>
        <v>-</v>
      </c>
      <c r="N731" s="157" t="str">
        <f>IF('SlNr für Antrag §24a'!AU727&gt;0,"Wird auto. genehmigt!","")</f>
        <v/>
      </c>
      <c r="P731" s="96" t="str">
        <f>'SlNr für Antrag §24a'!AP727</f>
        <v/>
      </c>
      <c r="R731" s="143"/>
      <c r="S731" s="143"/>
      <c r="T731" s="143"/>
      <c r="U731" s="143"/>
      <c r="V731" s="143"/>
      <c r="W731" s="143"/>
      <c r="X731" s="143"/>
      <c r="Y731" s="143"/>
      <c r="Z731" s="143"/>
      <c r="AA731" s="143"/>
    </row>
    <row r="732" spans="1:27" ht="22.8" x14ac:dyDescent="0.25">
      <c r="A732" s="70">
        <f>'SlNr für Antrag §24a'!B728</f>
        <v>35502</v>
      </c>
      <c r="B732" s="70" t="str">
        <f>'SlNr für Antrag §24a'!C728</f>
        <v>91</v>
      </c>
      <c r="C732" s="70" t="str">
        <f>IF('SlNr für Antrag §24a'!D728&lt;&gt;"",'SlNr für Antrag §24a'!D728,"")</f>
        <v>g</v>
      </c>
      <c r="D732" s="70" t="str">
        <f>'SlNr für Antrag §24a'!H728</f>
        <v>Metallschleifschlamm</v>
      </c>
      <c r="E732" s="70" t="str">
        <f>'SlNr für Antrag §24a'!I728</f>
        <v>verfestigt, immobilisiert oder stabilisiert</v>
      </c>
      <c r="F732" s="69" t="str">
        <f>IF(AND('SlNr für Antrag §24a'!S728="x",'SlNr für Antrag §24a'!T728="x"),'SlNr für Antrag §24a'!U728,IF('SlNr für Antrag §24a'!S728="x","--",IF('SlNr für Antrag §24a'!T728="x",'SlNr für Antrag §24a'!U728,"**")))</f>
        <v>**</v>
      </c>
      <c r="G732" s="69" t="str">
        <f>(IF('SlNr für Antrag §24a'!AL728&lt;&gt;"",'SlNr für Antrag §24a'!AL728&amp;K732,IF(K732&lt;&gt;"",K732,IF('SlNr für Antrag §24a'!V728="X","?","**"))))</f>
        <v>**</v>
      </c>
      <c r="H732" s="131"/>
      <c r="I732" s="124"/>
      <c r="J732" s="118">
        <f>'SlNr für Antrag §24a'!AM728</f>
        <v>0</v>
      </c>
      <c r="K732" s="121"/>
      <c r="L732" s="121" t="str">
        <f>'SlNr für Antrag §24a'!AT728</f>
        <v>Ja</v>
      </c>
      <c r="M732" s="161" t="str">
        <f>'SlNr für Antrag §24a'!AV728</f>
        <v>-</v>
      </c>
      <c r="N732" s="157" t="str">
        <f>IF('SlNr für Antrag §24a'!AU728&gt;0,"Wird auto. genehmigt!","")</f>
        <v/>
      </c>
      <c r="P732" s="96" t="str">
        <f>'SlNr für Antrag §24a'!AP728</f>
        <v/>
      </c>
      <c r="R732" s="143"/>
      <c r="S732" s="143"/>
      <c r="T732" s="143"/>
      <c r="U732" s="143"/>
      <c r="V732" s="143"/>
      <c r="W732" s="143"/>
      <c r="X732" s="143"/>
      <c r="Y732" s="143"/>
      <c r="Z732" s="143"/>
      <c r="AA732" s="143"/>
    </row>
    <row r="733" spans="1:27" x14ac:dyDescent="0.25">
      <c r="A733" s="70">
        <f>'SlNr für Antrag §24a'!B729</f>
        <v>35503</v>
      </c>
      <c r="B733" s="70" t="str">
        <f>'SlNr für Antrag §24a'!C729</f>
        <v/>
      </c>
      <c r="C733" s="70" t="str">
        <f>IF('SlNr für Antrag §24a'!D729&lt;&gt;"",'SlNr für Antrag §24a'!D729,"")</f>
        <v>g</v>
      </c>
      <c r="D733" s="70" t="str">
        <f>'SlNr für Antrag §24a'!H729</f>
        <v>Bleischlamm</v>
      </c>
      <c r="E733" s="70" t="str">
        <f>'SlNr für Antrag §24a'!I729</f>
        <v xml:space="preserve"> </v>
      </c>
      <c r="F733" s="69" t="str">
        <f>IF(AND('SlNr für Antrag §24a'!S729="x",'SlNr für Antrag §24a'!T729="x"),'SlNr für Antrag §24a'!U729,IF('SlNr für Antrag §24a'!S729="x","--",IF('SlNr für Antrag §24a'!T729="x",'SlNr für Antrag §24a'!U729,"**")))</f>
        <v>**</v>
      </c>
      <c r="G733" s="69" t="str">
        <f>(IF('SlNr für Antrag §24a'!AL729&lt;&gt;"",'SlNr für Antrag §24a'!AL729&amp;K733,IF(K733&lt;&gt;"",K733,IF('SlNr für Antrag §24a'!V729="X","?","**"))))</f>
        <v>**</v>
      </c>
      <c r="H733" s="131"/>
      <c r="I733" s="124"/>
      <c r="J733" s="118">
        <f>'SlNr für Antrag §24a'!AM729</f>
        <v>0</v>
      </c>
      <c r="K733" s="121"/>
      <c r="L733" s="121" t="str">
        <f>'SlNr für Antrag §24a'!AT729</f>
        <v>Ja</v>
      </c>
      <c r="M733" s="161" t="str">
        <f>'SlNr für Antrag §24a'!AV729</f>
        <v>-</v>
      </c>
      <c r="N733" s="157" t="str">
        <f>IF('SlNr für Antrag §24a'!AU729&gt;0,"Wird auto. genehmigt!","")</f>
        <v/>
      </c>
      <c r="P733" s="96" t="str">
        <f>'SlNr für Antrag §24a'!AP729</f>
        <v/>
      </c>
      <c r="R733" s="143"/>
      <c r="S733" s="143"/>
      <c r="T733" s="143"/>
      <c r="U733" s="143"/>
      <c r="V733" s="143"/>
      <c r="W733" s="143"/>
      <c r="X733" s="143"/>
      <c r="Y733" s="143"/>
      <c r="Z733" s="143"/>
      <c r="AA733" s="143"/>
    </row>
    <row r="734" spans="1:27" x14ac:dyDescent="0.25">
      <c r="A734" s="70">
        <f>'SlNr für Antrag §24a'!B730</f>
        <v>35503</v>
      </c>
      <c r="B734" s="70" t="str">
        <f>'SlNr für Antrag §24a'!C730</f>
        <v>88</v>
      </c>
      <c r="C734" s="70" t="str">
        <f>IF('SlNr für Antrag §24a'!D730&lt;&gt;"",'SlNr für Antrag §24a'!D730,"")</f>
        <v/>
      </c>
      <c r="D734" s="70" t="str">
        <f>'SlNr für Antrag §24a'!H730</f>
        <v>Bleischlamm</v>
      </c>
      <c r="E734" s="70" t="str">
        <f>'SlNr für Antrag §24a'!I730</f>
        <v>ausgestuft</v>
      </c>
      <c r="F734" s="69" t="str">
        <f>IF(AND('SlNr für Antrag §24a'!S730="x",'SlNr für Antrag §24a'!T730="x"),'SlNr für Antrag §24a'!U730,IF('SlNr für Antrag §24a'!S730="x","--",IF('SlNr für Antrag §24a'!T730="x",'SlNr für Antrag §24a'!U730,"**")))</f>
        <v>**</v>
      </c>
      <c r="G734" s="69" t="str">
        <f>(IF('SlNr für Antrag §24a'!AL730&lt;&gt;"",'SlNr für Antrag §24a'!AL730&amp;K734,IF(K734&lt;&gt;"",K734,IF('SlNr für Antrag §24a'!V730="X","?","**"))))</f>
        <v>**</v>
      </c>
      <c r="H734" s="131"/>
      <c r="I734" s="124"/>
      <c r="J734" s="118">
        <f>'SlNr für Antrag §24a'!AM730</f>
        <v>0</v>
      </c>
      <c r="K734" s="121"/>
      <c r="L734" s="121" t="str">
        <f>'SlNr für Antrag §24a'!AT730</f>
        <v>Ja</v>
      </c>
      <c r="M734" s="161" t="str">
        <f>'SlNr für Antrag §24a'!AV730</f>
        <v>-</v>
      </c>
      <c r="N734" s="157" t="str">
        <f>IF('SlNr für Antrag §24a'!AU730&gt;0,"Wird auto. genehmigt!","")</f>
        <v/>
      </c>
      <c r="P734" s="96" t="str">
        <f>'SlNr für Antrag §24a'!AP730</f>
        <v/>
      </c>
      <c r="R734" s="143"/>
      <c r="S734" s="143"/>
      <c r="T734" s="143"/>
      <c r="U734" s="143"/>
      <c r="V734" s="143"/>
      <c r="W734" s="143"/>
      <c r="X734" s="143"/>
      <c r="Y734" s="143"/>
      <c r="Z734" s="143"/>
      <c r="AA734" s="143"/>
    </row>
    <row r="735" spans="1:27" ht="22.8" x14ac:dyDescent="0.25">
      <c r="A735" s="70">
        <f>'SlNr für Antrag §24a'!B731</f>
        <v>35503</v>
      </c>
      <c r="B735" s="70" t="str">
        <f>'SlNr für Antrag §24a'!C731</f>
        <v>91</v>
      </c>
      <c r="C735" s="70" t="str">
        <f>IF('SlNr für Antrag §24a'!D731&lt;&gt;"",'SlNr für Antrag §24a'!D731,"")</f>
        <v>g</v>
      </c>
      <c r="D735" s="70" t="str">
        <f>'SlNr für Antrag §24a'!H731</f>
        <v>Bleischlamm</v>
      </c>
      <c r="E735" s="70" t="str">
        <f>'SlNr für Antrag §24a'!I731</f>
        <v>verfestigt, immobilisiert oder stabilisiert</v>
      </c>
      <c r="F735" s="69" t="str">
        <f>IF(AND('SlNr für Antrag §24a'!S731="x",'SlNr für Antrag §24a'!T731="x"),'SlNr für Antrag §24a'!U731,IF('SlNr für Antrag §24a'!S731="x","--",IF('SlNr für Antrag §24a'!T731="x",'SlNr für Antrag §24a'!U731,"**")))</f>
        <v>**</v>
      </c>
      <c r="G735" s="69" t="str">
        <f>(IF('SlNr für Antrag §24a'!AL731&lt;&gt;"",'SlNr für Antrag §24a'!AL731&amp;K735,IF(K735&lt;&gt;"",K735,IF('SlNr für Antrag §24a'!V731="X","?","**"))))</f>
        <v>**</v>
      </c>
      <c r="H735" s="131"/>
      <c r="I735" s="124"/>
      <c r="J735" s="118">
        <f>'SlNr für Antrag §24a'!AM731</f>
        <v>0</v>
      </c>
      <c r="K735" s="121"/>
      <c r="L735" s="121" t="str">
        <f>'SlNr für Antrag §24a'!AT731</f>
        <v>Ja</v>
      </c>
      <c r="M735" s="161" t="str">
        <f>'SlNr für Antrag §24a'!AV731</f>
        <v>-</v>
      </c>
      <c r="N735" s="157" t="str">
        <f>IF('SlNr für Antrag §24a'!AU731&gt;0,"Wird auto. genehmigt!","")</f>
        <v/>
      </c>
      <c r="P735" s="96" t="str">
        <f>'SlNr für Antrag §24a'!AP731</f>
        <v/>
      </c>
      <c r="R735" s="143"/>
      <c r="S735" s="143"/>
      <c r="T735" s="143"/>
      <c r="U735" s="143"/>
      <c r="V735" s="143"/>
      <c r="W735" s="143"/>
      <c r="X735" s="143"/>
      <c r="Y735" s="143"/>
      <c r="Z735" s="143"/>
      <c r="AA735" s="143"/>
    </row>
    <row r="736" spans="1:27" x14ac:dyDescent="0.25">
      <c r="A736" s="70">
        <f>'SlNr für Antrag §24a'!B732</f>
        <v>35504</v>
      </c>
      <c r="B736" s="70" t="str">
        <f>'SlNr für Antrag §24a'!C732</f>
        <v/>
      </c>
      <c r="C736" s="70" t="str">
        <f>IF('SlNr für Antrag §24a'!D732&lt;&gt;"",'SlNr für Antrag §24a'!D732,"")</f>
        <v/>
      </c>
      <c r="D736" s="70" t="str">
        <f>'SlNr für Antrag §24a'!H732</f>
        <v>Zinnschlamm</v>
      </c>
      <c r="E736" s="70" t="str">
        <f>'SlNr für Antrag §24a'!I732</f>
        <v xml:space="preserve"> </v>
      </c>
      <c r="F736" s="69" t="str">
        <f>IF(AND('SlNr für Antrag §24a'!S732="x",'SlNr für Antrag §24a'!T732="x"),'SlNr für Antrag §24a'!U732,IF('SlNr für Antrag §24a'!S732="x","--",IF('SlNr für Antrag §24a'!T732="x",'SlNr für Antrag §24a'!U732,"**")))</f>
        <v>--</v>
      </c>
      <c r="G736" s="69" t="str">
        <f>(IF('SlNr für Antrag §24a'!AL732&lt;&gt;"",'SlNr für Antrag §24a'!AL732&amp;K736,IF(K736&lt;&gt;"",K736,IF('SlNr für Antrag §24a'!V732="X","?","**"))))</f>
        <v>**</v>
      </c>
      <c r="H736" s="131"/>
      <c r="I736" s="124"/>
      <c r="J736" s="118">
        <f>'SlNr für Antrag §24a'!AM732</f>
        <v>0</v>
      </c>
      <c r="K736" s="121"/>
      <c r="L736" s="121" t="str">
        <f>'SlNr für Antrag §24a'!AT732</f>
        <v>Nein</v>
      </c>
      <c r="M736" s="161" t="str">
        <f>'SlNr für Antrag §24a'!AV732</f>
        <v>-</v>
      </c>
      <c r="N736" s="157" t="str">
        <f>IF('SlNr für Antrag §24a'!AU732&gt;0,"Wird auto. genehmigt!","")</f>
        <v/>
      </c>
      <c r="P736" s="96" t="str">
        <f>'SlNr für Antrag §24a'!AP732</f>
        <v>X</v>
      </c>
      <c r="R736" s="143"/>
      <c r="S736" s="143"/>
      <c r="T736" s="143"/>
      <c r="U736" s="143"/>
      <c r="V736" s="143"/>
      <c r="W736" s="143"/>
      <c r="X736" s="143"/>
      <c r="Y736" s="143"/>
      <c r="Z736" s="143"/>
      <c r="AA736" s="143"/>
    </row>
    <row r="737" spans="1:27" ht="22.8" x14ac:dyDescent="0.25">
      <c r="A737" s="70">
        <f>'SlNr für Antrag §24a'!B733</f>
        <v>35504</v>
      </c>
      <c r="B737" s="70" t="str">
        <f>'SlNr für Antrag §24a'!C733</f>
        <v>91</v>
      </c>
      <c r="C737" s="70" t="str">
        <f>IF('SlNr für Antrag §24a'!D733&lt;&gt;"",'SlNr für Antrag §24a'!D733,"")</f>
        <v/>
      </c>
      <c r="D737" s="70" t="str">
        <f>'SlNr für Antrag §24a'!H733</f>
        <v>Zinnschlamm</v>
      </c>
      <c r="E737" s="70" t="str">
        <f>'SlNr für Antrag §24a'!I733</f>
        <v>verfestigt, immobilisiert oder stabilisiert</v>
      </c>
      <c r="F737" s="69" t="str">
        <f>IF(AND('SlNr für Antrag §24a'!S733="x",'SlNr für Antrag §24a'!T733="x"),'SlNr für Antrag §24a'!U733,IF('SlNr für Antrag §24a'!S733="x","--",IF('SlNr für Antrag §24a'!T733="x",'SlNr für Antrag §24a'!U733,"**")))</f>
        <v>**</v>
      </c>
      <c r="G737" s="69" t="str">
        <f>(IF('SlNr für Antrag §24a'!AL733&lt;&gt;"",'SlNr für Antrag §24a'!AL733&amp;K737,IF(K737&lt;&gt;"",K737,IF('SlNr für Antrag §24a'!V733="X","?","**"))))</f>
        <v>**</v>
      </c>
      <c r="H737" s="131"/>
      <c r="I737" s="124"/>
      <c r="J737" s="118">
        <f>'SlNr für Antrag §24a'!AM733</f>
        <v>0</v>
      </c>
      <c r="K737" s="121"/>
      <c r="L737" s="121" t="str">
        <f>'SlNr für Antrag §24a'!AT733</f>
        <v>Ja</v>
      </c>
      <c r="M737" s="161" t="str">
        <f>'SlNr für Antrag §24a'!AV733</f>
        <v>-</v>
      </c>
      <c r="N737" s="157" t="str">
        <f>IF('SlNr für Antrag §24a'!AU733&gt;0,"Wird auto. genehmigt!","")</f>
        <v/>
      </c>
      <c r="P737" s="96" t="str">
        <f>'SlNr für Antrag §24a'!AP733</f>
        <v/>
      </c>
      <c r="R737" s="143"/>
      <c r="S737" s="143"/>
      <c r="T737" s="143"/>
      <c r="U737" s="143"/>
      <c r="V737" s="143"/>
      <c r="W737" s="143"/>
      <c r="X737" s="143"/>
      <c r="Y737" s="143"/>
      <c r="Z737" s="143"/>
      <c r="AA737" s="143"/>
    </row>
    <row r="738" spans="1:27" x14ac:dyDescent="0.25">
      <c r="A738" s="70">
        <f>'SlNr für Antrag §24a'!B734</f>
        <v>35505</v>
      </c>
      <c r="B738" s="70" t="str">
        <f>'SlNr für Antrag §24a'!C734</f>
        <v/>
      </c>
      <c r="C738" s="70" t="str">
        <f>IF('SlNr für Antrag §24a'!D734&lt;&gt;"",'SlNr für Antrag §24a'!D734,"")</f>
        <v>g</v>
      </c>
      <c r="D738" s="70" t="str">
        <f>'SlNr für Antrag §24a'!H734</f>
        <v>Anodenschlamm</v>
      </c>
      <c r="E738" s="70" t="str">
        <f>'SlNr für Antrag §24a'!I734</f>
        <v xml:space="preserve"> </v>
      </c>
      <c r="F738" s="69" t="str">
        <f>IF(AND('SlNr für Antrag §24a'!S734="x",'SlNr für Antrag §24a'!T734="x"),'SlNr für Antrag §24a'!U734,IF('SlNr für Antrag §24a'!S734="x","--",IF('SlNr für Antrag §24a'!T734="x",'SlNr für Antrag §24a'!U734,"**")))</f>
        <v>**</v>
      </c>
      <c r="G738" s="69" t="str">
        <f>(IF('SlNr für Antrag §24a'!AL734&lt;&gt;"",'SlNr für Antrag §24a'!AL734&amp;K738,IF(K738&lt;&gt;"",K738,IF('SlNr für Antrag §24a'!V734="X","?","**"))))</f>
        <v>**</v>
      </c>
      <c r="H738" s="131"/>
      <c r="I738" s="124"/>
      <c r="J738" s="118">
        <f>'SlNr für Antrag §24a'!AM734</f>
        <v>0</v>
      </c>
      <c r="K738" s="121"/>
      <c r="L738" s="121" t="str">
        <f>'SlNr für Antrag §24a'!AT734</f>
        <v>Ja</v>
      </c>
      <c r="M738" s="161" t="str">
        <f>'SlNr für Antrag §24a'!AV734</f>
        <v>-</v>
      </c>
      <c r="N738" s="157" t="str">
        <f>IF('SlNr für Antrag §24a'!AU734&gt;0,"Wird auto. genehmigt!","")</f>
        <v/>
      </c>
      <c r="P738" s="96" t="str">
        <f>'SlNr für Antrag §24a'!AP734</f>
        <v/>
      </c>
      <c r="R738" s="143"/>
      <c r="S738" s="143"/>
      <c r="T738" s="143"/>
      <c r="U738" s="143"/>
      <c r="V738" s="143"/>
      <c r="W738" s="143"/>
      <c r="X738" s="143"/>
      <c r="Y738" s="143"/>
      <c r="Z738" s="143"/>
      <c r="AA738" s="143"/>
    </row>
    <row r="739" spans="1:27" x14ac:dyDescent="0.25">
      <c r="A739" s="70">
        <f>'SlNr für Antrag §24a'!B735</f>
        <v>35505</v>
      </c>
      <c r="B739" s="70" t="str">
        <f>'SlNr für Antrag §24a'!C735</f>
        <v>88</v>
      </c>
      <c r="C739" s="70" t="str">
        <f>IF('SlNr für Antrag §24a'!D735&lt;&gt;"",'SlNr für Antrag §24a'!D735,"")</f>
        <v/>
      </c>
      <c r="D739" s="70" t="str">
        <f>'SlNr für Antrag §24a'!H735</f>
        <v>Anodenschlamm</v>
      </c>
      <c r="E739" s="70" t="str">
        <f>'SlNr für Antrag §24a'!I735</f>
        <v>ausgestuft</v>
      </c>
      <c r="F739" s="69" t="str">
        <f>IF(AND('SlNr für Antrag §24a'!S735="x",'SlNr für Antrag §24a'!T735="x"),'SlNr für Antrag §24a'!U735,IF('SlNr für Antrag §24a'!S735="x","--",IF('SlNr für Antrag §24a'!T735="x",'SlNr für Antrag §24a'!U735,"**")))</f>
        <v>**</v>
      </c>
      <c r="G739" s="69" t="str">
        <f>(IF('SlNr für Antrag §24a'!AL735&lt;&gt;"",'SlNr für Antrag §24a'!AL735&amp;K739,IF(K739&lt;&gt;"",K739,IF('SlNr für Antrag §24a'!V735="X","?","**"))))</f>
        <v>**</v>
      </c>
      <c r="H739" s="131"/>
      <c r="I739" s="124"/>
      <c r="J739" s="118">
        <f>'SlNr für Antrag §24a'!AM735</f>
        <v>0</v>
      </c>
      <c r="K739" s="121"/>
      <c r="L739" s="121" t="str">
        <f>'SlNr für Antrag §24a'!AT735</f>
        <v>Ja</v>
      </c>
      <c r="M739" s="161" t="str">
        <f>'SlNr für Antrag §24a'!AV735</f>
        <v>-</v>
      </c>
      <c r="N739" s="157" t="str">
        <f>IF('SlNr für Antrag §24a'!AU735&gt;0,"Wird auto. genehmigt!","")</f>
        <v/>
      </c>
      <c r="P739" s="96" t="str">
        <f>'SlNr für Antrag §24a'!AP735</f>
        <v/>
      </c>
      <c r="R739" s="143"/>
      <c r="S739" s="143"/>
      <c r="T739" s="143"/>
      <c r="U739" s="143"/>
      <c r="V739" s="143"/>
      <c r="W739" s="143"/>
      <c r="X739" s="143"/>
      <c r="Y739" s="143"/>
      <c r="Z739" s="143"/>
      <c r="AA739" s="143"/>
    </row>
    <row r="740" spans="1:27" ht="22.8" x14ac:dyDescent="0.25">
      <c r="A740" s="70">
        <f>'SlNr für Antrag §24a'!B736</f>
        <v>35505</v>
      </c>
      <c r="B740" s="70" t="str">
        <f>'SlNr für Antrag §24a'!C736</f>
        <v>91</v>
      </c>
      <c r="C740" s="70" t="str">
        <f>IF('SlNr für Antrag §24a'!D736&lt;&gt;"",'SlNr für Antrag §24a'!D736,"")</f>
        <v>g</v>
      </c>
      <c r="D740" s="70" t="str">
        <f>'SlNr für Antrag §24a'!H736</f>
        <v>Anodenschlamm</v>
      </c>
      <c r="E740" s="70" t="str">
        <f>'SlNr für Antrag §24a'!I736</f>
        <v>verfestigt, immobilisiert oder stabilisiert</v>
      </c>
      <c r="F740" s="69" t="str">
        <f>IF(AND('SlNr für Antrag §24a'!S736="x",'SlNr für Antrag §24a'!T736="x"),'SlNr für Antrag §24a'!U736,IF('SlNr für Antrag §24a'!S736="x","--",IF('SlNr für Antrag §24a'!T736="x",'SlNr für Antrag §24a'!U736,"**")))</f>
        <v>**</v>
      </c>
      <c r="G740" s="69" t="str">
        <f>(IF('SlNr für Antrag §24a'!AL736&lt;&gt;"",'SlNr für Antrag §24a'!AL736&amp;K740,IF(K740&lt;&gt;"",K740,IF('SlNr für Antrag §24a'!V736="X","?","**"))))</f>
        <v>**</v>
      </c>
      <c r="H740" s="131"/>
      <c r="I740" s="124"/>
      <c r="J740" s="118">
        <f>'SlNr für Antrag §24a'!AM736</f>
        <v>0</v>
      </c>
      <c r="K740" s="121"/>
      <c r="L740" s="121" t="str">
        <f>'SlNr für Antrag §24a'!AT736</f>
        <v>Ja</v>
      </c>
      <c r="M740" s="161" t="str">
        <f>'SlNr für Antrag §24a'!AV736</f>
        <v>-</v>
      </c>
      <c r="N740" s="157" t="str">
        <f>IF('SlNr für Antrag §24a'!AU736&gt;0,"Wird auto. genehmigt!","")</f>
        <v/>
      </c>
      <c r="P740" s="96" t="str">
        <f>'SlNr für Antrag §24a'!AP736</f>
        <v/>
      </c>
      <c r="R740" s="143"/>
      <c r="S740" s="143"/>
      <c r="T740" s="143"/>
      <c r="U740" s="143"/>
      <c r="V740" s="143"/>
      <c r="W740" s="143"/>
      <c r="X740" s="143"/>
      <c r="Y740" s="143"/>
      <c r="Z740" s="143"/>
      <c r="AA740" s="143"/>
    </row>
    <row r="741" spans="1:27" x14ac:dyDescent="0.25">
      <c r="A741" s="70">
        <f>'SlNr für Antrag §24a'!B737</f>
        <v>35506</v>
      </c>
      <c r="B741" s="70" t="str">
        <f>'SlNr für Antrag §24a'!C737</f>
        <v/>
      </c>
      <c r="C741" s="70" t="str">
        <f>IF('SlNr für Antrag §24a'!D737&lt;&gt;"",'SlNr für Antrag §24a'!D737,"")</f>
        <v>g</v>
      </c>
      <c r="D741" s="70" t="str">
        <f>'SlNr für Antrag §24a'!H737</f>
        <v>sonstige Metallschlämme</v>
      </c>
      <c r="E741" s="70" t="str">
        <f>'SlNr für Antrag §24a'!I737</f>
        <v xml:space="preserve"> </v>
      </c>
      <c r="F741" s="69" t="str">
        <f>IF(AND('SlNr für Antrag §24a'!S737="x",'SlNr für Antrag §24a'!T737="x"),'SlNr für Antrag §24a'!U737,IF('SlNr für Antrag §24a'!S737="x","--",IF('SlNr für Antrag §24a'!T737="x",'SlNr für Antrag §24a'!U737,"**")))</f>
        <v>**</v>
      </c>
      <c r="G741" s="69" t="str">
        <f>(IF('SlNr für Antrag §24a'!AL737&lt;&gt;"",'SlNr für Antrag §24a'!AL737&amp;K741,IF(K741&lt;&gt;"",K741,IF('SlNr für Antrag §24a'!V737="X","?","**"))))</f>
        <v>**</v>
      </c>
      <c r="H741" s="131"/>
      <c r="I741" s="124"/>
      <c r="J741" s="118">
        <f>'SlNr für Antrag §24a'!AM737</f>
        <v>0</v>
      </c>
      <c r="K741" s="121"/>
      <c r="L741" s="121" t="str">
        <f>'SlNr für Antrag §24a'!AT737</f>
        <v>Ja</v>
      </c>
      <c r="M741" s="161" t="str">
        <f>'SlNr für Antrag §24a'!AV737</f>
        <v>-</v>
      </c>
      <c r="N741" s="157" t="str">
        <f>IF('SlNr für Antrag §24a'!AU737&gt;0,"Wird auto. genehmigt!","")</f>
        <v/>
      </c>
      <c r="P741" s="96" t="str">
        <f>'SlNr für Antrag §24a'!AP737</f>
        <v/>
      </c>
      <c r="R741" s="143"/>
      <c r="S741" s="143"/>
      <c r="T741" s="143"/>
      <c r="U741" s="143"/>
      <c r="V741" s="143"/>
      <c r="W741" s="143"/>
      <c r="X741" s="143"/>
      <c r="Y741" s="143"/>
      <c r="Z741" s="143"/>
      <c r="AA741" s="143"/>
    </row>
    <row r="742" spans="1:27" x14ac:dyDescent="0.25">
      <c r="A742" s="70">
        <f>'SlNr für Antrag §24a'!B738</f>
        <v>35506</v>
      </c>
      <c r="B742" s="70" t="str">
        <f>'SlNr für Antrag §24a'!C738</f>
        <v>88</v>
      </c>
      <c r="C742" s="70" t="str">
        <f>IF('SlNr für Antrag §24a'!D738&lt;&gt;"",'SlNr für Antrag §24a'!D738,"")</f>
        <v/>
      </c>
      <c r="D742" s="70" t="str">
        <f>'SlNr für Antrag §24a'!H738</f>
        <v>sonstige Metallschlämme</v>
      </c>
      <c r="E742" s="70" t="str">
        <f>'SlNr für Antrag §24a'!I738</f>
        <v>ausgestuft</v>
      </c>
      <c r="F742" s="69" t="str">
        <f>IF(AND('SlNr für Antrag §24a'!S738="x",'SlNr für Antrag §24a'!T738="x"),'SlNr für Antrag §24a'!U738,IF('SlNr für Antrag §24a'!S738="x","--",IF('SlNr für Antrag §24a'!T738="x",'SlNr für Antrag §24a'!U738,"**")))</f>
        <v>**</v>
      </c>
      <c r="G742" s="69" t="str">
        <f>(IF('SlNr für Antrag §24a'!AL738&lt;&gt;"",'SlNr für Antrag §24a'!AL738&amp;K742,IF(K742&lt;&gt;"",K742,IF('SlNr für Antrag §24a'!V738="X","?","**"))))</f>
        <v>**</v>
      </c>
      <c r="H742" s="131"/>
      <c r="I742" s="124"/>
      <c r="J742" s="118">
        <f>'SlNr für Antrag §24a'!AM738</f>
        <v>0</v>
      </c>
      <c r="K742" s="121"/>
      <c r="L742" s="121" t="str">
        <f>'SlNr für Antrag §24a'!AT738</f>
        <v>Ja</v>
      </c>
      <c r="M742" s="161" t="str">
        <f>'SlNr für Antrag §24a'!AV738</f>
        <v>-</v>
      </c>
      <c r="N742" s="157" t="str">
        <f>IF('SlNr für Antrag §24a'!AU738&gt;0,"Wird auto. genehmigt!","")</f>
        <v/>
      </c>
      <c r="P742" s="96" t="str">
        <f>'SlNr für Antrag §24a'!AP738</f>
        <v/>
      </c>
      <c r="R742" s="143"/>
      <c r="S742" s="143"/>
      <c r="T742" s="143"/>
      <c r="U742" s="143"/>
      <c r="V742" s="143"/>
      <c r="W742" s="143"/>
      <c r="X742" s="143"/>
      <c r="Y742" s="143"/>
      <c r="Z742" s="143"/>
      <c r="AA742" s="143"/>
    </row>
    <row r="743" spans="1:27" ht="22.8" x14ac:dyDescent="0.25">
      <c r="A743" s="70">
        <f>'SlNr für Antrag §24a'!B739</f>
        <v>35506</v>
      </c>
      <c r="B743" s="70" t="str">
        <f>'SlNr für Antrag §24a'!C739</f>
        <v>91</v>
      </c>
      <c r="C743" s="70" t="str">
        <f>IF('SlNr für Antrag §24a'!D739&lt;&gt;"",'SlNr für Antrag §24a'!D739,"")</f>
        <v>g</v>
      </c>
      <c r="D743" s="70" t="str">
        <f>'SlNr für Antrag §24a'!H739</f>
        <v>sonstige Metallschlämme</v>
      </c>
      <c r="E743" s="70" t="str">
        <f>'SlNr für Antrag §24a'!I739</f>
        <v>verfestigt, immobilisiert oder stabilisiert</v>
      </c>
      <c r="F743" s="69" t="str">
        <f>IF(AND('SlNr für Antrag §24a'!S739="x",'SlNr für Antrag §24a'!T739="x"),'SlNr für Antrag §24a'!U739,IF('SlNr für Antrag §24a'!S739="x","--",IF('SlNr für Antrag §24a'!T739="x",'SlNr für Antrag §24a'!U739,"**")))</f>
        <v>**</v>
      </c>
      <c r="G743" s="69" t="str">
        <f>(IF('SlNr für Antrag §24a'!AL739&lt;&gt;"",'SlNr für Antrag §24a'!AL739&amp;K743,IF(K743&lt;&gt;"",K743,IF('SlNr für Antrag §24a'!V739="X","?","**"))))</f>
        <v>**</v>
      </c>
      <c r="H743" s="131"/>
      <c r="I743" s="124"/>
      <c r="J743" s="118">
        <f>'SlNr für Antrag §24a'!AM739</f>
        <v>0</v>
      </c>
      <c r="K743" s="121"/>
      <c r="L743" s="121" t="str">
        <f>'SlNr für Antrag §24a'!AT739</f>
        <v>Ja</v>
      </c>
      <c r="M743" s="161" t="str">
        <f>'SlNr für Antrag §24a'!AV739</f>
        <v>-</v>
      </c>
      <c r="N743" s="157" t="str">
        <f>IF('SlNr für Antrag §24a'!AU739&gt;0,"Wird auto. genehmigt!","")</f>
        <v/>
      </c>
      <c r="P743" s="96" t="str">
        <f>'SlNr für Antrag §24a'!AP739</f>
        <v/>
      </c>
      <c r="R743" s="143"/>
      <c r="S743" s="143"/>
      <c r="T743" s="143"/>
      <c r="U743" s="143"/>
      <c r="V743" s="143"/>
      <c r="W743" s="143"/>
      <c r="X743" s="143"/>
      <c r="Y743" s="143"/>
      <c r="Z743" s="143"/>
      <c r="AA743" s="143"/>
    </row>
    <row r="744" spans="1:27" ht="22.8" x14ac:dyDescent="0.25">
      <c r="A744" s="70">
        <f>'SlNr für Antrag §24a'!B740</f>
        <v>35507</v>
      </c>
      <c r="B744" s="70" t="str">
        <f>'SlNr für Antrag §24a'!C740</f>
        <v/>
      </c>
      <c r="C744" s="70" t="str">
        <f>IF('SlNr für Antrag §24a'!D740&lt;&gt;"",'SlNr für Antrag §24a'!D740,"")</f>
        <v/>
      </c>
      <c r="D744" s="70" t="str">
        <f>'SlNr für Antrag §24a'!H740</f>
        <v>Metallschleifschlamm, ohne gefahrenrelevante Eigenschaften</v>
      </c>
      <c r="E744" s="70" t="str">
        <f>'SlNr für Antrag §24a'!I740</f>
        <v xml:space="preserve"> </v>
      </c>
      <c r="F744" s="69" t="str">
        <f>IF(AND('SlNr für Antrag §24a'!S740="x",'SlNr für Antrag §24a'!T740="x"),'SlNr für Antrag §24a'!U740,IF('SlNr für Antrag §24a'!S740="x","--",IF('SlNr für Antrag §24a'!T740="x",'SlNr für Antrag §24a'!U740,"**")))</f>
        <v>--</v>
      </c>
      <c r="G744" s="69" t="str">
        <f>(IF('SlNr für Antrag §24a'!AL740&lt;&gt;"",'SlNr für Antrag §24a'!AL740&amp;K744,IF(K744&lt;&gt;"",K744,IF('SlNr für Antrag §24a'!V740="X","?","**"))))</f>
        <v>**</v>
      </c>
      <c r="H744" s="131"/>
      <c r="I744" s="124"/>
      <c r="J744" s="118">
        <f>'SlNr für Antrag §24a'!AM740</f>
        <v>0</v>
      </c>
      <c r="K744" s="121"/>
      <c r="L744" s="121" t="str">
        <f>'SlNr für Antrag §24a'!AT740</f>
        <v>Nein</v>
      </c>
      <c r="M744" s="161" t="str">
        <f>'SlNr für Antrag §24a'!AV740</f>
        <v>-</v>
      </c>
      <c r="N744" s="157" t="str">
        <f>IF('SlNr für Antrag §24a'!AU740&gt;0,"Wird auto. genehmigt!","")</f>
        <v/>
      </c>
      <c r="P744" s="96" t="str">
        <f>'SlNr für Antrag §24a'!AP740</f>
        <v>X</v>
      </c>
      <c r="R744" s="143"/>
      <c r="S744" s="143"/>
      <c r="T744" s="143"/>
      <c r="U744" s="143"/>
      <c r="V744" s="143"/>
      <c r="W744" s="143"/>
      <c r="X744" s="143"/>
      <c r="Y744" s="143"/>
      <c r="Z744" s="143"/>
      <c r="AA744" s="143"/>
    </row>
    <row r="745" spans="1:27" ht="22.8" x14ac:dyDescent="0.25">
      <c r="A745" s="70">
        <f>'SlNr für Antrag §24a'!B741</f>
        <v>35507</v>
      </c>
      <c r="B745" s="70" t="str">
        <f>'SlNr für Antrag §24a'!C741</f>
        <v>91</v>
      </c>
      <c r="C745" s="70" t="str">
        <f>IF('SlNr für Antrag §24a'!D741&lt;&gt;"",'SlNr für Antrag §24a'!D741,"")</f>
        <v/>
      </c>
      <c r="D745" s="70" t="str">
        <f>'SlNr für Antrag §24a'!H741</f>
        <v>Metallschleifschlamm, ohne gefahrenrelevante Eigenschaften</v>
      </c>
      <c r="E745" s="70" t="str">
        <f>'SlNr für Antrag §24a'!I741</f>
        <v>verfestigt, immobilisiert oder stabilisiert</v>
      </c>
      <c r="F745" s="69" t="str">
        <f>IF(AND('SlNr für Antrag §24a'!S741="x",'SlNr für Antrag §24a'!T741="x"),'SlNr für Antrag §24a'!U741,IF('SlNr für Antrag §24a'!S741="x","--",IF('SlNr für Antrag §24a'!T741="x",'SlNr für Antrag §24a'!U741,"**")))</f>
        <v>**</v>
      </c>
      <c r="G745" s="69" t="str">
        <f>(IF('SlNr für Antrag §24a'!AL741&lt;&gt;"",'SlNr für Antrag §24a'!AL741&amp;K745,IF(K745&lt;&gt;"",K745,IF('SlNr für Antrag §24a'!V741="X","?","**"))))</f>
        <v>**</v>
      </c>
      <c r="H745" s="131"/>
      <c r="I745" s="124"/>
      <c r="J745" s="118">
        <f>'SlNr für Antrag §24a'!AM741</f>
        <v>0</v>
      </c>
      <c r="K745" s="121"/>
      <c r="L745" s="121" t="str">
        <f>'SlNr für Antrag §24a'!AT741</f>
        <v>Ja</v>
      </c>
      <c r="M745" s="161" t="str">
        <f>'SlNr für Antrag §24a'!AV741</f>
        <v>-</v>
      </c>
      <c r="N745" s="157" t="str">
        <f>IF('SlNr für Antrag §24a'!AU741&gt;0,"Wird auto. genehmigt!","")</f>
        <v/>
      </c>
      <c r="P745" s="96" t="str">
        <f>'SlNr für Antrag §24a'!AP741</f>
        <v/>
      </c>
      <c r="R745" s="143"/>
      <c r="S745" s="143"/>
      <c r="T745" s="143"/>
      <c r="U745" s="143"/>
      <c r="V745" s="143"/>
      <c r="W745" s="143"/>
      <c r="X745" s="143"/>
      <c r="Y745" s="143"/>
      <c r="Z745" s="143"/>
      <c r="AA745" s="143"/>
    </row>
    <row r="746" spans="1:27" x14ac:dyDescent="0.25">
      <c r="A746" s="70">
        <f>'SlNr für Antrag §24a'!B742</f>
        <v>39903</v>
      </c>
      <c r="B746" s="70" t="str">
        <f>'SlNr für Antrag §24a'!C742</f>
        <v/>
      </c>
      <c r="C746" s="70" t="str">
        <f>IF('SlNr für Antrag §24a'!D742&lt;&gt;"",'SlNr für Antrag §24a'!D742,"")</f>
        <v/>
      </c>
      <c r="D746" s="70" t="str">
        <f>'SlNr für Antrag §24a'!H742</f>
        <v>Steinsalzrückstände</v>
      </c>
      <c r="E746" s="70" t="str">
        <f>'SlNr für Antrag §24a'!I742</f>
        <v xml:space="preserve"> </v>
      </c>
      <c r="F746" s="69" t="str">
        <f>IF(AND('SlNr für Antrag §24a'!S742="x",'SlNr für Antrag §24a'!T742="x"),'SlNr für Antrag §24a'!U742,IF('SlNr für Antrag §24a'!S742="x","--",IF('SlNr für Antrag §24a'!T742="x",'SlNr für Antrag §24a'!U742,"**")))</f>
        <v>--</v>
      </c>
      <c r="G746" s="69" t="str">
        <f>(IF('SlNr für Antrag §24a'!AL742&lt;&gt;"",'SlNr für Antrag §24a'!AL742&amp;K746,IF(K746&lt;&gt;"",K746,IF('SlNr für Antrag §24a'!V742="X","?","**"))))</f>
        <v>**</v>
      </c>
      <c r="H746" s="131"/>
      <c r="I746" s="124"/>
      <c r="J746" s="118">
        <f>'SlNr für Antrag §24a'!AM742</f>
        <v>0</v>
      </c>
      <c r="K746" s="121"/>
      <c r="L746" s="121" t="str">
        <f>'SlNr für Antrag §24a'!AT742</f>
        <v>Nein</v>
      </c>
      <c r="M746" s="161" t="str">
        <f>'SlNr für Antrag §24a'!AV742</f>
        <v>-</v>
      </c>
      <c r="N746" s="157" t="str">
        <f>IF('SlNr für Antrag §24a'!AU742&gt;0,"Wird auto. genehmigt!","")</f>
        <v/>
      </c>
      <c r="P746" s="96" t="str">
        <f>'SlNr für Antrag §24a'!AP742</f>
        <v>X</v>
      </c>
      <c r="R746" s="143"/>
      <c r="S746" s="143"/>
      <c r="T746" s="143"/>
      <c r="U746" s="143"/>
      <c r="V746" s="143"/>
      <c r="W746" s="143"/>
      <c r="X746" s="143"/>
      <c r="Y746" s="143"/>
      <c r="Z746" s="143"/>
      <c r="AA746" s="143"/>
    </row>
    <row r="747" spans="1:27" ht="22.8" x14ac:dyDescent="0.25">
      <c r="A747" s="70">
        <f>'SlNr für Antrag §24a'!B743</f>
        <v>39903</v>
      </c>
      <c r="B747" s="70" t="str">
        <f>'SlNr für Antrag §24a'!C743</f>
        <v>91</v>
      </c>
      <c r="C747" s="70" t="str">
        <f>IF('SlNr für Antrag §24a'!D743&lt;&gt;"",'SlNr für Antrag §24a'!D743,"")</f>
        <v/>
      </c>
      <c r="D747" s="70" t="str">
        <f>'SlNr für Antrag §24a'!H743</f>
        <v>Steinsalzrückstände</v>
      </c>
      <c r="E747" s="70" t="str">
        <f>'SlNr für Antrag §24a'!I743</f>
        <v>verfestigt, immobilisiert oder stabilisiert</v>
      </c>
      <c r="F747" s="69" t="str">
        <f>IF(AND('SlNr für Antrag §24a'!S743="x",'SlNr für Antrag §24a'!T743="x"),'SlNr für Antrag §24a'!U743,IF('SlNr für Antrag §24a'!S743="x","--",IF('SlNr für Antrag §24a'!T743="x",'SlNr für Antrag §24a'!U743,"**")))</f>
        <v>**</v>
      </c>
      <c r="G747" s="69" t="str">
        <f>(IF('SlNr für Antrag §24a'!AL743&lt;&gt;"",'SlNr für Antrag §24a'!AL743&amp;K747,IF(K747&lt;&gt;"",K747,IF('SlNr für Antrag §24a'!V743="X","?","**"))))</f>
        <v>**</v>
      </c>
      <c r="H747" s="131"/>
      <c r="I747" s="124"/>
      <c r="J747" s="118">
        <f>'SlNr für Antrag §24a'!AM743</f>
        <v>0</v>
      </c>
      <c r="K747" s="121"/>
      <c r="L747" s="121" t="str">
        <f>'SlNr für Antrag §24a'!AT743</f>
        <v>Ja</v>
      </c>
      <c r="M747" s="161" t="str">
        <f>'SlNr für Antrag §24a'!AV743</f>
        <v>-</v>
      </c>
      <c r="N747" s="157" t="str">
        <f>IF('SlNr für Antrag §24a'!AU743&gt;0,"Wird auto. genehmigt!","")</f>
        <v/>
      </c>
      <c r="P747" s="96" t="str">
        <f>'SlNr für Antrag §24a'!AP743</f>
        <v/>
      </c>
      <c r="R747" s="143"/>
      <c r="S747" s="143"/>
      <c r="T747" s="143"/>
      <c r="U747" s="143"/>
      <c r="V747" s="143"/>
      <c r="W747" s="143"/>
      <c r="X747" s="143"/>
      <c r="Y747" s="143"/>
      <c r="Z747" s="143"/>
      <c r="AA747" s="143"/>
    </row>
    <row r="748" spans="1:27" x14ac:dyDescent="0.25">
      <c r="A748" s="70">
        <f>'SlNr für Antrag §24a'!B744</f>
        <v>39904</v>
      </c>
      <c r="B748" s="70" t="str">
        <f>'SlNr für Antrag §24a'!C744</f>
        <v/>
      </c>
      <c r="C748" s="70" t="str">
        <f>IF('SlNr für Antrag §24a'!D744&lt;&gt;"",'SlNr für Antrag §24a'!D744,"")</f>
        <v/>
      </c>
      <c r="D748" s="70" t="str">
        <f>'SlNr für Antrag §24a'!H744</f>
        <v>Gasreinigungsmasse</v>
      </c>
      <c r="E748" s="70" t="str">
        <f>'SlNr für Antrag §24a'!I744</f>
        <v xml:space="preserve"> </v>
      </c>
      <c r="F748" s="69" t="str">
        <f>IF(AND('SlNr für Antrag §24a'!S744="x",'SlNr für Antrag §24a'!T744="x"),'SlNr für Antrag §24a'!U744,IF('SlNr für Antrag §24a'!S744="x","--",IF('SlNr für Antrag §24a'!T744="x",'SlNr für Antrag §24a'!U744,"**")))</f>
        <v>--</v>
      </c>
      <c r="G748" s="69" t="str">
        <f>(IF('SlNr für Antrag §24a'!AL744&lt;&gt;"",'SlNr für Antrag §24a'!AL744&amp;K748,IF(K748&lt;&gt;"",K748,IF('SlNr für Antrag §24a'!V744="X","?","**"))))</f>
        <v>**</v>
      </c>
      <c r="H748" s="131"/>
      <c r="I748" s="124"/>
      <c r="J748" s="118">
        <f>'SlNr für Antrag §24a'!AM744</f>
        <v>0</v>
      </c>
      <c r="K748" s="121"/>
      <c r="L748" s="121" t="str">
        <f>'SlNr für Antrag §24a'!AT744</f>
        <v>Nein</v>
      </c>
      <c r="M748" s="161" t="str">
        <f>'SlNr für Antrag §24a'!AV744</f>
        <v>-</v>
      </c>
      <c r="N748" s="157" t="str">
        <f>IF('SlNr für Antrag §24a'!AU744&gt;0,"Wird auto. genehmigt!","")</f>
        <v/>
      </c>
      <c r="P748" s="96" t="str">
        <f>'SlNr für Antrag §24a'!AP744</f>
        <v>X</v>
      </c>
      <c r="R748" s="143"/>
      <c r="S748" s="143"/>
      <c r="T748" s="143"/>
      <c r="U748" s="143"/>
      <c r="V748" s="143"/>
      <c r="W748" s="143"/>
      <c r="X748" s="143"/>
      <c r="Y748" s="143"/>
      <c r="Z748" s="143"/>
      <c r="AA748" s="143"/>
    </row>
    <row r="749" spans="1:27" ht="22.8" x14ac:dyDescent="0.25">
      <c r="A749" s="70">
        <f>'SlNr für Antrag §24a'!B745</f>
        <v>39904</v>
      </c>
      <c r="B749" s="70" t="str">
        <f>'SlNr für Antrag §24a'!C745</f>
        <v>91</v>
      </c>
      <c r="C749" s="70" t="str">
        <f>IF('SlNr für Antrag §24a'!D745&lt;&gt;"",'SlNr für Antrag §24a'!D745,"")</f>
        <v/>
      </c>
      <c r="D749" s="70" t="str">
        <f>'SlNr für Antrag §24a'!H745</f>
        <v>Gasreinigungsmasse</v>
      </c>
      <c r="E749" s="70" t="str">
        <f>'SlNr für Antrag §24a'!I745</f>
        <v>verfestigt, immobilisiert oder stabilisiert</v>
      </c>
      <c r="F749" s="69" t="str">
        <f>IF(AND('SlNr für Antrag §24a'!S745="x",'SlNr für Antrag §24a'!T745="x"),'SlNr für Antrag §24a'!U745,IF('SlNr für Antrag §24a'!S745="x","--",IF('SlNr für Antrag §24a'!T745="x",'SlNr für Antrag §24a'!U745,"**")))</f>
        <v>**</v>
      </c>
      <c r="G749" s="69" t="str">
        <f>(IF('SlNr für Antrag §24a'!AL745&lt;&gt;"",'SlNr für Antrag §24a'!AL745&amp;K749,IF(K749&lt;&gt;"",K749,IF('SlNr für Antrag §24a'!V745="X","?","**"))))</f>
        <v>**</v>
      </c>
      <c r="H749" s="131"/>
      <c r="I749" s="124"/>
      <c r="J749" s="118">
        <f>'SlNr für Antrag §24a'!AM745</f>
        <v>0</v>
      </c>
      <c r="K749" s="121"/>
      <c r="L749" s="121" t="str">
        <f>'SlNr für Antrag §24a'!AT745</f>
        <v>Ja</v>
      </c>
      <c r="M749" s="161" t="str">
        <f>'SlNr für Antrag §24a'!AV745</f>
        <v>-</v>
      </c>
      <c r="N749" s="157" t="str">
        <f>IF('SlNr für Antrag §24a'!AU745&gt;0,"Wird auto. genehmigt!","")</f>
        <v/>
      </c>
      <c r="P749" s="96" t="str">
        <f>'SlNr für Antrag §24a'!AP745</f>
        <v/>
      </c>
      <c r="R749" s="143"/>
      <c r="S749" s="143"/>
      <c r="T749" s="143"/>
      <c r="U749" s="143"/>
      <c r="V749" s="143"/>
      <c r="W749" s="143"/>
      <c r="X749" s="143"/>
      <c r="Y749" s="143"/>
      <c r="Z749" s="143"/>
      <c r="AA749" s="143"/>
    </row>
    <row r="750" spans="1:27" x14ac:dyDescent="0.25">
      <c r="A750" s="70">
        <f>'SlNr für Antrag §24a'!B746</f>
        <v>39905</v>
      </c>
      <c r="B750" s="70" t="str">
        <f>'SlNr für Antrag §24a'!C746</f>
        <v/>
      </c>
      <c r="C750" s="70" t="str">
        <f>IF('SlNr für Antrag §24a'!D746&lt;&gt;"",'SlNr für Antrag §24a'!D746,"")</f>
        <v/>
      </c>
      <c r="D750" s="70" t="str">
        <f>'SlNr für Antrag §24a'!H746</f>
        <v>Feuerlöschpulverreste</v>
      </c>
      <c r="E750" s="70" t="str">
        <f>'SlNr für Antrag §24a'!I746</f>
        <v xml:space="preserve"> </v>
      </c>
      <c r="F750" s="69" t="str">
        <f>IF(AND('SlNr für Antrag §24a'!S746="x",'SlNr für Antrag §24a'!T746="x"),'SlNr für Antrag §24a'!U746,IF('SlNr für Antrag §24a'!S746="x","--",IF('SlNr für Antrag §24a'!T746="x",'SlNr für Antrag §24a'!U746,"**")))</f>
        <v>--</v>
      </c>
      <c r="G750" s="69" t="str">
        <f>(IF('SlNr für Antrag §24a'!AL746&lt;&gt;"",'SlNr für Antrag §24a'!AL746&amp;K750,IF(K750&lt;&gt;"",K750,IF('SlNr für Antrag §24a'!V746="X","?","**"))))</f>
        <v>**</v>
      </c>
      <c r="H750" s="131"/>
      <c r="I750" s="124"/>
      <c r="J750" s="118">
        <f>'SlNr für Antrag §24a'!AM746</f>
        <v>0</v>
      </c>
      <c r="K750" s="121"/>
      <c r="L750" s="121" t="str">
        <f>'SlNr für Antrag §24a'!AT746</f>
        <v>Nein</v>
      </c>
      <c r="M750" s="161" t="str">
        <f>'SlNr für Antrag §24a'!AV746</f>
        <v>-</v>
      </c>
      <c r="N750" s="157" t="str">
        <f>IF('SlNr für Antrag §24a'!AU746&gt;0,"Wird auto. genehmigt!","")</f>
        <v/>
      </c>
      <c r="P750" s="96" t="str">
        <f>'SlNr für Antrag §24a'!AP746</f>
        <v>X</v>
      </c>
      <c r="R750" s="143"/>
      <c r="S750" s="143"/>
      <c r="T750" s="143"/>
      <c r="U750" s="143"/>
      <c r="V750" s="143"/>
      <c r="W750" s="143"/>
      <c r="X750" s="143"/>
      <c r="Y750" s="143"/>
      <c r="Z750" s="143"/>
      <c r="AA750" s="143"/>
    </row>
    <row r="751" spans="1:27" ht="22.8" x14ac:dyDescent="0.25">
      <c r="A751" s="70">
        <f>'SlNr für Antrag §24a'!B747</f>
        <v>39905</v>
      </c>
      <c r="B751" s="70" t="str">
        <f>'SlNr für Antrag §24a'!C747</f>
        <v>91</v>
      </c>
      <c r="C751" s="70" t="str">
        <f>IF('SlNr für Antrag §24a'!D747&lt;&gt;"",'SlNr für Antrag §24a'!D747,"")</f>
        <v/>
      </c>
      <c r="D751" s="70" t="str">
        <f>'SlNr für Antrag §24a'!H747</f>
        <v>Feuerlöschpulverreste</v>
      </c>
      <c r="E751" s="70" t="str">
        <f>'SlNr für Antrag §24a'!I747</f>
        <v>verfestigt, immobilisiert oder stabilisiert</v>
      </c>
      <c r="F751" s="69" t="str">
        <f>IF(AND('SlNr für Antrag §24a'!S747="x",'SlNr für Antrag §24a'!T747="x"),'SlNr für Antrag §24a'!U747,IF('SlNr für Antrag §24a'!S747="x","--",IF('SlNr für Antrag §24a'!T747="x",'SlNr für Antrag §24a'!U747,"**")))</f>
        <v>**</v>
      </c>
      <c r="G751" s="69" t="str">
        <f>(IF('SlNr für Antrag §24a'!AL747&lt;&gt;"",'SlNr für Antrag §24a'!AL747&amp;K751,IF(K751&lt;&gt;"",K751,IF('SlNr für Antrag §24a'!V747="X","?","**"))))</f>
        <v>**</v>
      </c>
      <c r="H751" s="131"/>
      <c r="I751" s="124"/>
      <c r="J751" s="118">
        <f>'SlNr für Antrag §24a'!AM747</f>
        <v>0</v>
      </c>
      <c r="K751" s="121"/>
      <c r="L751" s="121" t="str">
        <f>'SlNr für Antrag §24a'!AT747</f>
        <v>Ja</v>
      </c>
      <c r="M751" s="161" t="str">
        <f>'SlNr für Antrag §24a'!AV747</f>
        <v>-</v>
      </c>
      <c r="N751" s="157" t="str">
        <f>IF('SlNr für Antrag §24a'!AU747&gt;0,"Wird auto. genehmigt!","")</f>
        <v/>
      </c>
      <c r="P751" s="96" t="str">
        <f>'SlNr für Antrag §24a'!AP747</f>
        <v/>
      </c>
      <c r="R751" s="143"/>
      <c r="S751" s="143"/>
      <c r="T751" s="143"/>
      <c r="U751" s="143"/>
      <c r="V751" s="143"/>
      <c r="W751" s="143"/>
      <c r="X751" s="143"/>
      <c r="Y751" s="143"/>
      <c r="Z751" s="143"/>
      <c r="AA751" s="143"/>
    </row>
    <row r="752" spans="1:27" x14ac:dyDescent="0.25">
      <c r="A752" s="70">
        <f>'SlNr für Antrag §24a'!B748</f>
        <v>39907</v>
      </c>
      <c r="B752" s="70" t="str">
        <f>'SlNr für Antrag §24a'!C748</f>
        <v/>
      </c>
      <c r="C752" s="70" t="str">
        <f>IF('SlNr für Antrag §24a'!D748&lt;&gt;"",'SlNr für Antrag §24a'!D748,"")</f>
        <v/>
      </c>
      <c r="D752" s="70" t="str">
        <f>'SlNr für Antrag §24a'!H748</f>
        <v>Rückstände mit Elementarschwefel</v>
      </c>
      <c r="E752" s="70" t="str">
        <f>'SlNr für Antrag §24a'!I748</f>
        <v xml:space="preserve"> </v>
      </c>
      <c r="F752" s="69" t="str">
        <f>IF(AND('SlNr für Antrag §24a'!S748="x",'SlNr für Antrag §24a'!T748="x"),'SlNr für Antrag §24a'!U748,IF('SlNr für Antrag §24a'!S748="x","--",IF('SlNr für Antrag §24a'!T748="x",'SlNr für Antrag §24a'!U748,"**")))</f>
        <v>--</v>
      </c>
      <c r="G752" s="69" t="str">
        <f>(IF('SlNr für Antrag §24a'!AL748&lt;&gt;"",'SlNr für Antrag §24a'!AL748&amp;K752,IF(K752&lt;&gt;"",K752,IF('SlNr für Antrag §24a'!V748="X","?","**"))))</f>
        <v>**</v>
      </c>
      <c r="H752" s="131"/>
      <c r="I752" s="124"/>
      <c r="J752" s="118">
        <f>'SlNr für Antrag §24a'!AM748</f>
        <v>0</v>
      </c>
      <c r="K752" s="121"/>
      <c r="L752" s="121" t="str">
        <f>'SlNr für Antrag §24a'!AT748</f>
        <v>Nein</v>
      </c>
      <c r="M752" s="161" t="str">
        <f>'SlNr für Antrag §24a'!AV748</f>
        <v>-</v>
      </c>
      <c r="N752" s="157" t="str">
        <f>IF('SlNr für Antrag §24a'!AU748&gt;0,"Wird auto. genehmigt!","")</f>
        <v/>
      </c>
      <c r="P752" s="96" t="str">
        <f>'SlNr für Antrag §24a'!AP748</f>
        <v>X</v>
      </c>
      <c r="R752" s="143"/>
      <c r="S752" s="143"/>
      <c r="T752" s="143"/>
      <c r="U752" s="143"/>
      <c r="V752" s="143"/>
      <c r="W752" s="143"/>
      <c r="X752" s="143"/>
      <c r="Y752" s="143"/>
      <c r="Z752" s="143"/>
      <c r="AA752" s="143"/>
    </row>
    <row r="753" spans="1:27" ht="22.8" x14ac:dyDescent="0.25">
      <c r="A753" s="70">
        <f>'SlNr für Antrag §24a'!B749</f>
        <v>39907</v>
      </c>
      <c r="B753" s="70" t="str">
        <f>'SlNr für Antrag §24a'!C749</f>
        <v>91</v>
      </c>
      <c r="C753" s="70" t="str">
        <f>IF('SlNr für Antrag §24a'!D749&lt;&gt;"",'SlNr für Antrag §24a'!D749,"")</f>
        <v/>
      </c>
      <c r="D753" s="70" t="str">
        <f>'SlNr für Antrag §24a'!H749</f>
        <v>Rückstände mit Elementarschwefel</v>
      </c>
      <c r="E753" s="70" t="str">
        <f>'SlNr für Antrag §24a'!I749</f>
        <v>verfestigt, immobilisiert oder stabilisiert</v>
      </c>
      <c r="F753" s="69" t="str">
        <f>IF(AND('SlNr für Antrag §24a'!S749="x",'SlNr für Antrag §24a'!T749="x"),'SlNr für Antrag §24a'!U749,IF('SlNr für Antrag §24a'!S749="x","--",IF('SlNr für Antrag §24a'!T749="x",'SlNr für Antrag §24a'!U749,"**")))</f>
        <v>**</v>
      </c>
      <c r="G753" s="69" t="str">
        <f>(IF('SlNr für Antrag §24a'!AL749&lt;&gt;"",'SlNr für Antrag §24a'!AL749&amp;K753,IF(K753&lt;&gt;"",K753,IF('SlNr für Antrag §24a'!V749="X","?","**"))))</f>
        <v>**</v>
      </c>
      <c r="H753" s="131"/>
      <c r="I753" s="124"/>
      <c r="J753" s="118">
        <f>'SlNr für Antrag §24a'!AM749</f>
        <v>0</v>
      </c>
      <c r="K753" s="121"/>
      <c r="L753" s="121" t="str">
        <f>'SlNr für Antrag §24a'!AT749</f>
        <v>Ja</v>
      </c>
      <c r="M753" s="161" t="str">
        <f>'SlNr für Antrag §24a'!AV749</f>
        <v>-</v>
      </c>
      <c r="N753" s="157" t="str">
        <f>IF('SlNr für Antrag §24a'!AU749&gt;0,"Wird auto. genehmigt!","")</f>
        <v/>
      </c>
      <c r="P753" s="96" t="str">
        <f>'SlNr für Antrag §24a'!AP749</f>
        <v/>
      </c>
      <c r="R753" s="143"/>
      <c r="S753" s="143"/>
      <c r="T753" s="143"/>
      <c r="U753" s="143"/>
      <c r="V753" s="143"/>
      <c r="W753" s="143"/>
      <c r="X753" s="143"/>
      <c r="Y753" s="143"/>
      <c r="Z753" s="143"/>
      <c r="AA753" s="143"/>
    </row>
    <row r="754" spans="1:27" x14ac:dyDescent="0.25">
      <c r="A754" s="70">
        <f>'SlNr für Antrag §24a'!B750</f>
        <v>39908</v>
      </c>
      <c r="B754" s="70" t="str">
        <f>'SlNr für Antrag §24a'!C750</f>
        <v/>
      </c>
      <c r="C754" s="70" t="str">
        <f>IF('SlNr für Antrag §24a'!D750&lt;&gt;"",'SlNr für Antrag §24a'!D750,"")</f>
        <v/>
      </c>
      <c r="D754" s="70" t="str">
        <f>'SlNr für Antrag §24a'!H750</f>
        <v>Gemengereste (Glasherstellung)</v>
      </c>
      <c r="E754" s="70" t="str">
        <f>'SlNr für Antrag §24a'!I750</f>
        <v xml:space="preserve"> </v>
      </c>
      <c r="F754" s="69" t="str">
        <f>IF(AND('SlNr für Antrag §24a'!S750="x",'SlNr für Antrag §24a'!T750="x"),'SlNr für Antrag §24a'!U750,IF('SlNr für Antrag §24a'!S750="x","--",IF('SlNr für Antrag §24a'!T750="x",'SlNr für Antrag §24a'!U750,"**")))</f>
        <v>--</v>
      </c>
      <c r="G754" s="69" t="str">
        <f>(IF('SlNr für Antrag §24a'!AL750&lt;&gt;"",'SlNr für Antrag §24a'!AL750&amp;K754,IF(K754&lt;&gt;"",K754,IF('SlNr für Antrag §24a'!V750="X","?","**"))))</f>
        <v>**</v>
      </c>
      <c r="H754" s="131"/>
      <c r="I754" s="124"/>
      <c r="J754" s="118">
        <f>'SlNr für Antrag §24a'!AM750</f>
        <v>0</v>
      </c>
      <c r="K754" s="121"/>
      <c r="L754" s="121" t="str">
        <f>'SlNr für Antrag §24a'!AT750</f>
        <v>Nein</v>
      </c>
      <c r="M754" s="161" t="str">
        <f>'SlNr für Antrag §24a'!AV750</f>
        <v>-</v>
      </c>
      <c r="N754" s="157" t="str">
        <f>IF('SlNr für Antrag §24a'!AU750&gt;0,"Wird auto. genehmigt!","")</f>
        <v/>
      </c>
      <c r="P754" s="96" t="str">
        <f>'SlNr für Antrag §24a'!AP750</f>
        <v>X</v>
      </c>
      <c r="R754" s="143"/>
      <c r="S754" s="143"/>
      <c r="T754" s="143"/>
      <c r="U754" s="143"/>
      <c r="V754" s="143"/>
      <c r="W754" s="143"/>
      <c r="X754" s="143"/>
      <c r="Y754" s="143"/>
      <c r="Z754" s="143"/>
      <c r="AA754" s="143"/>
    </row>
    <row r="755" spans="1:27" ht="22.8" x14ac:dyDescent="0.25">
      <c r="A755" s="70">
        <f>'SlNr für Antrag §24a'!B751</f>
        <v>39908</v>
      </c>
      <c r="B755" s="70" t="str">
        <f>'SlNr für Antrag §24a'!C751</f>
        <v>91</v>
      </c>
      <c r="C755" s="70" t="str">
        <f>IF('SlNr für Antrag §24a'!D751&lt;&gt;"",'SlNr für Antrag §24a'!D751,"")</f>
        <v/>
      </c>
      <c r="D755" s="70" t="str">
        <f>'SlNr für Antrag §24a'!H751</f>
        <v>Gemengereste (Glasherstellung)</v>
      </c>
      <c r="E755" s="70" t="str">
        <f>'SlNr für Antrag §24a'!I751</f>
        <v>verfestigt, immobilisiert oder stabilisiert</v>
      </c>
      <c r="F755" s="69" t="str">
        <f>IF(AND('SlNr für Antrag §24a'!S751="x",'SlNr für Antrag §24a'!T751="x"),'SlNr für Antrag §24a'!U751,IF('SlNr für Antrag §24a'!S751="x","--",IF('SlNr für Antrag §24a'!T751="x",'SlNr für Antrag §24a'!U751,"**")))</f>
        <v>**</v>
      </c>
      <c r="G755" s="69" t="str">
        <f>(IF('SlNr für Antrag §24a'!AL751&lt;&gt;"",'SlNr für Antrag §24a'!AL751&amp;K755,IF(K755&lt;&gt;"",K755,IF('SlNr für Antrag §24a'!V751="X","?","**"))))</f>
        <v>**</v>
      </c>
      <c r="H755" s="131"/>
      <c r="I755" s="124"/>
      <c r="J755" s="118">
        <f>'SlNr für Antrag §24a'!AM751</f>
        <v>0</v>
      </c>
      <c r="K755" s="121"/>
      <c r="L755" s="121" t="str">
        <f>'SlNr für Antrag §24a'!AT751</f>
        <v>Ja</v>
      </c>
      <c r="M755" s="161" t="str">
        <f>'SlNr für Antrag §24a'!AV751</f>
        <v>-</v>
      </c>
      <c r="N755" s="157" t="str">
        <f>IF('SlNr für Antrag §24a'!AU751&gt;0,"Wird auto. genehmigt!","")</f>
        <v/>
      </c>
      <c r="P755" s="96" t="str">
        <f>'SlNr für Antrag §24a'!AP751</f>
        <v/>
      </c>
      <c r="R755" s="143"/>
      <c r="S755" s="143"/>
      <c r="T755" s="143"/>
      <c r="U755" s="143"/>
      <c r="V755" s="143"/>
      <c r="W755" s="143"/>
      <c r="X755" s="143"/>
      <c r="Y755" s="143"/>
      <c r="Z755" s="143"/>
      <c r="AA755" s="143"/>
    </row>
    <row r="756" spans="1:27" ht="57" x14ac:dyDescent="0.25">
      <c r="A756" s="70">
        <f>'SlNr für Antrag §24a'!B752</f>
        <v>39909</v>
      </c>
      <c r="B756" s="70" t="str">
        <f>'SlNr für Antrag §24a'!C752</f>
        <v/>
      </c>
      <c r="C756" s="70" t="str">
        <f>IF('SlNr für Antrag §24a'!D752&lt;&gt;"",'SlNr für Antrag §24a'!D752,"")</f>
        <v>g</v>
      </c>
      <c r="D756" s="70" t="str">
        <f>'SlNr für Antrag §24a'!H752</f>
        <v>sonstige feste Abfälle mineralischen Ursprungs mit produktionsspezifisch oder anwendungsspezifisch schädlichen Beimengungen</v>
      </c>
      <c r="E756" s="70" t="str">
        <f>'SlNr für Antrag §24a'!I752</f>
        <v xml:space="preserve"> </v>
      </c>
      <c r="F756" s="69" t="str">
        <f>IF(AND('SlNr für Antrag §24a'!S752="x",'SlNr für Antrag §24a'!T752="x"),'SlNr für Antrag §24a'!U752,IF('SlNr für Antrag §24a'!S752="x","--",IF('SlNr für Antrag §24a'!T752="x",'SlNr für Antrag §24a'!U752,"**")))</f>
        <v>**</v>
      </c>
      <c r="G756" s="69" t="str">
        <f>(IF('SlNr für Antrag §24a'!AL752&lt;&gt;"",'SlNr für Antrag §24a'!AL752&amp;K756,IF(K756&lt;&gt;"",K756,IF('SlNr für Antrag §24a'!V752="X","?","**"))))</f>
        <v>**</v>
      </c>
      <c r="H756" s="131"/>
      <c r="I756" s="124"/>
      <c r="J756" s="118">
        <f>'SlNr für Antrag §24a'!AM752</f>
        <v>0</v>
      </c>
      <c r="K756" s="121"/>
      <c r="L756" s="121" t="str">
        <f>'SlNr für Antrag §24a'!AT752</f>
        <v>Ja</v>
      </c>
      <c r="M756" s="161" t="str">
        <f>'SlNr für Antrag §24a'!AV752</f>
        <v>-</v>
      </c>
      <c r="N756" s="157" t="str">
        <f>IF('SlNr für Antrag §24a'!AU752&gt;0,"Wird auto. genehmigt!","")</f>
        <v/>
      </c>
      <c r="P756" s="96" t="str">
        <f>'SlNr für Antrag §24a'!AP752</f>
        <v/>
      </c>
      <c r="R756" s="143"/>
      <c r="S756" s="143"/>
      <c r="T756" s="143"/>
      <c r="U756" s="143"/>
      <c r="V756" s="143"/>
      <c r="W756" s="143"/>
      <c r="X756" s="143"/>
      <c r="Y756" s="143"/>
      <c r="Z756" s="143"/>
      <c r="AA756" s="143"/>
    </row>
    <row r="757" spans="1:27" ht="57" x14ac:dyDescent="0.25">
      <c r="A757" s="70">
        <f>'SlNr für Antrag §24a'!B753</f>
        <v>39909</v>
      </c>
      <c r="B757" s="70" t="str">
        <f>'SlNr für Antrag §24a'!C753</f>
        <v>88</v>
      </c>
      <c r="C757" s="70" t="str">
        <f>IF('SlNr für Antrag §24a'!D753&lt;&gt;"",'SlNr für Antrag §24a'!D753,"")</f>
        <v/>
      </c>
      <c r="D757" s="70" t="str">
        <f>'SlNr für Antrag §24a'!H753</f>
        <v>sonstige feste Abfälle mineralischen Ursprungs mit produktionsspezifisch oder anwendungsspezifisch schädlichen Beimengungen</v>
      </c>
      <c r="E757" s="70" t="str">
        <f>'SlNr für Antrag §24a'!I753</f>
        <v>ausgestuft</v>
      </c>
      <c r="F757" s="69" t="str">
        <f>IF(AND('SlNr für Antrag §24a'!S753="x",'SlNr für Antrag §24a'!T753="x"),'SlNr für Antrag §24a'!U753,IF('SlNr für Antrag §24a'!S753="x","--",IF('SlNr für Antrag §24a'!T753="x",'SlNr für Antrag §24a'!U753,"**")))</f>
        <v>**</v>
      </c>
      <c r="G757" s="69" t="str">
        <f>(IF('SlNr für Antrag §24a'!AL753&lt;&gt;"",'SlNr für Antrag §24a'!AL753&amp;K757,IF(K757&lt;&gt;"",K757,IF('SlNr für Antrag §24a'!V753="X","?","**"))))</f>
        <v>**</v>
      </c>
      <c r="H757" s="131"/>
      <c r="I757" s="124"/>
      <c r="J757" s="118">
        <f>'SlNr für Antrag §24a'!AM753</f>
        <v>0</v>
      </c>
      <c r="K757" s="121"/>
      <c r="L757" s="121" t="str">
        <f>'SlNr für Antrag §24a'!AT753</f>
        <v>Ja</v>
      </c>
      <c r="M757" s="161" t="str">
        <f>'SlNr für Antrag §24a'!AV753</f>
        <v>-</v>
      </c>
      <c r="N757" s="157" t="str">
        <f>IF('SlNr für Antrag §24a'!AU753&gt;0,"Wird auto. genehmigt!","")</f>
        <v/>
      </c>
      <c r="P757" s="96" t="str">
        <f>'SlNr für Antrag §24a'!AP753</f>
        <v/>
      </c>
      <c r="R757" s="143"/>
      <c r="S757" s="143"/>
      <c r="T757" s="143"/>
      <c r="U757" s="143"/>
      <c r="V757" s="143"/>
      <c r="W757" s="143"/>
      <c r="X757" s="143"/>
      <c r="Y757" s="143"/>
      <c r="Z757" s="143"/>
      <c r="AA757" s="143"/>
    </row>
    <row r="758" spans="1:27" ht="57" x14ac:dyDescent="0.25">
      <c r="A758" s="70">
        <f>'SlNr für Antrag §24a'!B754</f>
        <v>39909</v>
      </c>
      <c r="B758" s="70" t="str">
        <f>'SlNr für Antrag §24a'!C754</f>
        <v>91</v>
      </c>
      <c r="C758" s="70" t="str">
        <f>IF('SlNr für Antrag §24a'!D754&lt;&gt;"",'SlNr für Antrag §24a'!D754,"")</f>
        <v>g</v>
      </c>
      <c r="D758" s="70" t="str">
        <f>'SlNr für Antrag §24a'!H754</f>
        <v>sonstige feste Abfälle mineralischen Ursprungs mit produktionsspezifisch oder anwendungsspezifisch schädlichen Beimengungen</v>
      </c>
      <c r="E758" s="70" t="str">
        <f>'SlNr für Antrag §24a'!I754</f>
        <v>verfestigt, immobilisiert oder stabilisiert</v>
      </c>
      <c r="F758" s="69" t="str">
        <f>IF(AND('SlNr für Antrag §24a'!S754="x",'SlNr für Antrag §24a'!T754="x"),'SlNr für Antrag §24a'!U754,IF('SlNr für Antrag §24a'!S754="x","--",IF('SlNr für Antrag §24a'!T754="x",'SlNr für Antrag §24a'!U754,"**")))</f>
        <v>**</v>
      </c>
      <c r="G758" s="69" t="str">
        <f>(IF('SlNr für Antrag §24a'!AL754&lt;&gt;"",'SlNr für Antrag §24a'!AL754&amp;K758,IF(K758&lt;&gt;"",K758,IF('SlNr für Antrag §24a'!V754="X","?","**"))))</f>
        <v>**</v>
      </c>
      <c r="H758" s="131"/>
      <c r="I758" s="124"/>
      <c r="J758" s="118">
        <f>'SlNr für Antrag §24a'!AM754</f>
        <v>0</v>
      </c>
      <c r="K758" s="121"/>
      <c r="L758" s="121" t="str">
        <f>'SlNr für Antrag §24a'!AT754</f>
        <v>Ja</v>
      </c>
      <c r="M758" s="161" t="str">
        <f>'SlNr für Antrag §24a'!AV754</f>
        <v>-</v>
      </c>
      <c r="N758" s="157" t="str">
        <f>IF('SlNr für Antrag §24a'!AU754&gt;0,"Wird auto. genehmigt!","")</f>
        <v/>
      </c>
      <c r="P758" s="96" t="str">
        <f>'SlNr für Antrag §24a'!AP754</f>
        <v/>
      </c>
      <c r="R758" s="143"/>
      <c r="S758" s="143"/>
      <c r="T758" s="143"/>
      <c r="U758" s="143"/>
      <c r="V758" s="143"/>
      <c r="W758" s="143"/>
      <c r="X758" s="143"/>
      <c r="Y758" s="143"/>
      <c r="Z758" s="143"/>
      <c r="AA758" s="143"/>
    </row>
    <row r="759" spans="1:27" x14ac:dyDescent="0.25">
      <c r="A759" s="70">
        <f>'SlNr für Antrag §24a'!B755</f>
        <v>51101</v>
      </c>
      <c r="B759" s="70" t="str">
        <f>'SlNr für Antrag §24a'!C755</f>
        <v/>
      </c>
      <c r="C759" s="70" t="str">
        <f>IF('SlNr für Antrag §24a'!D755&lt;&gt;"",'SlNr für Antrag §24a'!D755,"")</f>
        <v>g</v>
      </c>
      <c r="D759" s="70" t="str">
        <f>'SlNr für Antrag §24a'!H755</f>
        <v>cyanidhaltiger Galvanikschlamm</v>
      </c>
      <c r="E759" s="70" t="str">
        <f>'SlNr für Antrag §24a'!I755</f>
        <v xml:space="preserve"> </v>
      </c>
      <c r="F759" s="69" t="str">
        <f>IF(AND('SlNr für Antrag §24a'!S755="x",'SlNr für Antrag §24a'!T755="x"),'SlNr für Antrag §24a'!U755,IF('SlNr für Antrag §24a'!S755="x","--",IF('SlNr für Antrag §24a'!T755="x",'SlNr für Antrag §24a'!U755,"**")))</f>
        <v>**</v>
      </c>
      <c r="G759" s="69" t="str">
        <f>(IF('SlNr für Antrag §24a'!AL755&lt;&gt;"",'SlNr für Antrag §24a'!AL755&amp;K759,IF(K759&lt;&gt;"",K759,IF('SlNr für Antrag §24a'!V755="X","?","**"))))</f>
        <v>**</v>
      </c>
      <c r="H759" s="131"/>
      <c r="I759" s="124"/>
      <c r="J759" s="118">
        <f>'SlNr für Antrag §24a'!AM755</f>
        <v>0</v>
      </c>
      <c r="K759" s="121"/>
      <c r="L759" s="121" t="str">
        <f>'SlNr für Antrag §24a'!AT755</f>
        <v>Ja</v>
      </c>
      <c r="M759" s="161" t="str">
        <f>'SlNr für Antrag §24a'!AV755</f>
        <v>-</v>
      </c>
      <c r="N759" s="157" t="str">
        <f>IF('SlNr für Antrag §24a'!AU755&gt;0,"Wird auto. genehmigt!","")</f>
        <v/>
      </c>
      <c r="P759" s="96" t="str">
        <f>'SlNr für Antrag §24a'!AP755</f>
        <v/>
      </c>
      <c r="R759" s="143"/>
      <c r="S759" s="143"/>
      <c r="T759" s="143"/>
      <c r="U759" s="143"/>
      <c r="V759" s="143"/>
      <c r="W759" s="143"/>
      <c r="X759" s="143"/>
      <c r="Y759" s="143"/>
      <c r="Z759" s="143"/>
      <c r="AA759" s="143"/>
    </row>
    <row r="760" spans="1:27" x14ac:dyDescent="0.25">
      <c r="A760" s="70">
        <f>'SlNr für Antrag §24a'!B756</f>
        <v>51101</v>
      </c>
      <c r="B760" s="70" t="str">
        <f>'SlNr für Antrag §24a'!C756</f>
        <v>88</v>
      </c>
      <c r="C760" s="70" t="str">
        <f>IF('SlNr für Antrag §24a'!D756&lt;&gt;"",'SlNr für Antrag §24a'!D756,"")</f>
        <v/>
      </c>
      <c r="D760" s="70" t="str">
        <f>'SlNr für Antrag §24a'!H756</f>
        <v>cyanidhaltiger Galvanikschlamm</v>
      </c>
      <c r="E760" s="70" t="str">
        <f>'SlNr für Antrag §24a'!I756</f>
        <v>ausgestuft</v>
      </c>
      <c r="F760" s="69" t="str">
        <f>IF(AND('SlNr für Antrag §24a'!S756="x",'SlNr für Antrag §24a'!T756="x"),'SlNr für Antrag §24a'!U756,IF('SlNr für Antrag §24a'!S756="x","--",IF('SlNr für Antrag §24a'!T756="x",'SlNr für Antrag §24a'!U756,"**")))</f>
        <v>**</v>
      </c>
      <c r="G760" s="69" t="str">
        <f>(IF('SlNr für Antrag §24a'!AL756&lt;&gt;"",'SlNr für Antrag §24a'!AL756&amp;K760,IF(K760&lt;&gt;"",K760,IF('SlNr für Antrag §24a'!V756="X","?","**"))))</f>
        <v>**</v>
      </c>
      <c r="H760" s="131"/>
      <c r="I760" s="124"/>
      <c r="J760" s="118">
        <f>'SlNr für Antrag §24a'!AM756</f>
        <v>0</v>
      </c>
      <c r="K760" s="121"/>
      <c r="L760" s="121" t="str">
        <f>'SlNr für Antrag §24a'!AT756</f>
        <v>Ja</v>
      </c>
      <c r="M760" s="161" t="str">
        <f>'SlNr für Antrag §24a'!AV756</f>
        <v>-</v>
      </c>
      <c r="N760" s="157" t="str">
        <f>IF('SlNr für Antrag §24a'!AU756&gt;0,"Wird auto. genehmigt!","")</f>
        <v/>
      </c>
      <c r="P760" s="96" t="str">
        <f>'SlNr für Antrag §24a'!AP756</f>
        <v/>
      </c>
      <c r="R760" s="143"/>
      <c r="S760" s="143"/>
      <c r="T760" s="143"/>
      <c r="U760" s="143"/>
      <c r="V760" s="143"/>
      <c r="W760" s="143"/>
      <c r="X760" s="143"/>
      <c r="Y760" s="143"/>
      <c r="Z760" s="143"/>
      <c r="AA760" s="143"/>
    </row>
    <row r="761" spans="1:27" ht="22.8" x14ac:dyDescent="0.25">
      <c r="A761" s="70">
        <f>'SlNr für Antrag §24a'!B757</f>
        <v>51101</v>
      </c>
      <c r="B761" s="70" t="str">
        <f>'SlNr für Antrag §24a'!C757</f>
        <v>91</v>
      </c>
      <c r="C761" s="70" t="str">
        <f>IF('SlNr für Antrag §24a'!D757&lt;&gt;"",'SlNr für Antrag §24a'!D757,"")</f>
        <v>g</v>
      </c>
      <c r="D761" s="70" t="str">
        <f>'SlNr für Antrag §24a'!H757</f>
        <v>cyanidhaltiger Galvanikschlamm</v>
      </c>
      <c r="E761" s="70" t="str">
        <f>'SlNr für Antrag §24a'!I757</f>
        <v>verfestigt, immobilisiert oder stabilisiert</v>
      </c>
      <c r="F761" s="69" t="str">
        <f>IF(AND('SlNr für Antrag §24a'!S757="x",'SlNr für Antrag §24a'!T757="x"),'SlNr für Antrag §24a'!U757,IF('SlNr für Antrag §24a'!S757="x","--",IF('SlNr für Antrag §24a'!T757="x",'SlNr für Antrag §24a'!U757,"**")))</f>
        <v>**</v>
      </c>
      <c r="G761" s="69" t="str">
        <f>(IF('SlNr für Antrag §24a'!AL757&lt;&gt;"",'SlNr für Antrag §24a'!AL757&amp;K761,IF(K761&lt;&gt;"",K761,IF('SlNr für Antrag §24a'!V757="X","?","**"))))</f>
        <v>**</v>
      </c>
      <c r="H761" s="131"/>
      <c r="I761" s="124"/>
      <c r="J761" s="118">
        <f>'SlNr für Antrag §24a'!AM757</f>
        <v>0</v>
      </c>
      <c r="K761" s="121"/>
      <c r="L761" s="121" t="str">
        <f>'SlNr für Antrag §24a'!AT757</f>
        <v>Ja</v>
      </c>
      <c r="M761" s="161" t="str">
        <f>'SlNr für Antrag §24a'!AV757</f>
        <v>-</v>
      </c>
      <c r="N761" s="157" t="str">
        <f>IF('SlNr für Antrag §24a'!AU757&gt;0,"Wird auto. genehmigt!","")</f>
        <v/>
      </c>
      <c r="P761" s="96" t="str">
        <f>'SlNr für Antrag §24a'!AP757</f>
        <v/>
      </c>
      <c r="R761" s="143"/>
      <c r="S761" s="143"/>
      <c r="T761" s="143"/>
      <c r="U761" s="143"/>
      <c r="V761" s="143"/>
      <c r="W761" s="143"/>
      <c r="X761" s="143"/>
      <c r="Y761" s="143"/>
      <c r="Z761" s="143"/>
      <c r="AA761" s="143"/>
    </row>
    <row r="762" spans="1:27" x14ac:dyDescent="0.25">
      <c r="A762" s="70">
        <f>'SlNr für Antrag §24a'!B758</f>
        <v>51102</v>
      </c>
      <c r="B762" s="70" t="str">
        <f>'SlNr für Antrag §24a'!C758</f>
        <v/>
      </c>
      <c r="C762" s="70" t="str">
        <f>IF('SlNr für Antrag §24a'!D758&lt;&gt;"",'SlNr für Antrag §24a'!D758,"")</f>
        <v>g</v>
      </c>
      <c r="D762" s="70" t="str">
        <f>'SlNr für Antrag §24a'!H758</f>
        <v>chrom(VI)haltiger Galvanikschlamm</v>
      </c>
      <c r="E762" s="70" t="str">
        <f>'SlNr für Antrag §24a'!I758</f>
        <v xml:space="preserve"> </v>
      </c>
      <c r="F762" s="69" t="str">
        <f>IF(AND('SlNr für Antrag §24a'!S758="x",'SlNr für Antrag §24a'!T758="x"),'SlNr für Antrag §24a'!U758,IF('SlNr für Antrag §24a'!S758="x","--",IF('SlNr für Antrag §24a'!T758="x",'SlNr für Antrag §24a'!U758,"**")))</f>
        <v>**</v>
      </c>
      <c r="G762" s="69" t="str">
        <f>(IF('SlNr für Antrag §24a'!AL758&lt;&gt;"",'SlNr für Antrag §24a'!AL758&amp;K762,IF(K762&lt;&gt;"",K762,IF('SlNr für Antrag §24a'!V758="X","?","**"))))</f>
        <v>**</v>
      </c>
      <c r="H762" s="131"/>
      <c r="I762" s="124"/>
      <c r="J762" s="118">
        <f>'SlNr für Antrag §24a'!AM758</f>
        <v>0</v>
      </c>
      <c r="K762" s="121"/>
      <c r="L762" s="121" t="str">
        <f>'SlNr für Antrag §24a'!AT758</f>
        <v>Ja</v>
      </c>
      <c r="M762" s="161" t="str">
        <f>'SlNr für Antrag §24a'!AV758</f>
        <v>-</v>
      </c>
      <c r="N762" s="157" t="str">
        <f>IF('SlNr für Antrag §24a'!AU758&gt;0,"Wird auto. genehmigt!","")</f>
        <v/>
      </c>
      <c r="P762" s="96" t="str">
        <f>'SlNr für Antrag §24a'!AP758</f>
        <v/>
      </c>
      <c r="R762" s="143"/>
      <c r="S762" s="143"/>
      <c r="T762" s="143"/>
      <c r="U762" s="143"/>
      <c r="V762" s="143"/>
      <c r="W762" s="143"/>
      <c r="X762" s="143"/>
      <c r="Y762" s="143"/>
      <c r="Z762" s="143"/>
      <c r="AA762" s="143"/>
    </row>
    <row r="763" spans="1:27" ht="22.8" x14ac:dyDescent="0.25">
      <c r="A763" s="70">
        <f>'SlNr für Antrag §24a'!B759</f>
        <v>51102</v>
      </c>
      <c r="B763" s="70" t="str">
        <f>'SlNr für Antrag §24a'!C759</f>
        <v>91</v>
      </c>
      <c r="C763" s="70" t="str">
        <f>IF('SlNr für Antrag §24a'!D759&lt;&gt;"",'SlNr für Antrag §24a'!D759,"")</f>
        <v>g</v>
      </c>
      <c r="D763" s="70" t="str">
        <f>'SlNr für Antrag §24a'!H759</f>
        <v>chrom(VI)haltiger Galvanikschlamm</v>
      </c>
      <c r="E763" s="70" t="str">
        <f>'SlNr für Antrag §24a'!I759</f>
        <v>verfestigt, immobilisiert oder stabilisiert</v>
      </c>
      <c r="F763" s="69" t="str">
        <f>IF(AND('SlNr für Antrag §24a'!S759="x",'SlNr für Antrag §24a'!T759="x"),'SlNr für Antrag §24a'!U759,IF('SlNr für Antrag §24a'!S759="x","--",IF('SlNr für Antrag §24a'!T759="x",'SlNr für Antrag §24a'!U759,"**")))</f>
        <v>**</v>
      </c>
      <c r="G763" s="69" t="str">
        <f>(IF('SlNr für Antrag §24a'!AL759&lt;&gt;"",'SlNr für Antrag §24a'!AL759&amp;K763,IF(K763&lt;&gt;"",K763,IF('SlNr für Antrag §24a'!V759="X","?","**"))))</f>
        <v>**</v>
      </c>
      <c r="H763" s="131"/>
      <c r="I763" s="124"/>
      <c r="J763" s="118">
        <f>'SlNr für Antrag §24a'!AM759</f>
        <v>0</v>
      </c>
      <c r="K763" s="121"/>
      <c r="L763" s="121" t="str">
        <f>'SlNr für Antrag §24a'!AT759</f>
        <v>Ja</v>
      </c>
      <c r="M763" s="161" t="str">
        <f>'SlNr für Antrag §24a'!AV759</f>
        <v>-</v>
      </c>
      <c r="N763" s="157" t="str">
        <f>IF('SlNr für Antrag §24a'!AU759&gt;0,"Wird auto. genehmigt!","")</f>
        <v/>
      </c>
      <c r="P763" s="96" t="str">
        <f>'SlNr für Antrag §24a'!AP759</f>
        <v/>
      </c>
      <c r="R763" s="143"/>
      <c r="S763" s="143"/>
      <c r="T763" s="143"/>
      <c r="U763" s="143"/>
      <c r="V763" s="143"/>
      <c r="W763" s="143"/>
      <c r="X763" s="143"/>
      <c r="Y763" s="143"/>
      <c r="Z763" s="143"/>
      <c r="AA763" s="143"/>
    </row>
    <row r="764" spans="1:27" x14ac:dyDescent="0.25">
      <c r="A764" s="70">
        <f>'SlNr für Antrag §24a'!B760</f>
        <v>51103</v>
      </c>
      <c r="B764" s="70" t="str">
        <f>'SlNr für Antrag §24a'!C760</f>
        <v/>
      </c>
      <c r="C764" s="70" t="str">
        <f>IF('SlNr für Antrag §24a'!D760&lt;&gt;"",'SlNr für Antrag §24a'!D760,"")</f>
        <v>g</v>
      </c>
      <c r="D764" s="70" t="str">
        <f>'SlNr für Antrag §24a'!H760</f>
        <v>chrom(III)haltiger Galvanikschlamm</v>
      </c>
      <c r="E764" s="70" t="str">
        <f>'SlNr für Antrag §24a'!I760</f>
        <v xml:space="preserve"> </v>
      </c>
      <c r="F764" s="69" t="str">
        <f>IF(AND('SlNr für Antrag §24a'!S760="x",'SlNr für Antrag §24a'!T760="x"),'SlNr für Antrag §24a'!U760,IF('SlNr für Antrag §24a'!S760="x","--",IF('SlNr für Antrag §24a'!T760="x",'SlNr für Antrag §24a'!U760,"**")))</f>
        <v>**</v>
      </c>
      <c r="G764" s="69" t="str">
        <f>(IF('SlNr für Antrag §24a'!AL760&lt;&gt;"",'SlNr für Antrag §24a'!AL760&amp;K764,IF(K764&lt;&gt;"",K764,IF('SlNr für Antrag §24a'!V760="X","?","**"))))</f>
        <v>**</v>
      </c>
      <c r="H764" s="131"/>
      <c r="I764" s="124"/>
      <c r="J764" s="118">
        <f>'SlNr für Antrag §24a'!AM760</f>
        <v>0</v>
      </c>
      <c r="K764" s="121"/>
      <c r="L764" s="121" t="str">
        <f>'SlNr für Antrag §24a'!AT760</f>
        <v>Ja</v>
      </c>
      <c r="M764" s="161" t="str">
        <f>'SlNr für Antrag §24a'!AV760</f>
        <v>-</v>
      </c>
      <c r="N764" s="157" t="str">
        <f>IF('SlNr für Antrag §24a'!AU760&gt;0,"Wird auto. genehmigt!","")</f>
        <v/>
      </c>
      <c r="P764" s="96" t="str">
        <f>'SlNr für Antrag §24a'!AP760</f>
        <v/>
      </c>
      <c r="R764" s="143"/>
      <c r="S764" s="143"/>
      <c r="T764" s="143"/>
      <c r="U764" s="143"/>
      <c r="V764" s="143"/>
      <c r="W764" s="143"/>
      <c r="X764" s="143"/>
      <c r="Y764" s="143"/>
      <c r="Z764" s="143"/>
      <c r="AA764" s="143"/>
    </row>
    <row r="765" spans="1:27" x14ac:dyDescent="0.25">
      <c r="A765" s="70">
        <f>'SlNr für Antrag §24a'!B761</f>
        <v>51103</v>
      </c>
      <c r="B765" s="70" t="str">
        <f>'SlNr für Antrag §24a'!C761</f>
        <v>88</v>
      </c>
      <c r="C765" s="70" t="str">
        <f>IF('SlNr für Antrag §24a'!D761&lt;&gt;"",'SlNr für Antrag §24a'!D761,"")</f>
        <v/>
      </c>
      <c r="D765" s="70" t="str">
        <f>'SlNr für Antrag §24a'!H761</f>
        <v>chrom(III)haltiger Galvanikschlamm</v>
      </c>
      <c r="E765" s="70" t="str">
        <f>'SlNr für Antrag §24a'!I761</f>
        <v>ausgestuft</v>
      </c>
      <c r="F765" s="69" t="str">
        <f>IF(AND('SlNr für Antrag §24a'!S761="x",'SlNr für Antrag §24a'!T761="x"),'SlNr für Antrag §24a'!U761,IF('SlNr für Antrag §24a'!S761="x","--",IF('SlNr für Antrag §24a'!T761="x",'SlNr für Antrag §24a'!U761,"**")))</f>
        <v>**</v>
      </c>
      <c r="G765" s="69" t="str">
        <f>(IF('SlNr für Antrag §24a'!AL761&lt;&gt;"",'SlNr für Antrag §24a'!AL761&amp;K765,IF(K765&lt;&gt;"",K765,IF('SlNr für Antrag §24a'!V761="X","?","**"))))</f>
        <v>**</v>
      </c>
      <c r="H765" s="131"/>
      <c r="I765" s="124"/>
      <c r="J765" s="118">
        <f>'SlNr für Antrag §24a'!AM761</f>
        <v>0</v>
      </c>
      <c r="K765" s="121"/>
      <c r="L765" s="121" t="str">
        <f>'SlNr für Antrag §24a'!AT761</f>
        <v>Ja</v>
      </c>
      <c r="M765" s="161" t="str">
        <f>'SlNr für Antrag §24a'!AV761</f>
        <v>-</v>
      </c>
      <c r="N765" s="157" t="str">
        <f>IF('SlNr für Antrag §24a'!AU761&gt;0,"Wird auto. genehmigt!","")</f>
        <v/>
      </c>
      <c r="P765" s="96" t="str">
        <f>'SlNr für Antrag §24a'!AP761</f>
        <v/>
      </c>
      <c r="R765" s="143"/>
      <c r="S765" s="143"/>
      <c r="T765" s="143"/>
      <c r="U765" s="143"/>
      <c r="V765" s="143"/>
      <c r="W765" s="143"/>
      <c r="X765" s="143"/>
      <c r="Y765" s="143"/>
      <c r="Z765" s="143"/>
      <c r="AA765" s="143"/>
    </row>
    <row r="766" spans="1:27" ht="22.8" x14ac:dyDescent="0.25">
      <c r="A766" s="70">
        <f>'SlNr für Antrag §24a'!B762</f>
        <v>51103</v>
      </c>
      <c r="B766" s="70" t="str">
        <f>'SlNr für Antrag §24a'!C762</f>
        <v>91</v>
      </c>
      <c r="C766" s="70" t="str">
        <f>IF('SlNr für Antrag §24a'!D762&lt;&gt;"",'SlNr für Antrag §24a'!D762,"")</f>
        <v>g</v>
      </c>
      <c r="D766" s="70" t="str">
        <f>'SlNr für Antrag §24a'!H762</f>
        <v>chrom(III)haltiger Galvanikschlamm</v>
      </c>
      <c r="E766" s="70" t="str">
        <f>'SlNr für Antrag §24a'!I762</f>
        <v>verfestigt, immobilisiert oder stabilisiert</v>
      </c>
      <c r="F766" s="69" t="str">
        <f>IF(AND('SlNr für Antrag §24a'!S762="x",'SlNr für Antrag §24a'!T762="x"),'SlNr für Antrag §24a'!U762,IF('SlNr für Antrag §24a'!S762="x","--",IF('SlNr für Antrag §24a'!T762="x",'SlNr für Antrag §24a'!U762,"**")))</f>
        <v>**</v>
      </c>
      <c r="G766" s="69" t="str">
        <f>(IF('SlNr für Antrag §24a'!AL762&lt;&gt;"",'SlNr für Antrag §24a'!AL762&amp;K766,IF(K766&lt;&gt;"",K766,IF('SlNr für Antrag §24a'!V762="X","?","**"))))</f>
        <v>**</v>
      </c>
      <c r="H766" s="131"/>
      <c r="I766" s="124"/>
      <c r="J766" s="118">
        <f>'SlNr für Antrag §24a'!AM762</f>
        <v>0</v>
      </c>
      <c r="K766" s="121"/>
      <c r="L766" s="121" t="str">
        <f>'SlNr für Antrag §24a'!AT762</f>
        <v>Ja</v>
      </c>
      <c r="M766" s="161" t="str">
        <f>'SlNr für Antrag §24a'!AV762</f>
        <v>-</v>
      </c>
      <c r="N766" s="157" t="str">
        <f>IF('SlNr für Antrag §24a'!AU762&gt;0,"Wird auto. genehmigt!","")</f>
        <v/>
      </c>
      <c r="P766" s="96" t="str">
        <f>'SlNr für Antrag §24a'!AP762</f>
        <v/>
      </c>
      <c r="R766" s="143"/>
      <c r="S766" s="143"/>
      <c r="T766" s="143"/>
      <c r="U766" s="143"/>
      <c r="V766" s="143"/>
      <c r="W766" s="143"/>
      <c r="X766" s="143"/>
      <c r="Y766" s="143"/>
      <c r="Z766" s="143"/>
      <c r="AA766" s="143"/>
    </row>
    <row r="767" spans="1:27" x14ac:dyDescent="0.25">
      <c r="A767" s="70">
        <f>'SlNr für Antrag §24a'!B763</f>
        <v>51104</v>
      </c>
      <c r="B767" s="70" t="str">
        <f>'SlNr für Antrag §24a'!C763</f>
        <v/>
      </c>
      <c r="C767" s="70" t="str">
        <f>IF('SlNr für Antrag §24a'!D763&lt;&gt;"",'SlNr für Antrag §24a'!D763,"")</f>
        <v>g</v>
      </c>
      <c r="D767" s="70" t="str">
        <f>'SlNr für Antrag §24a'!H763</f>
        <v>kupferhaltiger Galvanikschlamm</v>
      </c>
      <c r="E767" s="70" t="str">
        <f>'SlNr für Antrag §24a'!I763</f>
        <v xml:space="preserve"> </v>
      </c>
      <c r="F767" s="69" t="str">
        <f>IF(AND('SlNr für Antrag §24a'!S763="x",'SlNr für Antrag §24a'!T763="x"),'SlNr für Antrag §24a'!U763,IF('SlNr für Antrag §24a'!S763="x","--",IF('SlNr für Antrag §24a'!T763="x",'SlNr für Antrag §24a'!U763,"**")))</f>
        <v>**</v>
      </c>
      <c r="G767" s="69" t="str">
        <f>(IF('SlNr für Antrag §24a'!AL763&lt;&gt;"",'SlNr für Antrag §24a'!AL763&amp;K767,IF(K767&lt;&gt;"",K767,IF('SlNr für Antrag §24a'!V763="X","?","**"))))</f>
        <v>**</v>
      </c>
      <c r="H767" s="131"/>
      <c r="I767" s="124"/>
      <c r="J767" s="118">
        <f>'SlNr für Antrag §24a'!AM763</f>
        <v>0</v>
      </c>
      <c r="K767" s="121"/>
      <c r="L767" s="121" t="str">
        <f>'SlNr für Antrag §24a'!AT763</f>
        <v>Ja</v>
      </c>
      <c r="M767" s="161" t="str">
        <f>'SlNr für Antrag §24a'!AV763</f>
        <v>-</v>
      </c>
      <c r="N767" s="157" t="str">
        <f>IF('SlNr für Antrag §24a'!AU763&gt;0,"Wird auto. genehmigt!","")</f>
        <v/>
      </c>
      <c r="P767" s="96" t="str">
        <f>'SlNr für Antrag §24a'!AP763</f>
        <v/>
      </c>
      <c r="R767" s="143"/>
      <c r="S767" s="143"/>
      <c r="T767" s="143"/>
      <c r="U767" s="143"/>
      <c r="V767" s="143"/>
      <c r="W767" s="143"/>
      <c r="X767" s="143"/>
      <c r="Y767" s="143"/>
      <c r="Z767" s="143"/>
      <c r="AA767" s="143"/>
    </row>
    <row r="768" spans="1:27" x14ac:dyDescent="0.25">
      <c r="A768" s="70">
        <f>'SlNr für Antrag §24a'!B764</f>
        <v>51104</v>
      </c>
      <c r="B768" s="70" t="str">
        <f>'SlNr für Antrag §24a'!C764</f>
        <v>88</v>
      </c>
      <c r="C768" s="70" t="str">
        <f>IF('SlNr für Antrag §24a'!D764&lt;&gt;"",'SlNr für Antrag §24a'!D764,"")</f>
        <v/>
      </c>
      <c r="D768" s="70" t="str">
        <f>'SlNr für Antrag §24a'!H764</f>
        <v>kupferhaltiger Galvanikschlamm</v>
      </c>
      <c r="E768" s="70" t="str">
        <f>'SlNr für Antrag §24a'!I764</f>
        <v>ausgestuft</v>
      </c>
      <c r="F768" s="69" t="str">
        <f>IF(AND('SlNr für Antrag §24a'!S764="x",'SlNr für Antrag §24a'!T764="x"),'SlNr für Antrag §24a'!U764,IF('SlNr für Antrag §24a'!S764="x","--",IF('SlNr für Antrag §24a'!T764="x",'SlNr für Antrag §24a'!U764,"**")))</f>
        <v>**</v>
      </c>
      <c r="G768" s="69" t="str">
        <f>(IF('SlNr für Antrag §24a'!AL764&lt;&gt;"",'SlNr für Antrag §24a'!AL764&amp;K768,IF(K768&lt;&gt;"",K768,IF('SlNr für Antrag §24a'!V764="X","?","**"))))</f>
        <v>**</v>
      </c>
      <c r="H768" s="131"/>
      <c r="I768" s="124"/>
      <c r="J768" s="118">
        <f>'SlNr für Antrag §24a'!AM764</f>
        <v>0</v>
      </c>
      <c r="K768" s="121"/>
      <c r="L768" s="121" t="str">
        <f>'SlNr für Antrag §24a'!AT764</f>
        <v>Ja</v>
      </c>
      <c r="M768" s="161" t="str">
        <f>'SlNr für Antrag §24a'!AV764</f>
        <v>-</v>
      </c>
      <c r="N768" s="157" t="str">
        <f>IF('SlNr für Antrag §24a'!AU764&gt;0,"Wird auto. genehmigt!","")</f>
        <v/>
      </c>
      <c r="P768" s="96" t="str">
        <f>'SlNr für Antrag §24a'!AP764</f>
        <v/>
      </c>
      <c r="R768" s="143"/>
      <c r="S768" s="143"/>
      <c r="T768" s="143"/>
      <c r="U768" s="143"/>
      <c r="V768" s="143"/>
      <c r="W768" s="143"/>
      <c r="X768" s="143"/>
      <c r="Y768" s="143"/>
      <c r="Z768" s="143"/>
      <c r="AA768" s="143"/>
    </row>
    <row r="769" spans="1:27" ht="22.8" x14ac:dyDescent="0.25">
      <c r="A769" s="70">
        <f>'SlNr für Antrag §24a'!B765</f>
        <v>51104</v>
      </c>
      <c r="B769" s="70" t="str">
        <f>'SlNr für Antrag §24a'!C765</f>
        <v>91</v>
      </c>
      <c r="C769" s="70" t="str">
        <f>IF('SlNr für Antrag §24a'!D765&lt;&gt;"",'SlNr für Antrag §24a'!D765,"")</f>
        <v>g</v>
      </c>
      <c r="D769" s="70" t="str">
        <f>'SlNr für Antrag §24a'!H765</f>
        <v>kupferhaltiger Galvanikschlamm</v>
      </c>
      <c r="E769" s="70" t="str">
        <f>'SlNr für Antrag §24a'!I765</f>
        <v>verfestigt, immobilisiert oder stabilisiert</v>
      </c>
      <c r="F769" s="69" t="str">
        <f>IF(AND('SlNr für Antrag §24a'!S765="x",'SlNr für Antrag §24a'!T765="x"),'SlNr für Antrag §24a'!U765,IF('SlNr für Antrag §24a'!S765="x","--",IF('SlNr für Antrag §24a'!T765="x",'SlNr für Antrag §24a'!U765,"**")))</f>
        <v>**</v>
      </c>
      <c r="G769" s="69" t="str">
        <f>(IF('SlNr für Antrag §24a'!AL765&lt;&gt;"",'SlNr für Antrag §24a'!AL765&amp;K769,IF(K769&lt;&gt;"",K769,IF('SlNr für Antrag §24a'!V765="X","?","**"))))</f>
        <v>**</v>
      </c>
      <c r="H769" s="131"/>
      <c r="I769" s="124"/>
      <c r="J769" s="118">
        <f>'SlNr für Antrag §24a'!AM765</f>
        <v>0</v>
      </c>
      <c r="K769" s="121"/>
      <c r="L769" s="121" t="str">
        <f>'SlNr für Antrag §24a'!AT765</f>
        <v>Ja</v>
      </c>
      <c r="M769" s="161" t="str">
        <f>'SlNr für Antrag §24a'!AV765</f>
        <v>-</v>
      </c>
      <c r="N769" s="157" t="str">
        <f>IF('SlNr für Antrag §24a'!AU765&gt;0,"Wird auto. genehmigt!","")</f>
        <v/>
      </c>
      <c r="P769" s="96" t="str">
        <f>'SlNr für Antrag §24a'!AP765</f>
        <v/>
      </c>
      <c r="R769" s="143"/>
      <c r="S769" s="143"/>
      <c r="T769" s="143"/>
      <c r="U769" s="143"/>
      <c r="V769" s="143"/>
      <c r="W769" s="143"/>
      <c r="X769" s="143"/>
      <c r="Y769" s="143"/>
      <c r="Z769" s="143"/>
      <c r="AA769" s="143"/>
    </row>
    <row r="770" spans="1:27" x14ac:dyDescent="0.25">
      <c r="A770" s="70">
        <f>'SlNr für Antrag §24a'!B766</f>
        <v>51105</v>
      </c>
      <c r="B770" s="70" t="str">
        <f>'SlNr für Antrag §24a'!C766</f>
        <v/>
      </c>
      <c r="C770" s="70" t="str">
        <f>IF('SlNr für Antrag §24a'!D766&lt;&gt;"",'SlNr für Antrag §24a'!D766,"")</f>
        <v>g</v>
      </c>
      <c r="D770" s="70" t="str">
        <f>'SlNr für Antrag §24a'!H766</f>
        <v>zinkhaltiger Galvanikschlamm</v>
      </c>
      <c r="E770" s="70" t="str">
        <f>'SlNr für Antrag §24a'!I766</f>
        <v xml:space="preserve"> </v>
      </c>
      <c r="F770" s="69" t="str">
        <f>IF(AND('SlNr für Antrag §24a'!S766="x",'SlNr für Antrag §24a'!T766="x"),'SlNr für Antrag §24a'!U766,IF('SlNr für Antrag §24a'!S766="x","--",IF('SlNr für Antrag §24a'!T766="x",'SlNr für Antrag §24a'!U766,"**")))</f>
        <v>**</v>
      </c>
      <c r="G770" s="69" t="str">
        <f>(IF('SlNr für Antrag §24a'!AL766&lt;&gt;"",'SlNr für Antrag §24a'!AL766&amp;K770,IF(K770&lt;&gt;"",K770,IF('SlNr für Antrag §24a'!V766="X","?","**"))))</f>
        <v>**</v>
      </c>
      <c r="H770" s="131"/>
      <c r="I770" s="124"/>
      <c r="J770" s="118">
        <f>'SlNr für Antrag §24a'!AM766</f>
        <v>0</v>
      </c>
      <c r="K770" s="121"/>
      <c r="L770" s="121" t="str">
        <f>'SlNr für Antrag §24a'!AT766</f>
        <v>Ja</v>
      </c>
      <c r="M770" s="161" t="str">
        <f>'SlNr für Antrag §24a'!AV766</f>
        <v>-</v>
      </c>
      <c r="N770" s="157" t="str">
        <f>IF('SlNr für Antrag §24a'!AU766&gt;0,"Wird auto. genehmigt!","")</f>
        <v/>
      </c>
      <c r="P770" s="96" t="str">
        <f>'SlNr für Antrag §24a'!AP766</f>
        <v/>
      </c>
      <c r="R770" s="143"/>
      <c r="S770" s="143"/>
      <c r="T770" s="143"/>
      <c r="U770" s="143"/>
      <c r="V770" s="143"/>
      <c r="W770" s="143"/>
      <c r="X770" s="143"/>
      <c r="Y770" s="143"/>
      <c r="Z770" s="143"/>
      <c r="AA770" s="143"/>
    </row>
    <row r="771" spans="1:27" x14ac:dyDescent="0.25">
      <c r="A771" s="70">
        <f>'SlNr für Antrag §24a'!B767</f>
        <v>51105</v>
      </c>
      <c r="B771" s="70" t="str">
        <f>'SlNr für Antrag §24a'!C767</f>
        <v>88</v>
      </c>
      <c r="C771" s="70" t="str">
        <f>IF('SlNr für Antrag §24a'!D767&lt;&gt;"",'SlNr für Antrag §24a'!D767,"")</f>
        <v/>
      </c>
      <c r="D771" s="70" t="str">
        <f>'SlNr für Antrag §24a'!H767</f>
        <v>zinkhaltiger Galvanikschlamm</v>
      </c>
      <c r="E771" s="70" t="str">
        <f>'SlNr für Antrag §24a'!I767</f>
        <v>ausgestuft</v>
      </c>
      <c r="F771" s="69" t="str">
        <f>IF(AND('SlNr für Antrag §24a'!S767="x",'SlNr für Antrag §24a'!T767="x"),'SlNr für Antrag §24a'!U767,IF('SlNr für Antrag §24a'!S767="x","--",IF('SlNr für Antrag §24a'!T767="x",'SlNr für Antrag §24a'!U767,"**")))</f>
        <v>**</v>
      </c>
      <c r="G771" s="69" t="str">
        <f>(IF('SlNr für Antrag §24a'!AL767&lt;&gt;"",'SlNr für Antrag §24a'!AL767&amp;K771,IF(K771&lt;&gt;"",K771,IF('SlNr für Antrag §24a'!V767="X","?","**"))))</f>
        <v>**</v>
      </c>
      <c r="H771" s="131"/>
      <c r="I771" s="124"/>
      <c r="J771" s="118">
        <f>'SlNr für Antrag §24a'!AM767</f>
        <v>0</v>
      </c>
      <c r="K771" s="121"/>
      <c r="L771" s="121" t="str">
        <f>'SlNr für Antrag §24a'!AT767</f>
        <v>Ja</v>
      </c>
      <c r="M771" s="161" t="str">
        <f>'SlNr für Antrag §24a'!AV767</f>
        <v>-</v>
      </c>
      <c r="N771" s="157" t="str">
        <f>IF('SlNr für Antrag §24a'!AU767&gt;0,"Wird auto. genehmigt!","")</f>
        <v/>
      </c>
      <c r="P771" s="96" t="str">
        <f>'SlNr für Antrag §24a'!AP767</f>
        <v/>
      </c>
      <c r="R771" s="143"/>
      <c r="S771" s="143"/>
      <c r="T771" s="143"/>
      <c r="U771" s="143"/>
      <c r="V771" s="143"/>
      <c r="W771" s="143"/>
      <c r="X771" s="143"/>
      <c r="Y771" s="143"/>
      <c r="Z771" s="143"/>
      <c r="AA771" s="143"/>
    </row>
    <row r="772" spans="1:27" ht="22.8" x14ac:dyDescent="0.25">
      <c r="A772" s="70">
        <f>'SlNr für Antrag §24a'!B768</f>
        <v>51105</v>
      </c>
      <c r="B772" s="70" t="str">
        <f>'SlNr für Antrag §24a'!C768</f>
        <v>91</v>
      </c>
      <c r="C772" s="70" t="str">
        <f>IF('SlNr für Antrag §24a'!D768&lt;&gt;"",'SlNr für Antrag §24a'!D768,"")</f>
        <v>g</v>
      </c>
      <c r="D772" s="70" t="str">
        <f>'SlNr für Antrag §24a'!H768</f>
        <v>zinkhaltiger Galvanikschlamm</v>
      </c>
      <c r="E772" s="70" t="str">
        <f>'SlNr für Antrag §24a'!I768</f>
        <v>verfestigt, immobilisiert oder stabilisiert</v>
      </c>
      <c r="F772" s="69" t="str">
        <f>IF(AND('SlNr für Antrag §24a'!S768="x",'SlNr für Antrag §24a'!T768="x"),'SlNr für Antrag §24a'!U768,IF('SlNr für Antrag §24a'!S768="x","--",IF('SlNr für Antrag §24a'!T768="x",'SlNr für Antrag §24a'!U768,"**")))</f>
        <v>**</v>
      </c>
      <c r="G772" s="69" t="str">
        <f>(IF('SlNr für Antrag §24a'!AL768&lt;&gt;"",'SlNr für Antrag §24a'!AL768&amp;K772,IF(K772&lt;&gt;"",K772,IF('SlNr für Antrag §24a'!V768="X","?","**"))))</f>
        <v>**</v>
      </c>
      <c r="H772" s="131"/>
      <c r="I772" s="124"/>
      <c r="J772" s="118">
        <f>'SlNr für Antrag §24a'!AM768</f>
        <v>0</v>
      </c>
      <c r="K772" s="121"/>
      <c r="L772" s="121" t="str">
        <f>'SlNr für Antrag §24a'!AT768</f>
        <v>Ja</v>
      </c>
      <c r="M772" s="161" t="str">
        <f>'SlNr für Antrag §24a'!AV768</f>
        <v>-</v>
      </c>
      <c r="N772" s="157" t="str">
        <f>IF('SlNr für Antrag §24a'!AU768&gt;0,"Wird auto. genehmigt!","")</f>
        <v/>
      </c>
      <c r="P772" s="96" t="str">
        <f>'SlNr für Antrag §24a'!AP768</f>
        <v/>
      </c>
      <c r="R772" s="143"/>
      <c r="S772" s="143"/>
      <c r="T772" s="143"/>
      <c r="U772" s="143"/>
      <c r="V772" s="143"/>
      <c r="W772" s="143"/>
      <c r="X772" s="143"/>
      <c r="Y772" s="143"/>
      <c r="Z772" s="143"/>
      <c r="AA772" s="143"/>
    </row>
    <row r="773" spans="1:27" x14ac:dyDescent="0.25">
      <c r="A773" s="70">
        <f>'SlNr für Antrag §24a'!B769</f>
        <v>51106</v>
      </c>
      <c r="B773" s="70" t="str">
        <f>'SlNr für Antrag §24a'!C769</f>
        <v/>
      </c>
      <c r="C773" s="70" t="str">
        <f>IF('SlNr für Antrag §24a'!D769&lt;&gt;"",'SlNr für Antrag §24a'!D769,"")</f>
        <v>g</v>
      </c>
      <c r="D773" s="70" t="str">
        <f>'SlNr für Antrag §24a'!H769</f>
        <v>cadmiumhaltiger Galvanikschlamm</v>
      </c>
      <c r="E773" s="70" t="str">
        <f>'SlNr für Antrag §24a'!I769</f>
        <v xml:space="preserve"> </v>
      </c>
      <c r="F773" s="69" t="str">
        <f>IF(AND('SlNr für Antrag §24a'!S769="x",'SlNr für Antrag §24a'!T769="x"),'SlNr für Antrag §24a'!U769,IF('SlNr für Antrag §24a'!S769="x","--",IF('SlNr für Antrag §24a'!T769="x",'SlNr für Antrag §24a'!U769,"**")))</f>
        <v>**</v>
      </c>
      <c r="G773" s="69" t="str">
        <f>(IF('SlNr für Antrag §24a'!AL769&lt;&gt;"",'SlNr für Antrag §24a'!AL769&amp;K773,IF(K773&lt;&gt;"",K773,IF('SlNr für Antrag §24a'!V769="X","?","**"))))</f>
        <v>**</v>
      </c>
      <c r="H773" s="131"/>
      <c r="I773" s="124"/>
      <c r="J773" s="118">
        <f>'SlNr für Antrag §24a'!AM769</f>
        <v>0</v>
      </c>
      <c r="K773" s="121"/>
      <c r="L773" s="121" t="str">
        <f>'SlNr für Antrag §24a'!AT769</f>
        <v>Ja</v>
      </c>
      <c r="M773" s="161" t="str">
        <f>'SlNr für Antrag §24a'!AV769</f>
        <v>-</v>
      </c>
      <c r="N773" s="157" t="str">
        <f>IF('SlNr für Antrag §24a'!AU769&gt;0,"Wird auto. genehmigt!","")</f>
        <v/>
      </c>
      <c r="P773" s="96" t="str">
        <f>'SlNr für Antrag §24a'!AP769</f>
        <v/>
      </c>
      <c r="R773" s="143"/>
      <c r="S773" s="143"/>
      <c r="T773" s="143"/>
      <c r="U773" s="143"/>
      <c r="V773" s="143"/>
      <c r="W773" s="143"/>
      <c r="X773" s="143"/>
      <c r="Y773" s="143"/>
      <c r="Z773" s="143"/>
      <c r="AA773" s="143"/>
    </row>
    <row r="774" spans="1:27" x14ac:dyDescent="0.25">
      <c r="A774" s="70">
        <f>'SlNr für Antrag §24a'!B770</f>
        <v>51106</v>
      </c>
      <c r="B774" s="70" t="str">
        <f>'SlNr für Antrag §24a'!C770</f>
        <v>88</v>
      </c>
      <c r="C774" s="70" t="str">
        <f>IF('SlNr für Antrag §24a'!D770&lt;&gt;"",'SlNr für Antrag §24a'!D770,"")</f>
        <v/>
      </c>
      <c r="D774" s="70" t="str">
        <f>'SlNr für Antrag §24a'!H770</f>
        <v>cadmiumhaltiger Galvanikschlamm</v>
      </c>
      <c r="E774" s="70" t="str">
        <f>'SlNr für Antrag §24a'!I770</f>
        <v>ausgestuft</v>
      </c>
      <c r="F774" s="69" t="str">
        <f>IF(AND('SlNr für Antrag §24a'!S770="x",'SlNr für Antrag §24a'!T770="x"),'SlNr für Antrag §24a'!U770,IF('SlNr für Antrag §24a'!S770="x","--",IF('SlNr für Antrag §24a'!T770="x",'SlNr für Antrag §24a'!U770,"**")))</f>
        <v>**</v>
      </c>
      <c r="G774" s="69" t="str">
        <f>(IF('SlNr für Antrag §24a'!AL770&lt;&gt;"",'SlNr für Antrag §24a'!AL770&amp;K774,IF(K774&lt;&gt;"",K774,IF('SlNr für Antrag §24a'!V770="X","?","**"))))</f>
        <v>**</v>
      </c>
      <c r="H774" s="131"/>
      <c r="I774" s="124"/>
      <c r="J774" s="118">
        <f>'SlNr für Antrag §24a'!AM770</f>
        <v>0</v>
      </c>
      <c r="K774" s="121"/>
      <c r="L774" s="121" t="str">
        <f>'SlNr für Antrag §24a'!AT770</f>
        <v>Ja</v>
      </c>
      <c r="M774" s="161" t="str">
        <f>'SlNr für Antrag §24a'!AV770</f>
        <v>-</v>
      </c>
      <c r="N774" s="157" t="str">
        <f>IF('SlNr für Antrag §24a'!AU770&gt;0,"Wird auto. genehmigt!","")</f>
        <v/>
      </c>
      <c r="P774" s="96" t="str">
        <f>'SlNr für Antrag §24a'!AP770</f>
        <v/>
      </c>
      <c r="R774" s="143"/>
      <c r="S774" s="143"/>
      <c r="T774" s="143"/>
      <c r="U774" s="143"/>
      <c r="V774" s="143"/>
      <c r="W774" s="143"/>
      <c r="X774" s="143"/>
      <c r="Y774" s="143"/>
      <c r="Z774" s="143"/>
      <c r="AA774" s="143"/>
    </row>
    <row r="775" spans="1:27" ht="22.8" x14ac:dyDescent="0.25">
      <c r="A775" s="70">
        <f>'SlNr für Antrag §24a'!B771</f>
        <v>51106</v>
      </c>
      <c r="B775" s="70" t="str">
        <f>'SlNr für Antrag §24a'!C771</f>
        <v>91</v>
      </c>
      <c r="C775" s="70" t="str">
        <f>IF('SlNr für Antrag §24a'!D771&lt;&gt;"",'SlNr für Antrag §24a'!D771,"")</f>
        <v>g</v>
      </c>
      <c r="D775" s="70" t="str">
        <f>'SlNr für Antrag §24a'!H771</f>
        <v>cadmiumhaltiger Galvanikschlamm</v>
      </c>
      <c r="E775" s="70" t="str">
        <f>'SlNr für Antrag §24a'!I771</f>
        <v>verfestigt, immobilisiert oder stabilisiert</v>
      </c>
      <c r="F775" s="69" t="str">
        <f>IF(AND('SlNr für Antrag §24a'!S771="x",'SlNr für Antrag §24a'!T771="x"),'SlNr für Antrag §24a'!U771,IF('SlNr für Antrag §24a'!S771="x","--",IF('SlNr für Antrag §24a'!T771="x",'SlNr für Antrag §24a'!U771,"**")))</f>
        <v>**</v>
      </c>
      <c r="G775" s="69" t="str">
        <f>(IF('SlNr für Antrag §24a'!AL771&lt;&gt;"",'SlNr für Antrag §24a'!AL771&amp;K775,IF(K775&lt;&gt;"",K775,IF('SlNr für Antrag §24a'!V771="X","?","**"))))</f>
        <v>**</v>
      </c>
      <c r="H775" s="131"/>
      <c r="I775" s="124"/>
      <c r="J775" s="118">
        <f>'SlNr für Antrag §24a'!AM771</f>
        <v>0</v>
      </c>
      <c r="K775" s="121"/>
      <c r="L775" s="121" t="str">
        <f>'SlNr für Antrag §24a'!AT771</f>
        <v>Ja</v>
      </c>
      <c r="M775" s="161" t="str">
        <f>'SlNr für Antrag §24a'!AV771</f>
        <v>-</v>
      </c>
      <c r="N775" s="157" t="str">
        <f>IF('SlNr für Antrag §24a'!AU771&gt;0,"Wird auto. genehmigt!","")</f>
        <v/>
      </c>
      <c r="P775" s="96" t="str">
        <f>'SlNr für Antrag §24a'!AP771</f>
        <v/>
      </c>
      <c r="R775" s="143"/>
      <c r="S775" s="143"/>
      <c r="T775" s="143"/>
      <c r="U775" s="143"/>
      <c r="V775" s="143"/>
      <c r="W775" s="143"/>
      <c r="X775" s="143"/>
      <c r="Y775" s="143"/>
      <c r="Z775" s="143"/>
      <c r="AA775" s="143"/>
    </row>
    <row r="776" spans="1:27" x14ac:dyDescent="0.25">
      <c r="A776" s="70">
        <f>'SlNr für Antrag §24a'!B772</f>
        <v>51107</v>
      </c>
      <c r="B776" s="70" t="str">
        <f>'SlNr für Antrag §24a'!C772</f>
        <v>88</v>
      </c>
      <c r="C776" s="70" t="str">
        <f>IF('SlNr für Antrag §24a'!D772&lt;&gt;"",'SlNr für Antrag §24a'!D772,"")</f>
        <v/>
      </c>
      <c r="D776" s="70" t="str">
        <f>'SlNr für Antrag §24a'!H772</f>
        <v>nickelhaltiger Galvanikschlamm</v>
      </c>
      <c r="E776" s="70" t="str">
        <f>'SlNr für Antrag §24a'!I772</f>
        <v>ausgestuft</v>
      </c>
      <c r="F776" s="69" t="str">
        <f>IF(AND('SlNr für Antrag §24a'!S772="x",'SlNr für Antrag §24a'!T772="x"),'SlNr für Antrag §24a'!U772,IF('SlNr für Antrag §24a'!S772="x","--",IF('SlNr für Antrag §24a'!T772="x",'SlNr für Antrag §24a'!U772,"**")))</f>
        <v>**</v>
      </c>
      <c r="G776" s="69" t="str">
        <f>(IF('SlNr für Antrag §24a'!AL772&lt;&gt;"",'SlNr für Antrag §24a'!AL772&amp;K776,IF(K776&lt;&gt;"",K776,IF('SlNr für Antrag §24a'!V772="X","?","**"))))</f>
        <v>**</v>
      </c>
      <c r="H776" s="131"/>
      <c r="I776" s="124"/>
      <c r="J776" s="118">
        <f>'SlNr für Antrag §24a'!AM772</f>
        <v>0</v>
      </c>
      <c r="K776" s="121"/>
      <c r="L776" s="121" t="str">
        <f>'SlNr für Antrag §24a'!AT772</f>
        <v>Ja</v>
      </c>
      <c r="M776" s="161" t="str">
        <f>'SlNr für Antrag §24a'!AV772</f>
        <v>-</v>
      </c>
      <c r="N776" s="157" t="str">
        <f>IF('SlNr für Antrag §24a'!AU772&gt;0,"Wird auto. genehmigt!","")</f>
        <v/>
      </c>
      <c r="P776" s="96" t="str">
        <f>'SlNr für Antrag §24a'!AP772</f>
        <v/>
      </c>
      <c r="R776" s="143"/>
      <c r="S776" s="143"/>
      <c r="T776" s="143"/>
      <c r="U776" s="143"/>
      <c r="V776" s="143"/>
      <c r="W776" s="143"/>
      <c r="X776" s="143"/>
      <c r="Y776" s="143"/>
      <c r="Z776" s="143"/>
      <c r="AA776" s="143"/>
    </row>
    <row r="777" spans="1:27" x14ac:dyDescent="0.25">
      <c r="A777" s="70">
        <f>'SlNr für Antrag §24a'!B773</f>
        <v>51107</v>
      </c>
      <c r="B777" s="70" t="str">
        <f>'SlNr für Antrag §24a'!C773</f>
        <v/>
      </c>
      <c r="C777" s="70" t="str">
        <f>IF('SlNr für Antrag §24a'!D773&lt;&gt;"",'SlNr für Antrag §24a'!D773,"")</f>
        <v>g</v>
      </c>
      <c r="D777" s="70" t="str">
        <f>'SlNr für Antrag §24a'!H773</f>
        <v>nickelhaltiger Galvanikschlamm</v>
      </c>
      <c r="E777" s="70" t="str">
        <f>'SlNr für Antrag §24a'!I773</f>
        <v xml:space="preserve"> </v>
      </c>
      <c r="F777" s="69" t="str">
        <f>IF(AND('SlNr für Antrag §24a'!S773="x",'SlNr für Antrag §24a'!T773="x"),'SlNr für Antrag §24a'!U773,IF('SlNr für Antrag §24a'!S773="x","--",IF('SlNr für Antrag §24a'!T773="x",'SlNr für Antrag §24a'!U773,"**")))</f>
        <v>**</v>
      </c>
      <c r="G777" s="69" t="str">
        <f>(IF('SlNr für Antrag §24a'!AL773&lt;&gt;"",'SlNr für Antrag §24a'!AL773&amp;K777,IF(K777&lt;&gt;"",K777,IF('SlNr für Antrag §24a'!V773="X","?","**"))))</f>
        <v>**</v>
      </c>
      <c r="H777" s="131"/>
      <c r="I777" s="124"/>
      <c r="J777" s="118">
        <f>'SlNr für Antrag §24a'!AM773</f>
        <v>0</v>
      </c>
      <c r="K777" s="121"/>
      <c r="L777" s="121" t="str">
        <f>'SlNr für Antrag §24a'!AT773</f>
        <v>Ja</v>
      </c>
      <c r="M777" s="161" t="str">
        <f>'SlNr für Antrag §24a'!AV773</f>
        <v>-</v>
      </c>
      <c r="N777" s="157" t="str">
        <f>IF('SlNr für Antrag §24a'!AU773&gt;0,"Wird auto. genehmigt!","")</f>
        <v/>
      </c>
      <c r="P777" s="96" t="str">
        <f>'SlNr für Antrag §24a'!AP773</f>
        <v/>
      </c>
      <c r="R777" s="143"/>
      <c r="S777" s="143"/>
      <c r="T777" s="143"/>
      <c r="U777" s="143"/>
      <c r="V777" s="143"/>
      <c r="W777" s="143"/>
      <c r="X777" s="143"/>
      <c r="Y777" s="143"/>
      <c r="Z777" s="143"/>
      <c r="AA777" s="143"/>
    </row>
    <row r="778" spans="1:27" ht="22.8" x14ac:dyDescent="0.25">
      <c r="A778" s="70">
        <f>'SlNr für Antrag §24a'!B774</f>
        <v>51107</v>
      </c>
      <c r="B778" s="70" t="str">
        <f>'SlNr für Antrag §24a'!C774</f>
        <v>91</v>
      </c>
      <c r="C778" s="70" t="str">
        <f>IF('SlNr für Antrag §24a'!D774&lt;&gt;"",'SlNr für Antrag §24a'!D774,"")</f>
        <v>g</v>
      </c>
      <c r="D778" s="70" t="str">
        <f>'SlNr für Antrag §24a'!H774</f>
        <v>nickelhaltiger Galvanikschlamm</v>
      </c>
      <c r="E778" s="70" t="str">
        <f>'SlNr für Antrag §24a'!I774</f>
        <v>verfestigt, immobilisiert oder stabilisiert</v>
      </c>
      <c r="F778" s="69" t="str">
        <f>IF(AND('SlNr für Antrag §24a'!S774="x",'SlNr für Antrag §24a'!T774="x"),'SlNr für Antrag §24a'!U774,IF('SlNr für Antrag §24a'!S774="x","--",IF('SlNr für Antrag §24a'!T774="x",'SlNr für Antrag §24a'!U774,"**")))</f>
        <v>**</v>
      </c>
      <c r="G778" s="69" t="str">
        <f>(IF('SlNr für Antrag §24a'!AL774&lt;&gt;"",'SlNr für Antrag §24a'!AL774&amp;K778,IF(K778&lt;&gt;"",K778,IF('SlNr für Antrag §24a'!V774="X","?","**"))))</f>
        <v>**</v>
      </c>
      <c r="H778" s="131"/>
      <c r="I778" s="124"/>
      <c r="J778" s="118">
        <f>'SlNr für Antrag §24a'!AM774</f>
        <v>0</v>
      </c>
      <c r="K778" s="121"/>
      <c r="L778" s="121" t="str">
        <f>'SlNr für Antrag §24a'!AT774</f>
        <v>Ja</v>
      </c>
      <c r="M778" s="161" t="str">
        <f>'SlNr für Antrag §24a'!AV774</f>
        <v>-</v>
      </c>
      <c r="N778" s="157" t="str">
        <f>IF('SlNr für Antrag §24a'!AU774&gt;0,"Wird auto. genehmigt!","")</f>
        <v/>
      </c>
      <c r="P778" s="96" t="str">
        <f>'SlNr für Antrag §24a'!AP774</f>
        <v/>
      </c>
      <c r="R778" s="143"/>
      <c r="S778" s="143"/>
      <c r="T778" s="143"/>
      <c r="U778" s="143"/>
      <c r="V778" s="143"/>
      <c r="W778" s="143"/>
      <c r="X778" s="143"/>
      <c r="Y778" s="143"/>
      <c r="Z778" s="143"/>
      <c r="AA778" s="143"/>
    </row>
    <row r="779" spans="1:27" x14ac:dyDescent="0.25">
      <c r="A779" s="70">
        <f>'SlNr für Antrag §24a'!B775</f>
        <v>51108</v>
      </c>
      <c r="B779" s="70" t="str">
        <f>'SlNr für Antrag §24a'!C775</f>
        <v/>
      </c>
      <c r="C779" s="70" t="str">
        <f>IF('SlNr für Antrag §24a'!D775&lt;&gt;"",'SlNr für Antrag §24a'!D775,"")</f>
        <v>g</v>
      </c>
      <c r="D779" s="70" t="str">
        <f>'SlNr für Antrag §24a'!H775</f>
        <v>kobalthaltiger Galvanikschlamm</v>
      </c>
      <c r="E779" s="70" t="str">
        <f>'SlNr für Antrag §24a'!I775</f>
        <v xml:space="preserve"> </v>
      </c>
      <c r="F779" s="69" t="str">
        <f>IF(AND('SlNr für Antrag §24a'!S775="x",'SlNr für Antrag §24a'!T775="x"),'SlNr für Antrag §24a'!U775,IF('SlNr für Antrag §24a'!S775="x","--",IF('SlNr für Antrag §24a'!T775="x",'SlNr für Antrag §24a'!U775,"**")))</f>
        <v>**</v>
      </c>
      <c r="G779" s="69" t="str">
        <f>(IF('SlNr für Antrag §24a'!AL775&lt;&gt;"",'SlNr für Antrag §24a'!AL775&amp;K779,IF(K779&lt;&gt;"",K779,IF('SlNr für Antrag §24a'!V775="X","?","**"))))</f>
        <v>**</v>
      </c>
      <c r="H779" s="131"/>
      <c r="I779" s="124"/>
      <c r="J779" s="118">
        <f>'SlNr für Antrag §24a'!AM775</f>
        <v>0</v>
      </c>
      <c r="K779" s="121"/>
      <c r="L779" s="121" t="str">
        <f>'SlNr für Antrag §24a'!AT775</f>
        <v>Ja</v>
      </c>
      <c r="M779" s="161" t="str">
        <f>'SlNr für Antrag §24a'!AV775</f>
        <v>-</v>
      </c>
      <c r="N779" s="157" t="str">
        <f>IF('SlNr für Antrag §24a'!AU775&gt;0,"Wird auto. genehmigt!","")</f>
        <v/>
      </c>
      <c r="P779" s="96" t="str">
        <f>'SlNr für Antrag §24a'!AP775</f>
        <v/>
      </c>
      <c r="R779" s="143"/>
      <c r="S779" s="143"/>
      <c r="T779" s="143"/>
      <c r="U779" s="143"/>
      <c r="V779" s="143"/>
      <c r="W779" s="143"/>
      <c r="X779" s="143"/>
      <c r="Y779" s="143"/>
      <c r="Z779" s="143"/>
      <c r="AA779" s="143"/>
    </row>
    <row r="780" spans="1:27" x14ac:dyDescent="0.25">
      <c r="A780" s="70">
        <f>'SlNr für Antrag §24a'!B776</f>
        <v>51108</v>
      </c>
      <c r="B780" s="70" t="str">
        <f>'SlNr für Antrag §24a'!C776</f>
        <v>88</v>
      </c>
      <c r="C780" s="70" t="str">
        <f>IF('SlNr für Antrag §24a'!D776&lt;&gt;"",'SlNr für Antrag §24a'!D776,"")</f>
        <v/>
      </c>
      <c r="D780" s="70" t="str">
        <f>'SlNr für Antrag §24a'!H776</f>
        <v>kobalthaltiger Galvanikschlamm</v>
      </c>
      <c r="E780" s="70" t="str">
        <f>'SlNr für Antrag §24a'!I776</f>
        <v>ausgestuft</v>
      </c>
      <c r="F780" s="69" t="str">
        <f>IF(AND('SlNr für Antrag §24a'!S776="x",'SlNr für Antrag §24a'!T776="x"),'SlNr für Antrag §24a'!U776,IF('SlNr für Antrag §24a'!S776="x","--",IF('SlNr für Antrag §24a'!T776="x",'SlNr für Antrag §24a'!U776,"**")))</f>
        <v>**</v>
      </c>
      <c r="G780" s="69" t="str">
        <f>(IF('SlNr für Antrag §24a'!AL776&lt;&gt;"",'SlNr für Antrag §24a'!AL776&amp;K780,IF(K780&lt;&gt;"",K780,IF('SlNr für Antrag §24a'!V776="X","?","**"))))</f>
        <v>**</v>
      </c>
      <c r="H780" s="131"/>
      <c r="I780" s="124"/>
      <c r="J780" s="118">
        <f>'SlNr für Antrag §24a'!AM776</f>
        <v>0</v>
      </c>
      <c r="K780" s="121"/>
      <c r="L780" s="121" t="str">
        <f>'SlNr für Antrag §24a'!AT776</f>
        <v>Ja</v>
      </c>
      <c r="M780" s="161" t="str">
        <f>'SlNr für Antrag §24a'!AV776</f>
        <v>-</v>
      </c>
      <c r="N780" s="157" t="str">
        <f>IF('SlNr für Antrag §24a'!AU776&gt;0,"Wird auto. genehmigt!","")</f>
        <v/>
      </c>
      <c r="P780" s="96" t="str">
        <f>'SlNr für Antrag §24a'!AP776</f>
        <v/>
      </c>
      <c r="R780" s="143"/>
      <c r="S780" s="143"/>
      <c r="T780" s="143"/>
      <c r="U780" s="143"/>
      <c r="V780" s="143"/>
      <c r="W780" s="143"/>
      <c r="X780" s="143"/>
      <c r="Y780" s="143"/>
      <c r="Z780" s="143"/>
      <c r="AA780" s="143"/>
    </row>
    <row r="781" spans="1:27" ht="22.8" x14ac:dyDescent="0.25">
      <c r="A781" s="70">
        <f>'SlNr für Antrag §24a'!B777</f>
        <v>51108</v>
      </c>
      <c r="B781" s="70" t="str">
        <f>'SlNr für Antrag §24a'!C777</f>
        <v>91</v>
      </c>
      <c r="C781" s="70" t="str">
        <f>IF('SlNr für Antrag §24a'!D777&lt;&gt;"",'SlNr für Antrag §24a'!D777,"")</f>
        <v>g</v>
      </c>
      <c r="D781" s="70" t="str">
        <f>'SlNr für Antrag §24a'!H777</f>
        <v>kobalthaltiger Galvanikschlamm</v>
      </c>
      <c r="E781" s="70" t="str">
        <f>'SlNr für Antrag §24a'!I777</f>
        <v>verfestigt, immobilisiert oder stabilisiert</v>
      </c>
      <c r="F781" s="69" t="str">
        <f>IF(AND('SlNr für Antrag §24a'!S777="x",'SlNr für Antrag §24a'!T777="x"),'SlNr für Antrag §24a'!U777,IF('SlNr für Antrag §24a'!S777="x","--",IF('SlNr für Antrag §24a'!T777="x",'SlNr für Antrag §24a'!U777,"**")))</f>
        <v>**</v>
      </c>
      <c r="G781" s="69" t="str">
        <f>(IF('SlNr für Antrag §24a'!AL777&lt;&gt;"",'SlNr für Antrag §24a'!AL777&amp;K781,IF(K781&lt;&gt;"",K781,IF('SlNr für Antrag §24a'!V777="X","?","**"))))</f>
        <v>**</v>
      </c>
      <c r="H781" s="131"/>
      <c r="I781" s="124"/>
      <c r="J781" s="118">
        <f>'SlNr für Antrag §24a'!AM777</f>
        <v>0</v>
      </c>
      <c r="K781" s="121"/>
      <c r="L781" s="121" t="str">
        <f>'SlNr für Antrag §24a'!AT777</f>
        <v>Ja</v>
      </c>
      <c r="M781" s="161" t="str">
        <f>'SlNr für Antrag §24a'!AV777</f>
        <v>-</v>
      </c>
      <c r="N781" s="157" t="str">
        <f>IF('SlNr für Antrag §24a'!AU777&gt;0,"Wird auto. genehmigt!","")</f>
        <v/>
      </c>
      <c r="P781" s="96" t="str">
        <f>'SlNr für Antrag §24a'!AP777</f>
        <v/>
      </c>
      <c r="R781" s="143"/>
      <c r="S781" s="143"/>
      <c r="T781" s="143"/>
      <c r="U781" s="143"/>
      <c r="V781" s="143"/>
      <c r="W781" s="143"/>
      <c r="X781" s="143"/>
      <c r="Y781" s="143"/>
      <c r="Z781" s="143"/>
      <c r="AA781" s="143"/>
    </row>
    <row r="782" spans="1:27" x14ac:dyDescent="0.25">
      <c r="A782" s="70">
        <f>'SlNr für Antrag §24a'!B778</f>
        <v>51110</v>
      </c>
      <c r="B782" s="70" t="str">
        <f>'SlNr für Antrag §24a'!C778</f>
        <v/>
      </c>
      <c r="C782" s="70" t="str">
        <f>IF('SlNr für Antrag §24a'!D778&lt;&gt;"",'SlNr für Antrag §24a'!D778,"")</f>
        <v>g</v>
      </c>
      <c r="D782" s="70" t="str">
        <f>'SlNr für Antrag §24a'!H778</f>
        <v>edelmetallhaltiger Galvanikschlamm</v>
      </c>
      <c r="E782" s="70" t="str">
        <f>'SlNr für Antrag §24a'!I778</f>
        <v xml:space="preserve"> </v>
      </c>
      <c r="F782" s="69" t="str">
        <f>IF(AND('SlNr für Antrag §24a'!S778="x",'SlNr für Antrag §24a'!T778="x"),'SlNr für Antrag §24a'!U778,IF('SlNr für Antrag §24a'!S778="x","--",IF('SlNr für Antrag §24a'!T778="x",'SlNr für Antrag §24a'!U778,"**")))</f>
        <v>**</v>
      </c>
      <c r="G782" s="69" t="str">
        <f>(IF('SlNr für Antrag §24a'!AL778&lt;&gt;"",'SlNr für Antrag §24a'!AL778&amp;K782,IF(K782&lt;&gt;"",K782,IF('SlNr für Antrag §24a'!V778="X","?","**"))))</f>
        <v>**</v>
      </c>
      <c r="H782" s="131"/>
      <c r="I782" s="124"/>
      <c r="J782" s="118">
        <f>'SlNr für Antrag §24a'!AM778</f>
        <v>0</v>
      </c>
      <c r="K782" s="121"/>
      <c r="L782" s="121" t="str">
        <f>'SlNr für Antrag §24a'!AT778</f>
        <v>Ja</v>
      </c>
      <c r="M782" s="161" t="str">
        <f>'SlNr für Antrag §24a'!AV778</f>
        <v>-</v>
      </c>
      <c r="N782" s="157" t="str">
        <f>IF('SlNr für Antrag §24a'!AU778&gt;0,"Wird auto. genehmigt!","")</f>
        <v/>
      </c>
      <c r="P782" s="96" t="str">
        <f>'SlNr für Antrag §24a'!AP778</f>
        <v/>
      </c>
      <c r="R782" s="143"/>
      <c r="S782" s="143"/>
      <c r="T782" s="143"/>
      <c r="U782" s="143"/>
      <c r="V782" s="143"/>
      <c r="W782" s="143"/>
      <c r="X782" s="143"/>
      <c r="Y782" s="143"/>
      <c r="Z782" s="143"/>
      <c r="AA782" s="143"/>
    </row>
    <row r="783" spans="1:27" x14ac:dyDescent="0.25">
      <c r="A783" s="70">
        <f>'SlNr für Antrag §24a'!B779</f>
        <v>51110</v>
      </c>
      <c r="B783" s="70" t="str">
        <f>'SlNr für Antrag §24a'!C779</f>
        <v>88</v>
      </c>
      <c r="C783" s="70" t="str">
        <f>IF('SlNr für Antrag §24a'!D779&lt;&gt;"",'SlNr für Antrag §24a'!D779,"")</f>
        <v/>
      </c>
      <c r="D783" s="70" t="str">
        <f>'SlNr für Antrag §24a'!H779</f>
        <v>edelmetallhaltiger Galvanikschlamm</v>
      </c>
      <c r="E783" s="70" t="str">
        <f>'SlNr für Antrag §24a'!I779</f>
        <v>ausgestuft</v>
      </c>
      <c r="F783" s="69" t="str">
        <f>IF(AND('SlNr für Antrag §24a'!S779="x",'SlNr für Antrag §24a'!T779="x"),'SlNr für Antrag §24a'!U779,IF('SlNr für Antrag §24a'!S779="x","--",IF('SlNr für Antrag §24a'!T779="x",'SlNr für Antrag §24a'!U779,"**")))</f>
        <v>**</v>
      </c>
      <c r="G783" s="69" t="str">
        <f>(IF('SlNr für Antrag §24a'!AL779&lt;&gt;"",'SlNr für Antrag §24a'!AL779&amp;K783,IF(K783&lt;&gt;"",K783,IF('SlNr für Antrag §24a'!V779="X","?","**"))))</f>
        <v>**</v>
      </c>
      <c r="H783" s="131"/>
      <c r="I783" s="124"/>
      <c r="J783" s="118">
        <f>'SlNr für Antrag §24a'!AM779</f>
        <v>0</v>
      </c>
      <c r="K783" s="121"/>
      <c r="L783" s="121" t="str">
        <f>'SlNr für Antrag §24a'!AT779</f>
        <v>Ja</v>
      </c>
      <c r="M783" s="161" t="str">
        <f>'SlNr für Antrag §24a'!AV779</f>
        <v>-</v>
      </c>
      <c r="N783" s="157" t="str">
        <f>IF('SlNr für Antrag §24a'!AU779&gt;0,"Wird auto. genehmigt!","")</f>
        <v/>
      </c>
      <c r="P783" s="96" t="str">
        <f>'SlNr für Antrag §24a'!AP779</f>
        <v/>
      </c>
      <c r="R783" s="143"/>
      <c r="S783" s="143"/>
      <c r="T783" s="143"/>
      <c r="U783" s="143"/>
      <c r="V783" s="143"/>
      <c r="W783" s="143"/>
      <c r="X783" s="143"/>
      <c r="Y783" s="143"/>
      <c r="Z783" s="143"/>
      <c r="AA783" s="143"/>
    </row>
    <row r="784" spans="1:27" ht="22.8" x14ac:dyDescent="0.25">
      <c r="A784" s="70">
        <f>'SlNr für Antrag §24a'!B780</f>
        <v>51110</v>
      </c>
      <c r="B784" s="70" t="str">
        <f>'SlNr für Antrag §24a'!C780</f>
        <v>91</v>
      </c>
      <c r="C784" s="70" t="str">
        <f>IF('SlNr für Antrag §24a'!D780&lt;&gt;"",'SlNr für Antrag §24a'!D780,"")</f>
        <v>g</v>
      </c>
      <c r="D784" s="70" t="str">
        <f>'SlNr für Antrag §24a'!H780</f>
        <v>edelmetallhaltiger Galvanikschlamm</v>
      </c>
      <c r="E784" s="70" t="str">
        <f>'SlNr für Antrag §24a'!I780</f>
        <v>verfestigt, immobilisiert oder stabilisiert</v>
      </c>
      <c r="F784" s="69" t="str">
        <f>IF(AND('SlNr für Antrag §24a'!S780="x",'SlNr für Antrag §24a'!T780="x"),'SlNr für Antrag §24a'!U780,IF('SlNr für Antrag §24a'!S780="x","--",IF('SlNr für Antrag §24a'!T780="x",'SlNr für Antrag §24a'!U780,"**")))</f>
        <v>**</v>
      </c>
      <c r="G784" s="69" t="str">
        <f>(IF('SlNr für Antrag §24a'!AL780&lt;&gt;"",'SlNr für Antrag §24a'!AL780&amp;K784,IF(K784&lt;&gt;"",K784,IF('SlNr für Antrag §24a'!V780="X","?","**"))))</f>
        <v>**</v>
      </c>
      <c r="H784" s="131"/>
      <c r="I784" s="124"/>
      <c r="J784" s="118">
        <f>'SlNr für Antrag §24a'!AM780</f>
        <v>0</v>
      </c>
      <c r="K784" s="121"/>
      <c r="L784" s="121" t="str">
        <f>'SlNr für Antrag §24a'!AT780</f>
        <v>Ja</v>
      </c>
      <c r="M784" s="161" t="str">
        <f>'SlNr für Antrag §24a'!AV780</f>
        <v>-</v>
      </c>
      <c r="N784" s="157" t="str">
        <f>IF('SlNr für Antrag §24a'!AU780&gt;0,"Wird auto. genehmigt!","")</f>
        <v/>
      </c>
      <c r="P784" s="96" t="str">
        <f>'SlNr für Antrag §24a'!AP780</f>
        <v/>
      </c>
      <c r="R784" s="143"/>
      <c r="S784" s="143"/>
      <c r="T784" s="143"/>
      <c r="U784" s="143"/>
      <c r="V784" s="143"/>
      <c r="W784" s="143"/>
      <c r="X784" s="143"/>
      <c r="Y784" s="143"/>
      <c r="Z784" s="143"/>
      <c r="AA784" s="143"/>
    </row>
    <row r="785" spans="1:27" x14ac:dyDescent="0.25">
      <c r="A785" s="70">
        <f>'SlNr für Antrag §24a'!B781</f>
        <v>51112</v>
      </c>
      <c r="B785" s="70" t="str">
        <f>'SlNr für Antrag §24a'!C781</f>
        <v/>
      </c>
      <c r="C785" s="70" t="str">
        <f>IF('SlNr für Antrag §24a'!D781&lt;&gt;"",'SlNr für Antrag §24a'!D781,"")</f>
        <v>g</v>
      </c>
      <c r="D785" s="70" t="str">
        <f>'SlNr für Antrag §24a'!H781</f>
        <v>sonstige Galvanikschlämme</v>
      </c>
      <c r="E785" s="70" t="str">
        <f>'SlNr für Antrag §24a'!I781</f>
        <v xml:space="preserve"> </v>
      </c>
      <c r="F785" s="69" t="str">
        <f>IF(AND('SlNr für Antrag §24a'!S781="x",'SlNr für Antrag §24a'!T781="x"),'SlNr für Antrag §24a'!U781,IF('SlNr für Antrag §24a'!S781="x","--",IF('SlNr für Antrag §24a'!T781="x",'SlNr für Antrag §24a'!U781,"**")))</f>
        <v>**</v>
      </c>
      <c r="G785" s="69" t="str">
        <f>(IF('SlNr für Antrag §24a'!AL781&lt;&gt;"",'SlNr für Antrag §24a'!AL781&amp;K785,IF(K785&lt;&gt;"",K785,IF('SlNr für Antrag §24a'!V781="X","?","**"))))</f>
        <v>**</v>
      </c>
      <c r="H785" s="131"/>
      <c r="I785" s="124"/>
      <c r="J785" s="118">
        <f>'SlNr für Antrag §24a'!AM781</f>
        <v>0</v>
      </c>
      <c r="K785" s="121"/>
      <c r="L785" s="121" t="str">
        <f>'SlNr für Antrag §24a'!AT781</f>
        <v>Ja</v>
      </c>
      <c r="M785" s="161" t="str">
        <f>'SlNr für Antrag §24a'!AV781</f>
        <v>-</v>
      </c>
      <c r="N785" s="157" t="str">
        <f>IF('SlNr für Antrag §24a'!AU781&gt;0,"Wird auto. genehmigt!","")</f>
        <v/>
      </c>
      <c r="P785" s="96" t="str">
        <f>'SlNr für Antrag §24a'!AP781</f>
        <v/>
      </c>
      <c r="R785" s="143"/>
      <c r="S785" s="143"/>
      <c r="T785" s="143"/>
      <c r="U785" s="143"/>
      <c r="V785" s="143"/>
      <c r="W785" s="143"/>
      <c r="X785" s="143"/>
      <c r="Y785" s="143"/>
      <c r="Z785" s="143"/>
      <c r="AA785" s="143"/>
    </row>
    <row r="786" spans="1:27" x14ac:dyDescent="0.25">
      <c r="A786" s="70">
        <f>'SlNr für Antrag §24a'!B782</f>
        <v>51112</v>
      </c>
      <c r="B786" s="70" t="str">
        <f>'SlNr für Antrag §24a'!C782</f>
        <v>88</v>
      </c>
      <c r="C786" s="70" t="str">
        <f>IF('SlNr für Antrag §24a'!D782&lt;&gt;"",'SlNr für Antrag §24a'!D782,"")</f>
        <v/>
      </c>
      <c r="D786" s="70" t="str">
        <f>'SlNr für Antrag §24a'!H782</f>
        <v>sonstige Galvanikschlämme</v>
      </c>
      <c r="E786" s="70" t="str">
        <f>'SlNr für Antrag §24a'!I782</f>
        <v>ausgestuft</v>
      </c>
      <c r="F786" s="69" t="str">
        <f>IF(AND('SlNr für Antrag §24a'!S782="x",'SlNr für Antrag §24a'!T782="x"),'SlNr für Antrag §24a'!U782,IF('SlNr für Antrag §24a'!S782="x","--",IF('SlNr für Antrag §24a'!T782="x",'SlNr für Antrag §24a'!U782,"**")))</f>
        <v>**</v>
      </c>
      <c r="G786" s="69" t="str">
        <f>(IF('SlNr für Antrag §24a'!AL782&lt;&gt;"",'SlNr für Antrag §24a'!AL782&amp;K786,IF(K786&lt;&gt;"",K786,IF('SlNr für Antrag §24a'!V782="X","?","**"))))</f>
        <v>**</v>
      </c>
      <c r="H786" s="131"/>
      <c r="I786" s="124"/>
      <c r="J786" s="118">
        <f>'SlNr für Antrag §24a'!AM782</f>
        <v>0</v>
      </c>
      <c r="K786" s="121"/>
      <c r="L786" s="121" t="str">
        <f>'SlNr für Antrag §24a'!AT782</f>
        <v>Ja</v>
      </c>
      <c r="M786" s="161" t="str">
        <f>'SlNr für Antrag §24a'!AV782</f>
        <v>-</v>
      </c>
      <c r="N786" s="157" t="str">
        <f>IF('SlNr für Antrag §24a'!AU782&gt;0,"Wird auto. genehmigt!","")</f>
        <v/>
      </c>
      <c r="P786" s="96" t="str">
        <f>'SlNr für Antrag §24a'!AP782</f>
        <v/>
      </c>
      <c r="R786" s="143"/>
      <c r="S786" s="143"/>
      <c r="T786" s="143"/>
      <c r="U786" s="143"/>
      <c r="V786" s="143"/>
      <c r="W786" s="143"/>
      <c r="X786" s="143"/>
      <c r="Y786" s="143"/>
      <c r="Z786" s="143"/>
      <c r="AA786" s="143"/>
    </row>
    <row r="787" spans="1:27" ht="22.8" x14ac:dyDescent="0.25">
      <c r="A787" s="70">
        <f>'SlNr für Antrag §24a'!B783</f>
        <v>51112</v>
      </c>
      <c r="B787" s="70" t="str">
        <f>'SlNr für Antrag §24a'!C783</f>
        <v>91</v>
      </c>
      <c r="C787" s="70" t="str">
        <f>IF('SlNr für Antrag §24a'!D783&lt;&gt;"",'SlNr für Antrag §24a'!D783,"")</f>
        <v>g</v>
      </c>
      <c r="D787" s="70" t="str">
        <f>'SlNr für Antrag §24a'!H783</f>
        <v>sonstige Galvanikschlämme</v>
      </c>
      <c r="E787" s="70" t="str">
        <f>'SlNr für Antrag §24a'!I783</f>
        <v>verfestigt, immobilisiert oder stabilisiert</v>
      </c>
      <c r="F787" s="69" t="str">
        <f>IF(AND('SlNr für Antrag §24a'!S783="x",'SlNr für Antrag §24a'!T783="x"),'SlNr für Antrag §24a'!U783,IF('SlNr für Antrag §24a'!S783="x","--",IF('SlNr für Antrag §24a'!T783="x",'SlNr für Antrag §24a'!U783,"**")))</f>
        <v>**</v>
      </c>
      <c r="G787" s="69" t="str">
        <f>(IF('SlNr für Antrag §24a'!AL783&lt;&gt;"",'SlNr für Antrag §24a'!AL783&amp;K787,IF(K787&lt;&gt;"",K787,IF('SlNr für Antrag §24a'!V783="X","?","**"))))</f>
        <v>**</v>
      </c>
      <c r="H787" s="131"/>
      <c r="I787" s="124"/>
      <c r="J787" s="118">
        <f>'SlNr für Antrag §24a'!AM783</f>
        <v>0</v>
      </c>
      <c r="K787" s="121"/>
      <c r="L787" s="121" t="str">
        <f>'SlNr für Antrag §24a'!AT783</f>
        <v>Ja</v>
      </c>
      <c r="M787" s="161" t="str">
        <f>'SlNr für Antrag §24a'!AV783</f>
        <v>-</v>
      </c>
      <c r="N787" s="157" t="str">
        <f>IF('SlNr für Antrag §24a'!AU783&gt;0,"Wird auto. genehmigt!","")</f>
        <v/>
      </c>
      <c r="P787" s="96" t="str">
        <f>'SlNr für Antrag §24a'!AP783</f>
        <v/>
      </c>
      <c r="R787" s="143"/>
      <c r="S787" s="143"/>
      <c r="T787" s="143"/>
      <c r="U787" s="143"/>
      <c r="V787" s="143"/>
      <c r="W787" s="143"/>
      <c r="X787" s="143"/>
      <c r="Y787" s="143"/>
      <c r="Z787" s="143"/>
      <c r="AA787" s="143"/>
    </row>
    <row r="788" spans="1:27" x14ac:dyDescent="0.25">
      <c r="A788" s="70">
        <f>'SlNr für Antrag §24a'!B784</f>
        <v>51113</v>
      </c>
      <c r="B788" s="70" t="str">
        <f>'SlNr für Antrag §24a'!C784</f>
        <v/>
      </c>
      <c r="C788" s="70" t="str">
        <f>IF('SlNr für Antrag §24a'!D784&lt;&gt;"",'SlNr für Antrag §24a'!D784,"")</f>
        <v>g</v>
      </c>
      <c r="D788" s="70" t="str">
        <f>'SlNr für Antrag §24a'!H784</f>
        <v>sonstige Metallhydroxidschlämme</v>
      </c>
      <c r="E788" s="70" t="str">
        <f>'SlNr für Antrag §24a'!I784</f>
        <v xml:space="preserve"> </v>
      </c>
      <c r="F788" s="69" t="str">
        <f>IF(AND('SlNr für Antrag §24a'!S784="x",'SlNr für Antrag §24a'!T784="x"),'SlNr für Antrag §24a'!U784,IF('SlNr für Antrag §24a'!S784="x","--",IF('SlNr für Antrag §24a'!T784="x",'SlNr für Antrag §24a'!U784,"**")))</f>
        <v>**</v>
      </c>
      <c r="G788" s="69" t="str">
        <f>(IF('SlNr für Antrag §24a'!AL784&lt;&gt;"",'SlNr für Antrag §24a'!AL784&amp;K788,IF(K788&lt;&gt;"",K788,IF('SlNr für Antrag §24a'!V784="X","?","**"))))</f>
        <v>**</v>
      </c>
      <c r="H788" s="131"/>
      <c r="I788" s="124"/>
      <c r="J788" s="118">
        <f>'SlNr für Antrag §24a'!AM784</f>
        <v>0</v>
      </c>
      <c r="K788" s="121"/>
      <c r="L788" s="121" t="str">
        <f>'SlNr für Antrag §24a'!AT784</f>
        <v>Ja</v>
      </c>
      <c r="M788" s="161" t="str">
        <f>'SlNr für Antrag §24a'!AV784</f>
        <v>-</v>
      </c>
      <c r="N788" s="157" t="str">
        <f>IF('SlNr für Antrag §24a'!AU784&gt;0,"Wird auto. genehmigt!","")</f>
        <v/>
      </c>
      <c r="P788" s="96" t="str">
        <f>'SlNr für Antrag §24a'!AP784</f>
        <v/>
      </c>
      <c r="R788" s="143"/>
      <c r="S788" s="143"/>
      <c r="T788" s="143"/>
      <c r="U788" s="143"/>
      <c r="V788" s="143"/>
      <c r="W788" s="143"/>
      <c r="X788" s="143"/>
      <c r="Y788" s="143"/>
      <c r="Z788" s="143"/>
      <c r="AA788" s="143"/>
    </row>
    <row r="789" spans="1:27" x14ac:dyDescent="0.25">
      <c r="A789" s="70">
        <f>'SlNr für Antrag §24a'!B785</f>
        <v>51113</v>
      </c>
      <c r="B789" s="70" t="str">
        <f>'SlNr für Antrag §24a'!C785</f>
        <v>88</v>
      </c>
      <c r="C789" s="70" t="str">
        <f>IF('SlNr für Antrag §24a'!D785&lt;&gt;"",'SlNr für Antrag §24a'!D785,"")</f>
        <v/>
      </c>
      <c r="D789" s="70" t="str">
        <f>'SlNr für Antrag §24a'!H785</f>
        <v>sonstige Metallhydroxidschlämme</v>
      </c>
      <c r="E789" s="70" t="str">
        <f>'SlNr für Antrag §24a'!I785</f>
        <v>ausgestuft</v>
      </c>
      <c r="F789" s="69" t="str">
        <f>IF(AND('SlNr für Antrag §24a'!S785="x",'SlNr für Antrag §24a'!T785="x"),'SlNr für Antrag §24a'!U785,IF('SlNr für Antrag §24a'!S785="x","--",IF('SlNr für Antrag §24a'!T785="x",'SlNr für Antrag §24a'!U785,"**")))</f>
        <v>**</v>
      </c>
      <c r="G789" s="69" t="str">
        <f>(IF('SlNr für Antrag §24a'!AL785&lt;&gt;"",'SlNr für Antrag §24a'!AL785&amp;K789,IF(K789&lt;&gt;"",K789,IF('SlNr für Antrag §24a'!V785="X","?","**"))))</f>
        <v>**</v>
      </c>
      <c r="H789" s="131"/>
      <c r="I789" s="124"/>
      <c r="J789" s="118">
        <f>'SlNr für Antrag §24a'!AM785</f>
        <v>0</v>
      </c>
      <c r="K789" s="121"/>
      <c r="L789" s="121" t="str">
        <f>'SlNr für Antrag §24a'!AT785</f>
        <v>Ja</v>
      </c>
      <c r="M789" s="161" t="str">
        <f>'SlNr für Antrag §24a'!AV785</f>
        <v>-</v>
      </c>
      <c r="N789" s="157" t="str">
        <f>IF('SlNr für Antrag §24a'!AU785&gt;0,"Wird auto. genehmigt!","")</f>
        <v/>
      </c>
      <c r="P789" s="96" t="str">
        <f>'SlNr für Antrag §24a'!AP785</f>
        <v/>
      </c>
      <c r="R789" s="143"/>
      <c r="S789" s="143"/>
      <c r="T789" s="143"/>
      <c r="U789" s="143"/>
      <c r="V789" s="143"/>
      <c r="W789" s="143"/>
      <c r="X789" s="143"/>
      <c r="Y789" s="143"/>
      <c r="Z789" s="143"/>
      <c r="AA789" s="143"/>
    </row>
    <row r="790" spans="1:27" ht="22.8" x14ac:dyDescent="0.25">
      <c r="A790" s="70">
        <f>'SlNr für Antrag §24a'!B786</f>
        <v>51113</v>
      </c>
      <c r="B790" s="70" t="str">
        <f>'SlNr für Antrag §24a'!C786</f>
        <v>91</v>
      </c>
      <c r="C790" s="70" t="str">
        <f>IF('SlNr für Antrag §24a'!D786&lt;&gt;"",'SlNr für Antrag §24a'!D786,"")</f>
        <v>g</v>
      </c>
      <c r="D790" s="70" t="str">
        <f>'SlNr für Antrag §24a'!H786</f>
        <v>sonstige Metallhydroxidschlämme</v>
      </c>
      <c r="E790" s="70" t="str">
        <f>'SlNr für Antrag §24a'!I786</f>
        <v>verfestigt, immobilisiert oder stabilisiert</v>
      </c>
      <c r="F790" s="69" t="str">
        <f>IF(AND('SlNr für Antrag §24a'!S786="x",'SlNr für Antrag §24a'!T786="x"),'SlNr für Antrag §24a'!U786,IF('SlNr für Antrag §24a'!S786="x","--",IF('SlNr für Antrag §24a'!T786="x",'SlNr für Antrag §24a'!U786,"**")))</f>
        <v>**</v>
      </c>
      <c r="G790" s="69" t="str">
        <f>(IF('SlNr für Antrag §24a'!AL786&lt;&gt;"",'SlNr für Antrag §24a'!AL786&amp;K790,IF(K790&lt;&gt;"",K790,IF('SlNr für Antrag §24a'!V786="X","?","**"))))</f>
        <v>**</v>
      </c>
      <c r="H790" s="131"/>
      <c r="I790" s="124"/>
      <c r="J790" s="118">
        <f>'SlNr für Antrag §24a'!AM786</f>
        <v>0</v>
      </c>
      <c r="K790" s="121"/>
      <c r="L790" s="121" t="str">
        <f>'SlNr für Antrag §24a'!AT786</f>
        <v>Ja</v>
      </c>
      <c r="M790" s="161" t="str">
        <f>'SlNr für Antrag §24a'!AV786</f>
        <v>-</v>
      </c>
      <c r="N790" s="157" t="str">
        <f>IF('SlNr für Antrag §24a'!AU786&gt;0,"Wird auto. genehmigt!","")</f>
        <v/>
      </c>
      <c r="P790" s="96" t="str">
        <f>'SlNr für Antrag §24a'!AP786</f>
        <v/>
      </c>
      <c r="R790" s="143"/>
      <c r="S790" s="143"/>
      <c r="T790" s="143"/>
      <c r="U790" s="143"/>
      <c r="V790" s="143"/>
      <c r="W790" s="143"/>
      <c r="X790" s="143"/>
      <c r="Y790" s="143"/>
      <c r="Z790" s="143"/>
      <c r="AA790" s="143"/>
    </row>
    <row r="791" spans="1:27" ht="22.8" x14ac:dyDescent="0.25">
      <c r="A791" s="70">
        <f>'SlNr für Antrag §24a'!B787</f>
        <v>51114</v>
      </c>
      <c r="B791" s="70" t="str">
        <f>'SlNr für Antrag §24a'!C787</f>
        <v/>
      </c>
      <c r="C791" s="70" t="str">
        <f>IF('SlNr für Antrag §24a'!D787&lt;&gt;"",'SlNr für Antrag §24a'!D787,"")</f>
        <v>g</v>
      </c>
      <c r="D791" s="70" t="str">
        <f>'SlNr für Antrag §24a'!H787</f>
        <v>Blei-, Nickel-, Cadmiumhydroxidschlämme</v>
      </c>
      <c r="E791" s="70" t="str">
        <f>'SlNr für Antrag §24a'!I787</f>
        <v xml:space="preserve"> </v>
      </c>
      <c r="F791" s="69" t="str">
        <f>IF(AND('SlNr für Antrag §24a'!S787="x",'SlNr für Antrag §24a'!T787="x"),'SlNr für Antrag §24a'!U787,IF('SlNr für Antrag §24a'!S787="x","--",IF('SlNr für Antrag §24a'!T787="x",'SlNr für Antrag §24a'!U787,"**")))</f>
        <v>**</v>
      </c>
      <c r="G791" s="69" t="str">
        <f>(IF('SlNr für Antrag §24a'!AL787&lt;&gt;"",'SlNr für Antrag §24a'!AL787&amp;K791,IF(K791&lt;&gt;"",K791,IF('SlNr für Antrag §24a'!V787="X","?","**"))))</f>
        <v>**</v>
      </c>
      <c r="H791" s="131"/>
      <c r="I791" s="124"/>
      <c r="J791" s="118">
        <f>'SlNr für Antrag §24a'!AM787</f>
        <v>0</v>
      </c>
      <c r="K791" s="121"/>
      <c r="L791" s="121" t="str">
        <f>'SlNr für Antrag §24a'!AT787</f>
        <v>Ja</v>
      </c>
      <c r="M791" s="161" t="str">
        <f>'SlNr für Antrag §24a'!AV787</f>
        <v>-</v>
      </c>
      <c r="N791" s="157" t="str">
        <f>IF('SlNr für Antrag §24a'!AU787&gt;0,"Wird auto. genehmigt!","")</f>
        <v/>
      </c>
      <c r="P791" s="96" t="str">
        <f>'SlNr für Antrag §24a'!AP787</f>
        <v/>
      </c>
      <c r="R791" s="143"/>
      <c r="S791" s="143"/>
      <c r="T791" s="143"/>
      <c r="U791" s="143"/>
      <c r="V791" s="143"/>
      <c r="W791" s="143"/>
      <c r="X791" s="143"/>
      <c r="Y791" s="143"/>
      <c r="Z791" s="143"/>
      <c r="AA791" s="143"/>
    </row>
    <row r="792" spans="1:27" ht="22.8" x14ac:dyDescent="0.25">
      <c r="A792" s="70">
        <f>'SlNr für Antrag §24a'!B788</f>
        <v>51114</v>
      </c>
      <c r="B792" s="70" t="str">
        <f>'SlNr für Antrag §24a'!C788</f>
        <v>88</v>
      </c>
      <c r="C792" s="70" t="str">
        <f>IF('SlNr für Antrag §24a'!D788&lt;&gt;"",'SlNr für Antrag §24a'!D788,"")</f>
        <v/>
      </c>
      <c r="D792" s="70" t="str">
        <f>'SlNr für Antrag §24a'!H788</f>
        <v>Blei-, Nickel-, Cadmiumhydroxidschlämme</v>
      </c>
      <c r="E792" s="70" t="str">
        <f>'SlNr für Antrag §24a'!I788</f>
        <v>ausgestuft</v>
      </c>
      <c r="F792" s="69" t="str">
        <f>IF(AND('SlNr für Antrag §24a'!S788="x",'SlNr für Antrag §24a'!T788="x"),'SlNr für Antrag §24a'!U788,IF('SlNr für Antrag §24a'!S788="x","--",IF('SlNr für Antrag §24a'!T788="x",'SlNr für Antrag §24a'!U788,"**")))</f>
        <v>**</v>
      </c>
      <c r="G792" s="69" t="str">
        <f>(IF('SlNr für Antrag §24a'!AL788&lt;&gt;"",'SlNr für Antrag §24a'!AL788&amp;K792,IF(K792&lt;&gt;"",K792,IF('SlNr für Antrag §24a'!V788="X","?","**"))))</f>
        <v>**</v>
      </c>
      <c r="H792" s="131"/>
      <c r="I792" s="124"/>
      <c r="J792" s="118">
        <f>'SlNr für Antrag §24a'!AM788</f>
        <v>0</v>
      </c>
      <c r="K792" s="121"/>
      <c r="L792" s="121" t="str">
        <f>'SlNr für Antrag §24a'!AT788</f>
        <v>Ja</v>
      </c>
      <c r="M792" s="161" t="str">
        <f>'SlNr für Antrag §24a'!AV788</f>
        <v>-</v>
      </c>
      <c r="N792" s="157" t="str">
        <f>IF('SlNr für Antrag §24a'!AU788&gt;0,"Wird auto. genehmigt!","")</f>
        <v/>
      </c>
      <c r="P792" s="96" t="str">
        <f>'SlNr für Antrag §24a'!AP788</f>
        <v/>
      </c>
      <c r="R792" s="143"/>
      <c r="S792" s="143"/>
      <c r="T792" s="143"/>
      <c r="U792" s="143"/>
      <c r="V792" s="143"/>
      <c r="W792" s="143"/>
      <c r="X792" s="143"/>
      <c r="Y792" s="143"/>
      <c r="Z792" s="143"/>
      <c r="AA792" s="143"/>
    </row>
    <row r="793" spans="1:27" ht="22.8" x14ac:dyDescent="0.25">
      <c r="A793" s="70">
        <f>'SlNr für Antrag §24a'!B789</f>
        <v>51114</v>
      </c>
      <c r="B793" s="70" t="str">
        <f>'SlNr für Antrag §24a'!C789</f>
        <v>91</v>
      </c>
      <c r="C793" s="70" t="str">
        <f>IF('SlNr für Antrag §24a'!D789&lt;&gt;"",'SlNr für Antrag §24a'!D789,"")</f>
        <v>g</v>
      </c>
      <c r="D793" s="70" t="str">
        <f>'SlNr für Antrag §24a'!H789</f>
        <v>Blei-, Nickel-, Cadmiumhydroxidschlämme</v>
      </c>
      <c r="E793" s="70" t="str">
        <f>'SlNr für Antrag §24a'!I789</f>
        <v>verfestigt, immobilisiert oder stabilisiert</v>
      </c>
      <c r="F793" s="69" t="str">
        <f>IF(AND('SlNr für Antrag §24a'!S789="x",'SlNr für Antrag §24a'!T789="x"),'SlNr für Antrag §24a'!U789,IF('SlNr für Antrag §24a'!S789="x","--",IF('SlNr für Antrag §24a'!T789="x",'SlNr für Antrag §24a'!U789,"**")))</f>
        <v>**</v>
      </c>
      <c r="G793" s="69" t="str">
        <f>(IF('SlNr für Antrag §24a'!AL789&lt;&gt;"",'SlNr für Antrag §24a'!AL789&amp;K793,IF(K793&lt;&gt;"",K793,IF('SlNr für Antrag §24a'!V789="X","?","**"))))</f>
        <v>**</v>
      </c>
      <c r="H793" s="131"/>
      <c r="I793" s="124"/>
      <c r="J793" s="118">
        <f>'SlNr für Antrag §24a'!AM789</f>
        <v>0</v>
      </c>
      <c r="K793" s="121"/>
      <c r="L793" s="121" t="str">
        <f>'SlNr für Antrag §24a'!AT789</f>
        <v>Ja</v>
      </c>
      <c r="M793" s="161" t="str">
        <f>'SlNr für Antrag §24a'!AV789</f>
        <v>-</v>
      </c>
      <c r="N793" s="157" t="str">
        <f>IF('SlNr für Antrag §24a'!AU789&gt;0,"Wird auto. genehmigt!","")</f>
        <v/>
      </c>
      <c r="P793" s="96" t="str">
        <f>'SlNr für Antrag §24a'!AP789</f>
        <v/>
      </c>
      <c r="R793" s="143"/>
      <c r="S793" s="143"/>
      <c r="T793" s="143"/>
      <c r="U793" s="143"/>
      <c r="V793" s="143"/>
      <c r="W793" s="143"/>
      <c r="X793" s="143"/>
      <c r="Y793" s="143"/>
      <c r="Z793" s="143"/>
      <c r="AA793" s="143"/>
    </row>
    <row r="794" spans="1:27" ht="22.8" x14ac:dyDescent="0.25">
      <c r="A794" s="70">
        <f>'SlNr für Antrag §24a'!B790</f>
        <v>51115</v>
      </c>
      <c r="B794" s="70" t="str">
        <f>'SlNr für Antrag §24a'!C790</f>
        <v/>
      </c>
      <c r="C794" s="70" t="str">
        <f>IF('SlNr für Antrag §24a'!D790&lt;&gt;"",'SlNr für Antrag §24a'!D790,"")</f>
        <v>g</v>
      </c>
      <c r="D794" s="70" t="str">
        <f>'SlNr für Antrag §24a'!H790</f>
        <v>Aluminiumhydroxidschlamm, verunreinigt</v>
      </c>
      <c r="E794" s="70" t="str">
        <f>'SlNr für Antrag §24a'!I790</f>
        <v xml:space="preserve"> </v>
      </c>
      <c r="F794" s="69" t="str">
        <f>IF(AND('SlNr für Antrag §24a'!S790="x",'SlNr für Antrag §24a'!T790="x"),'SlNr für Antrag §24a'!U790,IF('SlNr für Antrag §24a'!S790="x","--",IF('SlNr für Antrag §24a'!T790="x",'SlNr für Antrag §24a'!U790,"**")))</f>
        <v>**</v>
      </c>
      <c r="G794" s="69" t="str">
        <f>(IF('SlNr für Antrag §24a'!AL790&lt;&gt;"",'SlNr für Antrag §24a'!AL790&amp;K794,IF(K794&lt;&gt;"",K794,IF('SlNr für Antrag §24a'!V790="X","?","**"))))</f>
        <v>**</v>
      </c>
      <c r="H794" s="131"/>
      <c r="I794" s="124"/>
      <c r="J794" s="118">
        <f>'SlNr für Antrag §24a'!AM790</f>
        <v>0</v>
      </c>
      <c r="K794" s="121"/>
      <c r="L794" s="121" t="str">
        <f>'SlNr für Antrag §24a'!AT790</f>
        <v>Ja</v>
      </c>
      <c r="M794" s="161" t="str">
        <f>'SlNr für Antrag §24a'!AV790</f>
        <v>-</v>
      </c>
      <c r="N794" s="157" t="str">
        <f>IF('SlNr für Antrag §24a'!AU790&gt;0,"Wird auto. genehmigt!","")</f>
        <v/>
      </c>
      <c r="P794" s="96" t="str">
        <f>'SlNr für Antrag §24a'!AP790</f>
        <v/>
      </c>
      <c r="R794" s="143"/>
      <c r="S794" s="143"/>
      <c r="T794" s="143"/>
      <c r="U794" s="143"/>
      <c r="V794" s="143"/>
      <c r="W794" s="143"/>
      <c r="X794" s="143"/>
      <c r="Y794" s="143"/>
      <c r="Z794" s="143"/>
      <c r="AA794" s="143"/>
    </row>
    <row r="795" spans="1:27" ht="22.8" x14ac:dyDescent="0.25">
      <c r="A795" s="70">
        <f>'SlNr für Antrag §24a'!B791</f>
        <v>51115</v>
      </c>
      <c r="B795" s="70" t="str">
        <f>'SlNr für Antrag §24a'!C791</f>
        <v>91</v>
      </c>
      <c r="C795" s="70" t="str">
        <f>IF('SlNr für Antrag §24a'!D791&lt;&gt;"",'SlNr für Antrag §24a'!D791,"")</f>
        <v>g</v>
      </c>
      <c r="D795" s="70" t="str">
        <f>'SlNr für Antrag §24a'!H791</f>
        <v>Aluminiumhydroxidschlamm, verunreinigt</v>
      </c>
      <c r="E795" s="70" t="str">
        <f>'SlNr für Antrag §24a'!I791</f>
        <v>verfestigt, immobilisiert oder stabilisiert</v>
      </c>
      <c r="F795" s="69" t="str">
        <f>IF(AND('SlNr für Antrag §24a'!S791="x",'SlNr für Antrag §24a'!T791="x"),'SlNr für Antrag §24a'!U791,IF('SlNr für Antrag §24a'!S791="x","--",IF('SlNr für Antrag §24a'!T791="x",'SlNr für Antrag §24a'!U791,"**")))</f>
        <v>**</v>
      </c>
      <c r="G795" s="69" t="str">
        <f>(IF('SlNr für Antrag §24a'!AL791&lt;&gt;"",'SlNr für Antrag §24a'!AL791&amp;K795,IF(K795&lt;&gt;"",K795,IF('SlNr für Antrag §24a'!V791="X","?","**"))))</f>
        <v>**</v>
      </c>
      <c r="H795" s="131"/>
      <c r="I795" s="124"/>
      <c r="J795" s="118">
        <f>'SlNr für Antrag §24a'!AM791</f>
        <v>0</v>
      </c>
      <c r="K795" s="121"/>
      <c r="L795" s="121" t="str">
        <f>'SlNr für Antrag §24a'!AT791</f>
        <v>Ja</v>
      </c>
      <c r="M795" s="161" t="str">
        <f>'SlNr für Antrag §24a'!AV791</f>
        <v>-</v>
      </c>
      <c r="N795" s="157" t="str">
        <f>IF('SlNr für Antrag §24a'!AU791&gt;0,"Wird auto. genehmigt!","")</f>
        <v/>
      </c>
      <c r="P795" s="96" t="str">
        <f>'SlNr für Antrag §24a'!AP791</f>
        <v/>
      </c>
      <c r="R795" s="143"/>
      <c r="S795" s="143"/>
      <c r="T795" s="143"/>
      <c r="U795" s="143"/>
      <c r="V795" s="143"/>
      <c r="W795" s="143"/>
      <c r="X795" s="143"/>
      <c r="Y795" s="143"/>
      <c r="Z795" s="143"/>
      <c r="AA795" s="143"/>
    </row>
    <row r="796" spans="1:27" x14ac:dyDescent="0.25">
      <c r="A796" s="70">
        <f>'SlNr für Antrag §24a'!B792</f>
        <v>51301</v>
      </c>
      <c r="B796" s="70" t="str">
        <f>'SlNr für Antrag §24a'!C792</f>
        <v/>
      </c>
      <c r="C796" s="70" t="str">
        <f>IF('SlNr für Antrag §24a'!D792&lt;&gt;"",'SlNr für Antrag §24a'!D792,"")</f>
        <v>g</v>
      </c>
      <c r="D796" s="70" t="str">
        <f>'SlNr für Antrag §24a'!H792</f>
        <v>Zinkoxid</v>
      </c>
      <c r="E796" s="70" t="str">
        <f>'SlNr für Antrag §24a'!I792</f>
        <v xml:space="preserve"> </v>
      </c>
      <c r="F796" s="69" t="str">
        <f>IF(AND('SlNr für Antrag §24a'!S792="x",'SlNr für Antrag §24a'!T792="x"),'SlNr für Antrag §24a'!U792,IF('SlNr für Antrag §24a'!S792="x","--",IF('SlNr für Antrag §24a'!T792="x",'SlNr für Antrag §24a'!U792,"**")))</f>
        <v>**</v>
      </c>
      <c r="G796" s="69" t="str">
        <f>(IF('SlNr für Antrag §24a'!AL792&lt;&gt;"",'SlNr für Antrag §24a'!AL792&amp;K796,IF(K796&lt;&gt;"",K796,IF('SlNr für Antrag §24a'!V792="X","?","**"))))</f>
        <v>**</v>
      </c>
      <c r="H796" s="131"/>
      <c r="I796" s="124"/>
      <c r="J796" s="118">
        <f>'SlNr für Antrag §24a'!AM792</f>
        <v>0</v>
      </c>
      <c r="K796" s="121"/>
      <c r="L796" s="121" t="str">
        <f>'SlNr für Antrag §24a'!AT792</f>
        <v>Ja</v>
      </c>
      <c r="M796" s="161" t="str">
        <f>'SlNr für Antrag §24a'!AV792</f>
        <v>-</v>
      </c>
      <c r="N796" s="157" t="str">
        <f>IF('SlNr für Antrag §24a'!AU792&gt;0,"Wird auto. genehmigt!","")</f>
        <v/>
      </c>
      <c r="P796" s="96" t="str">
        <f>'SlNr für Antrag §24a'!AP792</f>
        <v/>
      </c>
      <c r="R796" s="143"/>
      <c r="S796" s="143"/>
      <c r="T796" s="143"/>
      <c r="U796" s="143"/>
      <c r="V796" s="143"/>
      <c r="W796" s="143"/>
      <c r="X796" s="143"/>
      <c r="Y796" s="143"/>
      <c r="Z796" s="143"/>
      <c r="AA796" s="143"/>
    </row>
    <row r="797" spans="1:27" x14ac:dyDescent="0.25">
      <c r="A797" s="70">
        <f>'SlNr für Antrag §24a'!B793</f>
        <v>51301</v>
      </c>
      <c r="B797" s="70" t="str">
        <f>'SlNr für Antrag §24a'!C793</f>
        <v>88</v>
      </c>
      <c r="C797" s="70" t="str">
        <f>IF('SlNr für Antrag §24a'!D793&lt;&gt;"",'SlNr für Antrag §24a'!D793,"")</f>
        <v/>
      </c>
      <c r="D797" s="70" t="str">
        <f>'SlNr für Antrag §24a'!H793</f>
        <v>Zinkoxid</v>
      </c>
      <c r="E797" s="70" t="str">
        <f>'SlNr für Antrag §24a'!I793</f>
        <v>ausgestuft</v>
      </c>
      <c r="F797" s="69" t="str">
        <f>IF(AND('SlNr für Antrag §24a'!S793="x",'SlNr für Antrag §24a'!T793="x"),'SlNr für Antrag §24a'!U793,IF('SlNr für Antrag §24a'!S793="x","--",IF('SlNr für Antrag §24a'!T793="x",'SlNr für Antrag §24a'!U793,"**")))</f>
        <v>**</v>
      </c>
      <c r="G797" s="69" t="str">
        <f>(IF('SlNr für Antrag §24a'!AL793&lt;&gt;"",'SlNr für Antrag §24a'!AL793&amp;K797,IF(K797&lt;&gt;"",K797,IF('SlNr für Antrag §24a'!V793="X","?","**"))))</f>
        <v>**</v>
      </c>
      <c r="H797" s="131"/>
      <c r="I797" s="124"/>
      <c r="J797" s="118">
        <f>'SlNr für Antrag §24a'!AM793</f>
        <v>0</v>
      </c>
      <c r="K797" s="121"/>
      <c r="L797" s="121" t="str">
        <f>'SlNr für Antrag §24a'!AT793</f>
        <v>Ja</v>
      </c>
      <c r="M797" s="161" t="str">
        <f>'SlNr für Antrag §24a'!AV793</f>
        <v>-</v>
      </c>
      <c r="N797" s="157" t="str">
        <f>IF('SlNr für Antrag §24a'!AU793&gt;0,"Wird auto. genehmigt!","")</f>
        <v/>
      </c>
      <c r="P797" s="96" t="str">
        <f>'SlNr für Antrag §24a'!AP793</f>
        <v/>
      </c>
      <c r="R797" s="143"/>
      <c r="S797" s="143"/>
      <c r="T797" s="143"/>
      <c r="U797" s="143"/>
      <c r="V797" s="143"/>
      <c r="W797" s="143"/>
      <c r="X797" s="143"/>
      <c r="Y797" s="143"/>
      <c r="Z797" s="143"/>
      <c r="AA797" s="143"/>
    </row>
    <row r="798" spans="1:27" ht="22.8" x14ac:dyDescent="0.25">
      <c r="A798" s="70">
        <f>'SlNr für Antrag §24a'!B794</f>
        <v>51301</v>
      </c>
      <c r="B798" s="70" t="str">
        <f>'SlNr für Antrag §24a'!C794</f>
        <v>91</v>
      </c>
      <c r="C798" s="70" t="str">
        <f>IF('SlNr für Antrag §24a'!D794&lt;&gt;"",'SlNr für Antrag §24a'!D794,"")</f>
        <v>g</v>
      </c>
      <c r="D798" s="70" t="str">
        <f>'SlNr für Antrag §24a'!H794</f>
        <v>Zinkoxid</v>
      </c>
      <c r="E798" s="70" t="str">
        <f>'SlNr für Antrag §24a'!I794</f>
        <v>verfestigt, immobilisiert oder stabilisiert</v>
      </c>
      <c r="F798" s="69" t="str">
        <f>IF(AND('SlNr für Antrag §24a'!S794="x",'SlNr für Antrag §24a'!T794="x"),'SlNr für Antrag §24a'!U794,IF('SlNr für Antrag §24a'!S794="x","--",IF('SlNr für Antrag §24a'!T794="x",'SlNr für Antrag §24a'!U794,"**")))</f>
        <v>**</v>
      </c>
      <c r="G798" s="69" t="str">
        <f>(IF('SlNr für Antrag §24a'!AL794&lt;&gt;"",'SlNr für Antrag §24a'!AL794&amp;K798,IF(K798&lt;&gt;"",K798,IF('SlNr für Antrag §24a'!V794="X","?","**"))))</f>
        <v>**</v>
      </c>
      <c r="H798" s="131"/>
      <c r="I798" s="124"/>
      <c r="J798" s="118">
        <f>'SlNr für Antrag §24a'!AM794</f>
        <v>0</v>
      </c>
      <c r="K798" s="121"/>
      <c r="L798" s="121" t="str">
        <f>'SlNr für Antrag §24a'!AT794</f>
        <v>Ja</v>
      </c>
      <c r="M798" s="161" t="str">
        <f>'SlNr für Antrag §24a'!AV794</f>
        <v>-</v>
      </c>
      <c r="N798" s="157" t="str">
        <f>IF('SlNr für Antrag §24a'!AU794&gt;0,"Wird auto. genehmigt!","")</f>
        <v/>
      </c>
      <c r="P798" s="96" t="str">
        <f>'SlNr für Antrag §24a'!AP794</f>
        <v/>
      </c>
      <c r="R798" s="143"/>
      <c r="S798" s="143"/>
      <c r="T798" s="143"/>
      <c r="U798" s="143"/>
      <c r="V798" s="143"/>
      <c r="W798" s="143"/>
      <c r="X798" s="143"/>
      <c r="Y798" s="143"/>
      <c r="Z798" s="143"/>
      <c r="AA798" s="143"/>
    </row>
    <row r="799" spans="1:27" x14ac:dyDescent="0.25">
      <c r="A799" s="70">
        <f>'SlNr für Antrag §24a'!B795</f>
        <v>51302</v>
      </c>
      <c r="B799" s="70" t="str">
        <f>'SlNr für Antrag §24a'!C795</f>
        <v/>
      </c>
      <c r="C799" s="70" t="str">
        <f>IF('SlNr für Antrag §24a'!D795&lt;&gt;"",'SlNr für Antrag §24a'!D795,"")</f>
        <v>g</v>
      </c>
      <c r="D799" s="70" t="str">
        <f>'SlNr für Antrag §24a'!H795</f>
        <v>Zinkhydroxid</v>
      </c>
      <c r="E799" s="70" t="str">
        <f>'SlNr für Antrag §24a'!I795</f>
        <v xml:space="preserve"> </v>
      </c>
      <c r="F799" s="69" t="str">
        <f>IF(AND('SlNr für Antrag §24a'!S795="x",'SlNr für Antrag §24a'!T795="x"),'SlNr für Antrag §24a'!U795,IF('SlNr für Antrag §24a'!S795="x","--",IF('SlNr für Antrag §24a'!T795="x",'SlNr für Antrag §24a'!U795,"**")))</f>
        <v>**</v>
      </c>
      <c r="G799" s="69" t="str">
        <f>(IF('SlNr für Antrag §24a'!AL795&lt;&gt;"",'SlNr für Antrag §24a'!AL795&amp;K799,IF(K799&lt;&gt;"",K799,IF('SlNr für Antrag §24a'!V795="X","?","**"))))</f>
        <v>**</v>
      </c>
      <c r="H799" s="131"/>
      <c r="I799" s="124"/>
      <c r="J799" s="118">
        <f>'SlNr für Antrag §24a'!AM795</f>
        <v>0</v>
      </c>
      <c r="K799" s="121"/>
      <c r="L799" s="121" t="str">
        <f>'SlNr für Antrag §24a'!AT795</f>
        <v>Ja</v>
      </c>
      <c r="M799" s="161" t="str">
        <f>'SlNr für Antrag §24a'!AV795</f>
        <v>-</v>
      </c>
      <c r="N799" s="157" t="str">
        <f>IF('SlNr für Antrag §24a'!AU795&gt;0,"Wird auto. genehmigt!","")</f>
        <v/>
      </c>
      <c r="P799" s="96" t="str">
        <f>'SlNr für Antrag §24a'!AP795</f>
        <v/>
      </c>
      <c r="R799" s="143"/>
      <c r="S799" s="143"/>
      <c r="T799" s="143"/>
      <c r="U799" s="143"/>
      <c r="V799" s="143"/>
      <c r="W799" s="143"/>
      <c r="X799" s="143"/>
      <c r="Y799" s="143"/>
      <c r="Z799" s="143"/>
      <c r="AA799" s="143"/>
    </row>
    <row r="800" spans="1:27" x14ac:dyDescent="0.25">
      <c r="A800" s="70">
        <f>'SlNr für Antrag §24a'!B796</f>
        <v>51302</v>
      </c>
      <c r="B800" s="70" t="str">
        <f>'SlNr für Antrag §24a'!C796</f>
        <v>88</v>
      </c>
      <c r="C800" s="70" t="str">
        <f>IF('SlNr für Antrag §24a'!D796&lt;&gt;"",'SlNr für Antrag §24a'!D796,"")</f>
        <v/>
      </c>
      <c r="D800" s="70" t="str">
        <f>'SlNr für Antrag §24a'!H796</f>
        <v>Zinkhydroxid</v>
      </c>
      <c r="E800" s="70" t="str">
        <f>'SlNr für Antrag §24a'!I796</f>
        <v>ausgestuft</v>
      </c>
      <c r="F800" s="69" t="str">
        <f>IF(AND('SlNr für Antrag §24a'!S796="x",'SlNr für Antrag §24a'!T796="x"),'SlNr für Antrag §24a'!U796,IF('SlNr für Antrag §24a'!S796="x","--",IF('SlNr für Antrag §24a'!T796="x",'SlNr für Antrag §24a'!U796,"**")))</f>
        <v>**</v>
      </c>
      <c r="G800" s="69" t="str">
        <f>(IF('SlNr für Antrag §24a'!AL796&lt;&gt;"",'SlNr für Antrag §24a'!AL796&amp;K800,IF(K800&lt;&gt;"",K800,IF('SlNr für Antrag §24a'!V796="X","?","**"))))</f>
        <v>**</v>
      </c>
      <c r="H800" s="131"/>
      <c r="I800" s="124"/>
      <c r="J800" s="118">
        <f>'SlNr für Antrag §24a'!AM796</f>
        <v>0</v>
      </c>
      <c r="K800" s="121"/>
      <c r="L800" s="121" t="str">
        <f>'SlNr für Antrag §24a'!AT796</f>
        <v>Ja</v>
      </c>
      <c r="M800" s="161" t="str">
        <f>'SlNr für Antrag §24a'!AV796</f>
        <v>-</v>
      </c>
      <c r="N800" s="157" t="str">
        <f>IF('SlNr für Antrag §24a'!AU796&gt;0,"Wird auto. genehmigt!","")</f>
        <v/>
      </c>
      <c r="P800" s="96" t="str">
        <f>'SlNr für Antrag §24a'!AP796</f>
        <v/>
      </c>
      <c r="R800" s="143"/>
      <c r="S800" s="143"/>
      <c r="T800" s="143"/>
      <c r="U800" s="143"/>
      <c r="V800" s="143"/>
      <c r="W800" s="143"/>
      <c r="X800" s="143"/>
      <c r="Y800" s="143"/>
      <c r="Z800" s="143"/>
      <c r="AA800" s="143"/>
    </row>
    <row r="801" spans="1:27" ht="22.8" x14ac:dyDescent="0.25">
      <c r="A801" s="70">
        <f>'SlNr für Antrag §24a'!B797</f>
        <v>51302</v>
      </c>
      <c r="B801" s="70" t="str">
        <f>'SlNr für Antrag §24a'!C797</f>
        <v>91</v>
      </c>
      <c r="C801" s="70" t="str">
        <f>IF('SlNr für Antrag §24a'!D797&lt;&gt;"",'SlNr für Antrag §24a'!D797,"")</f>
        <v>g</v>
      </c>
      <c r="D801" s="70" t="str">
        <f>'SlNr für Antrag §24a'!H797</f>
        <v>Zinkhydroxid</v>
      </c>
      <c r="E801" s="70" t="str">
        <f>'SlNr für Antrag §24a'!I797</f>
        <v>verfestigt, immobilisiert oder stabilisiert</v>
      </c>
      <c r="F801" s="69" t="str">
        <f>IF(AND('SlNr für Antrag §24a'!S797="x",'SlNr für Antrag §24a'!T797="x"),'SlNr für Antrag §24a'!U797,IF('SlNr für Antrag §24a'!S797="x","--",IF('SlNr für Antrag §24a'!T797="x",'SlNr für Antrag §24a'!U797,"**")))</f>
        <v>**</v>
      </c>
      <c r="G801" s="69" t="str">
        <f>(IF('SlNr für Antrag §24a'!AL797&lt;&gt;"",'SlNr für Antrag §24a'!AL797&amp;K801,IF(K801&lt;&gt;"",K801,IF('SlNr für Antrag §24a'!V797="X","?","**"))))</f>
        <v>**</v>
      </c>
      <c r="H801" s="131"/>
      <c r="I801" s="124"/>
      <c r="J801" s="118">
        <f>'SlNr für Antrag §24a'!AM797</f>
        <v>0</v>
      </c>
      <c r="K801" s="121"/>
      <c r="L801" s="121" t="str">
        <f>'SlNr für Antrag §24a'!AT797</f>
        <v>Ja</v>
      </c>
      <c r="M801" s="161" t="str">
        <f>'SlNr für Antrag §24a'!AV797</f>
        <v>-</v>
      </c>
      <c r="N801" s="157" t="str">
        <f>IF('SlNr für Antrag §24a'!AU797&gt;0,"Wird auto. genehmigt!","")</f>
        <v/>
      </c>
      <c r="P801" s="96" t="str">
        <f>'SlNr für Antrag §24a'!AP797</f>
        <v/>
      </c>
      <c r="R801" s="143"/>
      <c r="S801" s="143"/>
      <c r="T801" s="143"/>
      <c r="U801" s="143"/>
      <c r="V801" s="143"/>
      <c r="W801" s="143"/>
      <c r="X801" s="143"/>
      <c r="Y801" s="143"/>
      <c r="Z801" s="143"/>
      <c r="AA801" s="143"/>
    </row>
    <row r="802" spans="1:27" x14ac:dyDescent="0.25">
      <c r="A802" s="70">
        <f>'SlNr für Antrag §24a'!B798</f>
        <v>51303</v>
      </c>
      <c r="B802" s="70" t="str">
        <f>'SlNr für Antrag §24a'!C798</f>
        <v/>
      </c>
      <c r="C802" s="70" t="str">
        <f>IF('SlNr für Antrag §24a'!D798&lt;&gt;"",'SlNr für Antrag §24a'!D798,"")</f>
        <v/>
      </c>
      <c r="D802" s="70" t="str">
        <f>'SlNr für Antrag §24a'!H798</f>
        <v>Zinn (IV)-oxid (Zinnstein)</v>
      </c>
      <c r="E802" s="70" t="str">
        <f>'SlNr für Antrag §24a'!I798</f>
        <v xml:space="preserve"> </v>
      </c>
      <c r="F802" s="69" t="str">
        <f>IF(AND('SlNr für Antrag §24a'!S798="x",'SlNr für Antrag §24a'!T798="x"),'SlNr für Antrag §24a'!U798,IF('SlNr für Antrag §24a'!S798="x","--",IF('SlNr für Antrag §24a'!T798="x",'SlNr für Antrag §24a'!U798,"**")))</f>
        <v>--</v>
      </c>
      <c r="G802" s="69" t="str">
        <f>(IF('SlNr für Antrag §24a'!AL798&lt;&gt;"",'SlNr für Antrag §24a'!AL798&amp;K802,IF(K802&lt;&gt;"",K802,IF('SlNr für Antrag §24a'!V798="X","?","**"))))</f>
        <v>**</v>
      </c>
      <c r="H802" s="131"/>
      <c r="I802" s="124"/>
      <c r="J802" s="118">
        <f>'SlNr für Antrag §24a'!AM798</f>
        <v>0</v>
      </c>
      <c r="K802" s="121"/>
      <c r="L802" s="121" t="str">
        <f>'SlNr für Antrag §24a'!AT798</f>
        <v>Nein</v>
      </c>
      <c r="M802" s="161" t="str">
        <f>'SlNr für Antrag §24a'!AV798</f>
        <v>-</v>
      </c>
      <c r="N802" s="157" t="str">
        <f>IF('SlNr für Antrag §24a'!AU798&gt;0,"Wird auto. genehmigt!","")</f>
        <v/>
      </c>
      <c r="P802" s="96" t="str">
        <f>'SlNr für Antrag §24a'!AP798</f>
        <v>X</v>
      </c>
      <c r="R802" s="143"/>
      <c r="S802" s="143"/>
      <c r="T802" s="143"/>
      <c r="U802" s="143"/>
      <c r="V802" s="143"/>
      <c r="W802" s="143"/>
      <c r="X802" s="143"/>
      <c r="Y802" s="143"/>
      <c r="Z802" s="143"/>
      <c r="AA802" s="143"/>
    </row>
    <row r="803" spans="1:27" x14ac:dyDescent="0.25">
      <c r="A803" s="70">
        <f>'SlNr für Antrag §24a'!B799</f>
        <v>51303</v>
      </c>
      <c r="B803" s="70" t="str">
        <f>'SlNr für Antrag §24a'!C799</f>
        <v>77</v>
      </c>
      <c r="C803" s="70" t="str">
        <f>IF('SlNr für Antrag §24a'!D799&lt;&gt;"",'SlNr für Antrag §24a'!D799,"")</f>
        <v>g</v>
      </c>
      <c r="D803" s="70" t="str">
        <f>'SlNr für Antrag §24a'!H799</f>
        <v>Zinn (IV)-oxid (Zinnstein)</v>
      </c>
      <c r="E803" s="70" t="str">
        <f>'SlNr für Antrag §24a'!I799</f>
        <v>gefährlich kontaminiert</v>
      </c>
      <c r="F803" s="69" t="str">
        <f>IF(AND('SlNr für Antrag §24a'!S799="x",'SlNr für Antrag §24a'!T799="x"),'SlNr für Antrag §24a'!U799,IF('SlNr für Antrag §24a'!S799="x","--",IF('SlNr für Antrag §24a'!T799="x",'SlNr für Antrag §24a'!U799,"**")))</f>
        <v>**</v>
      </c>
      <c r="G803" s="69" t="str">
        <f>(IF('SlNr für Antrag §24a'!AL799&lt;&gt;"",'SlNr für Antrag §24a'!AL799&amp;K803,IF(K803&lt;&gt;"",K803,IF('SlNr für Antrag §24a'!V799="X","?","**"))))</f>
        <v>**</v>
      </c>
      <c r="H803" s="131"/>
      <c r="I803" s="124"/>
      <c r="J803" s="118">
        <f>'SlNr für Antrag §24a'!AM799</f>
        <v>0</v>
      </c>
      <c r="K803" s="121"/>
      <c r="L803" s="121" t="str">
        <f>'SlNr für Antrag §24a'!AT799</f>
        <v>Ja</v>
      </c>
      <c r="M803" s="161" t="str">
        <f>'SlNr für Antrag §24a'!AV799</f>
        <v>-</v>
      </c>
      <c r="N803" s="157" t="str">
        <f>IF('SlNr für Antrag §24a'!AU799&gt;0,"Wird auto. genehmigt!","")</f>
        <v/>
      </c>
      <c r="P803" s="96" t="str">
        <f>'SlNr für Antrag §24a'!AP799</f>
        <v/>
      </c>
      <c r="R803" s="143"/>
      <c r="S803" s="143"/>
      <c r="T803" s="143"/>
      <c r="U803" s="143"/>
      <c r="V803" s="143"/>
      <c r="W803" s="143"/>
      <c r="X803" s="143"/>
      <c r="Y803" s="143"/>
      <c r="Z803" s="143"/>
      <c r="AA803" s="143"/>
    </row>
    <row r="804" spans="1:27" ht="22.8" x14ac:dyDescent="0.25">
      <c r="A804" s="70">
        <f>'SlNr für Antrag §24a'!B800</f>
        <v>51303</v>
      </c>
      <c r="B804" s="70" t="str">
        <f>'SlNr für Antrag §24a'!C800</f>
        <v>91</v>
      </c>
      <c r="C804" s="70" t="str">
        <f>IF('SlNr für Antrag §24a'!D800&lt;&gt;"",'SlNr für Antrag §24a'!D800,"")</f>
        <v/>
      </c>
      <c r="D804" s="70" t="str">
        <f>'SlNr für Antrag §24a'!H800</f>
        <v>Zinn (IV)-oxid (Zinnstein)</v>
      </c>
      <c r="E804" s="70" t="str">
        <f>'SlNr für Antrag §24a'!I800</f>
        <v>verfestigt, immobilisiert oder stabilisiert</v>
      </c>
      <c r="F804" s="69" t="str">
        <f>IF(AND('SlNr für Antrag §24a'!S800="x",'SlNr für Antrag §24a'!T800="x"),'SlNr für Antrag §24a'!U800,IF('SlNr für Antrag §24a'!S800="x","--",IF('SlNr für Antrag §24a'!T800="x",'SlNr für Antrag §24a'!U800,"**")))</f>
        <v>**</v>
      </c>
      <c r="G804" s="69" t="str">
        <f>(IF('SlNr für Antrag §24a'!AL800&lt;&gt;"",'SlNr für Antrag §24a'!AL800&amp;K804,IF(K804&lt;&gt;"",K804,IF('SlNr für Antrag §24a'!V800="X","?","**"))))</f>
        <v>**</v>
      </c>
      <c r="H804" s="131"/>
      <c r="I804" s="124"/>
      <c r="J804" s="118">
        <f>'SlNr für Antrag §24a'!AM800</f>
        <v>0</v>
      </c>
      <c r="K804" s="121"/>
      <c r="L804" s="121" t="str">
        <f>'SlNr für Antrag §24a'!AT800</f>
        <v>Ja</v>
      </c>
      <c r="M804" s="161" t="str">
        <f>'SlNr für Antrag §24a'!AV800</f>
        <v>-</v>
      </c>
      <c r="N804" s="157" t="str">
        <f>IF('SlNr für Antrag §24a'!AU800&gt;0,"Wird auto. genehmigt!","")</f>
        <v/>
      </c>
      <c r="P804" s="96" t="str">
        <f>'SlNr für Antrag §24a'!AP800</f>
        <v/>
      </c>
      <c r="R804" s="143"/>
      <c r="S804" s="143"/>
      <c r="T804" s="143"/>
      <c r="U804" s="143"/>
      <c r="V804" s="143"/>
      <c r="W804" s="143"/>
      <c r="X804" s="143"/>
      <c r="Y804" s="143"/>
      <c r="Z804" s="143"/>
      <c r="AA804" s="143"/>
    </row>
    <row r="805" spans="1:27" x14ac:dyDescent="0.25">
      <c r="A805" s="70">
        <f>'SlNr für Antrag §24a'!B801</f>
        <v>51304</v>
      </c>
      <c r="B805" s="70" t="str">
        <f>'SlNr für Antrag §24a'!C801</f>
        <v/>
      </c>
      <c r="C805" s="70" t="str">
        <f>IF('SlNr für Antrag §24a'!D801&lt;&gt;"",'SlNr für Antrag §24a'!D801,"")</f>
        <v>g</v>
      </c>
      <c r="D805" s="70" t="str">
        <f>'SlNr für Antrag §24a'!H801</f>
        <v>Braunstein, Manganoxide</v>
      </c>
      <c r="E805" s="70" t="str">
        <f>'SlNr für Antrag §24a'!I801</f>
        <v xml:space="preserve"> </v>
      </c>
      <c r="F805" s="69" t="str">
        <f>IF(AND('SlNr für Antrag §24a'!S801="x",'SlNr für Antrag §24a'!T801="x"),'SlNr für Antrag §24a'!U801,IF('SlNr für Antrag §24a'!S801="x","--",IF('SlNr für Antrag §24a'!T801="x",'SlNr für Antrag §24a'!U801,"**")))</f>
        <v>**</v>
      </c>
      <c r="G805" s="69" t="str">
        <f>(IF('SlNr für Antrag §24a'!AL801&lt;&gt;"",'SlNr für Antrag §24a'!AL801&amp;K805,IF(K805&lt;&gt;"",K805,IF('SlNr für Antrag §24a'!V801="X","?","**"))))</f>
        <v>**</v>
      </c>
      <c r="H805" s="131"/>
      <c r="I805" s="124"/>
      <c r="J805" s="118">
        <f>'SlNr für Antrag §24a'!AM801</f>
        <v>0</v>
      </c>
      <c r="K805" s="121"/>
      <c r="L805" s="121" t="str">
        <f>'SlNr für Antrag §24a'!AT801</f>
        <v>Ja</v>
      </c>
      <c r="M805" s="161" t="str">
        <f>'SlNr für Antrag §24a'!AV801</f>
        <v>-</v>
      </c>
      <c r="N805" s="157" t="str">
        <f>IF('SlNr für Antrag §24a'!AU801&gt;0,"Wird auto. genehmigt!","")</f>
        <v/>
      </c>
      <c r="P805" s="96" t="str">
        <f>'SlNr für Antrag §24a'!AP801</f>
        <v/>
      </c>
      <c r="R805" s="143"/>
      <c r="S805" s="143"/>
      <c r="T805" s="143"/>
      <c r="U805" s="143"/>
      <c r="V805" s="143"/>
      <c r="W805" s="143"/>
      <c r="X805" s="143"/>
      <c r="Y805" s="143"/>
      <c r="Z805" s="143"/>
      <c r="AA805" s="143"/>
    </row>
    <row r="806" spans="1:27" x14ac:dyDescent="0.25">
      <c r="A806" s="70">
        <f>'SlNr für Antrag §24a'!B802</f>
        <v>51304</v>
      </c>
      <c r="B806" s="70" t="str">
        <f>'SlNr für Antrag §24a'!C802</f>
        <v>88</v>
      </c>
      <c r="C806" s="70" t="str">
        <f>IF('SlNr für Antrag §24a'!D802&lt;&gt;"",'SlNr für Antrag §24a'!D802,"")</f>
        <v/>
      </c>
      <c r="D806" s="70" t="str">
        <f>'SlNr für Antrag §24a'!H802</f>
        <v>Braunstein, Manganoxide</v>
      </c>
      <c r="E806" s="70" t="str">
        <f>'SlNr für Antrag §24a'!I802</f>
        <v>ausgestuft</v>
      </c>
      <c r="F806" s="69" t="str">
        <f>IF(AND('SlNr für Antrag §24a'!S802="x",'SlNr für Antrag §24a'!T802="x"),'SlNr für Antrag §24a'!U802,IF('SlNr für Antrag §24a'!S802="x","--",IF('SlNr für Antrag §24a'!T802="x",'SlNr für Antrag §24a'!U802,"**")))</f>
        <v>**</v>
      </c>
      <c r="G806" s="69" t="str">
        <f>(IF('SlNr für Antrag §24a'!AL802&lt;&gt;"",'SlNr für Antrag §24a'!AL802&amp;K806,IF(K806&lt;&gt;"",K806,IF('SlNr für Antrag §24a'!V802="X","?","**"))))</f>
        <v>**</v>
      </c>
      <c r="H806" s="131"/>
      <c r="I806" s="124"/>
      <c r="J806" s="118">
        <f>'SlNr für Antrag §24a'!AM802</f>
        <v>0</v>
      </c>
      <c r="K806" s="121"/>
      <c r="L806" s="121" t="str">
        <f>'SlNr für Antrag §24a'!AT802</f>
        <v>Ja</v>
      </c>
      <c r="M806" s="161" t="str">
        <f>'SlNr für Antrag §24a'!AV802</f>
        <v>-</v>
      </c>
      <c r="N806" s="157" t="str">
        <f>IF('SlNr für Antrag §24a'!AU802&gt;0,"Wird auto. genehmigt!","")</f>
        <v/>
      </c>
      <c r="P806" s="96" t="str">
        <f>'SlNr für Antrag §24a'!AP802</f>
        <v/>
      </c>
      <c r="R806" s="143"/>
      <c r="S806" s="143"/>
      <c r="T806" s="143"/>
      <c r="U806" s="143"/>
      <c r="V806" s="143"/>
      <c r="W806" s="143"/>
      <c r="X806" s="143"/>
      <c r="Y806" s="143"/>
      <c r="Z806" s="143"/>
      <c r="AA806" s="143"/>
    </row>
    <row r="807" spans="1:27" ht="22.8" x14ac:dyDescent="0.25">
      <c r="A807" s="70">
        <f>'SlNr für Antrag §24a'!B803</f>
        <v>51304</v>
      </c>
      <c r="B807" s="70" t="str">
        <f>'SlNr für Antrag §24a'!C803</f>
        <v>91</v>
      </c>
      <c r="C807" s="70" t="str">
        <f>IF('SlNr für Antrag §24a'!D803&lt;&gt;"",'SlNr für Antrag §24a'!D803,"")</f>
        <v>g</v>
      </c>
      <c r="D807" s="70" t="str">
        <f>'SlNr für Antrag §24a'!H803</f>
        <v>Braunstein, Manganoxide</v>
      </c>
      <c r="E807" s="70" t="str">
        <f>'SlNr für Antrag §24a'!I803</f>
        <v>verfestigt, immobilisiert oder stabilisiert</v>
      </c>
      <c r="F807" s="69" t="str">
        <f>IF(AND('SlNr für Antrag §24a'!S803="x",'SlNr für Antrag §24a'!T803="x"),'SlNr für Antrag §24a'!U803,IF('SlNr für Antrag §24a'!S803="x","--",IF('SlNr für Antrag §24a'!T803="x",'SlNr für Antrag §24a'!U803,"**")))</f>
        <v>**</v>
      </c>
      <c r="G807" s="69" t="str">
        <f>(IF('SlNr für Antrag §24a'!AL803&lt;&gt;"",'SlNr für Antrag §24a'!AL803&amp;K807,IF(K807&lt;&gt;"",K807,IF('SlNr für Antrag §24a'!V803="X","?","**"))))</f>
        <v>**</v>
      </c>
      <c r="H807" s="131"/>
      <c r="I807" s="124"/>
      <c r="J807" s="118">
        <f>'SlNr für Antrag §24a'!AM803</f>
        <v>0</v>
      </c>
      <c r="K807" s="121"/>
      <c r="L807" s="121" t="str">
        <f>'SlNr für Antrag §24a'!AT803</f>
        <v>Ja</v>
      </c>
      <c r="M807" s="161" t="str">
        <f>'SlNr für Antrag §24a'!AV803</f>
        <v>-</v>
      </c>
      <c r="N807" s="157" t="str">
        <f>IF('SlNr für Antrag §24a'!AU803&gt;0,"Wird auto. genehmigt!","")</f>
        <v/>
      </c>
      <c r="P807" s="96" t="str">
        <f>'SlNr für Antrag §24a'!AP803</f>
        <v/>
      </c>
      <c r="R807" s="143"/>
      <c r="S807" s="143"/>
      <c r="T807" s="143"/>
      <c r="U807" s="143"/>
      <c r="V807" s="143"/>
      <c r="W807" s="143"/>
      <c r="X807" s="143"/>
      <c r="Y807" s="143"/>
      <c r="Z807" s="143"/>
      <c r="AA807" s="143"/>
    </row>
    <row r="808" spans="1:27" x14ac:dyDescent="0.25">
      <c r="A808" s="70">
        <f>'SlNr für Antrag §24a'!B804</f>
        <v>51305</v>
      </c>
      <c r="B808" s="70" t="str">
        <f>'SlNr für Antrag §24a'!C804</f>
        <v/>
      </c>
      <c r="C808" s="70" t="str">
        <f>IF('SlNr für Antrag §24a'!D804&lt;&gt;"",'SlNr für Antrag §24a'!D804,"")</f>
        <v/>
      </c>
      <c r="D808" s="70" t="str">
        <f>'SlNr für Antrag §24a'!H804</f>
        <v>Aluminiumoxid</v>
      </c>
      <c r="E808" s="70" t="str">
        <f>'SlNr für Antrag §24a'!I804</f>
        <v xml:space="preserve"> </v>
      </c>
      <c r="F808" s="69" t="str">
        <f>IF(AND('SlNr für Antrag §24a'!S804="x",'SlNr für Antrag §24a'!T804="x"),'SlNr für Antrag §24a'!U804,IF('SlNr für Antrag §24a'!S804="x","--",IF('SlNr für Antrag §24a'!T804="x",'SlNr für Antrag §24a'!U804,"**")))</f>
        <v>--</v>
      </c>
      <c r="G808" s="69" t="str">
        <f>(IF('SlNr für Antrag §24a'!AL804&lt;&gt;"",'SlNr für Antrag §24a'!AL804&amp;K808,IF(K808&lt;&gt;"",K808,IF('SlNr für Antrag §24a'!V804="X","?","**"))))</f>
        <v>**</v>
      </c>
      <c r="H808" s="131"/>
      <c r="I808" s="124"/>
      <c r="J808" s="118">
        <f>'SlNr für Antrag §24a'!AM804</f>
        <v>0</v>
      </c>
      <c r="K808" s="121"/>
      <c r="L808" s="121" t="str">
        <f>'SlNr für Antrag §24a'!AT804</f>
        <v>Nein</v>
      </c>
      <c r="M808" s="161" t="str">
        <f>'SlNr für Antrag §24a'!AV804</f>
        <v>-</v>
      </c>
      <c r="N808" s="157" t="str">
        <f>IF('SlNr für Antrag §24a'!AU804&gt;0,"Wird auto. genehmigt!","")</f>
        <v/>
      </c>
      <c r="P808" s="96" t="str">
        <f>'SlNr für Antrag §24a'!AP804</f>
        <v>X</v>
      </c>
      <c r="R808" s="143"/>
      <c r="S808" s="143"/>
      <c r="T808" s="143"/>
      <c r="U808" s="143"/>
      <c r="V808" s="143"/>
      <c r="W808" s="143"/>
      <c r="X808" s="143"/>
      <c r="Y808" s="143"/>
      <c r="Z808" s="143"/>
      <c r="AA808" s="143"/>
    </row>
    <row r="809" spans="1:27" x14ac:dyDescent="0.25">
      <c r="A809" s="70">
        <f>'SlNr für Antrag §24a'!B805</f>
        <v>51305</v>
      </c>
      <c r="B809" s="70" t="str">
        <f>'SlNr für Antrag §24a'!C805</f>
        <v>77</v>
      </c>
      <c r="C809" s="70" t="str">
        <f>IF('SlNr für Antrag §24a'!D805&lt;&gt;"",'SlNr für Antrag §24a'!D805,"")</f>
        <v>g</v>
      </c>
      <c r="D809" s="70" t="str">
        <f>'SlNr für Antrag §24a'!H805</f>
        <v>Aluminiumoxid</v>
      </c>
      <c r="E809" s="70" t="str">
        <f>'SlNr für Antrag §24a'!I805</f>
        <v>gefährlich kontaminiert</v>
      </c>
      <c r="F809" s="69" t="str">
        <f>IF(AND('SlNr für Antrag §24a'!S805="x",'SlNr für Antrag §24a'!T805="x"),'SlNr für Antrag §24a'!U805,IF('SlNr für Antrag §24a'!S805="x","--",IF('SlNr für Antrag §24a'!T805="x",'SlNr für Antrag §24a'!U805,"**")))</f>
        <v>**</v>
      </c>
      <c r="G809" s="69" t="str">
        <f>(IF('SlNr für Antrag §24a'!AL805&lt;&gt;"",'SlNr für Antrag §24a'!AL805&amp;K809,IF(K809&lt;&gt;"",K809,IF('SlNr für Antrag §24a'!V805="X","?","**"))))</f>
        <v>**</v>
      </c>
      <c r="H809" s="131"/>
      <c r="I809" s="124"/>
      <c r="J809" s="118">
        <f>'SlNr für Antrag §24a'!AM805</f>
        <v>0</v>
      </c>
      <c r="K809" s="121"/>
      <c r="L809" s="121" t="str">
        <f>'SlNr für Antrag §24a'!AT805</f>
        <v>Ja</v>
      </c>
      <c r="M809" s="161" t="str">
        <f>'SlNr für Antrag §24a'!AV805</f>
        <v>-</v>
      </c>
      <c r="N809" s="157" t="str">
        <f>IF('SlNr für Antrag §24a'!AU805&gt;0,"Wird auto. genehmigt!","")</f>
        <v/>
      </c>
      <c r="P809" s="96" t="str">
        <f>'SlNr für Antrag §24a'!AP805</f>
        <v/>
      </c>
      <c r="R809" s="143"/>
      <c r="S809" s="143"/>
      <c r="T809" s="143"/>
      <c r="U809" s="143"/>
      <c r="V809" s="143"/>
      <c r="W809" s="143"/>
      <c r="X809" s="143"/>
      <c r="Y809" s="143"/>
      <c r="Z809" s="143"/>
      <c r="AA809" s="143"/>
    </row>
    <row r="810" spans="1:27" ht="22.8" x14ac:dyDescent="0.25">
      <c r="A810" s="70">
        <f>'SlNr für Antrag §24a'!B806</f>
        <v>51305</v>
      </c>
      <c r="B810" s="70" t="str">
        <f>'SlNr für Antrag §24a'!C806</f>
        <v>91</v>
      </c>
      <c r="C810" s="70" t="str">
        <f>IF('SlNr für Antrag §24a'!D806&lt;&gt;"",'SlNr für Antrag §24a'!D806,"")</f>
        <v/>
      </c>
      <c r="D810" s="70" t="str">
        <f>'SlNr für Antrag §24a'!H806</f>
        <v>Aluminiumoxid</v>
      </c>
      <c r="E810" s="70" t="str">
        <f>'SlNr für Antrag §24a'!I806</f>
        <v>verfestigt, immobilisiert oder stabilisiert</v>
      </c>
      <c r="F810" s="69" t="str">
        <f>IF(AND('SlNr für Antrag §24a'!S806="x",'SlNr für Antrag §24a'!T806="x"),'SlNr für Antrag §24a'!U806,IF('SlNr für Antrag §24a'!S806="x","--",IF('SlNr für Antrag §24a'!T806="x",'SlNr für Antrag §24a'!U806,"**")))</f>
        <v>**</v>
      </c>
      <c r="G810" s="69" t="str">
        <f>(IF('SlNr für Antrag §24a'!AL806&lt;&gt;"",'SlNr für Antrag §24a'!AL806&amp;K810,IF(K810&lt;&gt;"",K810,IF('SlNr für Antrag §24a'!V806="X","?","**"))))</f>
        <v>**</v>
      </c>
      <c r="H810" s="131"/>
      <c r="I810" s="124"/>
      <c r="J810" s="118">
        <f>'SlNr für Antrag §24a'!AM806</f>
        <v>0</v>
      </c>
      <c r="K810" s="121"/>
      <c r="L810" s="121" t="str">
        <f>'SlNr für Antrag §24a'!AT806</f>
        <v>Ja</v>
      </c>
      <c r="M810" s="161" t="str">
        <f>'SlNr für Antrag §24a'!AV806</f>
        <v>-</v>
      </c>
      <c r="N810" s="157" t="str">
        <f>IF('SlNr für Antrag §24a'!AU806&gt;0,"Wird auto. genehmigt!","")</f>
        <v/>
      </c>
      <c r="P810" s="96" t="str">
        <f>'SlNr für Antrag §24a'!AP806</f>
        <v/>
      </c>
      <c r="R810" s="143"/>
      <c r="S810" s="143"/>
      <c r="T810" s="143"/>
      <c r="U810" s="143"/>
      <c r="V810" s="143"/>
      <c r="W810" s="143"/>
      <c r="X810" s="143"/>
      <c r="Y810" s="143"/>
      <c r="Z810" s="143"/>
      <c r="AA810" s="143"/>
    </row>
    <row r="811" spans="1:27" x14ac:dyDescent="0.25">
      <c r="A811" s="70">
        <f>'SlNr für Antrag §24a'!B807</f>
        <v>51306</v>
      </c>
      <c r="B811" s="70" t="str">
        <f>'SlNr für Antrag §24a'!C807</f>
        <v/>
      </c>
      <c r="C811" s="70" t="str">
        <f>IF('SlNr für Antrag §24a'!D807&lt;&gt;"",'SlNr für Antrag §24a'!D807,"")</f>
        <v/>
      </c>
      <c r="D811" s="70" t="str">
        <f>'SlNr für Antrag §24a'!H807</f>
        <v>Chrom(III)oxid</v>
      </c>
      <c r="E811" s="70" t="str">
        <f>'SlNr für Antrag §24a'!I807</f>
        <v xml:space="preserve"> </v>
      </c>
      <c r="F811" s="69" t="str">
        <f>IF(AND('SlNr für Antrag §24a'!S807="x",'SlNr für Antrag §24a'!T807="x"),'SlNr für Antrag §24a'!U807,IF('SlNr für Antrag §24a'!S807="x","--",IF('SlNr für Antrag §24a'!T807="x",'SlNr für Antrag §24a'!U807,"**")))</f>
        <v>--</v>
      </c>
      <c r="G811" s="69" t="str">
        <f>(IF('SlNr für Antrag §24a'!AL807&lt;&gt;"",'SlNr für Antrag §24a'!AL807&amp;K811,IF(K811&lt;&gt;"",K811,IF('SlNr für Antrag §24a'!V807="X","?","**"))))</f>
        <v>**</v>
      </c>
      <c r="H811" s="131"/>
      <c r="I811" s="124"/>
      <c r="J811" s="118">
        <f>'SlNr für Antrag §24a'!AM807</f>
        <v>0</v>
      </c>
      <c r="K811" s="121"/>
      <c r="L811" s="121" t="str">
        <f>'SlNr für Antrag §24a'!AT807</f>
        <v>Nein</v>
      </c>
      <c r="M811" s="161" t="str">
        <f>'SlNr für Antrag §24a'!AV807</f>
        <v>-</v>
      </c>
      <c r="N811" s="157" t="str">
        <f>IF('SlNr für Antrag §24a'!AU807&gt;0,"Wird auto. genehmigt!","")</f>
        <v/>
      </c>
      <c r="P811" s="96" t="str">
        <f>'SlNr für Antrag §24a'!AP807</f>
        <v>X</v>
      </c>
      <c r="R811" s="143"/>
      <c r="S811" s="143"/>
      <c r="T811" s="143"/>
      <c r="U811" s="143"/>
      <c r="V811" s="143"/>
      <c r="W811" s="143"/>
      <c r="X811" s="143"/>
      <c r="Y811" s="143"/>
      <c r="Z811" s="143"/>
      <c r="AA811" s="143"/>
    </row>
    <row r="812" spans="1:27" x14ac:dyDescent="0.25">
      <c r="A812" s="70">
        <f>'SlNr für Antrag §24a'!B808</f>
        <v>51306</v>
      </c>
      <c r="B812" s="70" t="str">
        <f>'SlNr für Antrag §24a'!C808</f>
        <v>77</v>
      </c>
      <c r="C812" s="70" t="str">
        <f>IF('SlNr für Antrag §24a'!D808&lt;&gt;"",'SlNr für Antrag §24a'!D808,"")</f>
        <v>g</v>
      </c>
      <c r="D812" s="70" t="str">
        <f>'SlNr für Antrag §24a'!H808</f>
        <v>Chrom(III)oxid</v>
      </c>
      <c r="E812" s="70" t="str">
        <f>'SlNr für Antrag §24a'!I808</f>
        <v>gefährlich kontaminiert</v>
      </c>
      <c r="F812" s="69" t="str">
        <f>IF(AND('SlNr für Antrag §24a'!S808="x",'SlNr für Antrag §24a'!T808="x"),'SlNr für Antrag §24a'!U808,IF('SlNr für Antrag §24a'!S808="x","--",IF('SlNr für Antrag §24a'!T808="x",'SlNr für Antrag §24a'!U808,"**")))</f>
        <v>**</v>
      </c>
      <c r="G812" s="69" t="str">
        <f>(IF('SlNr für Antrag §24a'!AL808&lt;&gt;"",'SlNr für Antrag §24a'!AL808&amp;K812,IF(K812&lt;&gt;"",K812,IF('SlNr für Antrag §24a'!V808="X","?","**"))))</f>
        <v>**</v>
      </c>
      <c r="H812" s="131"/>
      <c r="I812" s="124"/>
      <c r="J812" s="118">
        <f>'SlNr für Antrag §24a'!AM808</f>
        <v>0</v>
      </c>
      <c r="K812" s="121"/>
      <c r="L812" s="121" t="str">
        <f>'SlNr für Antrag §24a'!AT808</f>
        <v>Ja</v>
      </c>
      <c r="M812" s="161" t="str">
        <f>'SlNr für Antrag §24a'!AV808</f>
        <v>-</v>
      </c>
      <c r="N812" s="157" t="str">
        <f>IF('SlNr für Antrag §24a'!AU808&gt;0,"Wird auto. genehmigt!","")</f>
        <v/>
      </c>
      <c r="P812" s="96" t="str">
        <f>'SlNr für Antrag §24a'!AP808</f>
        <v/>
      </c>
      <c r="R812" s="143"/>
      <c r="S812" s="143"/>
      <c r="T812" s="143"/>
      <c r="U812" s="143"/>
      <c r="V812" s="143"/>
      <c r="W812" s="143"/>
      <c r="X812" s="143"/>
      <c r="Y812" s="143"/>
      <c r="Z812" s="143"/>
      <c r="AA812" s="143"/>
    </row>
    <row r="813" spans="1:27" ht="22.8" x14ac:dyDescent="0.25">
      <c r="A813" s="70">
        <f>'SlNr für Antrag §24a'!B809</f>
        <v>51306</v>
      </c>
      <c r="B813" s="70" t="str">
        <f>'SlNr für Antrag §24a'!C809</f>
        <v>91</v>
      </c>
      <c r="C813" s="70" t="str">
        <f>IF('SlNr für Antrag §24a'!D809&lt;&gt;"",'SlNr für Antrag §24a'!D809,"")</f>
        <v/>
      </c>
      <c r="D813" s="70" t="str">
        <f>'SlNr für Antrag §24a'!H809</f>
        <v>Chrom(III)oxid</v>
      </c>
      <c r="E813" s="70" t="str">
        <f>'SlNr für Antrag §24a'!I809</f>
        <v>verfestigt, immobilisiert oder stabilisiert</v>
      </c>
      <c r="F813" s="69" t="str">
        <f>IF(AND('SlNr für Antrag §24a'!S809="x",'SlNr für Antrag §24a'!T809="x"),'SlNr für Antrag §24a'!U809,IF('SlNr für Antrag §24a'!S809="x","--",IF('SlNr für Antrag §24a'!T809="x",'SlNr für Antrag §24a'!U809,"**")))</f>
        <v>**</v>
      </c>
      <c r="G813" s="69" t="str">
        <f>(IF('SlNr für Antrag §24a'!AL809&lt;&gt;"",'SlNr für Antrag §24a'!AL809&amp;K813,IF(K813&lt;&gt;"",K813,IF('SlNr für Antrag §24a'!V809="X","?","**"))))</f>
        <v>**</v>
      </c>
      <c r="H813" s="131"/>
      <c r="I813" s="124"/>
      <c r="J813" s="118">
        <f>'SlNr für Antrag §24a'!AM809</f>
        <v>0</v>
      </c>
      <c r="K813" s="121"/>
      <c r="L813" s="121" t="str">
        <f>'SlNr für Antrag §24a'!AT809</f>
        <v>Ja</v>
      </c>
      <c r="M813" s="161" t="str">
        <f>'SlNr für Antrag §24a'!AV809</f>
        <v>-</v>
      </c>
      <c r="N813" s="157" t="str">
        <f>IF('SlNr für Antrag §24a'!AU809&gt;0,"Wird auto. genehmigt!","")</f>
        <v/>
      </c>
      <c r="P813" s="96" t="str">
        <f>'SlNr für Antrag §24a'!AP809</f>
        <v/>
      </c>
      <c r="R813" s="143"/>
      <c r="S813" s="143"/>
      <c r="T813" s="143"/>
      <c r="U813" s="143"/>
      <c r="V813" s="143"/>
      <c r="W813" s="143"/>
      <c r="X813" s="143"/>
      <c r="Y813" s="143"/>
      <c r="Z813" s="143"/>
      <c r="AA813" s="143"/>
    </row>
    <row r="814" spans="1:27" x14ac:dyDescent="0.25">
      <c r="A814" s="70">
        <f>'SlNr für Antrag §24a'!B810</f>
        <v>51307</v>
      </c>
      <c r="B814" s="70" t="str">
        <f>'SlNr für Antrag §24a'!C810</f>
        <v/>
      </c>
      <c r="C814" s="70" t="str">
        <f>IF('SlNr für Antrag §24a'!D810&lt;&gt;"",'SlNr für Antrag §24a'!D810,"")</f>
        <v>g</v>
      </c>
      <c r="D814" s="70" t="str">
        <f>'SlNr für Antrag §24a'!H810</f>
        <v>Kupferoxid</v>
      </c>
      <c r="E814" s="70" t="str">
        <f>'SlNr für Antrag §24a'!I810</f>
        <v xml:space="preserve"> </v>
      </c>
      <c r="F814" s="69" t="str">
        <f>IF(AND('SlNr für Antrag §24a'!S810="x",'SlNr für Antrag §24a'!T810="x"),'SlNr für Antrag §24a'!U810,IF('SlNr für Antrag §24a'!S810="x","--",IF('SlNr für Antrag §24a'!T810="x",'SlNr für Antrag §24a'!U810,"**")))</f>
        <v>**</v>
      </c>
      <c r="G814" s="69" t="str">
        <f>(IF('SlNr für Antrag §24a'!AL810&lt;&gt;"",'SlNr für Antrag §24a'!AL810&amp;K814,IF(K814&lt;&gt;"",K814,IF('SlNr für Antrag §24a'!V810="X","?","**"))))</f>
        <v>**</v>
      </c>
      <c r="H814" s="131"/>
      <c r="I814" s="124"/>
      <c r="J814" s="118">
        <f>'SlNr für Antrag §24a'!AM810</f>
        <v>0</v>
      </c>
      <c r="K814" s="121"/>
      <c r="L814" s="121" t="str">
        <f>'SlNr für Antrag §24a'!AT810</f>
        <v>Ja</v>
      </c>
      <c r="M814" s="161" t="str">
        <f>'SlNr für Antrag §24a'!AV810</f>
        <v>-</v>
      </c>
      <c r="N814" s="157" t="str">
        <f>IF('SlNr für Antrag §24a'!AU810&gt;0,"Wird auto. genehmigt!","")</f>
        <v/>
      </c>
      <c r="P814" s="96" t="str">
        <f>'SlNr für Antrag §24a'!AP810</f>
        <v/>
      </c>
      <c r="R814" s="143"/>
      <c r="S814" s="143"/>
      <c r="T814" s="143"/>
      <c r="U814" s="143"/>
      <c r="V814" s="143"/>
      <c r="W814" s="143"/>
      <c r="X814" s="143"/>
      <c r="Y814" s="143"/>
      <c r="Z814" s="143"/>
      <c r="AA814" s="143"/>
    </row>
    <row r="815" spans="1:27" x14ac:dyDescent="0.25">
      <c r="A815" s="70">
        <f>'SlNr für Antrag §24a'!B811</f>
        <v>51307</v>
      </c>
      <c r="B815" s="70" t="str">
        <f>'SlNr für Antrag §24a'!C811</f>
        <v>88</v>
      </c>
      <c r="C815" s="70" t="str">
        <f>IF('SlNr für Antrag §24a'!D811&lt;&gt;"",'SlNr für Antrag §24a'!D811,"")</f>
        <v/>
      </c>
      <c r="D815" s="70" t="str">
        <f>'SlNr für Antrag §24a'!H811</f>
        <v>Kupferoxid</v>
      </c>
      <c r="E815" s="70" t="str">
        <f>'SlNr für Antrag §24a'!I811</f>
        <v>ausgestuft</v>
      </c>
      <c r="F815" s="69" t="str">
        <f>IF(AND('SlNr für Antrag §24a'!S811="x",'SlNr für Antrag §24a'!T811="x"),'SlNr für Antrag §24a'!U811,IF('SlNr für Antrag §24a'!S811="x","--",IF('SlNr für Antrag §24a'!T811="x",'SlNr für Antrag §24a'!U811,"**")))</f>
        <v>**</v>
      </c>
      <c r="G815" s="69" t="str">
        <f>(IF('SlNr für Antrag §24a'!AL811&lt;&gt;"",'SlNr für Antrag §24a'!AL811&amp;K815,IF(K815&lt;&gt;"",K815,IF('SlNr für Antrag §24a'!V811="X","?","**"))))</f>
        <v>**</v>
      </c>
      <c r="H815" s="131"/>
      <c r="I815" s="124"/>
      <c r="J815" s="118">
        <f>'SlNr für Antrag §24a'!AM811</f>
        <v>0</v>
      </c>
      <c r="K815" s="121"/>
      <c r="L815" s="121" t="str">
        <f>'SlNr für Antrag §24a'!AT811</f>
        <v>Ja</v>
      </c>
      <c r="M815" s="161" t="str">
        <f>'SlNr für Antrag §24a'!AV811</f>
        <v>-</v>
      </c>
      <c r="N815" s="157" t="str">
        <f>IF('SlNr für Antrag §24a'!AU811&gt;0,"Wird auto. genehmigt!","")</f>
        <v/>
      </c>
      <c r="P815" s="96" t="str">
        <f>'SlNr für Antrag §24a'!AP811</f>
        <v/>
      </c>
      <c r="R815" s="143"/>
      <c r="S815" s="143"/>
      <c r="T815" s="143"/>
      <c r="U815" s="143"/>
      <c r="V815" s="143"/>
      <c r="W815" s="143"/>
      <c r="X815" s="143"/>
      <c r="Y815" s="143"/>
      <c r="Z815" s="143"/>
      <c r="AA815" s="143"/>
    </row>
    <row r="816" spans="1:27" ht="22.8" x14ac:dyDescent="0.25">
      <c r="A816" s="70">
        <f>'SlNr für Antrag §24a'!B812</f>
        <v>51307</v>
      </c>
      <c r="B816" s="70" t="str">
        <f>'SlNr für Antrag §24a'!C812</f>
        <v>91</v>
      </c>
      <c r="C816" s="70" t="str">
        <f>IF('SlNr für Antrag §24a'!D812&lt;&gt;"",'SlNr für Antrag §24a'!D812,"")</f>
        <v>g</v>
      </c>
      <c r="D816" s="70" t="str">
        <f>'SlNr für Antrag §24a'!H812</f>
        <v>Kupferoxid</v>
      </c>
      <c r="E816" s="70" t="str">
        <f>'SlNr für Antrag §24a'!I812</f>
        <v>verfestigt, immobilisiert oder stabilisiert</v>
      </c>
      <c r="F816" s="69" t="str">
        <f>IF(AND('SlNr für Antrag §24a'!S812="x",'SlNr für Antrag §24a'!T812="x"),'SlNr für Antrag §24a'!U812,IF('SlNr für Antrag §24a'!S812="x","--",IF('SlNr für Antrag §24a'!T812="x",'SlNr für Antrag §24a'!U812,"**")))</f>
        <v>**</v>
      </c>
      <c r="G816" s="69" t="str">
        <f>(IF('SlNr für Antrag §24a'!AL812&lt;&gt;"",'SlNr für Antrag §24a'!AL812&amp;K816,IF(K816&lt;&gt;"",K816,IF('SlNr für Antrag §24a'!V812="X","?","**"))))</f>
        <v>**</v>
      </c>
      <c r="H816" s="131"/>
      <c r="I816" s="124"/>
      <c r="J816" s="118">
        <f>'SlNr für Antrag §24a'!AM812</f>
        <v>0</v>
      </c>
      <c r="K816" s="121"/>
      <c r="L816" s="121" t="str">
        <f>'SlNr für Antrag §24a'!AT812</f>
        <v>Ja</v>
      </c>
      <c r="M816" s="161" t="str">
        <f>'SlNr für Antrag §24a'!AV812</f>
        <v>-</v>
      </c>
      <c r="N816" s="157" t="str">
        <f>IF('SlNr für Antrag §24a'!AU812&gt;0,"Wird auto. genehmigt!","")</f>
        <v/>
      </c>
      <c r="P816" s="96" t="str">
        <f>'SlNr für Antrag §24a'!AP812</f>
        <v/>
      </c>
      <c r="R816" s="143"/>
      <c r="S816" s="143"/>
      <c r="T816" s="143"/>
      <c r="U816" s="143"/>
      <c r="V816" s="143"/>
      <c r="W816" s="143"/>
      <c r="X816" s="143"/>
      <c r="Y816" s="143"/>
      <c r="Z816" s="143"/>
      <c r="AA816" s="143"/>
    </row>
    <row r="817" spans="1:27" x14ac:dyDescent="0.25">
      <c r="A817" s="70">
        <f>'SlNr für Antrag §24a'!B813</f>
        <v>51308</v>
      </c>
      <c r="B817" s="70" t="str">
        <f>'SlNr für Antrag §24a'!C813</f>
        <v/>
      </c>
      <c r="C817" s="70" t="str">
        <f>IF('SlNr für Antrag §24a'!D813&lt;&gt;"",'SlNr für Antrag §24a'!D813,"")</f>
        <v/>
      </c>
      <c r="D817" s="70" t="str">
        <f>'SlNr für Antrag §24a'!H813</f>
        <v>Aluminiumhydroxid</v>
      </c>
      <c r="E817" s="70" t="str">
        <f>'SlNr für Antrag §24a'!I813</f>
        <v xml:space="preserve"> </v>
      </c>
      <c r="F817" s="69" t="str">
        <f>IF(AND('SlNr für Antrag §24a'!S813="x",'SlNr für Antrag §24a'!T813="x"),'SlNr für Antrag §24a'!U813,IF('SlNr für Antrag §24a'!S813="x","--",IF('SlNr für Antrag §24a'!T813="x",'SlNr für Antrag §24a'!U813,"**")))</f>
        <v>--</v>
      </c>
      <c r="G817" s="69" t="str">
        <f>(IF('SlNr für Antrag §24a'!AL813&lt;&gt;"",'SlNr für Antrag §24a'!AL813&amp;K817,IF(K817&lt;&gt;"",K817,IF('SlNr für Antrag §24a'!V813="X","?","**"))))</f>
        <v>**</v>
      </c>
      <c r="H817" s="131"/>
      <c r="I817" s="124"/>
      <c r="J817" s="118">
        <f>'SlNr für Antrag §24a'!AM813</f>
        <v>0</v>
      </c>
      <c r="K817" s="121"/>
      <c r="L817" s="121" t="str">
        <f>'SlNr für Antrag §24a'!AT813</f>
        <v>Nein</v>
      </c>
      <c r="M817" s="161" t="str">
        <f>'SlNr für Antrag §24a'!AV813</f>
        <v>-</v>
      </c>
      <c r="N817" s="157" t="str">
        <f>IF('SlNr für Antrag §24a'!AU813&gt;0,"Wird auto. genehmigt!","")</f>
        <v/>
      </c>
      <c r="P817" s="96" t="str">
        <f>'SlNr für Antrag §24a'!AP813</f>
        <v>X</v>
      </c>
      <c r="R817" s="143"/>
      <c r="S817" s="143"/>
      <c r="T817" s="143"/>
      <c r="U817" s="143"/>
      <c r="V817" s="143"/>
      <c r="W817" s="143"/>
      <c r="X817" s="143"/>
      <c r="Y817" s="143"/>
      <c r="Z817" s="143"/>
      <c r="AA817" s="143"/>
    </row>
    <row r="818" spans="1:27" ht="22.8" x14ac:dyDescent="0.25">
      <c r="A818" s="70">
        <f>'SlNr für Antrag §24a'!B814</f>
        <v>51308</v>
      </c>
      <c r="B818" s="70" t="str">
        <f>'SlNr für Antrag §24a'!C814</f>
        <v>91</v>
      </c>
      <c r="C818" s="70" t="str">
        <f>IF('SlNr für Antrag §24a'!D814&lt;&gt;"",'SlNr für Antrag §24a'!D814,"")</f>
        <v/>
      </c>
      <c r="D818" s="70" t="str">
        <f>'SlNr für Antrag §24a'!H814</f>
        <v>Aluminiumhydroxid</v>
      </c>
      <c r="E818" s="70" t="str">
        <f>'SlNr für Antrag §24a'!I814</f>
        <v>verfestigt, immobilisiert oder stabilisiert</v>
      </c>
      <c r="F818" s="69" t="str">
        <f>IF(AND('SlNr für Antrag §24a'!S814="x",'SlNr für Antrag §24a'!T814="x"),'SlNr für Antrag §24a'!U814,IF('SlNr für Antrag §24a'!S814="x","--",IF('SlNr für Antrag §24a'!T814="x",'SlNr für Antrag §24a'!U814,"**")))</f>
        <v>**</v>
      </c>
      <c r="G818" s="69" t="str">
        <f>(IF('SlNr für Antrag §24a'!AL814&lt;&gt;"",'SlNr für Antrag §24a'!AL814&amp;K818,IF(K818&lt;&gt;"",K818,IF('SlNr für Antrag §24a'!V814="X","?","**"))))</f>
        <v>**</v>
      </c>
      <c r="H818" s="131"/>
      <c r="I818" s="124"/>
      <c r="J818" s="118">
        <f>'SlNr für Antrag §24a'!AM814</f>
        <v>0</v>
      </c>
      <c r="K818" s="121"/>
      <c r="L818" s="121" t="str">
        <f>'SlNr für Antrag §24a'!AT814</f>
        <v>Ja</v>
      </c>
      <c r="M818" s="161" t="str">
        <f>'SlNr für Antrag §24a'!AV814</f>
        <v>-</v>
      </c>
      <c r="N818" s="157" t="str">
        <f>IF('SlNr für Antrag §24a'!AU814&gt;0,"Wird auto. genehmigt!","")</f>
        <v/>
      </c>
      <c r="P818" s="96" t="str">
        <f>'SlNr für Antrag §24a'!AP814</f>
        <v/>
      </c>
      <c r="R818" s="143"/>
      <c r="S818" s="143"/>
      <c r="T818" s="143"/>
      <c r="U818" s="143"/>
      <c r="V818" s="143"/>
      <c r="W818" s="143"/>
      <c r="X818" s="143"/>
      <c r="Y818" s="143"/>
      <c r="Z818" s="143"/>
      <c r="AA818" s="143"/>
    </row>
    <row r="819" spans="1:27" x14ac:dyDescent="0.25">
      <c r="A819" s="70">
        <f>'SlNr für Antrag §24a'!B815</f>
        <v>51309</v>
      </c>
      <c r="B819" s="70" t="str">
        <f>'SlNr für Antrag §24a'!C815</f>
        <v/>
      </c>
      <c r="C819" s="70" t="str">
        <f>IF('SlNr für Antrag §24a'!D815&lt;&gt;"",'SlNr für Antrag §24a'!D815,"")</f>
        <v/>
      </c>
      <c r="D819" s="70" t="str">
        <f>'SlNr für Antrag §24a'!H815</f>
        <v>Eisenhydroxid</v>
      </c>
      <c r="E819" s="70" t="str">
        <f>'SlNr für Antrag §24a'!I815</f>
        <v xml:space="preserve"> </v>
      </c>
      <c r="F819" s="69" t="str">
        <f>IF(AND('SlNr für Antrag §24a'!S815="x",'SlNr für Antrag §24a'!T815="x"),'SlNr für Antrag §24a'!U815,IF('SlNr für Antrag §24a'!S815="x","--",IF('SlNr für Antrag §24a'!T815="x",'SlNr für Antrag §24a'!U815,"**")))</f>
        <v>--</v>
      </c>
      <c r="G819" s="69" t="str">
        <f>(IF('SlNr für Antrag §24a'!AL815&lt;&gt;"",'SlNr für Antrag §24a'!AL815&amp;K819,IF(K819&lt;&gt;"",K819,IF('SlNr für Antrag §24a'!V815="X","?","**"))))</f>
        <v>**</v>
      </c>
      <c r="H819" s="131"/>
      <c r="I819" s="124"/>
      <c r="J819" s="118">
        <f>'SlNr für Antrag §24a'!AM815</f>
        <v>0</v>
      </c>
      <c r="K819" s="121"/>
      <c r="L819" s="121" t="str">
        <f>'SlNr für Antrag §24a'!AT815</f>
        <v>Nein</v>
      </c>
      <c r="M819" s="161" t="str">
        <f>'SlNr für Antrag §24a'!AV815</f>
        <v>-</v>
      </c>
      <c r="N819" s="157" t="str">
        <f>IF('SlNr für Antrag §24a'!AU815&gt;0,"Wird auto. genehmigt!","")</f>
        <v/>
      </c>
      <c r="P819" s="96" t="str">
        <f>'SlNr für Antrag §24a'!AP815</f>
        <v>X</v>
      </c>
      <c r="R819" s="143"/>
      <c r="S819" s="143"/>
      <c r="T819" s="143"/>
      <c r="U819" s="143"/>
      <c r="V819" s="143"/>
      <c r="W819" s="143"/>
      <c r="X819" s="143"/>
      <c r="Y819" s="143"/>
      <c r="Z819" s="143"/>
      <c r="AA819" s="143"/>
    </row>
    <row r="820" spans="1:27" ht="22.8" x14ac:dyDescent="0.25">
      <c r="A820" s="70">
        <f>'SlNr für Antrag §24a'!B816</f>
        <v>51309</v>
      </c>
      <c r="B820" s="70" t="str">
        <f>'SlNr für Antrag §24a'!C816</f>
        <v>91</v>
      </c>
      <c r="C820" s="70" t="str">
        <f>IF('SlNr für Antrag §24a'!D816&lt;&gt;"",'SlNr für Antrag §24a'!D816,"")</f>
        <v/>
      </c>
      <c r="D820" s="70" t="str">
        <f>'SlNr für Antrag §24a'!H816</f>
        <v>Eisenhydroxid</v>
      </c>
      <c r="E820" s="70" t="str">
        <f>'SlNr für Antrag §24a'!I816</f>
        <v>verfestigt, immobilisiert oder stabilisiert</v>
      </c>
      <c r="F820" s="69" t="str">
        <f>IF(AND('SlNr für Antrag §24a'!S816="x",'SlNr für Antrag §24a'!T816="x"),'SlNr für Antrag §24a'!U816,IF('SlNr für Antrag §24a'!S816="x","--",IF('SlNr für Antrag §24a'!T816="x",'SlNr für Antrag §24a'!U816,"**")))</f>
        <v>**</v>
      </c>
      <c r="G820" s="69" t="str">
        <f>(IF('SlNr für Antrag §24a'!AL816&lt;&gt;"",'SlNr für Antrag §24a'!AL816&amp;K820,IF(K820&lt;&gt;"",K820,IF('SlNr für Antrag §24a'!V816="X","?","**"))))</f>
        <v>**</v>
      </c>
      <c r="H820" s="131"/>
      <c r="I820" s="124"/>
      <c r="J820" s="118">
        <f>'SlNr für Antrag §24a'!AM816</f>
        <v>0</v>
      </c>
      <c r="K820" s="121"/>
      <c r="L820" s="121" t="str">
        <f>'SlNr für Antrag §24a'!AT816</f>
        <v>Ja</v>
      </c>
      <c r="M820" s="161" t="str">
        <f>'SlNr für Antrag §24a'!AV816</f>
        <v>-</v>
      </c>
      <c r="N820" s="157" t="str">
        <f>IF('SlNr für Antrag §24a'!AU816&gt;0,"Wird auto. genehmigt!","")</f>
        <v/>
      </c>
      <c r="P820" s="96" t="str">
        <f>'SlNr für Antrag §24a'!AP816</f>
        <v/>
      </c>
      <c r="R820" s="143"/>
      <c r="S820" s="143"/>
      <c r="T820" s="143"/>
      <c r="U820" s="143"/>
      <c r="V820" s="143"/>
      <c r="W820" s="143"/>
      <c r="X820" s="143"/>
      <c r="Y820" s="143"/>
      <c r="Z820" s="143"/>
      <c r="AA820" s="143"/>
    </row>
    <row r="821" spans="1:27" x14ac:dyDescent="0.25">
      <c r="A821" s="70">
        <f>'SlNr für Antrag §24a'!B817</f>
        <v>51309</v>
      </c>
      <c r="B821" s="70" t="str">
        <f>'SlNr für Antrag §24a'!C817</f>
        <v>77</v>
      </c>
      <c r="C821" s="70" t="str">
        <f>IF('SlNr für Antrag §24a'!D817&lt;&gt;"",'SlNr für Antrag §24a'!D817,"")</f>
        <v>g</v>
      </c>
      <c r="D821" s="70" t="str">
        <f>'SlNr für Antrag §24a'!H817</f>
        <v>Eisenhydroxid</v>
      </c>
      <c r="E821" s="70" t="str">
        <f>'SlNr für Antrag §24a'!I817</f>
        <v>gefährlich kontaminiert</v>
      </c>
      <c r="F821" s="69" t="str">
        <f>IF(AND('SlNr für Antrag §24a'!S817="x",'SlNr für Antrag §24a'!T817="x"),'SlNr für Antrag §24a'!U817,IF('SlNr für Antrag §24a'!S817="x","--",IF('SlNr für Antrag §24a'!T817="x",'SlNr für Antrag §24a'!U817,"**")))</f>
        <v>**</v>
      </c>
      <c r="G821" s="69" t="str">
        <f>(IF('SlNr für Antrag §24a'!AL817&lt;&gt;"",'SlNr für Antrag §24a'!AL817&amp;K821,IF(K821&lt;&gt;"",K821,IF('SlNr für Antrag §24a'!V817="X","?","**"))))</f>
        <v>**</v>
      </c>
      <c r="H821" s="131"/>
      <c r="I821" s="124"/>
      <c r="J821" s="118">
        <f>'SlNr für Antrag §24a'!AM817</f>
        <v>0</v>
      </c>
      <c r="K821" s="121"/>
      <c r="L821" s="121" t="str">
        <f>'SlNr für Antrag §24a'!AT817</f>
        <v>Ja</v>
      </c>
      <c r="M821" s="161" t="str">
        <f>'SlNr für Antrag §24a'!AV817</f>
        <v>-</v>
      </c>
      <c r="N821" s="157" t="str">
        <f>IF('SlNr für Antrag §24a'!AU817&gt;0,"Wird auto. genehmigt!","")</f>
        <v/>
      </c>
      <c r="P821" s="96" t="str">
        <f>'SlNr für Antrag §24a'!AP817</f>
        <v/>
      </c>
      <c r="R821" s="143"/>
      <c r="S821" s="143"/>
      <c r="T821" s="143"/>
      <c r="U821" s="143"/>
      <c r="V821" s="143"/>
      <c r="W821" s="143"/>
      <c r="X821" s="143"/>
      <c r="Y821" s="143"/>
      <c r="Z821" s="143"/>
      <c r="AA821" s="143"/>
    </row>
    <row r="822" spans="1:27" x14ac:dyDescent="0.25">
      <c r="A822" s="70">
        <f>'SlNr für Antrag §24a'!B818</f>
        <v>51310</v>
      </c>
      <c r="B822" s="70" t="str">
        <f>'SlNr für Antrag §24a'!C818</f>
        <v/>
      </c>
      <c r="C822" s="70" t="str">
        <f>IF('SlNr für Antrag §24a'!D818&lt;&gt;"",'SlNr für Antrag §24a'!D818,"")</f>
        <v>g</v>
      </c>
      <c r="D822" s="70" t="str">
        <f>'SlNr für Antrag §24a'!H818</f>
        <v>sonstige Metallhydroxide</v>
      </c>
      <c r="E822" s="70" t="str">
        <f>'SlNr für Antrag §24a'!I818</f>
        <v xml:space="preserve"> </v>
      </c>
      <c r="F822" s="69" t="str">
        <f>IF(AND('SlNr für Antrag §24a'!S818="x",'SlNr für Antrag §24a'!T818="x"),'SlNr für Antrag §24a'!U818,IF('SlNr für Antrag §24a'!S818="x","--",IF('SlNr für Antrag §24a'!T818="x",'SlNr für Antrag §24a'!U818,"**")))</f>
        <v>**</v>
      </c>
      <c r="G822" s="69" t="str">
        <f>(IF('SlNr für Antrag §24a'!AL818&lt;&gt;"",'SlNr für Antrag §24a'!AL818&amp;K822,IF(K822&lt;&gt;"",K822,IF('SlNr für Antrag §24a'!V818="X","?","**"))))</f>
        <v>**</v>
      </c>
      <c r="H822" s="131"/>
      <c r="I822" s="124"/>
      <c r="J822" s="118">
        <f>'SlNr für Antrag §24a'!AM818</f>
        <v>0</v>
      </c>
      <c r="K822" s="121"/>
      <c r="L822" s="121" t="str">
        <f>'SlNr für Antrag §24a'!AT818</f>
        <v>Ja</v>
      </c>
      <c r="M822" s="161" t="str">
        <f>'SlNr für Antrag §24a'!AV818</f>
        <v>-</v>
      </c>
      <c r="N822" s="157" t="str">
        <f>IF('SlNr für Antrag §24a'!AU818&gt;0,"Wird auto. genehmigt!","")</f>
        <v/>
      </c>
      <c r="P822" s="96" t="str">
        <f>'SlNr für Antrag §24a'!AP818</f>
        <v/>
      </c>
      <c r="R822" s="143"/>
      <c r="S822" s="143"/>
      <c r="T822" s="143"/>
      <c r="U822" s="143"/>
      <c r="V822" s="143"/>
      <c r="W822" s="143"/>
      <c r="X822" s="143"/>
      <c r="Y822" s="143"/>
      <c r="Z822" s="143"/>
      <c r="AA822" s="143"/>
    </row>
    <row r="823" spans="1:27" ht="22.8" x14ac:dyDescent="0.25">
      <c r="A823" s="70">
        <f>'SlNr für Antrag §24a'!B819</f>
        <v>51310</v>
      </c>
      <c r="B823" s="70" t="str">
        <f>'SlNr für Antrag §24a'!C819</f>
        <v>91</v>
      </c>
      <c r="C823" s="70" t="str">
        <f>IF('SlNr für Antrag §24a'!D819&lt;&gt;"",'SlNr für Antrag §24a'!D819,"")</f>
        <v>g</v>
      </c>
      <c r="D823" s="70" t="str">
        <f>'SlNr für Antrag §24a'!H819</f>
        <v>sonstige Metallhydroxide</v>
      </c>
      <c r="E823" s="70" t="str">
        <f>'SlNr für Antrag §24a'!I819</f>
        <v>verfestigt, immobilisiert oder stabilisiert</v>
      </c>
      <c r="F823" s="69" t="str">
        <f>IF(AND('SlNr für Antrag §24a'!S819="x",'SlNr für Antrag §24a'!T819="x"),'SlNr für Antrag §24a'!U819,IF('SlNr für Antrag §24a'!S819="x","--",IF('SlNr für Antrag §24a'!T819="x",'SlNr für Antrag §24a'!U819,"**")))</f>
        <v>**</v>
      </c>
      <c r="G823" s="69" t="str">
        <f>(IF('SlNr für Antrag §24a'!AL819&lt;&gt;"",'SlNr für Antrag §24a'!AL819&amp;K823,IF(K823&lt;&gt;"",K823,IF('SlNr für Antrag §24a'!V819="X","?","**"))))</f>
        <v>**</v>
      </c>
      <c r="H823" s="131"/>
      <c r="I823" s="124"/>
      <c r="J823" s="118">
        <f>'SlNr für Antrag §24a'!AM819</f>
        <v>0</v>
      </c>
      <c r="K823" s="121"/>
      <c r="L823" s="121" t="str">
        <f>'SlNr für Antrag §24a'!AT819</f>
        <v>Ja</v>
      </c>
      <c r="M823" s="161" t="str">
        <f>'SlNr für Antrag §24a'!AV819</f>
        <v>-</v>
      </c>
      <c r="N823" s="157" t="str">
        <f>IF('SlNr für Antrag §24a'!AU819&gt;0,"Wird auto. genehmigt!","")</f>
        <v/>
      </c>
      <c r="P823" s="96" t="str">
        <f>'SlNr für Antrag §24a'!AP819</f>
        <v/>
      </c>
      <c r="R823" s="143"/>
      <c r="S823" s="143"/>
      <c r="T823" s="143"/>
      <c r="U823" s="143"/>
      <c r="V823" s="143"/>
      <c r="W823" s="143"/>
      <c r="X823" s="143"/>
      <c r="Y823" s="143"/>
      <c r="Z823" s="143"/>
      <c r="AA823" s="143"/>
    </row>
    <row r="824" spans="1:27" ht="22.8" x14ac:dyDescent="0.25">
      <c r="A824" s="70">
        <f>'SlNr für Antrag §24a'!B820</f>
        <v>51311</v>
      </c>
      <c r="B824" s="70" t="str">
        <f>'SlNr für Antrag §24a'!C820</f>
        <v/>
      </c>
      <c r="C824" s="70" t="str">
        <f>IF('SlNr für Antrag §24a'!D820&lt;&gt;"",'SlNr für Antrag §24a'!D820,"")</f>
        <v/>
      </c>
      <c r="D824" s="70" t="str">
        <f>'SlNr für Antrag §24a'!H820</f>
        <v>sonstige Metallhydroxide ohne gefahrenrelevante Eigenschaften</v>
      </c>
      <c r="E824" s="70" t="str">
        <f>'SlNr für Antrag §24a'!I820</f>
        <v xml:space="preserve"> </v>
      </c>
      <c r="F824" s="69" t="str">
        <f>IF(AND('SlNr für Antrag §24a'!S820="x",'SlNr für Antrag §24a'!T820="x"),'SlNr für Antrag §24a'!U820,IF('SlNr für Antrag §24a'!S820="x","--",IF('SlNr für Antrag §24a'!T820="x",'SlNr für Antrag §24a'!U820,"**")))</f>
        <v>--</v>
      </c>
      <c r="G824" s="69" t="str">
        <f>(IF('SlNr für Antrag §24a'!AL820&lt;&gt;"",'SlNr für Antrag §24a'!AL820&amp;K824,IF(K824&lt;&gt;"",K824,IF('SlNr für Antrag §24a'!V820="X","?","**"))))</f>
        <v>**</v>
      </c>
      <c r="H824" s="131"/>
      <c r="I824" s="124"/>
      <c r="J824" s="118">
        <f>'SlNr für Antrag §24a'!AM820</f>
        <v>0</v>
      </c>
      <c r="K824" s="121"/>
      <c r="L824" s="121" t="str">
        <f>'SlNr für Antrag §24a'!AT820</f>
        <v>Nein</v>
      </c>
      <c r="M824" s="161" t="str">
        <f>'SlNr für Antrag §24a'!AV820</f>
        <v>-</v>
      </c>
      <c r="N824" s="157" t="str">
        <f>IF('SlNr für Antrag §24a'!AU820&gt;0,"Wird auto. genehmigt!","")</f>
        <v/>
      </c>
      <c r="P824" s="96" t="str">
        <f>'SlNr für Antrag §24a'!AP820</f>
        <v>X</v>
      </c>
      <c r="R824" s="143"/>
      <c r="S824" s="143"/>
      <c r="T824" s="143"/>
      <c r="U824" s="143"/>
      <c r="V824" s="143"/>
      <c r="W824" s="143"/>
      <c r="X824" s="143"/>
      <c r="Y824" s="143"/>
      <c r="Z824" s="143"/>
      <c r="AA824" s="143"/>
    </row>
    <row r="825" spans="1:27" ht="22.8" x14ac:dyDescent="0.25">
      <c r="A825" s="70">
        <f>'SlNr für Antrag §24a'!B821</f>
        <v>51311</v>
      </c>
      <c r="B825" s="70" t="str">
        <f>'SlNr für Antrag §24a'!C821</f>
        <v>91</v>
      </c>
      <c r="C825" s="70" t="str">
        <f>IF('SlNr für Antrag §24a'!D821&lt;&gt;"",'SlNr für Antrag §24a'!D821,"")</f>
        <v/>
      </c>
      <c r="D825" s="70" t="str">
        <f>'SlNr für Antrag §24a'!H821</f>
        <v>sonstige Metallhydroxide ohne gefahrenrelevante Eigenschaften</v>
      </c>
      <c r="E825" s="70" t="str">
        <f>'SlNr für Antrag §24a'!I821</f>
        <v>verfestigt, immobilisiert oder stabilisiert</v>
      </c>
      <c r="F825" s="69" t="str">
        <f>IF(AND('SlNr für Antrag §24a'!S821="x",'SlNr für Antrag §24a'!T821="x"),'SlNr für Antrag §24a'!U821,IF('SlNr für Antrag §24a'!S821="x","--",IF('SlNr für Antrag §24a'!T821="x",'SlNr für Antrag §24a'!U821,"**")))</f>
        <v>**</v>
      </c>
      <c r="G825" s="69" t="str">
        <f>(IF('SlNr für Antrag §24a'!AL821&lt;&gt;"",'SlNr für Antrag §24a'!AL821&amp;K825,IF(K825&lt;&gt;"",K825,IF('SlNr für Antrag §24a'!V821="X","?","**"))))</f>
        <v>**</v>
      </c>
      <c r="H825" s="131"/>
      <c r="I825" s="124"/>
      <c r="J825" s="118">
        <f>'SlNr für Antrag §24a'!AM821</f>
        <v>0</v>
      </c>
      <c r="K825" s="121"/>
      <c r="L825" s="121" t="str">
        <f>'SlNr für Antrag §24a'!AT821</f>
        <v>Ja</v>
      </c>
      <c r="M825" s="161" t="str">
        <f>'SlNr für Antrag §24a'!AV821</f>
        <v>-</v>
      </c>
      <c r="N825" s="157" t="str">
        <f>IF('SlNr für Antrag §24a'!AU821&gt;0,"Wird auto. genehmigt!","")</f>
        <v/>
      </c>
      <c r="P825" s="96" t="str">
        <f>'SlNr für Antrag §24a'!AP821</f>
        <v/>
      </c>
      <c r="R825" s="143"/>
      <c r="S825" s="143"/>
      <c r="T825" s="143"/>
      <c r="U825" s="143"/>
      <c r="V825" s="143"/>
      <c r="W825" s="143"/>
      <c r="X825" s="143"/>
      <c r="Y825" s="143"/>
      <c r="Z825" s="143"/>
      <c r="AA825" s="143"/>
    </row>
    <row r="826" spans="1:27" x14ac:dyDescent="0.25">
      <c r="A826" s="70">
        <f>'SlNr für Antrag §24a'!B822</f>
        <v>51502</v>
      </c>
      <c r="B826" s="70" t="str">
        <f>'SlNr für Antrag §24a'!C822</f>
        <v/>
      </c>
      <c r="C826" s="70" t="str">
        <f>IF('SlNr für Antrag §24a'!D822&lt;&gt;"",'SlNr für Antrag §24a'!D822,"")</f>
        <v>g</v>
      </c>
      <c r="D826" s="70" t="str">
        <f>'SlNr für Antrag §24a'!H822</f>
        <v>Häutesalz</v>
      </c>
      <c r="E826" s="70" t="str">
        <f>'SlNr für Antrag §24a'!I822</f>
        <v xml:space="preserve"> </v>
      </c>
      <c r="F826" s="69" t="str">
        <f>IF(AND('SlNr für Antrag §24a'!S822="x",'SlNr für Antrag §24a'!T822="x"),'SlNr für Antrag §24a'!U822,IF('SlNr für Antrag §24a'!S822="x","--",IF('SlNr für Antrag §24a'!T822="x",'SlNr für Antrag §24a'!U822,"**")))</f>
        <v>**</v>
      </c>
      <c r="G826" s="69" t="str">
        <f>(IF('SlNr für Antrag §24a'!AL822&lt;&gt;"",'SlNr für Antrag §24a'!AL822&amp;K826,IF(K826&lt;&gt;"",K826,IF('SlNr für Antrag §24a'!V822="X","?","**"))))</f>
        <v>**</v>
      </c>
      <c r="H826" s="131"/>
      <c r="I826" s="124"/>
      <c r="J826" s="118">
        <f>'SlNr für Antrag §24a'!AM822</f>
        <v>0</v>
      </c>
      <c r="K826" s="121"/>
      <c r="L826" s="121" t="str">
        <f>'SlNr für Antrag §24a'!AT822</f>
        <v>Ja</v>
      </c>
      <c r="M826" s="161" t="str">
        <f>'SlNr für Antrag §24a'!AV822</f>
        <v>-</v>
      </c>
      <c r="N826" s="157" t="str">
        <f>IF('SlNr für Antrag §24a'!AU822&gt;0,"Wird auto. genehmigt!","")</f>
        <v/>
      </c>
      <c r="P826" s="96" t="str">
        <f>'SlNr für Antrag §24a'!AP822</f>
        <v/>
      </c>
      <c r="R826" s="143"/>
      <c r="S826" s="143"/>
      <c r="T826" s="143"/>
      <c r="U826" s="143"/>
      <c r="V826" s="143"/>
      <c r="W826" s="143"/>
      <c r="X826" s="143"/>
      <c r="Y826" s="143"/>
      <c r="Z826" s="143"/>
      <c r="AA826" s="143"/>
    </row>
    <row r="827" spans="1:27" x14ac:dyDescent="0.25">
      <c r="A827" s="70">
        <f>'SlNr für Antrag §24a'!B823</f>
        <v>51502</v>
      </c>
      <c r="B827" s="70" t="str">
        <f>'SlNr für Antrag §24a'!C823</f>
        <v>88</v>
      </c>
      <c r="C827" s="70" t="str">
        <f>IF('SlNr für Antrag §24a'!D823&lt;&gt;"",'SlNr für Antrag §24a'!D823,"")</f>
        <v/>
      </c>
      <c r="D827" s="70" t="str">
        <f>'SlNr für Antrag §24a'!H823</f>
        <v>Häutesalz</v>
      </c>
      <c r="E827" s="70" t="str">
        <f>'SlNr für Antrag §24a'!I823</f>
        <v>ausgestuft</v>
      </c>
      <c r="F827" s="69" t="str">
        <f>IF(AND('SlNr für Antrag §24a'!S823="x",'SlNr für Antrag §24a'!T823="x"),'SlNr für Antrag §24a'!U823,IF('SlNr für Antrag §24a'!S823="x","--",IF('SlNr für Antrag §24a'!T823="x",'SlNr für Antrag §24a'!U823,"**")))</f>
        <v>**</v>
      </c>
      <c r="G827" s="69" t="str">
        <f>(IF('SlNr für Antrag §24a'!AL823&lt;&gt;"",'SlNr für Antrag §24a'!AL823&amp;K827,IF(K827&lt;&gt;"",K827,IF('SlNr für Antrag §24a'!V823="X","?","**"))))</f>
        <v>**</v>
      </c>
      <c r="H827" s="131"/>
      <c r="I827" s="124"/>
      <c r="J827" s="118">
        <f>'SlNr für Antrag §24a'!AM823</f>
        <v>0</v>
      </c>
      <c r="K827" s="121"/>
      <c r="L827" s="121" t="str">
        <f>'SlNr für Antrag §24a'!AT823</f>
        <v>Ja</v>
      </c>
      <c r="M827" s="161" t="str">
        <f>'SlNr für Antrag §24a'!AV823</f>
        <v>-</v>
      </c>
      <c r="N827" s="157" t="str">
        <f>IF('SlNr für Antrag §24a'!AU823&gt;0,"Wird auto. genehmigt!","")</f>
        <v/>
      </c>
      <c r="P827" s="96" t="str">
        <f>'SlNr für Antrag §24a'!AP823</f>
        <v/>
      </c>
      <c r="R827" s="143"/>
      <c r="S827" s="143"/>
      <c r="T827" s="143"/>
      <c r="U827" s="143"/>
      <c r="V827" s="143"/>
      <c r="W827" s="143"/>
      <c r="X827" s="143"/>
      <c r="Y827" s="143"/>
      <c r="Z827" s="143"/>
      <c r="AA827" s="143"/>
    </row>
    <row r="828" spans="1:27" ht="22.8" x14ac:dyDescent="0.25">
      <c r="A828" s="70">
        <f>'SlNr für Antrag §24a'!B824</f>
        <v>51502</v>
      </c>
      <c r="B828" s="70" t="str">
        <f>'SlNr für Antrag §24a'!C824</f>
        <v>91</v>
      </c>
      <c r="C828" s="70" t="str">
        <f>IF('SlNr für Antrag §24a'!D824&lt;&gt;"",'SlNr für Antrag §24a'!D824,"")</f>
        <v>g</v>
      </c>
      <c r="D828" s="70" t="str">
        <f>'SlNr für Antrag §24a'!H824</f>
        <v>Häutesalz</v>
      </c>
      <c r="E828" s="70" t="str">
        <f>'SlNr für Antrag §24a'!I824</f>
        <v>verfestigt, immobilisiert oder stabilisiert</v>
      </c>
      <c r="F828" s="69" t="str">
        <f>IF(AND('SlNr für Antrag §24a'!S824="x",'SlNr für Antrag §24a'!T824="x"),'SlNr für Antrag §24a'!U824,IF('SlNr für Antrag §24a'!S824="x","--",IF('SlNr für Antrag §24a'!T824="x",'SlNr für Antrag §24a'!U824,"**")))</f>
        <v>**</v>
      </c>
      <c r="G828" s="69" t="str">
        <f>(IF('SlNr für Antrag §24a'!AL824&lt;&gt;"",'SlNr für Antrag §24a'!AL824&amp;K828,IF(K828&lt;&gt;"",K828,IF('SlNr für Antrag §24a'!V824="X","?","**"))))</f>
        <v>**</v>
      </c>
      <c r="H828" s="131"/>
      <c r="I828" s="124"/>
      <c r="J828" s="118">
        <f>'SlNr für Antrag §24a'!AM824</f>
        <v>0</v>
      </c>
      <c r="K828" s="121"/>
      <c r="L828" s="121" t="str">
        <f>'SlNr für Antrag §24a'!AT824</f>
        <v>Ja</v>
      </c>
      <c r="M828" s="161" t="str">
        <f>'SlNr für Antrag §24a'!AV824</f>
        <v>-</v>
      </c>
      <c r="N828" s="157" t="str">
        <f>IF('SlNr für Antrag §24a'!AU824&gt;0,"Wird auto. genehmigt!","")</f>
        <v/>
      </c>
      <c r="P828" s="96" t="str">
        <f>'SlNr für Antrag §24a'!AP824</f>
        <v/>
      </c>
      <c r="R828" s="143"/>
      <c r="S828" s="143"/>
      <c r="T828" s="143"/>
      <c r="U828" s="143"/>
      <c r="V828" s="143"/>
      <c r="W828" s="143"/>
      <c r="X828" s="143"/>
      <c r="Y828" s="143"/>
      <c r="Z828" s="143"/>
      <c r="AA828" s="143"/>
    </row>
    <row r="829" spans="1:27" ht="22.8" x14ac:dyDescent="0.25">
      <c r="A829" s="70">
        <f>'SlNr für Antrag §24a'!B825</f>
        <v>51503</v>
      </c>
      <c r="B829" s="70" t="str">
        <f>'SlNr für Antrag §24a'!C825</f>
        <v/>
      </c>
      <c r="C829" s="70" t="str">
        <f>IF('SlNr für Antrag §24a'!D825&lt;&gt;"",'SlNr für Antrag §24a'!D825,"")</f>
        <v/>
      </c>
      <c r="D829" s="70" t="str">
        <f>'SlNr für Antrag §24a'!H825</f>
        <v>Natrium- und Kaliumphosphatabfälle</v>
      </c>
      <c r="E829" s="70" t="str">
        <f>'SlNr für Antrag §24a'!I825</f>
        <v xml:space="preserve"> </v>
      </c>
      <c r="F829" s="69" t="str">
        <f>IF(AND('SlNr für Antrag §24a'!S825="x",'SlNr für Antrag §24a'!T825="x"),'SlNr für Antrag §24a'!U825,IF('SlNr für Antrag §24a'!S825="x","--",IF('SlNr für Antrag §24a'!T825="x",'SlNr für Antrag §24a'!U825,"**")))</f>
        <v>--</v>
      </c>
      <c r="G829" s="69" t="str">
        <f>(IF('SlNr für Antrag §24a'!AL825&lt;&gt;"",'SlNr für Antrag §24a'!AL825&amp;K829,IF(K829&lt;&gt;"",K829,IF('SlNr für Antrag §24a'!V825="X","?","**"))))</f>
        <v>**</v>
      </c>
      <c r="H829" s="131"/>
      <c r="I829" s="124"/>
      <c r="J829" s="118">
        <f>'SlNr für Antrag §24a'!AM825</f>
        <v>0</v>
      </c>
      <c r="K829" s="121"/>
      <c r="L829" s="121" t="str">
        <f>'SlNr für Antrag §24a'!AT825</f>
        <v>Nein</v>
      </c>
      <c r="M829" s="161" t="str">
        <f>'SlNr für Antrag §24a'!AV825</f>
        <v>-</v>
      </c>
      <c r="N829" s="157" t="str">
        <f>IF('SlNr für Antrag §24a'!AU825&gt;0,"Wird auto. genehmigt!","")</f>
        <v/>
      </c>
      <c r="P829" s="96" t="str">
        <f>'SlNr für Antrag §24a'!AP825</f>
        <v>X</v>
      </c>
      <c r="R829" s="143"/>
      <c r="S829" s="143"/>
      <c r="T829" s="143"/>
      <c r="U829" s="143"/>
      <c r="V829" s="143"/>
      <c r="W829" s="143"/>
      <c r="X829" s="143"/>
      <c r="Y829" s="143"/>
      <c r="Z829" s="143"/>
      <c r="AA829" s="143"/>
    </row>
    <row r="830" spans="1:27" ht="22.8" x14ac:dyDescent="0.25">
      <c r="A830" s="70">
        <f>'SlNr für Antrag §24a'!B826</f>
        <v>51503</v>
      </c>
      <c r="B830" s="70" t="str">
        <f>'SlNr für Antrag §24a'!C826</f>
        <v>91</v>
      </c>
      <c r="C830" s="70" t="str">
        <f>IF('SlNr für Antrag §24a'!D826&lt;&gt;"",'SlNr für Antrag §24a'!D826,"")</f>
        <v/>
      </c>
      <c r="D830" s="70" t="str">
        <f>'SlNr für Antrag §24a'!H826</f>
        <v>Natrium- und Kaliumphosphatabfälle</v>
      </c>
      <c r="E830" s="70" t="str">
        <f>'SlNr für Antrag §24a'!I826</f>
        <v>verfestigt, immobilisiert oder stabilisiert</v>
      </c>
      <c r="F830" s="69" t="str">
        <f>IF(AND('SlNr für Antrag §24a'!S826="x",'SlNr für Antrag §24a'!T826="x"),'SlNr für Antrag §24a'!U826,IF('SlNr für Antrag §24a'!S826="x","--",IF('SlNr für Antrag §24a'!T826="x",'SlNr für Antrag §24a'!U826,"**")))</f>
        <v>**</v>
      </c>
      <c r="G830" s="69" t="str">
        <f>(IF('SlNr für Antrag §24a'!AL826&lt;&gt;"",'SlNr für Antrag §24a'!AL826&amp;K830,IF(K830&lt;&gt;"",K830,IF('SlNr für Antrag §24a'!V826="X","?","**"))))</f>
        <v>**</v>
      </c>
      <c r="H830" s="131"/>
      <c r="I830" s="124"/>
      <c r="J830" s="118">
        <f>'SlNr für Antrag §24a'!AM826</f>
        <v>0</v>
      </c>
      <c r="K830" s="121"/>
      <c r="L830" s="121" t="str">
        <f>'SlNr für Antrag §24a'!AT826</f>
        <v>Ja</v>
      </c>
      <c r="M830" s="161" t="str">
        <f>'SlNr für Antrag §24a'!AV826</f>
        <v>-</v>
      </c>
      <c r="N830" s="157" t="str">
        <f>IF('SlNr für Antrag §24a'!AU826&gt;0,"Wird auto. genehmigt!","")</f>
        <v/>
      </c>
      <c r="P830" s="96" t="str">
        <f>'SlNr für Antrag §24a'!AP826</f>
        <v/>
      </c>
      <c r="R830" s="143"/>
      <c r="S830" s="143"/>
      <c r="T830" s="143"/>
      <c r="U830" s="143"/>
      <c r="V830" s="143"/>
      <c r="W830" s="143"/>
      <c r="X830" s="143"/>
      <c r="Y830" s="143"/>
      <c r="Z830" s="143"/>
      <c r="AA830" s="143"/>
    </row>
    <row r="831" spans="1:27" x14ac:dyDescent="0.25">
      <c r="A831" s="70">
        <f>'SlNr für Antrag §24a'!B827</f>
        <v>51504</v>
      </c>
      <c r="B831" s="70" t="str">
        <f>'SlNr für Antrag §24a'!C827</f>
        <v/>
      </c>
      <c r="C831" s="70" t="str">
        <f>IF('SlNr für Antrag §24a'!D827&lt;&gt;"",'SlNr für Antrag §24a'!D827,"")</f>
        <v>g</v>
      </c>
      <c r="D831" s="70" t="str">
        <f>'SlNr für Antrag §24a'!H827</f>
        <v>Imprägniersalzabfälle</v>
      </c>
      <c r="E831" s="70" t="str">
        <f>'SlNr für Antrag §24a'!I827</f>
        <v xml:space="preserve"> </v>
      </c>
      <c r="F831" s="69" t="str">
        <f>IF(AND('SlNr für Antrag §24a'!S827="x",'SlNr für Antrag §24a'!T827="x"),'SlNr für Antrag §24a'!U827,IF('SlNr für Antrag §24a'!S827="x","--",IF('SlNr für Antrag §24a'!T827="x",'SlNr für Antrag §24a'!U827,"**")))</f>
        <v>**</v>
      </c>
      <c r="G831" s="69" t="str">
        <f>(IF('SlNr für Antrag §24a'!AL827&lt;&gt;"",'SlNr für Antrag §24a'!AL827&amp;K831,IF(K831&lt;&gt;"",K831,IF('SlNr für Antrag §24a'!V827="X","?","**"))))</f>
        <v>**</v>
      </c>
      <c r="H831" s="131"/>
      <c r="I831" s="124"/>
      <c r="J831" s="118">
        <f>'SlNr für Antrag §24a'!AM827</f>
        <v>0</v>
      </c>
      <c r="K831" s="121"/>
      <c r="L831" s="121" t="str">
        <f>'SlNr für Antrag §24a'!AT827</f>
        <v>Ja</v>
      </c>
      <c r="M831" s="161" t="str">
        <f>'SlNr für Antrag §24a'!AV827</f>
        <v>-</v>
      </c>
      <c r="N831" s="157" t="str">
        <f>IF('SlNr für Antrag §24a'!AU827&gt;0,"Wird auto. genehmigt!","")</f>
        <v/>
      </c>
      <c r="P831" s="96" t="str">
        <f>'SlNr für Antrag §24a'!AP827</f>
        <v/>
      </c>
      <c r="R831" s="143"/>
      <c r="S831" s="143"/>
      <c r="T831" s="143"/>
      <c r="U831" s="143"/>
      <c r="V831" s="143"/>
      <c r="W831" s="143"/>
      <c r="X831" s="143"/>
      <c r="Y831" s="143"/>
      <c r="Z831" s="143"/>
      <c r="AA831" s="143"/>
    </row>
    <row r="832" spans="1:27" x14ac:dyDescent="0.25">
      <c r="A832" s="70">
        <f>'SlNr für Antrag §24a'!B828</f>
        <v>51504</v>
      </c>
      <c r="B832" s="70" t="str">
        <f>'SlNr für Antrag §24a'!C828</f>
        <v>88</v>
      </c>
      <c r="C832" s="70" t="str">
        <f>IF('SlNr für Antrag §24a'!D828&lt;&gt;"",'SlNr für Antrag §24a'!D828,"")</f>
        <v/>
      </c>
      <c r="D832" s="70" t="str">
        <f>'SlNr für Antrag §24a'!H828</f>
        <v>Imprägniersalzabfälle</v>
      </c>
      <c r="E832" s="70" t="str">
        <f>'SlNr für Antrag §24a'!I828</f>
        <v>ausgestuft</v>
      </c>
      <c r="F832" s="69" t="str">
        <f>IF(AND('SlNr für Antrag §24a'!S828="x",'SlNr für Antrag §24a'!T828="x"),'SlNr für Antrag §24a'!U828,IF('SlNr für Antrag §24a'!S828="x","--",IF('SlNr für Antrag §24a'!T828="x",'SlNr für Antrag §24a'!U828,"**")))</f>
        <v>**</v>
      </c>
      <c r="G832" s="69" t="str">
        <f>(IF('SlNr für Antrag §24a'!AL828&lt;&gt;"",'SlNr für Antrag §24a'!AL828&amp;K832,IF(K832&lt;&gt;"",K832,IF('SlNr für Antrag §24a'!V828="X","?","**"))))</f>
        <v>**</v>
      </c>
      <c r="H832" s="131"/>
      <c r="I832" s="124"/>
      <c r="J832" s="118">
        <f>'SlNr für Antrag §24a'!AM828</f>
        <v>0</v>
      </c>
      <c r="K832" s="121"/>
      <c r="L832" s="121" t="str">
        <f>'SlNr für Antrag §24a'!AT828</f>
        <v>Ja</v>
      </c>
      <c r="M832" s="161" t="str">
        <f>'SlNr für Antrag §24a'!AV828</f>
        <v>-</v>
      </c>
      <c r="N832" s="157" t="str">
        <f>IF('SlNr für Antrag §24a'!AU828&gt;0,"Wird auto. genehmigt!","")</f>
        <v/>
      </c>
      <c r="P832" s="96" t="str">
        <f>'SlNr für Antrag §24a'!AP828</f>
        <v/>
      </c>
      <c r="R832" s="143"/>
      <c r="S832" s="143"/>
      <c r="T832" s="143"/>
      <c r="U832" s="143"/>
      <c r="V832" s="143"/>
      <c r="W832" s="143"/>
      <c r="X832" s="143"/>
      <c r="Y832" s="143"/>
      <c r="Z832" s="143"/>
      <c r="AA832" s="143"/>
    </row>
    <row r="833" spans="1:27" ht="22.8" x14ac:dyDescent="0.25">
      <c r="A833" s="70">
        <f>'SlNr für Antrag §24a'!B829</f>
        <v>51504</v>
      </c>
      <c r="B833" s="70" t="str">
        <f>'SlNr für Antrag §24a'!C829</f>
        <v>91</v>
      </c>
      <c r="C833" s="70" t="str">
        <f>IF('SlNr für Antrag §24a'!D829&lt;&gt;"",'SlNr für Antrag §24a'!D829,"")</f>
        <v>g</v>
      </c>
      <c r="D833" s="70" t="str">
        <f>'SlNr für Antrag §24a'!H829</f>
        <v>Imprägniersalzabfälle</v>
      </c>
      <c r="E833" s="70" t="str">
        <f>'SlNr für Antrag §24a'!I829</f>
        <v>verfestigt, immobilisiert oder stabilisiert</v>
      </c>
      <c r="F833" s="69" t="str">
        <f>IF(AND('SlNr für Antrag §24a'!S829="x",'SlNr für Antrag §24a'!T829="x"),'SlNr für Antrag §24a'!U829,IF('SlNr für Antrag §24a'!S829="x","--",IF('SlNr für Antrag §24a'!T829="x",'SlNr für Antrag §24a'!U829,"**")))</f>
        <v>**</v>
      </c>
      <c r="G833" s="69" t="str">
        <f>(IF('SlNr für Antrag §24a'!AL829&lt;&gt;"",'SlNr für Antrag §24a'!AL829&amp;K833,IF(K833&lt;&gt;"",K833,IF('SlNr für Antrag §24a'!V829="X","?","**"))))</f>
        <v>**</v>
      </c>
      <c r="H833" s="131"/>
      <c r="I833" s="124"/>
      <c r="J833" s="118">
        <f>'SlNr für Antrag §24a'!AM829</f>
        <v>0</v>
      </c>
      <c r="K833" s="121"/>
      <c r="L833" s="121" t="str">
        <f>'SlNr für Antrag §24a'!AT829</f>
        <v>Ja</v>
      </c>
      <c r="M833" s="161" t="str">
        <f>'SlNr für Antrag §24a'!AV829</f>
        <v>-</v>
      </c>
      <c r="N833" s="157" t="str">
        <f>IF('SlNr für Antrag §24a'!AU829&gt;0,"Wird auto. genehmigt!","")</f>
        <v/>
      </c>
      <c r="P833" s="96" t="str">
        <f>'SlNr für Antrag §24a'!AP829</f>
        <v/>
      </c>
      <c r="R833" s="143"/>
      <c r="S833" s="143"/>
      <c r="T833" s="143"/>
      <c r="U833" s="143"/>
      <c r="V833" s="143"/>
      <c r="W833" s="143"/>
      <c r="X833" s="143"/>
      <c r="Y833" s="143"/>
      <c r="Z833" s="143"/>
      <c r="AA833" s="143"/>
    </row>
    <row r="834" spans="1:27" x14ac:dyDescent="0.25">
      <c r="A834" s="70">
        <f>'SlNr für Antrag §24a'!B830</f>
        <v>51505</v>
      </c>
      <c r="B834" s="70" t="str">
        <f>'SlNr für Antrag §24a'!C830</f>
        <v/>
      </c>
      <c r="C834" s="70" t="str">
        <f>IF('SlNr für Antrag §24a'!D830&lt;&gt;"",'SlNr für Antrag §24a'!D830,"")</f>
        <v>g</v>
      </c>
      <c r="D834" s="70" t="str">
        <f>'SlNr für Antrag §24a'!H830</f>
        <v>Lederchemikalien, Gerbstoffe</v>
      </c>
      <c r="E834" s="70" t="str">
        <f>'SlNr für Antrag §24a'!I830</f>
        <v xml:space="preserve"> </v>
      </c>
      <c r="F834" s="69" t="str">
        <f>IF(AND('SlNr für Antrag §24a'!S830="x",'SlNr für Antrag §24a'!T830="x"),'SlNr für Antrag §24a'!U830,IF('SlNr für Antrag §24a'!S830="x","--",IF('SlNr für Antrag §24a'!T830="x",'SlNr für Antrag §24a'!U830,"**")))</f>
        <v>**</v>
      </c>
      <c r="G834" s="69" t="str">
        <f>(IF('SlNr für Antrag §24a'!AL830&lt;&gt;"",'SlNr für Antrag §24a'!AL830&amp;K834,IF(K834&lt;&gt;"",K834,IF('SlNr für Antrag §24a'!V830="X","?","**"))))</f>
        <v>**</v>
      </c>
      <c r="H834" s="131"/>
      <c r="I834" s="124"/>
      <c r="J834" s="118">
        <f>'SlNr für Antrag §24a'!AM830</f>
        <v>0</v>
      </c>
      <c r="K834" s="121"/>
      <c r="L834" s="121" t="str">
        <f>'SlNr für Antrag §24a'!AT830</f>
        <v>Ja</v>
      </c>
      <c r="M834" s="161" t="str">
        <f>'SlNr für Antrag §24a'!AV830</f>
        <v>-</v>
      </c>
      <c r="N834" s="157" t="str">
        <f>IF('SlNr für Antrag §24a'!AU830&gt;0,"Wird auto. genehmigt!","")</f>
        <v/>
      </c>
      <c r="P834" s="96" t="str">
        <f>'SlNr für Antrag §24a'!AP830</f>
        <v/>
      </c>
      <c r="R834" s="143"/>
      <c r="S834" s="143"/>
      <c r="T834" s="143"/>
      <c r="U834" s="143"/>
      <c r="V834" s="143"/>
      <c r="W834" s="143"/>
      <c r="X834" s="143"/>
      <c r="Y834" s="143"/>
      <c r="Z834" s="143"/>
      <c r="AA834" s="143"/>
    </row>
    <row r="835" spans="1:27" x14ac:dyDescent="0.25">
      <c r="A835" s="70">
        <f>'SlNr für Antrag §24a'!B831</f>
        <v>51505</v>
      </c>
      <c r="B835" s="70" t="str">
        <f>'SlNr für Antrag §24a'!C831</f>
        <v>88</v>
      </c>
      <c r="C835" s="70" t="str">
        <f>IF('SlNr für Antrag §24a'!D831&lt;&gt;"",'SlNr für Antrag §24a'!D831,"")</f>
        <v/>
      </c>
      <c r="D835" s="70" t="str">
        <f>'SlNr für Antrag §24a'!H831</f>
        <v>Lederchemikalien, Gerbstoffe</v>
      </c>
      <c r="E835" s="70" t="str">
        <f>'SlNr für Antrag §24a'!I831</f>
        <v>ausgestuft</v>
      </c>
      <c r="F835" s="69" t="str">
        <f>IF(AND('SlNr für Antrag §24a'!S831="x",'SlNr für Antrag §24a'!T831="x"),'SlNr für Antrag §24a'!U831,IF('SlNr für Antrag §24a'!S831="x","--",IF('SlNr für Antrag §24a'!T831="x",'SlNr für Antrag §24a'!U831,"**")))</f>
        <v>**</v>
      </c>
      <c r="G835" s="69" t="str">
        <f>(IF('SlNr für Antrag §24a'!AL831&lt;&gt;"",'SlNr für Antrag §24a'!AL831&amp;K835,IF(K835&lt;&gt;"",K835,IF('SlNr für Antrag §24a'!V831="X","?","**"))))</f>
        <v>**</v>
      </c>
      <c r="H835" s="131"/>
      <c r="I835" s="124"/>
      <c r="J835" s="118">
        <f>'SlNr für Antrag §24a'!AM831</f>
        <v>0</v>
      </c>
      <c r="K835" s="121"/>
      <c r="L835" s="121" t="str">
        <f>'SlNr für Antrag §24a'!AT831</f>
        <v>Ja</v>
      </c>
      <c r="M835" s="161" t="str">
        <f>'SlNr für Antrag §24a'!AV831</f>
        <v>-</v>
      </c>
      <c r="N835" s="157" t="str">
        <f>IF('SlNr für Antrag §24a'!AU831&gt;0,"Wird auto. genehmigt!","")</f>
        <v/>
      </c>
      <c r="P835" s="96" t="str">
        <f>'SlNr für Antrag §24a'!AP831</f>
        <v/>
      </c>
      <c r="R835" s="143"/>
      <c r="S835" s="143"/>
      <c r="T835" s="143"/>
      <c r="U835" s="143"/>
      <c r="V835" s="143"/>
      <c r="W835" s="143"/>
      <c r="X835" s="143"/>
      <c r="Y835" s="143"/>
      <c r="Z835" s="143"/>
      <c r="AA835" s="143"/>
    </row>
    <row r="836" spans="1:27" ht="22.8" x14ac:dyDescent="0.25">
      <c r="A836" s="70">
        <f>'SlNr für Antrag §24a'!B832</f>
        <v>51505</v>
      </c>
      <c r="B836" s="70" t="str">
        <f>'SlNr für Antrag §24a'!C832</f>
        <v>91</v>
      </c>
      <c r="C836" s="70" t="str">
        <f>IF('SlNr für Antrag §24a'!D832&lt;&gt;"",'SlNr für Antrag §24a'!D832,"")</f>
        <v>g</v>
      </c>
      <c r="D836" s="70" t="str">
        <f>'SlNr für Antrag §24a'!H832</f>
        <v>Lederchemikalien, Gerbstoffe</v>
      </c>
      <c r="E836" s="70" t="str">
        <f>'SlNr für Antrag §24a'!I832</f>
        <v>verfestigt, immobilisiert oder stabilisiert</v>
      </c>
      <c r="F836" s="69" t="str">
        <f>IF(AND('SlNr für Antrag §24a'!S832="x",'SlNr für Antrag §24a'!T832="x"),'SlNr für Antrag §24a'!U832,IF('SlNr für Antrag §24a'!S832="x","--",IF('SlNr für Antrag §24a'!T832="x",'SlNr für Antrag §24a'!U832,"**")))</f>
        <v>**</v>
      </c>
      <c r="G836" s="69" t="str">
        <f>(IF('SlNr für Antrag §24a'!AL832&lt;&gt;"",'SlNr für Antrag §24a'!AL832&amp;K836,IF(K836&lt;&gt;"",K836,IF('SlNr für Antrag §24a'!V832="X","?","**"))))</f>
        <v>**</v>
      </c>
      <c r="H836" s="131"/>
      <c r="I836" s="124"/>
      <c r="J836" s="118">
        <f>'SlNr für Antrag §24a'!AM832</f>
        <v>0</v>
      </c>
      <c r="K836" s="121"/>
      <c r="L836" s="121" t="str">
        <f>'SlNr für Antrag §24a'!AT832</f>
        <v>Ja</v>
      </c>
      <c r="M836" s="161" t="str">
        <f>'SlNr für Antrag §24a'!AV832</f>
        <v>-</v>
      </c>
      <c r="N836" s="157" t="str">
        <f>IF('SlNr für Antrag §24a'!AU832&gt;0,"Wird auto. genehmigt!","")</f>
        <v/>
      </c>
      <c r="P836" s="96" t="str">
        <f>'SlNr für Antrag §24a'!AP832</f>
        <v/>
      </c>
      <c r="R836" s="143"/>
      <c r="S836" s="143"/>
      <c r="T836" s="143"/>
      <c r="U836" s="143"/>
      <c r="V836" s="143"/>
      <c r="W836" s="143"/>
      <c r="X836" s="143"/>
      <c r="Y836" s="143"/>
      <c r="Z836" s="143"/>
      <c r="AA836" s="143"/>
    </row>
    <row r="837" spans="1:27" x14ac:dyDescent="0.25">
      <c r="A837" s="70">
        <f>'SlNr für Antrag §24a'!B833</f>
        <v>51507</v>
      </c>
      <c r="B837" s="70" t="str">
        <f>'SlNr für Antrag §24a'!C833</f>
        <v/>
      </c>
      <c r="C837" s="70" t="str">
        <f>IF('SlNr für Antrag §24a'!D833&lt;&gt;"",'SlNr für Antrag §24a'!D833,"")</f>
        <v>g</v>
      </c>
      <c r="D837" s="70" t="str">
        <f>'SlNr für Antrag §24a'!H833</f>
        <v>Düngemittelreste</v>
      </c>
      <c r="E837" s="70" t="str">
        <f>'SlNr für Antrag §24a'!I833</f>
        <v xml:space="preserve"> </v>
      </c>
      <c r="F837" s="69" t="str">
        <f>IF(AND('SlNr für Antrag §24a'!S833="x",'SlNr für Antrag §24a'!T833="x"),'SlNr für Antrag §24a'!U833,IF('SlNr für Antrag §24a'!S833="x","--",IF('SlNr für Antrag §24a'!T833="x",'SlNr für Antrag §24a'!U833,"**")))</f>
        <v>**</v>
      </c>
      <c r="G837" s="69" t="str">
        <f>(IF('SlNr für Antrag §24a'!AL833&lt;&gt;"",'SlNr für Antrag §24a'!AL833&amp;K837,IF(K837&lt;&gt;"",K837,IF('SlNr für Antrag §24a'!V833="X","?","**"))))</f>
        <v>**</v>
      </c>
      <c r="H837" s="131"/>
      <c r="I837" s="124"/>
      <c r="J837" s="118">
        <f>'SlNr für Antrag §24a'!AM833</f>
        <v>0</v>
      </c>
      <c r="K837" s="121"/>
      <c r="L837" s="121" t="str">
        <f>'SlNr für Antrag §24a'!AT833</f>
        <v>Ja</v>
      </c>
      <c r="M837" s="161" t="str">
        <f>'SlNr für Antrag §24a'!AV833</f>
        <v>-</v>
      </c>
      <c r="N837" s="157" t="str">
        <f>IF('SlNr für Antrag §24a'!AU833&gt;0,"Wird auto. genehmigt!","")</f>
        <v/>
      </c>
      <c r="P837" s="96" t="str">
        <f>'SlNr für Antrag §24a'!AP833</f>
        <v/>
      </c>
      <c r="R837" s="143"/>
      <c r="S837" s="143"/>
      <c r="T837" s="143"/>
      <c r="U837" s="143"/>
      <c r="V837" s="143"/>
      <c r="W837" s="143"/>
      <c r="X837" s="143"/>
      <c r="Y837" s="143"/>
      <c r="Z837" s="143"/>
      <c r="AA837" s="143"/>
    </row>
    <row r="838" spans="1:27" x14ac:dyDescent="0.25">
      <c r="A838" s="70">
        <f>'SlNr für Antrag §24a'!B834</f>
        <v>51507</v>
      </c>
      <c r="B838" s="70" t="str">
        <f>'SlNr für Antrag §24a'!C834</f>
        <v>88</v>
      </c>
      <c r="C838" s="70" t="str">
        <f>IF('SlNr für Antrag §24a'!D834&lt;&gt;"",'SlNr für Antrag §24a'!D834,"")</f>
        <v/>
      </c>
      <c r="D838" s="70" t="str">
        <f>'SlNr für Antrag §24a'!H834</f>
        <v>Düngemittelreste</v>
      </c>
      <c r="E838" s="70" t="str">
        <f>'SlNr für Antrag §24a'!I834</f>
        <v>ausgestuft</v>
      </c>
      <c r="F838" s="69" t="str">
        <f>IF(AND('SlNr für Antrag §24a'!S834="x",'SlNr für Antrag §24a'!T834="x"),'SlNr für Antrag §24a'!U834,IF('SlNr für Antrag §24a'!S834="x","--",IF('SlNr für Antrag §24a'!T834="x",'SlNr für Antrag §24a'!U834,"**")))</f>
        <v>**</v>
      </c>
      <c r="G838" s="69" t="str">
        <f>(IF('SlNr für Antrag §24a'!AL834&lt;&gt;"",'SlNr für Antrag §24a'!AL834&amp;K838,IF(K838&lt;&gt;"",K838,IF('SlNr für Antrag §24a'!V834="X","?","**"))))</f>
        <v>**</v>
      </c>
      <c r="H838" s="131"/>
      <c r="I838" s="124"/>
      <c r="J838" s="118">
        <f>'SlNr für Antrag §24a'!AM834</f>
        <v>0</v>
      </c>
      <c r="K838" s="121"/>
      <c r="L838" s="121" t="str">
        <f>'SlNr für Antrag §24a'!AT834</f>
        <v>Ja</v>
      </c>
      <c r="M838" s="161" t="str">
        <f>'SlNr für Antrag §24a'!AV834</f>
        <v>-</v>
      </c>
      <c r="N838" s="157" t="str">
        <f>IF('SlNr für Antrag §24a'!AU834&gt;0,"Wird auto. genehmigt!","")</f>
        <v/>
      </c>
      <c r="P838" s="96" t="str">
        <f>'SlNr für Antrag §24a'!AP834</f>
        <v/>
      </c>
      <c r="R838" s="143"/>
      <c r="S838" s="143"/>
      <c r="T838" s="143"/>
      <c r="U838" s="143"/>
      <c r="V838" s="143"/>
      <c r="W838" s="143"/>
      <c r="X838" s="143"/>
      <c r="Y838" s="143"/>
      <c r="Z838" s="143"/>
      <c r="AA838" s="143"/>
    </row>
    <row r="839" spans="1:27" ht="22.8" x14ac:dyDescent="0.25">
      <c r="A839" s="70">
        <f>'SlNr für Antrag §24a'!B835</f>
        <v>51507</v>
      </c>
      <c r="B839" s="70" t="str">
        <f>'SlNr für Antrag §24a'!C835</f>
        <v>91</v>
      </c>
      <c r="C839" s="70" t="str">
        <f>IF('SlNr für Antrag §24a'!D835&lt;&gt;"",'SlNr für Antrag §24a'!D835,"")</f>
        <v>g</v>
      </c>
      <c r="D839" s="70" t="str">
        <f>'SlNr für Antrag §24a'!H835</f>
        <v>Düngemittelreste</v>
      </c>
      <c r="E839" s="70" t="str">
        <f>'SlNr für Antrag §24a'!I835</f>
        <v>verfestigt, immobilisiert oder stabilisiert</v>
      </c>
      <c r="F839" s="69" t="str">
        <f>IF(AND('SlNr für Antrag §24a'!S835="x",'SlNr für Antrag §24a'!T835="x"),'SlNr für Antrag §24a'!U835,IF('SlNr für Antrag §24a'!S835="x","--",IF('SlNr für Antrag §24a'!T835="x",'SlNr für Antrag §24a'!U835,"**")))</f>
        <v>**</v>
      </c>
      <c r="G839" s="69" t="str">
        <f>(IF('SlNr für Antrag §24a'!AL835&lt;&gt;"",'SlNr für Antrag §24a'!AL835&amp;K839,IF(K839&lt;&gt;"",K839,IF('SlNr für Antrag §24a'!V835="X","?","**"))))</f>
        <v>**</v>
      </c>
      <c r="H839" s="131"/>
      <c r="I839" s="124"/>
      <c r="J839" s="118">
        <f>'SlNr für Antrag §24a'!AM835</f>
        <v>0</v>
      </c>
      <c r="K839" s="121"/>
      <c r="L839" s="121" t="str">
        <f>'SlNr für Antrag §24a'!AT835</f>
        <v>Ja</v>
      </c>
      <c r="M839" s="161" t="str">
        <f>'SlNr für Antrag §24a'!AV835</f>
        <v>-</v>
      </c>
      <c r="N839" s="157" t="str">
        <f>IF('SlNr für Antrag §24a'!AU835&gt;0,"Wird auto. genehmigt!","")</f>
        <v/>
      </c>
      <c r="P839" s="96" t="str">
        <f>'SlNr für Antrag §24a'!AP835</f>
        <v/>
      </c>
      <c r="R839" s="143"/>
      <c r="S839" s="143"/>
      <c r="T839" s="143"/>
      <c r="U839" s="143"/>
      <c r="V839" s="143"/>
      <c r="W839" s="143"/>
      <c r="X839" s="143"/>
      <c r="Y839" s="143"/>
      <c r="Z839" s="143"/>
      <c r="AA839" s="143"/>
    </row>
    <row r="840" spans="1:27" x14ac:dyDescent="0.25">
      <c r="A840" s="70">
        <f>'SlNr für Antrag §24a'!B836</f>
        <v>51508</v>
      </c>
      <c r="B840" s="70" t="str">
        <f>'SlNr für Antrag §24a'!C836</f>
        <v/>
      </c>
      <c r="C840" s="70" t="str">
        <f>IF('SlNr für Antrag §24a'!D836&lt;&gt;"",'SlNr für Antrag §24a'!D836,"")</f>
        <v>g</v>
      </c>
      <c r="D840" s="70" t="str">
        <f>'SlNr für Antrag §24a'!H836</f>
        <v>Pottascherückstände</v>
      </c>
      <c r="E840" s="70" t="str">
        <f>'SlNr für Antrag §24a'!I836</f>
        <v xml:space="preserve"> </v>
      </c>
      <c r="F840" s="69" t="str">
        <f>IF(AND('SlNr für Antrag §24a'!S836="x",'SlNr für Antrag §24a'!T836="x"),'SlNr für Antrag §24a'!U836,IF('SlNr für Antrag §24a'!S836="x","--",IF('SlNr für Antrag §24a'!T836="x",'SlNr für Antrag §24a'!U836,"**")))</f>
        <v>**</v>
      </c>
      <c r="G840" s="69" t="str">
        <f>(IF('SlNr für Antrag §24a'!AL836&lt;&gt;"",'SlNr für Antrag §24a'!AL836&amp;K840,IF(K840&lt;&gt;"",K840,IF('SlNr für Antrag §24a'!V836="X","?","**"))))</f>
        <v>**</v>
      </c>
      <c r="H840" s="131"/>
      <c r="I840" s="124"/>
      <c r="J840" s="118">
        <f>'SlNr für Antrag §24a'!AM836</f>
        <v>0</v>
      </c>
      <c r="K840" s="121"/>
      <c r="L840" s="121" t="str">
        <f>'SlNr für Antrag §24a'!AT836</f>
        <v>Ja</v>
      </c>
      <c r="M840" s="161" t="str">
        <f>'SlNr für Antrag §24a'!AV836</f>
        <v>-</v>
      </c>
      <c r="N840" s="157" t="str">
        <f>IF('SlNr für Antrag §24a'!AU836&gt;0,"Wird auto. genehmigt!","")</f>
        <v/>
      </c>
      <c r="P840" s="96" t="str">
        <f>'SlNr für Antrag §24a'!AP836</f>
        <v/>
      </c>
      <c r="R840" s="143"/>
      <c r="S840" s="143"/>
      <c r="T840" s="143"/>
      <c r="U840" s="143"/>
      <c r="V840" s="143"/>
      <c r="W840" s="143"/>
      <c r="X840" s="143"/>
      <c r="Y840" s="143"/>
      <c r="Z840" s="143"/>
      <c r="AA840" s="143"/>
    </row>
    <row r="841" spans="1:27" x14ac:dyDescent="0.25">
      <c r="A841" s="70">
        <f>'SlNr für Antrag §24a'!B837</f>
        <v>51508</v>
      </c>
      <c r="B841" s="70" t="str">
        <f>'SlNr für Antrag §24a'!C837</f>
        <v>88</v>
      </c>
      <c r="C841" s="70" t="str">
        <f>IF('SlNr für Antrag §24a'!D837&lt;&gt;"",'SlNr für Antrag §24a'!D837,"")</f>
        <v/>
      </c>
      <c r="D841" s="70" t="str">
        <f>'SlNr für Antrag §24a'!H837</f>
        <v>Pottascherückstände</v>
      </c>
      <c r="E841" s="70" t="str">
        <f>'SlNr für Antrag §24a'!I837</f>
        <v>ausgestuft</v>
      </c>
      <c r="F841" s="69" t="str">
        <f>IF(AND('SlNr für Antrag §24a'!S837="x",'SlNr für Antrag §24a'!T837="x"),'SlNr für Antrag §24a'!U837,IF('SlNr für Antrag §24a'!S837="x","--",IF('SlNr für Antrag §24a'!T837="x",'SlNr für Antrag §24a'!U837,"**")))</f>
        <v>**</v>
      </c>
      <c r="G841" s="69" t="str">
        <f>(IF('SlNr für Antrag §24a'!AL837&lt;&gt;"",'SlNr für Antrag §24a'!AL837&amp;K841,IF(K841&lt;&gt;"",K841,IF('SlNr für Antrag §24a'!V837="X","?","**"))))</f>
        <v>**</v>
      </c>
      <c r="H841" s="131"/>
      <c r="I841" s="124"/>
      <c r="J841" s="118">
        <f>'SlNr für Antrag §24a'!AM837</f>
        <v>0</v>
      </c>
      <c r="K841" s="121"/>
      <c r="L841" s="121" t="str">
        <f>'SlNr für Antrag §24a'!AT837</f>
        <v>Ja</v>
      </c>
      <c r="M841" s="161" t="str">
        <f>'SlNr für Antrag §24a'!AV837</f>
        <v>-</v>
      </c>
      <c r="N841" s="157" t="str">
        <f>IF('SlNr für Antrag §24a'!AU837&gt;0,"Wird auto. genehmigt!","")</f>
        <v/>
      </c>
      <c r="P841" s="96" t="str">
        <f>'SlNr für Antrag §24a'!AP837</f>
        <v/>
      </c>
      <c r="R841" s="143"/>
      <c r="S841" s="143"/>
      <c r="T841" s="143"/>
      <c r="U841" s="143"/>
      <c r="V841" s="143"/>
      <c r="W841" s="143"/>
      <c r="X841" s="143"/>
      <c r="Y841" s="143"/>
      <c r="Z841" s="143"/>
      <c r="AA841" s="143"/>
    </row>
    <row r="842" spans="1:27" ht="22.8" x14ac:dyDescent="0.25">
      <c r="A842" s="70">
        <f>'SlNr für Antrag §24a'!B838</f>
        <v>51508</v>
      </c>
      <c r="B842" s="70" t="str">
        <f>'SlNr für Antrag §24a'!C838</f>
        <v>91</v>
      </c>
      <c r="C842" s="70" t="str">
        <f>IF('SlNr für Antrag §24a'!D838&lt;&gt;"",'SlNr für Antrag §24a'!D838,"")</f>
        <v>g</v>
      </c>
      <c r="D842" s="70" t="str">
        <f>'SlNr für Antrag §24a'!H838</f>
        <v>Pottascherückstände</v>
      </c>
      <c r="E842" s="70" t="str">
        <f>'SlNr für Antrag §24a'!I838</f>
        <v>verfestigt, immobilisiert oder stabilisiert</v>
      </c>
      <c r="F842" s="69" t="str">
        <f>IF(AND('SlNr für Antrag §24a'!S838="x",'SlNr für Antrag §24a'!T838="x"),'SlNr für Antrag §24a'!U838,IF('SlNr für Antrag §24a'!S838="x","--",IF('SlNr für Antrag §24a'!T838="x",'SlNr für Antrag §24a'!U838,"**")))</f>
        <v>**</v>
      </c>
      <c r="G842" s="69" t="str">
        <f>(IF('SlNr für Antrag §24a'!AL838&lt;&gt;"",'SlNr für Antrag §24a'!AL838&amp;K842,IF(K842&lt;&gt;"",K842,IF('SlNr für Antrag §24a'!V838="X","?","**"))))</f>
        <v>**</v>
      </c>
      <c r="H842" s="131"/>
      <c r="I842" s="124"/>
      <c r="J842" s="118">
        <f>'SlNr für Antrag §24a'!AM838</f>
        <v>0</v>
      </c>
      <c r="K842" s="121"/>
      <c r="L842" s="121" t="str">
        <f>'SlNr für Antrag §24a'!AT838</f>
        <v>Ja</v>
      </c>
      <c r="M842" s="161" t="str">
        <f>'SlNr für Antrag §24a'!AV838</f>
        <v>-</v>
      </c>
      <c r="N842" s="157" t="str">
        <f>IF('SlNr für Antrag §24a'!AU838&gt;0,"Wird auto. genehmigt!","")</f>
        <v/>
      </c>
      <c r="P842" s="96" t="str">
        <f>'SlNr für Antrag §24a'!AP838</f>
        <v/>
      </c>
      <c r="R842" s="143"/>
      <c r="S842" s="143"/>
      <c r="T842" s="143"/>
      <c r="U842" s="143"/>
      <c r="V842" s="143"/>
      <c r="W842" s="143"/>
      <c r="X842" s="143"/>
      <c r="Y842" s="143"/>
      <c r="Z842" s="143"/>
      <c r="AA842" s="143"/>
    </row>
    <row r="843" spans="1:27" x14ac:dyDescent="0.25">
      <c r="A843" s="70">
        <f>'SlNr für Antrag §24a'!B839</f>
        <v>51509</v>
      </c>
      <c r="B843" s="70" t="str">
        <f>'SlNr für Antrag §24a'!C839</f>
        <v/>
      </c>
      <c r="C843" s="70" t="str">
        <f>IF('SlNr für Antrag §24a'!D839&lt;&gt;"",'SlNr für Antrag §24a'!D839,"")</f>
        <v>g</v>
      </c>
      <c r="D843" s="70" t="str">
        <f>'SlNr für Antrag §24a'!H839</f>
        <v>Salmiak (Ammonchlorid)</v>
      </c>
      <c r="E843" s="70" t="str">
        <f>'SlNr für Antrag §24a'!I839</f>
        <v xml:space="preserve"> </v>
      </c>
      <c r="F843" s="69" t="str">
        <f>IF(AND('SlNr für Antrag §24a'!S839="x",'SlNr für Antrag §24a'!T839="x"),'SlNr für Antrag §24a'!U839,IF('SlNr für Antrag §24a'!S839="x","--",IF('SlNr für Antrag §24a'!T839="x",'SlNr für Antrag §24a'!U839,"**")))</f>
        <v>**</v>
      </c>
      <c r="G843" s="69" t="str">
        <f>(IF('SlNr für Antrag §24a'!AL839&lt;&gt;"",'SlNr für Antrag §24a'!AL839&amp;K843,IF(K843&lt;&gt;"",K843,IF('SlNr für Antrag §24a'!V839="X","?","**"))))</f>
        <v>**</v>
      </c>
      <c r="H843" s="131"/>
      <c r="I843" s="124"/>
      <c r="J843" s="118">
        <f>'SlNr für Antrag §24a'!AM839</f>
        <v>0</v>
      </c>
      <c r="K843" s="121"/>
      <c r="L843" s="121" t="str">
        <f>'SlNr für Antrag §24a'!AT839</f>
        <v>Ja</v>
      </c>
      <c r="M843" s="161" t="str">
        <f>'SlNr für Antrag §24a'!AV839</f>
        <v>-</v>
      </c>
      <c r="N843" s="157" t="str">
        <f>IF('SlNr für Antrag §24a'!AU839&gt;0,"Wird auto. genehmigt!","")</f>
        <v/>
      </c>
      <c r="P843" s="96" t="str">
        <f>'SlNr für Antrag §24a'!AP839</f>
        <v/>
      </c>
      <c r="R843" s="143"/>
      <c r="S843" s="143"/>
      <c r="T843" s="143"/>
      <c r="U843" s="143"/>
      <c r="V843" s="143"/>
      <c r="W843" s="143"/>
      <c r="X843" s="143"/>
      <c r="Y843" s="143"/>
      <c r="Z843" s="143"/>
      <c r="AA843" s="143"/>
    </row>
    <row r="844" spans="1:27" x14ac:dyDescent="0.25">
      <c r="A844" s="70">
        <f>'SlNr für Antrag §24a'!B840</f>
        <v>51509</v>
      </c>
      <c r="B844" s="70" t="str">
        <f>'SlNr für Antrag §24a'!C840</f>
        <v>88</v>
      </c>
      <c r="C844" s="70" t="str">
        <f>IF('SlNr für Antrag §24a'!D840&lt;&gt;"",'SlNr für Antrag §24a'!D840,"")</f>
        <v/>
      </c>
      <c r="D844" s="70" t="str">
        <f>'SlNr für Antrag §24a'!H840</f>
        <v>Salmiak (Ammonchlorid)</v>
      </c>
      <c r="E844" s="70" t="str">
        <f>'SlNr für Antrag §24a'!I840</f>
        <v>ausgestuft</v>
      </c>
      <c r="F844" s="69" t="str">
        <f>IF(AND('SlNr für Antrag §24a'!S840="x",'SlNr für Antrag §24a'!T840="x"),'SlNr für Antrag §24a'!U840,IF('SlNr für Antrag §24a'!S840="x","--",IF('SlNr für Antrag §24a'!T840="x",'SlNr für Antrag §24a'!U840,"**")))</f>
        <v>**</v>
      </c>
      <c r="G844" s="69" t="str">
        <f>(IF('SlNr für Antrag §24a'!AL840&lt;&gt;"",'SlNr für Antrag §24a'!AL840&amp;K844,IF(K844&lt;&gt;"",K844,IF('SlNr für Antrag §24a'!V840="X","?","**"))))</f>
        <v>**</v>
      </c>
      <c r="H844" s="131"/>
      <c r="I844" s="124"/>
      <c r="J844" s="118">
        <f>'SlNr für Antrag §24a'!AM840</f>
        <v>0</v>
      </c>
      <c r="K844" s="121"/>
      <c r="L844" s="121" t="str">
        <f>'SlNr für Antrag §24a'!AT840</f>
        <v>Ja</v>
      </c>
      <c r="M844" s="161" t="str">
        <f>'SlNr für Antrag §24a'!AV840</f>
        <v>-</v>
      </c>
      <c r="N844" s="157" t="str">
        <f>IF('SlNr für Antrag §24a'!AU840&gt;0,"Wird auto. genehmigt!","")</f>
        <v/>
      </c>
      <c r="P844" s="96" t="str">
        <f>'SlNr für Antrag §24a'!AP840</f>
        <v/>
      </c>
      <c r="R844" s="143"/>
      <c r="S844" s="143"/>
      <c r="T844" s="143"/>
      <c r="U844" s="143"/>
      <c r="V844" s="143"/>
      <c r="W844" s="143"/>
      <c r="X844" s="143"/>
      <c r="Y844" s="143"/>
      <c r="Z844" s="143"/>
      <c r="AA844" s="143"/>
    </row>
    <row r="845" spans="1:27" ht="22.8" x14ac:dyDescent="0.25">
      <c r="A845" s="70">
        <f>'SlNr für Antrag §24a'!B841</f>
        <v>51509</v>
      </c>
      <c r="B845" s="70" t="str">
        <f>'SlNr für Antrag §24a'!C841</f>
        <v>91</v>
      </c>
      <c r="C845" s="70" t="str">
        <f>IF('SlNr für Antrag §24a'!D841&lt;&gt;"",'SlNr für Antrag §24a'!D841,"")</f>
        <v>g</v>
      </c>
      <c r="D845" s="70" t="str">
        <f>'SlNr für Antrag §24a'!H841</f>
        <v>Salmiak (Ammonchlorid)</v>
      </c>
      <c r="E845" s="70" t="str">
        <f>'SlNr für Antrag §24a'!I841</f>
        <v>verfestigt, immobilisiert oder stabilisiert</v>
      </c>
      <c r="F845" s="69" t="str">
        <f>IF(AND('SlNr für Antrag §24a'!S841="x",'SlNr für Antrag §24a'!T841="x"),'SlNr für Antrag §24a'!U841,IF('SlNr für Antrag §24a'!S841="x","--",IF('SlNr für Antrag §24a'!T841="x",'SlNr für Antrag §24a'!U841,"**")))</f>
        <v>**</v>
      </c>
      <c r="G845" s="69" t="str">
        <f>(IF('SlNr für Antrag §24a'!AL841&lt;&gt;"",'SlNr für Antrag §24a'!AL841&amp;K845,IF(K845&lt;&gt;"",K845,IF('SlNr für Antrag §24a'!V841="X","?","**"))))</f>
        <v>**</v>
      </c>
      <c r="H845" s="131"/>
      <c r="I845" s="124"/>
      <c r="J845" s="118">
        <f>'SlNr für Antrag §24a'!AM841</f>
        <v>0</v>
      </c>
      <c r="K845" s="121"/>
      <c r="L845" s="121" t="str">
        <f>'SlNr für Antrag §24a'!AT841</f>
        <v>Ja</v>
      </c>
      <c r="M845" s="161" t="str">
        <f>'SlNr für Antrag §24a'!AV841</f>
        <v>-</v>
      </c>
      <c r="N845" s="157" t="str">
        <f>IF('SlNr für Antrag §24a'!AU841&gt;0,"Wird auto. genehmigt!","")</f>
        <v/>
      </c>
      <c r="P845" s="96" t="str">
        <f>'SlNr für Antrag §24a'!AP841</f>
        <v/>
      </c>
      <c r="R845" s="143"/>
      <c r="S845" s="143"/>
      <c r="T845" s="143"/>
      <c r="U845" s="143"/>
      <c r="V845" s="143"/>
      <c r="W845" s="143"/>
      <c r="X845" s="143"/>
      <c r="Y845" s="143"/>
      <c r="Z845" s="143"/>
      <c r="AA845" s="143"/>
    </row>
    <row r="846" spans="1:27" x14ac:dyDescent="0.25">
      <c r="A846" s="70">
        <f>'SlNr für Antrag §24a'!B842</f>
        <v>51511</v>
      </c>
      <c r="B846" s="70" t="str">
        <f>'SlNr für Antrag §24a'!C842</f>
        <v/>
      </c>
      <c r="C846" s="70" t="str">
        <f>IF('SlNr für Antrag §24a'!D842&lt;&gt;"",'SlNr für Antrag §24a'!D842,"")</f>
        <v>g</v>
      </c>
      <c r="D846" s="70" t="str">
        <f>'SlNr für Antrag §24a'!H842</f>
        <v>Salzbadabfälle</v>
      </c>
      <c r="E846" s="70" t="str">
        <f>'SlNr für Antrag §24a'!I842</f>
        <v xml:space="preserve"> </v>
      </c>
      <c r="F846" s="69" t="str">
        <f>IF(AND('SlNr für Antrag §24a'!S842="x",'SlNr für Antrag §24a'!T842="x"),'SlNr für Antrag §24a'!U842,IF('SlNr für Antrag §24a'!S842="x","--",IF('SlNr für Antrag §24a'!T842="x",'SlNr für Antrag §24a'!U842,"**")))</f>
        <v>**</v>
      </c>
      <c r="G846" s="69" t="str">
        <f>(IF('SlNr für Antrag §24a'!AL842&lt;&gt;"",'SlNr für Antrag §24a'!AL842&amp;K846,IF(K846&lt;&gt;"",K846,IF('SlNr für Antrag §24a'!V842="X","?","**"))))</f>
        <v>**</v>
      </c>
      <c r="H846" s="131"/>
      <c r="I846" s="124"/>
      <c r="J846" s="118">
        <f>'SlNr für Antrag §24a'!AM842</f>
        <v>0</v>
      </c>
      <c r="K846" s="121"/>
      <c r="L846" s="121" t="str">
        <f>'SlNr für Antrag §24a'!AT842</f>
        <v>Ja</v>
      </c>
      <c r="M846" s="161" t="str">
        <f>'SlNr für Antrag §24a'!AV842</f>
        <v>-</v>
      </c>
      <c r="N846" s="157" t="str">
        <f>IF('SlNr für Antrag §24a'!AU842&gt;0,"Wird auto. genehmigt!","")</f>
        <v/>
      </c>
      <c r="P846" s="96" t="str">
        <f>'SlNr für Antrag §24a'!AP842</f>
        <v/>
      </c>
      <c r="R846" s="143"/>
      <c r="S846" s="143"/>
      <c r="T846" s="143"/>
      <c r="U846" s="143"/>
      <c r="V846" s="143"/>
      <c r="W846" s="143"/>
      <c r="X846" s="143"/>
      <c r="Y846" s="143"/>
      <c r="Z846" s="143"/>
      <c r="AA846" s="143"/>
    </row>
    <row r="847" spans="1:27" x14ac:dyDescent="0.25">
      <c r="A847" s="70">
        <f>'SlNr für Antrag §24a'!B843</f>
        <v>51511</v>
      </c>
      <c r="B847" s="70" t="str">
        <f>'SlNr für Antrag §24a'!C843</f>
        <v>88</v>
      </c>
      <c r="C847" s="70" t="str">
        <f>IF('SlNr für Antrag §24a'!D843&lt;&gt;"",'SlNr für Antrag §24a'!D843,"")</f>
        <v/>
      </c>
      <c r="D847" s="70" t="str">
        <f>'SlNr für Antrag §24a'!H843</f>
        <v>Salzbadabfälle</v>
      </c>
      <c r="E847" s="70" t="str">
        <f>'SlNr für Antrag §24a'!I843</f>
        <v>ausgestuft</v>
      </c>
      <c r="F847" s="69" t="str">
        <f>IF(AND('SlNr für Antrag §24a'!S843="x",'SlNr für Antrag §24a'!T843="x"),'SlNr für Antrag §24a'!U843,IF('SlNr für Antrag §24a'!S843="x","--",IF('SlNr für Antrag §24a'!T843="x",'SlNr für Antrag §24a'!U843,"**")))</f>
        <v>**</v>
      </c>
      <c r="G847" s="69" t="str">
        <f>(IF('SlNr für Antrag §24a'!AL843&lt;&gt;"",'SlNr für Antrag §24a'!AL843&amp;K847,IF(K847&lt;&gt;"",K847,IF('SlNr für Antrag §24a'!V843="X","?","**"))))</f>
        <v>**</v>
      </c>
      <c r="H847" s="131"/>
      <c r="I847" s="124"/>
      <c r="J847" s="118">
        <f>'SlNr für Antrag §24a'!AM843</f>
        <v>0</v>
      </c>
      <c r="K847" s="121"/>
      <c r="L847" s="121" t="str">
        <f>'SlNr für Antrag §24a'!AT843</f>
        <v>Ja</v>
      </c>
      <c r="M847" s="161" t="str">
        <f>'SlNr für Antrag §24a'!AV843</f>
        <v>-</v>
      </c>
      <c r="N847" s="157" t="str">
        <f>IF('SlNr für Antrag §24a'!AU843&gt;0,"Wird auto. genehmigt!","")</f>
        <v/>
      </c>
      <c r="P847" s="96" t="str">
        <f>'SlNr für Antrag §24a'!AP843</f>
        <v/>
      </c>
      <c r="R847" s="143"/>
      <c r="S847" s="143"/>
      <c r="T847" s="143"/>
      <c r="U847" s="143"/>
      <c r="V847" s="143"/>
      <c r="W847" s="143"/>
      <c r="X847" s="143"/>
      <c r="Y847" s="143"/>
      <c r="Z847" s="143"/>
      <c r="AA847" s="143"/>
    </row>
    <row r="848" spans="1:27" ht="22.8" x14ac:dyDescent="0.25">
      <c r="A848" s="70">
        <f>'SlNr für Antrag §24a'!B844</f>
        <v>51511</v>
      </c>
      <c r="B848" s="70" t="str">
        <f>'SlNr für Antrag §24a'!C844</f>
        <v>91</v>
      </c>
      <c r="C848" s="70" t="str">
        <f>IF('SlNr für Antrag §24a'!D844&lt;&gt;"",'SlNr für Antrag §24a'!D844,"")</f>
        <v>g</v>
      </c>
      <c r="D848" s="70" t="str">
        <f>'SlNr für Antrag §24a'!H844</f>
        <v>Salzbadabfälle</v>
      </c>
      <c r="E848" s="70" t="str">
        <f>'SlNr für Antrag §24a'!I844</f>
        <v>verfestigt, immobilisiert oder stabilisiert</v>
      </c>
      <c r="F848" s="69" t="str">
        <f>IF(AND('SlNr für Antrag §24a'!S844="x",'SlNr für Antrag §24a'!T844="x"),'SlNr für Antrag §24a'!U844,IF('SlNr für Antrag §24a'!S844="x","--",IF('SlNr für Antrag §24a'!T844="x",'SlNr für Antrag §24a'!U844,"**")))</f>
        <v>**</v>
      </c>
      <c r="G848" s="69" t="str">
        <f>(IF('SlNr für Antrag §24a'!AL844&lt;&gt;"",'SlNr für Antrag §24a'!AL844&amp;K848,IF(K848&lt;&gt;"",K848,IF('SlNr für Antrag §24a'!V844="X","?","**"))))</f>
        <v>**</v>
      </c>
      <c r="H848" s="131"/>
      <c r="I848" s="124"/>
      <c r="J848" s="118">
        <f>'SlNr für Antrag §24a'!AM844</f>
        <v>0</v>
      </c>
      <c r="K848" s="121"/>
      <c r="L848" s="121" t="str">
        <f>'SlNr für Antrag §24a'!AT844</f>
        <v>Ja</v>
      </c>
      <c r="M848" s="161" t="str">
        <f>'SlNr für Antrag §24a'!AV844</f>
        <v>-</v>
      </c>
      <c r="N848" s="157" t="str">
        <f>IF('SlNr für Antrag §24a'!AU844&gt;0,"Wird auto. genehmigt!","")</f>
        <v/>
      </c>
      <c r="P848" s="96" t="str">
        <f>'SlNr für Antrag §24a'!AP844</f>
        <v/>
      </c>
      <c r="R848" s="143"/>
      <c r="S848" s="143"/>
      <c r="T848" s="143"/>
      <c r="U848" s="143"/>
      <c r="V848" s="143"/>
      <c r="W848" s="143"/>
      <c r="X848" s="143"/>
      <c r="Y848" s="143"/>
      <c r="Z848" s="143"/>
      <c r="AA848" s="143"/>
    </row>
    <row r="849" spans="1:27" x14ac:dyDescent="0.25">
      <c r="A849" s="70">
        <f>'SlNr für Antrag §24a'!B845</f>
        <v>51512</v>
      </c>
      <c r="B849" s="70" t="str">
        <f>'SlNr für Antrag §24a'!C845</f>
        <v/>
      </c>
      <c r="C849" s="70" t="str">
        <f>IF('SlNr für Antrag §24a'!D845&lt;&gt;"",'SlNr für Antrag §24a'!D845,"")</f>
        <v>g</v>
      </c>
      <c r="D849" s="70" t="str">
        <f>'SlNr für Antrag §24a'!H845</f>
        <v>Ammoniumfluorid</v>
      </c>
      <c r="E849" s="70" t="str">
        <f>'SlNr für Antrag §24a'!I845</f>
        <v xml:space="preserve"> </v>
      </c>
      <c r="F849" s="69" t="str">
        <f>IF(AND('SlNr für Antrag §24a'!S845="x",'SlNr für Antrag §24a'!T845="x"),'SlNr für Antrag §24a'!U845,IF('SlNr für Antrag §24a'!S845="x","--",IF('SlNr für Antrag §24a'!T845="x",'SlNr für Antrag §24a'!U845,"**")))</f>
        <v>**</v>
      </c>
      <c r="G849" s="69" t="str">
        <f>(IF('SlNr für Antrag §24a'!AL845&lt;&gt;"",'SlNr für Antrag §24a'!AL845&amp;K849,IF(K849&lt;&gt;"",K849,IF('SlNr für Antrag §24a'!V845="X","?","**"))))</f>
        <v>**</v>
      </c>
      <c r="H849" s="131"/>
      <c r="I849" s="124"/>
      <c r="J849" s="118">
        <f>'SlNr für Antrag §24a'!AM845</f>
        <v>0</v>
      </c>
      <c r="K849" s="121"/>
      <c r="L849" s="121" t="str">
        <f>'SlNr für Antrag §24a'!AT845</f>
        <v>Ja</v>
      </c>
      <c r="M849" s="161" t="str">
        <f>'SlNr für Antrag §24a'!AV845</f>
        <v>-</v>
      </c>
      <c r="N849" s="157" t="str">
        <f>IF('SlNr für Antrag §24a'!AU845&gt;0,"Wird auto. genehmigt!","")</f>
        <v/>
      </c>
      <c r="P849" s="96" t="str">
        <f>'SlNr für Antrag §24a'!AP845</f>
        <v/>
      </c>
      <c r="R849" s="143"/>
      <c r="S849" s="143"/>
      <c r="T849" s="143"/>
      <c r="U849" s="143"/>
      <c r="V849" s="143"/>
      <c r="W849" s="143"/>
      <c r="X849" s="143"/>
      <c r="Y849" s="143"/>
      <c r="Z849" s="143"/>
      <c r="AA849" s="143"/>
    </row>
    <row r="850" spans="1:27" x14ac:dyDescent="0.25">
      <c r="A850" s="70">
        <f>'SlNr für Antrag §24a'!B846</f>
        <v>51512</v>
      </c>
      <c r="B850" s="70" t="str">
        <f>'SlNr für Antrag §24a'!C846</f>
        <v>88</v>
      </c>
      <c r="C850" s="70" t="str">
        <f>IF('SlNr für Antrag §24a'!D846&lt;&gt;"",'SlNr für Antrag §24a'!D846,"")</f>
        <v/>
      </c>
      <c r="D850" s="70" t="str">
        <f>'SlNr für Antrag §24a'!H846</f>
        <v>Ammoniumfluorid</v>
      </c>
      <c r="E850" s="70" t="str">
        <f>'SlNr für Antrag §24a'!I846</f>
        <v>ausgestuft</v>
      </c>
      <c r="F850" s="69" t="str">
        <f>IF(AND('SlNr für Antrag §24a'!S846="x",'SlNr für Antrag §24a'!T846="x"),'SlNr für Antrag §24a'!U846,IF('SlNr für Antrag §24a'!S846="x","--",IF('SlNr für Antrag §24a'!T846="x",'SlNr für Antrag §24a'!U846,"**")))</f>
        <v>**</v>
      </c>
      <c r="G850" s="69" t="str">
        <f>(IF('SlNr für Antrag §24a'!AL846&lt;&gt;"",'SlNr für Antrag §24a'!AL846&amp;K850,IF(K850&lt;&gt;"",K850,IF('SlNr für Antrag §24a'!V846="X","?","**"))))</f>
        <v>**</v>
      </c>
      <c r="H850" s="131"/>
      <c r="I850" s="124"/>
      <c r="J850" s="118">
        <f>'SlNr für Antrag §24a'!AM846</f>
        <v>0</v>
      </c>
      <c r="K850" s="121"/>
      <c r="L850" s="121" t="str">
        <f>'SlNr für Antrag §24a'!AT846</f>
        <v>Ja</v>
      </c>
      <c r="M850" s="161" t="str">
        <f>'SlNr für Antrag §24a'!AV846</f>
        <v>-</v>
      </c>
      <c r="N850" s="157" t="str">
        <f>IF('SlNr für Antrag §24a'!AU846&gt;0,"Wird auto. genehmigt!","")</f>
        <v/>
      </c>
      <c r="P850" s="96" t="str">
        <f>'SlNr für Antrag §24a'!AP846</f>
        <v/>
      </c>
      <c r="R850" s="143"/>
      <c r="S850" s="143"/>
      <c r="T850" s="143"/>
      <c r="U850" s="143"/>
      <c r="V850" s="143"/>
      <c r="W850" s="143"/>
      <c r="X850" s="143"/>
      <c r="Y850" s="143"/>
      <c r="Z850" s="143"/>
      <c r="AA850" s="143"/>
    </row>
    <row r="851" spans="1:27" ht="22.8" x14ac:dyDescent="0.25">
      <c r="A851" s="70">
        <f>'SlNr für Antrag §24a'!B847</f>
        <v>51512</v>
      </c>
      <c r="B851" s="70" t="str">
        <f>'SlNr für Antrag §24a'!C847</f>
        <v>91</v>
      </c>
      <c r="C851" s="70" t="str">
        <f>IF('SlNr für Antrag §24a'!D847&lt;&gt;"",'SlNr für Antrag §24a'!D847,"")</f>
        <v>g</v>
      </c>
      <c r="D851" s="70" t="str">
        <f>'SlNr für Antrag §24a'!H847</f>
        <v>Ammoniumfluorid</v>
      </c>
      <c r="E851" s="70" t="str">
        <f>'SlNr für Antrag §24a'!I847</f>
        <v>verfestigt, immobilisiert oder stabilisiert</v>
      </c>
      <c r="F851" s="69" t="str">
        <f>IF(AND('SlNr für Antrag §24a'!S847="x",'SlNr für Antrag §24a'!T847="x"),'SlNr für Antrag §24a'!U847,IF('SlNr für Antrag §24a'!S847="x","--",IF('SlNr für Antrag §24a'!T847="x",'SlNr für Antrag §24a'!U847,"**")))</f>
        <v>**</v>
      </c>
      <c r="G851" s="69" t="str">
        <f>(IF('SlNr für Antrag §24a'!AL847&lt;&gt;"",'SlNr für Antrag §24a'!AL847&amp;K851,IF(K851&lt;&gt;"",K851,IF('SlNr für Antrag §24a'!V847="X","?","**"))))</f>
        <v>**</v>
      </c>
      <c r="H851" s="131"/>
      <c r="I851" s="124"/>
      <c r="J851" s="118">
        <f>'SlNr für Antrag §24a'!AM847</f>
        <v>0</v>
      </c>
      <c r="K851" s="121"/>
      <c r="L851" s="121" t="str">
        <f>'SlNr für Antrag §24a'!AT847</f>
        <v>Ja</v>
      </c>
      <c r="M851" s="161" t="str">
        <f>'SlNr für Antrag §24a'!AV847</f>
        <v>-</v>
      </c>
      <c r="N851" s="157" t="str">
        <f>IF('SlNr für Antrag §24a'!AU847&gt;0,"Wird auto. genehmigt!","")</f>
        <v/>
      </c>
      <c r="P851" s="96" t="str">
        <f>'SlNr für Antrag §24a'!AP847</f>
        <v/>
      </c>
      <c r="R851" s="143"/>
      <c r="S851" s="143"/>
      <c r="T851" s="143"/>
      <c r="U851" s="143"/>
      <c r="V851" s="143"/>
      <c r="W851" s="143"/>
      <c r="X851" s="143"/>
      <c r="Y851" s="143"/>
      <c r="Z851" s="143"/>
      <c r="AA851" s="143"/>
    </row>
    <row r="852" spans="1:27" x14ac:dyDescent="0.25">
      <c r="A852" s="70">
        <f>'SlNr für Antrag §24a'!B848</f>
        <v>51513</v>
      </c>
      <c r="B852" s="70" t="str">
        <f>'SlNr für Antrag §24a'!C848</f>
        <v/>
      </c>
      <c r="C852" s="70" t="str">
        <f>IF('SlNr für Antrag §24a'!D848&lt;&gt;"",'SlNr für Antrag §24a'!D848,"")</f>
        <v>g</v>
      </c>
      <c r="D852" s="70" t="str">
        <f>'SlNr für Antrag §24a'!H848</f>
        <v>Arsenkalk</v>
      </c>
      <c r="E852" s="70" t="str">
        <f>'SlNr für Antrag §24a'!I848</f>
        <v xml:space="preserve"> </v>
      </c>
      <c r="F852" s="69" t="str">
        <f>IF(AND('SlNr für Antrag §24a'!S848="x",'SlNr für Antrag §24a'!T848="x"),'SlNr für Antrag §24a'!U848,IF('SlNr für Antrag §24a'!S848="x","--",IF('SlNr für Antrag §24a'!T848="x",'SlNr für Antrag §24a'!U848,"**")))</f>
        <v>**</v>
      </c>
      <c r="G852" s="69" t="str">
        <f>(IF('SlNr für Antrag §24a'!AL848&lt;&gt;"",'SlNr für Antrag §24a'!AL848&amp;K852,IF(K852&lt;&gt;"",K852,IF('SlNr für Antrag §24a'!V848="X","?","**"))))</f>
        <v>**</v>
      </c>
      <c r="H852" s="131"/>
      <c r="I852" s="124"/>
      <c r="J852" s="118">
        <f>'SlNr für Antrag §24a'!AM848</f>
        <v>0</v>
      </c>
      <c r="K852" s="121"/>
      <c r="L852" s="121" t="str">
        <f>'SlNr für Antrag §24a'!AT848</f>
        <v>Ja</v>
      </c>
      <c r="M852" s="161" t="str">
        <f>'SlNr für Antrag §24a'!AV848</f>
        <v>-</v>
      </c>
      <c r="N852" s="157" t="str">
        <f>IF('SlNr für Antrag §24a'!AU848&gt;0,"Wird auto. genehmigt!","")</f>
        <v/>
      </c>
      <c r="P852" s="96" t="str">
        <f>'SlNr für Antrag §24a'!AP848</f>
        <v/>
      </c>
      <c r="R852" s="143"/>
      <c r="S852" s="143"/>
      <c r="T852" s="143"/>
      <c r="U852" s="143"/>
      <c r="V852" s="143"/>
      <c r="W852" s="143"/>
      <c r="X852" s="143"/>
      <c r="Y852" s="143"/>
      <c r="Z852" s="143"/>
      <c r="AA852" s="143"/>
    </row>
    <row r="853" spans="1:27" ht="22.8" x14ac:dyDescent="0.25">
      <c r="A853" s="70">
        <f>'SlNr für Antrag §24a'!B849</f>
        <v>51513</v>
      </c>
      <c r="B853" s="70" t="str">
        <f>'SlNr für Antrag §24a'!C849</f>
        <v>91</v>
      </c>
      <c r="C853" s="70" t="str">
        <f>IF('SlNr für Antrag §24a'!D849&lt;&gt;"",'SlNr für Antrag §24a'!D849,"")</f>
        <v>g</v>
      </c>
      <c r="D853" s="70" t="str">
        <f>'SlNr für Antrag §24a'!H849</f>
        <v>Arsenkalk</v>
      </c>
      <c r="E853" s="70" t="str">
        <f>'SlNr für Antrag §24a'!I849</f>
        <v>verfestigt, immobilisiert oder stabilisiert</v>
      </c>
      <c r="F853" s="69" t="str">
        <f>IF(AND('SlNr für Antrag §24a'!S849="x",'SlNr für Antrag §24a'!T849="x"),'SlNr für Antrag §24a'!U849,IF('SlNr für Antrag §24a'!S849="x","--",IF('SlNr für Antrag §24a'!T849="x",'SlNr für Antrag §24a'!U849,"**")))</f>
        <v>**</v>
      </c>
      <c r="G853" s="69" t="str">
        <f>(IF('SlNr für Antrag §24a'!AL849&lt;&gt;"",'SlNr für Antrag §24a'!AL849&amp;K853,IF(K853&lt;&gt;"",K853,IF('SlNr für Antrag §24a'!V849="X","?","**"))))</f>
        <v>**</v>
      </c>
      <c r="H853" s="131"/>
      <c r="I853" s="124"/>
      <c r="J853" s="118">
        <f>'SlNr für Antrag §24a'!AM849</f>
        <v>0</v>
      </c>
      <c r="K853" s="121"/>
      <c r="L853" s="121" t="str">
        <f>'SlNr für Antrag §24a'!AT849</f>
        <v>Ja</v>
      </c>
      <c r="M853" s="161" t="str">
        <f>'SlNr für Antrag §24a'!AV849</f>
        <v>-</v>
      </c>
      <c r="N853" s="157" t="str">
        <f>IF('SlNr für Antrag §24a'!AU849&gt;0,"Wird auto. genehmigt!","")</f>
        <v/>
      </c>
      <c r="P853" s="96" t="str">
        <f>'SlNr für Antrag §24a'!AP849</f>
        <v/>
      </c>
      <c r="R853" s="143"/>
      <c r="S853" s="143"/>
      <c r="T853" s="143"/>
      <c r="U853" s="143"/>
      <c r="V853" s="143"/>
      <c r="W853" s="143"/>
      <c r="X853" s="143"/>
      <c r="Y853" s="143"/>
      <c r="Z853" s="143"/>
      <c r="AA853" s="143"/>
    </row>
    <row r="854" spans="1:27" x14ac:dyDescent="0.25">
      <c r="A854" s="70">
        <f>'SlNr für Antrag §24a'!B850</f>
        <v>51514</v>
      </c>
      <c r="B854" s="70" t="str">
        <f>'SlNr für Antrag §24a'!C850</f>
        <v/>
      </c>
      <c r="C854" s="70" t="str">
        <f>IF('SlNr für Antrag §24a'!D850&lt;&gt;"",'SlNr für Antrag §24a'!D850,"")</f>
        <v>g</v>
      </c>
      <c r="D854" s="70" t="str">
        <f>'SlNr für Antrag §24a'!H850</f>
        <v>Arsentrisulfid</v>
      </c>
      <c r="E854" s="70" t="str">
        <f>'SlNr für Antrag §24a'!I850</f>
        <v xml:space="preserve"> </v>
      </c>
      <c r="F854" s="69" t="str">
        <f>IF(AND('SlNr für Antrag §24a'!S850="x",'SlNr für Antrag §24a'!T850="x"),'SlNr für Antrag §24a'!U850,IF('SlNr für Antrag §24a'!S850="x","--",IF('SlNr für Antrag §24a'!T850="x",'SlNr für Antrag §24a'!U850,"**")))</f>
        <v>**</v>
      </c>
      <c r="G854" s="69" t="str">
        <f>(IF('SlNr für Antrag §24a'!AL850&lt;&gt;"",'SlNr für Antrag §24a'!AL850&amp;K854,IF(K854&lt;&gt;"",K854,IF('SlNr für Antrag §24a'!V850="X","?","**"))))</f>
        <v>**</v>
      </c>
      <c r="H854" s="131"/>
      <c r="I854" s="124"/>
      <c r="J854" s="118">
        <f>'SlNr für Antrag §24a'!AM850</f>
        <v>0</v>
      </c>
      <c r="K854" s="121"/>
      <c r="L854" s="121" t="str">
        <f>'SlNr für Antrag §24a'!AT850</f>
        <v>Ja</v>
      </c>
      <c r="M854" s="161" t="str">
        <f>'SlNr für Antrag §24a'!AV850</f>
        <v>-</v>
      </c>
      <c r="N854" s="157" t="str">
        <f>IF('SlNr für Antrag §24a'!AU850&gt;0,"Wird auto. genehmigt!","")</f>
        <v/>
      </c>
      <c r="P854" s="96" t="str">
        <f>'SlNr für Antrag §24a'!AP850</f>
        <v/>
      </c>
      <c r="R854" s="143"/>
      <c r="S854" s="143"/>
      <c r="T854" s="143"/>
      <c r="U854" s="143"/>
      <c r="V854" s="143"/>
      <c r="W854" s="143"/>
      <c r="X854" s="143"/>
      <c r="Y854" s="143"/>
      <c r="Z854" s="143"/>
      <c r="AA854" s="143"/>
    </row>
    <row r="855" spans="1:27" ht="22.8" x14ac:dyDescent="0.25">
      <c r="A855" s="70">
        <f>'SlNr für Antrag §24a'!B851</f>
        <v>51514</v>
      </c>
      <c r="B855" s="70" t="str">
        <f>'SlNr für Antrag §24a'!C851</f>
        <v>91</v>
      </c>
      <c r="C855" s="70" t="str">
        <f>IF('SlNr für Antrag §24a'!D851&lt;&gt;"",'SlNr für Antrag §24a'!D851,"")</f>
        <v>g</v>
      </c>
      <c r="D855" s="70" t="str">
        <f>'SlNr für Antrag §24a'!H851</f>
        <v>Arsentrisulfid</v>
      </c>
      <c r="E855" s="70" t="str">
        <f>'SlNr für Antrag §24a'!I851</f>
        <v>verfestigt, immobilisiert oder stabilisiert</v>
      </c>
      <c r="F855" s="69" t="str">
        <f>IF(AND('SlNr für Antrag §24a'!S851="x",'SlNr für Antrag §24a'!T851="x"),'SlNr für Antrag §24a'!U851,IF('SlNr für Antrag §24a'!S851="x","--",IF('SlNr für Antrag §24a'!T851="x",'SlNr für Antrag §24a'!U851,"**")))</f>
        <v>**</v>
      </c>
      <c r="G855" s="69" t="str">
        <f>(IF('SlNr für Antrag §24a'!AL851&lt;&gt;"",'SlNr für Antrag §24a'!AL851&amp;K855,IF(K855&lt;&gt;"",K855,IF('SlNr für Antrag §24a'!V851="X","?","**"))))</f>
        <v>**</v>
      </c>
      <c r="H855" s="131"/>
      <c r="I855" s="124"/>
      <c r="J855" s="118">
        <f>'SlNr für Antrag §24a'!AM851</f>
        <v>0</v>
      </c>
      <c r="K855" s="121"/>
      <c r="L855" s="121" t="str">
        <f>'SlNr für Antrag §24a'!AT851</f>
        <v>Ja</v>
      </c>
      <c r="M855" s="161" t="str">
        <f>'SlNr für Antrag §24a'!AV851</f>
        <v>-</v>
      </c>
      <c r="N855" s="157" t="str">
        <f>IF('SlNr für Antrag §24a'!AU851&gt;0,"Wird auto. genehmigt!","")</f>
        <v/>
      </c>
      <c r="P855" s="96" t="str">
        <f>'SlNr für Antrag §24a'!AP851</f>
        <v/>
      </c>
      <c r="R855" s="143"/>
      <c r="S855" s="143"/>
      <c r="T855" s="143"/>
      <c r="U855" s="143"/>
      <c r="V855" s="143"/>
      <c r="W855" s="143"/>
      <c r="X855" s="143"/>
      <c r="Y855" s="143"/>
      <c r="Z855" s="143"/>
      <c r="AA855" s="143"/>
    </row>
    <row r="856" spans="1:27" x14ac:dyDescent="0.25">
      <c r="A856" s="70">
        <f>'SlNr für Antrag §24a'!B852</f>
        <v>51516</v>
      </c>
      <c r="B856" s="70" t="str">
        <f>'SlNr für Antrag §24a'!C852</f>
        <v/>
      </c>
      <c r="C856" s="70" t="str">
        <f>IF('SlNr für Antrag §24a'!D852&lt;&gt;"",'SlNr für Antrag §24a'!D852,"")</f>
        <v>g</v>
      </c>
      <c r="D856" s="70" t="str">
        <f>'SlNr für Antrag §24a'!H852</f>
        <v>Brüniersalze</v>
      </c>
      <c r="E856" s="70" t="str">
        <f>'SlNr für Antrag §24a'!I852</f>
        <v xml:space="preserve"> </v>
      </c>
      <c r="F856" s="69" t="str">
        <f>IF(AND('SlNr für Antrag §24a'!S852="x",'SlNr für Antrag §24a'!T852="x"),'SlNr für Antrag §24a'!U852,IF('SlNr für Antrag §24a'!S852="x","--",IF('SlNr für Antrag §24a'!T852="x",'SlNr für Antrag §24a'!U852,"**")))</f>
        <v>**</v>
      </c>
      <c r="G856" s="69" t="str">
        <f>(IF('SlNr für Antrag §24a'!AL852&lt;&gt;"",'SlNr für Antrag §24a'!AL852&amp;K856,IF(K856&lt;&gt;"",K856,IF('SlNr für Antrag §24a'!V852="X","?","**"))))</f>
        <v>**</v>
      </c>
      <c r="H856" s="131"/>
      <c r="I856" s="124"/>
      <c r="J856" s="118">
        <f>'SlNr für Antrag §24a'!AM852</f>
        <v>0</v>
      </c>
      <c r="K856" s="121"/>
      <c r="L856" s="121" t="str">
        <f>'SlNr für Antrag §24a'!AT852</f>
        <v>Ja</v>
      </c>
      <c r="M856" s="161" t="str">
        <f>'SlNr für Antrag §24a'!AV852</f>
        <v>-</v>
      </c>
      <c r="N856" s="157" t="str">
        <f>IF('SlNr für Antrag §24a'!AU852&gt;0,"Wird auto. genehmigt!","")</f>
        <v/>
      </c>
      <c r="P856" s="96" t="str">
        <f>'SlNr für Antrag §24a'!AP852</f>
        <v/>
      </c>
      <c r="R856" s="143"/>
      <c r="S856" s="143"/>
      <c r="T856" s="143"/>
      <c r="U856" s="143"/>
      <c r="V856" s="143"/>
      <c r="W856" s="143"/>
      <c r="X856" s="143"/>
      <c r="Y856" s="143"/>
      <c r="Z856" s="143"/>
      <c r="AA856" s="143"/>
    </row>
    <row r="857" spans="1:27" x14ac:dyDescent="0.25">
      <c r="A857" s="70">
        <f>'SlNr für Antrag §24a'!B853</f>
        <v>51516</v>
      </c>
      <c r="B857" s="70" t="str">
        <f>'SlNr für Antrag §24a'!C853</f>
        <v>88</v>
      </c>
      <c r="C857" s="70" t="str">
        <f>IF('SlNr für Antrag §24a'!D853&lt;&gt;"",'SlNr für Antrag §24a'!D853,"")</f>
        <v/>
      </c>
      <c r="D857" s="70" t="str">
        <f>'SlNr für Antrag §24a'!H853</f>
        <v>Brüniersalze</v>
      </c>
      <c r="E857" s="70" t="str">
        <f>'SlNr für Antrag §24a'!I853</f>
        <v>ausgestuft</v>
      </c>
      <c r="F857" s="69" t="str">
        <f>IF(AND('SlNr für Antrag §24a'!S853="x",'SlNr für Antrag §24a'!T853="x"),'SlNr für Antrag §24a'!U853,IF('SlNr für Antrag §24a'!S853="x","--",IF('SlNr für Antrag §24a'!T853="x",'SlNr für Antrag §24a'!U853,"**")))</f>
        <v>**</v>
      </c>
      <c r="G857" s="69" t="str">
        <f>(IF('SlNr für Antrag §24a'!AL853&lt;&gt;"",'SlNr für Antrag §24a'!AL853&amp;K857,IF(K857&lt;&gt;"",K857,IF('SlNr für Antrag §24a'!V853="X","?","**"))))</f>
        <v>**</v>
      </c>
      <c r="H857" s="131"/>
      <c r="I857" s="124"/>
      <c r="J857" s="118">
        <f>'SlNr für Antrag §24a'!AM853</f>
        <v>0</v>
      </c>
      <c r="K857" s="121"/>
      <c r="L857" s="121" t="str">
        <f>'SlNr für Antrag §24a'!AT853</f>
        <v>Ja</v>
      </c>
      <c r="M857" s="161" t="str">
        <f>'SlNr für Antrag §24a'!AV853</f>
        <v>-</v>
      </c>
      <c r="N857" s="157" t="str">
        <f>IF('SlNr für Antrag §24a'!AU853&gt;0,"Wird auto. genehmigt!","")</f>
        <v/>
      </c>
      <c r="P857" s="96" t="str">
        <f>'SlNr für Antrag §24a'!AP853</f>
        <v/>
      </c>
      <c r="R857" s="143"/>
      <c r="S857" s="143"/>
      <c r="T857" s="143"/>
      <c r="U857" s="143"/>
      <c r="V857" s="143"/>
      <c r="W857" s="143"/>
      <c r="X857" s="143"/>
      <c r="Y857" s="143"/>
      <c r="Z857" s="143"/>
      <c r="AA857" s="143"/>
    </row>
    <row r="858" spans="1:27" ht="22.8" x14ac:dyDescent="0.25">
      <c r="A858" s="70">
        <f>'SlNr für Antrag §24a'!B854</f>
        <v>51516</v>
      </c>
      <c r="B858" s="70" t="str">
        <f>'SlNr für Antrag §24a'!C854</f>
        <v>91</v>
      </c>
      <c r="C858" s="70" t="str">
        <f>IF('SlNr für Antrag §24a'!D854&lt;&gt;"",'SlNr für Antrag §24a'!D854,"")</f>
        <v>g</v>
      </c>
      <c r="D858" s="70" t="str">
        <f>'SlNr für Antrag §24a'!H854</f>
        <v>Brüniersalze</v>
      </c>
      <c r="E858" s="70" t="str">
        <f>'SlNr für Antrag §24a'!I854</f>
        <v>verfestigt, immobilisiert oder stabilisiert</v>
      </c>
      <c r="F858" s="69" t="str">
        <f>IF(AND('SlNr für Antrag §24a'!S854="x",'SlNr für Antrag §24a'!T854="x"),'SlNr für Antrag §24a'!U854,IF('SlNr für Antrag §24a'!S854="x","--",IF('SlNr für Antrag §24a'!T854="x",'SlNr für Antrag §24a'!U854,"**")))</f>
        <v>**</v>
      </c>
      <c r="G858" s="69" t="str">
        <f>(IF('SlNr für Antrag §24a'!AL854&lt;&gt;"",'SlNr für Antrag §24a'!AL854&amp;K858,IF(K858&lt;&gt;"",K858,IF('SlNr für Antrag §24a'!V854="X","?","**"))))</f>
        <v>**</v>
      </c>
      <c r="H858" s="131"/>
      <c r="I858" s="124"/>
      <c r="J858" s="118">
        <f>'SlNr für Antrag §24a'!AM854</f>
        <v>0</v>
      </c>
      <c r="K858" s="121"/>
      <c r="L858" s="121" t="str">
        <f>'SlNr für Antrag §24a'!AT854</f>
        <v>Ja</v>
      </c>
      <c r="M858" s="161" t="str">
        <f>'SlNr für Antrag §24a'!AV854</f>
        <v>-</v>
      </c>
      <c r="N858" s="157" t="str">
        <f>IF('SlNr für Antrag §24a'!AU854&gt;0,"Wird auto. genehmigt!","")</f>
        <v/>
      </c>
      <c r="P858" s="96" t="str">
        <f>'SlNr für Antrag §24a'!AP854</f>
        <v/>
      </c>
      <c r="R858" s="143"/>
      <c r="S858" s="143"/>
      <c r="T858" s="143"/>
      <c r="U858" s="143"/>
      <c r="V858" s="143"/>
      <c r="W858" s="143"/>
      <c r="X858" s="143"/>
      <c r="Y858" s="143"/>
      <c r="Z858" s="143"/>
      <c r="AA858" s="143"/>
    </row>
    <row r="859" spans="1:27" x14ac:dyDescent="0.25">
      <c r="A859" s="70">
        <f>'SlNr für Antrag §24a'!B855</f>
        <v>51517</v>
      </c>
      <c r="B859" s="70" t="str">
        <f>'SlNr für Antrag §24a'!C855</f>
        <v/>
      </c>
      <c r="C859" s="70" t="str">
        <f>IF('SlNr für Antrag §24a'!D855&lt;&gt;"",'SlNr für Antrag §24a'!D855,"")</f>
        <v/>
      </c>
      <c r="D859" s="70" t="str">
        <f>'SlNr für Antrag §24a'!H855</f>
        <v>Natriumsulfat (Glaubersalz)</v>
      </c>
      <c r="E859" s="70" t="str">
        <f>'SlNr für Antrag §24a'!I855</f>
        <v xml:space="preserve"> </v>
      </c>
      <c r="F859" s="69" t="str">
        <f>IF(AND('SlNr für Antrag §24a'!S855="x",'SlNr für Antrag §24a'!T855="x"),'SlNr für Antrag §24a'!U855,IF('SlNr für Antrag §24a'!S855="x","--",IF('SlNr für Antrag §24a'!T855="x",'SlNr für Antrag §24a'!U855,"**")))</f>
        <v>--</v>
      </c>
      <c r="G859" s="69" t="str">
        <f>(IF('SlNr für Antrag §24a'!AL855&lt;&gt;"",'SlNr für Antrag §24a'!AL855&amp;K859,IF(K859&lt;&gt;"",K859,IF('SlNr für Antrag §24a'!V855="X","?","**"))))</f>
        <v>**</v>
      </c>
      <c r="H859" s="131"/>
      <c r="I859" s="124"/>
      <c r="J859" s="118">
        <f>'SlNr für Antrag §24a'!AM855</f>
        <v>0</v>
      </c>
      <c r="K859" s="121"/>
      <c r="L859" s="121" t="str">
        <f>'SlNr für Antrag §24a'!AT855</f>
        <v>Nein</v>
      </c>
      <c r="M859" s="161" t="str">
        <f>'SlNr für Antrag §24a'!AV855</f>
        <v>-</v>
      </c>
      <c r="N859" s="157" t="str">
        <f>IF('SlNr für Antrag §24a'!AU855&gt;0,"Wird auto. genehmigt!","")</f>
        <v/>
      </c>
      <c r="P859" s="96" t="str">
        <f>'SlNr für Antrag §24a'!AP855</f>
        <v>X</v>
      </c>
      <c r="R859" s="143"/>
      <c r="S859" s="143"/>
      <c r="T859" s="143"/>
      <c r="U859" s="143"/>
      <c r="V859" s="143"/>
      <c r="W859" s="143"/>
      <c r="X859" s="143"/>
      <c r="Y859" s="143"/>
      <c r="Z859" s="143"/>
      <c r="AA859" s="143"/>
    </row>
    <row r="860" spans="1:27" ht="22.8" x14ac:dyDescent="0.25">
      <c r="A860" s="70">
        <f>'SlNr für Antrag §24a'!B856</f>
        <v>51517</v>
      </c>
      <c r="B860" s="70" t="str">
        <f>'SlNr für Antrag §24a'!C856</f>
        <v>91</v>
      </c>
      <c r="C860" s="70" t="str">
        <f>IF('SlNr für Antrag §24a'!D856&lt;&gt;"",'SlNr für Antrag §24a'!D856,"")</f>
        <v/>
      </c>
      <c r="D860" s="70" t="str">
        <f>'SlNr für Antrag §24a'!H856</f>
        <v>Natriumsulfat (Glaubersalz)</v>
      </c>
      <c r="E860" s="70" t="str">
        <f>'SlNr für Antrag §24a'!I856</f>
        <v>verfestigt, immobilisiert oder stabilisiert</v>
      </c>
      <c r="F860" s="69" t="str">
        <f>IF(AND('SlNr für Antrag §24a'!S856="x",'SlNr für Antrag §24a'!T856="x"),'SlNr für Antrag §24a'!U856,IF('SlNr für Antrag §24a'!S856="x","--",IF('SlNr für Antrag §24a'!T856="x",'SlNr für Antrag §24a'!U856,"**")))</f>
        <v>**</v>
      </c>
      <c r="G860" s="69" t="str">
        <f>(IF('SlNr für Antrag §24a'!AL856&lt;&gt;"",'SlNr für Antrag §24a'!AL856&amp;K860,IF(K860&lt;&gt;"",K860,IF('SlNr für Antrag §24a'!V856="X","?","**"))))</f>
        <v>**</v>
      </c>
      <c r="H860" s="131"/>
      <c r="I860" s="124"/>
      <c r="J860" s="118">
        <f>'SlNr für Antrag §24a'!AM856</f>
        <v>0</v>
      </c>
      <c r="K860" s="121"/>
      <c r="L860" s="121" t="str">
        <f>'SlNr für Antrag §24a'!AT856</f>
        <v>Ja</v>
      </c>
      <c r="M860" s="161" t="str">
        <f>'SlNr für Antrag §24a'!AV856</f>
        <v>-</v>
      </c>
      <c r="N860" s="157" t="str">
        <f>IF('SlNr für Antrag §24a'!AU856&gt;0,"Wird auto. genehmigt!","")</f>
        <v/>
      </c>
      <c r="P860" s="96" t="str">
        <f>'SlNr für Antrag §24a'!AP856</f>
        <v/>
      </c>
      <c r="R860" s="143"/>
      <c r="S860" s="143"/>
      <c r="T860" s="143"/>
      <c r="U860" s="143"/>
      <c r="V860" s="143"/>
      <c r="W860" s="143"/>
      <c r="X860" s="143"/>
      <c r="Y860" s="143"/>
      <c r="Z860" s="143"/>
      <c r="AA860" s="143"/>
    </row>
    <row r="861" spans="1:27" x14ac:dyDescent="0.25">
      <c r="A861" s="70">
        <f>'SlNr für Antrag §24a'!B857</f>
        <v>51518</v>
      </c>
      <c r="B861" s="70" t="str">
        <f>'SlNr für Antrag §24a'!C857</f>
        <v/>
      </c>
      <c r="C861" s="70" t="str">
        <f>IF('SlNr für Antrag §24a'!D857&lt;&gt;"",'SlNr für Antrag §24a'!D857,"")</f>
        <v/>
      </c>
      <c r="D861" s="70" t="str">
        <f>'SlNr für Antrag §24a'!H857</f>
        <v>Natriumbromid</v>
      </c>
      <c r="E861" s="70" t="str">
        <f>'SlNr für Antrag §24a'!I857</f>
        <v xml:space="preserve"> </v>
      </c>
      <c r="F861" s="69" t="str">
        <f>IF(AND('SlNr für Antrag §24a'!S857="x",'SlNr für Antrag §24a'!T857="x"),'SlNr für Antrag §24a'!U857,IF('SlNr für Antrag §24a'!S857="x","--",IF('SlNr für Antrag §24a'!T857="x",'SlNr für Antrag §24a'!U857,"**")))</f>
        <v>--</v>
      </c>
      <c r="G861" s="69" t="str">
        <f>(IF('SlNr für Antrag §24a'!AL857&lt;&gt;"",'SlNr für Antrag §24a'!AL857&amp;K861,IF(K861&lt;&gt;"",K861,IF('SlNr für Antrag §24a'!V857="X","?","**"))))</f>
        <v>**</v>
      </c>
      <c r="H861" s="131"/>
      <c r="I861" s="124"/>
      <c r="J861" s="118">
        <f>'SlNr für Antrag §24a'!AM857</f>
        <v>0</v>
      </c>
      <c r="K861" s="121"/>
      <c r="L861" s="121" t="str">
        <f>'SlNr für Antrag §24a'!AT857</f>
        <v>Nein</v>
      </c>
      <c r="M861" s="161" t="str">
        <f>'SlNr für Antrag §24a'!AV857</f>
        <v>-</v>
      </c>
      <c r="N861" s="157" t="str">
        <f>IF('SlNr für Antrag §24a'!AU857&gt;0,"Wird auto. genehmigt!","")</f>
        <v/>
      </c>
      <c r="P861" s="96" t="str">
        <f>'SlNr für Antrag §24a'!AP857</f>
        <v>X</v>
      </c>
      <c r="R861" s="143"/>
      <c r="S861" s="143"/>
      <c r="T861" s="143"/>
      <c r="U861" s="143"/>
      <c r="V861" s="143"/>
      <c r="W861" s="143"/>
      <c r="X861" s="143"/>
      <c r="Y861" s="143"/>
      <c r="Z861" s="143"/>
      <c r="AA861" s="143"/>
    </row>
    <row r="862" spans="1:27" ht="22.8" x14ac:dyDescent="0.25">
      <c r="A862" s="70">
        <f>'SlNr für Antrag §24a'!B858</f>
        <v>51518</v>
      </c>
      <c r="B862" s="70" t="str">
        <f>'SlNr für Antrag §24a'!C858</f>
        <v>91</v>
      </c>
      <c r="C862" s="70" t="str">
        <f>IF('SlNr für Antrag §24a'!D858&lt;&gt;"",'SlNr für Antrag §24a'!D858,"")</f>
        <v/>
      </c>
      <c r="D862" s="70" t="str">
        <f>'SlNr für Antrag §24a'!H858</f>
        <v>Natriumbromid</v>
      </c>
      <c r="E862" s="70" t="str">
        <f>'SlNr für Antrag §24a'!I858</f>
        <v>verfestigt, immobilisiert oder stabilisiert</v>
      </c>
      <c r="F862" s="69" t="str">
        <f>IF(AND('SlNr für Antrag §24a'!S858="x",'SlNr für Antrag §24a'!T858="x"),'SlNr für Antrag §24a'!U858,IF('SlNr für Antrag §24a'!S858="x","--",IF('SlNr für Antrag §24a'!T858="x",'SlNr für Antrag §24a'!U858,"**")))</f>
        <v>**</v>
      </c>
      <c r="G862" s="69" t="str">
        <f>(IF('SlNr für Antrag §24a'!AL858&lt;&gt;"",'SlNr für Antrag §24a'!AL858&amp;K862,IF(K862&lt;&gt;"",K862,IF('SlNr für Antrag §24a'!V858="X","?","**"))))</f>
        <v>**</v>
      </c>
      <c r="H862" s="131"/>
      <c r="I862" s="124"/>
      <c r="J862" s="118">
        <f>'SlNr für Antrag §24a'!AM858</f>
        <v>0</v>
      </c>
      <c r="K862" s="121"/>
      <c r="L862" s="121" t="str">
        <f>'SlNr für Antrag §24a'!AT858</f>
        <v>Ja</v>
      </c>
      <c r="M862" s="161" t="str">
        <f>'SlNr für Antrag §24a'!AV858</f>
        <v>-</v>
      </c>
      <c r="N862" s="157" t="str">
        <f>IF('SlNr für Antrag §24a'!AU858&gt;0,"Wird auto. genehmigt!","")</f>
        <v/>
      </c>
      <c r="P862" s="96" t="str">
        <f>'SlNr für Antrag §24a'!AP858</f>
        <v/>
      </c>
      <c r="R862" s="143"/>
      <c r="S862" s="143"/>
      <c r="T862" s="143"/>
      <c r="U862" s="143"/>
      <c r="V862" s="143"/>
      <c r="W862" s="143"/>
      <c r="X862" s="143"/>
      <c r="Y862" s="143"/>
      <c r="Z862" s="143"/>
      <c r="AA862" s="143"/>
    </row>
    <row r="863" spans="1:27" x14ac:dyDescent="0.25">
      <c r="A863" s="70">
        <f>'SlNr für Antrag §24a'!B859</f>
        <v>51519</v>
      </c>
      <c r="B863" s="70" t="str">
        <f>'SlNr für Antrag §24a'!C859</f>
        <v/>
      </c>
      <c r="C863" s="70" t="str">
        <f>IF('SlNr für Antrag §24a'!D859&lt;&gt;"",'SlNr für Antrag §24a'!D859,"")</f>
        <v>g</v>
      </c>
      <c r="D863" s="70" t="str">
        <f>'SlNr für Antrag §24a'!H859</f>
        <v>Eisenchlorid</v>
      </c>
      <c r="E863" s="70" t="str">
        <f>'SlNr für Antrag §24a'!I859</f>
        <v xml:space="preserve"> </v>
      </c>
      <c r="F863" s="69" t="str">
        <f>IF(AND('SlNr für Antrag §24a'!S859="x",'SlNr für Antrag §24a'!T859="x"),'SlNr für Antrag §24a'!U859,IF('SlNr für Antrag §24a'!S859="x","--",IF('SlNr für Antrag §24a'!T859="x",'SlNr für Antrag §24a'!U859,"**")))</f>
        <v>**</v>
      </c>
      <c r="G863" s="69" t="str">
        <f>(IF('SlNr für Antrag §24a'!AL859&lt;&gt;"",'SlNr für Antrag §24a'!AL859&amp;K863,IF(K863&lt;&gt;"",K863,IF('SlNr für Antrag §24a'!V859="X","?","**"))))</f>
        <v>**</v>
      </c>
      <c r="H863" s="131"/>
      <c r="I863" s="124"/>
      <c r="J863" s="118">
        <f>'SlNr für Antrag §24a'!AM859</f>
        <v>0</v>
      </c>
      <c r="K863" s="121"/>
      <c r="L863" s="121" t="str">
        <f>'SlNr für Antrag §24a'!AT859</f>
        <v>Ja</v>
      </c>
      <c r="M863" s="161" t="str">
        <f>'SlNr für Antrag §24a'!AV859</f>
        <v>-</v>
      </c>
      <c r="N863" s="157" t="str">
        <f>IF('SlNr für Antrag §24a'!AU859&gt;0,"Wird auto. genehmigt!","")</f>
        <v/>
      </c>
      <c r="P863" s="96" t="str">
        <f>'SlNr für Antrag §24a'!AP859</f>
        <v/>
      </c>
      <c r="R863" s="143"/>
      <c r="S863" s="143"/>
      <c r="T863" s="143"/>
      <c r="U863" s="143"/>
      <c r="V863" s="143"/>
      <c r="W863" s="143"/>
      <c r="X863" s="143"/>
      <c r="Y863" s="143"/>
      <c r="Z863" s="143"/>
      <c r="AA863" s="143"/>
    </row>
    <row r="864" spans="1:27" ht="22.8" x14ac:dyDescent="0.25">
      <c r="A864" s="70">
        <f>'SlNr für Antrag §24a'!B860</f>
        <v>51519</v>
      </c>
      <c r="B864" s="70" t="str">
        <f>'SlNr für Antrag §24a'!C860</f>
        <v>91</v>
      </c>
      <c r="C864" s="70" t="str">
        <f>IF('SlNr für Antrag §24a'!D860&lt;&gt;"",'SlNr für Antrag §24a'!D860,"")</f>
        <v>g</v>
      </c>
      <c r="D864" s="70" t="str">
        <f>'SlNr für Antrag §24a'!H860</f>
        <v>Eisenchlorid</v>
      </c>
      <c r="E864" s="70" t="str">
        <f>'SlNr für Antrag §24a'!I860</f>
        <v>verfestigt, immobilisiert oder stabilisiert</v>
      </c>
      <c r="F864" s="69" t="str">
        <f>IF(AND('SlNr für Antrag §24a'!S860="x",'SlNr für Antrag §24a'!T860="x"),'SlNr für Antrag §24a'!U860,IF('SlNr für Antrag §24a'!S860="x","--",IF('SlNr für Antrag §24a'!T860="x",'SlNr für Antrag §24a'!U860,"**")))</f>
        <v>**</v>
      </c>
      <c r="G864" s="69" t="str">
        <f>(IF('SlNr für Antrag §24a'!AL860&lt;&gt;"",'SlNr für Antrag §24a'!AL860&amp;K864,IF(K864&lt;&gt;"",K864,IF('SlNr für Antrag §24a'!V860="X","?","**"))))</f>
        <v>**</v>
      </c>
      <c r="H864" s="131"/>
      <c r="I864" s="124"/>
      <c r="J864" s="118">
        <f>'SlNr für Antrag §24a'!AM860</f>
        <v>0</v>
      </c>
      <c r="K864" s="121"/>
      <c r="L864" s="121" t="str">
        <f>'SlNr für Antrag §24a'!AT860</f>
        <v>Ja</v>
      </c>
      <c r="M864" s="161" t="str">
        <f>'SlNr für Antrag §24a'!AV860</f>
        <v>-</v>
      </c>
      <c r="N864" s="157" t="str">
        <f>IF('SlNr für Antrag §24a'!AU860&gt;0,"Wird auto. genehmigt!","")</f>
        <v/>
      </c>
      <c r="P864" s="96" t="str">
        <f>'SlNr für Antrag §24a'!AP860</f>
        <v/>
      </c>
      <c r="R864" s="143"/>
      <c r="S864" s="143"/>
      <c r="T864" s="143"/>
      <c r="U864" s="143"/>
      <c r="V864" s="143"/>
      <c r="W864" s="143"/>
      <c r="X864" s="143"/>
      <c r="Y864" s="143"/>
      <c r="Z864" s="143"/>
      <c r="AA864" s="143"/>
    </row>
    <row r="865" spans="1:27" x14ac:dyDescent="0.25">
      <c r="A865" s="70">
        <f>'SlNr für Antrag §24a'!B861</f>
        <v>51520</v>
      </c>
      <c r="B865" s="70" t="str">
        <f>'SlNr für Antrag §24a'!C861</f>
        <v/>
      </c>
      <c r="C865" s="70" t="str">
        <f>IF('SlNr für Antrag §24a'!D861&lt;&gt;"",'SlNr für Antrag §24a'!D861,"")</f>
        <v>g</v>
      </c>
      <c r="D865" s="70" t="str">
        <f>'SlNr für Antrag §24a'!H861</f>
        <v>Eisensulfat</v>
      </c>
      <c r="E865" s="70" t="str">
        <f>'SlNr für Antrag §24a'!I861</f>
        <v xml:space="preserve"> </v>
      </c>
      <c r="F865" s="69" t="str">
        <f>IF(AND('SlNr für Antrag §24a'!S861="x",'SlNr für Antrag §24a'!T861="x"),'SlNr für Antrag §24a'!U861,IF('SlNr für Antrag §24a'!S861="x","--",IF('SlNr für Antrag §24a'!T861="x",'SlNr für Antrag §24a'!U861,"**")))</f>
        <v>**</v>
      </c>
      <c r="G865" s="69" t="str">
        <f>(IF('SlNr für Antrag §24a'!AL861&lt;&gt;"",'SlNr für Antrag §24a'!AL861&amp;K865,IF(K865&lt;&gt;"",K865,IF('SlNr für Antrag §24a'!V861="X","?","**"))))</f>
        <v>**</v>
      </c>
      <c r="H865" s="131"/>
      <c r="I865" s="124"/>
      <c r="J865" s="118">
        <f>'SlNr für Antrag §24a'!AM861</f>
        <v>0</v>
      </c>
      <c r="K865" s="121"/>
      <c r="L865" s="121" t="str">
        <f>'SlNr für Antrag §24a'!AT861</f>
        <v>Ja</v>
      </c>
      <c r="M865" s="161" t="str">
        <f>'SlNr für Antrag §24a'!AV861</f>
        <v>-</v>
      </c>
      <c r="N865" s="157" t="str">
        <f>IF('SlNr für Antrag §24a'!AU861&gt;0,"Wird auto. genehmigt!","")</f>
        <v/>
      </c>
      <c r="P865" s="96" t="str">
        <f>'SlNr für Antrag §24a'!AP861</f>
        <v/>
      </c>
      <c r="R865" s="143"/>
      <c r="S865" s="143"/>
      <c r="T865" s="143"/>
      <c r="U865" s="143"/>
      <c r="V865" s="143"/>
      <c r="W865" s="143"/>
      <c r="X865" s="143"/>
      <c r="Y865" s="143"/>
      <c r="Z865" s="143"/>
      <c r="AA865" s="143"/>
    </row>
    <row r="866" spans="1:27" ht="22.8" x14ac:dyDescent="0.25">
      <c r="A866" s="70">
        <f>'SlNr für Antrag §24a'!B862</f>
        <v>51520</v>
      </c>
      <c r="B866" s="70" t="str">
        <f>'SlNr für Antrag §24a'!C862</f>
        <v>91</v>
      </c>
      <c r="C866" s="70" t="str">
        <f>IF('SlNr für Antrag §24a'!D862&lt;&gt;"",'SlNr für Antrag §24a'!D862,"")</f>
        <v>g</v>
      </c>
      <c r="D866" s="70" t="str">
        <f>'SlNr für Antrag §24a'!H862</f>
        <v>Eisensulfat</v>
      </c>
      <c r="E866" s="70" t="str">
        <f>'SlNr für Antrag §24a'!I862</f>
        <v>verfestigt, immobilisiert oder stabilisiert</v>
      </c>
      <c r="F866" s="69" t="str">
        <f>IF(AND('SlNr für Antrag §24a'!S862="x",'SlNr für Antrag §24a'!T862="x"),'SlNr für Antrag §24a'!U862,IF('SlNr für Antrag §24a'!S862="x","--",IF('SlNr für Antrag §24a'!T862="x",'SlNr für Antrag §24a'!U862,"**")))</f>
        <v>**</v>
      </c>
      <c r="G866" s="69" t="str">
        <f>(IF('SlNr für Antrag §24a'!AL862&lt;&gt;"",'SlNr für Antrag §24a'!AL862&amp;K866,IF(K866&lt;&gt;"",K866,IF('SlNr für Antrag §24a'!V862="X","?","**"))))</f>
        <v>**</v>
      </c>
      <c r="H866" s="131"/>
      <c r="I866" s="124"/>
      <c r="J866" s="118">
        <f>'SlNr für Antrag §24a'!AM862</f>
        <v>0</v>
      </c>
      <c r="K866" s="121"/>
      <c r="L866" s="121" t="str">
        <f>'SlNr für Antrag §24a'!AT862</f>
        <v>Ja</v>
      </c>
      <c r="M866" s="161" t="str">
        <f>'SlNr für Antrag §24a'!AV862</f>
        <v>-</v>
      </c>
      <c r="N866" s="157" t="str">
        <f>IF('SlNr für Antrag §24a'!AU862&gt;0,"Wird auto. genehmigt!","")</f>
        <v/>
      </c>
      <c r="P866" s="96" t="str">
        <f>'SlNr für Antrag §24a'!AP862</f>
        <v/>
      </c>
      <c r="R866" s="143"/>
      <c r="S866" s="143"/>
      <c r="T866" s="143"/>
      <c r="U866" s="143"/>
      <c r="V866" s="143"/>
      <c r="W866" s="143"/>
      <c r="X866" s="143"/>
      <c r="Y866" s="143"/>
      <c r="Z866" s="143"/>
      <c r="AA866" s="143"/>
    </row>
    <row r="867" spans="1:27" x14ac:dyDescent="0.25">
      <c r="A867" s="70">
        <f>'SlNr für Antrag §24a'!B863</f>
        <v>51521</v>
      </c>
      <c r="B867" s="70" t="str">
        <f>'SlNr für Antrag §24a'!C863</f>
        <v/>
      </c>
      <c r="C867" s="70" t="str">
        <f>IF('SlNr für Antrag §24a'!D863&lt;&gt;"",'SlNr für Antrag §24a'!D863,"")</f>
        <v>g</v>
      </c>
      <c r="D867" s="70" t="str">
        <f>'SlNr für Antrag §24a'!H863</f>
        <v>Bleisulfat</v>
      </c>
      <c r="E867" s="70" t="str">
        <f>'SlNr für Antrag §24a'!I863</f>
        <v xml:space="preserve"> </v>
      </c>
      <c r="F867" s="69" t="str">
        <f>IF(AND('SlNr für Antrag §24a'!S863="x",'SlNr für Antrag §24a'!T863="x"),'SlNr für Antrag §24a'!U863,IF('SlNr für Antrag §24a'!S863="x","--",IF('SlNr für Antrag §24a'!T863="x",'SlNr für Antrag §24a'!U863,"**")))</f>
        <v>**</v>
      </c>
      <c r="G867" s="69" t="str">
        <f>(IF('SlNr für Antrag §24a'!AL863&lt;&gt;"",'SlNr für Antrag §24a'!AL863&amp;K867,IF(K867&lt;&gt;"",K867,IF('SlNr für Antrag §24a'!V863="X","?","**"))))</f>
        <v>**</v>
      </c>
      <c r="H867" s="131"/>
      <c r="I867" s="124"/>
      <c r="J867" s="118">
        <f>'SlNr für Antrag §24a'!AM863</f>
        <v>0</v>
      </c>
      <c r="K867" s="121"/>
      <c r="L867" s="121" t="str">
        <f>'SlNr für Antrag §24a'!AT863</f>
        <v>Ja</v>
      </c>
      <c r="M867" s="161" t="str">
        <f>'SlNr für Antrag §24a'!AV863</f>
        <v>-</v>
      </c>
      <c r="N867" s="157" t="str">
        <f>IF('SlNr für Antrag §24a'!AU863&gt;0,"Wird auto. genehmigt!","")</f>
        <v/>
      </c>
      <c r="P867" s="96" t="str">
        <f>'SlNr für Antrag §24a'!AP863</f>
        <v/>
      </c>
      <c r="R867" s="143"/>
      <c r="S867" s="143"/>
      <c r="T867" s="143"/>
      <c r="U867" s="143"/>
      <c r="V867" s="143"/>
      <c r="W867" s="143"/>
      <c r="X867" s="143"/>
      <c r="Y867" s="143"/>
      <c r="Z867" s="143"/>
      <c r="AA867" s="143"/>
    </row>
    <row r="868" spans="1:27" ht="22.8" x14ac:dyDescent="0.25">
      <c r="A868" s="70">
        <f>'SlNr für Antrag §24a'!B864</f>
        <v>51521</v>
      </c>
      <c r="B868" s="70" t="str">
        <f>'SlNr für Antrag §24a'!C864</f>
        <v>91</v>
      </c>
      <c r="C868" s="70" t="str">
        <f>IF('SlNr für Antrag §24a'!D864&lt;&gt;"",'SlNr für Antrag §24a'!D864,"")</f>
        <v>g</v>
      </c>
      <c r="D868" s="70" t="str">
        <f>'SlNr für Antrag §24a'!H864</f>
        <v>Bleisulfat</v>
      </c>
      <c r="E868" s="70" t="str">
        <f>'SlNr für Antrag §24a'!I864</f>
        <v>verfestigt, immobilisiert oder stabilisiert</v>
      </c>
      <c r="F868" s="69" t="str">
        <f>IF(AND('SlNr für Antrag §24a'!S864="x",'SlNr für Antrag §24a'!T864="x"),'SlNr für Antrag §24a'!U864,IF('SlNr für Antrag §24a'!S864="x","--",IF('SlNr für Antrag §24a'!T864="x",'SlNr für Antrag §24a'!U864,"**")))</f>
        <v>**</v>
      </c>
      <c r="G868" s="69" t="str">
        <f>(IF('SlNr für Antrag §24a'!AL864&lt;&gt;"",'SlNr für Antrag §24a'!AL864&amp;K868,IF(K868&lt;&gt;"",K868,IF('SlNr für Antrag §24a'!V864="X","?","**"))))</f>
        <v>**</v>
      </c>
      <c r="H868" s="131"/>
      <c r="I868" s="124"/>
      <c r="J868" s="118">
        <f>'SlNr für Antrag §24a'!AM864</f>
        <v>0</v>
      </c>
      <c r="K868" s="121"/>
      <c r="L868" s="121" t="str">
        <f>'SlNr für Antrag §24a'!AT864</f>
        <v>Ja</v>
      </c>
      <c r="M868" s="161" t="str">
        <f>'SlNr für Antrag §24a'!AV864</f>
        <v>-</v>
      </c>
      <c r="N868" s="157" t="str">
        <f>IF('SlNr für Antrag §24a'!AU864&gt;0,"Wird auto. genehmigt!","")</f>
        <v/>
      </c>
      <c r="P868" s="96" t="str">
        <f>'SlNr für Antrag §24a'!AP864</f>
        <v/>
      </c>
      <c r="R868" s="143"/>
      <c r="S868" s="143"/>
      <c r="T868" s="143"/>
      <c r="U868" s="143"/>
      <c r="V868" s="143"/>
      <c r="W868" s="143"/>
      <c r="X868" s="143"/>
      <c r="Y868" s="143"/>
      <c r="Z868" s="143"/>
      <c r="AA868" s="143"/>
    </row>
    <row r="869" spans="1:27" x14ac:dyDescent="0.25">
      <c r="A869" s="70">
        <f>'SlNr für Antrag §24a'!B865</f>
        <v>51523</v>
      </c>
      <c r="B869" s="70" t="str">
        <f>'SlNr für Antrag §24a'!C865</f>
        <v/>
      </c>
      <c r="C869" s="70" t="str">
        <f>IF('SlNr für Antrag §24a'!D865&lt;&gt;"",'SlNr für Antrag §24a'!D865,"")</f>
        <v/>
      </c>
      <c r="D869" s="70" t="str">
        <f>'SlNr für Antrag §24a'!H865</f>
        <v>Natriumchlorid</v>
      </c>
      <c r="E869" s="70" t="str">
        <f>'SlNr für Antrag §24a'!I865</f>
        <v xml:space="preserve"> </v>
      </c>
      <c r="F869" s="69" t="str">
        <f>IF(AND('SlNr für Antrag §24a'!S865="x",'SlNr für Antrag §24a'!T865="x"),'SlNr für Antrag §24a'!U865,IF('SlNr für Antrag §24a'!S865="x","--",IF('SlNr für Antrag §24a'!T865="x",'SlNr für Antrag §24a'!U865,"**")))</f>
        <v>--</v>
      </c>
      <c r="G869" s="69" t="str">
        <f>(IF('SlNr für Antrag §24a'!AL865&lt;&gt;"",'SlNr für Antrag §24a'!AL865&amp;K869,IF(K869&lt;&gt;"",K869,IF('SlNr für Antrag §24a'!V865="X","?","**"))))</f>
        <v>**</v>
      </c>
      <c r="H869" s="131"/>
      <c r="I869" s="124"/>
      <c r="J869" s="118">
        <f>'SlNr für Antrag §24a'!AM865</f>
        <v>0</v>
      </c>
      <c r="K869" s="121"/>
      <c r="L869" s="121" t="str">
        <f>'SlNr für Antrag §24a'!AT865</f>
        <v>Nein</v>
      </c>
      <c r="M869" s="161" t="str">
        <f>'SlNr für Antrag §24a'!AV865</f>
        <v>-</v>
      </c>
      <c r="N869" s="157" t="str">
        <f>IF('SlNr für Antrag §24a'!AU865&gt;0,"Wird auto. genehmigt!","")</f>
        <v/>
      </c>
      <c r="P869" s="96" t="str">
        <f>'SlNr für Antrag §24a'!AP865</f>
        <v>X</v>
      </c>
      <c r="R869" s="143"/>
      <c r="S869" s="143"/>
      <c r="T869" s="143"/>
      <c r="U869" s="143"/>
      <c r="V869" s="143"/>
      <c r="W869" s="143"/>
      <c r="X869" s="143"/>
      <c r="Y869" s="143"/>
      <c r="Z869" s="143"/>
      <c r="AA869" s="143"/>
    </row>
    <row r="870" spans="1:27" ht="22.8" x14ac:dyDescent="0.25">
      <c r="A870" s="70">
        <f>'SlNr für Antrag §24a'!B866</f>
        <v>51523</v>
      </c>
      <c r="B870" s="70" t="str">
        <f>'SlNr für Antrag §24a'!C866</f>
        <v>91</v>
      </c>
      <c r="C870" s="70" t="str">
        <f>IF('SlNr für Antrag §24a'!D866&lt;&gt;"",'SlNr für Antrag §24a'!D866,"")</f>
        <v/>
      </c>
      <c r="D870" s="70" t="str">
        <f>'SlNr für Antrag §24a'!H866</f>
        <v>Natriumchlorid</v>
      </c>
      <c r="E870" s="70" t="str">
        <f>'SlNr für Antrag §24a'!I866</f>
        <v>verfestigt, immobilisiert oder stabilisiert</v>
      </c>
      <c r="F870" s="69" t="str">
        <f>IF(AND('SlNr für Antrag §24a'!S866="x",'SlNr für Antrag §24a'!T866="x"),'SlNr für Antrag §24a'!U866,IF('SlNr für Antrag §24a'!S866="x","--",IF('SlNr für Antrag §24a'!T866="x",'SlNr für Antrag §24a'!U866,"**")))</f>
        <v>**</v>
      </c>
      <c r="G870" s="69" t="str">
        <f>(IF('SlNr für Antrag §24a'!AL866&lt;&gt;"",'SlNr für Antrag §24a'!AL866&amp;K870,IF(K870&lt;&gt;"",K870,IF('SlNr für Antrag §24a'!V866="X","?","**"))))</f>
        <v>**</v>
      </c>
      <c r="H870" s="131"/>
      <c r="I870" s="124"/>
      <c r="J870" s="118">
        <f>'SlNr für Antrag §24a'!AM866</f>
        <v>0</v>
      </c>
      <c r="K870" s="121"/>
      <c r="L870" s="121" t="str">
        <f>'SlNr für Antrag §24a'!AT866</f>
        <v>Ja</v>
      </c>
      <c r="M870" s="161" t="str">
        <f>'SlNr für Antrag §24a'!AV866</f>
        <v>-</v>
      </c>
      <c r="N870" s="157" t="str">
        <f>IF('SlNr für Antrag §24a'!AU866&gt;0,"Wird auto. genehmigt!","")</f>
        <v/>
      </c>
      <c r="P870" s="96" t="str">
        <f>'SlNr für Antrag §24a'!AP866</f>
        <v/>
      </c>
      <c r="R870" s="143"/>
      <c r="S870" s="143"/>
      <c r="T870" s="143"/>
      <c r="U870" s="143"/>
      <c r="V870" s="143"/>
      <c r="W870" s="143"/>
      <c r="X870" s="143"/>
      <c r="Y870" s="143"/>
      <c r="Z870" s="143"/>
      <c r="AA870" s="143"/>
    </row>
    <row r="871" spans="1:27" x14ac:dyDescent="0.25">
      <c r="A871" s="70">
        <f>'SlNr für Antrag §24a'!B867</f>
        <v>51524</v>
      </c>
      <c r="B871" s="70" t="str">
        <f>'SlNr für Antrag §24a'!C867</f>
        <v/>
      </c>
      <c r="C871" s="70" t="str">
        <f>IF('SlNr für Antrag §24a'!D867&lt;&gt;"",'SlNr für Antrag §24a'!D867,"")</f>
        <v>g</v>
      </c>
      <c r="D871" s="70" t="str">
        <f>'SlNr für Antrag §24a'!H867</f>
        <v>Bleisalze</v>
      </c>
      <c r="E871" s="70" t="str">
        <f>'SlNr für Antrag §24a'!I867</f>
        <v xml:space="preserve"> </v>
      </c>
      <c r="F871" s="69" t="str">
        <f>IF(AND('SlNr für Antrag §24a'!S867="x",'SlNr für Antrag §24a'!T867="x"),'SlNr für Antrag §24a'!U867,IF('SlNr für Antrag §24a'!S867="x","--",IF('SlNr für Antrag §24a'!T867="x",'SlNr für Antrag §24a'!U867,"**")))</f>
        <v>**</v>
      </c>
      <c r="G871" s="69" t="str">
        <f>(IF('SlNr für Antrag §24a'!AL867&lt;&gt;"",'SlNr für Antrag §24a'!AL867&amp;K871,IF(K871&lt;&gt;"",K871,IF('SlNr für Antrag §24a'!V867="X","?","**"))))</f>
        <v>**</v>
      </c>
      <c r="H871" s="131"/>
      <c r="I871" s="124"/>
      <c r="J871" s="118">
        <f>'SlNr für Antrag §24a'!AM867</f>
        <v>0</v>
      </c>
      <c r="K871" s="121"/>
      <c r="L871" s="121" t="str">
        <f>'SlNr für Antrag §24a'!AT867</f>
        <v>Ja</v>
      </c>
      <c r="M871" s="161" t="str">
        <f>'SlNr für Antrag §24a'!AV867</f>
        <v>-</v>
      </c>
      <c r="N871" s="157" t="str">
        <f>IF('SlNr für Antrag §24a'!AU867&gt;0,"Wird auto. genehmigt!","")</f>
        <v/>
      </c>
      <c r="P871" s="96" t="str">
        <f>'SlNr für Antrag §24a'!AP867</f>
        <v/>
      </c>
      <c r="R871" s="143"/>
      <c r="S871" s="143"/>
      <c r="T871" s="143"/>
      <c r="U871" s="143"/>
      <c r="V871" s="143"/>
      <c r="W871" s="143"/>
      <c r="X871" s="143"/>
      <c r="Y871" s="143"/>
      <c r="Z871" s="143"/>
      <c r="AA871" s="143"/>
    </row>
    <row r="872" spans="1:27" ht="22.8" x14ac:dyDescent="0.25">
      <c r="A872" s="70">
        <f>'SlNr für Antrag §24a'!B868</f>
        <v>51524</v>
      </c>
      <c r="B872" s="70" t="str">
        <f>'SlNr für Antrag §24a'!C868</f>
        <v>91</v>
      </c>
      <c r="C872" s="70" t="str">
        <f>IF('SlNr für Antrag §24a'!D868&lt;&gt;"",'SlNr für Antrag §24a'!D868,"")</f>
        <v>g</v>
      </c>
      <c r="D872" s="70" t="str">
        <f>'SlNr für Antrag §24a'!H868</f>
        <v>Bleisalze</v>
      </c>
      <c r="E872" s="70" t="str">
        <f>'SlNr für Antrag §24a'!I868</f>
        <v>verfestigt, immobilisiert oder stabilisiert</v>
      </c>
      <c r="F872" s="69" t="str">
        <f>IF(AND('SlNr für Antrag §24a'!S868="x",'SlNr für Antrag §24a'!T868="x"),'SlNr für Antrag §24a'!U868,IF('SlNr für Antrag §24a'!S868="x","--",IF('SlNr für Antrag §24a'!T868="x",'SlNr für Antrag §24a'!U868,"**")))</f>
        <v>**</v>
      </c>
      <c r="G872" s="69" t="str">
        <f>(IF('SlNr für Antrag §24a'!AL868&lt;&gt;"",'SlNr für Antrag §24a'!AL868&amp;K872,IF(K872&lt;&gt;"",K872,IF('SlNr für Antrag §24a'!V868="X","?","**"))))</f>
        <v>**</v>
      </c>
      <c r="H872" s="131"/>
      <c r="I872" s="124"/>
      <c r="J872" s="118">
        <f>'SlNr für Antrag §24a'!AM868</f>
        <v>0</v>
      </c>
      <c r="K872" s="121"/>
      <c r="L872" s="121" t="str">
        <f>'SlNr für Antrag §24a'!AT868</f>
        <v>Ja</v>
      </c>
      <c r="M872" s="161" t="str">
        <f>'SlNr für Antrag §24a'!AV868</f>
        <v>-</v>
      </c>
      <c r="N872" s="157" t="str">
        <f>IF('SlNr für Antrag §24a'!AU868&gt;0,"Wird auto. genehmigt!","")</f>
        <v/>
      </c>
      <c r="P872" s="96" t="str">
        <f>'SlNr für Antrag §24a'!AP868</f>
        <v/>
      </c>
      <c r="R872" s="143"/>
      <c r="S872" s="143"/>
      <c r="T872" s="143"/>
      <c r="U872" s="143"/>
      <c r="V872" s="143"/>
      <c r="W872" s="143"/>
      <c r="X872" s="143"/>
      <c r="Y872" s="143"/>
      <c r="Z872" s="143"/>
      <c r="AA872" s="143"/>
    </row>
    <row r="873" spans="1:27" x14ac:dyDescent="0.25">
      <c r="A873" s="70">
        <f>'SlNr für Antrag §24a'!B869</f>
        <v>51525</v>
      </c>
      <c r="B873" s="70" t="str">
        <f>'SlNr für Antrag §24a'!C869</f>
        <v/>
      </c>
      <c r="C873" s="70" t="str">
        <f>IF('SlNr für Antrag §24a'!D869&lt;&gt;"",'SlNr für Antrag §24a'!D869,"")</f>
        <v>g</v>
      </c>
      <c r="D873" s="70" t="str">
        <f>'SlNr für Antrag §24a'!H869</f>
        <v>Bariumsalze</v>
      </c>
      <c r="E873" s="70" t="str">
        <f>'SlNr für Antrag §24a'!I869</f>
        <v xml:space="preserve"> </v>
      </c>
      <c r="F873" s="69" t="str">
        <f>IF(AND('SlNr für Antrag §24a'!S869="x",'SlNr für Antrag §24a'!T869="x"),'SlNr für Antrag §24a'!U869,IF('SlNr für Antrag §24a'!S869="x","--",IF('SlNr für Antrag §24a'!T869="x",'SlNr für Antrag §24a'!U869,"**")))</f>
        <v>**</v>
      </c>
      <c r="G873" s="69" t="str">
        <f>(IF('SlNr für Antrag §24a'!AL869&lt;&gt;"",'SlNr für Antrag §24a'!AL869&amp;K873,IF(K873&lt;&gt;"",K873,IF('SlNr für Antrag §24a'!V869="X","?","**"))))</f>
        <v>**</v>
      </c>
      <c r="H873" s="131"/>
      <c r="I873" s="124"/>
      <c r="J873" s="118">
        <f>'SlNr für Antrag §24a'!AM869</f>
        <v>0</v>
      </c>
      <c r="K873" s="121"/>
      <c r="L873" s="121" t="str">
        <f>'SlNr für Antrag §24a'!AT869</f>
        <v>Ja</v>
      </c>
      <c r="M873" s="161" t="str">
        <f>'SlNr für Antrag §24a'!AV869</f>
        <v>-</v>
      </c>
      <c r="N873" s="157" t="str">
        <f>IF('SlNr für Antrag §24a'!AU869&gt;0,"Wird auto. genehmigt!","")</f>
        <v/>
      </c>
      <c r="P873" s="96" t="str">
        <f>'SlNr für Antrag §24a'!AP869</f>
        <v/>
      </c>
      <c r="R873" s="143"/>
      <c r="S873" s="143"/>
      <c r="T873" s="143"/>
      <c r="U873" s="143"/>
      <c r="V873" s="143"/>
      <c r="W873" s="143"/>
      <c r="X873" s="143"/>
      <c r="Y873" s="143"/>
      <c r="Z873" s="143"/>
      <c r="AA873" s="143"/>
    </row>
    <row r="874" spans="1:27" x14ac:dyDescent="0.25">
      <c r="A874" s="70">
        <f>'SlNr für Antrag §24a'!B870</f>
        <v>51525</v>
      </c>
      <c r="B874" s="70" t="str">
        <f>'SlNr für Antrag §24a'!C870</f>
        <v>88</v>
      </c>
      <c r="C874" s="70" t="str">
        <f>IF('SlNr für Antrag §24a'!D870&lt;&gt;"",'SlNr für Antrag §24a'!D870,"")</f>
        <v/>
      </c>
      <c r="D874" s="70" t="str">
        <f>'SlNr für Antrag §24a'!H870</f>
        <v>Bariumsalze</v>
      </c>
      <c r="E874" s="70" t="str">
        <f>'SlNr für Antrag §24a'!I870</f>
        <v>ausgestuft</v>
      </c>
      <c r="F874" s="69" t="str">
        <f>IF(AND('SlNr für Antrag §24a'!S870="x",'SlNr für Antrag §24a'!T870="x"),'SlNr für Antrag §24a'!U870,IF('SlNr für Antrag §24a'!S870="x","--",IF('SlNr für Antrag §24a'!T870="x",'SlNr für Antrag §24a'!U870,"**")))</f>
        <v>**</v>
      </c>
      <c r="G874" s="69" t="str">
        <f>(IF('SlNr für Antrag §24a'!AL870&lt;&gt;"",'SlNr für Antrag §24a'!AL870&amp;K874,IF(K874&lt;&gt;"",K874,IF('SlNr für Antrag §24a'!V870="X","?","**"))))</f>
        <v>**</v>
      </c>
      <c r="H874" s="131"/>
      <c r="I874" s="124"/>
      <c r="J874" s="118">
        <f>'SlNr für Antrag §24a'!AM870</f>
        <v>0</v>
      </c>
      <c r="K874" s="121"/>
      <c r="L874" s="121" t="str">
        <f>'SlNr für Antrag §24a'!AT870</f>
        <v>Ja</v>
      </c>
      <c r="M874" s="161" t="str">
        <f>'SlNr für Antrag §24a'!AV870</f>
        <v>-</v>
      </c>
      <c r="N874" s="157" t="str">
        <f>IF('SlNr für Antrag §24a'!AU870&gt;0,"Wird auto. genehmigt!","")</f>
        <v/>
      </c>
      <c r="P874" s="96" t="str">
        <f>'SlNr für Antrag §24a'!AP870</f>
        <v/>
      </c>
      <c r="R874" s="143"/>
      <c r="S874" s="143"/>
      <c r="T874" s="143"/>
      <c r="U874" s="143"/>
      <c r="V874" s="143"/>
      <c r="W874" s="143"/>
      <c r="X874" s="143"/>
      <c r="Y874" s="143"/>
      <c r="Z874" s="143"/>
      <c r="AA874" s="143"/>
    </row>
    <row r="875" spans="1:27" ht="22.8" x14ac:dyDescent="0.25">
      <c r="A875" s="70">
        <f>'SlNr für Antrag §24a'!B871</f>
        <v>51525</v>
      </c>
      <c r="B875" s="70" t="str">
        <f>'SlNr für Antrag §24a'!C871</f>
        <v>91</v>
      </c>
      <c r="C875" s="70" t="str">
        <f>IF('SlNr für Antrag §24a'!D871&lt;&gt;"",'SlNr für Antrag §24a'!D871,"")</f>
        <v>g</v>
      </c>
      <c r="D875" s="70" t="str">
        <f>'SlNr für Antrag §24a'!H871</f>
        <v>Bariumsalze</v>
      </c>
      <c r="E875" s="70" t="str">
        <f>'SlNr für Antrag §24a'!I871</f>
        <v>verfestigt, immobilisiert oder stabilisiert</v>
      </c>
      <c r="F875" s="69" t="str">
        <f>IF(AND('SlNr für Antrag §24a'!S871="x",'SlNr für Antrag §24a'!T871="x"),'SlNr für Antrag §24a'!U871,IF('SlNr für Antrag §24a'!S871="x","--",IF('SlNr für Antrag §24a'!T871="x",'SlNr für Antrag §24a'!U871,"**")))</f>
        <v>**</v>
      </c>
      <c r="G875" s="69" t="str">
        <f>(IF('SlNr für Antrag §24a'!AL871&lt;&gt;"",'SlNr für Antrag §24a'!AL871&amp;K875,IF(K875&lt;&gt;"",K875,IF('SlNr für Antrag §24a'!V871="X","?","**"))))</f>
        <v>**</v>
      </c>
      <c r="H875" s="131"/>
      <c r="I875" s="124"/>
      <c r="J875" s="118">
        <f>'SlNr für Antrag §24a'!AM871</f>
        <v>0</v>
      </c>
      <c r="K875" s="121"/>
      <c r="L875" s="121" t="str">
        <f>'SlNr für Antrag §24a'!AT871</f>
        <v>Ja</v>
      </c>
      <c r="M875" s="161" t="str">
        <f>'SlNr für Antrag §24a'!AV871</f>
        <v>-</v>
      </c>
      <c r="N875" s="157" t="str">
        <f>IF('SlNr für Antrag §24a'!AU871&gt;0,"Wird auto. genehmigt!","")</f>
        <v/>
      </c>
      <c r="P875" s="96" t="str">
        <f>'SlNr für Antrag §24a'!AP871</f>
        <v/>
      </c>
      <c r="R875" s="143"/>
      <c r="S875" s="143"/>
      <c r="T875" s="143"/>
      <c r="U875" s="143"/>
      <c r="V875" s="143"/>
      <c r="W875" s="143"/>
      <c r="X875" s="143"/>
      <c r="Y875" s="143"/>
      <c r="Z875" s="143"/>
      <c r="AA875" s="143"/>
    </row>
    <row r="876" spans="1:27" x14ac:dyDescent="0.25">
      <c r="A876" s="70">
        <f>'SlNr für Antrag §24a'!B872</f>
        <v>51526</v>
      </c>
      <c r="B876" s="70" t="str">
        <f>'SlNr für Antrag §24a'!C872</f>
        <v/>
      </c>
      <c r="C876" s="70" t="str">
        <f>IF('SlNr für Antrag §24a'!D872&lt;&gt;"",'SlNr für Antrag §24a'!D872,"")</f>
        <v/>
      </c>
      <c r="D876" s="70" t="str">
        <f>'SlNr für Antrag §24a'!H872</f>
        <v>Calciumchlorid</v>
      </c>
      <c r="E876" s="70" t="str">
        <f>'SlNr für Antrag §24a'!I872</f>
        <v xml:space="preserve"> </v>
      </c>
      <c r="F876" s="69" t="str">
        <f>IF(AND('SlNr für Antrag §24a'!S872="x",'SlNr für Antrag §24a'!T872="x"),'SlNr für Antrag §24a'!U872,IF('SlNr für Antrag §24a'!S872="x","--",IF('SlNr für Antrag §24a'!T872="x",'SlNr für Antrag §24a'!U872,"**")))</f>
        <v>--</v>
      </c>
      <c r="G876" s="69" t="str">
        <f>(IF('SlNr für Antrag §24a'!AL872&lt;&gt;"",'SlNr für Antrag §24a'!AL872&amp;K876,IF(K876&lt;&gt;"",K876,IF('SlNr für Antrag §24a'!V872="X","?","**"))))</f>
        <v>**</v>
      </c>
      <c r="H876" s="131"/>
      <c r="I876" s="124"/>
      <c r="J876" s="118">
        <f>'SlNr für Antrag §24a'!AM872</f>
        <v>0</v>
      </c>
      <c r="K876" s="121"/>
      <c r="L876" s="121" t="str">
        <f>'SlNr für Antrag §24a'!AT872</f>
        <v>Nein</v>
      </c>
      <c r="M876" s="161" t="str">
        <f>'SlNr für Antrag §24a'!AV872</f>
        <v>-</v>
      </c>
      <c r="N876" s="157" t="str">
        <f>IF('SlNr für Antrag §24a'!AU872&gt;0,"Wird auto. genehmigt!","")</f>
        <v/>
      </c>
      <c r="P876" s="96" t="str">
        <f>'SlNr für Antrag §24a'!AP872</f>
        <v>X</v>
      </c>
      <c r="R876" s="143"/>
      <c r="S876" s="143"/>
      <c r="T876" s="143"/>
      <c r="U876" s="143"/>
      <c r="V876" s="143"/>
      <c r="W876" s="143"/>
      <c r="X876" s="143"/>
      <c r="Y876" s="143"/>
      <c r="Z876" s="143"/>
      <c r="AA876" s="143"/>
    </row>
    <row r="877" spans="1:27" ht="22.8" x14ac:dyDescent="0.25">
      <c r="A877" s="70">
        <f>'SlNr für Antrag §24a'!B873</f>
        <v>51526</v>
      </c>
      <c r="B877" s="70" t="str">
        <f>'SlNr für Antrag §24a'!C873</f>
        <v>91</v>
      </c>
      <c r="C877" s="70" t="str">
        <f>IF('SlNr für Antrag §24a'!D873&lt;&gt;"",'SlNr für Antrag §24a'!D873,"")</f>
        <v/>
      </c>
      <c r="D877" s="70" t="str">
        <f>'SlNr für Antrag §24a'!H873</f>
        <v>Calciumchlorid</v>
      </c>
      <c r="E877" s="70" t="str">
        <f>'SlNr für Antrag §24a'!I873</f>
        <v>verfestigt, immobilisiert oder stabilisiert</v>
      </c>
      <c r="F877" s="69" t="str">
        <f>IF(AND('SlNr für Antrag §24a'!S873="x",'SlNr für Antrag §24a'!T873="x"),'SlNr für Antrag §24a'!U873,IF('SlNr für Antrag §24a'!S873="x","--",IF('SlNr für Antrag §24a'!T873="x",'SlNr für Antrag §24a'!U873,"**")))</f>
        <v>**</v>
      </c>
      <c r="G877" s="69" t="str">
        <f>(IF('SlNr für Antrag §24a'!AL873&lt;&gt;"",'SlNr für Antrag §24a'!AL873&amp;K877,IF(K877&lt;&gt;"",K877,IF('SlNr für Antrag §24a'!V873="X","?","**"))))</f>
        <v>**</v>
      </c>
      <c r="H877" s="131"/>
      <c r="I877" s="124"/>
      <c r="J877" s="118">
        <f>'SlNr für Antrag §24a'!AM873</f>
        <v>0</v>
      </c>
      <c r="K877" s="121"/>
      <c r="L877" s="121" t="str">
        <f>'SlNr für Antrag §24a'!AT873</f>
        <v>Ja</v>
      </c>
      <c r="M877" s="161" t="str">
        <f>'SlNr für Antrag §24a'!AV873</f>
        <v>-</v>
      </c>
      <c r="N877" s="157" t="str">
        <f>IF('SlNr für Antrag §24a'!AU873&gt;0,"Wird auto. genehmigt!","")</f>
        <v/>
      </c>
      <c r="P877" s="96" t="str">
        <f>'SlNr für Antrag §24a'!AP873</f>
        <v/>
      </c>
      <c r="R877" s="143"/>
      <c r="S877" s="143"/>
      <c r="T877" s="143"/>
      <c r="U877" s="143"/>
      <c r="V877" s="143"/>
      <c r="W877" s="143"/>
      <c r="X877" s="143"/>
      <c r="Y877" s="143"/>
      <c r="Z877" s="143"/>
      <c r="AA877" s="143"/>
    </row>
    <row r="878" spans="1:27" x14ac:dyDescent="0.25">
      <c r="A878" s="70">
        <f>'SlNr für Antrag §24a'!B874</f>
        <v>51527</v>
      </c>
      <c r="B878" s="70" t="str">
        <f>'SlNr für Antrag §24a'!C874</f>
        <v/>
      </c>
      <c r="C878" s="70" t="str">
        <f>IF('SlNr für Antrag §24a'!D874&lt;&gt;"",'SlNr für Antrag §24a'!D874,"")</f>
        <v/>
      </c>
      <c r="D878" s="70" t="str">
        <f>'SlNr für Antrag §24a'!H874</f>
        <v>Magnesiumchlorid</v>
      </c>
      <c r="E878" s="70" t="str">
        <f>'SlNr für Antrag §24a'!I874</f>
        <v xml:space="preserve"> </v>
      </c>
      <c r="F878" s="69" t="str">
        <f>IF(AND('SlNr für Antrag §24a'!S874="x",'SlNr für Antrag §24a'!T874="x"),'SlNr für Antrag §24a'!U874,IF('SlNr für Antrag §24a'!S874="x","--",IF('SlNr für Antrag §24a'!T874="x",'SlNr für Antrag §24a'!U874,"**")))</f>
        <v>--</v>
      </c>
      <c r="G878" s="69" t="str">
        <f>(IF('SlNr für Antrag §24a'!AL874&lt;&gt;"",'SlNr für Antrag §24a'!AL874&amp;K878,IF(K878&lt;&gt;"",K878,IF('SlNr für Antrag §24a'!V874="X","?","**"))))</f>
        <v>**</v>
      </c>
      <c r="H878" s="131"/>
      <c r="I878" s="124"/>
      <c r="J878" s="118">
        <f>'SlNr für Antrag §24a'!AM874</f>
        <v>0</v>
      </c>
      <c r="K878" s="121"/>
      <c r="L878" s="121" t="str">
        <f>'SlNr für Antrag §24a'!AT874</f>
        <v>Nein</v>
      </c>
      <c r="M878" s="161" t="str">
        <f>'SlNr für Antrag §24a'!AV874</f>
        <v>-</v>
      </c>
      <c r="N878" s="157" t="str">
        <f>IF('SlNr für Antrag §24a'!AU874&gt;0,"Wird auto. genehmigt!","")</f>
        <v/>
      </c>
      <c r="P878" s="96" t="str">
        <f>'SlNr für Antrag §24a'!AP874</f>
        <v>X</v>
      </c>
      <c r="R878" s="143"/>
      <c r="S878" s="143"/>
      <c r="T878" s="143"/>
      <c r="U878" s="143"/>
      <c r="V878" s="143"/>
      <c r="W878" s="143"/>
      <c r="X878" s="143"/>
      <c r="Y878" s="143"/>
      <c r="Z878" s="143"/>
      <c r="AA878" s="143"/>
    </row>
    <row r="879" spans="1:27" ht="22.8" x14ac:dyDescent="0.25">
      <c r="A879" s="70">
        <f>'SlNr für Antrag §24a'!B875</f>
        <v>51527</v>
      </c>
      <c r="B879" s="70" t="str">
        <f>'SlNr für Antrag §24a'!C875</f>
        <v>91</v>
      </c>
      <c r="C879" s="70" t="str">
        <f>IF('SlNr für Antrag §24a'!D875&lt;&gt;"",'SlNr für Antrag §24a'!D875,"")</f>
        <v/>
      </c>
      <c r="D879" s="70" t="str">
        <f>'SlNr für Antrag §24a'!H875</f>
        <v>Magnesiumchlorid</v>
      </c>
      <c r="E879" s="70" t="str">
        <f>'SlNr für Antrag §24a'!I875</f>
        <v>verfestigt, immobilisiert oder stabilisiert</v>
      </c>
      <c r="F879" s="69" t="str">
        <f>IF(AND('SlNr für Antrag §24a'!S875="x",'SlNr für Antrag §24a'!T875="x"),'SlNr für Antrag §24a'!U875,IF('SlNr für Antrag §24a'!S875="x","--",IF('SlNr für Antrag §24a'!T875="x",'SlNr für Antrag §24a'!U875,"**")))</f>
        <v>**</v>
      </c>
      <c r="G879" s="69" t="str">
        <f>(IF('SlNr für Antrag §24a'!AL875&lt;&gt;"",'SlNr für Antrag §24a'!AL875&amp;K879,IF(K879&lt;&gt;"",K879,IF('SlNr für Antrag §24a'!V875="X","?","**"))))</f>
        <v>**</v>
      </c>
      <c r="H879" s="131"/>
      <c r="I879" s="124"/>
      <c r="J879" s="118">
        <f>'SlNr für Antrag §24a'!AM875</f>
        <v>0</v>
      </c>
      <c r="K879" s="121"/>
      <c r="L879" s="121" t="str">
        <f>'SlNr für Antrag §24a'!AT875</f>
        <v>Ja</v>
      </c>
      <c r="M879" s="161" t="str">
        <f>'SlNr für Antrag §24a'!AV875</f>
        <v>-</v>
      </c>
      <c r="N879" s="157" t="str">
        <f>IF('SlNr für Antrag §24a'!AU875&gt;0,"Wird auto. genehmigt!","")</f>
        <v/>
      </c>
      <c r="P879" s="96" t="str">
        <f>'SlNr für Antrag §24a'!AP875</f>
        <v/>
      </c>
      <c r="R879" s="143"/>
      <c r="S879" s="143"/>
      <c r="T879" s="143"/>
      <c r="U879" s="143"/>
      <c r="V879" s="143"/>
      <c r="W879" s="143"/>
      <c r="X879" s="143"/>
      <c r="Y879" s="143"/>
      <c r="Z879" s="143"/>
      <c r="AA879" s="143"/>
    </row>
    <row r="880" spans="1:27" x14ac:dyDescent="0.25">
      <c r="A880" s="70">
        <f>'SlNr für Antrag §24a'!B876</f>
        <v>51528</v>
      </c>
      <c r="B880" s="70" t="str">
        <f>'SlNr für Antrag §24a'!C876</f>
        <v/>
      </c>
      <c r="C880" s="70" t="str">
        <f>IF('SlNr für Antrag §24a'!D876&lt;&gt;"",'SlNr für Antrag §24a'!D876,"")</f>
        <v>g</v>
      </c>
      <c r="D880" s="70" t="str">
        <f>'SlNr für Antrag §24a'!H876</f>
        <v>Alkali- und Erdalkalisulfide</v>
      </c>
      <c r="E880" s="70" t="str">
        <f>'SlNr für Antrag §24a'!I876</f>
        <v xml:space="preserve"> </v>
      </c>
      <c r="F880" s="69" t="str">
        <f>IF(AND('SlNr für Antrag §24a'!S876="x",'SlNr für Antrag §24a'!T876="x"),'SlNr für Antrag §24a'!U876,IF('SlNr für Antrag §24a'!S876="x","--",IF('SlNr für Antrag §24a'!T876="x",'SlNr für Antrag §24a'!U876,"**")))</f>
        <v>**</v>
      </c>
      <c r="G880" s="69" t="str">
        <f>(IF('SlNr für Antrag §24a'!AL876&lt;&gt;"",'SlNr für Antrag §24a'!AL876&amp;K880,IF(K880&lt;&gt;"",K880,IF('SlNr für Antrag §24a'!V876="X","?","**"))))</f>
        <v>**</v>
      </c>
      <c r="H880" s="131"/>
      <c r="I880" s="124"/>
      <c r="J880" s="118">
        <f>'SlNr für Antrag §24a'!AM876</f>
        <v>0</v>
      </c>
      <c r="K880" s="121"/>
      <c r="L880" s="121" t="str">
        <f>'SlNr für Antrag §24a'!AT876</f>
        <v>Ja</v>
      </c>
      <c r="M880" s="161" t="str">
        <f>'SlNr für Antrag §24a'!AV876</f>
        <v>-</v>
      </c>
      <c r="N880" s="157" t="str">
        <f>IF('SlNr für Antrag §24a'!AU876&gt;0,"Wird auto. genehmigt!","")</f>
        <v/>
      </c>
      <c r="P880" s="96" t="str">
        <f>'SlNr für Antrag §24a'!AP876</f>
        <v/>
      </c>
      <c r="R880" s="143"/>
      <c r="S880" s="143"/>
      <c r="T880" s="143"/>
      <c r="U880" s="143"/>
      <c r="V880" s="143"/>
      <c r="W880" s="143"/>
      <c r="X880" s="143"/>
      <c r="Y880" s="143"/>
      <c r="Z880" s="143"/>
      <c r="AA880" s="143"/>
    </row>
    <row r="881" spans="1:27" ht="22.8" x14ac:dyDescent="0.25">
      <c r="A881" s="70">
        <f>'SlNr für Antrag §24a'!B877</f>
        <v>51528</v>
      </c>
      <c r="B881" s="70" t="str">
        <f>'SlNr für Antrag §24a'!C877</f>
        <v>91</v>
      </c>
      <c r="C881" s="70" t="str">
        <f>IF('SlNr für Antrag §24a'!D877&lt;&gt;"",'SlNr für Antrag §24a'!D877,"")</f>
        <v>g</v>
      </c>
      <c r="D881" s="70" t="str">
        <f>'SlNr für Antrag §24a'!H877</f>
        <v>Alkali- und Erdalkalisulfide</v>
      </c>
      <c r="E881" s="70" t="str">
        <f>'SlNr für Antrag §24a'!I877</f>
        <v>verfestigt, immobilisiert oder stabilisiert</v>
      </c>
      <c r="F881" s="69" t="str">
        <f>IF(AND('SlNr für Antrag §24a'!S877="x",'SlNr für Antrag §24a'!T877="x"),'SlNr für Antrag §24a'!U877,IF('SlNr für Antrag §24a'!S877="x","--",IF('SlNr für Antrag §24a'!T877="x",'SlNr für Antrag §24a'!U877,"**")))</f>
        <v>**</v>
      </c>
      <c r="G881" s="69" t="str">
        <f>(IF('SlNr für Antrag §24a'!AL877&lt;&gt;"",'SlNr für Antrag §24a'!AL877&amp;K881,IF(K881&lt;&gt;"",K881,IF('SlNr für Antrag §24a'!V877="X","?","**"))))</f>
        <v>**</v>
      </c>
      <c r="H881" s="131"/>
      <c r="I881" s="124"/>
      <c r="J881" s="118">
        <f>'SlNr für Antrag §24a'!AM877</f>
        <v>0</v>
      </c>
      <c r="K881" s="121"/>
      <c r="L881" s="121" t="str">
        <f>'SlNr für Antrag §24a'!AT877</f>
        <v>Ja</v>
      </c>
      <c r="M881" s="161" t="str">
        <f>'SlNr für Antrag §24a'!AV877</f>
        <v>-</v>
      </c>
      <c r="N881" s="157" t="str">
        <f>IF('SlNr für Antrag §24a'!AU877&gt;0,"Wird auto. genehmigt!","")</f>
        <v/>
      </c>
      <c r="P881" s="96" t="str">
        <f>'SlNr für Antrag §24a'!AP877</f>
        <v/>
      </c>
      <c r="R881" s="143"/>
      <c r="S881" s="143"/>
      <c r="T881" s="143"/>
      <c r="U881" s="143"/>
      <c r="V881" s="143"/>
      <c r="W881" s="143"/>
      <c r="X881" s="143"/>
      <c r="Y881" s="143"/>
      <c r="Z881" s="143"/>
      <c r="AA881" s="143"/>
    </row>
    <row r="882" spans="1:27" x14ac:dyDescent="0.25">
      <c r="A882" s="70">
        <f>'SlNr für Antrag §24a'!B878</f>
        <v>51529</v>
      </c>
      <c r="B882" s="70" t="str">
        <f>'SlNr für Antrag §24a'!C878</f>
        <v/>
      </c>
      <c r="C882" s="70" t="str">
        <f>IF('SlNr für Antrag §24a'!D878&lt;&gt;"",'SlNr für Antrag §24a'!D878,"")</f>
        <v>g</v>
      </c>
      <c r="D882" s="70" t="str">
        <f>'SlNr für Antrag §24a'!H878</f>
        <v>Schwermetallsulfide</v>
      </c>
      <c r="E882" s="70" t="str">
        <f>'SlNr für Antrag §24a'!I878</f>
        <v xml:space="preserve"> </v>
      </c>
      <c r="F882" s="69" t="str">
        <f>IF(AND('SlNr für Antrag §24a'!S878="x",'SlNr für Antrag §24a'!T878="x"),'SlNr für Antrag §24a'!U878,IF('SlNr für Antrag §24a'!S878="x","--",IF('SlNr für Antrag §24a'!T878="x",'SlNr für Antrag §24a'!U878,"**")))</f>
        <v>**</v>
      </c>
      <c r="G882" s="69" t="str">
        <f>(IF('SlNr für Antrag §24a'!AL878&lt;&gt;"",'SlNr für Antrag §24a'!AL878&amp;K882,IF(K882&lt;&gt;"",K882,IF('SlNr für Antrag §24a'!V878="X","?","**"))))</f>
        <v>**</v>
      </c>
      <c r="H882" s="131"/>
      <c r="I882" s="124"/>
      <c r="J882" s="118">
        <f>'SlNr für Antrag §24a'!AM878</f>
        <v>0</v>
      </c>
      <c r="K882" s="121"/>
      <c r="L882" s="121" t="str">
        <f>'SlNr für Antrag §24a'!AT878</f>
        <v>Ja</v>
      </c>
      <c r="M882" s="161" t="str">
        <f>'SlNr für Antrag §24a'!AV878</f>
        <v>-</v>
      </c>
      <c r="N882" s="157" t="str">
        <f>IF('SlNr für Antrag §24a'!AU878&gt;0,"Wird auto. genehmigt!","")</f>
        <v/>
      </c>
      <c r="P882" s="96" t="str">
        <f>'SlNr für Antrag §24a'!AP878</f>
        <v/>
      </c>
      <c r="R882" s="143"/>
      <c r="S882" s="143"/>
      <c r="T882" s="143"/>
      <c r="U882" s="143"/>
      <c r="V882" s="143"/>
      <c r="W882" s="143"/>
      <c r="X882" s="143"/>
      <c r="Y882" s="143"/>
      <c r="Z882" s="143"/>
      <c r="AA882" s="143"/>
    </row>
    <row r="883" spans="1:27" x14ac:dyDescent="0.25">
      <c r="A883" s="70">
        <f>'SlNr für Antrag §24a'!B879</f>
        <v>51529</v>
      </c>
      <c r="B883" s="70" t="str">
        <f>'SlNr für Antrag §24a'!C879</f>
        <v>88</v>
      </c>
      <c r="C883" s="70" t="str">
        <f>IF('SlNr für Antrag §24a'!D879&lt;&gt;"",'SlNr für Antrag §24a'!D879,"")</f>
        <v/>
      </c>
      <c r="D883" s="70" t="str">
        <f>'SlNr für Antrag §24a'!H879</f>
        <v>Schwermetallsulfide</v>
      </c>
      <c r="E883" s="70" t="str">
        <f>'SlNr für Antrag §24a'!I879</f>
        <v>ausgestuft</v>
      </c>
      <c r="F883" s="69" t="str">
        <f>IF(AND('SlNr für Antrag §24a'!S879="x",'SlNr für Antrag §24a'!T879="x"),'SlNr für Antrag §24a'!U879,IF('SlNr für Antrag §24a'!S879="x","--",IF('SlNr für Antrag §24a'!T879="x",'SlNr für Antrag §24a'!U879,"**")))</f>
        <v>**</v>
      </c>
      <c r="G883" s="69" t="str">
        <f>(IF('SlNr für Antrag §24a'!AL879&lt;&gt;"",'SlNr für Antrag §24a'!AL879&amp;K883,IF(K883&lt;&gt;"",K883,IF('SlNr für Antrag §24a'!V879="X","?","**"))))</f>
        <v>**</v>
      </c>
      <c r="H883" s="131"/>
      <c r="I883" s="124"/>
      <c r="J883" s="118">
        <f>'SlNr für Antrag §24a'!AM879</f>
        <v>0</v>
      </c>
      <c r="K883" s="121"/>
      <c r="L883" s="121" t="str">
        <f>'SlNr für Antrag §24a'!AT879</f>
        <v>Ja</v>
      </c>
      <c r="M883" s="161" t="str">
        <f>'SlNr für Antrag §24a'!AV879</f>
        <v>-</v>
      </c>
      <c r="N883" s="157" t="str">
        <f>IF('SlNr für Antrag §24a'!AU879&gt;0,"Wird auto. genehmigt!","")</f>
        <v/>
      </c>
      <c r="P883" s="96" t="str">
        <f>'SlNr für Antrag §24a'!AP879</f>
        <v/>
      </c>
      <c r="R883" s="143"/>
      <c r="S883" s="143"/>
      <c r="T883" s="143"/>
      <c r="U883" s="143"/>
      <c r="V883" s="143"/>
      <c r="W883" s="143"/>
      <c r="X883" s="143"/>
      <c r="Y883" s="143"/>
      <c r="Z883" s="143"/>
      <c r="AA883" s="143"/>
    </row>
    <row r="884" spans="1:27" ht="22.8" x14ac:dyDescent="0.25">
      <c r="A884" s="70">
        <f>'SlNr für Antrag §24a'!B880</f>
        <v>51529</v>
      </c>
      <c r="B884" s="70" t="str">
        <f>'SlNr für Antrag §24a'!C880</f>
        <v>91</v>
      </c>
      <c r="C884" s="70" t="str">
        <f>IF('SlNr für Antrag §24a'!D880&lt;&gt;"",'SlNr für Antrag §24a'!D880,"")</f>
        <v>g</v>
      </c>
      <c r="D884" s="70" t="str">
        <f>'SlNr für Antrag §24a'!H880</f>
        <v>Schwermetallsulfide</v>
      </c>
      <c r="E884" s="70" t="str">
        <f>'SlNr für Antrag §24a'!I880</f>
        <v>verfestigt, immobilisiert oder stabilisiert</v>
      </c>
      <c r="F884" s="69" t="str">
        <f>IF(AND('SlNr für Antrag §24a'!S880="x",'SlNr für Antrag §24a'!T880="x"),'SlNr für Antrag §24a'!U880,IF('SlNr für Antrag §24a'!S880="x","--",IF('SlNr für Antrag §24a'!T880="x",'SlNr für Antrag §24a'!U880,"**")))</f>
        <v>**</v>
      </c>
      <c r="G884" s="69" t="str">
        <f>(IF('SlNr für Antrag §24a'!AL880&lt;&gt;"",'SlNr für Antrag §24a'!AL880&amp;K884,IF(K884&lt;&gt;"",K884,IF('SlNr für Antrag §24a'!V880="X","?","**"))))</f>
        <v>**</v>
      </c>
      <c r="H884" s="131"/>
      <c r="I884" s="124"/>
      <c r="J884" s="118">
        <f>'SlNr für Antrag §24a'!AM880</f>
        <v>0</v>
      </c>
      <c r="K884" s="121"/>
      <c r="L884" s="121" t="str">
        <f>'SlNr für Antrag §24a'!AT880</f>
        <v>Ja</v>
      </c>
      <c r="M884" s="161" t="str">
        <f>'SlNr für Antrag §24a'!AV880</f>
        <v>-</v>
      </c>
      <c r="N884" s="157" t="str">
        <f>IF('SlNr für Antrag §24a'!AU880&gt;0,"Wird auto. genehmigt!","")</f>
        <v/>
      </c>
      <c r="P884" s="96" t="str">
        <f>'SlNr für Antrag §24a'!AP880</f>
        <v/>
      </c>
      <c r="R884" s="143"/>
      <c r="S884" s="143"/>
      <c r="T884" s="143"/>
      <c r="U884" s="143"/>
      <c r="V884" s="143"/>
      <c r="W884" s="143"/>
      <c r="X884" s="143"/>
      <c r="Y884" s="143"/>
      <c r="Z884" s="143"/>
      <c r="AA884" s="143"/>
    </row>
    <row r="885" spans="1:27" x14ac:dyDescent="0.25">
      <c r="A885" s="70">
        <f>'SlNr für Antrag §24a'!B881</f>
        <v>51530</v>
      </c>
      <c r="B885" s="70" t="str">
        <f>'SlNr für Antrag §24a'!C881</f>
        <v/>
      </c>
      <c r="C885" s="70" t="str">
        <f>IF('SlNr für Antrag §24a'!D881&lt;&gt;"",'SlNr für Antrag §24a'!D881,"")</f>
        <v>g</v>
      </c>
      <c r="D885" s="70" t="str">
        <f>'SlNr für Antrag §24a'!H881</f>
        <v>Kupferchlorid</v>
      </c>
      <c r="E885" s="70" t="str">
        <f>'SlNr für Antrag §24a'!I881</f>
        <v xml:space="preserve"> </v>
      </c>
      <c r="F885" s="69" t="str">
        <f>IF(AND('SlNr für Antrag §24a'!S881="x",'SlNr für Antrag §24a'!T881="x"),'SlNr für Antrag §24a'!U881,IF('SlNr für Antrag §24a'!S881="x","--",IF('SlNr für Antrag §24a'!T881="x",'SlNr für Antrag §24a'!U881,"**")))</f>
        <v>**</v>
      </c>
      <c r="G885" s="69" t="str">
        <f>(IF('SlNr für Antrag §24a'!AL881&lt;&gt;"",'SlNr für Antrag §24a'!AL881&amp;K885,IF(K885&lt;&gt;"",K885,IF('SlNr für Antrag §24a'!V881="X","?","**"))))</f>
        <v>**</v>
      </c>
      <c r="H885" s="131"/>
      <c r="I885" s="124"/>
      <c r="J885" s="118">
        <f>'SlNr für Antrag §24a'!AM881</f>
        <v>0</v>
      </c>
      <c r="K885" s="121"/>
      <c r="L885" s="121" t="str">
        <f>'SlNr für Antrag §24a'!AT881</f>
        <v>Ja</v>
      </c>
      <c r="M885" s="161" t="str">
        <f>'SlNr für Antrag §24a'!AV881</f>
        <v>-</v>
      </c>
      <c r="N885" s="157" t="str">
        <f>IF('SlNr für Antrag §24a'!AU881&gt;0,"Wird auto. genehmigt!","")</f>
        <v/>
      </c>
      <c r="P885" s="96" t="str">
        <f>'SlNr für Antrag §24a'!AP881</f>
        <v/>
      </c>
      <c r="R885" s="143"/>
      <c r="S885" s="143"/>
      <c r="T885" s="143"/>
      <c r="U885" s="143"/>
      <c r="V885" s="143"/>
      <c r="W885" s="143"/>
      <c r="X885" s="143"/>
      <c r="Y885" s="143"/>
      <c r="Z885" s="143"/>
      <c r="AA885" s="143"/>
    </row>
    <row r="886" spans="1:27" x14ac:dyDescent="0.25">
      <c r="A886" s="70">
        <f>'SlNr für Antrag §24a'!B882</f>
        <v>51530</v>
      </c>
      <c r="B886" s="70" t="str">
        <f>'SlNr für Antrag §24a'!C882</f>
        <v>88</v>
      </c>
      <c r="C886" s="70" t="str">
        <f>IF('SlNr für Antrag §24a'!D882&lt;&gt;"",'SlNr für Antrag §24a'!D882,"")</f>
        <v/>
      </c>
      <c r="D886" s="70" t="str">
        <f>'SlNr für Antrag §24a'!H882</f>
        <v>Kupferchlorid</v>
      </c>
      <c r="E886" s="70" t="str">
        <f>'SlNr für Antrag §24a'!I882</f>
        <v>ausgestuft</v>
      </c>
      <c r="F886" s="69" t="str">
        <f>IF(AND('SlNr für Antrag §24a'!S882="x",'SlNr für Antrag §24a'!T882="x"),'SlNr für Antrag §24a'!U882,IF('SlNr für Antrag §24a'!S882="x","--",IF('SlNr für Antrag §24a'!T882="x",'SlNr für Antrag §24a'!U882,"**")))</f>
        <v>**</v>
      </c>
      <c r="G886" s="69" t="str">
        <f>(IF('SlNr für Antrag §24a'!AL882&lt;&gt;"",'SlNr für Antrag §24a'!AL882&amp;K886,IF(K886&lt;&gt;"",K886,IF('SlNr für Antrag §24a'!V882="X","?","**"))))</f>
        <v>**</v>
      </c>
      <c r="H886" s="131"/>
      <c r="I886" s="124"/>
      <c r="J886" s="118">
        <f>'SlNr für Antrag §24a'!AM882</f>
        <v>0</v>
      </c>
      <c r="K886" s="121"/>
      <c r="L886" s="121" t="str">
        <f>'SlNr für Antrag §24a'!AT882</f>
        <v>Ja</v>
      </c>
      <c r="M886" s="161" t="str">
        <f>'SlNr für Antrag §24a'!AV882</f>
        <v>-</v>
      </c>
      <c r="N886" s="157" t="str">
        <f>IF('SlNr für Antrag §24a'!AU882&gt;0,"Wird auto. genehmigt!","")</f>
        <v/>
      </c>
      <c r="P886" s="96" t="str">
        <f>'SlNr für Antrag §24a'!AP882</f>
        <v/>
      </c>
      <c r="R886" s="143"/>
      <c r="S886" s="143"/>
      <c r="T886" s="143"/>
      <c r="U886" s="143"/>
      <c r="V886" s="143"/>
      <c r="W886" s="143"/>
      <c r="X886" s="143"/>
      <c r="Y886" s="143"/>
      <c r="Z886" s="143"/>
      <c r="AA886" s="143"/>
    </row>
    <row r="887" spans="1:27" ht="22.8" x14ac:dyDescent="0.25">
      <c r="A887" s="70">
        <f>'SlNr für Antrag §24a'!B883</f>
        <v>51530</v>
      </c>
      <c r="B887" s="70" t="str">
        <f>'SlNr für Antrag §24a'!C883</f>
        <v>91</v>
      </c>
      <c r="C887" s="70" t="str">
        <f>IF('SlNr für Antrag §24a'!D883&lt;&gt;"",'SlNr für Antrag §24a'!D883,"")</f>
        <v>g</v>
      </c>
      <c r="D887" s="70" t="str">
        <f>'SlNr für Antrag §24a'!H883</f>
        <v>Kupferchlorid</v>
      </c>
      <c r="E887" s="70" t="str">
        <f>'SlNr für Antrag §24a'!I883</f>
        <v>verfestigt, immobilisiert oder stabilisiert</v>
      </c>
      <c r="F887" s="69" t="str">
        <f>IF(AND('SlNr für Antrag §24a'!S883="x",'SlNr für Antrag §24a'!T883="x"),'SlNr für Antrag §24a'!U883,IF('SlNr für Antrag §24a'!S883="x","--",IF('SlNr für Antrag §24a'!T883="x",'SlNr für Antrag §24a'!U883,"**")))</f>
        <v>**</v>
      </c>
      <c r="G887" s="69" t="str">
        <f>(IF('SlNr für Antrag §24a'!AL883&lt;&gt;"",'SlNr für Antrag §24a'!AL883&amp;K887,IF(K887&lt;&gt;"",K887,IF('SlNr für Antrag §24a'!V883="X","?","**"))))</f>
        <v>**</v>
      </c>
      <c r="H887" s="131"/>
      <c r="I887" s="124"/>
      <c r="J887" s="118">
        <f>'SlNr für Antrag §24a'!AM883</f>
        <v>0</v>
      </c>
      <c r="K887" s="121"/>
      <c r="L887" s="121" t="str">
        <f>'SlNr für Antrag §24a'!AT883</f>
        <v>Ja</v>
      </c>
      <c r="M887" s="161" t="str">
        <f>'SlNr für Antrag §24a'!AV883</f>
        <v>-</v>
      </c>
      <c r="N887" s="157" t="str">
        <f>IF('SlNr für Antrag §24a'!AU883&gt;0,"Wird auto. genehmigt!","")</f>
        <v/>
      </c>
      <c r="P887" s="96" t="str">
        <f>'SlNr für Antrag §24a'!AP883</f>
        <v/>
      </c>
      <c r="R887" s="143"/>
      <c r="S887" s="143"/>
      <c r="T887" s="143"/>
      <c r="U887" s="143"/>
      <c r="V887" s="143"/>
      <c r="W887" s="143"/>
      <c r="X887" s="143"/>
      <c r="Y887" s="143"/>
      <c r="Z887" s="143"/>
      <c r="AA887" s="143"/>
    </row>
    <row r="888" spans="1:27" x14ac:dyDescent="0.25">
      <c r="A888" s="70">
        <f>'SlNr für Antrag §24a'!B884</f>
        <v>51532</v>
      </c>
      <c r="B888" s="70" t="str">
        <f>'SlNr für Antrag §24a'!C884</f>
        <v/>
      </c>
      <c r="C888" s="70" t="str">
        <f>IF('SlNr für Antrag §24a'!D884&lt;&gt;"",'SlNr für Antrag §24a'!D884,"")</f>
        <v>g</v>
      </c>
      <c r="D888" s="70" t="str">
        <f>'SlNr für Antrag §24a'!H884</f>
        <v>Chlorkalk</v>
      </c>
      <c r="E888" s="70" t="str">
        <f>'SlNr für Antrag §24a'!I884</f>
        <v xml:space="preserve"> </v>
      </c>
      <c r="F888" s="69" t="str">
        <f>IF(AND('SlNr für Antrag §24a'!S884="x",'SlNr für Antrag §24a'!T884="x"),'SlNr für Antrag §24a'!U884,IF('SlNr für Antrag §24a'!S884="x","--",IF('SlNr für Antrag §24a'!T884="x",'SlNr für Antrag §24a'!U884,"**")))</f>
        <v>**</v>
      </c>
      <c r="G888" s="69" t="str">
        <f>(IF('SlNr für Antrag §24a'!AL884&lt;&gt;"",'SlNr für Antrag §24a'!AL884&amp;K888,IF(K888&lt;&gt;"",K888,IF('SlNr für Antrag §24a'!V884="X","?","**"))))</f>
        <v>**</v>
      </c>
      <c r="H888" s="131"/>
      <c r="I888" s="124"/>
      <c r="J888" s="118">
        <f>'SlNr für Antrag §24a'!AM884</f>
        <v>0</v>
      </c>
      <c r="K888" s="121"/>
      <c r="L888" s="121" t="str">
        <f>'SlNr für Antrag §24a'!AT884</f>
        <v>Ja</v>
      </c>
      <c r="M888" s="161" t="str">
        <f>'SlNr für Antrag §24a'!AV884</f>
        <v>-</v>
      </c>
      <c r="N888" s="157" t="str">
        <f>IF('SlNr für Antrag §24a'!AU884&gt;0,"Wird auto. genehmigt!","")</f>
        <v/>
      </c>
      <c r="P888" s="96" t="str">
        <f>'SlNr für Antrag §24a'!AP884</f>
        <v/>
      </c>
      <c r="R888" s="143"/>
      <c r="S888" s="143"/>
      <c r="T888" s="143"/>
      <c r="U888" s="143"/>
      <c r="V888" s="143"/>
      <c r="W888" s="143"/>
      <c r="X888" s="143"/>
      <c r="Y888" s="143"/>
      <c r="Z888" s="143"/>
      <c r="AA888" s="143"/>
    </row>
    <row r="889" spans="1:27" x14ac:dyDescent="0.25">
      <c r="A889" s="70">
        <f>'SlNr für Antrag §24a'!B885</f>
        <v>51532</v>
      </c>
      <c r="B889" s="70" t="str">
        <f>'SlNr für Antrag §24a'!C885</f>
        <v>88</v>
      </c>
      <c r="C889" s="70" t="str">
        <f>IF('SlNr für Antrag §24a'!D885&lt;&gt;"",'SlNr für Antrag §24a'!D885,"")</f>
        <v/>
      </c>
      <c r="D889" s="70" t="str">
        <f>'SlNr für Antrag §24a'!H885</f>
        <v>Chlorkalk</v>
      </c>
      <c r="E889" s="70" t="str">
        <f>'SlNr für Antrag §24a'!I885</f>
        <v>ausgestuft</v>
      </c>
      <c r="F889" s="69" t="str">
        <f>IF(AND('SlNr für Antrag §24a'!S885="x",'SlNr für Antrag §24a'!T885="x"),'SlNr für Antrag §24a'!U885,IF('SlNr für Antrag §24a'!S885="x","--",IF('SlNr für Antrag §24a'!T885="x",'SlNr für Antrag §24a'!U885,"**")))</f>
        <v>**</v>
      </c>
      <c r="G889" s="69" t="str">
        <f>(IF('SlNr für Antrag §24a'!AL885&lt;&gt;"",'SlNr für Antrag §24a'!AL885&amp;K889,IF(K889&lt;&gt;"",K889,IF('SlNr für Antrag §24a'!V885="X","?","**"))))</f>
        <v>**</v>
      </c>
      <c r="H889" s="131"/>
      <c r="I889" s="124"/>
      <c r="J889" s="118">
        <f>'SlNr für Antrag §24a'!AM885</f>
        <v>0</v>
      </c>
      <c r="K889" s="121"/>
      <c r="L889" s="121" t="str">
        <f>'SlNr für Antrag §24a'!AT885</f>
        <v>Ja</v>
      </c>
      <c r="M889" s="161" t="str">
        <f>'SlNr für Antrag §24a'!AV885</f>
        <v>-</v>
      </c>
      <c r="N889" s="157" t="str">
        <f>IF('SlNr für Antrag §24a'!AU885&gt;0,"Wird auto. genehmigt!","")</f>
        <v/>
      </c>
      <c r="P889" s="96" t="str">
        <f>'SlNr für Antrag §24a'!AP885</f>
        <v/>
      </c>
      <c r="R889" s="143"/>
      <c r="S889" s="143"/>
      <c r="T889" s="143"/>
      <c r="U889" s="143"/>
      <c r="V889" s="143"/>
      <c r="W889" s="143"/>
      <c r="X889" s="143"/>
      <c r="Y889" s="143"/>
      <c r="Z889" s="143"/>
      <c r="AA889" s="143"/>
    </row>
    <row r="890" spans="1:27" ht="22.8" x14ac:dyDescent="0.25">
      <c r="A890" s="70">
        <f>'SlNr für Antrag §24a'!B886</f>
        <v>51532</v>
      </c>
      <c r="B890" s="70" t="str">
        <f>'SlNr für Antrag §24a'!C886</f>
        <v>91</v>
      </c>
      <c r="C890" s="70" t="str">
        <f>IF('SlNr für Antrag §24a'!D886&lt;&gt;"",'SlNr für Antrag §24a'!D886,"")</f>
        <v>g</v>
      </c>
      <c r="D890" s="70" t="str">
        <f>'SlNr für Antrag §24a'!H886</f>
        <v>Chlorkalk</v>
      </c>
      <c r="E890" s="70" t="str">
        <f>'SlNr für Antrag §24a'!I886</f>
        <v>verfestigt, immobilisiert oder stabilisiert</v>
      </c>
      <c r="F890" s="69" t="str">
        <f>IF(AND('SlNr für Antrag §24a'!S886="x",'SlNr für Antrag §24a'!T886="x"),'SlNr für Antrag §24a'!U886,IF('SlNr für Antrag §24a'!S886="x","--",IF('SlNr für Antrag §24a'!T886="x",'SlNr für Antrag §24a'!U886,"**")))</f>
        <v>**</v>
      </c>
      <c r="G890" s="69" t="str">
        <f>(IF('SlNr für Antrag §24a'!AL886&lt;&gt;"",'SlNr für Antrag §24a'!AL886&amp;K890,IF(K890&lt;&gt;"",K890,IF('SlNr für Antrag §24a'!V886="X","?","**"))))</f>
        <v>**</v>
      </c>
      <c r="H890" s="131"/>
      <c r="I890" s="124"/>
      <c r="J890" s="118">
        <f>'SlNr für Antrag §24a'!AM886</f>
        <v>0</v>
      </c>
      <c r="K890" s="121"/>
      <c r="L890" s="121" t="str">
        <f>'SlNr für Antrag §24a'!AT886</f>
        <v>Ja</v>
      </c>
      <c r="M890" s="161" t="str">
        <f>'SlNr für Antrag §24a'!AV886</f>
        <v>-</v>
      </c>
      <c r="N890" s="157" t="str">
        <f>IF('SlNr für Antrag §24a'!AU886&gt;0,"Wird auto. genehmigt!","")</f>
        <v/>
      </c>
      <c r="P890" s="96" t="str">
        <f>'SlNr für Antrag §24a'!AP886</f>
        <v/>
      </c>
      <c r="R890" s="143"/>
      <c r="S890" s="143"/>
      <c r="T890" s="143"/>
      <c r="U890" s="143"/>
      <c r="V890" s="143"/>
      <c r="W890" s="143"/>
      <c r="X890" s="143"/>
      <c r="Y890" s="143"/>
      <c r="Z890" s="143"/>
      <c r="AA890" s="143"/>
    </row>
    <row r="891" spans="1:27" x14ac:dyDescent="0.25">
      <c r="A891" s="70">
        <f>'SlNr für Antrag §24a'!B887</f>
        <v>51533</v>
      </c>
      <c r="B891" s="70" t="str">
        <f>'SlNr für Antrag §24a'!C887</f>
        <v/>
      </c>
      <c r="C891" s="70" t="str">
        <f>IF('SlNr für Antrag §24a'!D887&lt;&gt;"",'SlNr für Antrag §24a'!D887,"")</f>
        <v>g</v>
      </c>
      <c r="D891" s="70" t="str">
        <f>'SlNr für Antrag §24a'!H887</f>
        <v>Salze, cyanidhaltig</v>
      </c>
      <c r="E891" s="70" t="str">
        <f>'SlNr für Antrag §24a'!I887</f>
        <v xml:space="preserve"> </v>
      </c>
      <c r="F891" s="69" t="str">
        <f>IF(AND('SlNr für Antrag §24a'!S887="x",'SlNr für Antrag §24a'!T887="x"),'SlNr für Antrag §24a'!U887,IF('SlNr für Antrag §24a'!S887="x","--",IF('SlNr für Antrag §24a'!T887="x",'SlNr für Antrag §24a'!U887,"**")))</f>
        <v>**</v>
      </c>
      <c r="G891" s="69" t="str">
        <f>(IF('SlNr für Antrag §24a'!AL887&lt;&gt;"",'SlNr für Antrag §24a'!AL887&amp;K891,IF(K891&lt;&gt;"",K891,IF('SlNr für Antrag §24a'!V887="X","?","**"))))</f>
        <v>**</v>
      </c>
      <c r="H891" s="131"/>
      <c r="I891" s="124"/>
      <c r="J891" s="118">
        <f>'SlNr für Antrag §24a'!AM887</f>
        <v>0</v>
      </c>
      <c r="K891" s="121"/>
      <c r="L891" s="121" t="str">
        <f>'SlNr für Antrag §24a'!AT887</f>
        <v>Ja</v>
      </c>
      <c r="M891" s="161" t="str">
        <f>'SlNr für Antrag §24a'!AV887</f>
        <v>-</v>
      </c>
      <c r="N891" s="157" t="str">
        <f>IF('SlNr für Antrag §24a'!AU887&gt;0,"Wird auto. genehmigt!","")</f>
        <v/>
      </c>
      <c r="P891" s="96" t="str">
        <f>'SlNr für Antrag §24a'!AP887</f>
        <v/>
      </c>
      <c r="R891" s="143"/>
      <c r="S891" s="143"/>
      <c r="T891" s="143"/>
      <c r="U891" s="143"/>
      <c r="V891" s="143"/>
      <c r="W891" s="143"/>
      <c r="X891" s="143"/>
      <c r="Y891" s="143"/>
      <c r="Z891" s="143"/>
      <c r="AA891" s="143"/>
    </row>
    <row r="892" spans="1:27" x14ac:dyDescent="0.25">
      <c r="A892" s="70">
        <f>'SlNr für Antrag §24a'!B888</f>
        <v>51533</v>
      </c>
      <c r="B892" s="70" t="str">
        <f>'SlNr für Antrag §24a'!C888</f>
        <v>88</v>
      </c>
      <c r="C892" s="70" t="str">
        <f>IF('SlNr für Antrag §24a'!D888&lt;&gt;"",'SlNr für Antrag §24a'!D888,"")</f>
        <v/>
      </c>
      <c r="D892" s="70" t="str">
        <f>'SlNr für Antrag §24a'!H888</f>
        <v>Salze, cyanidhaltig</v>
      </c>
      <c r="E892" s="70" t="str">
        <f>'SlNr für Antrag §24a'!I888</f>
        <v>ausgestuft</v>
      </c>
      <c r="F892" s="69" t="str">
        <f>IF(AND('SlNr für Antrag §24a'!S888="x",'SlNr für Antrag §24a'!T888="x"),'SlNr für Antrag §24a'!U888,IF('SlNr für Antrag §24a'!S888="x","--",IF('SlNr für Antrag §24a'!T888="x",'SlNr für Antrag §24a'!U888,"**")))</f>
        <v>**</v>
      </c>
      <c r="G892" s="69" t="str">
        <f>(IF('SlNr für Antrag §24a'!AL888&lt;&gt;"",'SlNr für Antrag §24a'!AL888&amp;K892,IF(K892&lt;&gt;"",K892,IF('SlNr für Antrag §24a'!V888="X","?","**"))))</f>
        <v>**</v>
      </c>
      <c r="H892" s="131"/>
      <c r="I892" s="124"/>
      <c r="J892" s="118">
        <f>'SlNr für Antrag §24a'!AM888</f>
        <v>0</v>
      </c>
      <c r="K892" s="121"/>
      <c r="L892" s="121" t="str">
        <f>'SlNr für Antrag §24a'!AT888</f>
        <v>Ja</v>
      </c>
      <c r="M892" s="161" t="str">
        <f>'SlNr für Antrag §24a'!AV888</f>
        <v>-</v>
      </c>
      <c r="N892" s="157" t="str">
        <f>IF('SlNr für Antrag §24a'!AU888&gt;0,"Wird auto. genehmigt!","")</f>
        <v/>
      </c>
      <c r="P892" s="96" t="str">
        <f>'SlNr für Antrag §24a'!AP888</f>
        <v/>
      </c>
      <c r="R892" s="143"/>
      <c r="S892" s="143"/>
      <c r="T892" s="143"/>
      <c r="U892" s="143"/>
      <c r="V892" s="143"/>
      <c r="W892" s="143"/>
      <c r="X892" s="143"/>
      <c r="Y892" s="143"/>
      <c r="Z892" s="143"/>
      <c r="AA892" s="143"/>
    </row>
    <row r="893" spans="1:27" ht="22.8" x14ac:dyDescent="0.25">
      <c r="A893" s="70">
        <f>'SlNr für Antrag §24a'!B889</f>
        <v>51533</v>
      </c>
      <c r="B893" s="70" t="str">
        <f>'SlNr für Antrag §24a'!C889</f>
        <v>91</v>
      </c>
      <c r="C893" s="70" t="str">
        <f>IF('SlNr für Antrag §24a'!D889&lt;&gt;"",'SlNr für Antrag §24a'!D889,"")</f>
        <v>g</v>
      </c>
      <c r="D893" s="70" t="str">
        <f>'SlNr für Antrag §24a'!H889</f>
        <v>Salze, cyanidhaltig</v>
      </c>
      <c r="E893" s="70" t="str">
        <f>'SlNr für Antrag §24a'!I889</f>
        <v>verfestigt, immobilisiert oder stabilisiert</v>
      </c>
      <c r="F893" s="69" t="str">
        <f>IF(AND('SlNr für Antrag §24a'!S889="x",'SlNr für Antrag §24a'!T889="x"),'SlNr für Antrag §24a'!U889,IF('SlNr für Antrag §24a'!S889="x","--",IF('SlNr für Antrag §24a'!T889="x",'SlNr für Antrag §24a'!U889,"**")))</f>
        <v>**</v>
      </c>
      <c r="G893" s="69" t="str">
        <f>(IF('SlNr für Antrag §24a'!AL889&lt;&gt;"",'SlNr für Antrag §24a'!AL889&amp;K893,IF(K893&lt;&gt;"",K893,IF('SlNr für Antrag §24a'!V889="X","?","**"))))</f>
        <v>**</v>
      </c>
      <c r="H893" s="131"/>
      <c r="I893" s="124"/>
      <c r="J893" s="118">
        <f>'SlNr für Antrag §24a'!AM889</f>
        <v>0</v>
      </c>
      <c r="K893" s="121"/>
      <c r="L893" s="121" t="str">
        <f>'SlNr für Antrag §24a'!AT889</f>
        <v>Ja</v>
      </c>
      <c r="M893" s="161" t="str">
        <f>'SlNr für Antrag §24a'!AV889</f>
        <v>-</v>
      </c>
      <c r="N893" s="157" t="str">
        <f>IF('SlNr für Antrag §24a'!AU889&gt;0,"Wird auto. genehmigt!","")</f>
        <v/>
      </c>
      <c r="P893" s="96" t="str">
        <f>'SlNr für Antrag §24a'!AP889</f>
        <v/>
      </c>
      <c r="R893" s="143"/>
      <c r="S893" s="143"/>
      <c r="T893" s="143"/>
      <c r="U893" s="143"/>
      <c r="V893" s="143"/>
      <c r="W893" s="143"/>
      <c r="X893" s="143"/>
      <c r="Y893" s="143"/>
      <c r="Z893" s="143"/>
      <c r="AA893" s="143"/>
    </row>
    <row r="894" spans="1:27" x14ac:dyDescent="0.25">
      <c r="A894" s="70">
        <f>'SlNr für Antrag §24a'!B890</f>
        <v>51534</v>
      </c>
      <c r="B894" s="70" t="str">
        <f>'SlNr für Antrag §24a'!C890</f>
        <v/>
      </c>
      <c r="C894" s="70" t="str">
        <f>IF('SlNr für Antrag §24a'!D890&lt;&gt;"",'SlNr für Antrag §24a'!D890,"")</f>
        <v>g</v>
      </c>
      <c r="D894" s="70" t="str">
        <f>'SlNr für Antrag §24a'!H890</f>
        <v>Salze, nitrat-, nitrithaltig</v>
      </c>
      <c r="E894" s="70" t="str">
        <f>'SlNr für Antrag §24a'!I890</f>
        <v xml:space="preserve"> </v>
      </c>
      <c r="F894" s="69" t="str">
        <f>IF(AND('SlNr für Antrag §24a'!S890="x",'SlNr für Antrag §24a'!T890="x"),'SlNr für Antrag §24a'!U890,IF('SlNr für Antrag §24a'!S890="x","--",IF('SlNr für Antrag §24a'!T890="x",'SlNr für Antrag §24a'!U890,"**")))</f>
        <v>**</v>
      </c>
      <c r="G894" s="69" t="str">
        <f>(IF('SlNr für Antrag §24a'!AL890&lt;&gt;"",'SlNr für Antrag §24a'!AL890&amp;K894,IF(K894&lt;&gt;"",K894,IF('SlNr für Antrag §24a'!V890="X","?","**"))))</f>
        <v>**</v>
      </c>
      <c r="H894" s="131"/>
      <c r="I894" s="124"/>
      <c r="J894" s="118">
        <f>'SlNr für Antrag §24a'!AM890</f>
        <v>0</v>
      </c>
      <c r="K894" s="121"/>
      <c r="L894" s="121" t="str">
        <f>'SlNr für Antrag §24a'!AT890</f>
        <v>Ja</v>
      </c>
      <c r="M894" s="161" t="str">
        <f>'SlNr für Antrag §24a'!AV890</f>
        <v>-</v>
      </c>
      <c r="N894" s="157" t="str">
        <f>IF('SlNr für Antrag §24a'!AU890&gt;0,"Wird auto. genehmigt!","")</f>
        <v/>
      </c>
      <c r="P894" s="96" t="str">
        <f>'SlNr für Antrag §24a'!AP890</f>
        <v/>
      </c>
      <c r="R894" s="143"/>
      <c r="S894" s="143"/>
      <c r="T894" s="143"/>
      <c r="U894" s="143"/>
      <c r="V894" s="143"/>
      <c r="W894" s="143"/>
      <c r="X894" s="143"/>
      <c r="Y894" s="143"/>
      <c r="Z894" s="143"/>
      <c r="AA894" s="143"/>
    </row>
    <row r="895" spans="1:27" x14ac:dyDescent="0.25">
      <c r="A895" s="70">
        <f>'SlNr für Antrag §24a'!B891</f>
        <v>51534</v>
      </c>
      <c r="B895" s="70" t="str">
        <f>'SlNr für Antrag §24a'!C891</f>
        <v>88</v>
      </c>
      <c r="C895" s="70" t="str">
        <f>IF('SlNr für Antrag §24a'!D891&lt;&gt;"",'SlNr für Antrag §24a'!D891,"")</f>
        <v/>
      </c>
      <c r="D895" s="70" t="str">
        <f>'SlNr für Antrag §24a'!H891</f>
        <v>Salze, nitrat-, nitrithaltig</v>
      </c>
      <c r="E895" s="70" t="str">
        <f>'SlNr für Antrag §24a'!I891</f>
        <v>ausgestuft</v>
      </c>
      <c r="F895" s="69" t="str">
        <f>IF(AND('SlNr für Antrag §24a'!S891="x",'SlNr für Antrag §24a'!T891="x"),'SlNr für Antrag §24a'!U891,IF('SlNr für Antrag §24a'!S891="x","--",IF('SlNr für Antrag §24a'!T891="x",'SlNr für Antrag §24a'!U891,"**")))</f>
        <v>**</v>
      </c>
      <c r="G895" s="69" t="str">
        <f>(IF('SlNr für Antrag §24a'!AL891&lt;&gt;"",'SlNr für Antrag §24a'!AL891&amp;K895,IF(K895&lt;&gt;"",K895,IF('SlNr für Antrag §24a'!V891="X","?","**"))))</f>
        <v>**</v>
      </c>
      <c r="H895" s="131"/>
      <c r="I895" s="124"/>
      <c r="J895" s="118">
        <f>'SlNr für Antrag §24a'!AM891</f>
        <v>0</v>
      </c>
      <c r="K895" s="121"/>
      <c r="L895" s="121" t="str">
        <f>'SlNr für Antrag §24a'!AT891</f>
        <v>Ja</v>
      </c>
      <c r="M895" s="161" t="str">
        <f>'SlNr für Antrag §24a'!AV891</f>
        <v>-</v>
      </c>
      <c r="N895" s="157" t="str">
        <f>IF('SlNr für Antrag §24a'!AU891&gt;0,"Wird auto. genehmigt!","")</f>
        <v/>
      </c>
      <c r="P895" s="96" t="str">
        <f>'SlNr für Antrag §24a'!AP891</f>
        <v/>
      </c>
      <c r="R895" s="143"/>
      <c r="S895" s="143"/>
      <c r="T895" s="143"/>
      <c r="U895" s="143"/>
      <c r="V895" s="143"/>
      <c r="W895" s="143"/>
      <c r="X895" s="143"/>
      <c r="Y895" s="143"/>
      <c r="Z895" s="143"/>
      <c r="AA895" s="143"/>
    </row>
    <row r="896" spans="1:27" ht="22.8" x14ac:dyDescent="0.25">
      <c r="A896" s="70">
        <f>'SlNr für Antrag §24a'!B892</f>
        <v>51534</v>
      </c>
      <c r="B896" s="70" t="str">
        <f>'SlNr für Antrag §24a'!C892</f>
        <v>91</v>
      </c>
      <c r="C896" s="70" t="str">
        <f>IF('SlNr für Antrag §24a'!D892&lt;&gt;"",'SlNr für Antrag §24a'!D892,"")</f>
        <v>g</v>
      </c>
      <c r="D896" s="70" t="str">
        <f>'SlNr für Antrag §24a'!H892</f>
        <v>Salze, nitrat-, nitrithaltig</v>
      </c>
      <c r="E896" s="70" t="str">
        <f>'SlNr für Antrag §24a'!I892</f>
        <v>verfestigt, immobilisiert oder stabilisiert</v>
      </c>
      <c r="F896" s="69" t="str">
        <f>IF(AND('SlNr für Antrag §24a'!S892="x",'SlNr für Antrag §24a'!T892="x"),'SlNr für Antrag §24a'!U892,IF('SlNr für Antrag §24a'!S892="x","--",IF('SlNr für Antrag §24a'!T892="x",'SlNr für Antrag §24a'!U892,"**")))</f>
        <v>**</v>
      </c>
      <c r="G896" s="69" t="str">
        <f>(IF('SlNr für Antrag §24a'!AL892&lt;&gt;"",'SlNr für Antrag §24a'!AL892&amp;K896,IF(K896&lt;&gt;"",K896,IF('SlNr für Antrag §24a'!V892="X","?","**"))))</f>
        <v>**</v>
      </c>
      <c r="H896" s="131"/>
      <c r="I896" s="124"/>
      <c r="J896" s="118">
        <f>'SlNr für Antrag §24a'!AM892</f>
        <v>0</v>
      </c>
      <c r="K896" s="121"/>
      <c r="L896" s="121" t="str">
        <f>'SlNr für Antrag §24a'!AT892</f>
        <v>Ja</v>
      </c>
      <c r="M896" s="161" t="str">
        <f>'SlNr für Antrag §24a'!AV892</f>
        <v>-</v>
      </c>
      <c r="N896" s="157" t="str">
        <f>IF('SlNr für Antrag §24a'!AU892&gt;0,"Wird auto. genehmigt!","")</f>
        <v/>
      </c>
      <c r="P896" s="96" t="str">
        <f>'SlNr für Antrag §24a'!AP892</f>
        <v/>
      </c>
      <c r="R896" s="143"/>
      <c r="S896" s="143"/>
      <c r="T896" s="143"/>
      <c r="U896" s="143"/>
      <c r="V896" s="143"/>
      <c r="W896" s="143"/>
      <c r="X896" s="143"/>
      <c r="Y896" s="143"/>
      <c r="Z896" s="143"/>
      <c r="AA896" s="143"/>
    </row>
    <row r="897" spans="1:27" x14ac:dyDescent="0.25">
      <c r="A897" s="70">
        <f>'SlNr für Antrag §24a'!B893</f>
        <v>51535</v>
      </c>
      <c r="B897" s="70" t="str">
        <f>'SlNr für Antrag §24a'!C893</f>
        <v/>
      </c>
      <c r="C897" s="70" t="str">
        <f>IF('SlNr für Antrag §24a'!D893&lt;&gt;"",'SlNr für Antrag §24a'!D893,"")</f>
        <v>g</v>
      </c>
      <c r="D897" s="70" t="str">
        <f>'SlNr für Antrag §24a'!H893</f>
        <v>Vanadiumsalze</v>
      </c>
      <c r="E897" s="70" t="str">
        <f>'SlNr für Antrag §24a'!I893</f>
        <v xml:space="preserve"> </v>
      </c>
      <c r="F897" s="69" t="str">
        <f>IF(AND('SlNr für Antrag §24a'!S893="x",'SlNr für Antrag §24a'!T893="x"),'SlNr für Antrag §24a'!U893,IF('SlNr für Antrag §24a'!S893="x","--",IF('SlNr für Antrag §24a'!T893="x",'SlNr für Antrag §24a'!U893,"**")))</f>
        <v>**</v>
      </c>
      <c r="G897" s="69" t="str">
        <f>(IF('SlNr für Antrag §24a'!AL893&lt;&gt;"",'SlNr für Antrag §24a'!AL893&amp;K897,IF(K897&lt;&gt;"",K897,IF('SlNr für Antrag §24a'!V893="X","?","**"))))</f>
        <v>**</v>
      </c>
      <c r="H897" s="131"/>
      <c r="I897" s="124"/>
      <c r="J897" s="118">
        <f>'SlNr für Antrag §24a'!AM893</f>
        <v>0</v>
      </c>
      <c r="K897" s="121"/>
      <c r="L897" s="121" t="str">
        <f>'SlNr für Antrag §24a'!AT893</f>
        <v>Ja</v>
      </c>
      <c r="M897" s="161" t="str">
        <f>'SlNr für Antrag §24a'!AV893</f>
        <v>-</v>
      </c>
      <c r="N897" s="157" t="str">
        <f>IF('SlNr für Antrag §24a'!AU893&gt;0,"Wird auto. genehmigt!","")</f>
        <v/>
      </c>
      <c r="P897" s="96" t="str">
        <f>'SlNr für Antrag §24a'!AP893</f>
        <v/>
      </c>
      <c r="R897" s="143"/>
      <c r="S897" s="143"/>
      <c r="T897" s="143"/>
      <c r="U897" s="143"/>
      <c r="V897" s="143"/>
      <c r="W897" s="143"/>
      <c r="X897" s="143"/>
      <c r="Y897" s="143"/>
      <c r="Z897" s="143"/>
      <c r="AA897" s="143"/>
    </row>
    <row r="898" spans="1:27" x14ac:dyDescent="0.25">
      <c r="A898" s="70">
        <f>'SlNr für Antrag §24a'!B894</f>
        <v>51535</v>
      </c>
      <c r="B898" s="70" t="str">
        <f>'SlNr für Antrag §24a'!C894</f>
        <v>88</v>
      </c>
      <c r="C898" s="70" t="str">
        <f>IF('SlNr für Antrag §24a'!D894&lt;&gt;"",'SlNr für Antrag §24a'!D894,"")</f>
        <v/>
      </c>
      <c r="D898" s="70" t="str">
        <f>'SlNr für Antrag §24a'!H894</f>
        <v>Vanadiumsalze</v>
      </c>
      <c r="E898" s="70" t="str">
        <f>'SlNr für Antrag §24a'!I894</f>
        <v>ausgestuft</v>
      </c>
      <c r="F898" s="69" t="str">
        <f>IF(AND('SlNr für Antrag §24a'!S894="x",'SlNr für Antrag §24a'!T894="x"),'SlNr für Antrag §24a'!U894,IF('SlNr für Antrag §24a'!S894="x","--",IF('SlNr für Antrag §24a'!T894="x",'SlNr für Antrag §24a'!U894,"**")))</f>
        <v>**</v>
      </c>
      <c r="G898" s="69" t="str">
        <f>(IF('SlNr für Antrag §24a'!AL894&lt;&gt;"",'SlNr für Antrag §24a'!AL894&amp;K898,IF(K898&lt;&gt;"",K898,IF('SlNr für Antrag §24a'!V894="X","?","**"))))</f>
        <v>**</v>
      </c>
      <c r="H898" s="131"/>
      <c r="I898" s="124"/>
      <c r="J898" s="118">
        <f>'SlNr für Antrag §24a'!AM894</f>
        <v>0</v>
      </c>
      <c r="K898" s="121"/>
      <c r="L898" s="121" t="str">
        <f>'SlNr für Antrag §24a'!AT894</f>
        <v>Ja</v>
      </c>
      <c r="M898" s="161" t="str">
        <f>'SlNr für Antrag §24a'!AV894</f>
        <v>-</v>
      </c>
      <c r="N898" s="157" t="str">
        <f>IF('SlNr für Antrag §24a'!AU894&gt;0,"Wird auto. genehmigt!","")</f>
        <v/>
      </c>
      <c r="P898" s="96" t="str">
        <f>'SlNr für Antrag §24a'!AP894</f>
        <v/>
      </c>
      <c r="R898" s="143"/>
      <c r="S898" s="143"/>
      <c r="T898" s="143"/>
      <c r="U898" s="143"/>
      <c r="V898" s="143"/>
      <c r="W898" s="143"/>
      <c r="X898" s="143"/>
      <c r="Y898" s="143"/>
      <c r="Z898" s="143"/>
      <c r="AA898" s="143"/>
    </row>
    <row r="899" spans="1:27" ht="22.8" x14ac:dyDescent="0.25">
      <c r="A899" s="70">
        <f>'SlNr für Antrag §24a'!B895</f>
        <v>51535</v>
      </c>
      <c r="B899" s="70" t="str">
        <f>'SlNr für Antrag §24a'!C895</f>
        <v>91</v>
      </c>
      <c r="C899" s="70" t="str">
        <f>IF('SlNr für Antrag §24a'!D895&lt;&gt;"",'SlNr für Antrag §24a'!D895,"")</f>
        <v>g</v>
      </c>
      <c r="D899" s="70" t="str">
        <f>'SlNr für Antrag §24a'!H895</f>
        <v>Vanadiumsalze</v>
      </c>
      <c r="E899" s="70" t="str">
        <f>'SlNr für Antrag §24a'!I895</f>
        <v>verfestigt, immobilisiert oder stabilisiert</v>
      </c>
      <c r="F899" s="69" t="str">
        <f>IF(AND('SlNr für Antrag §24a'!S895="x",'SlNr für Antrag §24a'!T895="x"),'SlNr für Antrag §24a'!U895,IF('SlNr für Antrag §24a'!S895="x","--",IF('SlNr für Antrag §24a'!T895="x",'SlNr für Antrag §24a'!U895,"**")))</f>
        <v>**</v>
      </c>
      <c r="G899" s="69" t="str">
        <f>(IF('SlNr für Antrag §24a'!AL895&lt;&gt;"",'SlNr für Antrag §24a'!AL895&amp;K899,IF(K899&lt;&gt;"",K899,IF('SlNr für Antrag §24a'!V895="X","?","**"))))</f>
        <v>**</v>
      </c>
      <c r="H899" s="131"/>
      <c r="I899" s="124"/>
      <c r="J899" s="118">
        <f>'SlNr für Antrag §24a'!AM895</f>
        <v>0</v>
      </c>
      <c r="K899" s="121"/>
      <c r="L899" s="121" t="str">
        <f>'SlNr für Antrag §24a'!AT895</f>
        <v>Ja</v>
      </c>
      <c r="M899" s="161" t="str">
        <f>'SlNr für Antrag §24a'!AV895</f>
        <v>-</v>
      </c>
      <c r="N899" s="157" t="str">
        <f>IF('SlNr für Antrag §24a'!AU895&gt;0,"Wird auto. genehmigt!","")</f>
        <v/>
      </c>
      <c r="P899" s="96" t="str">
        <f>'SlNr für Antrag §24a'!AP895</f>
        <v/>
      </c>
      <c r="R899" s="143"/>
      <c r="S899" s="143"/>
      <c r="T899" s="143"/>
      <c r="U899" s="143"/>
      <c r="V899" s="143"/>
      <c r="W899" s="143"/>
      <c r="X899" s="143"/>
      <c r="Y899" s="143"/>
      <c r="Z899" s="143"/>
      <c r="AA899" s="143"/>
    </row>
    <row r="900" spans="1:27" x14ac:dyDescent="0.25">
      <c r="A900" s="70">
        <f>'SlNr für Antrag §24a'!B896</f>
        <v>51539</v>
      </c>
      <c r="B900" s="70" t="str">
        <f>'SlNr für Antrag §24a'!C896</f>
        <v/>
      </c>
      <c r="C900" s="70" t="str">
        <f>IF('SlNr für Antrag §24a'!D896&lt;&gt;"",'SlNr für Antrag §24a'!D896,"")</f>
        <v>g</v>
      </c>
      <c r="D900" s="70" t="str">
        <f>'SlNr für Antrag §24a'!H896</f>
        <v>sonstige Arsenverbindungen</v>
      </c>
      <c r="E900" s="70" t="str">
        <f>'SlNr für Antrag §24a'!I896</f>
        <v xml:space="preserve"> </v>
      </c>
      <c r="F900" s="69" t="str">
        <f>IF(AND('SlNr für Antrag §24a'!S896="x",'SlNr für Antrag §24a'!T896="x"),'SlNr für Antrag §24a'!U896,IF('SlNr für Antrag §24a'!S896="x","--",IF('SlNr für Antrag §24a'!T896="x",'SlNr für Antrag §24a'!U896,"**")))</f>
        <v>**</v>
      </c>
      <c r="G900" s="69" t="str">
        <f>(IF('SlNr für Antrag §24a'!AL896&lt;&gt;"",'SlNr für Antrag §24a'!AL896&amp;K900,IF(K900&lt;&gt;"",K900,IF('SlNr für Antrag §24a'!V896="X","?","**"))))</f>
        <v>**</v>
      </c>
      <c r="H900" s="131"/>
      <c r="I900" s="124"/>
      <c r="J900" s="118">
        <f>'SlNr für Antrag §24a'!AM896</f>
        <v>0</v>
      </c>
      <c r="K900" s="121"/>
      <c r="L900" s="121" t="str">
        <f>'SlNr für Antrag §24a'!AT896</f>
        <v>Ja</v>
      </c>
      <c r="M900" s="161" t="str">
        <f>'SlNr für Antrag §24a'!AV896</f>
        <v>-</v>
      </c>
      <c r="N900" s="157" t="str">
        <f>IF('SlNr für Antrag §24a'!AU896&gt;0,"Wird auto. genehmigt!","")</f>
        <v/>
      </c>
      <c r="P900" s="96" t="str">
        <f>'SlNr für Antrag §24a'!AP896</f>
        <v/>
      </c>
      <c r="R900" s="143"/>
      <c r="S900" s="143"/>
      <c r="T900" s="143"/>
      <c r="U900" s="143"/>
      <c r="V900" s="143"/>
      <c r="W900" s="143"/>
      <c r="X900" s="143"/>
      <c r="Y900" s="143"/>
      <c r="Z900" s="143"/>
      <c r="AA900" s="143"/>
    </row>
    <row r="901" spans="1:27" x14ac:dyDescent="0.25">
      <c r="A901" s="70">
        <f>'SlNr für Antrag §24a'!B897</f>
        <v>51539</v>
      </c>
      <c r="B901" s="70" t="str">
        <f>'SlNr für Antrag §24a'!C897</f>
        <v>88</v>
      </c>
      <c r="C901" s="70" t="str">
        <f>IF('SlNr für Antrag §24a'!D897&lt;&gt;"",'SlNr für Antrag §24a'!D897,"")</f>
        <v/>
      </c>
      <c r="D901" s="70" t="str">
        <f>'SlNr für Antrag §24a'!H897</f>
        <v>sonstige Arsenverbindungen</v>
      </c>
      <c r="E901" s="70" t="str">
        <f>'SlNr für Antrag §24a'!I897</f>
        <v>ausgestuft</v>
      </c>
      <c r="F901" s="69" t="str">
        <f>IF(AND('SlNr für Antrag §24a'!S897="x",'SlNr für Antrag §24a'!T897="x"),'SlNr für Antrag §24a'!U897,IF('SlNr für Antrag §24a'!S897="x","--",IF('SlNr für Antrag §24a'!T897="x",'SlNr für Antrag §24a'!U897,"**")))</f>
        <v>**</v>
      </c>
      <c r="G901" s="69" t="str">
        <f>(IF('SlNr für Antrag §24a'!AL897&lt;&gt;"",'SlNr für Antrag §24a'!AL897&amp;K901,IF(K901&lt;&gt;"",K901,IF('SlNr für Antrag §24a'!V897="X","?","**"))))</f>
        <v>**</v>
      </c>
      <c r="H901" s="131"/>
      <c r="I901" s="124"/>
      <c r="J901" s="118">
        <f>'SlNr für Antrag §24a'!AM897</f>
        <v>0</v>
      </c>
      <c r="K901" s="121"/>
      <c r="L901" s="121" t="str">
        <f>'SlNr für Antrag §24a'!AT897</f>
        <v>Ja</v>
      </c>
      <c r="M901" s="161" t="str">
        <f>'SlNr für Antrag §24a'!AV897</f>
        <v>-</v>
      </c>
      <c r="N901" s="157" t="str">
        <f>IF('SlNr für Antrag §24a'!AU897&gt;0,"Wird auto. genehmigt!","")</f>
        <v/>
      </c>
      <c r="P901" s="96" t="str">
        <f>'SlNr für Antrag §24a'!AP897</f>
        <v/>
      </c>
      <c r="R901" s="143"/>
      <c r="S901" s="143"/>
      <c r="T901" s="143"/>
      <c r="U901" s="143"/>
      <c r="V901" s="143"/>
      <c r="W901" s="143"/>
      <c r="X901" s="143"/>
      <c r="Y901" s="143"/>
      <c r="Z901" s="143"/>
      <c r="AA901" s="143"/>
    </row>
    <row r="902" spans="1:27" ht="22.8" x14ac:dyDescent="0.25">
      <c r="A902" s="70">
        <f>'SlNr für Antrag §24a'!B898</f>
        <v>51539</v>
      </c>
      <c r="B902" s="70" t="str">
        <f>'SlNr für Antrag §24a'!C898</f>
        <v>91</v>
      </c>
      <c r="C902" s="70" t="str">
        <f>IF('SlNr für Antrag §24a'!D898&lt;&gt;"",'SlNr für Antrag §24a'!D898,"")</f>
        <v>g</v>
      </c>
      <c r="D902" s="70" t="str">
        <f>'SlNr für Antrag §24a'!H898</f>
        <v>sonstige Arsenverbindungen</v>
      </c>
      <c r="E902" s="70" t="str">
        <f>'SlNr für Antrag §24a'!I898</f>
        <v>verfestigt, immobilisiert oder stabilisiert</v>
      </c>
      <c r="F902" s="69" t="str">
        <f>IF(AND('SlNr für Antrag §24a'!S898="x",'SlNr für Antrag §24a'!T898="x"),'SlNr für Antrag §24a'!U898,IF('SlNr für Antrag §24a'!S898="x","--",IF('SlNr für Antrag §24a'!T898="x",'SlNr für Antrag §24a'!U898,"**")))</f>
        <v>**</v>
      </c>
      <c r="G902" s="69" t="str">
        <f>(IF('SlNr für Antrag §24a'!AL898&lt;&gt;"",'SlNr für Antrag §24a'!AL898&amp;K902,IF(K902&lt;&gt;"",K902,IF('SlNr für Antrag §24a'!V898="X","?","**"))))</f>
        <v>**</v>
      </c>
      <c r="H902" s="131"/>
      <c r="I902" s="124"/>
      <c r="J902" s="118">
        <f>'SlNr für Antrag §24a'!AM898</f>
        <v>0</v>
      </c>
      <c r="K902" s="121"/>
      <c r="L902" s="121" t="str">
        <f>'SlNr für Antrag §24a'!AT898</f>
        <v>Ja</v>
      </c>
      <c r="M902" s="161" t="str">
        <f>'SlNr für Antrag §24a'!AV898</f>
        <v>-</v>
      </c>
      <c r="N902" s="157" t="str">
        <f>IF('SlNr für Antrag §24a'!AU898&gt;0,"Wird auto. genehmigt!","")</f>
        <v/>
      </c>
      <c r="P902" s="96" t="str">
        <f>'SlNr für Antrag §24a'!AP898</f>
        <v/>
      </c>
      <c r="R902" s="143"/>
      <c r="S902" s="143"/>
      <c r="T902" s="143"/>
      <c r="U902" s="143"/>
      <c r="V902" s="143"/>
      <c r="W902" s="143"/>
      <c r="X902" s="143"/>
      <c r="Y902" s="143"/>
      <c r="Z902" s="143"/>
      <c r="AA902" s="143"/>
    </row>
    <row r="903" spans="1:27" x14ac:dyDescent="0.25">
      <c r="A903" s="70">
        <f>'SlNr für Antrag §24a'!B899</f>
        <v>51540</v>
      </c>
      <c r="B903" s="70" t="str">
        <f>'SlNr für Antrag §24a'!C899</f>
        <v/>
      </c>
      <c r="C903" s="70" t="str">
        <f>IF('SlNr für Antrag §24a'!D899&lt;&gt;"",'SlNr für Antrag §24a'!D899,"")</f>
        <v>g</v>
      </c>
      <c r="D903" s="70" t="str">
        <f>'SlNr für Antrag §24a'!H899</f>
        <v>sonstige Salze, leicht löslich</v>
      </c>
      <c r="E903" s="70" t="str">
        <f>'SlNr für Antrag §24a'!I899</f>
        <v xml:space="preserve"> </v>
      </c>
      <c r="F903" s="69" t="str">
        <f>IF(AND('SlNr für Antrag §24a'!S899="x",'SlNr für Antrag §24a'!T899="x"),'SlNr für Antrag §24a'!U899,IF('SlNr für Antrag §24a'!S899="x","--",IF('SlNr für Antrag §24a'!T899="x",'SlNr für Antrag §24a'!U899,"**")))</f>
        <v>**</v>
      </c>
      <c r="G903" s="69" t="str">
        <f>(IF('SlNr für Antrag §24a'!AL899&lt;&gt;"",'SlNr für Antrag §24a'!AL899&amp;K903,IF(K903&lt;&gt;"",K903,IF('SlNr für Antrag §24a'!V899="X","?","**"))))</f>
        <v>**</v>
      </c>
      <c r="H903" s="131"/>
      <c r="I903" s="124"/>
      <c r="J903" s="118">
        <f>'SlNr für Antrag §24a'!AM899</f>
        <v>0</v>
      </c>
      <c r="K903" s="121"/>
      <c r="L903" s="121" t="str">
        <f>'SlNr für Antrag §24a'!AT899</f>
        <v>Ja</v>
      </c>
      <c r="M903" s="161" t="str">
        <f>'SlNr für Antrag §24a'!AV899</f>
        <v>-</v>
      </c>
      <c r="N903" s="157" t="str">
        <f>IF('SlNr für Antrag §24a'!AU899&gt;0,"Wird auto. genehmigt!","")</f>
        <v/>
      </c>
      <c r="P903" s="96" t="str">
        <f>'SlNr für Antrag §24a'!AP899</f>
        <v/>
      </c>
      <c r="R903" s="143"/>
      <c r="S903" s="143"/>
      <c r="T903" s="143"/>
      <c r="U903" s="143"/>
      <c r="V903" s="143"/>
      <c r="W903" s="143"/>
      <c r="X903" s="143"/>
      <c r="Y903" s="143"/>
      <c r="Z903" s="143"/>
      <c r="AA903" s="143"/>
    </row>
    <row r="904" spans="1:27" x14ac:dyDescent="0.25">
      <c r="A904" s="70">
        <f>'SlNr für Antrag §24a'!B900</f>
        <v>51540</v>
      </c>
      <c r="B904" s="70" t="str">
        <f>'SlNr für Antrag §24a'!C900</f>
        <v>88</v>
      </c>
      <c r="C904" s="70" t="str">
        <f>IF('SlNr für Antrag §24a'!D900&lt;&gt;"",'SlNr für Antrag §24a'!D900,"")</f>
        <v/>
      </c>
      <c r="D904" s="70" t="str">
        <f>'SlNr für Antrag §24a'!H900</f>
        <v>sonstige Salze, leicht löslich</v>
      </c>
      <c r="E904" s="70" t="str">
        <f>'SlNr für Antrag §24a'!I900</f>
        <v>ausgestuft</v>
      </c>
      <c r="F904" s="69" t="str">
        <f>IF(AND('SlNr für Antrag §24a'!S900="x",'SlNr für Antrag §24a'!T900="x"),'SlNr für Antrag §24a'!U900,IF('SlNr für Antrag §24a'!S900="x","--",IF('SlNr für Antrag §24a'!T900="x",'SlNr für Antrag §24a'!U900,"**")))</f>
        <v>**</v>
      </c>
      <c r="G904" s="69" t="str">
        <f>(IF('SlNr für Antrag §24a'!AL900&lt;&gt;"",'SlNr für Antrag §24a'!AL900&amp;K904,IF(K904&lt;&gt;"",K904,IF('SlNr für Antrag §24a'!V900="X","?","**"))))</f>
        <v>**</v>
      </c>
      <c r="H904" s="131"/>
      <c r="I904" s="124"/>
      <c r="J904" s="118">
        <f>'SlNr für Antrag §24a'!AM900</f>
        <v>0</v>
      </c>
      <c r="K904" s="121"/>
      <c r="L904" s="121" t="str">
        <f>'SlNr für Antrag §24a'!AT900</f>
        <v>Ja</v>
      </c>
      <c r="M904" s="161" t="str">
        <f>'SlNr für Antrag §24a'!AV900</f>
        <v>-</v>
      </c>
      <c r="N904" s="157" t="str">
        <f>IF('SlNr für Antrag §24a'!AU900&gt;0,"Wird auto. genehmigt!","")</f>
        <v/>
      </c>
      <c r="P904" s="96" t="str">
        <f>'SlNr für Antrag §24a'!AP900</f>
        <v/>
      </c>
      <c r="R904" s="143"/>
      <c r="S904" s="143"/>
      <c r="T904" s="143"/>
      <c r="U904" s="143"/>
      <c r="V904" s="143"/>
      <c r="W904" s="143"/>
      <c r="X904" s="143"/>
      <c r="Y904" s="143"/>
      <c r="Z904" s="143"/>
      <c r="AA904" s="143"/>
    </row>
    <row r="905" spans="1:27" ht="22.8" x14ac:dyDescent="0.25">
      <c r="A905" s="70">
        <f>'SlNr für Antrag §24a'!B901</f>
        <v>51540</v>
      </c>
      <c r="B905" s="70" t="str">
        <f>'SlNr für Antrag §24a'!C901</f>
        <v>91</v>
      </c>
      <c r="C905" s="70" t="str">
        <f>IF('SlNr für Antrag §24a'!D901&lt;&gt;"",'SlNr für Antrag §24a'!D901,"")</f>
        <v>g</v>
      </c>
      <c r="D905" s="70" t="str">
        <f>'SlNr für Antrag §24a'!H901</f>
        <v>sonstige Salze, leicht löslich</v>
      </c>
      <c r="E905" s="70" t="str">
        <f>'SlNr für Antrag §24a'!I901</f>
        <v>verfestigt, immobilisiert oder stabilisiert</v>
      </c>
      <c r="F905" s="69" t="str">
        <f>IF(AND('SlNr für Antrag §24a'!S901="x",'SlNr für Antrag §24a'!T901="x"),'SlNr für Antrag §24a'!U901,IF('SlNr für Antrag §24a'!S901="x","--",IF('SlNr für Antrag §24a'!T901="x",'SlNr für Antrag §24a'!U901,"**")))</f>
        <v>**</v>
      </c>
      <c r="G905" s="69" t="str">
        <f>(IF('SlNr für Antrag §24a'!AL901&lt;&gt;"",'SlNr für Antrag §24a'!AL901&amp;K905,IF(K905&lt;&gt;"",K905,IF('SlNr für Antrag §24a'!V901="X","?","**"))))</f>
        <v>**</v>
      </c>
      <c r="H905" s="131"/>
      <c r="I905" s="124"/>
      <c r="J905" s="118">
        <f>'SlNr für Antrag §24a'!AM901</f>
        <v>0</v>
      </c>
      <c r="K905" s="121"/>
      <c r="L905" s="121" t="str">
        <f>'SlNr für Antrag §24a'!AT901</f>
        <v>Ja</v>
      </c>
      <c r="M905" s="161" t="str">
        <f>'SlNr für Antrag §24a'!AV901</f>
        <v>-</v>
      </c>
      <c r="N905" s="157" t="str">
        <f>IF('SlNr für Antrag §24a'!AU901&gt;0,"Wird auto. genehmigt!","")</f>
        <v/>
      </c>
      <c r="P905" s="96" t="str">
        <f>'SlNr für Antrag §24a'!AP901</f>
        <v/>
      </c>
      <c r="R905" s="143"/>
      <c r="S905" s="143"/>
      <c r="T905" s="143"/>
      <c r="U905" s="143"/>
      <c r="V905" s="143"/>
      <c r="W905" s="143"/>
      <c r="X905" s="143"/>
      <c r="Y905" s="143"/>
      <c r="Z905" s="143"/>
      <c r="AA905" s="143"/>
    </row>
    <row r="906" spans="1:27" x14ac:dyDescent="0.25">
      <c r="A906" s="70">
        <f>'SlNr für Antrag §24a'!B902</f>
        <v>51541</v>
      </c>
      <c r="B906" s="70" t="str">
        <f>'SlNr für Antrag §24a'!C902</f>
        <v/>
      </c>
      <c r="C906" s="70" t="str">
        <f>IF('SlNr für Antrag §24a'!D902&lt;&gt;"",'SlNr für Antrag §24a'!D902,"")</f>
        <v>g</v>
      </c>
      <c r="D906" s="70" t="str">
        <f>'SlNr für Antrag §24a'!H902</f>
        <v>sonstige Salze, schwerlöslich</v>
      </c>
      <c r="E906" s="70" t="str">
        <f>'SlNr für Antrag §24a'!I902</f>
        <v xml:space="preserve"> </v>
      </c>
      <c r="F906" s="69" t="str">
        <f>IF(AND('SlNr für Antrag §24a'!S902="x",'SlNr für Antrag §24a'!T902="x"),'SlNr für Antrag §24a'!U902,IF('SlNr für Antrag §24a'!S902="x","--",IF('SlNr für Antrag §24a'!T902="x",'SlNr für Antrag §24a'!U902,"**")))</f>
        <v>**</v>
      </c>
      <c r="G906" s="69" t="str">
        <f>(IF('SlNr für Antrag §24a'!AL902&lt;&gt;"",'SlNr für Antrag §24a'!AL902&amp;K906,IF(K906&lt;&gt;"",K906,IF('SlNr für Antrag §24a'!V902="X","?","**"))))</f>
        <v>**</v>
      </c>
      <c r="H906" s="131"/>
      <c r="I906" s="124"/>
      <c r="J906" s="118">
        <f>'SlNr für Antrag §24a'!AM902</f>
        <v>0</v>
      </c>
      <c r="K906" s="121"/>
      <c r="L906" s="121" t="str">
        <f>'SlNr für Antrag §24a'!AT902</f>
        <v>Ja</v>
      </c>
      <c r="M906" s="161" t="str">
        <f>'SlNr für Antrag §24a'!AV902</f>
        <v>-</v>
      </c>
      <c r="N906" s="157" t="str">
        <f>IF('SlNr für Antrag §24a'!AU902&gt;0,"Wird auto. genehmigt!","")</f>
        <v/>
      </c>
      <c r="P906" s="96" t="str">
        <f>'SlNr für Antrag §24a'!AP902</f>
        <v/>
      </c>
      <c r="R906" s="143"/>
      <c r="S906" s="143"/>
      <c r="T906" s="143"/>
      <c r="U906" s="143"/>
      <c r="V906" s="143"/>
      <c r="W906" s="143"/>
      <c r="X906" s="143"/>
      <c r="Y906" s="143"/>
      <c r="Z906" s="143"/>
      <c r="AA906" s="143"/>
    </row>
    <row r="907" spans="1:27" x14ac:dyDescent="0.25">
      <c r="A907" s="70">
        <f>'SlNr für Antrag §24a'!B903</f>
        <v>51541</v>
      </c>
      <c r="B907" s="70" t="str">
        <f>'SlNr für Antrag §24a'!C903</f>
        <v>88</v>
      </c>
      <c r="C907" s="70" t="str">
        <f>IF('SlNr für Antrag §24a'!D903&lt;&gt;"",'SlNr für Antrag §24a'!D903,"")</f>
        <v/>
      </c>
      <c r="D907" s="70" t="str">
        <f>'SlNr für Antrag §24a'!H903</f>
        <v>sonstige Salze, schwerlöslich</v>
      </c>
      <c r="E907" s="70" t="str">
        <f>'SlNr für Antrag §24a'!I903</f>
        <v>ausgestuft</v>
      </c>
      <c r="F907" s="69" t="str">
        <f>IF(AND('SlNr für Antrag §24a'!S903="x",'SlNr für Antrag §24a'!T903="x"),'SlNr für Antrag §24a'!U903,IF('SlNr für Antrag §24a'!S903="x","--",IF('SlNr für Antrag §24a'!T903="x",'SlNr für Antrag §24a'!U903,"**")))</f>
        <v>**</v>
      </c>
      <c r="G907" s="69" t="str">
        <f>(IF('SlNr für Antrag §24a'!AL903&lt;&gt;"",'SlNr für Antrag §24a'!AL903&amp;K907,IF(K907&lt;&gt;"",K907,IF('SlNr für Antrag §24a'!V903="X","?","**"))))</f>
        <v>**</v>
      </c>
      <c r="H907" s="131"/>
      <c r="I907" s="124"/>
      <c r="J907" s="118">
        <f>'SlNr für Antrag §24a'!AM903</f>
        <v>0</v>
      </c>
      <c r="K907" s="121"/>
      <c r="L907" s="121" t="str">
        <f>'SlNr für Antrag §24a'!AT903</f>
        <v>Ja</v>
      </c>
      <c r="M907" s="161" t="str">
        <f>'SlNr für Antrag §24a'!AV903</f>
        <v>-</v>
      </c>
      <c r="N907" s="157" t="str">
        <f>IF('SlNr für Antrag §24a'!AU903&gt;0,"Wird auto. genehmigt!","")</f>
        <v/>
      </c>
      <c r="P907" s="96" t="str">
        <f>'SlNr für Antrag §24a'!AP903</f>
        <v/>
      </c>
      <c r="R907" s="143"/>
      <c r="S907" s="143"/>
      <c r="T907" s="143"/>
      <c r="U907" s="143"/>
      <c r="V907" s="143"/>
      <c r="W907" s="143"/>
      <c r="X907" s="143"/>
      <c r="Y907" s="143"/>
      <c r="Z907" s="143"/>
      <c r="AA907" s="143"/>
    </row>
    <row r="908" spans="1:27" ht="22.8" x14ac:dyDescent="0.25">
      <c r="A908" s="70">
        <f>'SlNr für Antrag §24a'!B904</f>
        <v>51541</v>
      </c>
      <c r="B908" s="70" t="str">
        <f>'SlNr für Antrag §24a'!C904</f>
        <v>91</v>
      </c>
      <c r="C908" s="70" t="str">
        <f>IF('SlNr für Antrag §24a'!D904&lt;&gt;"",'SlNr für Antrag §24a'!D904,"")</f>
        <v>g</v>
      </c>
      <c r="D908" s="70" t="str">
        <f>'SlNr für Antrag §24a'!H904</f>
        <v>sonstige Salze, schwerlöslich</v>
      </c>
      <c r="E908" s="70" t="str">
        <f>'SlNr für Antrag §24a'!I904</f>
        <v>verfestigt, immobilisiert oder stabilisiert</v>
      </c>
      <c r="F908" s="69" t="str">
        <f>IF(AND('SlNr für Antrag §24a'!S904="x",'SlNr für Antrag §24a'!T904="x"),'SlNr für Antrag §24a'!U904,IF('SlNr für Antrag §24a'!S904="x","--",IF('SlNr für Antrag §24a'!T904="x",'SlNr für Antrag §24a'!U904,"**")))</f>
        <v>**</v>
      </c>
      <c r="G908" s="69" t="str">
        <f>(IF('SlNr für Antrag §24a'!AL904&lt;&gt;"",'SlNr für Antrag §24a'!AL904&amp;K908,IF(K908&lt;&gt;"",K908,IF('SlNr für Antrag §24a'!V904="X","?","**"))))</f>
        <v>**</v>
      </c>
      <c r="H908" s="131"/>
      <c r="I908" s="124"/>
      <c r="J908" s="118">
        <f>'SlNr für Antrag §24a'!AM904</f>
        <v>0</v>
      </c>
      <c r="K908" s="121"/>
      <c r="L908" s="121" t="str">
        <f>'SlNr für Antrag §24a'!AT904</f>
        <v>Ja</v>
      </c>
      <c r="M908" s="161" t="str">
        <f>'SlNr für Antrag §24a'!AV904</f>
        <v>-</v>
      </c>
      <c r="N908" s="157" t="str">
        <f>IF('SlNr für Antrag §24a'!AU904&gt;0,"Wird auto. genehmigt!","")</f>
        <v/>
      </c>
      <c r="P908" s="96" t="str">
        <f>'SlNr für Antrag §24a'!AP904</f>
        <v/>
      </c>
      <c r="R908" s="143"/>
      <c r="S908" s="143"/>
      <c r="T908" s="143"/>
      <c r="U908" s="143"/>
      <c r="V908" s="143"/>
      <c r="W908" s="143"/>
      <c r="X908" s="143"/>
      <c r="Y908" s="143"/>
      <c r="Z908" s="143"/>
      <c r="AA908" s="143"/>
    </row>
    <row r="909" spans="1:27" ht="22.8" x14ac:dyDescent="0.25">
      <c r="A909" s="70">
        <f>'SlNr für Antrag §24a'!B905</f>
        <v>51543</v>
      </c>
      <c r="B909" s="70" t="str">
        <f>'SlNr für Antrag §24a'!C905</f>
        <v/>
      </c>
      <c r="C909" s="70" t="str">
        <f>IF('SlNr für Antrag §24a'!D905&lt;&gt;"",'SlNr für Antrag §24a'!D905,"")</f>
        <v>g</v>
      </c>
      <c r="D909" s="70" t="str">
        <f>'SlNr für Antrag §24a'!H905</f>
        <v>gebrauchte ammoniakalische Kupferätzlösungen</v>
      </c>
      <c r="E909" s="70" t="str">
        <f>'SlNr für Antrag §24a'!I905</f>
        <v xml:space="preserve"> </v>
      </c>
      <c r="F909" s="69" t="str">
        <f>IF(AND('SlNr für Antrag §24a'!S905="x",'SlNr für Antrag §24a'!T905="x"),'SlNr für Antrag §24a'!U905,IF('SlNr für Antrag §24a'!S905="x","--",IF('SlNr für Antrag §24a'!T905="x",'SlNr für Antrag §24a'!U905,"**")))</f>
        <v>**</v>
      </c>
      <c r="G909" s="69" t="str">
        <f>(IF('SlNr für Antrag §24a'!AL905&lt;&gt;"",'SlNr für Antrag §24a'!AL905&amp;K909,IF(K909&lt;&gt;"",K909,IF('SlNr für Antrag §24a'!V905="X","?","**"))))</f>
        <v>**</v>
      </c>
      <c r="H909" s="131"/>
      <c r="I909" s="124"/>
      <c r="J909" s="118">
        <f>'SlNr für Antrag §24a'!AM905</f>
        <v>0</v>
      </c>
      <c r="K909" s="121"/>
      <c r="L909" s="121" t="str">
        <f>'SlNr für Antrag §24a'!AT905</f>
        <v>Ja</v>
      </c>
      <c r="M909" s="161" t="str">
        <f>'SlNr für Antrag §24a'!AV905</f>
        <v>-</v>
      </c>
      <c r="N909" s="157" t="str">
        <f>IF('SlNr für Antrag §24a'!AU905&gt;0,"Wird auto. genehmigt!","")</f>
        <v/>
      </c>
      <c r="P909" s="96" t="str">
        <f>'SlNr für Antrag §24a'!AP905</f>
        <v/>
      </c>
      <c r="R909" s="143"/>
      <c r="S909" s="143"/>
      <c r="T909" s="143"/>
      <c r="U909" s="143"/>
      <c r="V909" s="143"/>
      <c r="W909" s="143"/>
      <c r="X909" s="143"/>
      <c r="Y909" s="143"/>
      <c r="Z909" s="143"/>
      <c r="AA909" s="143"/>
    </row>
    <row r="910" spans="1:27" ht="22.8" x14ac:dyDescent="0.25">
      <c r="A910" s="70">
        <f>'SlNr für Antrag §24a'!B906</f>
        <v>51543</v>
      </c>
      <c r="B910" s="70" t="str">
        <f>'SlNr für Antrag §24a'!C906</f>
        <v>88</v>
      </c>
      <c r="C910" s="70" t="str">
        <f>IF('SlNr für Antrag §24a'!D906&lt;&gt;"",'SlNr für Antrag §24a'!D906,"")</f>
        <v/>
      </c>
      <c r="D910" s="70" t="str">
        <f>'SlNr für Antrag §24a'!H906</f>
        <v>gebrauchte ammoniakalische Kupferätzlösungen</v>
      </c>
      <c r="E910" s="70" t="str">
        <f>'SlNr für Antrag §24a'!I906</f>
        <v>ausgestuft</v>
      </c>
      <c r="F910" s="69" t="str">
        <f>IF(AND('SlNr für Antrag §24a'!S906="x",'SlNr für Antrag §24a'!T906="x"),'SlNr für Antrag §24a'!U906,IF('SlNr für Antrag §24a'!S906="x","--",IF('SlNr für Antrag §24a'!T906="x",'SlNr für Antrag §24a'!U906,"**")))</f>
        <v>**</v>
      </c>
      <c r="G910" s="69" t="str">
        <f>(IF('SlNr für Antrag §24a'!AL906&lt;&gt;"",'SlNr für Antrag §24a'!AL906&amp;K910,IF(K910&lt;&gt;"",K910,IF('SlNr für Antrag §24a'!V906="X","?","**"))))</f>
        <v>**</v>
      </c>
      <c r="H910" s="131"/>
      <c r="I910" s="124"/>
      <c r="J910" s="118">
        <f>'SlNr für Antrag §24a'!AM906</f>
        <v>0</v>
      </c>
      <c r="K910" s="121"/>
      <c r="L910" s="121" t="str">
        <f>'SlNr für Antrag §24a'!AT906</f>
        <v>Ja</v>
      </c>
      <c r="M910" s="161" t="str">
        <f>'SlNr für Antrag §24a'!AV906</f>
        <v>-</v>
      </c>
      <c r="N910" s="157" t="str">
        <f>IF('SlNr für Antrag §24a'!AU906&gt;0,"Wird auto. genehmigt!","")</f>
        <v/>
      </c>
      <c r="P910" s="96" t="str">
        <f>'SlNr für Antrag §24a'!AP906</f>
        <v/>
      </c>
      <c r="R910" s="143"/>
      <c r="S910" s="143"/>
      <c r="T910" s="143"/>
      <c r="U910" s="143"/>
      <c r="V910" s="143"/>
      <c r="W910" s="143"/>
      <c r="X910" s="143"/>
      <c r="Y910" s="143"/>
      <c r="Z910" s="143"/>
      <c r="AA910" s="143"/>
    </row>
    <row r="911" spans="1:27" ht="22.8" x14ac:dyDescent="0.25">
      <c r="A911" s="70">
        <f>'SlNr für Antrag §24a'!B907</f>
        <v>51550</v>
      </c>
      <c r="B911" s="70" t="str">
        <f>'SlNr für Antrag §24a'!C907</f>
        <v/>
      </c>
      <c r="C911" s="70" t="str">
        <f>IF('SlNr für Antrag §24a'!D907&lt;&gt;"",'SlNr für Antrag §24a'!D907,"")</f>
        <v>g</v>
      </c>
      <c r="D911" s="70" t="str">
        <f>'SlNr für Antrag §24a'!H907</f>
        <v>Kupfersalze, wasserlöslich (ausgenommen Kupferchlorid)</v>
      </c>
      <c r="E911" s="70" t="str">
        <f>'SlNr für Antrag §24a'!I907</f>
        <v xml:space="preserve"> </v>
      </c>
      <c r="F911" s="69" t="str">
        <f>IF(AND('SlNr für Antrag §24a'!S907="x",'SlNr für Antrag §24a'!T907="x"),'SlNr für Antrag §24a'!U907,IF('SlNr für Antrag §24a'!S907="x","--",IF('SlNr für Antrag §24a'!T907="x",'SlNr für Antrag §24a'!U907,"**")))</f>
        <v>**</v>
      </c>
      <c r="G911" s="69" t="str">
        <f>(IF('SlNr für Antrag §24a'!AL907&lt;&gt;"",'SlNr für Antrag §24a'!AL907&amp;K911,IF(K911&lt;&gt;"",K911,IF('SlNr für Antrag §24a'!V907="X","?","**"))))</f>
        <v>**</v>
      </c>
      <c r="H911" s="131"/>
      <c r="I911" s="124"/>
      <c r="J911" s="118">
        <f>'SlNr für Antrag §24a'!AM907</f>
        <v>0</v>
      </c>
      <c r="K911" s="121"/>
      <c r="L911" s="121" t="str">
        <f>'SlNr für Antrag §24a'!AT907</f>
        <v>Ja</v>
      </c>
      <c r="M911" s="161" t="str">
        <f>'SlNr für Antrag §24a'!AV907</f>
        <v>-</v>
      </c>
      <c r="N911" s="157" t="str">
        <f>IF('SlNr für Antrag §24a'!AU907&gt;0,"Wird auto. genehmigt!","")</f>
        <v/>
      </c>
      <c r="P911" s="96" t="str">
        <f>'SlNr für Antrag §24a'!AP907</f>
        <v/>
      </c>
      <c r="R911" s="143"/>
      <c r="S911" s="143"/>
      <c r="T911" s="143"/>
      <c r="U911" s="143"/>
      <c r="V911" s="143"/>
      <c r="W911" s="143"/>
      <c r="X911" s="143"/>
      <c r="Y911" s="143"/>
      <c r="Z911" s="143"/>
      <c r="AA911" s="143"/>
    </row>
    <row r="912" spans="1:27" ht="22.8" x14ac:dyDescent="0.25">
      <c r="A912" s="70">
        <f>'SlNr für Antrag §24a'!B908</f>
        <v>51550</v>
      </c>
      <c r="B912" s="70" t="str">
        <f>'SlNr für Antrag §24a'!C908</f>
        <v>88</v>
      </c>
      <c r="C912" s="70" t="str">
        <f>IF('SlNr für Antrag §24a'!D908&lt;&gt;"",'SlNr für Antrag §24a'!D908,"")</f>
        <v/>
      </c>
      <c r="D912" s="70" t="str">
        <f>'SlNr für Antrag §24a'!H908</f>
        <v>Kupfersalze, wasserlöslich (ausgenommen Kupferchlorid)</v>
      </c>
      <c r="E912" s="70" t="str">
        <f>'SlNr für Antrag §24a'!I908</f>
        <v>ausgestuft</v>
      </c>
      <c r="F912" s="69" t="str">
        <f>IF(AND('SlNr für Antrag §24a'!S908="x",'SlNr für Antrag §24a'!T908="x"),'SlNr für Antrag §24a'!U908,IF('SlNr für Antrag §24a'!S908="x","--",IF('SlNr für Antrag §24a'!T908="x",'SlNr für Antrag §24a'!U908,"**")))</f>
        <v>**</v>
      </c>
      <c r="G912" s="69" t="str">
        <f>(IF('SlNr für Antrag §24a'!AL908&lt;&gt;"",'SlNr für Antrag §24a'!AL908&amp;K912,IF(K912&lt;&gt;"",K912,IF('SlNr für Antrag §24a'!V908="X","?","**"))))</f>
        <v>**</v>
      </c>
      <c r="H912" s="131"/>
      <c r="I912" s="124"/>
      <c r="J912" s="118">
        <f>'SlNr für Antrag §24a'!AM908</f>
        <v>0</v>
      </c>
      <c r="K912" s="121"/>
      <c r="L912" s="121" t="str">
        <f>'SlNr für Antrag §24a'!AT908</f>
        <v>Ja</v>
      </c>
      <c r="M912" s="161" t="str">
        <f>'SlNr für Antrag §24a'!AV908</f>
        <v>-</v>
      </c>
      <c r="N912" s="157" t="str">
        <f>IF('SlNr für Antrag §24a'!AU908&gt;0,"Wird auto. genehmigt!","")</f>
        <v/>
      </c>
      <c r="P912" s="96" t="str">
        <f>'SlNr für Antrag §24a'!AP908</f>
        <v/>
      </c>
      <c r="R912" s="143"/>
      <c r="S912" s="143"/>
      <c r="T912" s="143"/>
      <c r="U912" s="143"/>
      <c r="V912" s="143"/>
      <c r="W912" s="143"/>
      <c r="X912" s="143"/>
      <c r="Y912" s="143"/>
      <c r="Z912" s="143"/>
      <c r="AA912" s="143"/>
    </row>
    <row r="913" spans="1:27" ht="22.8" x14ac:dyDescent="0.25">
      <c r="A913" s="70">
        <f>'SlNr für Antrag §24a'!B909</f>
        <v>51550</v>
      </c>
      <c r="B913" s="70" t="str">
        <f>'SlNr für Antrag §24a'!C909</f>
        <v>91</v>
      </c>
      <c r="C913" s="70" t="str">
        <f>IF('SlNr für Antrag §24a'!D909&lt;&gt;"",'SlNr für Antrag §24a'!D909,"")</f>
        <v>g</v>
      </c>
      <c r="D913" s="70" t="str">
        <f>'SlNr für Antrag §24a'!H909</f>
        <v>Kupfersalze, wasserlöslich (ausgenommen Kupferchlorid)</v>
      </c>
      <c r="E913" s="70" t="str">
        <f>'SlNr für Antrag §24a'!I909</f>
        <v>verfestigt, immobilisiert oder stabilisiert</v>
      </c>
      <c r="F913" s="69" t="str">
        <f>IF(AND('SlNr für Antrag §24a'!S909="x",'SlNr für Antrag §24a'!T909="x"),'SlNr für Antrag §24a'!U909,IF('SlNr für Antrag §24a'!S909="x","--",IF('SlNr für Antrag §24a'!T909="x",'SlNr für Antrag §24a'!U909,"**")))</f>
        <v>**</v>
      </c>
      <c r="G913" s="69" t="str">
        <f>(IF('SlNr für Antrag §24a'!AL909&lt;&gt;"",'SlNr für Antrag §24a'!AL909&amp;K913,IF(K913&lt;&gt;"",K913,IF('SlNr für Antrag §24a'!V909="X","?","**"))))</f>
        <v>**</v>
      </c>
      <c r="H913" s="131"/>
      <c r="I913" s="124"/>
      <c r="J913" s="118">
        <f>'SlNr für Antrag §24a'!AM909</f>
        <v>0</v>
      </c>
      <c r="K913" s="121"/>
      <c r="L913" s="121" t="str">
        <f>'SlNr für Antrag §24a'!AT909</f>
        <v>Ja</v>
      </c>
      <c r="M913" s="161" t="str">
        <f>'SlNr für Antrag §24a'!AV909</f>
        <v>-</v>
      </c>
      <c r="N913" s="157" t="str">
        <f>IF('SlNr für Antrag §24a'!AU909&gt;0,"Wird auto. genehmigt!","")</f>
        <v/>
      </c>
      <c r="P913" s="96" t="str">
        <f>'SlNr für Antrag §24a'!AP909</f>
        <v/>
      </c>
      <c r="R913" s="143"/>
      <c r="S913" s="143"/>
      <c r="T913" s="143"/>
      <c r="U913" s="143"/>
      <c r="V913" s="143"/>
      <c r="W913" s="143"/>
      <c r="X913" s="143"/>
      <c r="Y913" s="143"/>
      <c r="Z913" s="143"/>
      <c r="AA913" s="143"/>
    </row>
    <row r="914" spans="1:27" x14ac:dyDescent="0.25">
      <c r="A914" s="70">
        <f>'SlNr für Antrag §24a'!B910</f>
        <v>52101</v>
      </c>
      <c r="B914" s="70" t="str">
        <f>'SlNr für Antrag §24a'!C910</f>
        <v/>
      </c>
      <c r="C914" s="70" t="str">
        <f>IF('SlNr für Antrag §24a'!D910&lt;&gt;"",'SlNr für Antrag §24a'!D910,"")</f>
        <v>g</v>
      </c>
      <c r="D914" s="70" t="str">
        <f>'SlNr für Antrag §24a'!H910</f>
        <v>Akku-Säuren</v>
      </c>
      <c r="E914" s="70" t="str">
        <f>'SlNr für Antrag §24a'!I910</f>
        <v xml:space="preserve"> </v>
      </c>
      <c r="F914" s="69" t="str">
        <f>IF(AND('SlNr für Antrag §24a'!S910="x",'SlNr für Antrag §24a'!T910="x"),'SlNr für Antrag §24a'!U910,IF('SlNr für Antrag §24a'!S910="x","--",IF('SlNr für Antrag §24a'!T910="x",'SlNr für Antrag §24a'!U910,"**")))</f>
        <v>**</v>
      </c>
      <c r="G914" s="69" t="str">
        <f>(IF('SlNr für Antrag §24a'!AL910&lt;&gt;"",'SlNr für Antrag §24a'!AL910&amp;K914,IF(K914&lt;&gt;"",K914,IF('SlNr für Antrag §24a'!V910="X","?","**"))))</f>
        <v>**</v>
      </c>
      <c r="H914" s="131"/>
      <c r="I914" s="124"/>
      <c r="J914" s="118">
        <f>'SlNr für Antrag §24a'!AM910</f>
        <v>0</v>
      </c>
      <c r="K914" s="121"/>
      <c r="L914" s="121" t="str">
        <f>'SlNr für Antrag §24a'!AT910</f>
        <v>Ja</v>
      </c>
      <c r="M914" s="161" t="str">
        <f>'SlNr für Antrag §24a'!AV910</f>
        <v>-</v>
      </c>
      <c r="N914" s="157" t="str">
        <f>IF('SlNr für Antrag §24a'!AU910&gt;0,"Wird auto. genehmigt!","")</f>
        <v/>
      </c>
      <c r="P914" s="96" t="str">
        <f>'SlNr für Antrag §24a'!AP910</f>
        <v/>
      </c>
      <c r="R914" s="143"/>
      <c r="S914" s="143"/>
      <c r="T914" s="143"/>
      <c r="U914" s="143"/>
      <c r="V914" s="143"/>
      <c r="W914" s="143"/>
      <c r="X914" s="143"/>
      <c r="Y914" s="143"/>
      <c r="Z914" s="143"/>
      <c r="AA914" s="143"/>
    </row>
    <row r="915" spans="1:27" ht="22.8" x14ac:dyDescent="0.25">
      <c r="A915" s="70">
        <f>'SlNr für Antrag §24a'!B911</f>
        <v>52102</v>
      </c>
      <c r="B915" s="70" t="str">
        <f>'SlNr für Antrag §24a'!C911</f>
        <v/>
      </c>
      <c r="C915" s="70" t="str">
        <f>IF('SlNr für Antrag §24a'!D911&lt;&gt;"",'SlNr für Antrag §24a'!D911,"")</f>
        <v>g</v>
      </c>
      <c r="D915" s="70" t="str">
        <f>'SlNr für Antrag §24a'!H911</f>
        <v>Säuren und Säuregemische, anorganisch</v>
      </c>
      <c r="E915" s="70" t="str">
        <f>'SlNr für Antrag §24a'!I911</f>
        <v xml:space="preserve"> </v>
      </c>
      <c r="F915" s="69" t="str">
        <f>IF(AND('SlNr für Antrag §24a'!S911="x",'SlNr für Antrag §24a'!T911="x"),'SlNr für Antrag §24a'!U911,IF('SlNr für Antrag §24a'!S911="x","--",IF('SlNr für Antrag §24a'!T911="x",'SlNr für Antrag §24a'!U911,"**")))</f>
        <v>**</v>
      </c>
      <c r="G915" s="69" t="str">
        <f>(IF('SlNr für Antrag §24a'!AL911&lt;&gt;"",'SlNr für Antrag §24a'!AL911&amp;K915,IF(K915&lt;&gt;"",K915,IF('SlNr für Antrag §24a'!V911="X","?","**"))))</f>
        <v>**</v>
      </c>
      <c r="H915" s="131"/>
      <c r="I915" s="124"/>
      <c r="J915" s="118">
        <f>'SlNr für Antrag §24a'!AM911</f>
        <v>0</v>
      </c>
      <c r="K915" s="121"/>
      <c r="L915" s="121" t="str">
        <f>'SlNr für Antrag §24a'!AT911</f>
        <v>Ja</v>
      </c>
      <c r="M915" s="161" t="str">
        <f>'SlNr für Antrag §24a'!AV911</f>
        <v>-</v>
      </c>
      <c r="N915" s="157" t="str">
        <f>IF('SlNr für Antrag §24a'!AU911&gt;0,"Wird auto. genehmigt!","")</f>
        <v/>
      </c>
      <c r="P915" s="96" t="str">
        <f>'SlNr für Antrag §24a'!AP911</f>
        <v/>
      </c>
      <c r="R915" s="143"/>
      <c r="S915" s="143"/>
      <c r="T915" s="143"/>
      <c r="U915" s="143"/>
      <c r="V915" s="143"/>
      <c r="W915" s="143"/>
      <c r="X915" s="143"/>
      <c r="Y915" s="143"/>
      <c r="Z915" s="143"/>
      <c r="AA915" s="143"/>
    </row>
    <row r="916" spans="1:27" ht="22.8" x14ac:dyDescent="0.25">
      <c r="A916" s="70">
        <f>'SlNr für Antrag §24a'!B912</f>
        <v>52102</v>
      </c>
      <c r="B916" s="70" t="str">
        <f>'SlNr für Antrag §24a'!C912</f>
        <v>88</v>
      </c>
      <c r="C916" s="70" t="str">
        <f>IF('SlNr für Antrag §24a'!D912&lt;&gt;"",'SlNr für Antrag §24a'!D912,"")</f>
        <v/>
      </c>
      <c r="D916" s="70" t="str">
        <f>'SlNr für Antrag §24a'!H912</f>
        <v>Säuren und Säuregemische, anorganisch</v>
      </c>
      <c r="E916" s="70" t="str">
        <f>'SlNr für Antrag §24a'!I912</f>
        <v>ausgestuft</v>
      </c>
      <c r="F916" s="69" t="str">
        <f>IF(AND('SlNr für Antrag §24a'!S912="x",'SlNr für Antrag §24a'!T912="x"),'SlNr für Antrag §24a'!U912,IF('SlNr für Antrag §24a'!S912="x","--",IF('SlNr für Antrag §24a'!T912="x",'SlNr für Antrag §24a'!U912,"**")))</f>
        <v>**</v>
      </c>
      <c r="G916" s="69" t="str">
        <f>(IF('SlNr für Antrag §24a'!AL912&lt;&gt;"",'SlNr für Antrag §24a'!AL912&amp;K916,IF(K916&lt;&gt;"",K916,IF('SlNr für Antrag §24a'!V912="X","?","**"))))</f>
        <v>**</v>
      </c>
      <c r="H916" s="131"/>
      <c r="I916" s="124"/>
      <c r="J916" s="118">
        <f>'SlNr für Antrag §24a'!AM912</f>
        <v>0</v>
      </c>
      <c r="K916" s="121"/>
      <c r="L916" s="121" t="str">
        <f>'SlNr für Antrag §24a'!AT912</f>
        <v>Ja</v>
      </c>
      <c r="M916" s="161" t="str">
        <f>'SlNr für Antrag §24a'!AV912</f>
        <v>-</v>
      </c>
      <c r="N916" s="157" t="str">
        <f>IF('SlNr für Antrag §24a'!AU912&gt;0,"Wird auto. genehmigt!","")</f>
        <v/>
      </c>
      <c r="P916" s="96" t="str">
        <f>'SlNr für Antrag §24a'!AP912</f>
        <v/>
      </c>
      <c r="R916" s="143"/>
      <c r="S916" s="143"/>
      <c r="T916" s="143"/>
      <c r="U916" s="143"/>
      <c r="V916" s="143"/>
      <c r="W916" s="143"/>
      <c r="X916" s="143"/>
      <c r="Y916" s="143"/>
      <c r="Z916" s="143"/>
      <c r="AA916" s="143"/>
    </row>
    <row r="917" spans="1:27" ht="45.6" x14ac:dyDescent="0.25">
      <c r="A917" s="70">
        <f>'SlNr für Antrag §24a'!B913</f>
        <v>52103</v>
      </c>
      <c r="B917" s="70" t="str">
        <f>'SlNr für Antrag §24a'!C913</f>
        <v/>
      </c>
      <c r="C917" s="70" t="str">
        <f>IF('SlNr für Antrag §24a'!D913&lt;&gt;"",'SlNr für Antrag §24a'!D913,"")</f>
        <v>g</v>
      </c>
      <c r="D917" s="70" t="str">
        <f>'SlNr für Antrag §24a'!H913</f>
        <v>Säuren, Säuregemische mit anwendungsspezifischen Beimengungen (zB Beizen, Ionenaustauschereluate)</v>
      </c>
      <c r="E917" s="70" t="str">
        <f>'SlNr für Antrag §24a'!I913</f>
        <v xml:space="preserve"> </v>
      </c>
      <c r="F917" s="69" t="str">
        <f>IF(AND('SlNr für Antrag §24a'!S913="x",'SlNr für Antrag §24a'!T913="x"),'SlNr für Antrag §24a'!U913,IF('SlNr für Antrag §24a'!S913="x","--",IF('SlNr für Antrag §24a'!T913="x",'SlNr für Antrag §24a'!U913,"**")))</f>
        <v>**</v>
      </c>
      <c r="G917" s="69" t="str">
        <f>(IF('SlNr für Antrag §24a'!AL913&lt;&gt;"",'SlNr für Antrag §24a'!AL913&amp;K917,IF(K917&lt;&gt;"",K917,IF('SlNr für Antrag §24a'!V913="X","?","**"))))</f>
        <v>**</v>
      </c>
      <c r="H917" s="131"/>
      <c r="I917" s="124"/>
      <c r="J917" s="118">
        <f>'SlNr für Antrag §24a'!AM913</f>
        <v>0</v>
      </c>
      <c r="K917" s="121"/>
      <c r="L917" s="121" t="str">
        <f>'SlNr für Antrag §24a'!AT913</f>
        <v>Ja</v>
      </c>
      <c r="M917" s="161" t="str">
        <f>'SlNr für Antrag §24a'!AV913</f>
        <v>-</v>
      </c>
      <c r="N917" s="157" t="str">
        <f>IF('SlNr für Antrag §24a'!AU913&gt;0,"Wird auto. genehmigt!","")</f>
        <v/>
      </c>
      <c r="P917" s="96" t="str">
        <f>'SlNr für Antrag §24a'!AP913</f>
        <v/>
      </c>
      <c r="R917" s="143"/>
      <c r="S917" s="143"/>
      <c r="T917" s="143"/>
      <c r="U917" s="143"/>
      <c r="V917" s="143"/>
      <c r="W917" s="143"/>
      <c r="X917" s="143"/>
      <c r="Y917" s="143"/>
      <c r="Z917" s="143"/>
      <c r="AA917" s="143"/>
    </row>
    <row r="918" spans="1:27" ht="45.6" x14ac:dyDescent="0.25">
      <c r="A918" s="70">
        <f>'SlNr für Antrag §24a'!B914</f>
        <v>52103</v>
      </c>
      <c r="B918" s="70" t="str">
        <f>'SlNr für Antrag §24a'!C914</f>
        <v>88</v>
      </c>
      <c r="C918" s="70" t="str">
        <f>IF('SlNr für Antrag §24a'!D914&lt;&gt;"",'SlNr für Antrag §24a'!D914,"")</f>
        <v/>
      </c>
      <c r="D918" s="70" t="str">
        <f>'SlNr für Antrag §24a'!H914</f>
        <v>Säuren, Säuregemische mit anwendungsspezifischen Beimengungen (zB Beizen, Ionenaustauschereluate)</v>
      </c>
      <c r="E918" s="70" t="str">
        <f>'SlNr für Antrag §24a'!I914</f>
        <v>ausgestuft</v>
      </c>
      <c r="F918" s="69" t="str">
        <f>IF(AND('SlNr für Antrag §24a'!S914="x",'SlNr für Antrag §24a'!T914="x"),'SlNr für Antrag §24a'!U914,IF('SlNr für Antrag §24a'!S914="x","--",IF('SlNr für Antrag §24a'!T914="x",'SlNr für Antrag §24a'!U914,"**")))</f>
        <v>**</v>
      </c>
      <c r="G918" s="69" t="str">
        <f>(IF('SlNr für Antrag §24a'!AL914&lt;&gt;"",'SlNr für Antrag §24a'!AL914&amp;K918,IF(K918&lt;&gt;"",K918,IF('SlNr für Antrag §24a'!V914="X","?","**"))))</f>
        <v>**</v>
      </c>
      <c r="H918" s="131"/>
      <c r="I918" s="124"/>
      <c r="J918" s="118">
        <f>'SlNr für Antrag §24a'!AM914</f>
        <v>0</v>
      </c>
      <c r="K918" s="121"/>
      <c r="L918" s="121" t="str">
        <f>'SlNr für Antrag §24a'!AT914</f>
        <v>Ja</v>
      </c>
      <c r="M918" s="161" t="str">
        <f>'SlNr für Antrag §24a'!AV914</f>
        <v>-</v>
      </c>
      <c r="N918" s="157" t="str">
        <f>IF('SlNr für Antrag §24a'!AU914&gt;0,"Wird auto. genehmigt!","")</f>
        <v/>
      </c>
      <c r="P918" s="96" t="str">
        <f>'SlNr für Antrag §24a'!AP914</f>
        <v/>
      </c>
      <c r="R918" s="143"/>
      <c r="S918" s="143"/>
      <c r="T918" s="143"/>
      <c r="U918" s="143"/>
      <c r="V918" s="143"/>
      <c r="W918" s="143"/>
      <c r="X918" s="143"/>
      <c r="Y918" s="143"/>
      <c r="Z918" s="143"/>
      <c r="AA918" s="143"/>
    </row>
    <row r="919" spans="1:27" x14ac:dyDescent="0.25">
      <c r="A919" s="70">
        <f>'SlNr für Antrag §24a'!B915</f>
        <v>52105</v>
      </c>
      <c r="B919" s="70" t="str">
        <f>'SlNr für Antrag §24a'!C915</f>
        <v/>
      </c>
      <c r="C919" s="70" t="str">
        <f>IF('SlNr für Antrag §24a'!D915&lt;&gt;"",'SlNr für Antrag §24a'!D915,"")</f>
        <v>g</v>
      </c>
      <c r="D919" s="70" t="str">
        <f>'SlNr für Antrag §24a'!H915</f>
        <v>Chromschwefelsäure</v>
      </c>
      <c r="E919" s="70" t="str">
        <f>'SlNr für Antrag §24a'!I915</f>
        <v xml:space="preserve"> </v>
      </c>
      <c r="F919" s="69" t="str">
        <f>IF(AND('SlNr für Antrag §24a'!S915="x",'SlNr für Antrag §24a'!T915="x"),'SlNr für Antrag §24a'!U915,IF('SlNr für Antrag §24a'!S915="x","--",IF('SlNr für Antrag §24a'!T915="x",'SlNr für Antrag §24a'!U915,"**")))</f>
        <v>**</v>
      </c>
      <c r="G919" s="69" t="str">
        <f>(IF('SlNr für Antrag §24a'!AL915&lt;&gt;"",'SlNr für Antrag §24a'!AL915&amp;K919,IF(K919&lt;&gt;"",K919,IF('SlNr für Antrag §24a'!V915="X","?","**"))))</f>
        <v>**</v>
      </c>
      <c r="H919" s="131"/>
      <c r="I919" s="124"/>
      <c r="J919" s="118">
        <f>'SlNr für Antrag §24a'!AM915</f>
        <v>0</v>
      </c>
      <c r="K919" s="121"/>
      <c r="L919" s="121" t="str">
        <f>'SlNr für Antrag §24a'!AT915</f>
        <v>Ja</v>
      </c>
      <c r="M919" s="161" t="str">
        <f>'SlNr für Antrag §24a'!AV915</f>
        <v>-</v>
      </c>
      <c r="N919" s="157" t="str">
        <f>IF('SlNr für Antrag §24a'!AU915&gt;0,"Wird auto. genehmigt!","")</f>
        <v/>
      </c>
      <c r="P919" s="96" t="str">
        <f>'SlNr für Antrag §24a'!AP915</f>
        <v/>
      </c>
      <c r="R919" s="143"/>
      <c r="S919" s="143"/>
      <c r="T919" s="143"/>
      <c r="U919" s="143"/>
      <c r="V919" s="143"/>
      <c r="W919" s="143"/>
      <c r="X919" s="143"/>
      <c r="Y919" s="143"/>
      <c r="Z919" s="143"/>
      <c r="AA919" s="143"/>
    </row>
    <row r="920" spans="1:27" ht="22.8" x14ac:dyDescent="0.25">
      <c r="A920" s="70">
        <f>'SlNr für Antrag §24a'!B916</f>
        <v>52201</v>
      </c>
      <c r="B920" s="70" t="str">
        <f>'SlNr für Antrag §24a'!C916</f>
        <v/>
      </c>
      <c r="C920" s="70" t="str">
        <f>IF('SlNr für Antrag §24a'!D916&lt;&gt;"",'SlNr für Antrag §24a'!D916,"")</f>
        <v>g</v>
      </c>
      <c r="D920" s="70" t="str">
        <f>'SlNr für Antrag §24a'!H916</f>
        <v>organische Säuren und Säuregemische, halogeniert</v>
      </c>
      <c r="E920" s="70" t="str">
        <f>'SlNr für Antrag §24a'!I916</f>
        <v xml:space="preserve"> </v>
      </c>
      <c r="F920" s="69" t="str">
        <f>IF(AND('SlNr für Antrag §24a'!S916="x",'SlNr für Antrag §24a'!T916="x"),'SlNr für Antrag §24a'!U916,IF('SlNr für Antrag §24a'!S916="x","--",IF('SlNr für Antrag §24a'!T916="x",'SlNr für Antrag §24a'!U916,"**")))</f>
        <v>**</v>
      </c>
      <c r="G920" s="69" t="str">
        <f>(IF('SlNr für Antrag §24a'!AL916&lt;&gt;"",'SlNr für Antrag §24a'!AL916&amp;K920,IF(K920&lt;&gt;"",K920,IF('SlNr für Antrag §24a'!V916="X","?","**"))))</f>
        <v>**</v>
      </c>
      <c r="H920" s="131"/>
      <c r="I920" s="124"/>
      <c r="J920" s="118">
        <f>'SlNr für Antrag §24a'!AM916</f>
        <v>0</v>
      </c>
      <c r="K920" s="121"/>
      <c r="L920" s="121" t="str">
        <f>'SlNr für Antrag §24a'!AT916</f>
        <v>Ja</v>
      </c>
      <c r="M920" s="161" t="str">
        <f>'SlNr für Antrag §24a'!AV916</f>
        <v>-</v>
      </c>
      <c r="N920" s="157" t="str">
        <f>IF('SlNr für Antrag §24a'!AU916&gt;0,"Wird auto. genehmigt!","")</f>
        <v/>
      </c>
      <c r="P920" s="96" t="str">
        <f>'SlNr für Antrag §24a'!AP916</f>
        <v/>
      </c>
      <c r="R920" s="143"/>
      <c r="S920" s="143"/>
      <c r="T920" s="143"/>
      <c r="U920" s="143"/>
      <c r="V920" s="143"/>
      <c r="W920" s="143"/>
      <c r="X920" s="143"/>
      <c r="Y920" s="143"/>
      <c r="Z920" s="143"/>
      <c r="AA920" s="143"/>
    </row>
    <row r="921" spans="1:27" ht="22.8" x14ac:dyDescent="0.25">
      <c r="A921" s="70">
        <f>'SlNr für Antrag §24a'!B917</f>
        <v>52201</v>
      </c>
      <c r="B921" s="70" t="str">
        <f>'SlNr für Antrag §24a'!C917</f>
        <v>88</v>
      </c>
      <c r="C921" s="70" t="str">
        <f>IF('SlNr für Antrag §24a'!D917&lt;&gt;"",'SlNr für Antrag §24a'!D917,"")</f>
        <v/>
      </c>
      <c r="D921" s="70" t="str">
        <f>'SlNr für Antrag §24a'!H917</f>
        <v>organische Säuren und Säuregemische, halogeniert</v>
      </c>
      <c r="E921" s="70" t="str">
        <f>'SlNr für Antrag §24a'!I917</f>
        <v>ausgestuft</v>
      </c>
      <c r="F921" s="69" t="str">
        <f>IF(AND('SlNr für Antrag §24a'!S917="x",'SlNr für Antrag §24a'!T917="x"),'SlNr für Antrag §24a'!U917,IF('SlNr für Antrag §24a'!S917="x","--",IF('SlNr für Antrag §24a'!T917="x",'SlNr für Antrag §24a'!U917,"**")))</f>
        <v>**</v>
      </c>
      <c r="G921" s="69" t="str">
        <f>(IF('SlNr für Antrag §24a'!AL917&lt;&gt;"",'SlNr für Antrag §24a'!AL917&amp;K921,IF(K921&lt;&gt;"",K921,IF('SlNr für Antrag §24a'!V917="X","?","**"))))</f>
        <v>**</v>
      </c>
      <c r="H921" s="131"/>
      <c r="I921" s="124"/>
      <c r="J921" s="118">
        <f>'SlNr für Antrag §24a'!AM917</f>
        <v>0</v>
      </c>
      <c r="K921" s="121"/>
      <c r="L921" s="121" t="str">
        <f>'SlNr für Antrag §24a'!AT917</f>
        <v>Ja</v>
      </c>
      <c r="M921" s="161" t="str">
        <f>'SlNr für Antrag §24a'!AV917</f>
        <v>-</v>
      </c>
      <c r="N921" s="157" t="str">
        <f>IF('SlNr für Antrag §24a'!AU917&gt;0,"Wird auto. genehmigt!","")</f>
        <v/>
      </c>
      <c r="P921" s="96" t="str">
        <f>'SlNr für Antrag §24a'!AP917</f>
        <v/>
      </c>
      <c r="R921" s="143"/>
      <c r="S921" s="143"/>
      <c r="T921" s="143"/>
      <c r="U921" s="143"/>
      <c r="V921" s="143"/>
      <c r="W921" s="143"/>
      <c r="X921" s="143"/>
      <c r="Y921" s="143"/>
      <c r="Z921" s="143"/>
      <c r="AA921" s="143"/>
    </row>
    <row r="922" spans="1:27" ht="22.8" x14ac:dyDescent="0.25">
      <c r="A922" s="70">
        <f>'SlNr für Antrag §24a'!B918</f>
        <v>52202</v>
      </c>
      <c r="B922" s="70" t="str">
        <f>'SlNr für Antrag §24a'!C918</f>
        <v/>
      </c>
      <c r="C922" s="70" t="str">
        <f>IF('SlNr für Antrag §24a'!D918&lt;&gt;"",'SlNr für Antrag §24a'!D918,"")</f>
        <v>g</v>
      </c>
      <c r="D922" s="70" t="str">
        <f>'SlNr für Antrag §24a'!H918</f>
        <v>organische Säuren und Säuregemische, nicht halogeniert</v>
      </c>
      <c r="E922" s="70" t="str">
        <f>'SlNr für Antrag §24a'!I918</f>
        <v xml:space="preserve"> </v>
      </c>
      <c r="F922" s="69" t="str">
        <f>IF(AND('SlNr für Antrag §24a'!S918="x",'SlNr für Antrag §24a'!T918="x"),'SlNr für Antrag §24a'!U918,IF('SlNr für Antrag §24a'!S918="x","--",IF('SlNr für Antrag §24a'!T918="x",'SlNr für Antrag §24a'!U918,"**")))</f>
        <v>**</v>
      </c>
      <c r="G922" s="69" t="str">
        <f>(IF('SlNr für Antrag §24a'!AL918&lt;&gt;"",'SlNr für Antrag §24a'!AL918&amp;K922,IF(K922&lt;&gt;"",K922,IF('SlNr für Antrag §24a'!V918="X","?","**"))))</f>
        <v>**</v>
      </c>
      <c r="H922" s="131"/>
      <c r="I922" s="124"/>
      <c r="J922" s="118">
        <f>'SlNr für Antrag §24a'!AM918</f>
        <v>0</v>
      </c>
      <c r="K922" s="121"/>
      <c r="L922" s="121" t="str">
        <f>'SlNr für Antrag §24a'!AT918</f>
        <v>Ja</v>
      </c>
      <c r="M922" s="161" t="str">
        <f>'SlNr für Antrag §24a'!AV918</f>
        <v>-</v>
      </c>
      <c r="N922" s="157" t="str">
        <f>IF('SlNr für Antrag §24a'!AU918&gt;0,"Wird auto. genehmigt!","")</f>
        <v/>
      </c>
      <c r="P922" s="96" t="str">
        <f>'SlNr für Antrag §24a'!AP918</f>
        <v/>
      </c>
      <c r="R922" s="143"/>
      <c r="S922" s="143"/>
      <c r="T922" s="143"/>
      <c r="U922" s="143"/>
      <c r="V922" s="143"/>
      <c r="W922" s="143"/>
      <c r="X922" s="143"/>
      <c r="Y922" s="143"/>
      <c r="Z922" s="143"/>
      <c r="AA922" s="143"/>
    </row>
    <row r="923" spans="1:27" ht="22.8" x14ac:dyDescent="0.25">
      <c r="A923" s="70">
        <f>'SlNr für Antrag §24a'!B919</f>
        <v>52202</v>
      </c>
      <c r="B923" s="70" t="str">
        <f>'SlNr für Antrag §24a'!C919</f>
        <v>88</v>
      </c>
      <c r="C923" s="70" t="str">
        <f>IF('SlNr für Antrag §24a'!D919&lt;&gt;"",'SlNr für Antrag §24a'!D919,"")</f>
        <v/>
      </c>
      <c r="D923" s="70" t="str">
        <f>'SlNr für Antrag §24a'!H919</f>
        <v>organische Säuren und Säuregemische, nicht halogeniert</v>
      </c>
      <c r="E923" s="70" t="str">
        <f>'SlNr für Antrag §24a'!I919</f>
        <v>ausgestuft</v>
      </c>
      <c r="F923" s="69" t="str">
        <f>IF(AND('SlNr für Antrag §24a'!S919="x",'SlNr für Antrag §24a'!T919="x"),'SlNr für Antrag §24a'!U919,IF('SlNr für Antrag §24a'!S919="x","--",IF('SlNr für Antrag §24a'!T919="x",'SlNr für Antrag §24a'!U919,"**")))</f>
        <v>**</v>
      </c>
      <c r="G923" s="69" t="str">
        <f>(IF('SlNr für Antrag §24a'!AL919&lt;&gt;"",'SlNr für Antrag §24a'!AL919&amp;K923,IF(K923&lt;&gt;"",K923,IF('SlNr für Antrag §24a'!V919="X","?","**"))))</f>
        <v>**</v>
      </c>
      <c r="H923" s="131"/>
      <c r="I923" s="124"/>
      <c r="J923" s="118">
        <f>'SlNr für Antrag §24a'!AM919</f>
        <v>0</v>
      </c>
      <c r="K923" s="121"/>
      <c r="L923" s="121" t="str">
        <f>'SlNr für Antrag §24a'!AT919</f>
        <v>Ja</v>
      </c>
      <c r="M923" s="161" t="str">
        <f>'SlNr für Antrag §24a'!AV919</f>
        <v>-</v>
      </c>
      <c r="N923" s="157" t="str">
        <f>IF('SlNr für Antrag §24a'!AU919&gt;0,"Wird auto. genehmigt!","")</f>
        <v/>
      </c>
      <c r="P923" s="96" t="str">
        <f>'SlNr für Antrag §24a'!AP919</f>
        <v/>
      </c>
      <c r="R923" s="143"/>
      <c r="S923" s="143"/>
      <c r="T923" s="143"/>
      <c r="U923" s="143"/>
      <c r="V923" s="143"/>
      <c r="W923" s="143"/>
      <c r="X923" s="143"/>
      <c r="Y923" s="143"/>
      <c r="Z923" s="143"/>
      <c r="AA923" s="143"/>
    </row>
    <row r="924" spans="1:27" x14ac:dyDescent="0.25">
      <c r="A924" s="70">
        <f>'SlNr für Antrag §24a'!B920</f>
        <v>52402</v>
      </c>
      <c r="B924" s="70" t="str">
        <f>'SlNr für Antrag §24a'!C920</f>
        <v/>
      </c>
      <c r="C924" s="70" t="str">
        <f>IF('SlNr für Antrag §24a'!D920&lt;&gt;"",'SlNr für Antrag §24a'!D920,"")</f>
        <v>g</v>
      </c>
      <c r="D924" s="70" t="str">
        <f>'SlNr für Antrag §24a'!H920</f>
        <v>Laugen, Laugengemische</v>
      </c>
      <c r="E924" s="70" t="str">
        <f>'SlNr für Antrag §24a'!I920</f>
        <v xml:space="preserve"> </v>
      </c>
      <c r="F924" s="69" t="str">
        <f>IF(AND('SlNr für Antrag §24a'!S920="x",'SlNr für Antrag §24a'!T920="x"),'SlNr für Antrag §24a'!U920,IF('SlNr für Antrag §24a'!S920="x","--",IF('SlNr für Antrag §24a'!T920="x",'SlNr für Antrag §24a'!U920,"**")))</f>
        <v>**</v>
      </c>
      <c r="G924" s="69" t="str">
        <f>(IF('SlNr für Antrag §24a'!AL920&lt;&gt;"",'SlNr für Antrag §24a'!AL920&amp;K924,IF(K924&lt;&gt;"",K924,IF('SlNr für Antrag §24a'!V920="X","?","**"))))</f>
        <v>**</v>
      </c>
      <c r="H924" s="131"/>
      <c r="I924" s="124"/>
      <c r="J924" s="118">
        <f>'SlNr für Antrag §24a'!AM920</f>
        <v>0</v>
      </c>
      <c r="K924" s="121"/>
      <c r="L924" s="121" t="str">
        <f>'SlNr für Antrag §24a'!AT920</f>
        <v>Ja</v>
      </c>
      <c r="M924" s="161" t="str">
        <f>'SlNr für Antrag §24a'!AV920</f>
        <v>-</v>
      </c>
      <c r="N924" s="157" t="str">
        <f>IF('SlNr für Antrag §24a'!AU920&gt;0,"Wird auto. genehmigt!","")</f>
        <v/>
      </c>
      <c r="P924" s="96" t="str">
        <f>'SlNr für Antrag §24a'!AP920</f>
        <v/>
      </c>
      <c r="R924" s="143"/>
      <c r="S924" s="143"/>
      <c r="T924" s="143"/>
      <c r="U924" s="143"/>
      <c r="V924" s="143"/>
      <c r="W924" s="143"/>
      <c r="X924" s="143"/>
      <c r="Y924" s="143"/>
      <c r="Z924" s="143"/>
      <c r="AA924" s="143"/>
    </row>
    <row r="925" spans="1:27" x14ac:dyDescent="0.25">
      <c r="A925" s="70">
        <f>'SlNr für Antrag §24a'!B921</f>
        <v>52402</v>
      </c>
      <c r="B925" s="70" t="str">
        <f>'SlNr für Antrag §24a'!C921</f>
        <v>88</v>
      </c>
      <c r="C925" s="70" t="str">
        <f>IF('SlNr für Antrag §24a'!D921&lt;&gt;"",'SlNr für Antrag §24a'!D921,"")</f>
        <v/>
      </c>
      <c r="D925" s="70" t="str">
        <f>'SlNr für Antrag §24a'!H921</f>
        <v>Laugen, Laugengemische</v>
      </c>
      <c r="E925" s="70" t="str">
        <f>'SlNr für Antrag §24a'!I921</f>
        <v>ausgestuft</v>
      </c>
      <c r="F925" s="69" t="str">
        <f>IF(AND('SlNr für Antrag §24a'!S921="x",'SlNr für Antrag §24a'!T921="x"),'SlNr für Antrag §24a'!U921,IF('SlNr für Antrag §24a'!S921="x","--",IF('SlNr für Antrag §24a'!T921="x",'SlNr für Antrag §24a'!U921,"**")))</f>
        <v>**</v>
      </c>
      <c r="G925" s="69" t="str">
        <f>(IF('SlNr für Antrag §24a'!AL921&lt;&gt;"",'SlNr für Antrag §24a'!AL921&amp;K925,IF(K925&lt;&gt;"",K925,IF('SlNr für Antrag §24a'!V921="X","?","**"))))</f>
        <v>**</v>
      </c>
      <c r="H925" s="131"/>
      <c r="I925" s="124"/>
      <c r="J925" s="118">
        <f>'SlNr für Antrag §24a'!AM921</f>
        <v>0</v>
      </c>
      <c r="K925" s="121"/>
      <c r="L925" s="121" t="str">
        <f>'SlNr für Antrag §24a'!AT921</f>
        <v>Ja</v>
      </c>
      <c r="M925" s="161" t="str">
        <f>'SlNr für Antrag §24a'!AV921</f>
        <v>-</v>
      </c>
      <c r="N925" s="157" t="str">
        <f>IF('SlNr für Antrag §24a'!AU921&gt;0,"Wird auto. genehmigt!","")</f>
        <v/>
      </c>
      <c r="P925" s="96" t="str">
        <f>'SlNr für Antrag §24a'!AP921</f>
        <v/>
      </c>
      <c r="R925" s="143"/>
      <c r="S925" s="143"/>
      <c r="T925" s="143"/>
      <c r="U925" s="143"/>
      <c r="V925" s="143"/>
      <c r="W925" s="143"/>
      <c r="X925" s="143"/>
      <c r="Y925" s="143"/>
      <c r="Z925" s="143"/>
      <c r="AA925" s="143"/>
    </row>
    <row r="926" spans="1:27" x14ac:dyDescent="0.25">
      <c r="A926" s="70">
        <f>'SlNr für Antrag §24a'!B922</f>
        <v>52403</v>
      </c>
      <c r="B926" s="70" t="str">
        <f>'SlNr für Antrag §24a'!C922</f>
        <v/>
      </c>
      <c r="C926" s="70" t="str">
        <f>IF('SlNr für Antrag §24a'!D922&lt;&gt;"",'SlNr für Antrag §24a'!D922,"")</f>
        <v>g</v>
      </c>
      <c r="D926" s="70" t="str">
        <f>'SlNr für Antrag §24a'!H922</f>
        <v>Ammoniaklösung (Salmiakgeist)</v>
      </c>
      <c r="E926" s="70" t="str">
        <f>'SlNr für Antrag §24a'!I922</f>
        <v xml:space="preserve"> </v>
      </c>
      <c r="F926" s="69" t="str">
        <f>IF(AND('SlNr für Antrag §24a'!S922="x",'SlNr für Antrag §24a'!T922="x"),'SlNr für Antrag §24a'!U922,IF('SlNr für Antrag §24a'!S922="x","--",IF('SlNr für Antrag §24a'!T922="x",'SlNr für Antrag §24a'!U922,"**")))</f>
        <v>**</v>
      </c>
      <c r="G926" s="69" t="str">
        <f>(IF('SlNr für Antrag §24a'!AL922&lt;&gt;"",'SlNr für Antrag §24a'!AL922&amp;K926,IF(K926&lt;&gt;"",K926,IF('SlNr für Antrag §24a'!V922="X","?","**"))))</f>
        <v>**</v>
      </c>
      <c r="H926" s="131"/>
      <c r="I926" s="124"/>
      <c r="J926" s="118">
        <f>'SlNr für Antrag §24a'!AM922</f>
        <v>0</v>
      </c>
      <c r="K926" s="121"/>
      <c r="L926" s="121" t="str">
        <f>'SlNr für Antrag §24a'!AT922</f>
        <v>Ja</v>
      </c>
      <c r="M926" s="161" t="str">
        <f>'SlNr für Antrag §24a'!AV922</f>
        <v>-</v>
      </c>
      <c r="N926" s="157" t="str">
        <f>IF('SlNr für Antrag §24a'!AU922&gt;0,"Wird auto. genehmigt!","")</f>
        <v/>
      </c>
      <c r="P926" s="96" t="str">
        <f>'SlNr für Antrag §24a'!AP922</f>
        <v/>
      </c>
      <c r="R926" s="143"/>
      <c r="S926" s="143"/>
      <c r="T926" s="143"/>
      <c r="U926" s="143"/>
      <c r="V926" s="143"/>
      <c r="W926" s="143"/>
      <c r="X926" s="143"/>
      <c r="Y926" s="143"/>
      <c r="Z926" s="143"/>
      <c r="AA926" s="143"/>
    </row>
    <row r="927" spans="1:27" ht="57" x14ac:dyDescent="0.25">
      <c r="A927" s="70">
        <f>'SlNr für Antrag §24a'!B923</f>
        <v>52404</v>
      </c>
      <c r="B927" s="70" t="str">
        <f>'SlNr für Antrag §24a'!C923</f>
        <v/>
      </c>
      <c r="C927" s="70" t="str">
        <f>IF('SlNr für Antrag §24a'!D923&lt;&gt;"",'SlNr für Antrag §24a'!D923,"")</f>
        <v>g</v>
      </c>
      <c r="D927" s="70" t="str">
        <f>'SlNr für Antrag §24a'!H923</f>
        <v>Laugen und Laugengemische mit anwendungsspezifischen Beimengungen (zB Beizen, Ionenaustauschereluate, Entfettungsbäder)</v>
      </c>
      <c r="E927" s="70" t="str">
        <f>'SlNr für Antrag §24a'!I923</f>
        <v xml:space="preserve"> </v>
      </c>
      <c r="F927" s="69" t="str">
        <f>IF(AND('SlNr für Antrag §24a'!S923="x",'SlNr für Antrag §24a'!T923="x"),'SlNr für Antrag §24a'!U923,IF('SlNr für Antrag §24a'!S923="x","--",IF('SlNr für Antrag §24a'!T923="x",'SlNr für Antrag §24a'!U923,"**")))</f>
        <v>**</v>
      </c>
      <c r="G927" s="69" t="str">
        <f>(IF('SlNr für Antrag §24a'!AL923&lt;&gt;"",'SlNr für Antrag §24a'!AL923&amp;K927,IF(K927&lt;&gt;"",K927,IF('SlNr für Antrag §24a'!V923="X","?","**"))))</f>
        <v>**</v>
      </c>
      <c r="H927" s="131"/>
      <c r="I927" s="124"/>
      <c r="J927" s="118">
        <f>'SlNr für Antrag §24a'!AM923</f>
        <v>0</v>
      </c>
      <c r="K927" s="121"/>
      <c r="L927" s="121" t="str">
        <f>'SlNr für Antrag §24a'!AT923</f>
        <v>Ja</v>
      </c>
      <c r="M927" s="161" t="str">
        <f>'SlNr für Antrag §24a'!AV923</f>
        <v>-</v>
      </c>
      <c r="N927" s="157" t="str">
        <f>IF('SlNr für Antrag §24a'!AU923&gt;0,"Wird auto. genehmigt!","")</f>
        <v/>
      </c>
      <c r="P927" s="96" t="str">
        <f>'SlNr für Antrag §24a'!AP923</f>
        <v/>
      </c>
      <c r="R927" s="143"/>
      <c r="S927" s="143"/>
      <c r="T927" s="143"/>
      <c r="U927" s="143"/>
      <c r="V927" s="143"/>
      <c r="W927" s="143"/>
      <c r="X927" s="143"/>
      <c r="Y927" s="143"/>
      <c r="Z927" s="143"/>
      <c r="AA927" s="143"/>
    </row>
    <row r="928" spans="1:27" ht="57" x14ac:dyDescent="0.25">
      <c r="A928" s="70">
        <f>'SlNr für Antrag §24a'!B924</f>
        <v>52404</v>
      </c>
      <c r="B928" s="70" t="str">
        <f>'SlNr für Antrag §24a'!C924</f>
        <v>88</v>
      </c>
      <c r="C928" s="70" t="str">
        <f>IF('SlNr für Antrag §24a'!D924&lt;&gt;"",'SlNr für Antrag §24a'!D924,"")</f>
        <v/>
      </c>
      <c r="D928" s="70" t="str">
        <f>'SlNr für Antrag §24a'!H924</f>
        <v>Laugen und Laugengemische mit anwendungsspezifischen Beimengungen (zB Beizen, Ionenaustauschereluate, Entfettungsbäder)</v>
      </c>
      <c r="E928" s="70" t="str">
        <f>'SlNr für Antrag §24a'!I924</f>
        <v>ausgestuft</v>
      </c>
      <c r="F928" s="69" t="str">
        <f>IF(AND('SlNr für Antrag §24a'!S924="x",'SlNr für Antrag §24a'!T924="x"),'SlNr für Antrag §24a'!U924,IF('SlNr für Antrag §24a'!S924="x","--",IF('SlNr für Antrag §24a'!T924="x",'SlNr für Antrag §24a'!U924,"**")))</f>
        <v>**</v>
      </c>
      <c r="G928" s="69" t="str">
        <f>(IF('SlNr für Antrag §24a'!AL924&lt;&gt;"",'SlNr für Antrag §24a'!AL924&amp;K928,IF(K928&lt;&gt;"",K928,IF('SlNr für Antrag §24a'!V924="X","?","**"))))</f>
        <v>**</v>
      </c>
      <c r="H928" s="131"/>
      <c r="I928" s="124"/>
      <c r="J928" s="118">
        <f>'SlNr für Antrag §24a'!AM924</f>
        <v>0</v>
      </c>
      <c r="K928" s="121"/>
      <c r="L928" s="121" t="str">
        <f>'SlNr für Antrag §24a'!AT924</f>
        <v>Ja</v>
      </c>
      <c r="M928" s="161" t="str">
        <f>'SlNr für Antrag §24a'!AV924</f>
        <v>-</v>
      </c>
      <c r="N928" s="157" t="str">
        <f>IF('SlNr für Antrag §24a'!AU924&gt;0,"Wird auto. genehmigt!","")</f>
        <v/>
      </c>
      <c r="P928" s="96" t="str">
        <f>'SlNr für Antrag §24a'!AP924</f>
        <v/>
      </c>
      <c r="R928" s="143"/>
      <c r="S928" s="143"/>
      <c r="T928" s="143"/>
      <c r="U928" s="143"/>
      <c r="V928" s="143"/>
      <c r="W928" s="143"/>
      <c r="X928" s="143"/>
      <c r="Y928" s="143"/>
      <c r="Z928" s="143"/>
      <c r="AA928" s="143"/>
    </row>
    <row r="929" spans="1:27" x14ac:dyDescent="0.25">
      <c r="A929" s="70">
        <f>'SlNr für Antrag §24a'!B925</f>
        <v>52701</v>
      </c>
      <c r="B929" s="70" t="str">
        <f>'SlNr für Antrag §24a'!C925</f>
        <v/>
      </c>
      <c r="C929" s="70" t="str">
        <f>IF('SlNr für Antrag §24a'!D925&lt;&gt;"",'SlNr für Antrag §24a'!D925,"")</f>
        <v>g</v>
      </c>
      <c r="D929" s="70" t="str">
        <f>'SlNr für Antrag §24a'!H925</f>
        <v>Hypochlorit-Ablauge</v>
      </c>
      <c r="E929" s="70" t="str">
        <f>'SlNr für Antrag §24a'!I925</f>
        <v xml:space="preserve"> </v>
      </c>
      <c r="F929" s="69" t="str">
        <f>IF(AND('SlNr für Antrag §24a'!S925="x",'SlNr für Antrag §24a'!T925="x"),'SlNr für Antrag §24a'!U925,IF('SlNr für Antrag §24a'!S925="x","--",IF('SlNr für Antrag §24a'!T925="x",'SlNr für Antrag §24a'!U925,"**")))</f>
        <v>**</v>
      </c>
      <c r="G929" s="69" t="str">
        <f>(IF('SlNr für Antrag §24a'!AL925&lt;&gt;"",'SlNr für Antrag §24a'!AL925&amp;K929,IF(K929&lt;&gt;"",K929,IF('SlNr für Antrag §24a'!V925="X","?","**"))))</f>
        <v>**</v>
      </c>
      <c r="H929" s="131"/>
      <c r="I929" s="124"/>
      <c r="J929" s="118">
        <f>'SlNr für Antrag §24a'!AM925</f>
        <v>0</v>
      </c>
      <c r="K929" s="121"/>
      <c r="L929" s="121" t="str">
        <f>'SlNr für Antrag §24a'!AT925</f>
        <v>Ja</v>
      </c>
      <c r="M929" s="161" t="str">
        <f>'SlNr für Antrag §24a'!AV925</f>
        <v>-</v>
      </c>
      <c r="N929" s="157" t="str">
        <f>IF('SlNr für Antrag §24a'!AU925&gt;0,"Wird auto. genehmigt!","")</f>
        <v/>
      </c>
      <c r="P929" s="96" t="str">
        <f>'SlNr für Antrag §24a'!AP925</f>
        <v/>
      </c>
      <c r="R929" s="143"/>
      <c r="S929" s="143"/>
      <c r="T929" s="143"/>
      <c r="U929" s="143"/>
      <c r="V929" s="143"/>
      <c r="W929" s="143"/>
      <c r="X929" s="143"/>
      <c r="Y929" s="143"/>
      <c r="Z929" s="143"/>
      <c r="AA929" s="143"/>
    </row>
    <row r="930" spans="1:27" x14ac:dyDescent="0.25">
      <c r="A930" s="70">
        <f>'SlNr für Antrag §24a'!B926</f>
        <v>52701</v>
      </c>
      <c r="B930" s="70" t="str">
        <f>'SlNr für Antrag §24a'!C926</f>
        <v>88</v>
      </c>
      <c r="C930" s="70" t="str">
        <f>IF('SlNr für Antrag §24a'!D926&lt;&gt;"",'SlNr für Antrag §24a'!D926,"")</f>
        <v/>
      </c>
      <c r="D930" s="70" t="str">
        <f>'SlNr für Antrag §24a'!H926</f>
        <v>Hypochlorit-Ablauge</v>
      </c>
      <c r="E930" s="70" t="str">
        <f>'SlNr für Antrag §24a'!I926</f>
        <v>ausgestuft</v>
      </c>
      <c r="F930" s="69" t="str">
        <f>IF(AND('SlNr für Antrag §24a'!S926="x",'SlNr für Antrag §24a'!T926="x"),'SlNr für Antrag §24a'!U926,IF('SlNr für Antrag §24a'!S926="x","--",IF('SlNr für Antrag §24a'!T926="x",'SlNr für Antrag §24a'!U926,"**")))</f>
        <v>**</v>
      </c>
      <c r="G930" s="69" t="str">
        <f>(IF('SlNr für Antrag §24a'!AL926&lt;&gt;"",'SlNr für Antrag §24a'!AL926&amp;K930,IF(K930&lt;&gt;"",K930,IF('SlNr für Antrag §24a'!V926="X","?","**"))))</f>
        <v>**</v>
      </c>
      <c r="H930" s="131"/>
      <c r="I930" s="124"/>
      <c r="J930" s="118">
        <f>'SlNr für Antrag §24a'!AM926</f>
        <v>0</v>
      </c>
      <c r="K930" s="121"/>
      <c r="L930" s="121" t="str">
        <f>'SlNr für Antrag §24a'!AT926</f>
        <v>Ja</v>
      </c>
      <c r="M930" s="161" t="str">
        <f>'SlNr für Antrag §24a'!AV926</f>
        <v>-</v>
      </c>
      <c r="N930" s="157" t="str">
        <f>IF('SlNr für Antrag §24a'!AU926&gt;0,"Wird auto. genehmigt!","")</f>
        <v/>
      </c>
      <c r="P930" s="96" t="str">
        <f>'SlNr für Antrag §24a'!AP926</f>
        <v/>
      </c>
      <c r="R930" s="143"/>
      <c r="S930" s="143"/>
      <c r="T930" s="143"/>
      <c r="U930" s="143"/>
      <c r="V930" s="143"/>
      <c r="W930" s="143"/>
      <c r="X930" s="143"/>
      <c r="Y930" s="143"/>
      <c r="Z930" s="143"/>
      <c r="AA930" s="143"/>
    </row>
    <row r="931" spans="1:27" x14ac:dyDescent="0.25">
      <c r="A931" s="70">
        <f>'SlNr für Antrag §24a'!B927</f>
        <v>52707</v>
      </c>
      <c r="B931" s="70" t="str">
        <f>'SlNr für Antrag §24a'!C927</f>
        <v/>
      </c>
      <c r="C931" s="70" t="str">
        <f>IF('SlNr für Antrag §24a'!D927&lt;&gt;"",'SlNr für Antrag §24a'!D927,"")</f>
        <v>g</v>
      </c>
      <c r="D931" s="70" t="str">
        <f>'SlNr für Antrag §24a'!H927</f>
        <v>Fixierbäder</v>
      </c>
      <c r="E931" s="70" t="str">
        <f>'SlNr für Antrag §24a'!I927</f>
        <v xml:space="preserve"> </v>
      </c>
      <c r="F931" s="69" t="str">
        <f>IF(AND('SlNr für Antrag §24a'!S927="x",'SlNr für Antrag §24a'!T927="x"),'SlNr für Antrag §24a'!U927,IF('SlNr für Antrag §24a'!S927="x","--",IF('SlNr für Antrag §24a'!T927="x",'SlNr für Antrag §24a'!U927,"**")))</f>
        <v>**</v>
      </c>
      <c r="G931" s="69" t="str">
        <f>(IF('SlNr für Antrag §24a'!AL927&lt;&gt;"",'SlNr für Antrag §24a'!AL927&amp;K931,IF(K931&lt;&gt;"",K931,IF('SlNr für Antrag §24a'!V927="X","?","**"))))</f>
        <v>**</v>
      </c>
      <c r="H931" s="131"/>
      <c r="I931" s="124"/>
      <c r="J931" s="118">
        <f>'SlNr für Antrag §24a'!AM927</f>
        <v>0</v>
      </c>
      <c r="K931" s="121"/>
      <c r="L931" s="121" t="str">
        <f>'SlNr für Antrag §24a'!AT927</f>
        <v>Ja</v>
      </c>
      <c r="M931" s="161" t="str">
        <f>'SlNr für Antrag §24a'!AV927</f>
        <v>-</v>
      </c>
      <c r="N931" s="157" t="str">
        <f>IF('SlNr für Antrag §24a'!AU927&gt;0,"Wird auto. genehmigt!","")</f>
        <v/>
      </c>
      <c r="P931" s="96" t="str">
        <f>'SlNr für Antrag §24a'!AP927</f>
        <v/>
      </c>
      <c r="R931" s="143"/>
      <c r="S931" s="143"/>
      <c r="T931" s="143"/>
      <c r="U931" s="143"/>
      <c r="V931" s="143"/>
      <c r="W931" s="143"/>
      <c r="X931" s="143"/>
      <c r="Y931" s="143"/>
      <c r="Z931" s="143"/>
      <c r="AA931" s="143"/>
    </row>
    <row r="932" spans="1:27" x14ac:dyDescent="0.25">
      <c r="A932" s="70">
        <f>'SlNr für Antrag §24a'!B928</f>
        <v>52707</v>
      </c>
      <c r="B932" s="70" t="str">
        <f>'SlNr für Antrag §24a'!C928</f>
        <v>88</v>
      </c>
      <c r="C932" s="70" t="str">
        <f>IF('SlNr für Antrag §24a'!D928&lt;&gt;"",'SlNr für Antrag §24a'!D928,"")</f>
        <v/>
      </c>
      <c r="D932" s="70" t="str">
        <f>'SlNr für Antrag §24a'!H928</f>
        <v>Fixierbäder</v>
      </c>
      <c r="E932" s="70" t="str">
        <f>'SlNr für Antrag §24a'!I928</f>
        <v>ausgestuft</v>
      </c>
      <c r="F932" s="69" t="str">
        <f>IF(AND('SlNr für Antrag §24a'!S928="x",'SlNr für Antrag §24a'!T928="x"),'SlNr für Antrag §24a'!U928,IF('SlNr für Antrag §24a'!S928="x","--",IF('SlNr für Antrag §24a'!T928="x",'SlNr für Antrag §24a'!U928,"**")))</f>
        <v>**</v>
      </c>
      <c r="G932" s="69" t="str">
        <f>(IF('SlNr für Antrag §24a'!AL928&lt;&gt;"",'SlNr für Antrag §24a'!AL928&amp;K932,IF(K932&lt;&gt;"",K932,IF('SlNr für Antrag §24a'!V928="X","?","**"))))</f>
        <v>**</v>
      </c>
      <c r="H932" s="131"/>
      <c r="I932" s="124"/>
      <c r="J932" s="118">
        <f>'SlNr für Antrag §24a'!AM928</f>
        <v>0</v>
      </c>
      <c r="K932" s="121"/>
      <c r="L932" s="121" t="str">
        <f>'SlNr für Antrag §24a'!AT928</f>
        <v>Ja</v>
      </c>
      <c r="M932" s="161" t="str">
        <f>'SlNr für Antrag §24a'!AV928</f>
        <v>-</v>
      </c>
      <c r="N932" s="157" t="str">
        <f>IF('SlNr für Antrag §24a'!AU928&gt;0,"Wird auto. genehmigt!","")</f>
        <v/>
      </c>
      <c r="P932" s="96" t="str">
        <f>'SlNr für Antrag §24a'!AP928</f>
        <v/>
      </c>
      <c r="R932" s="143"/>
      <c r="S932" s="143"/>
      <c r="T932" s="143"/>
      <c r="U932" s="143"/>
      <c r="V932" s="143"/>
      <c r="W932" s="143"/>
      <c r="X932" s="143"/>
      <c r="Y932" s="143"/>
      <c r="Z932" s="143"/>
      <c r="AA932" s="143"/>
    </row>
    <row r="933" spans="1:27" x14ac:dyDescent="0.25">
      <c r="A933" s="70">
        <f>'SlNr für Antrag §24a'!B929</f>
        <v>52708</v>
      </c>
      <c r="B933" s="70" t="str">
        <f>'SlNr für Antrag §24a'!C929</f>
        <v/>
      </c>
      <c r="C933" s="70" t="str">
        <f>IF('SlNr für Antrag §24a'!D929&lt;&gt;"",'SlNr für Antrag §24a'!D929,"")</f>
        <v/>
      </c>
      <c r="D933" s="70" t="str">
        <f>'SlNr für Antrag §24a'!H929</f>
        <v>Sulfitablauge</v>
      </c>
      <c r="E933" s="70" t="str">
        <f>'SlNr für Antrag §24a'!I929</f>
        <v xml:space="preserve"> </v>
      </c>
      <c r="F933" s="69" t="str">
        <f>IF(AND('SlNr für Antrag §24a'!S929="x",'SlNr für Antrag §24a'!T929="x"),'SlNr für Antrag §24a'!U929,IF('SlNr für Antrag §24a'!S929="x","--",IF('SlNr für Antrag §24a'!T929="x",'SlNr für Antrag §24a'!U929,"**")))</f>
        <v>--</v>
      </c>
      <c r="G933" s="69" t="str">
        <f>(IF('SlNr für Antrag §24a'!AL929&lt;&gt;"",'SlNr für Antrag §24a'!AL929&amp;K933,IF(K933&lt;&gt;"",K933,IF('SlNr für Antrag §24a'!V929="X","?","**"))))</f>
        <v>**</v>
      </c>
      <c r="H933" s="131"/>
      <c r="I933" s="124"/>
      <c r="J933" s="118">
        <f>'SlNr für Antrag §24a'!AM929</f>
        <v>0</v>
      </c>
      <c r="K933" s="121"/>
      <c r="L933" s="121" t="str">
        <f>'SlNr für Antrag §24a'!AT929</f>
        <v>Nein</v>
      </c>
      <c r="M933" s="161" t="str">
        <f>'SlNr für Antrag §24a'!AV929</f>
        <v>-</v>
      </c>
      <c r="N933" s="157" t="str">
        <f>IF('SlNr für Antrag §24a'!AU929&gt;0,"Wird auto. genehmigt!","")</f>
        <v/>
      </c>
      <c r="P933" s="96" t="str">
        <f>'SlNr für Antrag §24a'!AP929</f>
        <v>X</v>
      </c>
      <c r="R933" s="143"/>
      <c r="S933" s="143"/>
      <c r="T933" s="143"/>
      <c r="U933" s="143"/>
      <c r="V933" s="143"/>
      <c r="W933" s="143"/>
      <c r="X933" s="143"/>
      <c r="Y933" s="143"/>
      <c r="Z933" s="143"/>
      <c r="AA933" s="143"/>
    </row>
    <row r="934" spans="1:27" x14ac:dyDescent="0.25">
      <c r="A934" s="70">
        <f>'SlNr für Antrag §24a'!B930</f>
        <v>52710</v>
      </c>
      <c r="B934" s="70" t="str">
        <f>'SlNr für Antrag §24a'!C930</f>
        <v/>
      </c>
      <c r="C934" s="70" t="str">
        <f>IF('SlNr für Antrag §24a'!D930&lt;&gt;"",'SlNr für Antrag §24a'!D930,"")</f>
        <v>g</v>
      </c>
      <c r="D934" s="70" t="str">
        <f>'SlNr für Antrag §24a'!H930</f>
        <v>Gerbereibrühe</v>
      </c>
      <c r="E934" s="70" t="str">
        <f>'SlNr für Antrag §24a'!I930</f>
        <v xml:space="preserve"> </v>
      </c>
      <c r="F934" s="69" t="str">
        <f>IF(AND('SlNr für Antrag §24a'!S930="x",'SlNr für Antrag §24a'!T930="x"),'SlNr für Antrag §24a'!U930,IF('SlNr für Antrag §24a'!S930="x","--",IF('SlNr für Antrag §24a'!T930="x",'SlNr für Antrag §24a'!U930,"**")))</f>
        <v>**</v>
      </c>
      <c r="G934" s="69" t="str">
        <f>(IF('SlNr für Antrag §24a'!AL930&lt;&gt;"",'SlNr für Antrag §24a'!AL930&amp;K934,IF(K934&lt;&gt;"",K934,IF('SlNr für Antrag §24a'!V930="X","?","**"))))</f>
        <v>**</v>
      </c>
      <c r="H934" s="131"/>
      <c r="I934" s="124"/>
      <c r="J934" s="118">
        <f>'SlNr für Antrag §24a'!AM930</f>
        <v>0</v>
      </c>
      <c r="K934" s="121"/>
      <c r="L934" s="121" t="str">
        <f>'SlNr für Antrag §24a'!AT930</f>
        <v>Ja</v>
      </c>
      <c r="M934" s="161" t="str">
        <f>'SlNr für Antrag §24a'!AV930</f>
        <v>-</v>
      </c>
      <c r="N934" s="157" t="str">
        <f>IF('SlNr für Antrag §24a'!AU930&gt;0,"Wird auto. genehmigt!","")</f>
        <v/>
      </c>
      <c r="P934" s="96" t="str">
        <f>'SlNr für Antrag §24a'!AP930</f>
        <v/>
      </c>
      <c r="R934" s="143"/>
      <c r="S934" s="143"/>
      <c r="T934" s="143"/>
      <c r="U934" s="143"/>
      <c r="V934" s="143"/>
      <c r="W934" s="143"/>
      <c r="X934" s="143"/>
      <c r="Y934" s="143"/>
      <c r="Z934" s="143"/>
      <c r="AA934" s="143"/>
    </row>
    <row r="935" spans="1:27" x14ac:dyDescent="0.25">
      <c r="A935" s="70">
        <f>'SlNr für Antrag §24a'!B931</f>
        <v>52710</v>
      </c>
      <c r="B935" s="70" t="str">
        <f>'SlNr für Antrag §24a'!C931</f>
        <v>88</v>
      </c>
      <c r="C935" s="70" t="str">
        <f>IF('SlNr für Antrag §24a'!D931&lt;&gt;"",'SlNr für Antrag §24a'!D931,"")</f>
        <v/>
      </c>
      <c r="D935" s="70" t="str">
        <f>'SlNr für Antrag §24a'!H931</f>
        <v>Gerbereibrühe</v>
      </c>
      <c r="E935" s="70" t="str">
        <f>'SlNr für Antrag §24a'!I931</f>
        <v>ausgestuft</v>
      </c>
      <c r="F935" s="69" t="str">
        <f>IF(AND('SlNr für Antrag §24a'!S931="x",'SlNr für Antrag §24a'!T931="x"),'SlNr für Antrag §24a'!U931,IF('SlNr für Antrag §24a'!S931="x","--",IF('SlNr für Antrag §24a'!T931="x",'SlNr für Antrag §24a'!U931,"**")))</f>
        <v>**</v>
      </c>
      <c r="G935" s="69" t="str">
        <f>(IF('SlNr für Antrag §24a'!AL931&lt;&gt;"",'SlNr für Antrag §24a'!AL931&amp;K935,IF(K935&lt;&gt;"",K935,IF('SlNr für Antrag §24a'!V931="X","?","**"))))</f>
        <v>**</v>
      </c>
      <c r="H935" s="131"/>
      <c r="I935" s="124"/>
      <c r="J935" s="118">
        <f>'SlNr für Antrag §24a'!AM931</f>
        <v>0</v>
      </c>
      <c r="K935" s="121"/>
      <c r="L935" s="121" t="str">
        <f>'SlNr für Antrag §24a'!AT931</f>
        <v>Ja</v>
      </c>
      <c r="M935" s="161" t="str">
        <f>'SlNr für Antrag §24a'!AV931</f>
        <v>-</v>
      </c>
      <c r="N935" s="157" t="str">
        <f>IF('SlNr für Antrag §24a'!AU931&gt;0,"Wird auto. genehmigt!","")</f>
        <v/>
      </c>
      <c r="P935" s="96" t="str">
        <f>'SlNr für Antrag §24a'!AP931</f>
        <v/>
      </c>
      <c r="R935" s="143"/>
      <c r="S935" s="143"/>
      <c r="T935" s="143"/>
      <c r="U935" s="143"/>
      <c r="V935" s="143"/>
      <c r="W935" s="143"/>
      <c r="X935" s="143"/>
      <c r="Y935" s="143"/>
      <c r="Z935" s="143"/>
      <c r="AA935" s="143"/>
    </row>
    <row r="936" spans="1:27" x14ac:dyDescent="0.25">
      <c r="A936" s="70">
        <f>'SlNr für Antrag §24a'!B932</f>
        <v>52711</v>
      </c>
      <c r="B936" s="70" t="str">
        <f>'SlNr für Antrag §24a'!C932</f>
        <v/>
      </c>
      <c r="C936" s="70" t="str">
        <f>IF('SlNr für Antrag §24a'!D932&lt;&gt;"",'SlNr für Antrag §24a'!D932,"")</f>
        <v>g</v>
      </c>
      <c r="D936" s="70" t="str">
        <f>'SlNr für Antrag §24a'!H932</f>
        <v>Bäder, sulfidhaltig</v>
      </c>
      <c r="E936" s="70" t="str">
        <f>'SlNr für Antrag §24a'!I932</f>
        <v xml:space="preserve"> </v>
      </c>
      <c r="F936" s="69" t="str">
        <f>IF(AND('SlNr für Antrag §24a'!S932="x",'SlNr für Antrag §24a'!T932="x"),'SlNr für Antrag §24a'!U932,IF('SlNr für Antrag §24a'!S932="x","--",IF('SlNr für Antrag §24a'!T932="x",'SlNr für Antrag §24a'!U932,"**")))</f>
        <v>**</v>
      </c>
      <c r="G936" s="69" t="str">
        <f>(IF('SlNr für Antrag §24a'!AL932&lt;&gt;"",'SlNr für Antrag §24a'!AL932&amp;K936,IF(K936&lt;&gt;"",K936,IF('SlNr für Antrag §24a'!V932="X","?","**"))))</f>
        <v>**</v>
      </c>
      <c r="H936" s="131"/>
      <c r="I936" s="124"/>
      <c r="J936" s="118">
        <f>'SlNr für Antrag §24a'!AM932</f>
        <v>0</v>
      </c>
      <c r="K936" s="121"/>
      <c r="L936" s="121" t="str">
        <f>'SlNr für Antrag §24a'!AT932</f>
        <v>Ja</v>
      </c>
      <c r="M936" s="161" t="str">
        <f>'SlNr für Antrag §24a'!AV932</f>
        <v>-</v>
      </c>
      <c r="N936" s="157" t="str">
        <f>IF('SlNr für Antrag §24a'!AU932&gt;0,"Wird auto. genehmigt!","")</f>
        <v/>
      </c>
      <c r="P936" s="96" t="str">
        <f>'SlNr für Antrag §24a'!AP932</f>
        <v/>
      </c>
      <c r="R936" s="143"/>
      <c r="S936" s="143"/>
      <c r="T936" s="143"/>
      <c r="U936" s="143"/>
      <c r="V936" s="143"/>
      <c r="W936" s="143"/>
      <c r="X936" s="143"/>
      <c r="Y936" s="143"/>
      <c r="Z936" s="143"/>
      <c r="AA936" s="143"/>
    </row>
    <row r="937" spans="1:27" x14ac:dyDescent="0.25">
      <c r="A937" s="70">
        <f>'SlNr für Antrag §24a'!B933</f>
        <v>52712</v>
      </c>
      <c r="B937" s="70" t="str">
        <f>'SlNr für Antrag §24a'!C933</f>
        <v/>
      </c>
      <c r="C937" s="70" t="str">
        <f>IF('SlNr für Antrag §24a'!D933&lt;&gt;"",'SlNr für Antrag §24a'!D933,"")</f>
        <v>g</v>
      </c>
      <c r="D937" s="70" t="str">
        <f>'SlNr für Antrag §24a'!H933</f>
        <v>Konzentrate, chrom(VI)haltig</v>
      </c>
      <c r="E937" s="70" t="str">
        <f>'SlNr für Antrag §24a'!I933</f>
        <v xml:space="preserve"> </v>
      </c>
      <c r="F937" s="69" t="str">
        <f>IF(AND('SlNr für Antrag §24a'!S933="x",'SlNr für Antrag §24a'!T933="x"),'SlNr für Antrag §24a'!U933,IF('SlNr für Antrag §24a'!S933="x","--",IF('SlNr für Antrag §24a'!T933="x",'SlNr für Antrag §24a'!U933,"**")))</f>
        <v>**</v>
      </c>
      <c r="G937" s="69" t="str">
        <f>(IF('SlNr für Antrag §24a'!AL933&lt;&gt;"",'SlNr für Antrag §24a'!AL933&amp;K937,IF(K937&lt;&gt;"",K937,IF('SlNr für Antrag §24a'!V933="X","?","**"))))</f>
        <v>**</v>
      </c>
      <c r="H937" s="131"/>
      <c r="I937" s="124"/>
      <c r="J937" s="118">
        <f>'SlNr für Antrag §24a'!AM933</f>
        <v>0</v>
      </c>
      <c r="K937" s="121"/>
      <c r="L937" s="121" t="str">
        <f>'SlNr für Antrag §24a'!AT933</f>
        <v>Ja</v>
      </c>
      <c r="M937" s="161" t="str">
        <f>'SlNr für Antrag §24a'!AV933</f>
        <v>-</v>
      </c>
      <c r="N937" s="157" t="str">
        <f>IF('SlNr für Antrag §24a'!AU933&gt;0,"Wird auto. genehmigt!","")</f>
        <v/>
      </c>
      <c r="P937" s="96" t="str">
        <f>'SlNr für Antrag §24a'!AP933</f>
        <v/>
      </c>
      <c r="R937" s="143"/>
      <c r="S937" s="143"/>
      <c r="T937" s="143"/>
      <c r="U937" s="143"/>
      <c r="V937" s="143"/>
      <c r="W937" s="143"/>
      <c r="X937" s="143"/>
      <c r="Y937" s="143"/>
      <c r="Z937" s="143"/>
      <c r="AA937" s="143"/>
    </row>
    <row r="938" spans="1:27" x14ac:dyDescent="0.25">
      <c r="A938" s="70">
        <f>'SlNr für Antrag §24a'!B934</f>
        <v>52713</v>
      </c>
      <c r="B938" s="70" t="str">
        <f>'SlNr für Antrag §24a'!C934</f>
        <v/>
      </c>
      <c r="C938" s="70" t="str">
        <f>IF('SlNr für Antrag §24a'!D934&lt;&gt;"",'SlNr für Antrag §24a'!D934,"")</f>
        <v>g</v>
      </c>
      <c r="D938" s="70" t="str">
        <f>'SlNr für Antrag §24a'!H934</f>
        <v>Konzentrate, cyanidhaltig</v>
      </c>
      <c r="E938" s="70" t="str">
        <f>'SlNr für Antrag §24a'!I934</f>
        <v xml:space="preserve"> </v>
      </c>
      <c r="F938" s="69" t="str">
        <f>IF(AND('SlNr für Antrag §24a'!S934="x",'SlNr für Antrag §24a'!T934="x"),'SlNr für Antrag §24a'!U934,IF('SlNr für Antrag §24a'!S934="x","--",IF('SlNr für Antrag §24a'!T934="x",'SlNr für Antrag §24a'!U934,"**")))</f>
        <v>**</v>
      </c>
      <c r="G938" s="69" t="str">
        <f>(IF('SlNr für Antrag §24a'!AL934&lt;&gt;"",'SlNr für Antrag §24a'!AL934&amp;K938,IF(K938&lt;&gt;"",K938,IF('SlNr für Antrag §24a'!V934="X","?","**"))))</f>
        <v>**</v>
      </c>
      <c r="H938" s="131"/>
      <c r="I938" s="124"/>
      <c r="J938" s="118">
        <f>'SlNr für Antrag §24a'!AM934</f>
        <v>0</v>
      </c>
      <c r="K938" s="121"/>
      <c r="L938" s="121" t="str">
        <f>'SlNr für Antrag §24a'!AT934</f>
        <v>Ja</v>
      </c>
      <c r="M938" s="161" t="str">
        <f>'SlNr für Antrag §24a'!AV934</f>
        <v>-</v>
      </c>
      <c r="N938" s="157" t="str">
        <f>IF('SlNr für Antrag §24a'!AU934&gt;0,"Wird auto. genehmigt!","")</f>
        <v/>
      </c>
      <c r="P938" s="96" t="str">
        <f>'SlNr für Antrag §24a'!AP934</f>
        <v/>
      </c>
      <c r="R938" s="143"/>
      <c r="S938" s="143"/>
      <c r="T938" s="143"/>
      <c r="U938" s="143"/>
      <c r="V938" s="143"/>
      <c r="W938" s="143"/>
      <c r="X938" s="143"/>
      <c r="Y938" s="143"/>
      <c r="Z938" s="143"/>
      <c r="AA938" s="143"/>
    </row>
    <row r="939" spans="1:27" ht="22.8" x14ac:dyDescent="0.25">
      <c r="A939" s="70">
        <f>'SlNr für Antrag §24a'!B935</f>
        <v>52714</v>
      </c>
      <c r="B939" s="70" t="str">
        <f>'SlNr für Antrag §24a'!C935</f>
        <v/>
      </c>
      <c r="C939" s="70" t="str">
        <f>IF('SlNr für Antrag §24a'!D935&lt;&gt;"",'SlNr für Antrag §24a'!D935,"")</f>
        <v>g</v>
      </c>
      <c r="D939" s="70" t="str">
        <f>'SlNr für Antrag §24a'!H935</f>
        <v>Spül- und Waschwässer, cyanidhaltig</v>
      </c>
      <c r="E939" s="70" t="str">
        <f>'SlNr für Antrag §24a'!I935</f>
        <v xml:space="preserve"> </v>
      </c>
      <c r="F939" s="69" t="str">
        <f>IF(AND('SlNr für Antrag §24a'!S935="x",'SlNr für Antrag §24a'!T935="x"),'SlNr für Antrag §24a'!U935,IF('SlNr für Antrag §24a'!S935="x","--",IF('SlNr für Antrag §24a'!T935="x",'SlNr für Antrag §24a'!U935,"**")))</f>
        <v>**</v>
      </c>
      <c r="G939" s="69" t="str">
        <f>(IF('SlNr für Antrag §24a'!AL935&lt;&gt;"",'SlNr für Antrag §24a'!AL935&amp;K939,IF(K939&lt;&gt;"",K939,IF('SlNr für Antrag §24a'!V935="X","?","**"))))</f>
        <v>**</v>
      </c>
      <c r="H939" s="131"/>
      <c r="I939" s="124"/>
      <c r="J939" s="118">
        <f>'SlNr für Antrag §24a'!AM935</f>
        <v>0</v>
      </c>
      <c r="K939" s="121"/>
      <c r="L939" s="121" t="str">
        <f>'SlNr für Antrag §24a'!AT935</f>
        <v>Ja</v>
      </c>
      <c r="M939" s="161" t="str">
        <f>'SlNr für Antrag §24a'!AV935</f>
        <v>-</v>
      </c>
      <c r="N939" s="157" t="str">
        <f>IF('SlNr für Antrag §24a'!AU935&gt;0,"Wird auto. genehmigt!","")</f>
        <v/>
      </c>
      <c r="P939" s="96" t="str">
        <f>'SlNr für Antrag §24a'!AP935</f>
        <v/>
      </c>
      <c r="R939" s="143"/>
      <c r="S939" s="143"/>
      <c r="T939" s="143"/>
      <c r="U939" s="143"/>
      <c r="V939" s="143"/>
      <c r="W939" s="143"/>
      <c r="X939" s="143"/>
      <c r="Y939" s="143"/>
      <c r="Z939" s="143"/>
      <c r="AA939" s="143"/>
    </row>
    <row r="940" spans="1:27" x14ac:dyDescent="0.25">
      <c r="A940" s="70">
        <f>'SlNr für Antrag §24a'!B936</f>
        <v>52715</v>
      </c>
      <c r="B940" s="70" t="str">
        <f>'SlNr für Antrag §24a'!C936</f>
        <v/>
      </c>
      <c r="C940" s="70" t="str">
        <f>IF('SlNr für Antrag §24a'!D936&lt;&gt;"",'SlNr für Antrag §24a'!D936,"")</f>
        <v>g</v>
      </c>
      <c r="D940" s="70" t="str">
        <f>'SlNr für Antrag §24a'!H936</f>
        <v>Bleichbäder</v>
      </c>
      <c r="E940" s="70" t="str">
        <f>'SlNr für Antrag §24a'!I936</f>
        <v xml:space="preserve"> </v>
      </c>
      <c r="F940" s="69" t="str">
        <f>IF(AND('SlNr für Antrag §24a'!S936="x",'SlNr für Antrag §24a'!T936="x"),'SlNr für Antrag §24a'!U936,IF('SlNr für Antrag §24a'!S936="x","--",IF('SlNr für Antrag §24a'!T936="x",'SlNr für Antrag §24a'!U936,"**")))</f>
        <v>**</v>
      </c>
      <c r="G940" s="69" t="str">
        <f>(IF('SlNr für Antrag §24a'!AL936&lt;&gt;"",'SlNr für Antrag §24a'!AL936&amp;K940,IF(K940&lt;&gt;"",K940,IF('SlNr für Antrag §24a'!V936="X","?","**"))))</f>
        <v>**</v>
      </c>
      <c r="H940" s="131"/>
      <c r="I940" s="124"/>
      <c r="J940" s="118">
        <f>'SlNr für Antrag §24a'!AM936</f>
        <v>0</v>
      </c>
      <c r="K940" s="121"/>
      <c r="L940" s="121" t="str">
        <f>'SlNr für Antrag §24a'!AT936</f>
        <v>Ja</v>
      </c>
      <c r="M940" s="161" t="str">
        <f>'SlNr für Antrag §24a'!AV936</f>
        <v>-</v>
      </c>
      <c r="N940" s="157" t="str">
        <f>IF('SlNr für Antrag §24a'!AU936&gt;0,"Wird auto. genehmigt!","")</f>
        <v/>
      </c>
      <c r="P940" s="96" t="str">
        <f>'SlNr für Antrag §24a'!AP936</f>
        <v/>
      </c>
      <c r="R940" s="143"/>
      <c r="S940" s="143"/>
      <c r="T940" s="143"/>
      <c r="U940" s="143"/>
      <c r="V940" s="143"/>
      <c r="W940" s="143"/>
      <c r="X940" s="143"/>
      <c r="Y940" s="143"/>
      <c r="Z940" s="143"/>
      <c r="AA940" s="143"/>
    </row>
    <row r="941" spans="1:27" x14ac:dyDescent="0.25">
      <c r="A941" s="70">
        <f>'SlNr für Antrag §24a'!B937</f>
        <v>52715</v>
      </c>
      <c r="B941" s="70" t="str">
        <f>'SlNr für Antrag §24a'!C937</f>
        <v>88</v>
      </c>
      <c r="C941" s="70" t="str">
        <f>IF('SlNr für Antrag §24a'!D937&lt;&gt;"",'SlNr für Antrag §24a'!D937,"")</f>
        <v/>
      </c>
      <c r="D941" s="70" t="str">
        <f>'SlNr für Antrag §24a'!H937</f>
        <v>Bleichbäder</v>
      </c>
      <c r="E941" s="70" t="str">
        <f>'SlNr für Antrag §24a'!I937</f>
        <v>ausgestuft</v>
      </c>
      <c r="F941" s="69" t="str">
        <f>IF(AND('SlNr für Antrag §24a'!S937="x",'SlNr für Antrag §24a'!T937="x"),'SlNr für Antrag §24a'!U937,IF('SlNr für Antrag §24a'!S937="x","--",IF('SlNr für Antrag §24a'!T937="x",'SlNr für Antrag §24a'!U937,"**")))</f>
        <v>**</v>
      </c>
      <c r="G941" s="69" t="str">
        <f>(IF('SlNr für Antrag §24a'!AL937&lt;&gt;"",'SlNr für Antrag §24a'!AL937&amp;K941,IF(K941&lt;&gt;"",K941,IF('SlNr für Antrag §24a'!V937="X","?","**"))))</f>
        <v>**</v>
      </c>
      <c r="H941" s="131"/>
      <c r="I941" s="124"/>
      <c r="J941" s="118">
        <f>'SlNr für Antrag §24a'!AM937</f>
        <v>0</v>
      </c>
      <c r="K941" s="121"/>
      <c r="L941" s="121" t="str">
        <f>'SlNr für Antrag §24a'!AT937</f>
        <v>Ja</v>
      </c>
      <c r="M941" s="161" t="str">
        <f>'SlNr für Antrag §24a'!AV937</f>
        <v>-</v>
      </c>
      <c r="N941" s="157" t="str">
        <f>IF('SlNr für Antrag §24a'!AU937&gt;0,"Wird auto. genehmigt!","")</f>
        <v/>
      </c>
      <c r="P941" s="96" t="str">
        <f>'SlNr für Antrag §24a'!AP937</f>
        <v/>
      </c>
      <c r="R941" s="143"/>
      <c r="S941" s="143"/>
      <c r="T941" s="143"/>
      <c r="U941" s="143"/>
      <c r="V941" s="143"/>
      <c r="W941" s="143"/>
      <c r="X941" s="143"/>
      <c r="Y941" s="143"/>
      <c r="Z941" s="143"/>
      <c r="AA941" s="143"/>
    </row>
    <row r="942" spans="1:27" ht="34.200000000000003" x14ac:dyDescent="0.25">
      <c r="A942" s="70">
        <f>'SlNr für Antrag §24a'!B938</f>
        <v>52716</v>
      </c>
      <c r="B942" s="70" t="str">
        <f>'SlNr für Antrag §24a'!C938</f>
        <v/>
      </c>
      <c r="C942" s="70" t="str">
        <f>IF('SlNr für Antrag §24a'!D938&lt;&gt;"",'SlNr für Antrag §24a'!D938,"")</f>
        <v>g</v>
      </c>
      <c r="D942" s="70" t="str">
        <f>'SlNr für Antrag §24a'!H938</f>
        <v>Konzentrate, metallsalzhaltig (zB Nitratlösungen, Entrostungsbäder, Brünierbäder)</v>
      </c>
      <c r="E942" s="70" t="str">
        <f>'SlNr für Antrag §24a'!I938</f>
        <v xml:space="preserve"> </v>
      </c>
      <c r="F942" s="69" t="str">
        <f>IF(AND('SlNr für Antrag §24a'!S938="x",'SlNr für Antrag §24a'!T938="x"),'SlNr für Antrag §24a'!U938,IF('SlNr für Antrag §24a'!S938="x","--",IF('SlNr für Antrag §24a'!T938="x",'SlNr für Antrag §24a'!U938,"**")))</f>
        <v>**</v>
      </c>
      <c r="G942" s="69" t="str">
        <f>(IF('SlNr für Antrag §24a'!AL938&lt;&gt;"",'SlNr für Antrag §24a'!AL938&amp;K942,IF(K942&lt;&gt;"",K942,IF('SlNr für Antrag §24a'!V938="X","?","**"))))</f>
        <v>**</v>
      </c>
      <c r="H942" s="131"/>
      <c r="I942" s="124"/>
      <c r="J942" s="118">
        <f>'SlNr für Antrag §24a'!AM938</f>
        <v>0</v>
      </c>
      <c r="K942" s="121"/>
      <c r="L942" s="121" t="str">
        <f>'SlNr für Antrag §24a'!AT938</f>
        <v>Ja</v>
      </c>
      <c r="M942" s="161" t="str">
        <f>'SlNr für Antrag §24a'!AV938</f>
        <v>-</v>
      </c>
      <c r="N942" s="157" t="str">
        <f>IF('SlNr für Antrag §24a'!AU938&gt;0,"Wird auto. genehmigt!","")</f>
        <v/>
      </c>
      <c r="P942" s="96" t="str">
        <f>'SlNr für Antrag §24a'!AP938</f>
        <v/>
      </c>
      <c r="R942" s="143"/>
      <c r="S942" s="143"/>
      <c r="T942" s="143"/>
      <c r="U942" s="143"/>
      <c r="V942" s="143"/>
      <c r="W942" s="143"/>
      <c r="X942" s="143"/>
      <c r="Y942" s="143"/>
      <c r="Z942" s="143"/>
      <c r="AA942" s="143"/>
    </row>
    <row r="943" spans="1:27" ht="34.200000000000003" x14ac:dyDescent="0.25">
      <c r="A943" s="70">
        <f>'SlNr für Antrag §24a'!B939</f>
        <v>52716</v>
      </c>
      <c r="B943" s="70" t="str">
        <f>'SlNr für Antrag §24a'!C939</f>
        <v>88</v>
      </c>
      <c r="C943" s="70" t="str">
        <f>IF('SlNr für Antrag §24a'!D939&lt;&gt;"",'SlNr für Antrag §24a'!D939,"")</f>
        <v/>
      </c>
      <c r="D943" s="70" t="str">
        <f>'SlNr für Antrag §24a'!H939</f>
        <v>Konzentrate, metallsalzhaltig (zB Nitratlösungen, Entrostungsbäder, Brünierbäder)</v>
      </c>
      <c r="E943" s="70" t="str">
        <f>'SlNr für Antrag §24a'!I939</f>
        <v>ausgestuft</v>
      </c>
      <c r="F943" s="69" t="str">
        <f>IF(AND('SlNr für Antrag §24a'!S939="x",'SlNr für Antrag §24a'!T939="x"),'SlNr für Antrag §24a'!U939,IF('SlNr für Antrag §24a'!S939="x","--",IF('SlNr für Antrag §24a'!T939="x",'SlNr für Antrag §24a'!U939,"**")))</f>
        <v>**</v>
      </c>
      <c r="G943" s="69" t="str">
        <f>(IF('SlNr für Antrag §24a'!AL939&lt;&gt;"",'SlNr für Antrag §24a'!AL939&amp;K943,IF(K943&lt;&gt;"",K943,IF('SlNr für Antrag §24a'!V939="X","?","**"))))</f>
        <v>**</v>
      </c>
      <c r="H943" s="131"/>
      <c r="I943" s="124"/>
      <c r="J943" s="118">
        <f>'SlNr für Antrag §24a'!AM939</f>
        <v>0</v>
      </c>
      <c r="K943" s="121"/>
      <c r="L943" s="121" t="str">
        <f>'SlNr für Antrag §24a'!AT939</f>
        <v>Ja</v>
      </c>
      <c r="M943" s="161" t="str">
        <f>'SlNr für Antrag §24a'!AV939</f>
        <v>-</v>
      </c>
      <c r="N943" s="157" t="str">
        <f>IF('SlNr für Antrag §24a'!AU939&gt;0,"Wird auto. genehmigt!","")</f>
        <v/>
      </c>
      <c r="P943" s="96" t="str">
        <f>'SlNr für Antrag §24a'!AP939</f>
        <v/>
      </c>
      <c r="R943" s="143"/>
      <c r="S943" s="143"/>
      <c r="T943" s="143"/>
      <c r="U943" s="143"/>
      <c r="V943" s="143"/>
      <c r="W943" s="143"/>
      <c r="X943" s="143"/>
      <c r="Y943" s="143"/>
      <c r="Z943" s="143"/>
      <c r="AA943" s="143"/>
    </row>
    <row r="944" spans="1:27" x14ac:dyDescent="0.25">
      <c r="A944" s="70">
        <f>'SlNr für Antrag §24a'!B940</f>
        <v>52717</v>
      </c>
      <c r="B944" s="70" t="str">
        <f>'SlNr für Antrag §24a'!C940</f>
        <v/>
      </c>
      <c r="C944" s="70" t="str">
        <f>IF('SlNr für Antrag §24a'!D940&lt;&gt;"",'SlNr für Antrag §24a'!D940,"")</f>
        <v>g</v>
      </c>
      <c r="D944" s="70" t="str">
        <f>'SlNr für Antrag §24a'!H940</f>
        <v>Bleichereiablauge, chlorfrei</v>
      </c>
      <c r="E944" s="70" t="str">
        <f>'SlNr für Antrag §24a'!I940</f>
        <v xml:space="preserve"> </v>
      </c>
      <c r="F944" s="69" t="str">
        <f>IF(AND('SlNr für Antrag §24a'!S940="x",'SlNr für Antrag §24a'!T940="x"),'SlNr für Antrag §24a'!U940,IF('SlNr für Antrag §24a'!S940="x","--",IF('SlNr für Antrag §24a'!T940="x",'SlNr für Antrag §24a'!U940,"**")))</f>
        <v>**</v>
      </c>
      <c r="G944" s="69" t="str">
        <f>(IF('SlNr für Antrag §24a'!AL940&lt;&gt;"",'SlNr für Antrag §24a'!AL940&amp;K944,IF(K944&lt;&gt;"",K944,IF('SlNr für Antrag §24a'!V940="X","?","**"))))</f>
        <v>**</v>
      </c>
      <c r="H944" s="131"/>
      <c r="I944" s="124"/>
      <c r="J944" s="118">
        <f>'SlNr für Antrag §24a'!AM940</f>
        <v>0</v>
      </c>
      <c r="K944" s="121"/>
      <c r="L944" s="121" t="str">
        <f>'SlNr für Antrag §24a'!AT940</f>
        <v>Ja</v>
      </c>
      <c r="M944" s="161" t="str">
        <f>'SlNr für Antrag §24a'!AV940</f>
        <v>-</v>
      </c>
      <c r="N944" s="157" t="str">
        <f>IF('SlNr für Antrag §24a'!AU940&gt;0,"Wird auto. genehmigt!","")</f>
        <v/>
      </c>
      <c r="P944" s="96" t="str">
        <f>'SlNr für Antrag §24a'!AP940</f>
        <v/>
      </c>
      <c r="R944" s="143"/>
      <c r="S944" s="143"/>
      <c r="T944" s="143"/>
      <c r="U944" s="143"/>
      <c r="V944" s="143"/>
      <c r="W944" s="143"/>
      <c r="X944" s="143"/>
      <c r="Y944" s="143"/>
      <c r="Z944" s="143"/>
      <c r="AA944" s="143"/>
    </row>
    <row r="945" spans="1:27" x14ac:dyDescent="0.25">
      <c r="A945" s="70">
        <f>'SlNr für Antrag §24a'!B941</f>
        <v>52717</v>
      </c>
      <c r="B945" s="70" t="str">
        <f>'SlNr für Antrag §24a'!C941</f>
        <v>88</v>
      </c>
      <c r="C945" s="70" t="str">
        <f>IF('SlNr für Antrag §24a'!D941&lt;&gt;"",'SlNr für Antrag §24a'!D941,"")</f>
        <v/>
      </c>
      <c r="D945" s="70" t="str">
        <f>'SlNr für Antrag §24a'!H941</f>
        <v>Bleichereiablauge, chlorfrei</v>
      </c>
      <c r="E945" s="70" t="str">
        <f>'SlNr für Antrag §24a'!I941</f>
        <v>ausgestuft</v>
      </c>
      <c r="F945" s="69" t="str">
        <f>IF(AND('SlNr für Antrag §24a'!S941="x",'SlNr für Antrag §24a'!T941="x"),'SlNr für Antrag §24a'!U941,IF('SlNr für Antrag §24a'!S941="x","--",IF('SlNr für Antrag §24a'!T941="x",'SlNr für Antrag §24a'!U941,"**")))</f>
        <v>**</v>
      </c>
      <c r="G945" s="69" t="str">
        <f>(IF('SlNr für Antrag §24a'!AL941&lt;&gt;"",'SlNr für Antrag §24a'!AL941&amp;K945,IF(K945&lt;&gt;"",K945,IF('SlNr für Antrag §24a'!V941="X","?","**"))))</f>
        <v>**</v>
      </c>
      <c r="H945" s="131"/>
      <c r="I945" s="124"/>
      <c r="J945" s="118">
        <f>'SlNr für Antrag §24a'!AM941</f>
        <v>0</v>
      </c>
      <c r="K945" s="121"/>
      <c r="L945" s="121" t="str">
        <f>'SlNr für Antrag §24a'!AT941</f>
        <v>Ja</v>
      </c>
      <c r="M945" s="161" t="str">
        <f>'SlNr für Antrag §24a'!AV941</f>
        <v>-</v>
      </c>
      <c r="N945" s="157" t="str">
        <f>IF('SlNr für Antrag §24a'!AU941&gt;0,"Wird auto. genehmigt!","")</f>
        <v/>
      </c>
      <c r="P945" s="96" t="str">
        <f>'SlNr für Antrag §24a'!AP941</f>
        <v/>
      </c>
      <c r="R945" s="143"/>
      <c r="S945" s="143"/>
      <c r="T945" s="143"/>
      <c r="U945" s="143"/>
      <c r="V945" s="143"/>
      <c r="W945" s="143"/>
      <c r="X945" s="143"/>
      <c r="Y945" s="143"/>
      <c r="Z945" s="143"/>
      <c r="AA945" s="143"/>
    </row>
    <row r="946" spans="1:27" x14ac:dyDescent="0.25">
      <c r="A946" s="70">
        <f>'SlNr für Antrag §24a'!B942</f>
        <v>52718</v>
      </c>
      <c r="B946" s="70" t="str">
        <f>'SlNr für Antrag §24a'!C942</f>
        <v/>
      </c>
      <c r="C946" s="70" t="str">
        <f>IF('SlNr für Antrag §24a'!D942&lt;&gt;"",'SlNr für Antrag §24a'!D942,"")</f>
        <v>g</v>
      </c>
      <c r="D946" s="70" t="str">
        <f>'SlNr für Antrag §24a'!H942</f>
        <v>Bleichereiablauge, chlorhaltig</v>
      </c>
      <c r="E946" s="70" t="str">
        <f>'SlNr für Antrag §24a'!I942</f>
        <v xml:space="preserve"> </v>
      </c>
      <c r="F946" s="69" t="str">
        <f>IF(AND('SlNr für Antrag §24a'!S942="x",'SlNr für Antrag §24a'!T942="x"),'SlNr für Antrag §24a'!U942,IF('SlNr für Antrag §24a'!S942="x","--",IF('SlNr für Antrag §24a'!T942="x",'SlNr für Antrag §24a'!U942,"**")))</f>
        <v>**</v>
      </c>
      <c r="G946" s="69" t="str">
        <f>(IF('SlNr für Antrag §24a'!AL942&lt;&gt;"",'SlNr für Antrag §24a'!AL942&amp;K946,IF(K946&lt;&gt;"",K946,IF('SlNr für Antrag §24a'!V942="X","?","**"))))</f>
        <v>**</v>
      </c>
      <c r="H946" s="131"/>
      <c r="I946" s="124"/>
      <c r="J946" s="118">
        <f>'SlNr für Antrag §24a'!AM942</f>
        <v>0</v>
      </c>
      <c r="K946" s="121"/>
      <c r="L946" s="121" t="str">
        <f>'SlNr für Antrag §24a'!AT942</f>
        <v>Ja</v>
      </c>
      <c r="M946" s="161" t="str">
        <f>'SlNr für Antrag §24a'!AV942</f>
        <v>-</v>
      </c>
      <c r="N946" s="157" t="str">
        <f>IF('SlNr für Antrag §24a'!AU942&gt;0,"Wird auto. genehmigt!","")</f>
        <v/>
      </c>
      <c r="P946" s="96" t="str">
        <f>'SlNr für Antrag §24a'!AP942</f>
        <v/>
      </c>
      <c r="R946" s="143"/>
      <c r="S946" s="143"/>
      <c r="T946" s="143"/>
      <c r="U946" s="143"/>
      <c r="V946" s="143"/>
      <c r="W946" s="143"/>
      <c r="X946" s="143"/>
      <c r="Y946" s="143"/>
      <c r="Z946" s="143"/>
      <c r="AA946" s="143"/>
    </row>
    <row r="947" spans="1:27" x14ac:dyDescent="0.25">
      <c r="A947" s="70">
        <f>'SlNr für Antrag §24a'!B943</f>
        <v>52718</v>
      </c>
      <c r="B947" s="70" t="str">
        <f>'SlNr für Antrag §24a'!C943</f>
        <v>88</v>
      </c>
      <c r="C947" s="70" t="str">
        <f>IF('SlNr für Antrag §24a'!D943&lt;&gt;"",'SlNr für Antrag §24a'!D943,"")</f>
        <v/>
      </c>
      <c r="D947" s="70" t="str">
        <f>'SlNr für Antrag §24a'!H943</f>
        <v>Bleichereiablauge, chlorhaltig</v>
      </c>
      <c r="E947" s="70" t="str">
        <f>'SlNr für Antrag §24a'!I943</f>
        <v>ausgestuft</v>
      </c>
      <c r="F947" s="69" t="str">
        <f>IF(AND('SlNr für Antrag §24a'!S943="x",'SlNr für Antrag §24a'!T943="x"),'SlNr für Antrag §24a'!U943,IF('SlNr für Antrag §24a'!S943="x","--",IF('SlNr für Antrag §24a'!T943="x",'SlNr für Antrag §24a'!U943,"**")))</f>
        <v>**</v>
      </c>
      <c r="G947" s="69" t="str">
        <f>(IF('SlNr für Antrag §24a'!AL943&lt;&gt;"",'SlNr für Antrag §24a'!AL943&amp;K947,IF(K947&lt;&gt;"",K947,IF('SlNr für Antrag §24a'!V943="X","?","**"))))</f>
        <v>**</v>
      </c>
      <c r="H947" s="131"/>
      <c r="I947" s="124"/>
      <c r="J947" s="118">
        <f>'SlNr für Antrag §24a'!AM943</f>
        <v>0</v>
      </c>
      <c r="K947" s="121"/>
      <c r="L947" s="121" t="str">
        <f>'SlNr für Antrag §24a'!AT943</f>
        <v>Ja</v>
      </c>
      <c r="M947" s="161" t="str">
        <f>'SlNr für Antrag §24a'!AV943</f>
        <v>-</v>
      </c>
      <c r="N947" s="157" t="str">
        <f>IF('SlNr für Antrag §24a'!AU943&gt;0,"Wird auto. genehmigt!","")</f>
        <v/>
      </c>
      <c r="P947" s="96" t="str">
        <f>'SlNr für Antrag §24a'!AP943</f>
        <v/>
      </c>
      <c r="R947" s="143"/>
      <c r="S947" s="143"/>
      <c r="T947" s="143"/>
      <c r="U947" s="143"/>
      <c r="V947" s="143"/>
      <c r="W947" s="143"/>
      <c r="X947" s="143"/>
      <c r="Y947" s="143"/>
      <c r="Z947" s="143"/>
      <c r="AA947" s="143"/>
    </row>
    <row r="948" spans="1:27" ht="22.8" x14ac:dyDescent="0.25">
      <c r="A948" s="70">
        <f>'SlNr für Antrag §24a'!B944</f>
        <v>52722</v>
      </c>
      <c r="B948" s="70" t="str">
        <f>'SlNr für Antrag §24a'!C944</f>
        <v/>
      </c>
      <c r="C948" s="70" t="str">
        <f>IF('SlNr für Antrag §24a'!D944&lt;&gt;"",'SlNr für Antrag §24a'!D944,"")</f>
        <v>g</v>
      </c>
      <c r="D948" s="70" t="str">
        <f>'SlNr für Antrag §24a'!H944</f>
        <v>Spül- und Waschwässer, metallsalzhaltig</v>
      </c>
      <c r="E948" s="70" t="str">
        <f>'SlNr für Antrag §24a'!I944</f>
        <v xml:space="preserve"> </v>
      </c>
      <c r="F948" s="69" t="str">
        <f>IF(AND('SlNr für Antrag §24a'!S944="x",'SlNr für Antrag §24a'!T944="x"),'SlNr für Antrag §24a'!U944,IF('SlNr für Antrag §24a'!S944="x","--",IF('SlNr für Antrag §24a'!T944="x",'SlNr für Antrag §24a'!U944,"**")))</f>
        <v>**</v>
      </c>
      <c r="G948" s="69" t="str">
        <f>(IF('SlNr für Antrag §24a'!AL944&lt;&gt;"",'SlNr für Antrag §24a'!AL944&amp;K948,IF(K948&lt;&gt;"",K948,IF('SlNr für Antrag §24a'!V944="X","?","**"))))</f>
        <v>**</v>
      </c>
      <c r="H948" s="131"/>
      <c r="I948" s="124"/>
      <c r="J948" s="118">
        <f>'SlNr für Antrag §24a'!AM944</f>
        <v>0</v>
      </c>
      <c r="K948" s="121"/>
      <c r="L948" s="121" t="str">
        <f>'SlNr für Antrag §24a'!AT944</f>
        <v>Ja</v>
      </c>
      <c r="M948" s="161" t="str">
        <f>'SlNr für Antrag §24a'!AV944</f>
        <v>-</v>
      </c>
      <c r="N948" s="157" t="str">
        <f>IF('SlNr für Antrag §24a'!AU944&gt;0,"Wird auto. genehmigt!","")</f>
        <v/>
      </c>
      <c r="P948" s="96" t="str">
        <f>'SlNr für Antrag §24a'!AP944</f>
        <v/>
      </c>
      <c r="R948" s="143"/>
      <c r="S948" s="143"/>
      <c r="T948" s="143"/>
      <c r="U948" s="143"/>
      <c r="V948" s="143"/>
      <c r="W948" s="143"/>
      <c r="X948" s="143"/>
      <c r="Y948" s="143"/>
      <c r="Z948" s="143"/>
      <c r="AA948" s="143"/>
    </row>
    <row r="949" spans="1:27" ht="22.8" x14ac:dyDescent="0.25">
      <c r="A949" s="70">
        <f>'SlNr für Antrag §24a'!B945</f>
        <v>52722</v>
      </c>
      <c r="B949" s="70" t="str">
        <f>'SlNr für Antrag §24a'!C945</f>
        <v>88</v>
      </c>
      <c r="C949" s="70" t="str">
        <f>IF('SlNr für Antrag §24a'!D945&lt;&gt;"",'SlNr für Antrag §24a'!D945,"")</f>
        <v/>
      </c>
      <c r="D949" s="70" t="str">
        <f>'SlNr für Antrag §24a'!H945</f>
        <v>Spül- und Waschwässer, metallsalzhaltig</v>
      </c>
      <c r="E949" s="70" t="str">
        <f>'SlNr für Antrag §24a'!I945</f>
        <v>ausgestuft</v>
      </c>
      <c r="F949" s="69" t="str">
        <f>IF(AND('SlNr für Antrag §24a'!S945="x",'SlNr für Antrag §24a'!T945="x"),'SlNr für Antrag §24a'!U945,IF('SlNr für Antrag §24a'!S945="x","--",IF('SlNr für Antrag §24a'!T945="x",'SlNr für Antrag §24a'!U945,"**")))</f>
        <v>**</v>
      </c>
      <c r="G949" s="69" t="str">
        <f>(IF('SlNr für Antrag §24a'!AL945&lt;&gt;"",'SlNr für Antrag §24a'!AL945&amp;K949,IF(K949&lt;&gt;"",K949,IF('SlNr für Antrag §24a'!V945="X","?","**"))))</f>
        <v>**</v>
      </c>
      <c r="H949" s="131"/>
      <c r="I949" s="124"/>
      <c r="J949" s="118">
        <f>'SlNr für Antrag §24a'!AM945</f>
        <v>0</v>
      </c>
      <c r="K949" s="121"/>
      <c r="L949" s="121" t="str">
        <f>'SlNr für Antrag §24a'!AT945</f>
        <v>Ja</v>
      </c>
      <c r="M949" s="161" t="str">
        <f>'SlNr für Antrag §24a'!AV945</f>
        <v>-</v>
      </c>
      <c r="N949" s="157" t="str">
        <f>IF('SlNr für Antrag §24a'!AU945&gt;0,"Wird auto. genehmigt!","")</f>
        <v/>
      </c>
      <c r="P949" s="96" t="str">
        <f>'SlNr für Antrag §24a'!AP945</f>
        <v/>
      </c>
      <c r="R949" s="143"/>
      <c r="S949" s="143"/>
      <c r="T949" s="143"/>
      <c r="U949" s="143"/>
      <c r="V949" s="143"/>
      <c r="W949" s="143"/>
      <c r="X949" s="143"/>
      <c r="Y949" s="143"/>
      <c r="Z949" s="143"/>
      <c r="AA949" s="143"/>
    </row>
    <row r="950" spans="1:27" x14ac:dyDescent="0.25">
      <c r="A950" s="70">
        <f>'SlNr für Antrag §24a'!B946</f>
        <v>52723</v>
      </c>
      <c r="B950" s="70" t="str">
        <f>'SlNr für Antrag §24a'!C946</f>
        <v/>
      </c>
      <c r="C950" s="70" t="str">
        <f>IF('SlNr für Antrag §24a'!D946&lt;&gt;"",'SlNr für Antrag §24a'!D946,"")</f>
        <v>g</v>
      </c>
      <c r="D950" s="70" t="str">
        <f>'SlNr für Antrag §24a'!H946</f>
        <v>Entwicklerbäder</v>
      </c>
      <c r="E950" s="70" t="str">
        <f>'SlNr für Antrag §24a'!I946</f>
        <v xml:space="preserve"> </v>
      </c>
      <c r="F950" s="69" t="str">
        <f>IF(AND('SlNr für Antrag §24a'!S946="x",'SlNr für Antrag §24a'!T946="x"),'SlNr für Antrag §24a'!U946,IF('SlNr für Antrag §24a'!S946="x","--",IF('SlNr für Antrag §24a'!T946="x",'SlNr für Antrag §24a'!U946,"**")))</f>
        <v>**</v>
      </c>
      <c r="G950" s="69" t="str">
        <f>(IF('SlNr für Antrag §24a'!AL946&lt;&gt;"",'SlNr für Antrag §24a'!AL946&amp;K950,IF(K950&lt;&gt;"",K950,IF('SlNr für Antrag §24a'!V946="X","?","**"))))</f>
        <v>**</v>
      </c>
      <c r="H950" s="131"/>
      <c r="I950" s="124"/>
      <c r="J950" s="118">
        <f>'SlNr für Antrag §24a'!AM946</f>
        <v>0</v>
      </c>
      <c r="K950" s="121"/>
      <c r="L950" s="121" t="str">
        <f>'SlNr für Antrag §24a'!AT946</f>
        <v>Ja</v>
      </c>
      <c r="M950" s="161" t="str">
        <f>'SlNr für Antrag §24a'!AV946</f>
        <v>-</v>
      </c>
      <c r="N950" s="157" t="str">
        <f>IF('SlNr für Antrag §24a'!AU946&gt;0,"Wird auto. genehmigt!","")</f>
        <v/>
      </c>
      <c r="P950" s="96" t="str">
        <f>'SlNr für Antrag §24a'!AP946</f>
        <v/>
      </c>
      <c r="R950" s="143"/>
      <c r="S950" s="143"/>
      <c r="T950" s="143"/>
      <c r="U950" s="143"/>
      <c r="V950" s="143"/>
      <c r="W950" s="143"/>
      <c r="X950" s="143"/>
      <c r="Y950" s="143"/>
      <c r="Z950" s="143"/>
      <c r="AA950" s="143"/>
    </row>
    <row r="951" spans="1:27" x14ac:dyDescent="0.25">
      <c r="A951" s="70">
        <f>'SlNr für Antrag §24a'!B947</f>
        <v>52723</v>
      </c>
      <c r="B951" s="70" t="str">
        <f>'SlNr für Antrag §24a'!C947</f>
        <v>88</v>
      </c>
      <c r="C951" s="70" t="str">
        <f>IF('SlNr für Antrag §24a'!D947&lt;&gt;"",'SlNr für Antrag §24a'!D947,"")</f>
        <v/>
      </c>
      <c r="D951" s="70" t="str">
        <f>'SlNr für Antrag §24a'!H947</f>
        <v>Entwicklerbäder</v>
      </c>
      <c r="E951" s="70" t="str">
        <f>'SlNr für Antrag §24a'!I947</f>
        <v>ausgestuft</v>
      </c>
      <c r="F951" s="69" t="str">
        <f>IF(AND('SlNr für Antrag §24a'!S947="x",'SlNr für Antrag §24a'!T947="x"),'SlNr für Antrag §24a'!U947,IF('SlNr für Antrag §24a'!S947="x","--",IF('SlNr für Antrag §24a'!T947="x",'SlNr für Antrag §24a'!U947,"**")))</f>
        <v>**</v>
      </c>
      <c r="G951" s="69" t="str">
        <f>(IF('SlNr für Antrag §24a'!AL947&lt;&gt;"",'SlNr für Antrag §24a'!AL947&amp;K951,IF(K951&lt;&gt;"",K951,IF('SlNr für Antrag §24a'!V947="X","?","**"))))</f>
        <v>**</v>
      </c>
      <c r="H951" s="131"/>
      <c r="I951" s="124"/>
      <c r="J951" s="118">
        <f>'SlNr für Antrag §24a'!AM947</f>
        <v>0</v>
      </c>
      <c r="K951" s="121"/>
      <c r="L951" s="121" t="str">
        <f>'SlNr für Antrag §24a'!AT947</f>
        <v>Ja</v>
      </c>
      <c r="M951" s="161" t="str">
        <f>'SlNr für Antrag §24a'!AV947</f>
        <v>-</v>
      </c>
      <c r="N951" s="157" t="str">
        <f>IF('SlNr für Antrag §24a'!AU947&gt;0,"Wird auto. genehmigt!","")</f>
        <v/>
      </c>
      <c r="P951" s="96" t="str">
        <f>'SlNr für Antrag §24a'!AP947</f>
        <v/>
      </c>
      <c r="R951" s="143"/>
      <c r="S951" s="143"/>
      <c r="T951" s="143"/>
      <c r="U951" s="143"/>
      <c r="V951" s="143"/>
      <c r="W951" s="143"/>
      <c r="X951" s="143"/>
      <c r="Y951" s="143"/>
      <c r="Z951" s="143"/>
      <c r="AA951" s="143"/>
    </row>
    <row r="952" spans="1:27" x14ac:dyDescent="0.25">
      <c r="A952" s="70">
        <f>'SlNr für Antrag §24a'!B948</f>
        <v>52724</v>
      </c>
      <c r="B952" s="70" t="str">
        <f>'SlNr für Antrag §24a'!C948</f>
        <v/>
      </c>
      <c r="C952" s="70" t="str">
        <f>IF('SlNr für Antrag §24a'!D948&lt;&gt;"",'SlNr für Antrag §24a'!D948,"")</f>
        <v>g</v>
      </c>
      <c r="D952" s="70" t="str">
        <f>'SlNr für Antrag §24a'!H948</f>
        <v>Kühlmittellösungen</v>
      </c>
      <c r="E952" s="70" t="str">
        <f>'SlNr für Antrag §24a'!I948</f>
        <v xml:space="preserve"> </v>
      </c>
      <c r="F952" s="69" t="str">
        <f>IF(AND('SlNr für Antrag §24a'!S948="x",'SlNr für Antrag §24a'!T948="x"),'SlNr für Antrag §24a'!U948,IF('SlNr für Antrag §24a'!S948="x","--",IF('SlNr für Antrag §24a'!T948="x",'SlNr für Antrag §24a'!U948,"**")))</f>
        <v>**</v>
      </c>
      <c r="G952" s="69" t="str">
        <f>(IF('SlNr für Antrag §24a'!AL948&lt;&gt;"",'SlNr für Antrag §24a'!AL948&amp;K952,IF(K952&lt;&gt;"",K952,IF('SlNr für Antrag §24a'!V948="X","?","**"))))</f>
        <v>**</v>
      </c>
      <c r="H952" s="131"/>
      <c r="I952" s="124"/>
      <c r="J952" s="118">
        <f>'SlNr für Antrag §24a'!AM948</f>
        <v>0</v>
      </c>
      <c r="K952" s="121"/>
      <c r="L952" s="121" t="str">
        <f>'SlNr für Antrag §24a'!AT948</f>
        <v>Ja</v>
      </c>
      <c r="M952" s="161" t="str">
        <f>'SlNr für Antrag §24a'!AV948</f>
        <v>-</v>
      </c>
      <c r="N952" s="157" t="str">
        <f>IF('SlNr für Antrag §24a'!AU948&gt;0,"Wird auto. genehmigt!","")</f>
        <v/>
      </c>
      <c r="P952" s="96" t="str">
        <f>'SlNr für Antrag §24a'!AP948</f>
        <v/>
      </c>
      <c r="R952" s="143"/>
      <c r="S952" s="143"/>
      <c r="T952" s="143"/>
      <c r="U952" s="143"/>
      <c r="V952" s="143"/>
      <c r="W952" s="143"/>
      <c r="X952" s="143"/>
      <c r="Y952" s="143"/>
      <c r="Z952" s="143"/>
      <c r="AA952" s="143"/>
    </row>
    <row r="953" spans="1:27" x14ac:dyDescent="0.25">
      <c r="A953" s="70">
        <f>'SlNr für Antrag §24a'!B949</f>
        <v>52724</v>
      </c>
      <c r="B953" s="70" t="str">
        <f>'SlNr für Antrag §24a'!C949</f>
        <v>88</v>
      </c>
      <c r="C953" s="70" t="str">
        <f>IF('SlNr für Antrag §24a'!D949&lt;&gt;"",'SlNr für Antrag §24a'!D949,"")</f>
        <v/>
      </c>
      <c r="D953" s="70" t="str">
        <f>'SlNr für Antrag §24a'!H949</f>
        <v>Kühlmittellösungen</v>
      </c>
      <c r="E953" s="70" t="str">
        <f>'SlNr für Antrag §24a'!I949</f>
        <v>ausgestuft</v>
      </c>
      <c r="F953" s="69" t="str">
        <f>IF(AND('SlNr für Antrag §24a'!S949="x",'SlNr für Antrag §24a'!T949="x"),'SlNr für Antrag §24a'!U949,IF('SlNr für Antrag §24a'!S949="x","--",IF('SlNr für Antrag §24a'!T949="x",'SlNr für Antrag §24a'!U949,"**")))</f>
        <v>**</v>
      </c>
      <c r="G953" s="69" t="str">
        <f>(IF('SlNr für Antrag §24a'!AL949&lt;&gt;"",'SlNr für Antrag §24a'!AL949&amp;K953,IF(K953&lt;&gt;"",K953,IF('SlNr für Antrag §24a'!V949="X","?","**"))))</f>
        <v>**</v>
      </c>
      <c r="H953" s="131"/>
      <c r="I953" s="124"/>
      <c r="J953" s="118">
        <f>'SlNr für Antrag §24a'!AM949</f>
        <v>0</v>
      </c>
      <c r="K953" s="121"/>
      <c r="L953" s="121" t="str">
        <f>'SlNr für Antrag §24a'!AT949</f>
        <v>Ja</v>
      </c>
      <c r="M953" s="161" t="str">
        <f>'SlNr für Antrag §24a'!AV949</f>
        <v>-</v>
      </c>
      <c r="N953" s="157" t="str">
        <f>IF('SlNr für Antrag §24a'!AU949&gt;0,"Wird auto. genehmigt!","")</f>
        <v/>
      </c>
      <c r="P953" s="96" t="str">
        <f>'SlNr für Antrag §24a'!AP949</f>
        <v/>
      </c>
      <c r="R953" s="143"/>
      <c r="S953" s="143"/>
      <c r="T953" s="143"/>
      <c r="U953" s="143"/>
      <c r="V953" s="143"/>
      <c r="W953" s="143"/>
      <c r="X953" s="143"/>
      <c r="Y953" s="143"/>
      <c r="Z953" s="143"/>
      <c r="AA953" s="143"/>
    </row>
    <row r="954" spans="1:27" x14ac:dyDescent="0.25">
      <c r="A954" s="70">
        <f>'SlNr für Antrag §24a'!B950</f>
        <v>52725</v>
      </c>
      <c r="B954" s="70" t="str">
        <f>'SlNr für Antrag §24a'!C950</f>
        <v/>
      </c>
      <c r="C954" s="70" t="str">
        <f>IF('SlNr für Antrag §24a'!D950&lt;&gt;"",'SlNr für Antrag §24a'!D950,"")</f>
        <v>g</v>
      </c>
      <c r="D954" s="70" t="str">
        <f>'SlNr für Antrag §24a'!H950</f>
        <v>sonstige wässrige Konzentrate</v>
      </c>
      <c r="E954" s="70" t="str">
        <f>'SlNr für Antrag §24a'!I950</f>
        <v xml:space="preserve"> </v>
      </c>
      <c r="F954" s="69" t="str">
        <f>IF(AND('SlNr für Antrag §24a'!S950="x",'SlNr für Antrag §24a'!T950="x"),'SlNr für Antrag §24a'!U950,IF('SlNr für Antrag §24a'!S950="x","--",IF('SlNr für Antrag §24a'!T950="x",'SlNr für Antrag §24a'!U950,"**")))</f>
        <v>**</v>
      </c>
      <c r="G954" s="69" t="str">
        <f>(IF('SlNr für Antrag §24a'!AL950&lt;&gt;"",'SlNr für Antrag §24a'!AL950&amp;K954,IF(K954&lt;&gt;"",K954,IF('SlNr für Antrag §24a'!V950="X","?","**"))))</f>
        <v>**</v>
      </c>
      <c r="H954" s="131"/>
      <c r="I954" s="124"/>
      <c r="J954" s="118">
        <f>'SlNr für Antrag §24a'!AM950</f>
        <v>0</v>
      </c>
      <c r="K954" s="121"/>
      <c r="L954" s="121" t="str">
        <f>'SlNr für Antrag §24a'!AT950</f>
        <v>Ja</v>
      </c>
      <c r="M954" s="161" t="str">
        <f>'SlNr für Antrag §24a'!AV950</f>
        <v>-</v>
      </c>
      <c r="N954" s="157" t="str">
        <f>IF('SlNr für Antrag §24a'!AU950&gt;0,"Wird auto. genehmigt!","")</f>
        <v/>
      </c>
      <c r="P954" s="96" t="str">
        <f>'SlNr für Antrag §24a'!AP950</f>
        <v/>
      </c>
      <c r="R954" s="143"/>
      <c r="S954" s="143"/>
      <c r="T954" s="143"/>
      <c r="U954" s="143"/>
      <c r="V954" s="143"/>
      <c r="W954" s="143"/>
      <c r="X954" s="143"/>
      <c r="Y954" s="143"/>
      <c r="Z954" s="143"/>
      <c r="AA954" s="143"/>
    </row>
    <row r="955" spans="1:27" x14ac:dyDescent="0.25">
      <c r="A955" s="70">
        <f>'SlNr für Antrag §24a'!B951</f>
        <v>52725</v>
      </c>
      <c r="B955" s="70" t="str">
        <f>'SlNr für Antrag §24a'!C951</f>
        <v>88</v>
      </c>
      <c r="C955" s="70" t="str">
        <f>IF('SlNr für Antrag §24a'!D951&lt;&gt;"",'SlNr für Antrag §24a'!D951,"")</f>
        <v/>
      </c>
      <c r="D955" s="70" t="str">
        <f>'SlNr für Antrag §24a'!H951</f>
        <v>sonstige wässrige Konzentrate</v>
      </c>
      <c r="E955" s="70" t="str">
        <f>'SlNr für Antrag §24a'!I951</f>
        <v>ausgestuft</v>
      </c>
      <c r="F955" s="69" t="str">
        <f>IF(AND('SlNr für Antrag §24a'!S951="x",'SlNr für Antrag §24a'!T951="x"),'SlNr für Antrag §24a'!U951,IF('SlNr für Antrag §24a'!S951="x","--",IF('SlNr für Antrag §24a'!T951="x",'SlNr für Antrag §24a'!U951,"**")))</f>
        <v>**</v>
      </c>
      <c r="G955" s="69" t="str">
        <f>(IF('SlNr für Antrag §24a'!AL951&lt;&gt;"",'SlNr für Antrag §24a'!AL951&amp;K955,IF(K955&lt;&gt;"",K955,IF('SlNr für Antrag §24a'!V951="X","?","**"))))</f>
        <v>**</v>
      </c>
      <c r="H955" s="131"/>
      <c r="I955" s="124"/>
      <c r="J955" s="118">
        <f>'SlNr für Antrag §24a'!AM951</f>
        <v>0</v>
      </c>
      <c r="K955" s="121"/>
      <c r="L955" s="121" t="str">
        <f>'SlNr für Antrag §24a'!AT951</f>
        <v>Ja</v>
      </c>
      <c r="M955" s="161" t="str">
        <f>'SlNr für Antrag §24a'!AV951</f>
        <v>-</v>
      </c>
      <c r="N955" s="157" t="str">
        <f>IF('SlNr für Antrag §24a'!AU951&gt;0,"Wird auto. genehmigt!","")</f>
        <v/>
      </c>
      <c r="P955" s="96" t="str">
        <f>'SlNr für Antrag §24a'!AP951</f>
        <v/>
      </c>
      <c r="R955" s="143"/>
      <c r="S955" s="143"/>
      <c r="T955" s="143"/>
      <c r="U955" s="143"/>
      <c r="V955" s="143"/>
      <c r="W955" s="143"/>
      <c r="X955" s="143"/>
      <c r="Y955" s="143"/>
      <c r="Z955" s="143"/>
      <c r="AA955" s="143"/>
    </row>
    <row r="956" spans="1:27" ht="34.200000000000003" x14ac:dyDescent="0.25">
      <c r="A956" s="70">
        <f>'SlNr für Antrag §24a'!B952</f>
        <v>53103</v>
      </c>
      <c r="B956" s="70" t="str">
        <f>'SlNr für Antrag §24a'!C952</f>
        <v/>
      </c>
      <c r="C956" s="70" t="str">
        <f>IF('SlNr für Antrag §24a'!D952&lt;&gt;"",'SlNr für Antrag §24a'!D952,"")</f>
        <v>g</v>
      </c>
      <c r="D956" s="70" t="str">
        <f>'SlNr für Antrag §24a'!H952</f>
        <v>Altbestände von Pflanzenbehandlungs- und Schädlingsbekämpfungsmitteln</v>
      </c>
      <c r="E956" s="70" t="str">
        <f>'SlNr für Antrag §24a'!I952</f>
        <v xml:space="preserve"> </v>
      </c>
      <c r="F956" s="69" t="str">
        <f>IF(AND('SlNr für Antrag §24a'!S952="x",'SlNr für Antrag §24a'!T952="x"),'SlNr für Antrag §24a'!U952,IF('SlNr für Antrag §24a'!S952="x","--",IF('SlNr für Antrag §24a'!T952="x",'SlNr für Antrag §24a'!U952,"**")))</f>
        <v>**</v>
      </c>
      <c r="G956" s="69" t="str">
        <f>(IF('SlNr für Antrag §24a'!AL952&lt;&gt;"",'SlNr für Antrag §24a'!AL952&amp;K956,IF(K956&lt;&gt;"",K956,IF('SlNr für Antrag §24a'!V952="X","?","**"))))</f>
        <v>**</v>
      </c>
      <c r="H956" s="131"/>
      <c r="I956" s="124"/>
      <c r="J956" s="118">
        <f>'SlNr für Antrag §24a'!AM952</f>
        <v>0</v>
      </c>
      <c r="K956" s="121"/>
      <c r="L956" s="121" t="str">
        <f>'SlNr für Antrag §24a'!AT952</f>
        <v>Ja</v>
      </c>
      <c r="M956" s="161" t="str">
        <f>'SlNr für Antrag §24a'!AV952</f>
        <v>-</v>
      </c>
      <c r="N956" s="157" t="str">
        <f>IF('SlNr für Antrag §24a'!AU952&gt;0,"Wird auto. genehmigt!","")</f>
        <v/>
      </c>
      <c r="P956" s="96" t="str">
        <f>'SlNr für Antrag §24a'!AP952</f>
        <v/>
      </c>
      <c r="R956" s="143"/>
      <c r="S956" s="143"/>
      <c r="T956" s="143"/>
      <c r="U956" s="143"/>
      <c r="V956" s="143"/>
      <c r="W956" s="143"/>
      <c r="X956" s="143"/>
      <c r="Y956" s="143"/>
      <c r="Z956" s="143"/>
      <c r="AA956" s="143"/>
    </row>
    <row r="957" spans="1:27" ht="34.200000000000003" x14ac:dyDescent="0.25">
      <c r="A957" s="70">
        <f>'SlNr für Antrag §24a'!B953</f>
        <v>53103</v>
      </c>
      <c r="B957" s="70" t="str">
        <f>'SlNr für Antrag §24a'!C953</f>
        <v>88</v>
      </c>
      <c r="C957" s="70" t="str">
        <f>IF('SlNr für Antrag §24a'!D953&lt;&gt;"",'SlNr für Antrag §24a'!D953,"")</f>
        <v/>
      </c>
      <c r="D957" s="70" t="str">
        <f>'SlNr für Antrag §24a'!H953</f>
        <v>Altbestände von Pflanzenbehandlungs- und Schädlingsbekämpfungsmitteln</v>
      </c>
      <c r="E957" s="70" t="str">
        <f>'SlNr für Antrag §24a'!I953</f>
        <v>ausgestuft</v>
      </c>
      <c r="F957" s="69" t="str">
        <f>IF(AND('SlNr für Antrag §24a'!S953="x",'SlNr für Antrag §24a'!T953="x"),'SlNr für Antrag §24a'!U953,IF('SlNr für Antrag §24a'!S953="x","--",IF('SlNr für Antrag §24a'!T953="x",'SlNr für Antrag §24a'!U953,"**")))</f>
        <v>**</v>
      </c>
      <c r="G957" s="69" t="str">
        <f>(IF('SlNr für Antrag §24a'!AL953&lt;&gt;"",'SlNr für Antrag §24a'!AL953&amp;K957,IF(K957&lt;&gt;"",K957,IF('SlNr für Antrag §24a'!V953="X","?","**"))))</f>
        <v>**</v>
      </c>
      <c r="H957" s="131"/>
      <c r="I957" s="124"/>
      <c r="J957" s="118">
        <f>'SlNr für Antrag §24a'!AM953</f>
        <v>0</v>
      </c>
      <c r="K957" s="121"/>
      <c r="L957" s="121" t="str">
        <f>'SlNr für Antrag §24a'!AT953</f>
        <v>Ja</v>
      </c>
      <c r="M957" s="161" t="str">
        <f>'SlNr für Antrag §24a'!AV953</f>
        <v>-</v>
      </c>
      <c r="N957" s="157" t="str">
        <f>IF('SlNr für Antrag §24a'!AU953&gt;0,"Wird auto. genehmigt!","")</f>
        <v/>
      </c>
      <c r="P957" s="96" t="str">
        <f>'SlNr für Antrag §24a'!AP953</f>
        <v/>
      </c>
      <c r="R957" s="143"/>
      <c r="S957" s="143"/>
      <c r="T957" s="143"/>
      <c r="U957" s="143"/>
      <c r="V957" s="143"/>
      <c r="W957" s="143"/>
      <c r="X957" s="143"/>
      <c r="Y957" s="143"/>
      <c r="Z957" s="143"/>
      <c r="AA957" s="143"/>
    </row>
    <row r="958" spans="1:27" ht="34.200000000000003" x14ac:dyDescent="0.25">
      <c r="A958" s="70">
        <f>'SlNr für Antrag §24a'!B954</f>
        <v>53103</v>
      </c>
      <c r="B958" s="70" t="str">
        <f>'SlNr für Antrag §24a'!C954</f>
        <v>91</v>
      </c>
      <c r="C958" s="70" t="str">
        <f>IF('SlNr für Antrag §24a'!D954&lt;&gt;"",'SlNr für Antrag §24a'!D954,"")</f>
        <v>g</v>
      </c>
      <c r="D958" s="70" t="str">
        <f>'SlNr für Antrag §24a'!H954</f>
        <v>Altbestände von Pflanzenbehandlungs- und Schädlingsbekämpfungsmitteln</v>
      </c>
      <c r="E958" s="70" t="str">
        <f>'SlNr für Antrag §24a'!I954</f>
        <v>verfestigt, immobilisiert oder stabilisiert</v>
      </c>
      <c r="F958" s="69" t="str">
        <f>IF(AND('SlNr für Antrag §24a'!S954="x",'SlNr für Antrag §24a'!T954="x"),'SlNr für Antrag §24a'!U954,IF('SlNr für Antrag §24a'!S954="x","--",IF('SlNr für Antrag §24a'!T954="x",'SlNr für Antrag §24a'!U954,"**")))</f>
        <v>**</v>
      </c>
      <c r="G958" s="69" t="str">
        <f>(IF('SlNr für Antrag §24a'!AL954&lt;&gt;"",'SlNr für Antrag §24a'!AL954&amp;K958,IF(K958&lt;&gt;"",K958,IF('SlNr für Antrag §24a'!V954="X","?","**"))))</f>
        <v>**</v>
      </c>
      <c r="H958" s="131"/>
      <c r="I958" s="124"/>
      <c r="J958" s="118">
        <f>'SlNr für Antrag §24a'!AM954</f>
        <v>0</v>
      </c>
      <c r="K958" s="121"/>
      <c r="L958" s="121" t="str">
        <f>'SlNr für Antrag §24a'!AT954</f>
        <v>Ja</v>
      </c>
      <c r="M958" s="161" t="str">
        <f>'SlNr für Antrag §24a'!AV954</f>
        <v>-</v>
      </c>
      <c r="N958" s="157" t="str">
        <f>IF('SlNr für Antrag §24a'!AU954&gt;0,"Wird auto. genehmigt!","")</f>
        <v/>
      </c>
      <c r="P958" s="96" t="str">
        <f>'SlNr für Antrag §24a'!AP954</f>
        <v/>
      </c>
      <c r="R958" s="143"/>
      <c r="S958" s="143"/>
      <c r="T958" s="143"/>
      <c r="U958" s="143"/>
      <c r="V958" s="143"/>
      <c r="W958" s="143"/>
      <c r="X958" s="143"/>
      <c r="Y958" s="143"/>
      <c r="Z958" s="143"/>
      <c r="AA958" s="143"/>
    </row>
    <row r="959" spans="1:27" ht="34.200000000000003" x14ac:dyDescent="0.25">
      <c r="A959" s="70">
        <f>'SlNr für Antrag §24a'!B955</f>
        <v>53104</v>
      </c>
      <c r="B959" s="70" t="str">
        <f>'SlNr für Antrag §24a'!C955</f>
        <v/>
      </c>
      <c r="C959" s="70" t="str">
        <f>IF('SlNr für Antrag §24a'!D955&lt;&gt;"",'SlNr für Antrag §24a'!D955,"")</f>
        <v>g</v>
      </c>
      <c r="D959" s="70" t="str">
        <f>'SlNr für Antrag §24a'!H955</f>
        <v>Produktionsabfälle von Pflanzenbehandlungs- und Schädlingsbekämpfungsmitteln</v>
      </c>
      <c r="E959" s="70" t="str">
        <f>'SlNr für Antrag §24a'!I955</f>
        <v xml:space="preserve"> </v>
      </c>
      <c r="F959" s="69" t="str">
        <f>IF(AND('SlNr für Antrag §24a'!S955="x",'SlNr für Antrag §24a'!T955="x"),'SlNr für Antrag §24a'!U955,IF('SlNr für Antrag §24a'!S955="x","--",IF('SlNr für Antrag §24a'!T955="x",'SlNr für Antrag §24a'!U955,"**")))</f>
        <v>**</v>
      </c>
      <c r="G959" s="69" t="str">
        <f>(IF('SlNr für Antrag §24a'!AL955&lt;&gt;"",'SlNr für Antrag §24a'!AL955&amp;K959,IF(K959&lt;&gt;"",K959,IF('SlNr für Antrag §24a'!V955="X","?","**"))))</f>
        <v>**</v>
      </c>
      <c r="H959" s="131"/>
      <c r="I959" s="124"/>
      <c r="J959" s="118">
        <f>'SlNr für Antrag §24a'!AM955</f>
        <v>0</v>
      </c>
      <c r="K959" s="121"/>
      <c r="L959" s="121" t="str">
        <f>'SlNr für Antrag §24a'!AT955</f>
        <v>Ja</v>
      </c>
      <c r="M959" s="161" t="str">
        <f>'SlNr für Antrag §24a'!AV955</f>
        <v>-</v>
      </c>
      <c r="N959" s="157" t="str">
        <f>IF('SlNr für Antrag §24a'!AU955&gt;0,"Wird auto. genehmigt!","")</f>
        <v/>
      </c>
      <c r="P959" s="96" t="str">
        <f>'SlNr für Antrag §24a'!AP955</f>
        <v/>
      </c>
      <c r="R959" s="143"/>
      <c r="S959" s="143"/>
      <c r="T959" s="143"/>
      <c r="U959" s="143"/>
      <c r="V959" s="143"/>
      <c r="W959" s="143"/>
      <c r="X959" s="143"/>
      <c r="Y959" s="143"/>
      <c r="Z959" s="143"/>
      <c r="AA959" s="143"/>
    </row>
    <row r="960" spans="1:27" ht="34.200000000000003" x14ac:dyDescent="0.25">
      <c r="A960" s="70">
        <f>'SlNr für Antrag §24a'!B956</f>
        <v>53104</v>
      </c>
      <c r="B960" s="70" t="str">
        <f>'SlNr für Antrag §24a'!C956</f>
        <v>88</v>
      </c>
      <c r="C960" s="70" t="str">
        <f>IF('SlNr für Antrag §24a'!D956&lt;&gt;"",'SlNr für Antrag §24a'!D956,"")</f>
        <v/>
      </c>
      <c r="D960" s="70" t="str">
        <f>'SlNr für Antrag §24a'!H956</f>
        <v>Produktionsabfälle von Pflanzenbehandlungs- und Schädlingsbekämpfungsmitteln</v>
      </c>
      <c r="E960" s="70" t="str">
        <f>'SlNr für Antrag §24a'!I956</f>
        <v>ausgestuft</v>
      </c>
      <c r="F960" s="69" t="str">
        <f>IF(AND('SlNr für Antrag §24a'!S956="x",'SlNr für Antrag §24a'!T956="x"),'SlNr für Antrag §24a'!U956,IF('SlNr für Antrag §24a'!S956="x","--",IF('SlNr für Antrag §24a'!T956="x",'SlNr für Antrag §24a'!U956,"**")))</f>
        <v>**</v>
      </c>
      <c r="G960" s="69" t="str">
        <f>(IF('SlNr für Antrag §24a'!AL956&lt;&gt;"",'SlNr für Antrag §24a'!AL956&amp;K960,IF(K960&lt;&gt;"",K960,IF('SlNr für Antrag §24a'!V956="X","?","**"))))</f>
        <v>**</v>
      </c>
      <c r="H960" s="131"/>
      <c r="I960" s="124"/>
      <c r="J960" s="118">
        <f>'SlNr für Antrag §24a'!AM956</f>
        <v>0</v>
      </c>
      <c r="K960" s="121"/>
      <c r="L960" s="121" t="str">
        <f>'SlNr für Antrag §24a'!AT956</f>
        <v>Ja</v>
      </c>
      <c r="M960" s="161" t="str">
        <f>'SlNr für Antrag §24a'!AV956</f>
        <v>-</v>
      </c>
      <c r="N960" s="157" t="str">
        <f>IF('SlNr für Antrag §24a'!AU956&gt;0,"Wird auto. genehmigt!","")</f>
        <v/>
      </c>
      <c r="P960" s="96" t="str">
        <f>'SlNr für Antrag §24a'!AP956</f>
        <v/>
      </c>
      <c r="R960" s="143"/>
      <c r="S960" s="143"/>
      <c r="T960" s="143"/>
      <c r="U960" s="143"/>
      <c r="V960" s="143"/>
      <c r="W960" s="143"/>
      <c r="X960" s="143"/>
      <c r="Y960" s="143"/>
      <c r="Z960" s="143"/>
      <c r="AA960" s="143"/>
    </row>
    <row r="961" spans="1:27" ht="34.200000000000003" x14ac:dyDescent="0.25">
      <c r="A961" s="70">
        <f>'SlNr für Antrag §24a'!B957</f>
        <v>53104</v>
      </c>
      <c r="B961" s="70" t="str">
        <f>'SlNr für Antrag §24a'!C957</f>
        <v>91</v>
      </c>
      <c r="C961" s="70" t="str">
        <f>IF('SlNr für Antrag §24a'!D957&lt;&gt;"",'SlNr für Antrag §24a'!D957,"")</f>
        <v>g</v>
      </c>
      <c r="D961" s="70" t="str">
        <f>'SlNr für Antrag §24a'!H957</f>
        <v>Produktionsabfälle von Pflanzenbehandlungs- und Schädlingsbekämpfungsmitteln</v>
      </c>
      <c r="E961" s="70" t="str">
        <f>'SlNr für Antrag §24a'!I957</f>
        <v>verfestigt, immobilisiert oder stabilisiert</v>
      </c>
      <c r="F961" s="69" t="str">
        <f>IF(AND('SlNr für Antrag §24a'!S957="x",'SlNr für Antrag §24a'!T957="x"),'SlNr für Antrag §24a'!U957,IF('SlNr für Antrag §24a'!S957="x","--",IF('SlNr für Antrag §24a'!T957="x",'SlNr für Antrag §24a'!U957,"**")))</f>
        <v>**</v>
      </c>
      <c r="G961" s="69" t="str">
        <f>(IF('SlNr für Antrag §24a'!AL957&lt;&gt;"",'SlNr für Antrag §24a'!AL957&amp;K961,IF(K961&lt;&gt;"",K961,IF('SlNr für Antrag §24a'!V957="X","?","**"))))</f>
        <v>**</v>
      </c>
      <c r="H961" s="131"/>
      <c r="I961" s="124"/>
      <c r="J961" s="118">
        <f>'SlNr für Antrag §24a'!AM957</f>
        <v>0</v>
      </c>
      <c r="K961" s="121"/>
      <c r="L961" s="121" t="str">
        <f>'SlNr für Antrag §24a'!AT957</f>
        <v>Ja</v>
      </c>
      <c r="M961" s="161" t="str">
        <f>'SlNr für Antrag §24a'!AV957</f>
        <v>-</v>
      </c>
      <c r="N961" s="157" t="str">
        <f>IF('SlNr für Antrag §24a'!AU957&gt;0,"Wird auto. genehmigt!","")</f>
        <v/>
      </c>
      <c r="P961" s="96" t="str">
        <f>'SlNr für Antrag §24a'!AP957</f>
        <v/>
      </c>
      <c r="R961" s="143"/>
      <c r="S961" s="143"/>
      <c r="T961" s="143"/>
      <c r="U961" s="143"/>
      <c r="V961" s="143"/>
      <c r="W961" s="143"/>
      <c r="X961" s="143"/>
      <c r="Y961" s="143"/>
      <c r="Z961" s="143"/>
      <c r="AA961" s="143"/>
    </row>
    <row r="962" spans="1:27" x14ac:dyDescent="0.25">
      <c r="A962" s="70">
        <f>'SlNr für Antrag §24a'!B958</f>
        <v>53301</v>
      </c>
      <c r="B962" s="70" t="str">
        <f>'SlNr für Antrag §24a'!C958</f>
        <v/>
      </c>
      <c r="C962" s="70" t="str">
        <f>IF('SlNr für Antrag §24a'!D958&lt;&gt;"",'SlNr für Antrag §24a'!D958,"")</f>
        <v/>
      </c>
      <c r="D962" s="70" t="str">
        <f>'SlNr für Antrag §24a'!H958</f>
        <v>überlagerte Körperpflegemittel</v>
      </c>
      <c r="E962" s="70" t="str">
        <f>'SlNr für Antrag §24a'!I958</f>
        <v xml:space="preserve"> </v>
      </c>
      <c r="F962" s="69" t="str">
        <f>IF(AND('SlNr für Antrag §24a'!S958="x",'SlNr für Antrag §24a'!T958="x"),'SlNr für Antrag §24a'!U958,IF('SlNr für Antrag §24a'!S958="x","--",IF('SlNr für Antrag §24a'!T958="x",'SlNr für Antrag §24a'!U958,"**")))</f>
        <v>--</v>
      </c>
      <c r="G962" s="69" t="str">
        <f>(IF('SlNr für Antrag §24a'!AL958&lt;&gt;"",'SlNr für Antrag §24a'!AL958&amp;K962,IF(K962&lt;&gt;"",K962,IF('SlNr für Antrag §24a'!V958="X","?","**"))))</f>
        <v>**</v>
      </c>
      <c r="H962" s="131"/>
      <c r="I962" s="124"/>
      <c r="J962" s="118">
        <f>'SlNr für Antrag §24a'!AM958</f>
        <v>0</v>
      </c>
      <c r="K962" s="121"/>
      <c r="L962" s="121" t="str">
        <f>'SlNr für Antrag §24a'!AT958</f>
        <v>Nein</v>
      </c>
      <c r="M962" s="161" t="str">
        <f>'SlNr für Antrag §24a'!AV958</f>
        <v>-</v>
      </c>
      <c r="N962" s="157" t="str">
        <f>IF('SlNr für Antrag §24a'!AU958&gt;0,"Wird auto. genehmigt!","")</f>
        <v/>
      </c>
      <c r="P962" s="96" t="str">
        <f>'SlNr für Antrag §24a'!AP958</f>
        <v>X</v>
      </c>
      <c r="R962" s="143"/>
      <c r="S962" s="143"/>
      <c r="T962" s="143"/>
      <c r="U962" s="143"/>
      <c r="V962" s="143"/>
      <c r="W962" s="143"/>
      <c r="X962" s="143"/>
      <c r="Y962" s="143"/>
      <c r="Z962" s="143"/>
      <c r="AA962" s="143"/>
    </row>
    <row r="963" spans="1:27" x14ac:dyDescent="0.25">
      <c r="A963" s="70">
        <f>'SlNr für Antrag §24a'!B959</f>
        <v>53301</v>
      </c>
      <c r="B963" s="70" t="str">
        <f>'SlNr für Antrag §24a'!C959</f>
        <v>77</v>
      </c>
      <c r="C963" s="70" t="str">
        <f>IF('SlNr für Antrag §24a'!D959&lt;&gt;"",'SlNr für Antrag §24a'!D959,"")</f>
        <v>g</v>
      </c>
      <c r="D963" s="70" t="str">
        <f>'SlNr für Antrag §24a'!H959</f>
        <v>überlagerte Körperpflegemittel</v>
      </c>
      <c r="E963" s="70" t="str">
        <f>'SlNr für Antrag §24a'!I959</f>
        <v>gefährlich kontaminiert</v>
      </c>
      <c r="F963" s="69" t="str">
        <f>IF(AND('SlNr für Antrag §24a'!S959="x",'SlNr für Antrag §24a'!T959="x"),'SlNr für Antrag §24a'!U959,IF('SlNr für Antrag §24a'!S959="x","--",IF('SlNr für Antrag §24a'!T959="x",'SlNr für Antrag §24a'!U959,"**")))</f>
        <v>**</v>
      </c>
      <c r="G963" s="69" t="str">
        <f>(IF('SlNr für Antrag §24a'!AL959&lt;&gt;"",'SlNr für Antrag §24a'!AL959&amp;K963,IF(K963&lt;&gt;"",K963,IF('SlNr für Antrag §24a'!V959="X","?","**"))))</f>
        <v>**</v>
      </c>
      <c r="H963" s="131"/>
      <c r="I963" s="124"/>
      <c r="J963" s="118">
        <f>'SlNr für Antrag §24a'!AM959</f>
        <v>0</v>
      </c>
      <c r="K963" s="121"/>
      <c r="L963" s="121" t="str">
        <f>'SlNr für Antrag §24a'!AT959</f>
        <v>Ja</v>
      </c>
      <c r="M963" s="161" t="str">
        <f>'SlNr für Antrag §24a'!AV959</f>
        <v>-</v>
      </c>
      <c r="N963" s="157" t="str">
        <f>IF('SlNr für Antrag §24a'!AU959&gt;0,"Wird auto. genehmigt!","")</f>
        <v/>
      </c>
      <c r="P963" s="96" t="str">
        <f>'SlNr für Antrag §24a'!AP959</f>
        <v/>
      </c>
      <c r="R963" s="143"/>
      <c r="S963" s="143"/>
      <c r="T963" s="143"/>
      <c r="U963" s="143"/>
      <c r="V963" s="143"/>
      <c r="W963" s="143"/>
      <c r="X963" s="143"/>
      <c r="Y963" s="143"/>
      <c r="Z963" s="143"/>
      <c r="AA963" s="143"/>
    </row>
    <row r="964" spans="1:27" ht="22.8" x14ac:dyDescent="0.25">
      <c r="A964" s="70">
        <f>'SlNr für Antrag §24a'!B960</f>
        <v>53302</v>
      </c>
      <c r="B964" s="70" t="str">
        <f>'SlNr für Antrag §24a'!C960</f>
        <v/>
      </c>
      <c r="C964" s="70" t="str">
        <f>IF('SlNr für Antrag §24a'!D960&lt;&gt;"",'SlNr für Antrag §24a'!D960,"")</f>
        <v/>
      </c>
      <c r="D964" s="70" t="str">
        <f>'SlNr für Antrag §24a'!H960</f>
        <v>Produktionsabfälle von Körperpflegemitteln</v>
      </c>
      <c r="E964" s="70" t="str">
        <f>'SlNr für Antrag §24a'!I960</f>
        <v xml:space="preserve"> </v>
      </c>
      <c r="F964" s="69" t="str">
        <f>IF(AND('SlNr für Antrag §24a'!S960="x",'SlNr für Antrag §24a'!T960="x"),'SlNr für Antrag §24a'!U960,IF('SlNr für Antrag §24a'!S960="x","--",IF('SlNr für Antrag §24a'!T960="x",'SlNr für Antrag §24a'!U960,"**")))</f>
        <v>--</v>
      </c>
      <c r="G964" s="69" t="str">
        <f>(IF('SlNr für Antrag §24a'!AL960&lt;&gt;"",'SlNr für Antrag §24a'!AL960&amp;K964,IF(K964&lt;&gt;"",K964,IF('SlNr für Antrag §24a'!V960="X","?","**"))))</f>
        <v>**</v>
      </c>
      <c r="H964" s="131"/>
      <c r="I964" s="124"/>
      <c r="J964" s="118">
        <f>'SlNr für Antrag §24a'!AM960</f>
        <v>0</v>
      </c>
      <c r="K964" s="121"/>
      <c r="L964" s="121" t="str">
        <f>'SlNr für Antrag §24a'!AT960</f>
        <v>Nein</v>
      </c>
      <c r="M964" s="161" t="str">
        <f>'SlNr für Antrag §24a'!AV960</f>
        <v>-</v>
      </c>
      <c r="N964" s="157" t="str">
        <f>IF('SlNr für Antrag §24a'!AU960&gt;0,"Wird auto. genehmigt!","")</f>
        <v/>
      </c>
      <c r="P964" s="96" t="str">
        <f>'SlNr für Antrag §24a'!AP960</f>
        <v>X</v>
      </c>
      <c r="R964" s="143"/>
      <c r="S964" s="143"/>
      <c r="T964" s="143"/>
      <c r="U964" s="143"/>
      <c r="V964" s="143"/>
      <c r="W964" s="143"/>
      <c r="X964" s="143"/>
      <c r="Y964" s="143"/>
      <c r="Z964" s="143"/>
      <c r="AA964" s="143"/>
    </row>
    <row r="965" spans="1:27" ht="22.8" x14ac:dyDescent="0.25">
      <c r="A965" s="70">
        <f>'SlNr für Antrag §24a'!B961</f>
        <v>53302</v>
      </c>
      <c r="B965" s="70" t="str">
        <f>'SlNr für Antrag §24a'!C961</f>
        <v>77</v>
      </c>
      <c r="C965" s="70" t="str">
        <f>IF('SlNr für Antrag §24a'!D961&lt;&gt;"",'SlNr für Antrag §24a'!D961,"")</f>
        <v>g</v>
      </c>
      <c r="D965" s="70" t="str">
        <f>'SlNr für Antrag §24a'!H961</f>
        <v>Produktionsabfälle von Körperpflegemitteln</v>
      </c>
      <c r="E965" s="70" t="str">
        <f>'SlNr für Antrag §24a'!I961</f>
        <v>gefährlich kontaminiert</v>
      </c>
      <c r="F965" s="69" t="str">
        <f>IF(AND('SlNr für Antrag §24a'!S961="x",'SlNr für Antrag §24a'!T961="x"),'SlNr für Antrag §24a'!U961,IF('SlNr für Antrag §24a'!S961="x","--",IF('SlNr für Antrag §24a'!T961="x",'SlNr für Antrag §24a'!U961,"**")))</f>
        <v>**</v>
      </c>
      <c r="G965" s="69" t="str">
        <f>(IF('SlNr für Antrag §24a'!AL961&lt;&gt;"",'SlNr für Antrag §24a'!AL961&amp;K965,IF(K965&lt;&gt;"",K965,IF('SlNr für Antrag §24a'!V961="X","?","**"))))</f>
        <v>**</v>
      </c>
      <c r="H965" s="131"/>
      <c r="I965" s="124"/>
      <c r="J965" s="118">
        <f>'SlNr für Antrag §24a'!AM961</f>
        <v>0</v>
      </c>
      <c r="K965" s="121"/>
      <c r="L965" s="121" t="str">
        <f>'SlNr für Antrag §24a'!AT961</f>
        <v>Ja</v>
      </c>
      <c r="M965" s="161" t="str">
        <f>'SlNr für Antrag §24a'!AV961</f>
        <v>-</v>
      </c>
      <c r="N965" s="157" t="str">
        <f>IF('SlNr für Antrag §24a'!AU961&gt;0,"Wird auto. genehmigt!","")</f>
        <v/>
      </c>
      <c r="P965" s="96" t="str">
        <f>'SlNr für Antrag §24a'!AP961</f>
        <v/>
      </c>
      <c r="R965" s="143"/>
      <c r="S965" s="143"/>
      <c r="T965" s="143"/>
      <c r="U965" s="143"/>
      <c r="V965" s="143"/>
      <c r="W965" s="143"/>
      <c r="X965" s="143"/>
      <c r="Y965" s="143"/>
      <c r="Z965" s="143"/>
      <c r="AA965" s="143"/>
    </row>
    <row r="966" spans="1:27" ht="22.8" x14ac:dyDescent="0.25">
      <c r="A966" s="70">
        <f>'SlNr für Antrag §24a'!B962</f>
        <v>53501</v>
      </c>
      <c r="B966" s="70" t="str">
        <f>'SlNr für Antrag §24a'!C962</f>
        <v/>
      </c>
      <c r="C966" s="70" t="str">
        <f>IF('SlNr für Antrag §24a'!D962&lt;&gt;"",'SlNr für Antrag §24a'!D962,"")</f>
        <v/>
      </c>
      <c r="D966" s="70" t="str">
        <f>'SlNr für Antrag §24a'!H962</f>
        <v>Arzneimittel ohne Zytostatica und Zytotoxica</v>
      </c>
      <c r="E966" s="70" t="str">
        <f>'SlNr für Antrag §24a'!I962</f>
        <v xml:space="preserve"> </v>
      </c>
      <c r="F966" s="69" t="str">
        <f>IF(AND('SlNr für Antrag §24a'!S962="x",'SlNr für Antrag §24a'!T962="x"),'SlNr für Antrag §24a'!U962,IF('SlNr für Antrag §24a'!S962="x","--",IF('SlNr für Antrag §24a'!T962="x",'SlNr für Antrag §24a'!U962,"**")))</f>
        <v>**</v>
      </c>
      <c r="G966" s="69" t="str">
        <f>(IF('SlNr für Antrag §24a'!AL962&lt;&gt;"",'SlNr für Antrag §24a'!AL962&amp;K966,IF(K966&lt;&gt;"",K966,IF('SlNr für Antrag §24a'!V962="X","?","**"))))</f>
        <v>**</v>
      </c>
      <c r="H966" s="131"/>
      <c r="I966" s="124"/>
      <c r="J966" s="118">
        <f>'SlNr für Antrag §24a'!AM962</f>
        <v>0</v>
      </c>
      <c r="K966" s="121"/>
      <c r="L966" s="121" t="str">
        <f>'SlNr für Antrag §24a'!AT962</f>
        <v>Ja</v>
      </c>
      <c r="M966" s="161" t="str">
        <f>'SlNr für Antrag §24a'!AV962</f>
        <v>-</v>
      </c>
      <c r="N966" s="157" t="str">
        <f>IF('SlNr für Antrag §24a'!AU962&gt;0,"Wird auto. genehmigt!","")</f>
        <v/>
      </c>
      <c r="P966" s="96" t="str">
        <f>'SlNr für Antrag §24a'!AP962</f>
        <v/>
      </c>
      <c r="R966" s="143"/>
      <c r="S966" s="143"/>
      <c r="T966" s="143"/>
      <c r="U966" s="143"/>
      <c r="V966" s="143"/>
      <c r="W966" s="143"/>
      <c r="X966" s="143"/>
      <c r="Y966" s="143"/>
      <c r="Z966" s="143"/>
      <c r="AA966" s="143"/>
    </row>
    <row r="967" spans="1:27" ht="22.8" x14ac:dyDescent="0.25">
      <c r="A967" s="70">
        <f>'SlNr für Antrag §24a'!B963</f>
        <v>53501</v>
      </c>
      <c r="B967" s="70" t="str">
        <f>'SlNr für Antrag §24a'!C963</f>
        <v>91</v>
      </c>
      <c r="C967" s="70" t="str">
        <f>IF('SlNr für Antrag §24a'!D963&lt;&gt;"",'SlNr für Antrag §24a'!D963,"")</f>
        <v/>
      </c>
      <c r="D967" s="70" t="str">
        <f>'SlNr für Antrag §24a'!H963</f>
        <v>Arzneimittel ohne Zytostatica und Zytotoxica</v>
      </c>
      <c r="E967" s="70" t="str">
        <f>'SlNr für Antrag §24a'!I963</f>
        <v>verfestigt, immobilisiert oder stabilisiert</v>
      </c>
      <c r="F967" s="69" t="str">
        <f>IF(AND('SlNr für Antrag §24a'!S963="x",'SlNr für Antrag §24a'!T963="x"),'SlNr für Antrag §24a'!U963,IF('SlNr für Antrag §24a'!S963="x","--",IF('SlNr für Antrag §24a'!T963="x",'SlNr für Antrag §24a'!U963,"**")))</f>
        <v>**</v>
      </c>
      <c r="G967" s="69" t="str">
        <f>(IF('SlNr für Antrag §24a'!AL963&lt;&gt;"",'SlNr für Antrag §24a'!AL963&amp;K967,IF(K967&lt;&gt;"",K967,IF('SlNr für Antrag §24a'!V963="X","?","**"))))</f>
        <v>**</v>
      </c>
      <c r="H967" s="131"/>
      <c r="I967" s="124"/>
      <c r="J967" s="118">
        <f>'SlNr für Antrag §24a'!AM963</f>
        <v>0</v>
      </c>
      <c r="K967" s="121"/>
      <c r="L967" s="121" t="str">
        <f>'SlNr für Antrag §24a'!AT963</f>
        <v>Ja</v>
      </c>
      <c r="M967" s="161" t="str">
        <f>'SlNr für Antrag §24a'!AV963</f>
        <v>-</v>
      </c>
      <c r="N967" s="157" t="str">
        <f>IF('SlNr für Antrag §24a'!AU963&gt;0,"Wird auto. genehmigt!","")</f>
        <v/>
      </c>
      <c r="P967" s="96" t="str">
        <f>'SlNr für Antrag §24a'!AP963</f>
        <v/>
      </c>
      <c r="R967" s="143"/>
      <c r="S967" s="143"/>
      <c r="T967" s="143"/>
      <c r="U967" s="143"/>
      <c r="V967" s="143"/>
      <c r="W967" s="143"/>
      <c r="X967" s="143"/>
      <c r="Y967" s="143"/>
      <c r="Z967" s="143"/>
      <c r="AA967" s="143"/>
    </row>
    <row r="968" spans="1:27" ht="22.8" x14ac:dyDescent="0.25">
      <c r="A968" s="70">
        <f>'SlNr für Antrag §24a'!B964</f>
        <v>53502</v>
      </c>
      <c r="B968" s="70" t="str">
        <f>'SlNr für Antrag §24a'!C964</f>
        <v/>
      </c>
      <c r="C968" s="70" t="str">
        <f>IF('SlNr für Antrag §24a'!D964&lt;&gt;"",'SlNr für Antrag §24a'!D964,"")</f>
        <v>g</v>
      </c>
      <c r="D968" s="70" t="str">
        <f>'SlNr für Antrag §24a'!H964</f>
        <v>Produktionsabfälle der Arzneimittelerzeugung</v>
      </c>
      <c r="E968" s="70" t="str">
        <f>'SlNr für Antrag §24a'!I964</f>
        <v xml:space="preserve"> </v>
      </c>
      <c r="F968" s="69" t="str">
        <f>IF(AND('SlNr für Antrag §24a'!S964="x",'SlNr für Antrag §24a'!T964="x"),'SlNr für Antrag §24a'!U964,IF('SlNr für Antrag §24a'!S964="x","--",IF('SlNr für Antrag §24a'!T964="x",'SlNr für Antrag §24a'!U964,"**")))</f>
        <v>**</v>
      </c>
      <c r="G968" s="69" t="str">
        <f>(IF('SlNr für Antrag §24a'!AL964&lt;&gt;"",'SlNr für Antrag §24a'!AL964&amp;K968,IF(K968&lt;&gt;"",K968,IF('SlNr für Antrag §24a'!V964="X","?","**"))))</f>
        <v>**</v>
      </c>
      <c r="H968" s="131"/>
      <c r="I968" s="124"/>
      <c r="J968" s="118">
        <f>'SlNr für Antrag §24a'!AM964</f>
        <v>0</v>
      </c>
      <c r="K968" s="121"/>
      <c r="L968" s="121" t="str">
        <f>'SlNr für Antrag §24a'!AT964</f>
        <v>Ja</v>
      </c>
      <c r="M968" s="161" t="str">
        <f>'SlNr für Antrag §24a'!AV964</f>
        <v>-</v>
      </c>
      <c r="N968" s="157" t="str">
        <f>IF('SlNr für Antrag §24a'!AU964&gt;0,"Wird auto. genehmigt!","")</f>
        <v/>
      </c>
      <c r="P968" s="96" t="str">
        <f>'SlNr für Antrag §24a'!AP964</f>
        <v/>
      </c>
      <c r="R968" s="143"/>
      <c r="S968" s="143"/>
      <c r="T968" s="143"/>
      <c r="U968" s="143"/>
      <c r="V968" s="143"/>
      <c r="W968" s="143"/>
      <c r="X968" s="143"/>
      <c r="Y968" s="143"/>
      <c r="Z968" s="143"/>
      <c r="AA968" s="143"/>
    </row>
    <row r="969" spans="1:27" ht="22.8" x14ac:dyDescent="0.25">
      <c r="A969" s="70">
        <f>'SlNr für Antrag §24a'!B965</f>
        <v>53502</v>
      </c>
      <c r="B969" s="70" t="str">
        <f>'SlNr für Antrag §24a'!C965</f>
        <v>88</v>
      </c>
      <c r="C969" s="70" t="str">
        <f>IF('SlNr für Antrag §24a'!D965&lt;&gt;"",'SlNr für Antrag §24a'!D965,"")</f>
        <v/>
      </c>
      <c r="D969" s="70" t="str">
        <f>'SlNr für Antrag §24a'!H965</f>
        <v>Produktionsabfälle der Arzneimittelerzeugung</v>
      </c>
      <c r="E969" s="70" t="str">
        <f>'SlNr für Antrag §24a'!I965</f>
        <v>ausgestuft</v>
      </c>
      <c r="F969" s="69" t="str">
        <f>IF(AND('SlNr für Antrag §24a'!S965="x",'SlNr für Antrag §24a'!T965="x"),'SlNr für Antrag §24a'!U965,IF('SlNr für Antrag §24a'!S965="x","--",IF('SlNr für Antrag §24a'!T965="x",'SlNr für Antrag §24a'!U965,"**")))</f>
        <v>**</v>
      </c>
      <c r="G969" s="69" t="str">
        <f>(IF('SlNr für Antrag §24a'!AL965&lt;&gt;"",'SlNr für Antrag §24a'!AL965&amp;K969,IF(K969&lt;&gt;"",K969,IF('SlNr für Antrag §24a'!V965="X","?","**"))))</f>
        <v>**</v>
      </c>
      <c r="H969" s="131"/>
      <c r="I969" s="124"/>
      <c r="J969" s="118">
        <f>'SlNr für Antrag §24a'!AM965</f>
        <v>0</v>
      </c>
      <c r="K969" s="121"/>
      <c r="L969" s="121" t="str">
        <f>'SlNr für Antrag §24a'!AT965</f>
        <v>Ja</v>
      </c>
      <c r="M969" s="161" t="str">
        <f>'SlNr für Antrag §24a'!AV965</f>
        <v>-</v>
      </c>
      <c r="N969" s="157" t="str">
        <f>IF('SlNr für Antrag §24a'!AU965&gt;0,"Wird auto. genehmigt!","")</f>
        <v/>
      </c>
      <c r="P969" s="96" t="str">
        <f>'SlNr für Antrag §24a'!AP965</f>
        <v/>
      </c>
      <c r="R969" s="143"/>
      <c r="S969" s="143"/>
      <c r="T969" s="143"/>
      <c r="U969" s="143"/>
      <c r="V969" s="143"/>
      <c r="W969" s="143"/>
      <c r="X969" s="143"/>
      <c r="Y969" s="143"/>
      <c r="Z969" s="143"/>
      <c r="AA969" s="143"/>
    </row>
    <row r="970" spans="1:27" ht="22.8" x14ac:dyDescent="0.25">
      <c r="A970" s="70">
        <f>'SlNr für Antrag §24a'!B966</f>
        <v>53502</v>
      </c>
      <c r="B970" s="70" t="str">
        <f>'SlNr für Antrag §24a'!C966</f>
        <v>91</v>
      </c>
      <c r="C970" s="70" t="str">
        <f>IF('SlNr für Antrag §24a'!D966&lt;&gt;"",'SlNr für Antrag §24a'!D966,"")</f>
        <v>g</v>
      </c>
      <c r="D970" s="70" t="str">
        <f>'SlNr für Antrag §24a'!H966</f>
        <v>Produktionsabfälle der Arzneimittelerzeugung</v>
      </c>
      <c r="E970" s="70" t="str">
        <f>'SlNr für Antrag §24a'!I966</f>
        <v>verfestigt, immobilisiert oder stabilisiert</v>
      </c>
      <c r="F970" s="69" t="str">
        <f>IF(AND('SlNr für Antrag §24a'!S966="x",'SlNr für Antrag §24a'!T966="x"),'SlNr für Antrag §24a'!U966,IF('SlNr für Antrag §24a'!S966="x","--",IF('SlNr für Antrag §24a'!T966="x",'SlNr für Antrag §24a'!U966,"**")))</f>
        <v>**</v>
      </c>
      <c r="G970" s="69" t="str">
        <f>(IF('SlNr für Antrag §24a'!AL966&lt;&gt;"",'SlNr für Antrag §24a'!AL966&amp;K970,IF(K970&lt;&gt;"",K970,IF('SlNr für Antrag §24a'!V966="X","?","**"))))</f>
        <v>**</v>
      </c>
      <c r="H970" s="131"/>
      <c r="I970" s="124"/>
      <c r="J970" s="118">
        <f>'SlNr für Antrag §24a'!AM966</f>
        <v>0</v>
      </c>
      <c r="K970" s="121"/>
      <c r="L970" s="121" t="str">
        <f>'SlNr für Antrag §24a'!AT966</f>
        <v>Ja</v>
      </c>
      <c r="M970" s="161" t="str">
        <f>'SlNr für Antrag §24a'!AV966</f>
        <v>-</v>
      </c>
      <c r="N970" s="157" t="str">
        <f>IF('SlNr für Antrag §24a'!AU966&gt;0,"Wird auto. genehmigt!","")</f>
        <v/>
      </c>
      <c r="P970" s="96" t="str">
        <f>'SlNr für Antrag §24a'!AP966</f>
        <v/>
      </c>
      <c r="R970" s="143"/>
      <c r="S970" s="143"/>
      <c r="T970" s="143"/>
      <c r="U970" s="143"/>
      <c r="V970" s="143"/>
      <c r="W970" s="143"/>
      <c r="X970" s="143"/>
      <c r="Y970" s="143"/>
      <c r="Z970" s="143"/>
      <c r="AA970" s="143"/>
    </row>
    <row r="971" spans="1:27" x14ac:dyDescent="0.25">
      <c r="A971" s="70">
        <f>'SlNr für Antrag §24a'!B967</f>
        <v>53504</v>
      </c>
      <c r="B971" s="70" t="str">
        <f>'SlNr für Antrag §24a'!C967</f>
        <v/>
      </c>
      <c r="C971" s="70" t="str">
        <f>IF('SlNr für Antrag §24a'!D967&lt;&gt;"",'SlNr für Antrag §24a'!D967,"")</f>
        <v/>
      </c>
      <c r="D971" s="70" t="str">
        <f>'SlNr für Antrag §24a'!H967</f>
        <v>Trester von Heilpflanzen</v>
      </c>
      <c r="E971" s="70" t="str">
        <f>'SlNr für Antrag §24a'!I967</f>
        <v xml:space="preserve"> </v>
      </c>
      <c r="F971" s="69" t="str">
        <f>IF(AND('SlNr für Antrag §24a'!S967="x",'SlNr für Antrag §24a'!T967="x"),'SlNr für Antrag §24a'!U967,IF('SlNr für Antrag §24a'!S967="x","--",IF('SlNr für Antrag §24a'!T967="x",'SlNr für Antrag §24a'!U967,"**")))</f>
        <v>--</v>
      </c>
      <c r="G971" s="69" t="str">
        <f>(IF('SlNr für Antrag §24a'!AL967&lt;&gt;"",'SlNr für Antrag §24a'!AL967&amp;K971,IF(K971&lt;&gt;"",K971,IF('SlNr für Antrag §24a'!V967="X","?","**"))))</f>
        <v>**</v>
      </c>
      <c r="H971" s="131"/>
      <c r="I971" s="124"/>
      <c r="J971" s="118">
        <f>'SlNr für Antrag §24a'!AM967</f>
        <v>0</v>
      </c>
      <c r="K971" s="121"/>
      <c r="L971" s="121" t="str">
        <f>'SlNr für Antrag §24a'!AT967</f>
        <v>Nein</v>
      </c>
      <c r="M971" s="161" t="str">
        <f>'SlNr für Antrag §24a'!AV967</f>
        <v>-</v>
      </c>
      <c r="N971" s="157" t="str">
        <f>IF('SlNr für Antrag §24a'!AU967&gt;0,"Wird auto. genehmigt!","")</f>
        <v/>
      </c>
      <c r="P971" s="96" t="str">
        <f>'SlNr für Antrag §24a'!AP967</f>
        <v>X</v>
      </c>
      <c r="R971" s="143"/>
      <c r="S971" s="143"/>
      <c r="T971" s="143"/>
      <c r="U971" s="143"/>
      <c r="V971" s="143"/>
      <c r="W971" s="143"/>
      <c r="X971" s="143"/>
      <c r="Y971" s="143"/>
      <c r="Z971" s="143"/>
      <c r="AA971" s="143"/>
    </row>
    <row r="972" spans="1:27" x14ac:dyDescent="0.25">
      <c r="A972" s="70">
        <f>'SlNr für Antrag §24a'!B968</f>
        <v>53504</v>
      </c>
      <c r="B972" s="70" t="str">
        <f>'SlNr für Antrag §24a'!C968</f>
        <v>77</v>
      </c>
      <c r="C972" s="70" t="str">
        <f>IF('SlNr für Antrag §24a'!D968&lt;&gt;"",'SlNr für Antrag §24a'!D968,"")</f>
        <v>g</v>
      </c>
      <c r="D972" s="70" t="str">
        <f>'SlNr für Antrag §24a'!H968</f>
        <v>Trester von Heilpflanzen</v>
      </c>
      <c r="E972" s="70" t="str">
        <f>'SlNr für Antrag §24a'!I968</f>
        <v>gefährlich kontaminiert</v>
      </c>
      <c r="F972" s="69" t="str">
        <f>IF(AND('SlNr für Antrag §24a'!S968="x",'SlNr für Antrag §24a'!T968="x"),'SlNr für Antrag §24a'!U968,IF('SlNr für Antrag §24a'!S968="x","--",IF('SlNr für Antrag §24a'!T968="x",'SlNr für Antrag §24a'!U968,"**")))</f>
        <v>**</v>
      </c>
      <c r="G972" s="69" t="str">
        <f>(IF('SlNr für Antrag §24a'!AL968&lt;&gt;"",'SlNr für Antrag §24a'!AL968&amp;K972,IF(K972&lt;&gt;"",K972,IF('SlNr für Antrag §24a'!V968="X","?","**"))))</f>
        <v>**</v>
      </c>
      <c r="H972" s="131"/>
      <c r="I972" s="124"/>
      <c r="J972" s="118">
        <f>'SlNr für Antrag §24a'!AM968</f>
        <v>0</v>
      </c>
      <c r="K972" s="121"/>
      <c r="L972" s="121" t="str">
        <f>'SlNr für Antrag §24a'!AT968</f>
        <v>Ja</v>
      </c>
      <c r="M972" s="161" t="str">
        <f>'SlNr für Antrag §24a'!AV968</f>
        <v>-</v>
      </c>
      <c r="N972" s="157" t="str">
        <f>IF('SlNr für Antrag §24a'!AU968&gt;0,"Wird auto. genehmigt!","")</f>
        <v/>
      </c>
      <c r="P972" s="96" t="str">
        <f>'SlNr für Antrag §24a'!AP968</f>
        <v/>
      </c>
      <c r="R972" s="143"/>
      <c r="S972" s="143"/>
      <c r="T972" s="143"/>
      <c r="U972" s="143"/>
      <c r="V972" s="143"/>
      <c r="W972" s="143"/>
      <c r="X972" s="143"/>
      <c r="Y972" s="143"/>
      <c r="Z972" s="143"/>
      <c r="AA972" s="143"/>
    </row>
    <row r="973" spans="1:27" x14ac:dyDescent="0.25">
      <c r="A973" s="70">
        <f>'SlNr für Antrag §24a'!B969</f>
        <v>53505</v>
      </c>
      <c r="B973" s="70" t="str">
        <f>'SlNr für Antrag §24a'!C969</f>
        <v/>
      </c>
      <c r="C973" s="70" t="str">
        <f>IF('SlNr für Antrag §24a'!D969&lt;&gt;"",'SlNr für Antrag §24a'!D969,"")</f>
        <v/>
      </c>
      <c r="D973" s="70" t="str">
        <f>'SlNr für Antrag §24a'!H969</f>
        <v>Pilzmycel</v>
      </c>
      <c r="E973" s="70" t="str">
        <f>'SlNr für Antrag §24a'!I969</f>
        <v xml:space="preserve"> </v>
      </c>
      <c r="F973" s="69" t="str">
        <f>IF(AND('SlNr für Antrag §24a'!S969="x",'SlNr für Antrag §24a'!T969="x"),'SlNr für Antrag §24a'!U969,IF('SlNr für Antrag §24a'!S969="x","--",IF('SlNr für Antrag §24a'!T969="x",'SlNr für Antrag §24a'!U969,"**")))</f>
        <v>--</v>
      </c>
      <c r="G973" s="69" t="str">
        <f>(IF('SlNr für Antrag §24a'!AL969&lt;&gt;"",'SlNr für Antrag §24a'!AL969&amp;K973,IF(K973&lt;&gt;"",K973,IF('SlNr für Antrag §24a'!V969="X","?","**"))))</f>
        <v>**</v>
      </c>
      <c r="H973" s="131"/>
      <c r="I973" s="124"/>
      <c r="J973" s="118">
        <f>'SlNr für Antrag §24a'!AM969</f>
        <v>0</v>
      </c>
      <c r="K973" s="121"/>
      <c r="L973" s="121" t="str">
        <f>'SlNr für Antrag §24a'!AT969</f>
        <v>Nein</v>
      </c>
      <c r="M973" s="161" t="str">
        <f>'SlNr für Antrag §24a'!AV969</f>
        <v>-</v>
      </c>
      <c r="N973" s="157" t="str">
        <f>IF('SlNr für Antrag §24a'!AU969&gt;0,"Wird auto. genehmigt!","")</f>
        <v/>
      </c>
      <c r="P973" s="96" t="str">
        <f>'SlNr für Antrag §24a'!AP969</f>
        <v>X</v>
      </c>
      <c r="R973" s="143"/>
      <c r="S973" s="143"/>
      <c r="T973" s="143"/>
      <c r="U973" s="143"/>
      <c r="V973" s="143"/>
      <c r="W973" s="143"/>
      <c r="X973" s="143"/>
      <c r="Y973" s="143"/>
      <c r="Z973" s="143"/>
      <c r="AA973" s="143"/>
    </row>
    <row r="974" spans="1:27" x14ac:dyDescent="0.25">
      <c r="A974" s="70">
        <f>'SlNr für Antrag §24a'!B970</f>
        <v>53505</v>
      </c>
      <c r="B974" s="70" t="str">
        <f>'SlNr für Antrag §24a'!C970</f>
        <v>77</v>
      </c>
      <c r="C974" s="70" t="str">
        <f>IF('SlNr für Antrag §24a'!D970&lt;&gt;"",'SlNr für Antrag §24a'!D970,"")</f>
        <v>g</v>
      </c>
      <c r="D974" s="70" t="str">
        <f>'SlNr für Antrag §24a'!H970</f>
        <v>Pilzmycel</v>
      </c>
      <c r="E974" s="70" t="str">
        <f>'SlNr für Antrag §24a'!I970</f>
        <v>gefährlich kontaminiert</v>
      </c>
      <c r="F974" s="69" t="str">
        <f>IF(AND('SlNr für Antrag §24a'!S970="x",'SlNr für Antrag §24a'!T970="x"),'SlNr für Antrag §24a'!U970,IF('SlNr für Antrag §24a'!S970="x","--",IF('SlNr für Antrag §24a'!T970="x",'SlNr für Antrag §24a'!U970,"**")))</f>
        <v>**</v>
      </c>
      <c r="G974" s="69" t="str">
        <f>(IF('SlNr für Antrag §24a'!AL970&lt;&gt;"",'SlNr für Antrag §24a'!AL970&amp;K974,IF(K974&lt;&gt;"",K974,IF('SlNr für Antrag §24a'!V970="X","?","**"))))</f>
        <v>**</v>
      </c>
      <c r="H974" s="131"/>
      <c r="I974" s="124"/>
      <c r="J974" s="118">
        <f>'SlNr für Antrag §24a'!AM970</f>
        <v>0</v>
      </c>
      <c r="K974" s="121"/>
      <c r="L974" s="121" t="str">
        <f>'SlNr für Antrag §24a'!AT970</f>
        <v>Ja</v>
      </c>
      <c r="M974" s="161" t="str">
        <f>'SlNr für Antrag §24a'!AV970</f>
        <v>-</v>
      </c>
      <c r="N974" s="157" t="str">
        <f>IF('SlNr für Antrag §24a'!AU970&gt;0,"Wird auto. genehmigt!","")</f>
        <v/>
      </c>
      <c r="P974" s="96" t="str">
        <f>'SlNr für Antrag §24a'!AP970</f>
        <v/>
      </c>
      <c r="R974" s="143"/>
      <c r="S974" s="143"/>
      <c r="T974" s="143"/>
      <c r="U974" s="143"/>
      <c r="V974" s="143"/>
      <c r="W974" s="143"/>
      <c r="X974" s="143"/>
      <c r="Y974" s="143"/>
      <c r="Z974" s="143"/>
      <c r="AA974" s="143"/>
    </row>
    <row r="975" spans="1:27" x14ac:dyDescent="0.25">
      <c r="A975" s="70">
        <f>'SlNr für Antrag §24a'!B971</f>
        <v>53506</v>
      </c>
      <c r="B975" s="70" t="str">
        <f>'SlNr für Antrag §24a'!C971</f>
        <v/>
      </c>
      <c r="C975" s="70" t="str">
        <f>IF('SlNr für Antrag §24a'!D971&lt;&gt;"",'SlNr für Antrag §24a'!D971,"")</f>
        <v/>
      </c>
      <c r="D975" s="70" t="str">
        <f>'SlNr für Antrag §24a'!H971</f>
        <v>Proteinabfälle</v>
      </c>
      <c r="E975" s="70" t="str">
        <f>'SlNr für Antrag §24a'!I971</f>
        <v xml:space="preserve"> </v>
      </c>
      <c r="F975" s="69" t="str">
        <f>IF(AND('SlNr für Antrag §24a'!S971="x",'SlNr für Antrag §24a'!T971="x"),'SlNr für Antrag §24a'!U971,IF('SlNr für Antrag §24a'!S971="x","--",IF('SlNr für Antrag §24a'!T971="x",'SlNr für Antrag §24a'!U971,"**")))</f>
        <v>--</v>
      </c>
      <c r="G975" s="69" t="str">
        <f>(IF('SlNr für Antrag §24a'!AL971&lt;&gt;"",'SlNr für Antrag §24a'!AL971&amp;K975,IF(K975&lt;&gt;"",K975,IF('SlNr für Antrag §24a'!V971="X","?","**"))))</f>
        <v>**</v>
      </c>
      <c r="H975" s="131"/>
      <c r="I975" s="124"/>
      <c r="J975" s="118">
        <f>'SlNr für Antrag §24a'!AM971</f>
        <v>0</v>
      </c>
      <c r="K975" s="121"/>
      <c r="L975" s="121" t="str">
        <f>'SlNr für Antrag §24a'!AT971</f>
        <v>Nein</v>
      </c>
      <c r="M975" s="161" t="str">
        <f>'SlNr für Antrag §24a'!AV971</f>
        <v>-</v>
      </c>
      <c r="N975" s="157" t="str">
        <f>IF('SlNr für Antrag §24a'!AU971&gt;0,"Wird auto. genehmigt!","")</f>
        <v/>
      </c>
      <c r="P975" s="96" t="str">
        <f>'SlNr für Antrag §24a'!AP971</f>
        <v>X</v>
      </c>
      <c r="R975" s="143"/>
      <c r="S975" s="143"/>
      <c r="T975" s="143"/>
      <c r="U975" s="143"/>
      <c r="V975" s="143"/>
      <c r="W975" s="143"/>
      <c r="X975" s="143"/>
      <c r="Y975" s="143"/>
      <c r="Z975" s="143"/>
      <c r="AA975" s="143"/>
    </row>
    <row r="976" spans="1:27" x14ac:dyDescent="0.25">
      <c r="A976" s="70">
        <f>'SlNr für Antrag §24a'!B972</f>
        <v>53506</v>
      </c>
      <c r="B976" s="70" t="str">
        <f>'SlNr für Antrag §24a'!C972</f>
        <v>77</v>
      </c>
      <c r="C976" s="70" t="str">
        <f>IF('SlNr für Antrag §24a'!D972&lt;&gt;"",'SlNr für Antrag §24a'!D972,"")</f>
        <v>g</v>
      </c>
      <c r="D976" s="70" t="str">
        <f>'SlNr für Antrag §24a'!H972</f>
        <v>Proteinabfälle</v>
      </c>
      <c r="E976" s="70" t="str">
        <f>'SlNr für Antrag §24a'!I972</f>
        <v>gefährlich kontaminiert</v>
      </c>
      <c r="F976" s="69" t="str">
        <f>IF(AND('SlNr für Antrag §24a'!S972="x",'SlNr für Antrag §24a'!T972="x"),'SlNr für Antrag §24a'!U972,IF('SlNr für Antrag §24a'!S972="x","--",IF('SlNr für Antrag §24a'!T972="x",'SlNr für Antrag §24a'!U972,"**")))</f>
        <v>**</v>
      </c>
      <c r="G976" s="69" t="str">
        <f>(IF('SlNr für Antrag §24a'!AL972&lt;&gt;"",'SlNr für Antrag §24a'!AL972&amp;K976,IF(K976&lt;&gt;"",K976,IF('SlNr für Antrag §24a'!V972="X","?","**"))))</f>
        <v>**</v>
      </c>
      <c r="H976" s="131"/>
      <c r="I976" s="124"/>
      <c r="J976" s="118">
        <f>'SlNr für Antrag §24a'!AM972</f>
        <v>0</v>
      </c>
      <c r="K976" s="121"/>
      <c r="L976" s="121" t="str">
        <f>'SlNr für Antrag §24a'!AT972</f>
        <v>Ja</v>
      </c>
      <c r="M976" s="161" t="str">
        <f>'SlNr für Antrag §24a'!AV972</f>
        <v>-</v>
      </c>
      <c r="N976" s="157" t="str">
        <f>IF('SlNr für Antrag §24a'!AU972&gt;0,"Wird auto. genehmigt!","")</f>
        <v/>
      </c>
      <c r="P976" s="96" t="str">
        <f>'SlNr für Antrag §24a'!AP972</f>
        <v/>
      </c>
      <c r="R976" s="143"/>
      <c r="S976" s="143"/>
      <c r="T976" s="143"/>
      <c r="U976" s="143"/>
      <c r="V976" s="143"/>
      <c r="W976" s="143"/>
      <c r="X976" s="143"/>
      <c r="Y976" s="143"/>
      <c r="Z976" s="143"/>
      <c r="AA976" s="143"/>
    </row>
    <row r="977" spans="1:27" x14ac:dyDescent="0.25">
      <c r="A977" s="70">
        <f>'SlNr für Antrag §24a'!B973</f>
        <v>53507</v>
      </c>
      <c r="B977" s="70" t="str">
        <f>'SlNr für Antrag §24a'!C973</f>
        <v/>
      </c>
      <c r="C977" s="70" t="str">
        <f>IF('SlNr für Antrag §24a'!D973&lt;&gt;"",'SlNr für Antrag §24a'!D973,"")</f>
        <v>g</v>
      </c>
      <c r="D977" s="70" t="str">
        <f>'SlNr für Antrag §24a'!H973</f>
        <v>Desinfektionsmittel</v>
      </c>
      <c r="E977" s="70" t="str">
        <f>'SlNr für Antrag §24a'!I973</f>
        <v xml:space="preserve"> </v>
      </c>
      <c r="F977" s="69" t="str">
        <f>IF(AND('SlNr für Antrag §24a'!S973="x",'SlNr für Antrag §24a'!T973="x"),'SlNr für Antrag §24a'!U973,IF('SlNr für Antrag §24a'!S973="x","--",IF('SlNr für Antrag §24a'!T973="x",'SlNr für Antrag §24a'!U973,"**")))</f>
        <v>**</v>
      </c>
      <c r="G977" s="69" t="str">
        <f>(IF('SlNr für Antrag §24a'!AL973&lt;&gt;"",'SlNr für Antrag §24a'!AL973&amp;K977,IF(K977&lt;&gt;"",K977,IF('SlNr für Antrag §24a'!V973="X","?","**"))))</f>
        <v>**</v>
      </c>
      <c r="H977" s="131"/>
      <c r="I977" s="124"/>
      <c r="J977" s="118">
        <f>'SlNr für Antrag §24a'!AM973</f>
        <v>0</v>
      </c>
      <c r="K977" s="121"/>
      <c r="L977" s="121" t="str">
        <f>'SlNr für Antrag §24a'!AT973</f>
        <v>Ja</v>
      </c>
      <c r="M977" s="161" t="str">
        <f>'SlNr für Antrag §24a'!AV973</f>
        <v>-</v>
      </c>
      <c r="N977" s="157" t="str">
        <f>IF('SlNr für Antrag §24a'!AU973&gt;0,"Wird auto. genehmigt!","")</f>
        <v/>
      </c>
      <c r="P977" s="96" t="str">
        <f>'SlNr für Antrag §24a'!AP973</f>
        <v/>
      </c>
      <c r="R977" s="143"/>
      <c r="S977" s="143"/>
      <c r="T977" s="143"/>
      <c r="U977" s="143"/>
      <c r="V977" s="143"/>
      <c r="W977" s="143"/>
      <c r="X977" s="143"/>
      <c r="Y977" s="143"/>
      <c r="Z977" s="143"/>
      <c r="AA977" s="143"/>
    </row>
    <row r="978" spans="1:27" x14ac:dyDescent="0.25">
      <c r="A978" s="70">
        <f>'SlNr für Antrag §24a'!B974</f>
        <v>53507</v>
      </c>
      <c r="B978" s="70" t="str">
        <f>'SlNr für Antrag §24a'!C974</f>
        <v>88</v>
      </c>
      <c r="C978" s="70" t="str">
        <f>IF('SlNr für Antrag §24a'!D974&lt;&gt;"",'SlNr für Antrag §24a'!D974,"")</f>
        <v/>
      </c>
      <c r="D978" s="70" t="str">
        <f>'SlNr für Antrag §24a'!H974</f>
        <v>Desinfektionsmittel</v>
      </c>
      <c r="E978" s="70" t="str">
        <f>'SlNr für Antrag §24a'!I974</f>
        <v>ausgestuft</v>
      </c>
      <c r="F978" s="69" t="str">
        <f>IF(AND('SlNr für Antrag §24a'!S974="x",'SlNr für Antrag §24a'!T974="x"),'SlNr für Antrag §24a'!U974,IF('SlNr für Antrag §24a'!S974="x","--",IF('SlNr für Antrag §24a'!T974="x",'SlNr für Antrag §24a'!U974,"**")))</f>
        <v>**</v>
      </c>
      <c r="G978" s="69" t="str">
        <f>(IF('SlNr für Antrag §24a'!AL974&lt;&gt;"",'SlNr für Antrag §24a'!AL974&amp;K978,IF(K978&lt;&gt;"",K978,IF('SlNr für Antrag §24a'!V974="X","?","**"))))</f>
        <v>**</v>
      </c>
      <c r="H978" s="131"/>
      <c r="I978" s="124"/>
      <c r="J978" s="118">
        <f>'SlNr für Antrag §24a'!AM974</f>
        <v>0</v>
      </c>
      <c r="K978" s="121"/>
      <c r="L978" s="121" t="str">
        <f>'SlNr für Antrag §24a'!AT974</f>
        <v>Ja</v>
      </c>
      <c r="M978" s="161" t="str">
        <f>'SlNr für Antrag §24a'!AV974</f>
        <v>-</v>
      </c>
      <c r="N978" s="157" t="str">
        <f>IF('SlNr für Antrag §24a'!AU974&gt;0,"Wird auto. genehmigt!","")</f>
        <v/>
      </c>
      <c r="P978" s="96" t="str">
        <f>'SlNr für Antrag §24a'!AP974</f>
        <v/>
      </c>
      <c r="R978" s="143"/>
      <c r="S978" s="143"/>
      <c r="T978" s="143"/>
      <c r="U978" s="143"/>
      <c r="V978" s="143"/>
      <c r="W978" s="143"/>
      <c r="X978" s="143"/>
      <c r="Y978" s="143"/>
      <c r="Z978" s="143"/>
      <c r="AA978" s="143"/>
    </row>
    <row r="979" spans="1:27" ht="22.8" x14ac:dyDescent="0.25">
      <c r="A979" s="70">
        <f>'SlNr für Antrag §24a'!B975</f>
        <v>53507</v>
      </c>
      <c r="B979" s="70" t="str">
        <f>'SlNr für Antrag §24a'!C975</f>
        <v>91</v>
      </c>
      <c r="C979" s="70" t="str">
        <f>IF('SlNr für Antrag §24a'!D975&lt;&gt;"",'SlNr für Antrag §24a'!D975,"")</f>
        <v>g</v>
      </c>
      <c r="D979" s="70" t="str">
        <f>'SlNr für Antrag §24a'!H975</f>
        <v>Desinfektionsmittel</v>
      </c>
      <c r="E979" s="70" t="str">
        <f>'SlNr für Antrag §24a'!I975</f>
        <v>verfestigt, immobilisiert oder stabilisiert</v>
      </c>
      <c r="F979" s="69" t="str">
        <f>IF(AND('SlNr für Antrag §24a'!S975="x",'SlNr für Antrag §24a'!T975="x"),'SlNr für Antrag §24a'!U975,IF('SlNr für Antrag §24a'!S975="x","--",IF('SlNr für Antrag §24a'!T975="x",'SlNr für Antrag §24a'!U975,"**")))</f>
        <v>**</v>
      </c>
      <c r="G979" s="69" t="str">
        <f>(IF('SlNr für Antrag §24a'!AL975&lt;&gt;"",'SlNr für Antrag §24a'!AL975&amp;K979,IF(K979&lt;&gt;"",K979,IF('SlNr für Antrag §24a'!V975="X","?","**"))))</f>
        <v>**</v>
      </c>
      <c r="H979" s="131"/>
      <c r="I979" s="124"/>
      <c r="J979" s="118">
        <f>'SlNr für Antrag §24a'!AM975</f>
        <v>0</v>
      </c>
      <c r="K979" s="121"/>
      <c r="L979" s="121" t="str">
        <f>'SlNr für Antrag §24a'!AT975</f>
        <v>Ja</v>
      </c>
      <c r="M979" s="161" t="str">
        <f>'SlNr für Antrag §24a'!AV975</f>
        <v>-</v>
      </c>
      <c r="N979" s="157" t="str">
        <f>IF('SlNr für Antrag §24a'!AU975&gt;0,"Wird auto. genehmigt!","")</f>
        <v/>
      </c>
      <c r="P979" s="96" t="str">
        <f>'SlNr für Antrag §24a'!AP975</f>
        <v/>
      </c>
      <c r="R979" s="143"/>
      <c r="S979" s="143"/>
      <c r="T979" s="143"/>
      <c r="U979" s="143"/>
      <c r="V979" s="143"/>
      <c r="W979" s="143"/>
      <c r="X979" s="143"/>
      <c r="Y979" s="143"/>
      <c r="Z979" s="143"/>
      <c r="AA979" s="143"/>
    </row>
    <row r="980" spans="1:27" x14ac:dyDescent="0.25">
      <c r="A980" s="70">
        <f>'SlNr für Antrag §24a'!B976</f>
        <v>53508</v>
      </c>
      <c r="B980" s="70" t="str">
        <f>'SlNr für Antrag §24a'!C976</f>
        <v/>
      </c>
      <c r="C980" s="70" t="str">
        <f>IF('SlNr für Antrag §24a'!D976&lt;&gt;"",'SlNr für Antrag §24a'!D976,"")</f>
        <v>g</v>
      </c>
      <c r="D980" s="70" t="str">
        <f>'SlNr für Antrag §24a'!H976</f>
        <v>Lebendimpfstoffe</v>
      </c>
      <c r="E980" s="70" t="str">
        <f>'SlNr für Antrag §24a'!I976</f>
        <v xml:space="preserve"> </v>
      </c>
      <c r="F980" s="69" t="str">
        <f>IF(AND('SlNr für Antrag §24a'!S976="x",'SlNr für Antrag §24a'!T976="x"),'SlNr für Antrag §24a'!U976,IF('SlNr für Antrag §24a'!S976="x","--",IF('SlNr für Antrag §24a'!T976="x",'SlNr für Antrag §24a'!U976,"**")))</f>
        <v>**</v>
      </c>
      <c r="G980" s="69" t="str">
        <f>(IF('SlNr für Antrag §24a'!AL976&lt;&gt;"",'SlNr für Antrag §24a'!AL976&amp;K980,IF(K980&lt;&gt;"",K980,IF('SlNr für Antrag §24a'!V976="X","?","**"))))</f>
        <v>**</v>
      </c>
      <c r="H980" s="131"/>
      <c r="I980" s="124"/>
      <c r="J980" s="118">
        <f>'SlNr für Antrag §24a'!AM976</f>
        <v>0</v>
      </c>
      <c r="K980" s="121"/>
      <c r="L980" s="121" t="str">
        <f>'SlNr für Antrag §24a'!AT976</f>
        <v>Ja</v>
      </c>
      <c r="M980" s="161" t="str">
        <f>'SlNr für Antrag §24a'!AV976</f>
        <v>-</v>
      </c>
      <c r="N980" s="157" t="str">
        <f>IF('SlNr für Antrag §24a'!AU976&gt;0,"Wird auto. genehmigt!","")</f>
        <v/>
      </c>
      <c r="P980" s="96" t="str">
        <f>'SlNr für Antrag §24a'!AP976</f>
        <v/>
      </c>
      <c r="R980" s="143"/>
      <c r="S980" s="143"/>
      <c r="T980" s="143"/>
      <c r="U980" s="143"/>
      <c r="V980" s="143"/>
      <c r="W980" s="143"/>
      <c r="X980" s="143"/>
      <c r="Y980" s="143"/>
      <c r="Z980" s="143"/>
      <c r="AA980" s="143"/>
    </row>
    <row r="981" spans="1:27" x14ac:dyDescent="0.25">
      <c r="A981" s="70">
        <f>'SlNr für Antrag §24a'!B977</f>
        <v>53508</v>
      </c>
      <c r="B981" s="70" t="str">
        <f>'SlNr für Antrag §24a'!C977</f>
        <v>88</v>
      </c>
      <c r="C981" s="70" t="str">
        <f>IF('SlNr für Antrag §24a'!D977&lt;&gt;"",'SlNr für Antrag §24a'!D977,"")</f>
        <v/>
      </c>
      <c r="D981" s="70" t="str">
        <f>'SlNr für Antrag §24a'!H977</f>
        <v>Lebendimpfstoffe</v>
      </c>
      <c r="E981" s="70" t="str">
        <f>'SlNr für Antrag §24a'!I977</f>
        <v>ausgestuft</v>
      </c>
      <c r="F981" s="69" t="str">
        <f>IF(AND('SlNr für Antrag §24a'!S977="x",'SlNr für Antrag §24a'!T977="x"),'SlNr für Antrag §24a'!U977,IF('SlNr für Antrag §24a'!S977="x","--",IF('SlNr für Antrag §24a'!T977="x",'SlNr für Antrag §24a'!U977,"**")))</f>
        <v>**</v>
      </c>
      <c r="G981" s="69" t="str">
        <f>(IF('SlNr für Antrag §24a'!AL977&lt;&gt;"",'SlNr für Antrag §24a'!AL977&amp;K981,IF(K981&lt;&gt;"",K981,IF('SlNr für Antrag §24a'!V977="X","?","**"))))</f>
        <v>**</v>
      </c>
      <c r="H981" s="131"/>
      <c r="I981" s="124"/>
      <c r="J981" s="118">
        <f>'SlNr für Antrag §24a'!AM977</f>
        <v>0</v>
      </c>
      <c r="K981" s="121"/>
      <c r="L981" s="121" t="str">
        <f>'SlNr für Antrag §24a'!AT977</f>
        <v>Ja</v>
      </c>
      <c r="M981" s="161" t="str">
        <f>'SlNr für Antrag §24a'!AV977</f>
        <v>-</v>
      </c>
      <c r="N981" s="157" t="str">
        <f>IF('SlNr für Antrag §24a'!AU977&gt;0,"Wird auto. genehmigt!","")</f>
        <v/>
      </c>
      <c r="P981" s="96" t="str">
        <f>'SlNr für Antrag §24a'!AP977</f>
        <v/>
      </c>
      <c r="R981" s="143"/>
      <c r="S981" s="143"/>
      <c r="T981" s="143"/>
      <c r="U981" s="143"/>
      <c r="V981" s="143"/>
      <c r="W981" s="143"/>
      <c r="X981" s="143"/>
      <c r="Y981" s="143"/>
      <c r="Z981" s="143"/>
      <c r="AA981" s="143"/>
    </row>
    <row r="982" spans="1:27" ht="34.200000000000003" x14ac:dyDescent="0.25">
      <c r="A982" s="70">
        <f>'SlNr für Antrag §24a'!B978</f>
        <v>53510</v>
      </c>
      <c r="B982" s="70" t="str">
        <f>'SlNr für Antrag §24a'!C978</f>
        <v/>
      </c>
      <c r="C982" s="70" t="str">
        <f>IF('SlNr für Antrag §24a'!D978&lt;&gt;"",'SlNr für Antrag §24a'!D978,"")</f>
        <v>g</v>
      </c>
      <c r="D982" s="70" t="str">
        <f>'SlNr für Antrag §24a'!H978</f>
        <v>Arzneimittel mit Zytostatica und Zytotoxica oder unsortierte Arzneimittel</v>
      </c>
      <c r="E982" s="70" t="str">
        <f>'SlNr für Antrag §24a'!I978</f>
        <v xml:space="preserve"> </v>
      </c>
      <c r="F982" s="69" t="str">
        <f>IF(AND('SlNr für Antrag §24a'!S978="x",'SlNr für Antrag §24a'!T978="x"),'SlNr für Antrag §24a'!U978,IF('SlNr für Antrag §24a'!S978="x","--",IF('SlNr für Antrag §24a'!T978="x",'SlNr für Antrag §24a'!U978,"**")))</f>
        <v>**</v>
      </c>
      <c r="G982" s="69" t="str">
        <f>(IF('SlNr für Antrag §24a'!AL978&lt;&gt;"",'SlNr für Antrag §24a'!AL978&amp;K982,IF(K982&lt;&gt;"",K982,IF('SlNr für Antrag §24a'!V978="X","?","**"))))</f>
        <v>**</v>
      </c>
      <c r="H982" s="131"/>
      <c r="I982" s="124"/>
      <c r="J982" s="118">
        <f>'SlNr für Antrag §24a'!AM978</f>
        <v>0</v>
      </c>
      <c r="K982" s="121"/>
      <c r="L982" s="121" t="str">
        <f>'SlNr für Antrag §24a'!AT978</f>
        <v>Ja</v>
      </c>
      <c r="M982" s="161" t="str">
        <f>'SlNr für Antrag §24a'!AV978</f>
        <v>-</v>
      </c>
      <c r="N982" s="157" t="str">
        <f>IF('SlNr für Antrag §24a'!AU978&gt;0,"Wird auto. genehmigt!","")</f>
        <v/>
      </c>
      <c r="P982" s="96" t="str">
        <f>'SlNr für Antrag §24a'!AP978</f>
        <v/>
      </c>
      <c r="R982" s="143"/>
      <c r="S982" s="143"/>
      <c r="T982" s="143"/>
      <c r="U982" s="143"/>
      <c r="V982" s="143"/>
      <c r="W982" s="143"/>
      <c r="X982" s="143"/>
      <c r="Y982" s="143"/>
      <c r="Z982" s="143"/>
      <c r="AA982" s="143"/>
    </row>
    <row r="983" spans="1:27" ht="34.200000000000003" x14ac:dyDescent="0.25">
      <c r="A983" s="70">
        <f>'SlNr für Antrag §24a'!B979</f>
        <v>53510</v>
      </c>
      <c r="B983" s="70" t="str">
        <f>'SlNr für Antrag §24a'!C979</f>
        <v>91</v>
      </c>
      <c r="C983" s="70" t="str">
        <f>IF('SlNr für Antrag §24a'!D979&lt;&gt;"",'SlNr für Antrag §24a'!D979,"")</f>
        <v>g</v>
      </c>
      <c r="D983" s="70" t="str">
        <f>'SlNr für Antrag §24a'!H979</f>
        <v>Arzneimittel mit Zytostatica und Zytotoxica oder unsortierte Arzneimittel</v>
      </c>
      <c r="E983" s="70" t="str">
        <f>'SlNr für Antrag §24a'!I979</f>
        <v>verfestigt, immobilisiert oder stabilisiert</v>
      </c>
      <c r="F983" s="69" t="str">
        <f>IF(AND('SlNr für Antrag §24a'!S979="x",'SlNr für Antrag §24a'!T979="x"),'SlNr für Antrag §24a'!U979,IF('SlNr für Antrag §24a'!S979="x","--",IF('SlNr für Antrag §24a'!T979="x",'SlNr für Antrag §24a'!U979,"**")))</f>
        <v>**</v>
      </c>
      <c r="G983" s="69" t="str">
        <f>(IF('SlNr für Antrag §24a'!AL979&lt;&gt;"",'SlNr für Antrag §24a'!AL979&amp;K983,IF(K983&lt;&gt;"",K983,IF('SlNr für Antrag §24a'!V979="X","?","**"))))</f>
        <v>**</v>
      </c>
      <c r="H983" s="131"/>
      <c r="I983" s="124"/>
      <c r="J983" s="118">
        <f>'SlNr für Antrag §24a'!AM979</f>
        <v>0</v>
      </c>
      <c r="K983" s="121"/>
      <c r="L983" s="121" t="str">
        <f>'SlNr für Antrag §24a'!AT979</f>
        <v>Ja</v>
      </c>
      <c r="M983" s="161" t="str">
        <f>'SlNr für Antrag §24a'!AV979</f>
        <v>-</v>
      </c>
      <c r="N983" s="157" t="str">
        <f>IF('SlNr für Antrag §24a'!AU979&gt;0,"Wird auto. genehmigt!","")</f>
        <v/>
      </c>
      <c r="P983" s="96" t="str">
        <f>'SlNr für Antrag §24a'!AP979</f>
        <v/>
      </c>
      <c r="R983" s="143"/>
      <c r="S983" s="143"/>
      <c r="T983" s="143"/>
      <c r="U983" s="143"/>
      <c r="V983" s="143"/>
      <c r="W983" s="143"/>
      <c r="X983" s="143"/>
      <c r="Y983" s="143"/>
      <c r="Z983" s="143"/>
      <c r="AA983" s="143"/>
    </row>
    <row r="984" spans="1:27" x14ac:dyDescent="0.25">
      <c r="A984" s="70">
        <f>'SlNr für Antrag §24a'!B980</f>
        <v>54101</v>
      </c>
      <c r="B984" s="70" t="str">
        <f>'SlNr für Antrag §24a'!C980</f>
        <v/>
      </c>
      <c r="C984" s="70" t="str">
        <f>IF('SlNr für Antrag §24a'!D980&lt;&gt;"",'SlNr für Antrag §24a'!D980,"")</f>
        <v>g</v>
      </c>
      <c r="D984" s="70" t="str">
        <f>'SlNr für Antrag §24a'!H980</f>
        <v>Öle, säurehaltig</v>
      </c>
      <c r="E984" s="70" t="str">
        <f>'SlNr für Antrag §24a'!I980</f>
        <v xml:space="preserve"> </v>
      </c>
      <c r="F984" s="69" t="str">
        <f>IF(AND('SlNr für Antrag §24a'!S980="x",'SlNr für Antrag §24a'!T980="x"),'SlNr für Antrag §24a'!U980,IF('SlNr für Antrag §24a'!S980="x","--",IF('SlNr für Antrag §24a'!T980="x",'SlNr für Antrag §24a'!U980,"**")))</f>
        <v>**</v>
      </c>
      <c r="G984" s="69" t="str">
        <f>(IF('SlNr für Antrag §24a'!AL980&lt;&gt;"",'SlNr für Antrag §24a'!AL980&amp;K984,IF(K984&lt;&gt;"",K984,IF('SlNr für Antrag §24a'!V980="X","?","**"))))</f>
        <v>**</v>
      </c>
      <c r="H984" s="131"/>
      <c r="I984" s="124"/>
      <c r="J984" s="118">
        <f>'SlNr für Antrag §24a'!AM980</f>
        <v>0</v>
      </c>
      <c r="K984" s="121"/>
      <c r="L984" s="121" t="str">
        <f>'SlNr für Antrag §24a'!AT980</f>
        <v>Ja</v>
      </c>
      <c r="M984" s="161" t="str">
        <f>'SlNr für Antrag §24a'!AV980</f>
        <v>-</v>
      </c>
      <c r="N984" s="157" t="str">
        <f>IF('SlNr für Antrag §24a'!AU980&gt;0,"Wird auto. genehmigt!","")</f>
        <v/>
      </c>
      <c r="P984" s="96" t="str">
        <f>'SlNr für Antrag §24a'!AP980</f>
        <v/>
      </c>
      <c r="R984" s="143"/>
      <c r="S984" s="143"/>
      <c r="T984" s="143"/>
      <c r="U984" s="143"/>
      <c r="V984" s="143"/>
      <c r="W984" s="143"/>
      <c r="X984" s="143"/>
      <c r="Y984" s="143"/>
      <c r="Z984" s="143"/>
      <c r="AA984" s="143"/>
    </row>
    <row r="985" spans="1:27" x14ac:dyDescent="0.25">
      <c r="A985" s="70">
        <f>'SlNr für Antrag §24a'!B981</f>
        <v>54102</v>
      </c>
      <c r="B985" s="70" t="str">
        <f>'SlNr für Antrag §24a'!C981</f>
        <v/>
      </c>
      <c r="C985" s="70" t="str">
        <f>IF('SlNr für Antrag §24a'!D981&lt;&gt;"",'SlNr für Antrag §24a'!D981,"")</f>
        <v>g</v>
      </c>
      <c r="D985" s="70" t="str">
        <f>'SlNr für Antrag §24a'!H981</f>
        <v>Altöle</v>
      </c>
      <c r="E985" s="70" t="str">
        <f>'SlNr für Antrag §24a'!I981</f>
        <v xml:space="preserve"> </v>
      </c>
      <c r="F985" s="69" t="str">
        <f>IF(AND('SlNr für Antrag §24a'!S981="x",'SlNr für Antrag §24a'!T981="x"),'SlNr für Antrag §24a'!U981,IF('SlNr für Antrag §24a'!S981="x","--",IF('SlNr für Antrag §24a'!T981="x",'SlNr für Antrag §24a'!U981,"**")))</f>
        <v>**</v>
      </c>
      <c r="G985" s="69" t="str">
        <f>(IF('SlNr für Antrag §24a'!AL981&lt;&gt;"",'SlNr für Antrag §24a'!AL981&amp;K985,IF(K985&lt;&gt;"",K985,IF('SlNr für Antrag §24a'!V981="X","?","**"))))</f>
        <v>**</v>
      </c>
      <c r="H985" s="131"/>
      <c r="I985" s="124"/>
      <c r="J985" s="118">
        <f>'SlNr für Antrag §24a'!AM981</f>
        <v>0</v>
      </c>
      <c r="K985" s="121"/>
      <c r="L985" s="121" t="str">
        <f>'SlNr für Antrag §24a'!AT981</f>
        <v>Ja</v>
      </c>
      <c r="M985" s="161" t="str">
        <f>'SlNr für Antrag §24a'!AV981</f>
        <v>-</v>
      </c>
      <c r="N985" s="157" t="str">
        <f>IF('SlNr für Antrag §24a'!AU981&gt;0,"Wird auto. genehmigt!","")</f>
        <v/>
      </c>
      <c r="P985" s="96" t="str">
        <f>'SlNr für Antrag §24a'!AP981</f>
        <v/>
      </c>
      <c r="R985" s="143"/>
      <c r="S985" s="143"/>
      <c r="T985" s="143"/>
      <c r="U985" s="143"/>
      <c r="V985" s="143"/>
      <c r="W985" s="143"/>
      <c r="X985" s="143"/>
      <c r="Y985" s="143"/>
      <c r="Z985" s="143"/>
      <c r="AA985" s="143"/>
    </row>
    <row r="986" spans="1:27" ht="22.8" x14ac:dyDescent="0.25">
      <c r="A986" s="70">
        <f>'SlNr für Antrag §24a'!B982</f>
        <v>54104</v>
      </c>
      <c r="B986" s="70" t="str">
        <f>'SlNr für Antrag §24a'!C982</f>
        <v/>
      </c>
      <c r="C986" s="70" t="str">
        <f>IF('SlNr für Antrag §24a'!D982&lt;&gt;"",'SlNr für Antrag §24a'!D982,"")</f>
        <v>g</v>
      </c>
      <c r="D986" s="70" t="str">
        <f>'SlNr für Antrag §24a'!H982</f>
        <v>Kraftstoffe mit Flammpunkt unter 55°C (zB Benzine)</v>
      </c>
      <c r="E986" s="70" t="str">
        <f>'SlNr für Antrag §24a'!I982</f>
        <v xml:space="preserve"> </v>
      </c>
      <c r="F986" s="69" t="str">
        <f>IF(AND('SlNr für Antrag §24a'!S982="x",'SlNr für Antrag §24a'!T982="x"),'SlNr für Antrag §24a'!U982,IF('SlNr für Antrag §24a'!S982="x","--",IF('SlNr für Antrag §24a'!T982="x",'SlNr für Antrag §24a'!U982,"**")))</f>
        <v>**</v>
      </c>
      <c r="G986" s="69" t="str">
        <f>(IF('SlNr für Antrag §24a'!AL982&lt;&gt;"",'SlNr für Antrag §24a'!AL982&amp;K986,IF(K986&lt;&gt;"",K986,IF('SlNr für Antrag §24a'!V982="X","?","**"))))</f>
        <v>**</v>
      </c>
      <c r="H986" s="131"/>
      <c r="I986" s="124"/>
      <c r="J986" s="118">
        <f>'SlNr für Antrag §24a'!AM982</f>
        <v>0</v>
      </c>
      <c r="K986" s="121"/>
      <c r="L986" s="121" t="str">
        <f>'SlNr für Antrag §24a'!AT982</f>
        <v>Ja</v>
      </c>
      <c r="M986" s="161" t="str">
        <f>'SlNr für Antrag §24a'!AV982</f>
        <v>-</v>
      </c>
      <c r="N986" s="157" t="str">
        <f>IF('SlNr für Antrag §24a'!AU982&gt;0,"Wird auto. genehmigt!","")</f>
        <v/>
      </c>
      <c r="P986" s="96" t="str">
        <f>'SlNr für Antrag §24a'!AP982</f>
        <v/>
      </c>
      <c r="R986" s="143"/>
      <c r="S986" s="143"/>
      <c r="T986" s="143"/>
      <c r="U986" s="143"/>
      <c r="V986" s="143"/>
      <c r="W986" s="143"/>
      <c r="X986" s="143"/>
      <c r="Y986" s="143"/>
      <c r="Z986" s="143"/>
      <c r="AA986" s="143"/>
    </row>
    <row r="987" spans="1:27" ht="22.8" x14ac:dyDescent="0.25">
      <c r="A987" s="70">
        <f>'SlNr für Antrag §24a'!B983</f>
        <v>54106</v>
      </c>
      <c r="B987" s="70" t="str">
        <f>'SlNr für Antrag §24a'!C983</f>
        <v/>
      </c>
      <c r="C987" s="70" t="str">
        <f>IF('SlNr für Antrag §24a'!D983&lt;&gt;"",'SlNr für Antrag §24a'!D983,"")</f>
        <v>g</v>
      </c>
      <c r="D987" s="70" t="str">
        <f>'SlNr für Antrag §24a'!H983</f>
        <v>Trafoöle, Wärmeträgeröle, halogenfrei</v>
      </c>
      <c r="E987" s="70" t="str">
        <f>'SlNr für Antrag §24a'!I983</f>
        <v xml:space="preserve"> </v>
      </c>
      <c r="F987" s="69" t="str">
        <f>IF(AND('SlNr für Antrag §24a'!S983="x",'SlNr für Antrag §24a'!T983="x"),'SlNr für Antrag §24a'!U983,IF('SlNr für Antrag §24a'!S983="x","--",IF('SlNr für Antrag §24a'!T983="x",'SlNr für Antrag §24a'!U983,"**")))</f>
        <v>**</v>
      </c>
      <c r="G987" s="69" t="str">
        <f>(IF('SlNr für Antrag §24a'!AL983&lt;&gt;"",'SlNr für Antrag §24a'!AL983&amp;K987,IF(K987&lt;&gt;"",K987,IF('SlNr für Antrag §24a'!V983="X","?","**"))))</f>
        <v>**</v>
      </c>
      <c r="H987" s="131"/>
      <c r="I987" s="124"/>
      <c r="J987" s="118">
        <f>'SlNr für Antrag §24a'!AM983</f>
        <v>0</v>
      </c>
      <c r="K987" s="121"/>
      <c r="L987" s="121" t="str">
        <f>'SlNr für Antrag §24a'!AT983</f>
        <v>Ja</v>
      </c>
      <c r="M987" s="161" t="str">
        <f>'SlNr für Antrag §24a'!AV983</f>
        <v>-</v>
      </c>
      <c r="N987" s="157" t="str">
        <f>IF('SlNr für Antrag §24a'!AU983&gt;0,"Wird auto. genehmigt!","")</f>
        <v/>
      </c>
      <c r="P987" s="96" t="str">
        <f>'SlNr für Antrag §24a'!AP983</f>
        <v/>
      </c>
      <c r="R987" s="143"/>
      <c r="S987" s="143"/>
      <c r="T987" s="143"/>
      <c r="U987" s="143"/>
      <c r="V987" s="143"/>
      <c r="W987" s="143"/>
      <c r="X987" s="143"/>
      <c r="Y987" s="143"/>
      <c r="Z987" s="143"/>
      <c r="AA987" s="143"/>
    </row>
    <row r="988" spans="1:27" ht="22.8" x14ac:dyDescent="0.25">
      <c r="A988" s="70">
        <f>'SlNr für Antrag §24a'!B984</f>
        <v>54107</v>
      </c>
      <c r="B988" s="70" t="str">
        <f>'SlNr für Antrag §24a'!C984</f>
        <v/>
      </c>
      <c r="C988" s="70" t="str">
        <f>IF('SlNr für Antrag §24a'!D984&lt;&gt;"",'SlNr für Antrag §24a'!D984,"")</f>
        <v>g</v>
      </c>
      <c r="D988" s="70" t="str">
        <f>'SlNr für Antrag §24a'!H984</f>
        <v>Trafoöle, Wärmeträgeröle, halogenhaltig</v>
      </c>
      <c r="E988" s="70" t="str">
        <f>'SlNr für Antrag §24a'!I984</f>
        <v xml:space="preserve"> </v>
      </c>
      <c r="F988" s="69" t="str">
        <f>IF(AND('SlNr für Antrag §24a'!S984="x",'SlNr für Antrag §24a'!T984="x"),'SlNr für Antrag §24a'!U984,IF('SlNr für Antrag §24a'!S984="x","--",IF('SlNr für Antrag §24a'!T984="x",'SlNr für Antrag §24a'!U984,"**")))</f>
        <v>**</v>
      </c>
      <c r="G988" s="69" t="str">
        <f>(IF('SlNr für Antrag §24a'!AL984&lt;&gt;"",'SlNr für Antrag §24a'!AL984&amp;K988,IF(K988&lt;&gt;"",K988,IF('SlNr für Antrag §24a'!V984="X","?","**"))))</f>
        <v>**</v>
      </c>
      <c r="H988" s="131"/>
      <c r="I988" s="124"/>
      <c r="J988" s="118">
        <f>'SlNr für Antrag §24a'!AM984</f>
        <v>0</v>
      </c>
      <c r="K988" s="121"/>
      <c r="L988" s="121" t="str">
        <f>'SlNr für Antrag §24a'!AT984</f>
        <v>Ja</v>
      </c>
      <c r="M988" s="161" t="str">
        <f>'SlNr für Antrag §24a'!AV984</f>
        <v>-</v>
      </c>
      <c r="N988" s="157" t="str">
        <f>IF('SlNr für Antrag §24a'!AU984&gt;0,"Wird auto. genehmigt!","")</f>
        <v/>
      </c>
      <c r="P988" s="96" t="str">
        <f>'SlNr für Antrag §24a'!AP984</f>
        <v/>
      </c>
      <c r="R988" s="143"/>
      <c r="S988" s="143"/>
      <c r="T988" s="143"/>
      <c r="U988" s="143"/>
      <c r="V988" s="143"/>
      <c r="W988" s="143"/>
      <c r="X988" s="143"/>
      <c r="Y988" s="143"/>
      <c r="Z988" s="143"/>
      <c r="AA988" s="143"/>
    </row>
    <row r="989" spans="1:27" ht="34.200000000000003" x14ac:dyDescent="0.25">
      <c r="A989" s="70">
        <f>'SlNr für Antrag §24a'!B985</f>
        <v>54108</v>
      </c>
      <c r="B989" s="70" t="str">
        <f>'SlNr für Antrag §24a'!C985</f>
        <v/>
      </c>
      <c r="C989" s="70" t="str">
        <f>IF('SlNr für Antrag §24a'!D985&lt;&gt;"",'SlNr für Antrag §24a'!D985,"")</f>
        <v>g</v>
      </c>
      <c r="D989" s="70" t="str">
        <f>'SlNr für Antrag §24a'!H985</f>
        <v>Heizöle und Kraftstoffe mit Flammpunkt über 55 °C (zB Dieselöle)</v>
      </c>
      <c r="E989" s="70" t="str">
        <f>'SlNr für Antrag §24a'!I985</f>
        <v xml:space="preserve"> </v>
      </c>
      <c r="F989" s="69" t="str">
        <f>IF(AND('SlNr für Antrag §24a'!S985="x",'SlNr für Antrag §24a'!T985="x"),'SlNr für Antrag §24a'!U985,IF('SlNr für Antrag §24a'!S985="x","--",IF('SlNr für Antrag §24a'!T985="x",'SlNr für Antrag §24a'!U985,"**")))</f>
        <v>**</v>
      </c>
      <c r="G989" s="69" t="str">
        <f>(IF('SlNr für Antrag §24a'!AL985&lt;&gt;"",'SlNr für Antrag §24a'!AL985&amp;K989,IF(K989&lt;&gt;"",K989,IF('SlNr für Antrag §24a'!V985="X","?","**"))))</f>
        <v>**</v>
      </c>
      <c r="H989" s="131"/>
      <c r="I989" s="124"/>
      <c r="J989" s="118">
        <f>'SlNr für Antrag §24a'!AM985</f>
        <v>0</v>
      </c>
      <c r="K989" s="121"/>
      <c r="L989" s="121" t="str">
        <f>'SlNr für Antrag §24a'!AT985</f>
        <v>Ja</v>
      </c>
      <c r="M989" s="161" t="str">
        <f>'SlNr für Antrag §24a'!AV985</f>
        <v>-</v>
      </c>
      <c r="N989" s="157" t="str">
        <f>IF('SlNr für Antrag §24a'!AU985&gt;0,"Wird auto. genehmigt!","")</f>
        <v/>
      </c>
      <c r="P989" s="96" t="str">
        <f>'SlNr für Antrag §24a'!AP985</f>
        <v/>
      </c>
      <c r="R989" s="143"/>
      <c r="S989" s="143"/>
      <c r="T989" s="143"/>
      <c r="U989" s="143"/>
      <c r="V989" s="143"/>
      <c r="W989" s="143"/>
      <c r="X989" s="143"/>
      <c r="Y989" s="143"/>
      <c r="Z989" s="143"/>
      <c r="AA989" s="143"/>
    </row>
    <row r="990" spans="1:27" x14ac:dyDescent="0.25">
      <c r="A990" s="70">
        <f>'SlNr für Antrag §24a'!B986</f>
        <v>54109</v>
      </c>
      <c r="B990" s="70" t="str">
        <f>'SlNr für Antrag §24a'!C986</f>
        <v/>
      </c>
      <c r="C990" s="70" t="str">
        <f>IF('SlNr für Antrag §24a'!D986&lt;&gt;"",'SlNr für Antrag §24a'!D986,"")</f>
        <v>g</v>
      </c>
      <c r="D990" s="70" t="str">
        <f>'SlNr für Antrag §24a'!H986</f>
        <v>Bohr-, Schneid- und Schleiföle</v>
      </c>
      <c r="E990" s="70" t="str">
        <f>'SlNr für Antrag §24a'!I986</f>
        <v xml:space="preserve"> </v>
      </c>
      <c r="F990" s="69" t="str">
        <f>IF(AND('SlNr für Antrag §24a'!S986="x",'SlNr für Antrag §24a'!T986="x"),'SlNr für Antrag §24a'!U986,IF('SlNr für Antrag §24a'!S986="x","--",IF('SlNr für Antrag §24a'!T986="x",'SlNr für Antrag §24a'!U986,"**")))</f>
        <v>**</v>
      </c>
      <c r="G990" s="69" t="str">
        <f>(IF('SlNr für Antrag §24a'!AL986&lt;&gt;"",'SlNr für Antrag §24a'!AL986&amp;K990,IF(K990&lt;&gt;"",K990,IF('SlNr für Antrag §24a'!V986="X","?","**"))))</f>
        <v>**</v>
      </c>
      <c r="H990" s="131"/>
      <c r="I990" s="124"/>
      <c r="J990" s="118">
        <f>'SlNr für Antrag §24a'!AM986</f>
        <v>0</v>
      </c>
      <c r="K990" s="121"/>
      <c r="L990" s="121" t="str">
        <f>'SlNr für Antrag §24a'!AT986</f>
        <v>Ja</v>
      </c>
      <c r="M990" s="161" t="str">
        <f>'SlNr für Antrag §24a'!AV986</f>
        <v>-</v>
      </c>
      <c r="N990" s="157" t="str">
        <f>IF('SlNr für Antrag §24a'!AU986&gt;0,"Wird auto. genehmigt!","")</f>
        <v/>
      </c>
      <c r="P990" s="96" t="str">
        <f>'SlNr für Antrag §24a'!AP986</f>
        <v/>
      </c>
      <c r="R990" s="143"/>
      <c r="S990" s="143"/>
      <c r="T990" s="143"/>
      <c r="U990" s="143"/>
      <c r="V990" s="143"/>
      <c r="W990" s="143"/>
      <c r="X990" s="143"/>
      <c r="Y990" s="143"/>
      <c r="Z990" s="143"/>
      <c r="AA990" s="143"/>
    </row>
    <row r="991" spans="1:27" ht="22.8" x14ac:dyDescent="0.25">
      <c r="A991" s="70">
        <f>'SlNr für Antrag §24a'!B987</f>
        <v>54110</v>
      </c>
      <c r="B991" s="70" t="str">
        <f>'SlNr für Antrag §24a'!C987</f>
        <v>12</v>
      </c>
      <c r="C991" s="70" t="str">
        <f>IF('SlNr für Antrag §24a'!D987&lt;&gt;"",'SlNr für Antrag §24a'!D987,"")</f>
        <v>g</v>
      </c>
      <c r="D991" s="70" t="str">
        <f>'SlNr für Antrag §24a'!H987</f>
        <v>PCB-haltige und PCT-haltige elektrische Betriebsmittel</v>
      </c>
      <c r="E991" s="70" t="str">
        <f>'SlNr für Antrag §24a'!I987</f>
        <v>bis 50 ppm PCB</v>
      </c>
      <c r="F991" s="69" t="str">
        <f>IF(AND('SlNr für Antrag §24a'!S987="x",'SlNr für Antrag §24a'!T987="x"),'SlNr für Antrag §24a'!U987,IF('SlNr für Antrag §24a'!S987="x","--",IF('SlNr für Antrag §24a'!T987="x",'SlNr für Antrag §24a'!U987,"**")))</f>
        <v>**</v>
      </c>
      <c r="G991" s="69" t="str">
        <f>(IF('SlNr für Antrag §24a'!AL987&lt;&gt;"",'SlNr für Antrag §24a'!AL987&amp;K991,IF(K991&lt;&gt;"",K991,IF('SlNr für Antrag §24a'!V987="X","?","**"))))</f>
        <v>**</v>
      </c>
      <c r="H991" s="131"/>
      <c r="I991" s="124"/>
      <c r="J991" s="118">
        <f>'SlNr für Antrag §24a'!AM987</f>
        <v>0</v>
      </c>
      <c r="K991" s="121"/>
      <c r="L991" s="121" t="str">
        <f>'SlNr für Antrag §24a'!AT987</f>
        <v>Ja</v>
      </c>
      <c r="M991" s="161" t="str">
        <f>'SlNr für Antrag §24a'!AV987</f>
        <v>-</v>
      </c>
      <c r="N991" s="157" t="str">
        <f>IF('SlNr für Antrag §24a'!AU987&gt;0,"Wird auto. genehmigt!","")</f>
        <v/>
      </c>
      <c r="P991" s="96" t="str">
        <f>'SlNr für Antrag §24a'!AP987</f>
        <v/>
      </c>
      <c r="R991" s="143"/>
      <c r="S991" s="143"/>
      <c r="T991" s="143"/>
      <c r="U991" s="143"/>
      <c r="V991" s="143"/>
      <c r="W991" s="143"/>
      <c r="X991" s="143"/>
      <c r="Y991" s="143"/>
      <c r="Z991" s="143"/>
      <c r="AA991" s="143"/>
    </row>
    <row r="992" spans="1:27" ht="22.8" x14ac:dyDescent="0.25">
      <c r="A992" s="70">
        <f>'SlNr für Antrag §24a'!B988</f>
        <v>54110</v>
      </c>
      <c r="B992" s="70" t="str">
        <f>'SlNr für Antrag §24a'!C988</f>
        <v>13</v>
      </c>
      <c r="C992" s="70" t="str">
        <f>IF('SlNr für Antrag §24a'!D988&lt;&gt;"",'SlNr für Antrag §24a'!D988,"")</f>
        <v>g</v>
      </c>
      <c r="D992" s="70" t="str">
        <f>'SlNr für Antrag §24a'!H988</f>
        <v>PCB-haltige und PCT-haltige elektrische Betriebsmittel</v>
      </c>
      <c r="E992" s="70" t="str">
        <f>'SlNr für Antrag §24a'!I988</f>
        <v>größer als 50 bis 100 ppm PCB</v>
      </c>
      <c r="F992" s="69" t="str">
        <f>IF(AND('SlNr für Antrag §24a'!S988="x",'SlNr für Antrag §24a'!T988="x"),'SlNr für Antrag §24a'!U988,IF('SlNr für Antrag §24a'!S988="x","--",IF('SlNr für Antrag §24a'!T988="x",'SlNr für Antrag §24a'!U988,"**")))</f>
        <v>**</v>
      </c>
      <c r="G992" s="69" t="str">
        <f>(IF('SlNr für Antrag §24a'!AL988&lt;&gt;"",'SlNr für Antrag §24a'!AL988&amp;K992,IF(K992&lt;&gt;"",K992,IF('SlNr für Antrag §24a'!V988="X","?","**"))))</f>
        <v>**</v>
      </c>
      <c r="H992" s="131"/>
      <c r="I992" s="124"/>
      <c r="J992" s="118">
        <f>'SlNr für Antrag §24a'!AM988</f>
        <v>0</v>
      </c>
      <c r="K992" s="121"/>
      <c r="L992" s="121" t="str">
        <f>'SlNr für Antrag §24a'!AT988</f>
        <v>Ja</v>
      </c>
      <c r="M992" s="161" t="str">
        <f>'SlNr für Antrag §24a'!AV988</f>
        <v>-</v>
      </c>
      <c r="N992" s="157" t="str">
        <f>IF('SlNr für Antrag §24a'!AU988&gt;0,"Wird auto. genehmigt!","")</f>
        <v/>
      </c>
      <c r="P992" s="96" t="str">
        <f>'SlNr für Antrag §24a'!AP988</f>
        <v/>
      </c>
      <c r="R992" s="143"/>
      <c r="S992" s="143"/>
      <c r="T992" s="143"/>
      <c r="U992" s="143"/>
      <c r="V992" s="143"/>
      <c r="W992" s="143"/>
      <c r="X992" s="143"/>
      <c r="Y992" s="143"/>
      <c r="Z992" s="143"/>
      <c r="AA992" s="143"/>
    </row>
    <row r="993" spans="1:27" ht="22.8" x14ac:dyDescent="0.25">
      <c r="A993" s="70">
        <f>'SlNr für Antrag §24a'!B989</f>
        <v>54110</v>
      </c>
      <c r="B993" s="70" t="str">
        <f>'SlNr für Antrag §24a'!C989</f>
        <v>14</v>
      </c>
      <c r="C993" s="70" t="str">
        <f>IF('SlNr für Antrag §24a'!D989&lt;&gt;"",'SlNr für Antrag §24a'!D989,"")</f>
        <v>g</v>
      </c>
      <c r="D993" s="70" t="str">
        <f>'SlNr für Antrag §24a'!H989</f>
        <v>PCB-haltige und PCT-haltige elektrische Betriebsmittel</v>
      </c>
      <c r="E993" s="70" t="str">
        <f>'SlNr für Antrag §24a'!I989</f>
        <v>größer als 100 bis 500 ppm PCB</v>
      </c>
      <c r="F993" s="69" t="str">
        <f>IF(AND('SlNr für Antrag §24a'!S989="x",'SlNr für Antrag §24a'!T989="x"),'SlNr für Antrag §24a'!U989,IF('SlNr für Antrag §24a'!S989="x","--",IF('SlNr für Antrag §24a'!T989="x",'SlNr für Antrag §24a'!U989,"**")))</f>
        <v>**</v>
      </c>
      <c r="G993" s="69" t="str">
        <f>(IF('SlNr für Antrag §24a'!AL989&lt;&gt;"",'SlNr für Antrag §24a'!AL989&amp;K993,IF(K993&lt;&gt;"",K993,IF('SlNr für Antrag §24a'!V989="X","?","**"))))</f>
        <v>**</v>
      </c>
      <c r="H993" s="131"/>
      <c r="I993" s="124"/>
      <c r="J993" s="118">
        <f>'SlNr für Antrag §24a'!AM989</f>
        <v>0</v>
      </c>
      <c r="K993" s="121"/>
      <c r="L993" s="121" t="str">
        <f>'SlNr für Antrag §24a'!AT989</f>
        <v>Ja</v>
      </c>
      <c r="M993" s="161" t="str">
        <f>'SlNr für Antrag §24a'!AV989</f>
        <v>-</v>
      </c>
      <c r="N993" s="157" t="str">
        <f>IF('SlNr für Antrag §24a'!AU989&gt;0,"Wird auto. genehmigt!","")</f>
        <v/>
      </c>
      <c r="P993" s="96" t="str">
        <f>'SlNr für Antrag §24a'!AP989</f>
        <v/>
      </c>
      <c r="R993" s="143"/>
      <c r="S993" s="143"/>
      <c r="T993" s="143"/>
      <c r="U993" s="143"/>
      <c r="V993" s="143"/>
      <c r="W993" s="143"/>
      <c r="X993" s="143"/>
      <c r="Y993" s="143"/>
      <c r="Z993" s="143"/>
      <c r="AA993" s="143"/>
    </row>
    <row r="994" spans="1:27" ht="22.8" x14ac:dyDescent="0.25">
      <c r="A994" s="70">
        <f>'SlNr für Antrag §24a'!B990</f>
        <v>54110</v>
      </c>
      <c r="B994" s="70" t="str">
        <f>'SlNr für Antrag §24a'!C990</f>
        <v>15</v>
      </c>
      <c r="C994" s="70" t="str">
        <f>IF('SlNr für Antrag §24a'!D990&lt;&gt;"",'SlNr für Antrag §24a'!D990,"")</f>
        <v>g</v>
      </c>
      <c r="D994" s="70" t="str">
        <f>'SlNr für Antrag §24a'!H990</f>
        <v>PCB-haltige und PCT-haltige elektrische Betriebsmittel</v>
      </c>
      <c r="E994" s="70" t="str">
        <f>'SlNr für Antrag §24a'!I990</f>
        <v>größer als 500 bis 5000 ppm PCB</v>
      </c>
      <c r="F994" s="69" t="str">
        <f>IF(AND('SlNr für Antrag §24a'!S990="x",'SlNr für Antrag §24a'!T990="x"),'SlNr für Antrag §24a'!U990,IF('SlNr für Antrag §24a'!S990="x","--",IF('SlNr für Antrag §24a'!T990="x",'SlNr für Antrag §24a'!U990,"**")))</f>
        <v>**</v>
      </c>
      <c r="G994" s="69" t="str">
        <f>(IF('SlNr für Antrag §24a'!AL990&lt;&gt;"",'SlNr für Antrag §24a'!AL990&amp;K994,IF(K994&lt;&gt;"",K994,IF('SlNr für Antrag §24a'!V990="X","?","**"))))</f>
        <v>**</v>
      </c>
      <c r="H994" s="131"/>
      <c r="I994" s="124"/>
      <c r="J994" s="118">
        <f>'SlNr für Antrag §24a'!AM990</f>
        <v>0</v>
      </c>
      <c r="K994" s="121"/>
      <c r="L994" s="121" t="str">
        <f>'SlNr für Antrag §24a'!AT990</f>
        <v>Ja</v>
      </c>
      <c r="M994" s="161" t="str">
        <f>'SlNr für Antrag §24a'!AV990</f>
        <v>-</v>
      </c>
      <c r="N994" s="157" t="str">
        <f>IF('SlNr für Antrag §24a'!AU990&gt;0,"Wird auto. genehmigt!","")</f>
        <v/>
      </c>
      <c r="P994" s="96" t="str">
        <f>'SlNr für Antrag §24a'!AP990</f>
        <v/>
      </c>
      <c r="R994" s="143"/>
      <c r="S994" s="143"/>
      <c r="T994" s="143"/>
      <c r="U994" s="143"/>
      <c r="V994" s="143"/>
      <c r="W994" s="143"/>
      <c r="X994" s="143"/>
      <c r="Y994" s="143"/>
      <c r="Z994" s="143"/>
      <c r="AA994" s="143"/>
    </row>
    <row r="995" spans="1:27" ht="22.8" x14ac:dyDescent="0.25">
      <c r="A995" s="70">
        <f>'SlNr für Antrag §24a'!B991</f>
        <v>54110</v>
      </c>
      <c r="B995" s="70" t="str">
        <f>'SlNr für Antrag §24a'!C991</f>
        <v>16</v>
      </c>
      <c r="C995" s="70" t="str">
        <f>IF('SlNr für Antrag §24a'!D991&lt;&gt;"",'SlNr für Antrag §24a'!D991,"")</f>
        <v>g</v>
      </c>
      <c r="D995" s="70" t="str">
        <f>'SlNr für Antrag §24a'!H991</f>
        <v>PCB-haltige und PCT-haltige elektrische Betriebsmittel</v>
      </c>
      <c r="E995" s="70" t="str">
        <f>'SlNr für Antrag §24a'!I991</f>
        <v>größer als 5000 ppm PCB</v>
      </c>
      <c r="F995" s="69" t="str">
        <f>IF(AND('SlNr für Antrag §24a'!S991="x",'SlNr für Antrag §24a'!T991="x"),'SlNr für Antrag §24a'!U991,IF('SlNr für Antrag §24a'!S991="x","--",IF('SlNr für Antrag §24a'!T991="x",'SlNr für Antrag §24a'!U991,"**")))</f>
        <v>**</v>
      </c>
      <c r="G995" s="69" t="str">
        <f>(IF('SlNr für Antrag §24a'!AL991&lt;&gt;"",'SlNr für Antrag §24a'!AL991&amp;K995,IF(K995&lt;&gt;"",K995,IF('SlNr für Antrag §24a'!V991="X","?","**"))))</f>
        <v>**</v>
      </c>
      <c r="H995" s="131"/>
      <c r="I995" s="124"/>
      <c r="J995" s="118">
        <f>'SlNr für Antrag §24a'!AM991</f>
        <v>0</v>
      </c>
      <c r="K995" s="121"/>
      <c r="L995" s="121" t="str">
        <f>'SlNr für Antrag §24a'!AT991</f>
        <v>Ja</v>
      </c>
      <c r="M995" s="161" t="str">
        <f>'SlNr für Antrag §24a'!AV991</f>
        <v>-</v>
      </c>
      <c r="N995" s="157" t="str">
        <f>IF('SlNr für Antrag §24a'!AU991&gt;0,"Wird auto. genehmigt!","")</f>
        <v/>
      </c>
      <c r="P995" s="96" t="str">
        <f>'SlNr für Antrag §24a'!AP991</f>
        <v/>
      </c>
      <c r="R995" s="143"/>
      <c r="S995" s="143"/>
      <c r="T995" s="143"/>
      <c r="U995" s="143"/>
      <c r="V995" s="143"/>
      <c r="W995" s="143"/>
      <c r="X995" s="143"/>
      <c r="Y995" s="143"/>
      <c r="Z995" s="143"/>
      <c r="AA995" s="143"/>
    </row>
    <row r="996" spans="1:27" ht="22.8" x14ac:dyDescent="0.25">
      <c r="A996" s="70">
        <f>'SlNr für Antrag §24a'!B992</f>
        <v>54111</v>
      </c>
      <c r="B996" s="70" t="str">
        <f>'SlNr für Antrag §24a'!C992</f>
        <v>13</v>
      </c>
      <c r="C996" s="70" t="str">
        <f>IF('SlNr für Antrag §24a'!D992&lt;&gt;"",'SlNr für Antrag §24a'!D992,"")</f>
        <v>g</v>
      </c>
      <c r="D996" s="70" t="str">
        <f>'SlNr für Antrag §24a'!H992</f>
        <v>sonstige PCB-haltige und PCT-haltige Abfälle</v>
      </c>
      <c r="E996" s="70" t="str">
        <f>'SlNr für Antrag §24a'!I992</f>
        <v>größer als 50 bis 100 ppm PCB</v>
      </c>
      <c r="F996" s="69" t="str">
        <f>IF(AND('SlNr für Antrag §24a'!S992="x",'SlNr für Antrag §24a'!T992="x"),'SlNr für Antrag §24a'!U992,IF('SlNr für Antrag §24a'!S992="x","--",IF('SlNr für Antrag §24a'!T992="x",'SlNr für Antrag §24a'!U992,"**")))</f>
        <v>**</v>
      </c>
      <c r="G996" s="69" t="str">
        <f>(IF('SlNr für Antrag §24a'!AL992&lt;&gt;"",'SlNr für Antrag §24a'!AL992&amp;K996,IF(K996&lt;&gt;"",K996,IF('SlNr für Antrag §24a'!V992="X","?","**"))))</f>
        <v>**</v>
      </c>
      <c r="H996" s="131"/>
      <c r="I996" s="124"/>
      <c r="J996" s="118">
        <f>'SlNr für Antrag §24a'!AM992</f>
        <v>0</v>
      </c>
      <c r="K996" s="121"/>
      <c r="L996" s="121" t="str">
        <f>'SlNr für Antrag §24a'!AT992</f>
        <v>Ja</v>
      </c>
      <c r="M996" s="161" t="str">
        <f>'SlNr für Antrag §24a'!AV992</f>
        <v>-</v>
      </c>
      <c r="N996" s="157" t="str">
        <f>IF('SlNr für Antrag §24a'!AU992&gt;0,"Wird auto. genehmigt!","")</f>
        <v/>
      </c>
      <c r="P996" s="96" t="str">
        <f>'SlNr für Antrag §24a'!AP992</f>
        <v/>
      </c>
      <c r="R996" s="143"/>
      <c r="S996" s="143"/>
      <c r="T996" s="143"/>
      <c r="U996" s="143"/>
      <c r="V996" s="143"/>
      <c r="W996" s="143"/>
      <c r="X996" s="143"/>
      <c r="Y996" s="143"/>
      <c r="Z996" s="143"/>
      <c r="AA996" s="143"/>
    </row>
    <row r="997" spans="1:27" ht="22.8" x14ac:dyDescent="0.25">
      <c r="A997" s="70">
        <f>'SlNr für Antrag §24a'!B993</f>
        <v>54111</v>
      </c>
      <c r="B997" s="70" t="str">
        <f>'SlNr für Antrag §24a'!C993</f>
        <v>14</v>
      </c>
      <c r="C997" s="70" t="str">
        <f>IF('SlNr für Antrag §24a'!D993&lt;&gt;"",'SlNr für Antrag §24a'!D993,"")</f>
        <v>g</v>
      </c>
      <c r="D997" s="70" t="str">
        <f>'SlNr für Antrag §24a'!H993</f>
        <v>sonstige PCB-haltige und PCT-haltige Abfälle</v>
      </c>
      <c r="E997" s="70" t="str">
        <f>'SlNr für Antrag §24a'!I993</f>
        <v>größer als 100 bis 500 ppm PCB</v>
      </c>
      <c r="F997" s="69" t="str">
        <f>IF(AND('SlNr für Antrag §24a'!S993="x",'SlNr für Antrag §24a'!T993="x"),'SlNr für Antrag §24a'!U993,IF('SlNr für Antrag §24a'!S993="x","--",IF('SlNr für Antrag §24a'!T993="x",'SlNr für Antrag §24a'!U993,"**")))</f>
        <v>**</v>
      </c>
      <c r="G997" s="69" t="str">
        <f>(IF('SlNr für Antrag §24a'!AL993&lt;&gt;"",'SlNr für Antrag §24a'!AL993&amp;K997,IF(K997&lt;&gt;"",K997,IF('SlNr für Antrag §24a'!V993="X","?","**"))))</f>
        <v>**</v>
      </c>
      <c r="H997" s="131"/>
      <c r="I997" s="124"/>
      <c r="J997" s="118">
        <f>'SlNr für Antrag §24a'!AM993</f>
        <v>0</v>
      </c>
      <c r="K997" s="121"/>
      <c r="L997" s="121" t="str">
        <f>'SlNr für Antrag §24a'!AT993</f>
        <v>Ja</v>
      </c>
      <c r="M997" s="161" t="str">
        <f>'SlNr für Antrag §24a'!AV993</f>
        <v>-</v>
      </c>
      <c r="N997" s="157" t="str">
        <f>IF('SlNr für Antrag §24a'!AU993&gt;0,"Wird auto. genehmigt!","")</f>
        <v/>
      </c>
      <c r="P997" s="96" t="str">
        <f>'SlNr für Antrag §24a'!AP993</f>
        <v/>
      </c>
      <c r="R997" s="143"/>
      <c r="S997" s="143"/>
      <c r="T997" s="143"/>
      <c r="U997" s="143"/>
      <c r="V997" s="143"/>
      <c r="W997" s="143"/>
      <c r="X997" s="143"/>
      <c r="Y997" s="143"/>
      <c r="Z997" s="143"/>
      <c r="AA997" s="143"/>
    </row>
    <row r="998" spans="1:27" ht="22.8" x14ac:dyDescent="0.25">
      <c r="A998" s="70">
        <f>'SlNr für Antrag §24a'!B994</f>
        <v>54111</v>
      </c>
      <c r="B998" s="70" t="str">
        <f>'SlNr für Antrag §24a'!C994</f>
        <v>15</v>
      </c>
      <c r="C998" s="70" t="str">
        <f>IF('SlNr für Antrag §24a'!D994&lt;&gt;"",'SlNr für Antrag §24a'!D994,"")</f>
        <v>g</v>
      </c>
      <c r="D998" s="70" t="str">
        <f>'SlNr für Antrag §24a'!H994</f>
        <v>sonstige PCB-haltige und PCT-haltige Abfälle</v>
      </c>
      <c r="E998" s="70" t="str">
        <f>'SlNr für Antrag §24a'!I994</f>
        <v>größer als 500 bis 5000 ppm PCB</v>
      </c>
      <c r="F998" s="69" t="str">
        <f>IF(AND('SlNr für Antrag §24a'!S994="x",'SlNr für Antrag §24a'!T994="x"),'SlNr für Antrag §24a'!U994,IF('SlNr für Antrag §24a'!S994="x","--",IF('SlNr für Antrag §24a'!T994="x",'SlNr für Antrag §24a'!U994,"**")))</f>
        <v>**</v>
      </c>
      <c r="G998" s="69" t="str">
        <f>(IF('SlNr für Antrag §24a'!AL994&lt;&gt;"",'SlNr für Antrag §24a'!AL994&amp;K998,IF(K998&lt;&gt;"",K998,IF('SlNr für Antrag §24a'!V994="X","?","**"))))</f>
        <v>**</v>
      </c>
      <c r="H998" s="131"/>
      <c r="I998" s="124"/>
      <c r="J998" s="118">
        <f>'SlNr für Antrag §24a'!AM994</f>
        <v>0</v>
      </c>
      <c r="K998" s="121"/>
      <c r="L998" s="121" t="str">
        <f>'SlNr für Antrag §24a'!AT994</f>
        <v>Ja</v>
      </c>
      <c r="M998" s="161" t="str">
        <f>'SlNr für Antrag §24a'!AV994</f>
        <v>-</v>
      </c>
      <c r="N998" s="157" t="str">
        <f>IF('SlNr für Antrag §24a'!AU994&gt;0,"Wird auto. genehmigt!","")</f>
        <v/>
      </c>
      <c r="P998" s="96" t="str">
        <f>'SlNr für Antrag §24a'!AP994</f>
        <v/>
      </c>
      <c r="R998" s="143"/>
      <c r="S998" s="143"/>
      <c r="T998" s="143"/>
      <c r="U998" s="143"/>
      <c r="V998" s="143"/>
      <c r="W998" s="143"/>
      <c r="X998" s="143"/>
      <c r="Y998" s="143"/>
      <c r="Z998" s="143"/>
      <c r="AA998" s="143"/>
    </row>
    <row r="999" spans="1:27" ht="22.8" x14ac:dyDescent="0.25">
      <c r="A999" s="70">
        <f>'SlNr für Antrag §24a'!B995</f>
        <v>54111</v>
      </c>
      <c r="B999" s="70" t="str">
        <f>'SlNr für Antrag §24a'!C995</f>
        <v>16</v>
      </c>
      <c r="C999" s="70" t="str">
        <f>IF('SlNr für Antrag §24a'!D995&lt;&gt;"",'SlNr für Antrag §24a'!D995,"")</f>
        <v>g</v>
      </c>
      <c r="D999" s="70" t="str">
        <f>'SlNr für Antrag §24a'!H995</f>
        <v>sonstige PCB-haltige und PCT-haltige Abfälle</v>
      </c>
      <c r="E999" s="70" t="str">
        <f>'SlNr für Antrag §24a'!I995</f>
        <v>größer als 5000 ppm PCB</v>
      </c>
      <c r="F999" s="69" t="str">
        <f>IF(AND('SlNr für Antrag §24a'!S995="x",'SlNr für Antrag §24a'!T995="x"),'SlNr für Antrag §24a'!U995,IF('SlNr für Antrag §24a'!S995="x","--",IF('SlNr für Antrag §24a'!T995="x",'SlNr für Antrag §24a'!U995,"**")))</f>
        <v>**</v>
      </c>
      <c r="G999" s="69" t="str">
        <f>(IF('SlNr für Antrag §24a'!AL995&lt;&gt;"",'SlNr für Antrag §24a'!AL995&amp;K999,IF(K999&lt;&gt;"",K999,IF('SlNr für Antrag §24a'!V995="X","?","**"))))</f>
        <v>**</v>
      </c>
      <c r="H999" s="131"/>
      <c r="I999" s="124"/>
      <c r="J999" s="118">
        <f>'SlNr für Antrag §24a'!AM995</f>
        <v>0</v>
      </c>
      <c r="K999" s="121"/>
      <c r="L999" s="121" t="str">
        <f>'SlNr für Antrag §24a'!AT995</f>
        <v>Ja</v>
      </c>
      <c r="M999" s="161" t="str">
        <f>'SlNr für Antrag §24a'!AV995</f>
        <v>-</v>
      </c>
      <c r="N999" s="157" t="str">
        <f>IF('SlNr für Antrag §24a'!AU995&gt;0,"Wird auto. genehmigt!","")</f>
        <v/>
      </c>
      <c r="P999" s="96" t="str">
        <f>'SlNr für Antrag §24a'!AP995</f>
        <v/>
      </c>
      <c r="R999" s="143"/>
      <c r="S999" s="143"/>
      <c r="T999" s="143"/>
      <c r="U999" s="143"/>
      <c r="V999" s="143"/>
      <c r="W999" s="143"/>
      <c r="X999" s="143"/>
      <c r="Y999" s="143"/>
      <c r="Z999" s="143"/>
      <c r="AA999" s="143"/>
    </row>
    <row r="1000" spans="1:27" x14ac:dyDescent="0.25">
      <c r="A1000" s="70">
        <f>'SlNr für Antrag §24a'!B996</f>
        <v>54118</v>
      </c>
      <c r="B1000" s="70" t="str">
        <f>'SlNr für Antrag §24a'!C996</f>
        <v/>
      </c>
      <c r="C1000" s="70" t="str">
        <f>IF('SlNr für Antrag §24a'!D996&lt;&gt;"",'SlNr für Antrag §24a'!D996,"")</f>
        <v>g</v>
      </c>
      <c r="D1000" s="70" t="str">
        <f>'SlNr für Antrag §24a'!H996</f>
        <v>Hydrauliköle, halogenfrei</v>
      </c>
      <c r="E1000" s="70" t="str">
        <f>'SlNr für Antrag §24a'!I996</f>
        <v xml:space="preserve"> </v>
      </c>
      <c r="F1000" s="69" t="str">
        <f>IF(AND('SlNr für Antrag §24a'!S996="x",'SlNr für Antrag §24a'!T996="x"),'SlNr für Antrag §24a'!U996,IF('SlNr für Antrag §24a'!S996="x","--",IF('SlNr für Antrag §24a'!T996="x",'SlNr für Antrag §24a'!U996,"**")))</f>
        <v>**</v>
      </c>
      <c r="G1000" s="69" t="str">
        <f>(IF('SlNr für Antrag §24a'!AL996&lt;&gt;"",'SlNr für Antrag §24a'!AL996&amp;K1000,IF(K1000&lt;&gt;"",K1000,IF('SlNr für Antrag §24a'!V996="X","?","**"))))</f>
        <v>**</v>
      </c>
      <c r="H1000" s="131"/>
      <c r="I1000" s="124"/>
      <c r="J1000" s="118">
        <f>'SlNr für Antrag §24a'!AM996</f>
        <v>0</v>
      </c>
      <c r="K1000" s="121"/>
      <c r="L1000" s="121" t="str">
        <f>'SlNr für Antrag §24a'!AT996</f>
        <v>Ja</v>
      </c>
      <c r="M1000" s="161" t="str">
        <f>'SlNr für Antrag §24a'!AV996</f>
        <v>-</v>
      </c>
      <c r="N1000" s="157" t="str">
        <f>IF('SlNr für Antrag §24a'!AU996&gt;0,"Wird auto. genehmigt!","")</f>
        <v/>
      </c>
      <c r="P1000" s="96" t="str">
        <f>'SlNr für Antrag §24a'!AP996</f>
        <v/>
      </c>
      <c r="R1000" s="143"/>
      <c r="S1000" s="143"/>
      <c r="T1000" s="143"/>
      <c r="U1000" s="143"/>
      <c r="V1000" s="143"/>
      <c r="W1000" s="143"/>
      <c r="X1000" s="143"/>
      <c r="Y1000" s="143"/>
      <c r="Z1000" s="143"/>
      <c r="AA1000" s="143"/>
    </row>
    <row r="1001" spans="1:27" x14ac:dyDescent="0.25">
      <c r="A1001" s="70">
        <f>'SlNr für Antrag §24a'!B997</f>
        <v>54119</v>
      </c>
      <c r="B1001" s="70" t="str">
        <f>'SlNr für Antrag §24a'!C997</f>
        <v/>
      </c>
      <c r="C1001" s="70" t="str">
        <f>IF('SlNr für Antrag §24a'!D997&lt;&gt;"",'SlNr für Antrag §24a'!D997,"")</f>
        <v>g</v>
      </c>
      <c r="D1001" s="70" t="str">
        <f>'SlNr für Antrag §24a'!H997</f>
        <v>Hydrauliköle, halogenhaltig</v>
      </c>
      <c r="E1001" s="70" t="str">
        <f>'SlNr für Antrag §24a'!I997</f>
        <v xml:space="preserve"> </v>
      </c>
      <c r="F1001" s="69" t="str">
        <f>IF(AND('SlNr für Antrag §24a'!S997="x",'SlNr für Antrag §24a'!T997="x"),'SlNr für Antrag §24a'!U997,IF('SlNr für Antrag §24a'!S997="x","--",IF('SlNr für Antrag §24a'!T997="x",'SlNr für Antrag §24a'!U997,"**")))</f>
        <v>**</v>
      </c>
      <c r="G1001" s="69" t="str">
        <f>(IF('SlNr für Antrag §24a'!AL997&lt;&gt;"",'SlNr für Antrag §24a'!AL997&amp;K1001,IF(K1001&lt;&gt;"",K1001,IF('SlNr für Antrag §24a'!V997="X","?","**"))))</f>
        <v>**</v>
      </c>
      <c r="H1001" s="131"/>
      <c r="I1001" s="124"/>
      <c r="J1001" s="118">
        <f>'SlNr für Antrag §24a'!AM997</f>
        <v>0</v>
      </c>
      <c r="K1001" s="121"/>
      <c r="L1001" s="121" t="str">
        <f>'SlNr für Antrag §24a'!AT997</f>
        <v>Ja</v>
      </c>
      <c r="M1001" s="161" t="str">
        <f>'SlNr für Antrag §24a'!AV997</f>
        <v>-</v>
      </c>
      <c r="N1001" s="157" t="str">
        <f>IF('SlNr für Antrag §24a'!AU997&gt;0,"Wird auto. genehmigt!","")</f>
        <v/>
      </c>
      <c r="P1001" s="96" t="str">
        <f>'SlNr für Antrag §24a'!AP997</f>
        <v/>
      </c>
      <c r="R1001" s="143"/>
      <c r="S1001" s="143"/>
      <c r="T1001" s="143"/>
      <c r="U1001" s="143"/>
      <c r="V1001" s="143"/>
      <c r="W1001" s="143"/>
      <c r="X1001" s="143"/>
      <c r="Y1001" s="143"/>
      <c r="Z1001" s="143"/>
      <c r="AA1001" s="143"/>
    </row>
    <row r="1002" spans="1:27" x14ac:dyDescent="0.25">
      <c r="A1002" s="70">
        <f>'SlNr für Antrag §24a'!B998</f>
        <v>54120</v>
      </c>
      <c r="B1002" s="70" t="str">
        <f>'SlNr für Antrag §24a'!C998</f>
        <v/>
      </c>
      <c r="C1002" s="70" t="str">
        <f>IF('SlNr für Antrag §24a'!D998&lt;&gt;"",'SlNr für Antrag §24a'!D998,"")</f>
        <v>g</v>
      </c>
      <c r="D1002" s="70" t="str">
        <f>'SlNr für Antrag §24a'!H998</f>
        <v>Bremsflüssigkeit</v>
      </c>
      <c r="E1002" s="70" t="str">
        <f>'SlNr für Antrag §24a'!I998</f>
        <v xml:space="preserve"> </v>
      </c>
      <c r="F1002" s="69" t="str">
        <f>IF(AND('SlNr für Antrag §24a'!S998="x",'SlNr für Antrag §24a'!T998="x"),'SlNr für Antrag §24a'!U998,IF('SlNr für Antrag §24a'!S998="x","--",IF('SlNr für Antrag §24a'!T998="x",'SlNr für Antrag §24a'!U998,"**")))</f>
        <v>**</v>
      </c>
      <c r="G1002" s="69" t="str">
        <f>(IF('SlNr für Antrag §24a'!AL998&lt;&gt;"",'SlNr für Antrag §24a'!AL998&amp;K1002,IF(K1002&lt;&gt;"",K1002,IF('SlNr für Antrag §24a'!V998="X","?","**"))))</f>
        <v>**</v>
      </c>
      <c r="H1002" s="131"/>
      <c r="I1002" s="124"/>
      <c r="J1002" s="118">
        <f>'SlNr für Antrag §24a'!AM998</f>
        <v>0</v>
      </c>
      <c r="K1002" s="121"/>
      <c r="L1002" s="121" t="str">
        <f>'SlNr für Antrag §24a'!AT998</f>
        <v>Ja</v>
      </c>
      <c r="M1002" s="161" t="str">
        <f>'SlNr für Antrag §24a'!AV998</f>
        <v>-</v>
      </c>
      <c r="N1002" s="157" t="str">
        <f>IF('SlNr für Antrag §24a'!AU998&gt;0,"Wird auto. genehmigt!","")</f>
        <v/>
      </c>
      <c r="P1002" s="96" t="str">
        <f>'SlNr für Antrag §24a'!AP998</f>
        <v/>
      </c>
      <c r="R1002" s="143"/>
      <c r="S1002" s="143"/>
      <c r="T1002" s="143"/>
      <c r="U1002" s="143"/>
      <c r="V1002" s="143"/>
      <c r="W1002" s="143"/>
      <c r="X1002" s="143"/>
      <c r="Y1002" s="143"/>
      <c r="Z1002" s="143"/>
      <c r="AA1002" s="143"/>
    </row>
    <row r="1003" spans="1:27" x14ac:dyDescent="0.25">
      <c r="A1003" s="70">
        <f>'SlNr für Antrag §24a'!B999</f>
        <v>54122</v>
      </c>
      <c r="B1003" s="70" t="str">
        <f>'SlNr für Antrag §24a'!C999</f>
        <v/>
      </c>
      <c r="C1003" s="70" t="str">
        <f>IF('SlNr für Antrag §24a'!D999&lt;&gt;"",'SlNr für Antrag §24a'!D999,"")</f>
        <v>g</v>
      </c>
      <c r="D1003" s="70" t="str">
        <f>'SlNr für Antrag §24a'!H999</f>
        <v>Silikonöle</v>
      </c>
      <c r="E1003" s="70" t="str">
        <f>'SlNr für Antrag §24a'!I999</f>
        <v xml:space="preserve"> </v>
      </c>
      <c r="F1003" s="69" t="str">
        <f>IF(AND('SlNr für Antrag §24a'!S999="x",'SlNr für Antrag §24a'!T999="x"),'SlNr für Antrag §24a'!U999,IF('SlNr für Antrag §24a'!S999="x","--",IF('SlNr für Antrag §24a'!T999="x",'SlNr für Antrag §24a'!U999,"**")))</f>
        <v>**</v>
      </c>
      <c r="G1003" s="69" t="str">
        <f>(IF('SlNr für Antrag §24a'!AL999&lt;&gt;"",'SlNr für Antrag §24a'!AL999&amp;K1003,IF(K1003&lt;&gt;"",K1003,IF('SlNr für Antrag §24a'!V999="X","?","**"))))</f>
        <v>**</v>
      </c>
      <c r="H1003" s="131"/>
      <c r="I1003" s="124"/>
      <c r="J1003" s="118">
        <f>'SlNr für Antrag §24a'!AM999</f>
        <v>0</v>
      </c>
      <c r="K1003" s="121"/>
      <c r="L1003" s="121" t="str">
        <f>'SlNr für Antrag §24a'!AT999</f>
        <v>Ja</v>
      </c>
      <c r="M1003" s="161" t="str">
        <f>'SlNr für Antrag §24a'!AV999</f>
        <v>-</v>
      </c>
      <c r="N1003" s="157" t="str">
        <f>IF('SlNr für Antrag §24a'!AU999&gt;0,"Wird auto. genehmigt!","")</f>
        <v/>
      </c>
      <c r="P1003" s="96" t="str">
        <f>'SlNr für Antrag §24a'!AP999</f>
        <v/>
      </c>
      <c r="R1003" s="143"/>
      <c r="S1003" s="143"/>
      <c r="T1003" s="143"/>
      <c r="U1003" s="143"/>
      <c r="V1003" s="143"/>
      <c r="W1003" s="143"/>
      <c r="X1003" s="143"/>
      <c r="Y1003" s="143"/>
      <c r="Z1003" s="143"/>
      <c r="AA1003" s="143"/>
    </row>
    <row r="1004" spans="1:27" x14ac:dyDescent="0.25">
      <c r="A1004" s="70">
        <f>'SlNr für Antrag §24a'!B1000</f>
        <v>54122</v>
      </c>
      <c r="B1004" s="70" t="str">
        <f>'SlNr für Antrag §24a'!C1000</f>
        <v>88</v>
      </c>
      <c r="C1004" s="70" t="str">
        <f>IF('SlNr für Antrag §24a'!D1000&lt;&gt;"",'SlNr für Antrag §24a'!D1000,"")</f>
        <v/>
      </c>
      <c r="D1004" s="70" t="str">
        <f>'SlNr für Antrag §24a'!H1000</f>
        <v>Silikonöle</v>
      </c>
      <c r="E1004" s="70" t="str">
        <f>'SlNr für Antrag §24a'!I1000</f>
        <v>ausgestuft</v>
      </c>
      <c r="F1004" s="69" t="str">
        <f>IF(AND('SlNr für Antrag §24a'!S1000="x",'SlNr für Antrag §24a'!T1000="x"),'SlNr für Antrag §24a'!U1000,IF('SlNr für Antrag §24a'!S1000="x","--",IF('SlNr für Antrag §24a'!T1000="x",'SlNr für Antrag §24a'!U1000,"**")))</f>
        <v>**</v>
      </c>
      <c r="G1004" s="69" t="str">
        <f>(IF('SlNr für Antrag §24a'!AL1000&lt;&gt;"",'SlNr für Antrag §24a'!AL1000&amp;K1004,IF(K1004&lt;&gt;"",K1004,IF('SlNr für Antrag §24a'!V1000="X","?","**"))))</f>
        <v>**</v>
      </c>
      <c r="H1004" s="131"/>
      <c r="I1004" s="124"/>
      <c r="J1004" s="118">
        <f>'SlNr für Antrag §24a'!AM1000</f>
        <v>0</v>
      </c>
      <c r="K1004" s="121"/>
      <c r="L1004" s="121" t="str">
        <f>'SlNr für Antrag §24a'!AT1000</f>
        <v>Ja</v>
      </c>
      <c r="M1004" s="161" t="str">
        <f>'SlNr für Antrag §24a'!AV1000</f>
        <v>-</v>
      </c>
      <c r="N1004" s="157" t="str">
        <f>IF('SlNr für Antrag §24a'!AU1000&gt;0,"Wird auto. genehmigt!","")</f>
        <v/>
      </c>
      <c r="P1004" s="96" t="str">
        <f>'SlNr für Antrag §24a'!AP1000</f>
        <v/>
      </c>
      <c r="R1004" s="143"/>
      <c r="S1004" s="143"/>
      <c r="T1004" s="143"/>
      <c r="U1004" s="143"/>
      <c r="V1004" s="143"/>
      <c r="W1004" s="143"/>
      <c r="X1004" s="143"/>
      <c r="Y1004" s="143"/>
      <c r="Z1004" s="143"/>
      <c r="AA1004" s="143"/>
    </row>
    <row r="1005" spans="1:27" x14ac:dyDescent="0.25">
      <c r="A1005" s="70">
        <f>'SlNr für Antrag §24a'!B1001</f>
        <v>54201</v>
      </c>
      <c r="B1005" s="70" t="str">
        <f>'SlNr für Antrag §24a'!C1001</f>
        <v/>
      </c>
      <c r="C1005" s="70" t="str">
        <f>IF('SlNr für Antrag §24a'!D1001&lt;&gt;"",'SlNr für Antrag §24a'!D1001,"")</f>
        <v>g</v>
      </c>
      <c r="D1005" s="70" t="str">
        <f>'SlNr für Antrag §24a'!H1001</f>
        <v>Ölgatsch</v>
      </c>
      <c r="E1005" s="70" t="str">
        <f>'SlNr für Antrag §24a'!I1001</f>
        <v xml:space="preserve"> </v>
      </c>
      <c r="F1005" s="69" t="str">
        <f>IF(AND('SlNr für Antrag §24a'!S1001="x",'SlNr für Antrag §24a'!T1001="x"),'SlNr für Antrag §24a'!U1001,IF('SlNr für Antrag §24a'!S1001="x","--",IF('SlNr für Antrag §24a'!T1001="x",'SlNr für Antrag §24a'!U1001,"**")))</f>
        <v>**</v>
      </c>
      <c r="G1005" s="69" t="str">
        <f>(IF('SlNr für Antrag §24a'!AL1001&lt;&gt;"",'SlNr für Antrag §24a'!AL1001&amp;K1005,IF(K1005&lt;&gt;"",K1005,IF('SlNr für Antrag §24a'!V1001="X","?","**"))))</f>
        <v>**</v>
      </c>
      <c r="H1005" s="131"/>
      <c r="I1005" s="124"/>
      <c r="J1005" s="118">
        <f>'SlNr für Antrag §24a'!AM1001</f>
        <v>0</v>
      </c>
      <c r="K1005" s="121"/>
      <c r="L1005" s="121" t="str">
        <f>'SlNr für Antrag §24a'!AT1001</f>
        <v>Ja</v>
      </c>
      <c r="M1005" s="161" t="str">
        <f>'SlNr für Antrag §24a'!AV1001</f>
        <v>-</v>
      </c>
      <c r="N1005" s="157" t="str">
        <f>IF('SlNr für Antrag §24a'!AU1001&gt;0,"Wird auto. genehmigt!","")</f>
        <v/>
      </c>
      <c r="P1005" s="96" t="str">
        <f>'SlNr für Antrag §24a'!AP1001</f>
        <v/>
      </c>
      <c r="R1005" s="143"/>
      <c r="S1005" s="143"/>
      <c r="T1005" s="143"/>
      <c r="U1005" s="143"/>
      <c r="V1005" s="143"/>
      <c r="W1005" s="143"/>
      <c r="X1005" s="143"/>
      <c r="Y1005" s="143"/>
      <c r="Z1005" s="143"/>
      <c r="AA1005" s="143"/>
    </row>
    <row r="1006" spans="1:27" x14ac:dyDescent="0.25">
      <c r="A1006" s="70">
        <f>'SlNr für Antrag §24a'!B1002</f>
        <v>54201</v>
      </c>
      <c r="B1006" s="70" t="str">
        <f>'SlNr für Antrag §24a'!C1002</f>
        <v>88</v>
      </c>
      <c r="C1006" s="70" t="str">
        <f>IF('SlNr für Antrag §24a'!D1002&lt;&gt;"",'SlNr für Antrag §24a'!D1002,"")</f>
        <v/>
      </c>
      <c r="D1006" s="70" t="str">
        <f>'SlNr für Antrag §24a'!H1002</f>
        <v>Ölgatsch</v>
      </c>
      <c r="E1006" s="70" t="str">
        <f>'SlNr für Antrag §24a'!I1002</f>
        <v>ausgestuft</v>
      </c>
      <c r="F1006" s="69" t="str">
        <f>IF(AND('SlNr für Antrag §24a'!S1002="x",'SlNr für Antrag §24a'!T1002="x"),'SlNr für Antrag §24a'!U1002,IF('SlNr für Antrag §24a'!S1002="x","--",IF('SlNr für Antrag §24a'!T1002="x",'SlNr für Antrag §24a'!U1002,"**")))</f>
        <v>**</v>
      </c>
      <c r="G1006" s="69" t="str">
        <f>(IF('SlNr für Antrag §24a'!AL1002&lt;&gt;"",'SlNr für Antrag §24a'!AL1002&amp;K1006,IF(K1006&lt;&gt;"",K1006,IF('SlNr für Antrag §24a'!V1002="X","?","**"))))</f>
        <v>**</v>
      </c>
      <c r="H1006" s="131"/>
      <c r="I1006" s="124"/>
      <c r="J1006" s="118">
        <f>'SlNr für Antrag §24a'!AM1002</f>
        <v>0</v>
      </c>
      <c r="K1006" s="121"/>
      <c r="L1006" s="121" t="str">
        <f>'SlNr für Antrag §24a'!AT1002</f>
        <v>Ja</v>
      </c>
      <c r="M1006" s="161" t="str">
        <f>'SlNr für Antrag §24a'!AV1002</f>
        <v>-</v>
      </c>
      <c r="N1006" s="157" t="str">
        <f>IF('SlNr für Antrag §24a'!AU1002&gt;0,"Wird auto. genehmigt!","")</f>
        <v/>
      </c>
      <c r="P1006" s="96" t="str">
        <f>'SlNr für Antrag §24a'!AP1002</f>
        <v/>
      </c>
      <c r="R1006" s="143"/>
      <c r="S1006" s="143"/>
      <c r="T1006" s="143"/>
      <c r="U1006" s="143"/>
      <c r="V1006" s="143"/>
      <c r="W1006" s="143"/>
      <c r="X1006" s="143"/>
      <c r="Y1006" s="143"/>
      <c r="Z1006" s="143"/>
      <c r="AA1006" s="143"/>
    </row>
    <row r="1007" spans="1:27" x14ac:dyDescent="0.25">
      <c r="A1007" s="70">
        <f>'SlNr für Antrag §24a'!B1003</f>
        <v>54202</v>
      </c>
      <c r="B1007" s="70" t="str">
        <f>'SlNr für Antrag §24a'!C1003</f>
        <v/>
      </c>
      <c r="C1007" s="70" t="str">
        <f>IF('SlNr für Antrag §24a'!D1003&lt;&gt;"",'SlNr für Antrag §24a'!D1003,"")</f>
        <v>g</v>
      </c>
      <c r="D1007" s="70" t="str">
        <f>'SlNr für Antrag §24a'!H1003</f>
        <v>Fette</v>
      </c>
      <c r="E1007" s="70" t="str">
        <f>'SlNr für Antrag §24a'!I1003</f>
        <v xml:space="preserve"> </v>
      </c>
      <c r="F1007" s="69" t="str">
        <f>IF(AND('SlNr für Antrag §24a'!S1003="x",'SlNr für Antrag §24a'!T1003="x"),'SlNr für Antrag §24a'!U1003,IF('SlNr für Antrag §24a'!S1003="x","--",IF('SlNr für Antrag §24a'!T1003="x",'SlNr für Antrag §24a'!U1003,"**")))</f>
        <v>**</v>
      </c>
      <c r="G1007" s="69" t="str">
        <f>(IF('SlNr für Antrag §24a'!AL1003&lt;&gt;"",'SlNr für Antrag §24a'!AL1003&amp;K1007,IF(K1007&lt;&gt;"",K1007,IF('SlNr für Antrag §24a'!V1003="X","?","**"))))</f>
        <v>**</v>
      </c>
      <c r="H1007" s="131"/>
      <c r="I1007" s="124"/>
      <c r="J1007" s="118">
        <f>'SlNr für Antrag §24a'!AM1003</f>
        <v>0</v>
      </c>
      <c r="K1007" s="121"/>
      <c r="L1007" s="121" t="str">
        <f>'SlNr für Antrag §24a'!AT1003</f>
        <v>Ja</v>
      </c>
      <c r="M1007" s="161" t="str">
        <f>'SlNr für Antrag §24a'!AV1003</f>
        <v>-</v>
      </c>
      <c r="N1007" s="157" t="str">
        <f>IF('SlNr für Antrag §24a'!AU1003&gt;0,"Wird auto. genehmigt!","")</f>
        <v/>
      </c>
      <c r="P1007" s="96" t="str">
        <f>'SlNr für Antrag §24a'!AP1003</f>
        <v/>
      </c>
      <c r="R1007" s="143"/>
      <c r="S1007" s="143"/>
      <c r="T1007" s="143"/>
      <c r="U1007" s="143"/>
      <c r="V1007" s="143"/>
      <c r="W1007" s="143"/>
      <c r="X1007" s="143"/>
      <c r="Y1007" s="143"/>
      <c r="Z1007" s="143"/>
      <c r="AA1007" s="143"/>
    </row>
    <row r="1008" spans="1:27" x14ac:dyDescent="0.25">
      <c r="A1008" s="70">
        <f>'SlNr für Antrag §24a'!B1004</f>
        <v>54202</v>
      </c>
      <c r="B1008" s="70" t="str">
        <f>'SlNr für Antrag §24a'!C1004</f>
        <v>88</v>
      </c>
      <c r="C1008" s="70" t="str">
        <f>IF('SlNr für Antrag §24a'!D1004&lt;&gt;"",'SlNr für Antrag §24a'!D1004,"")</f>
        <v/>
      </c>
      <c r="D1008" s="70" t="str">
        <f>'SlNr für Antrag §24a'!H1004</f>
        <v>Fette</v>
      </c>
      <c r="E1008" s="70" t="str">
        <f>'SlNr für Antrag §24a'!I1004</f>
        <v>ausgestuft</v>
      </c>
      <c r="F1008" s="69" t="str">
        <f>IF(AND('SlNr für Antrag §24a'!S1004="x",'SlNr für Antrag §24a'!T1004="x"),'SlNr für Antrag §24a'!U1004,IF('SlNr für Antrag §24a'!S1004="x","--",IF('SlNr für Antrag §24a'!T1004="x",'SlNr für Antrag §24a'!U1004,"**")))</f>
        <v>**</v>
      </c>
      <c r="G1008" s="69" t="str">
        <f>(IF('SlNr für Antrag §24a'!AL1004&lt;&gt;"",'SlNr für Antrag §24a'!AL1004&amp;K1008,IF(K1008&lt;&gt;"",K1008,IF('SlNr für Antrag §24a'!V1004="X","?","**"))))</f>
        <v>**</v>
      </c>
      <c r="H1008" s="131"/>
      <c r="I1008" s="124"/>
      <c r="J1008" s="118">
        <f>'SlNr für Antrag §24a'!AM1004</f>
        <v>0</v>
      </c>
      <c r="K1008" s="121"/>
      <c r="L1008" s="121" t="str">
        <f>'SlNr für Antrag §24a'!AT1004</f>
        <v>Ja</v>
      </c>
      <c r="M1008" s="161" t="str">
        <f>'SlNr für Antrag §24a'!AV1004</f>
        <v>-</v>
      </c>
      <c r="N1008" s="157" t="str">
        <f>IF('SlNr für Antrag §24a'!AU1004&gt;0,"Wird auto. genehmigt!","")</f>
        <v/>
      </c>
      <c r="P1008" s="96" t="str">
        <f>'SlNr für Antrag §24a'!AP1004</f>
        <v/>
      </c>
      <c r="R1008" s="143"/>
      <c r="S1008" s="143"/>
      <c r="T1008" s="143"/>
      <c r="U1008" s="143"/>
      <c r="V1008" s="143"/>
      <c r="W1008" s="143"/>
      <c r="X1008" s="143"/>
      <c r="Y1008" s="143"/>
      <c r="Z1008" s="143"/>
      <c r="AA1008" s="143"/>
    </row>
    <row r="1009" spans="1:27" x14ac:dyDescent="0.25">
      <c r="A1009" s="70">
        <f>'SlNr für Antrag §24a'!B1005</f>
        <v>54204</v>
      </c>
      <c r="B1009" s="70" t="str">
        <f>'SlNr für Antrag §24a'!C1005</f>
        <v/>
      </c>
      <c r="C1009" s="70" t="str">
        <f>IF('SlNr für Antrag §24a'!D1005&lt;&gt;"",'SlNr für Antrag §24a'!D1005,"")</f>
        <v>g</v>
      </c>
      <c r="D1009" s="70" t="str">
        <f>'SlNr für Antrag §24a'!H1005</f>
        <v>Fettsäurerückstände (aus Mineralöl)</v>
      </c>
      <c r="E1009" s="70" t="str">
        <f>'SlNr für Antrag §24a'!I1005</f>
        <v xml:space="preserve"> </v>
      </c>
      <c r="F1009" s="69" t="str">
        <f>IF(AND('SlNr für Antrag §24a'!S1005="x",'SlNr für Antrag §24a'!T1005="x"),'SlNr für Antrag §24a'!U1005,IF('SlNr für Antrag §24a'!S1005="x","--",IF('SlNr für Antrag §24a'!T1005="x",'SlNr für Antrag §24a'!U1005,"**")))</f>
        <v>**</v>
      </c>
      <c r="G1009" s="69" t="str">
        <f>(IF('SlNr für Antrag §24a'!AL1005&lt;&gt;"",'SlNr für Antrag §24a'!AL1005&amp;K1009,IF(K1009&lt;&gt;"",K1009,IF('SlNr für Antrag §24a'!V1005="X","?","**"))))</f>
        <v>**</v>
      </c>
      <c r="H1009" s="131"/>
      <c r="I1009" s="124"/>
      <c r="J1009" s="118">
        <f>'SlNr für Antrag §24a'!AM1005</f>
        <v>0</v>
      </c>
      <c r="K1009" s="121"/>
      <c r="L1009" s="121" t="str">
        <f>'SlNr für Antrag §24a'!AT1005</f>
        <v>Ja</v>
      </c>
      <c r="M1009" s="161" t="str">
        <f>'SlNr für Antrag §24a'!AV1005</f>
        <v>-</v>
      </c>
      <c r="N1009" s="157" t="str">
        <f>IF('SlNr für Antrag §24a'!AU1005&gt;0,"Wird auto. genehmigt!","")</f>
        <v/>
      </c>
      <c r="P1009" s="96" t="str">
        <f>'SlNr für Antrag §24a'!AP1005</f>
        <v/>
      </c>
      <c r="R1009" s="143"/>
      <c r="S1009" s="143"/>
      <c r="T1009" s="143"/>
      <c r="U1009" s="143"/>
      <c r="V1009" s="143"/>
      <c r="W1009" s="143"/>
      <c r="X1009" s="143"/>
      <c r="Y1009" s="143"/>
      <c r="Z1009" s="143"/>
      <c r="AA1009" s="143"/>
    </row>
    <row r="1010" spans="1:27" x14ac:dyDescent="0.25">
      <c r="A1010" s="70">
        <f>'SlNr für Antrag §24a'!B1006</f>
        <v>54204</v>
      </c>
      <c r="B1010" s="70" t="str">
        <f>'SlNr für Antrag §24a'!C1006</f>
        <v>88</v>
      </c>
      <c r="C1010" s="70" t="str">
        <f>IF('SlNr für Antrag §24a'!D1006&lt;&gt;"",'SlNr für Antrag §24a'!D1006,"")</f>
        <v/>
      </c>
      <c r="D1010" s="70" t="str">
        <f>'SlNr für Antrag §24a'!H1006</f>
        <v>Fettsäurerückstände (aus Mineralöl)</v>
      </c>
      <c r="E1010" s="70" t="str">
        <f>'SlNr für Antrag §24a'!I1006</f>
        <v>ausgestuft</v>
      </c>
      <c r="F1010" s="69" t="str">
        <f>IF(AND('SlNr für Antrag §24a'!S1006="x",'SlNr für Antrag §24a'!T1006="x"),'SlNr für Antrag §24a'!U1006,IF('SlNr für Antrag §24a'!S1006="x","--",IF('SlNr für Antrag §24a'!T1006="x",'SlNr für Antrag §24a'!U1006,"**")))</f>
        <v>**</v>
      </c>
      <c r="G1010" s="69" t="str">
        <f>(IF('SlNr für Antrag §24a'!AL1006&lt;&gt;"",'SlNr für Antrag §24a'!AL1006&amp;K1010,IF(K1010&lt;&gt;"",K1010,IF('SlNr für Antrag §24a'!V1006="X","?","**"))))</f>
        <v>**</v>
      </c>
      <c r="H1010" s="131"/>
      <c r="I1010" s="124"/>
      <c r="J1010" s="118">
        <f>'SlNr für Antrag §24a'!AM1006</f>
        <v>0</v>
      </c>
      <c r="K1010" s="121"/>
      <c r="L1010" s="121" t="str">
        <f>'SlNr für Antrag §24a'!AT1006</f>
        <v>Ja</v>
      </c>
      <c r="M1010" s="161" t="str">
        <f>'SlNr für Antrag §24a'!AV1006</f>
        <v>-</v>
      </c>
      <c r="N1010" s="157" t="str">
        <f>IF('SlNr für Antrag §24a'!AU1006&gt;0,"Wird auto. genehmigt!","")</f>
        <v/>
      </c>
      <c r="P1010" s="96" t="str">
        <f>'SlNr für Antrag §24a'!AP1006</f>
        <v/>
      </c>
      <c r="R1010" s="143"/>
      <c r="S1010" s="143"/>
      <c r="T1010" s="143"/>
      <c r="U1010" s="143"/>
      <c r="V1010" s="143"/>
      <c r="W1010" s="143"/>
      <c r="X1010" s="143"/>
      <c r="Y1010" s="143"/>
      <c r="Z1010" s="143"/>
      <c r="AA1010" s="143"/>
    </row>
    <row r="1011" spans="1:27" x14ac:dyDescent="0.25">
      <c r="A1011" s="70">
        <f>'SlNr für Antrag §24a'!B1007</f>
        <v>54205</v>
      </c>
      <c r="B1011" s="70" t="str">
        <f>'SlNr für Antrag §24a'!C1007</f>
        <v/>
      </c>
      <c r="C1011" s="70" t="str">
        <f>IF('SlNr für Antrag §24a'!D1007&lt;&gt;"",'SlNr für Antrag §24a'!D1007,"")</f>
        <v>g</v>
      </c>
      <c r="D1011" s="70" t="str">
        <f>'SlNr für Antrag §24a'!H1007</f>
        <v>Stearinpech</v>
      </c>
      <c r="E1011" s="70" t="str">
        <f>'SlNr für Antrag §24a'!I1007</f>
        <v xml:space="preserve"> </v>
      </c>
      <c r="F1011" s="69" t="str">
        <f>IF(AND('SlNr für Antrag §24a'!S1007="x",'SlNr für Antrag §24a'!T1007="x"),'SlNr für Antrag §24a'!U1007,IF('SlNr für Antrag §24a'!S1007="x","--",IF('SlNr für Antrag §24a'!T1007="x",'SlNr für Antrag §24a'!U1007,"**")))</f>
        <v>**</v>
      </c>
      <c r="G1011" s="69" t="str">
        <f>(IF('SlNr für Antrag §24a'!AL1007&lt;&gt;"",'SlNr für Antrag §24a'!AL1007&amp;K1011,IF(K1011&lt;&gt;"",K1011,IF('SlNr für Antrag §24a'!V1007="X","?","**"))))</f>
        <v>**</v>
      </c>
      <c r="H1011" s="131"/>
      <c r="I1011" s="124"/>
      <c r="J1011" s="118">
        <f>'SlNr für Antrag §24a'!AM1007</f>
        <v>0</v>
      </c>
      <c r="K1011" s="121"/>
      <c r="L1011" s="121" t="str">
        <f>'SlNr für Antrag §24a'!AT1007</f>
        <v>Ja</v>
      </c>
      <c r="M1011" s="161" t="str">
        <f>'SlNr für Antrag §24a'!AV1007</f>
        <v>-</v>
      </c>
      <c r="N1011" s="157" t="str">
        <f>IF('SlNr für Antrag §24a'!AU1007&gt;0,"Wird auto. genehmigt!","")</f>
        <v/>
      </c>
      <c r="P1011" s="96" t="str">
        <f>'SlNr für Antrag §24a'!AP1007</f>
        <v/>
      </c>
      <c r="R1011" s="143"/>
      <c r="S1011" s="143"/>
      <c r="T1011" s="143"/>
      <c r="U1011" s="143"/>
      <c r="V1011" s="143"/>
      <c r="W1011" s="143"/>
      <c r="X1011" s="143"/>
      <c r="Y1011" s="143"/>
      <c r="Z1011" s="143"/>
      <c r="AA1011" s="143"/>
    </row>
    <row r="1012" spans="1:27" x14ac:dyDescent="0.25">
      <c r="A1012" s="70">
        <f>'SlNr für Antrag §24a'!B1008</f>
        <v>54205</v>
      </c>
      <c r="B1012" s="70" t="str">
        <f>'SlNr für Antrag §24a'!C1008</f>
        <v>88</v>
      </c>
      <c r="C1012" s="70" t="str">
        <f>IF('SlNr für Antrag §24a'!D1008&lt;&gt;"",'SlNr für Antrag §24a'!D1008,"")</f>
        <v/>
      </c>
      <c r="D1012" s="70" t="str">
        <f>'SlNr für Antrag §24a'!H1008</f>
        <v>Stearinpech</v>
      </c>
      <c r="E1012" s="70" t="str">
        <f>'SlNr für Antrag §24a'!I1008</f>
        <v>ausgestuft</v>
      </c>
      <c r="F1012" s="69" t="str">
        <f>IF(AND('SlNr für Antrag §24a'!S1008="x",'SlNr für Antrag §24a'!T1008="x"),'SlNr für Antrag §24a'!U1008,IF('SlNr für Antrag §24a'!S1008="x","--",IF('SlNr für Antrag §24a'!T1008="x",'SlNr für Antrag §24a'!U1008,"**")))</f>
        <v>**</v>
      </c>
      <c r="G1012" s="69" t="str">
        <f>(IF('SlNr für Antrag §24a'!AL1008&lt;&gt;"",'SlNr für Antrag §24a'!AL1008&amp;K1012,IF(K1012&lt;&gt;"",K1012,IF('SlNr für Antrag §24a'!V1008="X","?","**"))))</f>
        <v>**</v>
      </c>
      <c r="H1012" s="131"/>
      <c r="I1012" s="124"/>
      <c r="J1012" s="118">
        <f>'SlNr für Antrag §24a'!AM1008</f>
        <v>0</v>
      </c>
      <c r="K1012" s="121"/>
      <c r="L1012" s="121" t="str">
        <f>'SlNr für Antrag §24a'!AT1008</f>
        <v>Ja</v>
      </c>
      <c r="M1012" s="161" t="str">
        <f>'SlNr für Antrag §24a'!AV1008</f>
        <v>-</v>
      </c>
      <c r="N1012" s="157" t="str">
        <f>IF('SlNr für Antrag §24a'!AU1008&gt;0,"Wird auto. genehmigt!","")</f>
        <v/>
      </c>
      <c r="P1012" s="96" t="str">
        <f>'SlNr für Antrag §24a'!AP1008</f>
        <v/>
      </c>
      <c r="R1012" s="143"/>
      <c r="S1012" s="143"/>
      <c r="T1012" s="143"/>
      <c r="U1012" s="143"/>
      <c r="V1012" s="143"/>
      <c r="W1012" s="143"/>
      <c r="X1012" s="143"/>
      <c r="Y1012" s="143"/>
      <c r="Z1012" s="143"/>
      <c r="AA1012" s="143"/>
    </row>
    <row r="1013" spans="1:27" x14ac:dyDescent="0.25">
      <c r="A1013" s="70">
        <f>'SlNr für Antrag §24a'!B1009</f>
        <v>54206</v>
      </c>
      <c r="B1013" s="70" t="str">
        <f>'SlNr für Antrag §24a'!C1009</f>
        <v/>
      </c>
      <c r="C1013" s="70" t="str">
        <f>IF('SlNr für Antrag §24a'!D1009&lt;&gt;"",'SlNr für Antrag §24a'!D1009,"")</f>
        <v>g</v>
      </c>
      <c r="D1013" s="70" t="str">
        <f>'SlNr für Antrag §24a'!H1009</f>
        <v>Metallseifen</v>
      </c>
      <c r="E1013" s="70" t="str">
        <f>'SlNr für Antrag §24a'!I1009</f>
        <v xml:space="preserve"> </v>
      </c>
      <c r="F1013" s="69" t="str">
        <f>IF(AND('SlNr für Antrag §24a'!S1009="x",'SlNr für Antrag §24a'!T1009="x"),'SlNr für Antrag §24a'!U1009,IF('SlNr für Antrag §24a'!S1009="x","--",IF('SlNr für Antrag §24a'!T1009="x",'SlNr für Antrag §24a'!U1009,"**")))</f>
        <v>**</v>
      </c>
      <c r="G1013" s="69" t="str">
        <f>(IF('SlNr für Antrag §24a'!AL1009&lt;&gt;"",'SlNr für Antrag §24a'!AL1009&amp;K1013,IF(K1013&lt;&gt;"",K1013,IF('SlNr für Antrag §24a'!V1009="X","?","**"))))</f>
        <v>**</v>
      </c>
      <c r="H1013" s="131"/>
      <c r="I1013" s="124"/>
      <c r="J1013" s="118">
        <f>'SlNr für Antrag §24a'!AM1009</f>
        <v>0</v>
      </c>
      <c r="K1013" s="121"/>
      <c r="L1013" s="121" t="str">
        <f>'SlNr für Antrag §24a'!AT1009</f>
        <v>Ja</v>
      </c>
      <c r="M1013" s="161" t="str">
        <f>'SlNr für Antrag §24a'!AV1009</f>
        <v>-</v>
      </c>
      <c r="N1013" s="157" t="str">
        <f>IF('SlNr für Antrag §24a'!AU1009&gt;0,"Wird auto. genehmigt!","")</f>
        <v/>
      </c>
      <c r="P1013" s="96" t="str">
        <f>'SlNr für Antrag §24a'!AP1009</f>
        <v/>
      </c>
      <c r="R1013" s="143"/>
      <c r="S1013" s="143"/>
      <c r="T1013" s="143"/>
      <c r="U1013" s="143"/>
      <c r="V1013" s="143"/>
      <c r="W1013" s="143"/>
      <c r="X1013" s="143"/>
      <c r="Y1013" s="143"/>
      <c r="Z1013" s="143"/>
      <c r="AA1013" s="143"/>
    </row>
    <row r="1014" spans="1:27" x14ac:dyDescent="0.25">
      <c r="A1014" s="70">
        <f>'SlNr für Antrag §24a'!B1010</f>
        <v>54206</v>
      </c>
      <c r="B1014" s="70" t="str">
        <f>'SlNr für Antrag §24a'!C1010</f>
        <v>88</v>
      </c>
      <c r="C1014" s="70" t="str">
        <f>IF('SlNr für Antrag §24a'!D1010&lt;&gt;"",'SlNr für Antrag §24a'!D1010,"")</f>
        <v/>
      </c>
      <c r="D1014" s="70" t="str">
        <f>'SlNr für Antrag §24a'!H1010</f>
        <v>Metallseifen</v>
      </c>
      <c r="E1014" s="70" t="str">
        <f>'SlNr für Antrag §24a'!I1010</f>
        <v>ausgestuft</v>
      </c>
      <c r="F1014" s="69" t="str">
        <f>IF(AND('SlNr für Antrag §24a'!S1010="x",'SlNr für Antrag §24a'!T1010="x"),'SlNr für Antrag §24a'!U1010,IF('SlNr für Antrag §24a'!S1010="x","--",IF('SlNr für Antrag §24a'!T1010="x",'SlNr für Antrag §24a'!U1010,"**")))</f>
        <v>**</v>
      </c>
      <c r="G1014" s="69" t="str">
        <f>(IF('SlNr für Antrag §24a'!AL1010&lt;&gt;"",'SlNr für Antrag §24a'!AL1010&amp;K1014,IF(K1014&lt;&gt;"",K1014,IF('SlNr für Antrag §24a'!V1010="X","?","**"))))</f>
        <v>**</v>
      </c>
      <c r="H1014" s="131"/>
      <c r="I1014" s="124"/>
      <c r="J1014" s="118">
        <f>'SlNr für Antrag §24a'!AM1010</f>
        <v>0</v>
      </c>
      <c r="K1014" s="121"/>
      <c r="L1014" s="121" t="str">
        <f>'SlNr für Antrag §24a'!AT1010</f>
        <v>Ja</v>
      </c>
      <c r="M1014" s="161" t="str">
        <f>'SlNr für Antrag §24a'!AV1010</f>
        <v>-</v>
      </c>
      <c r="N1014" s="157" t="str">
        <f>IF('SlNr für Antrag §24a'!AU1010&gt;0,"Wird auto. genehmigt!","")</f>
        <v/>
      </c>
      <c r="P1014" s="96" t="str">
        <f>'SlNr für Antrag §24a'!AP1010</f>
        <v/>
      </c>
      <c r="R1014" s="143"/>
      <c r="S1014" s="143"/>
      <c r="T1014" s="143"/>
      <c r="U1014" s="143"/>
      <c r="V1014" s="143"/>
      <c r="W1014" s="143"/>
      <c r="X1014" s="143"/>
      <c r="Y1014" s="143"/>
      <c r="Z1014" s="143"/>
      <c r="AA1014" s="143"/>
    </row>
    <row r="1015" spans="1:27" x14ac:dyDescent="0.25">
      <c r="A1015" s="70">
        <f>'SlNr für Antrag §24a'!B1011</f>
        <v>54207</v>
      </c>
      <c r="B1015" s="70" t="str">
        <f>'SlNr für Antrag §24a'!C1011</f>
        <v/>
      </c>
      <c r="C1015" s="70" t="str">
        <f>IF('SlNr für Antrag §24a'!D1011&lt;&gt;"",'SlNr für Antrag §24a'!D1011,"")</f>
        <v/>
      </c>
      <c r="D1015" s="70" t="str">
        <f>'SlNr für Antrag §24a'!H1011</f>
        <v>Wachse (aus Mineralöl)</v>
      </c>
      <c r="E1015" s="70" t="str">
        <f>'SlNr für Antrag §24a'!I1011</f>
        <v xml:space="preserve"> </v>
      </c>
      <c r="F1015" s="69" t="str">
        <f>IF(AND('SlNr für Antrag §24a'!S1011="x",'SlNr für Antrag §24a'!T1011="x"),'SlNr für Antrag §24a'!U1011,IF('SlNr für Antrag §24a'!S1011="x","--",IF('SlNr für Antrag §24a'!T1011="x",'SlNr für Antrag §24a'!U1011,"**")))</f>
        <v>--</v>
      </c>
      <c r="G1015" s="69" t="str">
        <f>(IF('SlNr für Antrag §24a'!AL1011&lt;&gt;"",'SlNr für Antrag §24a'!AL1011&amp;K1015,IF(K1015&lt;&gt;"",K1015,IF('SlNr für Antrag §24a'!V1011="X","?","**"))))</f>
        <v>**</v>
      </c>
      <c r="H1015" s="131"/>
      <c r="I1015" s="124"/>
      <c r="J1015" s="118">
        <f>'SlNr für Antrag §24a'!AM1011</f>
        <v>0</v>
      </c>
      <c r="K1015" s="121"/>
      <c r="L1015" s="121" t="str">
        <f>'SlNr für Antrag §24a'!AT1011</f>
        <v>Nein</v>
      </c>
      <c r="M1015" s="161" t="str">
        <f>'SlNr für Antrag §24a'!AV1011</f>
        <v>-</v>
      </c>
      <c r="N1015" s="157" t="str">
        <f>IF('SlNr für Antrag §24a'!AU1011&gt;0,"Wird auto. genehmigt!","")</f>
        <v/>
      </c>
      <c r="P1015" s="96" t="str">
        <f>'SlNr für Antrag §24a'!AP1011</f>
        <v>X</v>
      </c>
      <c r="R1015" s="143"/>
      <c r="S1015" s="143"/>
      <c r="T1015" s="143"/>
      <c r="U1015" s="143"/>
      <c r="V1015" s="143"/>
      <c r="W1015" s="143"/>
      <c r="X1015" s="143"/>
      <c r="Y1015" s="143"/>
      <c r="Z1015" s="143"/>
      <c r="AA1015" s="143"/>
    </row>
    <row r="1016" spans="1:27" x14ac:dyDescent="0.25">
      <c r="A1016" s="70">
        <f>'SlNr für Antrag §24a'!B1012</f>
        <v>54207</v>
      </c>
      <c r="B1016" s="70" t="str">
        <f>'SlNr für Antrag §24a'!C1012</f>
        <v>77</v>
      </c>
      <c r="C1016" s="70" t="str">
        <f>IF('SlNr für Antrag §24a'!D1012&lt;&gt;"",'SlNr für Antrag §24a'!D1012,"")</f>
        <v>g</v>
      </c>
      <c r="D1016" s="70" t="str">
        <f>'SlNr für Antrag §24a'!H1012</f>
        <v>Wachse (aus Mineralöl)</v>
      </c>
      <c r="E1016" s="70" t="str">
        <f>'SlNr für Antrag §24a'!I1012</f>
        <v>gefährlich kontaminiert</v>
      </c>
      <c r="F1016" s="69" t="str">
        <f>IF(AND('SlNr für Antrag §24a'!S1012="x",'SlNr für Antrag §24a'!T1012="x"),'SlNr für Antrag §24a'!U1012,IF('SlNr für Antrag §24a'!S1012="x","--",IF('SlNr für Antrag §24a'!T1012="x",'SlNr für Antrag §24a'!U1012,"**")))</f>
        <v>**</v>
      </c>
      <c r="G1016" s="69" t="str">
        <f>(IF('SlNr für Antrag §24a'!AL1012&lt;&gt;"",'SlNr für Antrag §24a'!AL1012&amp;K1016,IF(K1016&lt;&gt;"",K1016,IF('SlNr für Antrag §24a'!V1012="X","?","**"))))</f>
        <v>**</v>
      </c>
      <c r="H1016" s="131"/>
      <c r="I1016" s="124"/>
      <c r="J1016" s="118">
        <f>'SlNr für Antrag §24a'!AM1012</f>
        <v>0</v>
      </c>
      <c r="K1016" s="121"/>
      <c r="L1016" s="121" t="str">
        <f>'SlNr für Antrag §24a'!AT1012</f>
        <v>Ja</v>
      </c>
      <c r="M1016" s="161" t="str">
        <f>'SlNr für Antrag §24a'!AV1012</f>
        <v>-</v>
      </c>
      <c r="N1016" s="157" t="str">
        <f>IF('SlNr für Antrag §24a'!AU1012&gt;0,"Wird auto. genehmigt!","")</f>
        <v/>
      </c>
      <c r="P1016" s="96" t="str">
        <f>'SlNr für Antrag §24a'!AP1012</f>
        <v/>
      </c>
      <c r="R1016" s="143"/>
      <c r="S1016" s="143"/>
      <c r="T1016" s="143"/>
      <c r="U1016" s="143"/>
      <c r="V1016" s="143"/>
      <c r="W1016" s="143"/>
      <c r="X1016" s="143"/>
      <c r="Y1016" s="143"/>
      <c r="Z1016" s="143"/>
      <c r="AA1016" s="143"/>
    </row>
    <row r="1017" spans="1:27" ht="22.8" x14ac:dyDescent="0.25">
      <c r="A1017" s="70">
        <f>'SlNr für Antrag §24a'!B1013</f>
        <v>54401</v>
      </c>
      <c r="B1017" s="70" t="str">
        <f>'SlNr für Antrag §24a'!C1013</f>
        <v/>
      </c>
      <c r="C1017" s="70" t="str">
        <f>IF('SlNr für Antrag §24a'!D1013&lt;&gt;"",'SlNr für Antrag §24a'!D1013,"")</f>
        <v>g</v>
      </c>
      <c r="D1017" s="70" t="str">
        <f>'SlNr für Antrag §24a'!H1013</f>
        <v>synthetische Kühl- und Schmiermittel</v>
      </c>
      <c r="E1017" s="70" t="str">
        <f>'SlNr für Antrag §24a'!I1013</f>
        <v xml:space="preserve"> </v>
      </c>
      <c r="F1017" s="69" t="str">
        <f>IF(AND('SlNr für Antrag §24a'!S1013="x",'SlNr für Antrag §24a'!T1013="x"),'SlNr für Antrag §24a'!U1013,IF('SlNr für Antrag §24a'!S1013="x","--",IF('SlNr für Antrag §24a'!T1013="x",'SlNr für Antrag §24a'!U1013,"**")))</f>
        <v>**</v>
      </c>
      <c r="G1017" s="69" t="str">
        <f>(IF('SlNr für Antrag §24a'!AL1013&lt;&gt;"",'SlNr für Antrag §24a'!AL1013&amp;K1017,IF(K1017&lt;&gt;"",K1017,IF('SlNr für Antrag §24a'!V1013="X","?","**"))))</f>
        <v>**</v>
      </c>
      <c r="H1017" s="131"/>
      <c r="I1017" s="124"/>
      <c r="J1017" s="118">
        <f>'SlNr für Antrag §24a'!AM1013</f>
        <v>0</v>
      </c>
      <c r="K1017" s="121"/>
      <c r="L1017" s="121" t="str">
        <f>'SlNr für Antrag §24a'!AT1013</f>
        <v>Ja</v>
      </c>
      <c r="M1017" s="161" t="str">
        <f>'SlNr für Antrag §24a'!AV1013</f>
        <v>-</v>
      </c>
      <c r="N1017" s="157" t="str">
        <f>IF('SlNr für Antrag §24a'!AU1013&gt;0,"Wird auto. genehmigt!","")</f>
        <v/>
      </c>
      <c r="P1017" s="96" t="str">
        <f>'SlNr für Antrag §24a'!AP1013</f>
        <v/>
      </c>
      <c r="R1017" s="143"/>
      <c r="S1017" s="143"/>
      <c r="T1017" s="143"/>
      <c r="U1017" s="143"/>
      <c r="V1017" s="143"/>
      <c r="W1017" s="143"/>
      <c r="X1017" s="143"/>
      <c r="Y1017" s="143"/>
      <c r="Z1017" s="143"/>
      <c r="AA1017" s="143"/>
    </row>
    <row r="1018" spans="1:27" ht="22.8" x14ac:dyDescent="0.25">
      <c r="A1018" s="70">
        <f>'SlNr für Antrag §24a'!B1014</f>
        <v>54401</v>
      </c>
      <c r="B1018" s="70" t="str">
        <f>'SlNr für Antrag §24a'!C1014</f>
        <v>88</v>
      </c>
      <c r="C1018" s="70" t="str">
        <f>IF('SlNr für Antrag §24a'!D1014&lt;&gt;"",'SlNr für Antrag §24a'!D1014,"")</f>
        <v/>
      </c>
      <c r="D1018" s="70" t="str">
        <f>'SlNr für Antrag §24a'!H1014</f>
        <v>synthetische Kühl- und Schmiermittel</v>
      </c>
      <c r="E1018" s="70" t="str">
        <f>'SlNr für Antrag §24a'!I1014</f>
        <v>ausgestuft</v>
      </c>
      <c r="F1018" s="69" t="str">
        <f>IF(AND('SlNr für Antrag §24a'!S1014="x",'SlNr für Antrag §24a'!T1014="x"),'SlNr für Antrag §24a'!U1014,IF('SlNr für Antrag §24a'!S1014="x","--",IF('SlNr für Antrag §24a'!T1014="x",'SlNr für Antrag §24a'!U1014,"**")))</f>
        <v>**</v>
      </c>
      <c r="G1018" s="69" t="str">
        <f>(IF('SlNr für Antrag §24a'!AL1014&lt;&gt;"",'SlNr für Antrag §24a'!AL1014&amp;K1018,IF(K1018&lt;&gt;"",K1018,IF('SlNr für Antrag §24a'!V1014="X","?","**"))))</f>
        <v>**</v>
      </c>
      <c r="H1018" s="131"/>
      <c r="I1018" s="124"/>
      <c r="J1018" s="118">
        <f>'SlNr für Antrag §24a'!AM1014</f>
        <v>0</v>
      </c>
      <c r="K1018" s="121"/>
      <c r="L1018" s="121" t="str">
        <f>'SlNr für Antrag §24a'!AT1014</f>
        <v>Ja</v>
      </c>
      <c r="M1018" s="161" t="str">
        <f>'SlNr für Antrag §24a'!AV1014</f>
        <v>-</v>
      </c>
      <c r="N1018" s="157" t="str">
        <f>IF('SlNr für Antrag §24a'!AU1014&gt;0,"Wird auto. genehmigt!","")</f>
        <v/>
      </c>
      <c r="P1018" s="96" t="str">
        <f>'SlNr für Antrag §24a'!AP1014</f>
        <v/>
      </c>
      <c r="R1018" s="143"/>
      <c r="S1018" s="143"/>
      <c r="T1018" s="143"/>
      <c r="U1018" s="143"/>
      <c r="V1018" s="143"/>
      <c r="W1018" s="143"/>
      <c r="X1018" s="143"/>
      <c r="Y1018" s="143"/>
      <c r="Z1018" s="143"/>
      <c r="AA1018" s="143"/>
    </row>
    <row r="1019" spans="1:27" ht="22.8" x14ac:dyDescent="0.25">
      <c r="A1019" s="70">
        <f>'SlNr für Antrag §24a'!B1015</f>
        <v>54402</v>
      </c>
      <c r="B1019" s="70" t="str">
        <f>'SlNr für Antrag §24a'!C1015</f>
        <v/>
      </c>
      <c r="C1019" s="70" t="str">
        <f>IF('SlNr für Antrag §24a'!D1015&lt;&gt;"",'SlNr für Antrag §24a'!D1015,"")</f>
        <v>g</v>
      </c>
      <c r="D1019" s="70" t="str">
        <f>'SlNr für Antrag §24a'!H1015</f>
        <v>Bohr- und Schleifölemulsionen und Emulsionsgemische</v>
      </c>
      <c r="E1019" s="70" t="str">
        <f>'SlNr für Antrag §24a'!I1015</f>
        <v xml:space="preserve"> </v>
      </c>
      <c r="F1019" s="69" t="str">
        <f>IF(AND('SlNr für Antrag §24a'!S1015="x",'SlNr für Antrag §24a'!T1015="x"),'SlNr für Antrag §24a'!U1015,IF('SlNr für Antrag §24a'!S1015="x","--",IF('SlNr für Antrag §24a'!T1015="x",'SlNr für Antrag §24a'!U1015,"**")))</f>
        <v>**</v>
      </c>
      <c r="G1019" s="69" t="str">
        <f>(IF('SlNr für Antrag §24a'!AL1015&lt;&gt;"",'SlNr für Antrag §24a'!AL1015&amp;K1019,IF(K1019&lt;&gt;"",K1019,IF('SlNr für Antrag §24a'!V1015="X","?","**"))))</f>
        <v>**</v>
      </c>
      <c r="H1019" s="131"/>
      <c r="I1019" s="124"/>
      <c r="J1019" s="118">
        <f>'SlNr für Antrag §24a'!AM1015</f>
        <v>0</v>
      </c>
      <c r="K1019" s="121"/>
      <c r="L1019" s="121" t="str">
        <f>'SlNr für Antrag §24a'!AT1015</f>
        <v>Ja</v>
      </c>
      <c r="M1019" s="161" t="str">
        <f>'SlNr für Antrag §24a'!AV1015</f>
        <v>-</v>
      </c>
      <c r="N1019" s="157" t="str">
        <f>IF('SlNr für Antrag §24a'!AU1015&gt;0,"Wird auto. genehmigt!","")</f>
        <v/>
      </c>
      <c r="P1019" s="96" t="str">
        <f>'SlNr für Antrag §24a'!AP1015</f>
        <v/>
      </c>
      <c r="R1019" s="143"/>
      <c r="S1019" s="143"/>
      <c r="T1019" s="143"/>
      <c r="U1019" s="143"/>
      <c r="V1019" s="143"/>
      <c r="W1019" s="143"/>
      <c r="X1019" s="143"/>
      <c r="Y1019" s="143"/>
      <c r="Z1019" s="143"/>
      <c r="AA1019" s="143"/>
    </row>
    <row r="1020" spans="1:27" ht="22.8" x14ac:dyDescent="0.25">
      <c r="A1020" s="70">
        <f>'SlNr für Antrag §24a'!B1016</f>
        <v>54402</v>
      </c>
      <c r="B1020" s="70" t="str">
        <f>'SlNr für Antrag §24a'!C1016</f>
        <v>88</v>
      </c>
      <c r="C1020" s="70" t="str">
        <f>IF('SlNr für Antrag §24a'!D1016&lt;&gt;"",'SlNr für Antrag §24a'!D1016,"")</f>
        <v/>
      </c>
      <c r="D1020" s="70" t="str">
        <f>'SlNr für Antrag §24a'!H1016</f>
        <v>Bohr- und Schleifölemulsionen und Emulsionsgemische</v>
      </c>
      <c r="E1020" s="70" t="str">
        <f>'SlNr für Antrag §24a'!I1016</f>
        <v>ausgestuft</v>
      </c>
      <c r="F1020" s="69" t="str">
        <f>IF(AND('SlNr für Antrag §24a'!S1016="x",'SlNr für Antrag §24a'!T1016="x"),'SlNr für Antrag §24a'!U1016,IF('SlNr für Antrag §24a'!S1016="x","--",IF('SlNr für Antrag §24a'!T1016="x",'SlNr für Antrag §24a'!U1016,"**")))</f>
        <v>**</v>
      </c>
      <c r="G1020" s="69" t="str">
        <f>(IF('SlNr für Antrag §24a'!AL1016&lt;&gt;"",'SlNr für Antrag §24a'!AL1016&amp;K1020,IF(K1020&lt;&gt;"",K1020,IF('SlNr für Antrag §24a'!V1016="X","?","**"))))</f>
        <v>**</v>
      </c>
      <c r="H1020" s="131"/>
      <c r="I1020" s="124"/>
      <c r="J1020" s="118">
        <f>'SlNr für Antrag §24a'!AM1016</f>
        <v>0</v>
      </c>
      <c r="K1020" s="121"/>
      <c r="L1020" s="121" t="str">
        <f>'SlNr für Antrag §24a'!AT1016</f>
        <v>Ja</v>
      </c>
      <c r="M1020" s="161" t="str">
        <f>'SlNr für Antrag §24a'!AV1016</f>
        <v>-</v>
      </c>
      <c r="N1020" s="157" t="str">
        <f>IF('SlNr für Antrag §24a'!AU1016&gt;0,"Wird auto. genehmigt!","")</f>
        <v/>
      </c>
      <c r="P1020" s="96" t="str">
        <f>'SlNr für Antrag §24a'!AP1016</f>
        <v/>
      </c>
      <c r="R1020" s="143"/>
      <c r="S1020" s="143"/>
      <c r="T1020" s="143"/>
      <c r="U1020" s="143"/>
      <c r="V1020" s="143"/>
      <c r="W1020" s="143"/>
      <c r="X1020" s="143"/>
      <c r="Y1020" s="143"/>
      <c r="Z1020" s="143"/>
      <c r="AA1020" s="143"/>
    </row>
    <row r="1021" spans="1:27" x14ac:dyDescent="0.25">
      <c r="A1021" s="70">
        <f>'SlNr für Antrag §24a'!B1017</f>
        <v>54404</v>
      </c>
      <c r="B1021" s="70" t="str">
        <f>'SlNr für Antrag §24a'!C1017</f>
        <v/>
      </c>
      <c r="C1021" s="70" t="str">
        <f>IF('SlNr für Antrag §24a'!D1017&lt;&gt;"",'SlNr für Antrag §24a'!D1017,"")</f>
        <v>g</v>
      </c>
      <c r="D1021" s="70" t="str">
        <f>'SlNr für Antrag §24a'!H1017</f>
        <v>Honöle</v>
      </c>
      <c r="E1021" s="70" t="str">
        <f>'SlNr für Antrag §24a'!I1017</f>
        <v xml:space="preserve"> </v>
      </c>
      <c r="F1021" s="69" t="str">
        <f>IF(AND('SlNr für Antrag §24a'!S1017="x",'SlNr für Antrag §24a'!T1017="x"),'SlNr für Antrag §24a'!U1017,IF('SlNr für Antrag §24a'!S1017="x","--",IF('SlNr für Antrag §24a'!T1017="x",'SlNr für Antrag §24a'!U1017,"**")))</f>
        <v>**</v>
      </c>
      <c r="G1021" s="69" t="str">
        <f>(IF('SlNr für Antrag §24a'!AL1017&lt;&gt;"",'SlNr für Antrag §24a'!AL1017&amp;K1021,IF(K1021&lt;&gt;"",K1021,IF('SlNr für Antrag §24a'!V1017="X","?","**"))))</f>
        <v>**</v>
      </c>
      <c r="H1021" s="131"/>
      <c r="I1021" s="124"/>
      <c r="J1021" s="118">
        <f>'SlNr für Antrag §24a'!AM1017</f>
        <v>0</v>
      </c>
      <c r="K1021" s="121"/>
      <c r="L1021" s="121" t="str">
        <f>'SlNr für Antrag §24a'!AT1017</f>
        <v>Ja</v>
      </c>
      <c r="M1021" s="161" t="str">
        <f>'SlNr für Antrag §24a'!AV1017</f>
        <v>-</v>
      </c>
      <c r="N1021" s="157" t="str">
        <f>IF('SlNr für Antrag §24a'!AU1017&gt;0,"Wird auto. genehmigt!","")</f>
        <v/>
      </c>
      <c r="P1021" s="96" t="str">
        <f>'SlNr für Antrag §24a'!AP1017</f>
        <v/>
      </c>
      <c r="R1021" s="143"/>
      <c r="S1021" s="143"/>
      <c r="T1021" s="143"/>
      <c r="U1021" s="143"/>
      <c r="V1021" s="143"/>
      <c r="W1021" s="143"/>
      <c r="X1021" s="143"/>
      <c r="Y1021" s="143"/>
      <c r="Z1021" s="143"/>
      <c r="AA1021" s="143"/>
    </row>
    <row r="1022" spans="1:27" x14ac:dyDescent="0.25">
      <c r="A1022" s="70">
        <f>'SlNr für Antrag §24a'!B1018</f>
        <v>54404</v>
      </c>
      <c r="B1022" s="70" t="str">
        <f>'SlNr für Antrag §24a'!C1018</f>
        <v>88</v>
      </c>
      <c r="C1022" s="70" t="str">
        <f>IF('SlNr für Antrag §24a'!D1018&lt;&gt;"",'SlNr für Antrag §24a'!D1018,"")</f>
        <v/>
      </c>
      <c r="D1022" s="70" t="str">
        <f>'SlNr für Antrag §24a'!H1018</f>
        <v>Honöle</v>
      </c>
      <c r="E1022" s="70" t="str">
        <f>'SlNr für Antrag §24a'!I1018</f>
        <v>ausgestuft</v>
      </c>
      <c r="F1022" s="69" t="str">
        <f>IF(AND('SlNr für Antrag §24a'!S1018="x",'SlNr für Antrag §24a'!T1018="x"),'SlNr für Antrag §24a'!U1018,IF('SlNr für Antrag §24a'!S1018="x","--",IF('SlNr für Antrag §24a'!T1018="x",'SlNr für Antrag §24a'!U1018,"**")))</f>
        <v>**</v>
      </c>
      <c r="G1022" s="69" t="str">
        <f>(IF('SlNr für Antrag §24a'!AL1018&lt;&gt;"",'SlNr für Antrag §24a'!AL1018&amp;K1022,IF(K1022&lt;&gt;"",K1022,IF('SlNr für Antrag §24a'!V1018="X","?","**"))))</f>
        <v>**</v>
      </c>
      <c r="H1022" s="131"/>
      <c r="I1022" s="124"/>
      <c r="J1022" s="118">
        <f>'SlNr für Antrag §24a'!AM1018</f>
        <v>0</v>
      </c>
      <c r="K1022" s="121"/>
      <c r="L1022" s="121" t="str">
        <f>'SlNr für Antrag §24a'!AT1018</f>
        <v>Ja</v>
      </c>
      <c r="M1022" s="161" t="str">
        <f>'SlNr für Antrag §24a'!AV1018</f>
        <v>-</v>
      </c>
      <c r="N1022" s="157" t="str">
        <f>IF('SlNr für Antrag §24a'!AU1018&gt;0,"Wird auto. genehmigt!","")</f>
        <v/>
      </c>
      <c r="P1022" s="96" t="str">
        <f>'SlNr für Antrag §24a'!AP1018</f>
        <v/>
      </c>
      <c r="R1022" s="143"/>
      <c r="S1022" s="143"/>
      <c r="T1022" s="143"/>
      <c r="U1022" s="143"/>
      <c r="V1022" s="143"/>
      <c r="W1022" s="143"/>
      <c r="X1022" s="143"/>
      <c r="Y1022" s="143"/>
      <c r="Z1022" s="143"/>
      <c r="AA1022" s="143"/>
    </row>
    <row r="1023" spans="1:27" x14ac:dyDescent="0.25">
      <c r="A1023" s="70">
        <f>'SlNr für Antrag §24a'!B1019</f>
        <v>54406</v>
      </c>
      <c r="B1023" s="70" t="str">
        <f>'SlNr für Antrag §24a'!C1019</f>
        <v/>
      </c>
      <c r="C1023" s="70" t="str">
        <f>IF('SlNr für Antrag §24a'!D1019&lt;&gt;"",'SlNr für Antrag §24a'!D1019,"")</f>
        <v>g</v>
      </c>
      <c r="D1023" s="70" t="str">
        <f>'SlNr für Antrag §24a'!H1019</f>
        <v>Wachsemulsionen</v>
      </c>
      <c r="E1023" s="70" t="str">
        <f>'SlNr für Antrag §24a'!I1019</f>
        <v xml:space="preserve"> </v>
      </c>
      <c r="F1023" s="69" t="str">
        <f>IF(AND('SlNr für Antrag §24a'!S1019="x",'SlNr für Antrag §24a'!T1019="x"),'SlNr für Antrag §24a'!U1019,IF('SlNr für Antrag §24a'!S1019="x","--",IF('SlNr für Antrag §24a'!T1019="x",'SlNr für Antrag §24a'!U1019,"**")))</f>
        <v>**</v>
      </c>
      <c r="G1023" s="69" t="str">
        <f>(IF('SlNr für Antrag §24a'!AL1019&lt;&gt;"",'SlNr für Antrag §24a'!AL1019&amp;K1023,IF(K1023&lt;&gt;"",K1023,IF('SlNr für Antrag §24a'!V1019="X","?","**"))))</f>
        <v>**</v>
      </c>
      <c r="H1023" s="131"/>
      <c r="I1023" s="124"/>
      <c r="J1023" s="118">
        <f>'SlNr für Antrag §24a'!AM1019</f>
        <v>0</v>
      </c>
      <c r="K1023" s="121"/>
      <c r="L1023" s="121" t="str">
        <f>'SlNr für Antrag §24a'!AT1019</f>
        <v>Ja</v>
      </c>
      <c r="M1023" s="161" t="str">
        <f>'SlNr für Antrag §24a'!AV1019</f>
        <v>-</v>
      </c>
      <c r="N1023" s="157" t="str">
        <f>IF('SlNr für Antrag §24a'!AU1019&gt;0,"Wird auto. genehmigt!","")</f>
        <v/>
      </c>
      <c r="P1023" s="96" t="str">
        <f>'SlNr für Antrag §24a'!AP1019</f>
        <v/>
      </c>
      <c r="R1023" s="143"/>
      <c r="S1023" s="143"/>
      <c r="T1023" s="143"/>
      <c r="U1023" s="143"/>
      <c r="V1023" s="143"/>
      <c r="W1023" s="143"/>
      <c r="X1023" s="143"/>
      <c r="Y1023" s="143"/>
      <c r="Z1023" s="143"/>
      <c r="AA1023" s="143"/>
    </row>
    <row r="1024" spans="1:27" x14ac:dyDescent="0.25">
      <c r="A1024" s="70">
        <f>'SlNr für Antrag §24a'!B1020</f>
        <v>54406</v>
      </c>
      <c r="B1024" s="70" t="str">
        <f>'SlNr für Antrag §24a'!C1020</f>
        <v>88</v>
      </c>
      <c r="C1024" s="70" t="str">
        <f>IF('SlNr für Antrag §24a'!D1020&lt;&gt;"",'SlNr für Antrag §24a'!D1020,"")</f>
        <v/>
      </c>
      <c r="D1024" s="70" t="str">
        <f>'SlNr für Antrag §24a'!H1020</f>
        <v>Wachsemulsionen</v>
      </c>
      <c r="E1024" s="70" t="str">
        <f>'SlNr für Antrag §24a'!I1020</f>
        <v>ausgestuft</v>
      </c>
      <c r="F1024" s="69" t="str">
        <f>IF(AND('SlNr für Antrag §24a'!S1020="x",'SlNr für Antrag §24a'!T1020="x"),'SlNr für Antrag §24a'!U1020,IF('SlNr für Antrag §24a'!S1020="x","--",IF('SlNr für Antrag §24a'!T1020="x",'SlNr für Antrag §24a'!U1020,"**")))</f>
        <v>**</v>
      </c>
      <c r="G1024" s="69" t="str">
        <f>(IF('SlNr für Antrag §24a'!AL1020&lt;&gt;"",'SlNr für Antrag §24a'!AL1020&amp;K1024,IF(K1024&lt;&gt;"",K1024,IF('SlNr für Antrag §24a'!V1020="X","?","**"))))</f>
        <v>**</v>
      </c>
      <c r="H1024" s="131"/>
      <c r="I1024" s="124"/>
      <c r="J1024" s="118">
        <f>'SlNr für Antrag §24a'!AM1020</f>
        <v>0</v>
      </c>
      <c r="K1024" s="121"/>
      <c r="L1024" s="121" t="str">
        <f>'SlNr für Antrag §24a'!AT1020</f>
        <v>Ja</v>
      </c>
      <c r="M1024" s="161" t="str">
        <f>'SlNr für Antrag §24a'!AV1020</f>
        <v>-</v>
      </c>
      <c r="N1024" s="157" t="str">
        <f>IF('SlNr für Antrag §24a'!AU1020&gt;0,"Wird auto. genehmigt!","")</f>
        <v/>
      </c>
      <c r="P1024" s="96" t="str">
        <f>'SlNr für Antrag §24a'!AP1020</f>
        <v/>
      </c>
      <c r="R1024" s="143"/>
      <c r="S1024" s="143"/>
      <c r="T1024" s="143"/>
      <c r="U1024" s="143"/>
      <c r="V1024" s="143"/>
      <c r="W1024" s="143"/>
      <c r="X1024" s="143"/>
      <c r="Y1024" s="143"/>
      <c r="Z1024" s="143"/>
      <c r="AA1024" s="143"/>
    </row>
    <row r="1025" spans="1:27" x14ac:dyDescent="0.25">
      <c r="A1025" s="70">
        <f>'SlNr für Antrag §24a'!B1021</f>
        <v>54407</v>
      </c>
      <c r="B1025" s="70" t="str">
        <f>'SlNr für Antrag §24a'!C1021</f>
        <v/>
      </c>
      <c r="C1025" s="70" t="str">
        <f>IF('SlNr für Antrag §24a'!D1021&lt;&gt;"",'SlNr für Antrag §24a'!D1021,"")</f>
        <v/>
      </c>
      <c r="D1025" s="70" t="str">
        <f>'SlNr für Antrag §24a'!H1021</f>
        <v>Bitumenemulsionen</v>
      </c>
      <c r="E1025" s="70" t="str">
        <f>'SlNr für Antrag §24a'!I1021</f>
        <v xml:space="preserve"> </v>
      </c>
      <c r="F1025" s="69" t="str">
        <f>IF(AND('SlNr für Antrag §24a'!S1021="x",'SlNr für Antrag §24a'!T1021="x"),'SlNr für Antrag §24a'!U1021,IF('SlNr für Antrag §24a'!S1021="x","--",IF('SlNr für Antrag §24a'!T1021="x",'SlNr für Antrag §24a'!U1021,"**")))</f>
        <v>--</v>
      </c>
      <c r="G1025" s="69" t="str">
        <f>(IF('SlNr für Antrag §24a'!AL1021&lt;&gt;"",'SlNr für Antrag §24a'!AL1021&amp;K1025,IF(K1025&lt;&gt;"",K1025,IF('SlNr für Antrag §24a'!V1021="X","?","**"))))</f>
        <v>**</v>
      </c>
      <c r="H1025" s="131"/>
      <c r="I1025" s="124"/>
      <c r="J1025" s="118">
        <f>'SlNr für Antrag §24a'!AM1021</f>
        <v>0</v>
      </c>
      <c r="K1025" s="121"/>
      <c r="L1025" s="121" t="str">
        <f>'SlNr für Antrag §24a'!AT1021</f>
        <v>Nein</v>
      </c>
      <c r="M1025" s="161" t="str">
        <f>'SlNr für Antrag §24a'!AV1021</f>
        <v>-</v>
      </c>
      <c r="N1025" s="157" t="str">
        <f>IF('SlNr für Antrag §24a'!AU1021&gt;0,"Wird auto. genehmigt!","")</f>
        <v/>
      </c>
      <c r="P1025" s="96" t="str">
        <f>'SlNr für Antrag §24a'!AP1021</f>
        <v>X</v>
      </c>
      <c r="R1025" s="143"/>
      <c r="S1025" s="143"/>
      <c r="T1025" s="143"/>
      <c r="U1025" s="143"/>
      <c r="V1025" s="143"/>
      <c r="W1025" s="143"/>
      <c r="X1025" s="143"/>
      <c r="Y1025" s="143"/>
      <c r="Z1025" s="143"/>
      <c r="AA1025" s="143"/>
    </row>
    <row r="1026" spans="1:27" x14ac:dyDescent="0.25">
      <c r="A1026" s="70">
        <f>'SlNr für Antrag §24a'!B1022</f>
        <v>54407</v>
      </c>
      <c r="B1026" s="70" t="str">
        <f>'SlNr für Antrag §24a'!C1022</f>
        <v>77</v>
      </c>
      <c r="C1026" s="70" t="str">
        <f>IF('SlNr für Antrag §24a'!D1022&lt;&gt;"",'SlNr für Antrag §24a'!D1022,"")</f>
        <v>g</v>
      </c>
      <c r="D1026" s="70" t="str">
        <f>'SlNr für Antrag §24a'!H1022</f>
        <v>Bitumenemulsionen</v>
      </c>
      <c r="E1026" s="70" t="str">
        <f>'SlNr für Antrag §24a'!I1022</f>
        <v>gefährlich kontaminiert</v>
      </c>
      <c r="F1026" s="69" t="str">
        <f>IF(AND('SlNr für Antrag §24a'!S1022="x",'SlNr für Antrag §24a'!T1022="x"),'SlNr für Antrag §24a'!U1022,IF('SlNr für Antrag §24a'!S1022="x","--",IF('SlNr für Antrag §24a'!T1022="x",'SlNr für Antrag §24a'!U1022,"**")))</f>
        <v>**</v>
      </c>
      <c r="G1026" s="69" t="str">
        <f>(IF('SlNr für Antrag §24a'!AL1022&lt;&gt;"",'SlNr für Antrag §24a'!AL1022&amp;K1026,IF(K1026&lt;&gt;"",K1026,IF('SlNr für Antrag §24a'!V1022="X","?","**"))))</f>
        <v>**</v>
      </c>
      <c r="H1026" s="131"/>
      <c r="I1026" s="124"/>
      <c r="J1026" s="118">
        <f>'SlNr für Antrag §24a'!AM1022</f>
        <v>0</v>
      </c>
      <c r="K1026" s="121"/>
      <c r="L1026" s="121" t="str">
        <f>'SlNr für Antrag §24a'!AT1022</f>
        <v>Ja</v>
      </c>
      <c r="M1026" s="161" t="str">
        <f>'SlNr für Antrag §24a'!AV1022</f>
        <v>-</v>
      </c>
      <c r="N1026" s="157" t="str">
        <f>IF('SlNr für Antrag §24a'!AU1022&gt;0,"Wird auto. genehmigt!","")</f>
        <v/>
      </c>
      <c r="P1026" s="96" t="str">
        <f>'SlNr für Antrag §24a'!AP1022</f>
        <v/>
      </c>
      <c r="R1026" s="143"/>
      <c r="S1026" s="143"/>
      <c r="T1026" s="143"/>
      <c r="U1026" s="143"/>
      <c r="V1026" s="143"/>
      <c r="W1026" s="143"/>
      <c r="X1026" s="143"/>
      <c r="Y1026" s="143"/>
      <c r="Z1026" s="143"/>
      <c r="AA1026" s="143"/>
    </row>
    <row r="1027" spans="1:27" x14ac:dyDescent="0.25">
      <c r="A1027" s="70">
        <f>'SlNr für Antrag §24a'!B1023</f>
        <v>54408</v>
      </c>
      <c r="B1027" s="70" t="str">
        <f>'SlNr für Antrag §24a'!C1023</f>
        <v/>
      </c>
      <c r="C1027" s="70" t="str">
        <f>IF('SlNr für Antrag §24a'!D1023&lt;&gt;"",'SlNr für Antrag §24a'!D1023,"")</f>
        <v>g</v>
      </c>
      <c r="D1027" s="70" t="str">
        <f>'SlNr für Antrag §24a'!H1023</f>
        <v>sonstige Öl-Wassergemische</v>
      </c>
      <c r="E1027" s="70" t="str">
        <f>'SlNr für Antrag §24a'!I1023</f>
        <v xml:space="preserve"> </v>
      </c>
      <c r="F1027" s="69" t="str">
        <f>IF(AND('SlNr für Antrag §24a'!S1023="x",'SlNr für Antrag §24a'!T1023="x"),'SlNr für Antrag §24a'!U1023,IF('SlNr für Antrag §24a'!S1023="x","--",IF('SlNr für Antrag §24a'!T1023="x",'SlNr für Antrag §24a'!U1023,"**")))</f>
        <v>**</v>
      </c>
      <c r="G1027" s="69" t="str">
        <f>(IF('SlNr für Antrag §24a'!AL1023&lt;&gt;"",'SlNr für Antrag §24a'!AL1023&amp;K1027,IF(K1027&lt;&gt;"",K1027,IF('SlNr für Antrag §24a'!V1023="X","?","**"))))</f>
        <v>**</v>
      </c>
      <c r="H1027" s="131"/>
      <c r="I1027" s="124"/>
      <c r="J1027" s="118">
        <f>'SlNr für Antrag §24a'!AM1023</f>
        <v>0</v>
      </c>
      <c r="K1027" s="121"/>
      <c r="L1027" s="121" t="str">
        <f>'SlNr für Antrag §24a'!AT1023</f>
        <v>Ja</v>
      </c>
      <c r="M1027" s="161" t="str">
        <f>'SlNr für Antrag §24a'!AV1023</f>
        <v>-</v>
      </c>
      <c r="N1027" s="157" t="str">
        <f>IF('SlNr für Antrag §24a'!AU1023&gt;0,"Wird auto. genehmigt!","")</f>
        <v/>
      </c>
      <c r="P1027" s="96" t="str">
        <f>'SlNr für Antrag §24a'!AP1023</f>
        <v/>
      </c>
      <c r="R1027" s="143"/>
      <c r="S1027" s="143"/>
      <c r="T1027" s="143"/>
      <c r="U1027" s="143"/>
      <c r="V1027" s="143"/>
      <c r="W1027" s="143"/>
      <c r="X1027" s="143"/>
      <c r="Y1027" s="143"/>
      <c r="Z1027" s="143"/>
      <c r="AA1027" s="143"/>
    </row>
    <row r="1028" spans="1:27" x14ac:dyDescent="0.25">
      <c r="A1028" s="70">
        <f>'SlNr für Antrag §24a'!B1024</f>
        <v>54408</v>
      </c>
      <c r="B1028" s="70" t="str">
        <f>'SlNr für Antrag §24a'!C1024</f>
        <v>88</v>
      </c>
      <c r="C1028" s="70" t="str">
        <f>IF('SlNr für Antrag §24a'!D1024&lt;&gt;"",'SlNr für Antrag §24a'!D1024,"")</f>
        <v/>
      </c>
      <c r="D1028" s="70" t="str">
        <f>'SlNr für Antrag §24a'!H1024</f>
        <v>sonstige Öl-Wassergemische</v>
      </c>
      <c r="E1028" s="70" t="str">
        <f>'SlNr für Antrag §24a'!I1024</f>
        <v>ausgestuft</v>
      </c>
      <c r="F1028" s="69" t="str">
        <f>IF(AND('SlNr für Antrag §24a'!S1024="x",'SlNr für Antrag §24a'!T1024="x"),'SlNr für Antrag §24a'!U1024,IF('SlNr für Antrag §24a'!S1024="x","--",IF('SlNr für Antrag §24a'!T1024="x",'SlNr für Antrag §24a'!U1024,"**")))</f>
        <v>**</v>
      </c>
      <c r="G1028" s="69" t="str">
        <f>(IF('SlNr für Antrag §24a'!AL1024&lt;&gt;"",'SlNr für Antrag §24a'!AL1024&amp;K1028,IF(K1028&lt;&gt;"",K1028,IF('SlNr für Antrag §24a'!V1024="X","?","**"))))</f>
        <v>**</v>
      </c>
      <c r="H1028" s="131"/>
      <c r="I1028" s="124"/>
      <c r="J1028" s="118">
        <f>'SlNr für Antrag §24a'!AM1024</f>
        <v>0</v>
      </c>
      <c r="K1028" s="121"/>
      <c r="L1028" s="121" t="str">
        <f>'SlNr für Antrag §24a'!AT1024</f>
        <v>Ja</v>
      </c>
      <c r="M1028" s="161" t="str">
        <f>'SlNr für Antrag §24a'!AV1024</f>
        <v>-</v>
      </c>
      <c r="N1028" s="157" t="str">
        <f>IF('SlNr für Antrag §24a'!AU1024&gt;0,"Wird auto. genehmigt!","")</f>
        <v/>
      </c>
      <c r="P1028" s="96" t="str">
        <f>'SlNr für Antrag §24a'!AP1024</f>
        <v/>
      </c>
      <c r="R1028" s="143"/>
      <c r="S1028" s="143"/>
      <c r="T1028" s="143"/>
      <c r="U1028" s="143"/>
      <c r="V1028" s="143"/>
      <c r="W1028" s="143"/>
      <c r="X1028" s="143"/>
      <c r="Y1028" s="143"/>
      <c r="Z1028" s="143"/>
      <c r="AA1028" s="143"/>
    </row>
    <row r="1029" spans="1:27" x14ac:dyDescent="0.25">
      <c r="A1029" s="70">
        <f>'SlNr für Antrag §24a'!B1025</f>
        <v>54501</v>
      </c>
      <c r="B1029" s="70" t="str">
        <f>'SlNr für Antrag §24a'!C1025</f>
        <v/>
      </c>
      <c r="C1029" s="70" t="str">
        <f>IF('SlNr für Antrag §24a'!D1025&lt;&gt;"",'SlNr für Antrag §24a'!D1025,"")</f>
        <v/>
      </c>
      <c r="D1029" s="70" t="str">
        <f>'SlNr für Antrag §24a'!H1025</f>
        <v>Bohrspülung und Bohrklein, ölfrei</v>
      </c>
      <c r="E1029" s="70" t="str">
        <f>'SlNr für Antrag §24a'!I1025</f>
        <v xml:space="preserve"> </v>
      </c>
      <c r="F1029" s="69" t="str">
        <f>IF(AND('SlNr für Antrag §24a'!S1025="x",'SlNr für Antrag §24a'!T1025="x"),'SlNr für Antrag §24a'!U1025,IF('SlNr für Antrag §24a'!S1025="x","--",IF('SlNr für Antrag §24a'!T1025="x",'SlNr für Antrag §24a'!U1025,"**")))</f>
        <v>--</v>
      </c>
      <c r="G1029" s="69" t="str">
        <f>(IF('SlNr für Antrag §24a'!AL1025&lt;&gt;"",'SlNr für Antrag §24a'!AL1025&amp;K1029,IF(K1029&lt;&gt;"",K1029,IF('SlNr für Antrag §24a'!V1025="X","?","**"))))</f>
        <v>**</v>
      </c>
      <c r="H1029" s="131"/>
      <c r="I1029" s="124"/>
      <c r="J1029" s="118">
        <f>'SlNr für Antrag §24a'!AM1025</f>
        <v>0</v>
      </c>
      <c r="K1029" s="121"/>
      <c r="L1029" s="121" t="str">
        <f>'SlNr für Antrag §24a'!AT1025</f>
        <v>Nein</v>
      </c>
      <c r="M1029" s="161" t="str">
        <f>'SlNr für Antrag §24a'!AV1025</f>
        <v>-</v>
      </c>
      <c r="N1029" s="157" t="str">
        <f>IF('SlNr für Antrag §24a'!AU1025&gt;0,"Wird auto. genehmigt!","")</f>
        <v/>
      </c>
      <c r="P1029" s="96" t="str">
        <f>'SlNr für Antrag §24a'!AP1025</f>
        <v>X</v>
      </c>
      <c r="R1029" s="143"/>
      <c r="S1029" s="143"/>
      <c r="T1029" s="143"/>
      <c r="U1029" s="143"/>
      <c r="V1029" s="143"/>
      <c r="W1029" s="143"/>
      <c r="X1029" s="143"/>
      <c r="Y1029" s="143"/>
      <c r="Z1029" s="143"/>
      <c r="AA1029" s="143"/>
    </row>
    <row r="1030" spans="1:27" x14ac:dyDescent="0.25">
      <c r="A1030" s="70">
        <f>'SlNr für Antrag §24a'!B1026</f>
        <v>54501</v>
      </c>
      <c r="B1030" s="70" t="str">
        <f>'SlNr für Antrag §24a'!C1026</f>
        <v>77</v>
      </c>
      <c r="C1030" s="70" t="str">
        <f>IF('SlNr für Antrag §24a'!D1026&lt;&gt;"",'SlNr für Antrag §24a'!D1026,"")</f>
        <v>g</v>
      </c>
      <c r="D1030" s="70" t="str">
        <f>'SlNr für Antrag §24a'!H1026</f>
        <v>Bohrspülung und Bohrklein, ölfrei</v>
      </c>
      <c r="E1030" s="70" t="str">
        <f>'SlNr für Antrag §24a'!I1026</f>
        <v>gefährlich kontaminiert</v>
      </c>
      <c r="F1030" s="69" t="str">
        <f>IF(AND('SlNr für Antrag §24a'!S1026="x",'SlNr für Antrag §24a'!T1026="x"),'SlNr für Antrag §24a'!U1026,IF('SlNr für Antrag §24a'!S1026="x","--",IF('SlNr für Antrag §24a'!T1026="x",'SlNr für Antrag §24a'!U1026,"**")))</f>
        <v>**</v>
      </c>
      <c r="G1030" s="69" t="str">
        <f>(IF('SlNr für Antrag §24a'!AL1026&lt;&gt;"",'SlNr für Antrag §24a'!AL1026&amp;K1030,IF(K1030&lt;&gt;"",K1030,IF('SlNr für Antrag §24a'!V1026="X","?","**"))))</f>
        <v>**</v>
      </c>
      <c r="H1030" s="131"/>
      <c r="I1030" s="124"/>
      <c r="J1030" s="118">
        <f>'SlNr für Antrag §24a'!AM1026</f>
        <v>0</v>
      </c>
      <c r="K1030" s="121"/>
      <c r="L1030" s="121" t="str">
        <f>'SlNr für Antrag §24a'!AT1026</f>
        <v>Ja</v>
      </c>
      <c r="M1030" s="161" t="str">
        <f>'SlNr für Antrag §24a'!AV1026</f>
        <v>-</v>
      </c>
      <c r="N1030" s="157" t="str">
        <f>IF('SlNr für Antrag §24a'!AU1026&gt;0,"Wird auto. genehmigt!","")</f>
        <v/>
      </c>
      <c r="P1030" s="96" t="str">
        <f>'SlNr für Antrag §24a'!AP1026</f>
        <v/>
      </c>
      <c r="R1030" s="143"/>
      <c r="S1030" s="143"/>
      <c r="T1030" s="143"/>
      <c r="U1030" s="143"/>
      <c r="V1030" s="143"/>
      <c r="W1030" s="143"/>
      <c r="X1030" s="143"/>
      <c r="Y1030" s="143"/>
      <c r="Z1030" s="143"/>
      <c r="AA1030" s="143"/>
    </row>
    <row r="1031" spans="1:27" ht="22.8" x14ac:dyDescent="0.25">
      <c r="A1031" s="70">
        <f>'SlNr für Antrag §24a'!B1027</f>
        <v>54501</v>
      </c>
      <c r="B1031" s="70" t="str">
        <f>'SlNr für Antrag §24a'!C1027</f>
        <v>91</v>
      </c>
      <c r="C1031" s="70" t="str">
        <f>IF('SlNr für Antrag §24a'!D1027&lt;&gt;"",'SlNr für Antrag §24a'!D1027,"")</f>
        <v/>
      </c>
      <c r="D1031" s="70" t="str">
        <f>'SlNr für Antrag §24a'!H1027</f>
        <v>Bohrspülung und Bohrklein, ölfrei</v>
      </c>
      <c r="E1031" s="70" t="str">
        <f>'SlNr für Antrag §24a'!I1027</f>
        <v>verfestigt, immobilisiert oder stabilisiert</v>
      </c>
      <c r="F1031" s="69" t="str">
        <f>IF(AND('SlNr für Antrag §24a'!S1027="x",'SlNr für Antrag §24a'!T1027="x"),'SlNr für Antrag §24a'!U1027,IF('SlNr für Antrag §24a'!S1027="x","--",IF('SlNr für Antrag §24a'!T1027="x",'SlNr für Antrag §24a'!U1027,"**")))</f>
        <v>**</v>
      </c>
      <c r="G1031" s="69" t="str">
        <f>(IF('SlNr für Antrag §24a'!AL1027&lt;&gt;"",'SlNr für Antrag §24a'!AL1027&amp;K1031,IF(K1031&lt;&gt;"",K1031,IF('SlNr für Antrag §24a'!V1027="X","?","**"))))</f>
        <v>**</v>
      </c>
      <c r="H1031" s="131"/>
      <c r="I1031" s="124"/>
      <c r="J1031" s="118">
        <f>'SlNr für Antrag §24a'!AM1027</f>
        <v>0</v>
      </c>
      <c r="K1031" s="121"/>
      <c r="L1031" s="121" t="str">
        <f>'SlNr für Antrag §24a'!AT1027</f>
        <v>Ja</v>
      </c>
      <c r="M1031" s="161" t="str">
        <f>'SlNr für Antrag §24a'!AV1027</f>
        <v>-</v>
      </c>
      <c r="N1031" s="157" t="str">
        <f>IF('SlNr für Antrag §24a'!AU1027&gt;0,"Wird auto. genehmigt!","")</f>
        <v/>
      </c>
      <c r="P1031" s="96" t="str">
        <f>'SlNr für Antrag §24a'!AP1027</f>
        <v/>
      </c>
      <c r="R1031" s="143"/>
      <c r="S1031" s="143"/>
      <c r="T1031" s="143"/>
      <c r="U1031" s="143"/>
      <c r="V1031" s="143"/>
      <c r="W1031" s="143"/>
      <c r="X1031" s="143"/>
      <c r="Y1031" s="143"/>
      <c r="Z1031" s="143"/>
      <c r="AA1031" s="143"/>
    </row>
    <row r="1032" spans="1:27" ht="22.8" x14ac:dyDescent="0.25">
      <c r="A1032" s="70">
        <f>'SlNr für Antrag §24a'!B1028</f>
        <v>54502</v>
      </c>
      <c r="B1032" s="70" t="str">
        <f>'SlNr für Antrag §24a'!C1028</f>
        <v/>
      </c>
      <c r="C1032" s="70" t="str">
        <f>IF('SlNr für Antrag §24a'!D1028&lt;&gt;"",'SlNr für Antrag §24a'!D1028,"")</f>
        <v>g</v>
      </c>
      <c r="D1032" s="70" t="str">
        <f>'SlNr für Antrag §24a'!H1028</f>
        <v>Bohrspülung und Bohrklein, rohölkontaminiert</v>
      </c>
      <c r="E1032" s="70" t="str">
        <f>'SlNr für Antrag §24a'!I1028</f>
        <v xml:space="preserve"> </v>
      </c>
      <c r="F1032" s="69" t="str">
        <f>IF(AND('SlNr für Antrag §24a'!S1028="x",'SlNr für Antrag §24a'!T1028="x"),'SlNr für Antrag §24a'!U1028,IF('SlNr für Antrag §24a'!S1028="x","--",IF('SlNr für Antrag §24a'!T1028="x",'SlNr für Antrag §24a'!U1028,"**")))</f>
        <v>**</v>
      </c>
      <c r="G1032" s="69" t="str">
        <f>(IF('SlNr für Antrag §24a'!AL1028&lt;&gt;"",'SlNr für Antrag §24a'!AL1028&amp;K1032,IF(K1032&lt;&gt;"",K1032,IF('SlNr für Antrag §24a'!V1028="X","?","**"))))</f>
        <v>**</v>
      </c>
      <c r="H1032" s="131"/>
      <c r="I1032" s="124"/>
      <c r="J1032" s="118">
        <f>'SlNr für Antrag §24a'!AM1028</f>
        <v>0</v>
      </c>
      <c r="K1032" s="121"/>
      <c r="L1032" s="121" t="str">
        <f>'SlNr für Antrag §24a'!AT1028</f>
        <v>Ja</v>
      </c>
      <c r="M1032" s="161" t="str">
        <f>'SlNr für Antrag §24a'!AV1028</f>
        <v>-</v>
      </c>
      <c r="N1032" s="157" t="str">
        <f>IF('SlNr für Antrag §24a'!AU1028&gt;0,"Wird auto. genehmigt!","")</f>
        <v/>
      </c>
      <c r="P1032" s="96" t="str">
        <f>'SlNr für Antrag §24a'!AP1028</f>
        <v/>
      </c>
      <c r="R1032" s="143"/>
      <c r="S1032" s="143"/>
      <c r="T1032" s="143"/>
      <c r="U1032" s="143"/>
      <c r="V1032" s="143"/>
      <c r="W1032" s="143"/>
      <c r="X1032" s="143"/>
      <c r="Y1032" s="143"/>
      <c r="Z1032" s="143"/>
      <c r="AA1032" s="143"/>
    </row>
    <row r="1033" spans="1:27" ht="22.8" x14ac:dyDescent="0.25">
      <c r="A1033" s="70">
        <f>'SlNr für Antrag §24a'!B1029</f>
        <v>54502</v>
      </c>
      <c r="B1033" s="70" t="str">
        <f>'SlNr für Antrag §24a'!C1029</f>
        <v>88</v>
      </c>
      <c r="C1033" s="70" t="str">
        <f>IF('SlNr für Antrag §24a'!D1029&lt;&gt;"",'SlNr für Antrag §24a'!D1029,"")</f>
        <v/>
      </c>
      <c r="D1033" s="70" t="str">
        <f>'SlNr für Antrag §24a'!H1029</f>
        <v>Bohrspülung und Bohrklein, rohölkontaminiert</v>
      </c>
      <c r="E1033" s="70" t="str">
        <f>'SlNr für Antrag §24a'!I1029</f>
        <v>ausgestuft</v>
      </c>
      <c r="F1033" s="69" t="str">
        <f>IF(AND('SlNr für Antrag §24a'!S1029="x",'SlNr für Antrag §24a'!T1029="x"),'SlNr für Antrag §24a'!U1029,IF('SlNr für Antrag §24a'!S1029="x","--",IF('SlNr für Antrag §24a'!T1029="x",'SlNr für Antrag §24a'!U1029,"**")))</f>
        <v>**</v>
      </c>
      <c r="G1033" s="69" t="str">
        <f>(IF('SlNr für Antrag §24a'!AL1029&lt;&gt;"",'SlNr für Antrag §24a'!AL1029&amp;K1033,IF(K1033&lt;&gt;"",K1033,IF('SlNr für Antrag §24a'!V1029="X","?","**"))))</f>
        <v>**</v>
      </c>
      <c r="H1033" s="131"/>
      <c r="I1033" s="124"/>
      <c r="J1033" s="118">
        <f>'SlNr für Antrag §24a'!AM1029</f>
        <v>0</v>
      </c>
      <c r="K1033" s="121"/>
      <c r="L1033" s="121" t="str">
        <f>'SlNr für Antrag §24a'!AT1029</f>
        <v>Ja</v>
      </c>
      <c r="M1033" s="161" t="str">
        <f>'SlNr für Antrag §24a'!AV1029</f>
        <v>-</v>
      </c>
      <c r="N1033" s="157" t="str">
        <f>IF('SlNr für Antrag §24a'!AU1029&gt;0,"Wird auto. genehmigt!","")</f>
        <v/>
      </c>
      <c r="P1033" s="96" t="str">
        <f>'SlNr für Antrag §24a'!AP1029</f>
        <v/>
      </c>
      <c r="R1033" s="143"/>
      <c r="S1033" s="143"/>
      <c r="T1033" s="143"/>
      <c r="U1033" s="143"/>
      <c r="V1033" s="143"/>
      <c r="W1033" s="143"/>
      <c r="X1033" s="143"/>
      <c r="Y1033" s="143"/>
      <c r="Z1033" s="143"/>
      <c r="AA1033" s="143"/>
    </row>
    <row r="1034" spans="1:27" ht="22.8" x14ac:dyDescent="0.25">
      <c r="A1034" s="70">
        <f>'SlNr für Antrag §24a'!B1030</f>
        <v>54502</v>
      </c>
      <c r="B1034" s="70" t="str">
        <f>'SlNr für Antrag §24a'!C1030</f>
        <v>91</v>
      </c>
      <c r="C1034" s="70" t="str">
        <f>IF('SlNr für Antrag §24a'!D1030&lt;&gt;"",'SlNr für Antrag §24a'!D1030,"")</f>
        <v>g</v>
      </c>
      <c r="D1034" s="70" t="str">
        <f>'SlNr für Antrag §24a'!H1030</f>
        <v>Bohrspülung und Bohrklein, rohölkontaminiert</v>
      </c>
      <c r="E1034" s="70" t="str">
        <f>'SlNr für Antrag §24a'!I1030</f>
        <v>verfestigt, immobilisiert oder stabilisiert</v>
      </c>
      <c r="F1034" s="69" t="str">
        <f>IF(AND('SlNr für Antrag §24a'!S1030="x",'SlNr für Antrag §24a'!T1030="x"),'SlNr für Antrag §24a'!U1030,IF('SlNr für Antrag §24a'!S1030="x","--",IF('SlNr für Antrag §24a'!T1030="x",'SlNr für Antrag §24a'!U1030,"**")))</f>
        <v>**</v>
      </c>
      <c r="G1034" s="69" t="str">
        <f>(IF('SlNr für Antrag §24a'!AL1030&lt;&gt;"",'SlNr für Antrag §24a'!AL1030&amp;K1034,IF(K1034&lt;&gt;"",K1034,IF('SlNr für Antrag §24a'!V1030="X","?","**"))))</f>
        <v>**</v>
      </c>
      <c r="H1034" s="131"/>
      <c r="I1034" s="124"/>
      <c r="J1034" s="118">
        <f>'SlNr für Antrag §24a'!AM1030</f>
        <v>0</v>
      </c>
      <c r="K1034" s="121"/>
      <c r="L1034" s="121" t="str">
        <f>'SlNr für Antrag §24a'!AT1030</f>
        <v>Ja</v>
      </c>
      <c r="M1034" s="161" t="str">
        <f>'SlNr für Antrag §24a'!AV1030</f>
        <v>-</v>
      </c>
      <c r="N1034" s="157" t="str">
        <f>IF('SlNr für Antrag §24a'!AU1030&gt;0,"Wird auto. genehmigt!","")</f>
        <v/>
      </c>
      <c r="P1034" s="96" t="str">
        <f>'SlNr für Antrag §24a'!AP1030</f>
        <v/>
      </c>
      <c r="R1034" s="143"/>
      <c r="S1034" s="143"/>
      <c r="T1034" s="143"/>
      <c r="U1034" s="143"/>
      <c r="V1034" s="143"/>
      <c r="W1034" s="143"/>
      <c r="X1034" s="143"/>
      <c r="Y1034" s="143"/>
      <c r="Z1034" s="143"/>
      <c r="AA1034" s="143"/>
    </row>
    <row r="1035" spans="1:27" x14ac:dyDescent="0.25">
      <c r="A1035" s="70">
        <f>'SlNr für Antrag §24a'!B1031</f>
        <v>54503</v>
      </c>
      <c r="B1035" s="70" t="str">
        <f>'SlNr für Antrag §24a'!C1031</f>
        <v/>
      </c>
      <c r="C1035" s="70" t="str">
        <f>IF('SlNr für Antrag §24a'!D1031&lt;&gt;"",'SlNr für Antrag §24a'!D1031,"")</f>
        <v>g</v>
      </c>
      <c r="D1035" s="70" t="str">
        <f>'SlNr für Antrag §24a'!H1031</f>
        <v>rohölhaltiger Schlamm</v>
      </c>
      <c r="E1035" s="70" t="str">
        <f>'SlNr für Antrag §24a'!I1031</f>
        <v xml:space="preserve"> </v>
      </c>
      <c r="F1035" s="69" t="str">
        <f>IF(AND('SlNr für Antrag §24a'!S1031="x",'SlNr für Antrag §24a'!T1031="x"),'SlNr für Antrag §24a'!U1031,IF('SlNr für Antrag §24a'!S1031="x","--",IF('SlNr für Antrag §24a'!T1031="x",'SlNr für Antrag §24a'!U1031,"**")))</f>
        <v>**</v>
      </c>
      <c r="G1035" s="69" t="str">
        <f>(IF('SlNr für Antrag §24a'!AL1031&lt;&gt;"",'SlNr für Antrag §24a'!AL1031&amp;K1035,IF(K1035&lt;&gt;"",K1035,IF('SlNr für Antrag §24a'!V1031="X","?","**"))))</f>
        <v>**</v>
      </c>
      <c r="H1035" s="131"/>
      <c r="I1035" s="124"/>
      <c r="J1035" s="118">
        <f>'SlNr für Antrag §24a'!AM1031</f>
        <v>0</v>
      </c>
      <c r="K1035" s="121"/>
      <c r="L1035" s="121" t="str">
        <f>'SlNr für Antrag §24a'!AT1031</f>
        <v>Ja</v>
      </c>
      <c r="M1035" s="161" t="str">
        <f>'SlNr für Antrag §24a'!AV1031</f>
        <v>-</v>
      </c>
      <c r="N1035" s="157" t="str">
        <f>IF('SlNr für Antrag §24a'!AU1031&gt;0,"Wird auto. genehmigt!","")</f>
        <v/>
      </c>
      <c r="P1035" s="96" t="str">
        <f>'SlNr für Antrag §24a'!AP1031</f>
        <v/>
      </c>
      <c r="R1035" s="143"/>
      <c r="S1035" s="143"/>
      <c r="T1035" s="143"/>
      <c r="U1035" s="143"/>
      <c r="V1035" s="143"/>
      <c r="W1035" s="143"/>
      <c r="X1035" s="143"/>
      <c r="Y1035" s="143"/>
      <c r="Z1035" s="143"/>
      <c r="AA1035" s="143"/>
    </row>
    <row r="1036" spans="1:27" x14ac:dyDescent="0.25">
      <c r="A1036" s="70">
        <f>'SlNr für Antrag §24a'!B1032</f>
        <v>54503</v>
      </c>
      <c r="B1036" s="70" t="str">
        <f>'SlNr für Antrag §24a'!C1032</f>
        <v>88</v>
      </c>
      <c r="C1036" s="70" t="str">
        <f>IF('SlNr für Antrag §24a'!D1032&lt;&gt;"",'SlNr für Antrag §24a'!D1032,"")</f>
        <v/>
      </c>
      <c r="D1036" s="70" t="str">
        <f>'SlNr für Antrag §24a'!H1032</f>
        <v>rohölhaltiger Schlamm</v>
      </c>
      <c r="E1036" s="70" t="str">
        <f>'SlNr für Antrag §24a'!I1032</f>
        <v>ausgestuft</v>
      </c>
      <c r="F1036" s="69" t="str">
        <f>IF(AND('SlNr für Antrag §24a'!S1032="x",'SlNr für Antrag §24a'!T1032="x"),'SlNr für Antrag §24a'!U1032,IF('SlNr für Antrag §24a'!S1032="x","--",IF('SlNr für Antrag §24a'!T1032="x",'SlNr für Antrag §24a'!U1032,"**")))</f>
        <v>**</v>
      </c>
      <c r="G1036" s="69" t="str">
        <f>(IF('SlNr für Antrag §24a'!AL1032&lt;&gt;"",'SlNr für Antrag §24a'!AL1032&amp;K1036,IF(K1036&lt;&gt;"",K1036,IF('SlNr für Antrag §24a'!V1032="X","?","**"))))</f>
        <v>**</v>
      </c>
      <c r="H1036" s="131"/>
      <c r="I1036" s="124"/>
      <c r="J1036" s="118">
        <f>'SlNr für Antrag §24a'!AM1032</f>
        <v>0</v>
      </c>
      <c r="K1036" s="121"/>
      <c r="L1036" s="121" t="str">
        <f>'SlNr für Antrag §24a'!AT1032</f>
        <v>Ja</v>
      </c>
      <c r="M1036" s="161" t="str">
        <f>'SlNr für Antrag §24a'!AV1032</f>
        <v>-</v>
      </c>
      <c r="N1036" s="157" t="str">
        <f>IF('SlNr für Antrag §24a'!AU1032&gt;0,"Wird auto. genehmigt!","")</f>
        <v/>
      </c>
      <c r="P1036" s="96" t="str">
        <f>'SlNr für Antrag §24a'!AP1032</f>
        <v/>
      </c>
      <c r="R1036" s="143"/>
      <c r="S1036" s="143"/>
      <c r="T1036" s="143"/>
      <c r="U1036" s="143"/>
      <c r="V1036" s="143"/>
      <c r="W1036" s="143"/>
      <c r="X1036" s="143"/>
      <c r="Y1036" s="143"/>
      <c r="Z1036" s="143"/>
      <c r="AA1036" s="143"/>
    </row>
    <row r="1037" spans="1:27" ht="22.8" x14ac:dyDescent="0.25">
      <c r="A1037" s="70">
        <f>'SlNr für Antrag §24a'!B1033</f>
        <v>54503</v>
      </c>
      <c r="B1037" s="70" t="str">
        <f>'SlNr für Antrag §24a'!C1033</f>
        <v>91</v>
      </c>
      <c r="C1037" s="70" t="str">
        <f>IF('SlNr für Antrag §24a'!D1033&lt;&gt;"",'SlNr für Antrag §24a'!D1033,"")</f>
        <v>g</v>
      </c>
      <c r="D1037" s="70" t="str">
        <f>'SlNr für Antrag §24a'!H1033</f>
        <v>rohölhaltiger Schlamm</v>
      </c>
      <c r="E1037" s="70" t="str">
        <f>'SlNr für Antrag §24a'!I1033</f>
        <v>verfestigt, immobilisiert oder stabilisiert</v>
      </c>
      <c r="F1037" s="69" t="str">
        <f>IF(AND('SlNr für Antrag §24a'!S1033="x",'SlNr für Antrag §24a'!T1033="x"),'SlNr für Antrag §24a'!U1033,IF('SlNr für Antrag §24a'!S1033="x","--",IF('SlNr für Antrag §24a'!T1033="x",'SlNr für Antrag §24a'!U1033,"**")))</f>
        <v>**</v>
      </c>
      <c r="G1037" s="69" t="str">
        <f>(IF('SlNr für Antrag §24a'!AL1033&lt;&gt;"",'SlNr für Antrag §24a'!AL1033&amp;K1037,IF(K1037&lt;&gt;"",K1037,IF('SlNr für Antrag §24a'!V1033="X","?","**"))))</f>
        <v>**</v>
      </c>
      <c r="H1037" s="131"/>
      <c r="I1037" s="124"/>
      <c r="J1037" s="118">
        <f>'SlNr für Antrag §24a'!AM1033</f>
        <v>0</v>
      </c>
      <c r="K1037" s="121"/>
      <c r="L1037" s="121" t="str">
        <f>'SlNr für Antrag §24a'!AT1033</f>
        <v>Ja</v>
      </c>
      <c r="M1037" s="161" t="str">
        <f>'SlNr für Antrag §24a'!AV1033</f>
        <v>-</v>
      </c>
      <c r="N1037" s="157" t="str">
        <f>IF('SlNr für Antrag §24a'!AU1033&gt;0,"Wird auto. genehmigt!","")</f>
        <v/>
      </c>
      <c r="P1037" s="96" t="str">
        <f>'SlNr für Antrag §24a'!AP1033</f>
        <v/>
      </c>
      <c r="R1037" s="143"/>
      <c r="S1037" s="143"/>
      <c r="T1037" s="143"/>
      <c r="U1037" s="143"/>
      <c r="V1037" s="143"/>
      <c r="W1037" s="143"/>
      <c r="X1037" s="143"/>
      <c r="Y1037" s="143"/>
      <c r="Z1037" s="143"/>
      <c r="AA1037" s="143"/>
    </row>
    <row r="1038" spans="1:27" ht="22.8" x14ac:dyDescent="0.25">
      <c r="A1038" s="70">
        <f>'SlNr für Antrag §24a'!B1034</f>
        <v>54504</v>
      </c>
      <c r="B1038" s="70" t="str">
        <f>'SlNr für Antrag §24a'!C1034</f>
        <v/>
      </c>
      <c r="C1038" s="70" t="str">
        <f>IF('SlNr für Antrag §24a'!D1034&lt;&gt;"",'SlNr für Antrag §24a'!D1034,"")</f>
        <v>g</v>
      </c>
      <c r="D1038" s="70" t="str">
        <f>'SlNr für Antrag §24a'!H1034</f>
        <v>rohölverunreinigtes Erdreich, Aushub, und Abbruchmaterial</v>
      </c>
      <c r="E1038" s="70" t="str">
        <f>'SlNr für Antrag §24a'!I1034</f>
        <v xml:space="preserve"> </v>
      </c>
      <c r="F1038" s="69" t="str">
        <f>IF(AND('SlNr für Antrag §24a'!S1034="x",'SlNr für Antrag §24a'!T1034="x"),'SlNr für Antrag §24a'!U1034,IF('SlNr für Antrag §24a'!S1034="x","--",IF('SlNr für Antrag §24a'!T1034="x",'SlNr für Antrag §24a'!U1034,"**")))</f>
        <v>**</v>
      </c>
      <c r="G1038" s="69" t="str">
        <f>(IF('SlNr für Antrag §24a'!AL1034&lt;&gt;"",'SlNr für Antrag §24a'!AL1034&amp;K1038,IF(K1038&lt;&gt;"",K1038,IF('SlNr für Antrag §24a'!V1034="X","?","**"))))</f>
        <v>**</v>
      </c>
      <c r="H1038" s="131"/>
      <c r="I1038" s="124"/>
      <c r="J1038" s="118">
        <f>'SlNr für Antrag §24a'!AM1034</f>
        <v>0</v>
      </c>
      <c r="K1038" s="121"/>
      <c r="L1038" s="121" t="str">
        <f>'SlNr für Antrag §24a'!AT1034</f>
        <v>Ja</v>
      </c>
      <c r="M1038" s="161" t="str">
        <f>'SlNr für Antrag §24a'!AV1034</f>
        <v>-</v>
      </c>
      <c r="N1038" s="157" t="str">
        <f>IF('SlNr für Antrag §24a'!AU1034&gt;0,"Wird auto. genehmigt!","")</f>
        <v/>
      </c>
      <c r="P1038" s="96" t="str">
        <f>'SlNr für Antrag §24a'!AP1034</f>
        <v/>
      </c>
      <c r="R1038" s="143"/>
      <c r="S1038" s="143"/>
      <c r="T1038" s="143"/>
      <c r="U1038" s="143"/>
      <c r="V1038" s="143"/>
      <c r="W1038" s="143"/>
      <c r="X1038" s="143"/>
      <c r="Y1038" s="143"/>
      <c r="Z1038" s="143"/>
      <c r="AA1038" s="143"/>
    </row>
    <row r="1039" spans="1:27" ht="22.8" x14ac:dyDescent="0.25">
      <c r="A1039" s="70">
        <f>'SlNr für Antrag §24a'!B1035</f>
        <v>54504</v>
      </c>
      <c r="B1039" s="70" t="str">
        <f>'SlNr für Antrag §24a'!C1035</f>
        <v>88</v>
      </c>
      <c r="C1039" s="70" t="str">
        <f>IF('SlNr für Antrag §24a'!D1035&lt;&gt;"",'SlNr für Antrag §24a'!D1035,"")</f>
        <v/>
      </c>
      <c r="D1039" s="70" t="str">
        <f>'SlNr für Antrag §24a'!H1035</f>
        <v>rohölverunreinigtes Erdreich, Aushub, und Abbruchmaterial</v>
      </c>
      <c r="E1039" s="70" t="str">
        <f>'SlNr für Antrag §24a'!I1035</f>
        <v>ausgestuft</v>
      </c>
      <c r="F1039" s="69" t="str">
        <f>IF(AND('SlNr für Antrag §24a'!S1035="x",'SlNr für Antrag §24a'!T1035="x"),'SlNr für Antrag §24a'!U1035,IF('SlNr für Antrag §24a'!S1035="x","--",IF('SlNr für Antrag §24a'!T1035="x",'SlNr für Antrag §24a'!U1035,"**")))</f>
        <v>**</v>
      </c>
      <c r="G1039" s="69" t="str">
        <f>(IF('SlNr für Antrag §24a'!AL1035&lt;&gt;"",'SlNr für Antrag §24a'!AL1035&amp;K1039,IF(K1039&lt;&gt;"",K1039,IF('SlNr für Antrag §24a'!V1035="X","?","**"))))</f>
        <v>**</v>
      </c>
      <c r="H1039" s="131"/>
      <c r="I1039" s="124"/>
      <c r="J1039" s="118">
        <f>'SlNr für Antrag §24a'!AM1035</f>
        <v>0</v>
      </c>
      <c r="K1039" s="121"/>
      <c r="L1039" s="121" t="str">
        <f>'SlNr für Antrag §24a'!AT1035</f>
        <v>Ja</v>
      </c>
      <c r="M1039" s="161" t="str">
        <f>'SlNr für Antrag §24a'!AV1035</f>
        <v>-</v>
      </c>
      <c r="N1039" s="157" t="str">
        <f>IF('SlNr für Antrag §24a'!AU1035&gt;0,"Wird auto. genehmigt!","")</f>
        <v/>
      </c>
      <c r="P1039" s="96" t="str">
        <f>'SlNr für Antrag §24a'!AP1035</f>
        <v/>
      </c>
      <c r="R1039" s="143"/>
      <c r="S1039" s="143"/>
      <c r="T1039" s="143"/>
      <c r="U1039" s="143"/>
      <c r="V1039" s="143"/>
      <c r="W1039" s="143"/>
      <c r="X1039" s="143"/>
      <c r="Y1039" s="143"/>
      <c r="Z1039" s="143"/>
      <c r="AA1039" s="143"/>
    </row>
    <row r="1040" spans="1:27" ht="22.8" x14ac:dyDescent="0.25">
      <c r="A1040" s="70">
        <f>'SlNr für Antrag §24a'!B1036</f>
        <v>54504</v>
      </c>
      <c r="B1040" s="70" t="str">
        <f>'SlNr für Antrag §24a'!C1036</f>
        <v>91</v>
      </c>
      <c r="C1040" s="70" t="str">
        <f>IF('SlNr für Antrag §24a'!D1036&lt;&gt;"",'SlNr für Antrag §24a'!D1036,"")</f>
        <v>g</v>
      </c>
      <c r="D1040" s="70" t="str">
        <f>'SlNr für Antrag §24a'!H1036</f>
        <v>rohölverunreinigtes Erdreich, Aushub, und Abbruchmaterial</v>
      </c>
      <c r="E1040" s="70" t="str">
        <f>'SlNr für Antrag §24a'!I1036</f>
        <v>verfestigt, immobilisiert oder stabilisiert</v>
      </c>
      <c r="F1040" s="69" t="str">
        <f>IF(AND('SlNr für Antrag §24a'!S1036="x",'SlNr für Antrag §24a'!T1036="x"),'SlNr für Antrag §24a'!U1036,IF('SlNr für Antrag §24a'!S1036="x","--",IF('SlNr für Antrag §24a'!T1036="x",'SlNr für Antrag §24a'!U1036,"**")))</f>
        <v>**</v>
      </c>
      <c r="G1040" s="69" t="str">
        <f>(IF('SlNr für Antrag §24a'!AL1036&lt;&gt;"",'SlNr für Antrag §24a'!AL1036&amp;K1040,IF(K1040&lt;&gt;"",K1040,IF('SlNr für Antrag §24a'!V1036="X","?","**"))))</f>
        <v>**</v>
      </c>
      <c r="H1040" s="131"/>
      <c r="I1040" s="124"/>
      <c r="J1040" s="118">
        <f>'SlNr für Antrag §24a'!AM1036</f>
        <v>0</v>
      </c>
      <c r="K1040" s="121"/>
      <c r="L1040" s="121" t="str">
        <f>'SlNr für Antrag §24a'!AT1036</f>
        <v>Ja</v>
      </c>
      <c r="M1040" s="161" t="str">
        <f>'SlNr für Antrag §24a'!AV1036</f>
        <v>-</v>
      </c>
      <c r="N1040" s="157" t="str">
        <f>IF('SlNr für Antrag §24a'!AU1036&gt;0,"Wird auto. genehmigt!","")</f>
        <v/>
      </c>
      <c r="P1040" s="96" t="str">
        <f>'SlNr für Antrag §24a'!AP1036</f>
        <v/>
      </c>
      <c r="R1040" s="143"/>
      <c r="S1040" s="143"/>
      <c r="T1040" s="143"/>
      <c r="U1040" s="143"/>
      <c r="V1040" s="143"/>
      <c r="W1040" s="143"/>
      <c r="X1040" s="143"/>
      <c r="Y1040" s="143"/>
      <c r="Z1040" s="143"/>
      <c r="AA1040" s="143"/>
    </row>
    <row r="1041" spans="1:27" ht="22.8" x14ac:dyDescent="0.25">
      <c r="A1041" s="70">
        <f>'SlNr für Antrag §24a'!B1037</f>
        <v>54505</v>
      </c>
      <c r="B1041" s="70" t="str">
        <f>'SlNr für Antrag §24a'!C1037</f>
        <v/>
      </c>
      <c r="C1041" s="70" t="str">
        <f>IF('SlNr für Antrag §24a'!D1037&lt;&gt;"",'SlNr für Antrag §24a'!D1037,"")</f>
        <v>g</v>
      </c>
      <c r="D1041" s="70" t="str">
        <f>'SlNr für Antrag §24a'!H1037</f>
        <v>sonstige rohölverunreinigte Rückstände aus der Erdölförderung</v>
      </c>
      <c r="E1041" s="70" t="str">
        <f>'SlNr für Antrag §24a'!I1037</f>
        <v xml:space="preserve"> </v>
      </c>
      <c r="F1041" s="69" t="str">
        <f>IF(AND('SlNr für Antrag §24a'!S1037="x",'SlNr für Antrag §24a'!T1037="x"),'SlNr für Antrag §24a'!U1037,IF('SlNr für Antrag §24a'!S1037="x","--",IF('SlNr für Antrag §24a'!T1037="x",'SlNr für Antrag §24a'!U1037,"**")))</f>
        <v>**</v>
      </c>
      <c r="G1041" s="69" t="str">
        <f>(IF('SlNr für Antrag §24a'!AL1037&lt;&gt;"",'SlNr für Antrag §24a'!AL1037&amp;K1041,IF(K1041&lt;&gt;"",K1041,IF('SlNr für Antrag §24a'!V1037="X","?","**"))))</f>
        <v>**</v>
      </c>
      <c r="H1041" s="131"/>
      <c r="I1041" s="124"/>
      <c r="J1041" s="118">
        <f>'SlNr für Antrag §24a'!AM1037</f>
        <v>0</v>
      </c>
      <c r="K1041" s="121"/>
      <c r="L1041" s="121" t="str">
        <f>'SlNr für Antrag §24a'!AT1037</f>
        <v>Ja</v>
      </c>
      <c r="M1041" s="161" t="str">
        <f>'SlNr für Antrag §24a'!AV1037</f>
        <v>-</v>
      </c>
      <c r="N1041" s="157" t="str">
        <f>IF('SlNr für Antrag §24a'!AU1037&gt;0,"Wird auto. genehmigt!","")</f>
        <v/>
      </c>
      <c r="P1041" s="96" t="str">
        <f>'SlNr für Antrag §24a'!AP1037</f>
        <v/>
      </c>
      <c r="R1041" s="143"/>
      <c r="S1041" s="143"/>
      <c r="T1041" s="143"/>
      <c r="U1041" s="143"/>
      <c r="V1041" s="143"/>
      <c r="W1041" s="143"/>
      <c r="X1041" s="143"/>
      <c r="Y1041" s="143"/>
      <c r="Z1041" s="143"/>
      <c r="AA1041" s="143"/>
    </row>
    <row r="1042" spans="1:27" ht="22.8" x14ac:dyDescent="0.25">
      <c r="A1042" s="70">
        <f>'SlNr für Antrag §24a'!B1038</f>
        <v>54505</v>
      </c>
      <c r="B1042" s="70" t="str">
        <f>'SlNr für Antrag §24a'!C1038</f>
        <v>88</v>
      </c>
      <c r="C1042" s="70" t="str">
        <f>IF('SlNr für Antrag §24a'!D1038&lt;&gt;"",'SlNr für Antrag §24a'!D1038,"")</f>
        <v/>
      </c>
      <c r="D1042" s="70" t="str">
        <f>'SlNr für Antrag §24a'!H1038</f>
        <v>sonstige rohölverunreinigte Rückstände aus der Erdölförderung</v>
      </c>
      <c r="E1042" s="70" t="str">
        <f>'SlNr für Antrag §24a'!I1038</f>
        <v>ausgestuft</v>
      </c>
      <c r="F1042" s="69" t="str">
        <f>IF(AND('SlNr für Antrag §24a'!S1038="x",'SlNr für Antrag §24a'!T1038="x"),'SlNr für Antrag §24a'!U1038,IF('SlNr für Antrag §24a'!S1038="x","--",IF('SlNr für Antrag §24a'!T1038="x",'SlNr für Antrag §24a'!U1038,"**")))</f>
        <v>**</v>
      </c>
      <c r="G1042" s="69" t="str">
        <f>(IF('SlNr für Antrag §24a'!AL1038&lt;&gt;"",'SlNr für Antrag §24a'!AL1038&amp;K1042,IF(K1042&lt;&gt;"",K1042,IF('SlNr für Antrag §24a'!V1038="X","?","**"))))</f>
        <v>**</v>
      </c>
      <c r="H1042" s="131"/>
      <c r="I1042" s="124"/>
      <c r="J1042" s="118">
        <f>'SlNr für Antrag §24a'!AM1038</f>
        <v>0</v>
      </c>
      <c r="K1042" s="121"/>
      <c r="L1042" s="121" t="str">
        <f>'SlNr für Antrag §24a'!AT1038</f>
        <v>Ja</v>
      </c>
      <c r="M1042" s="161" t="str">
        <f>'SlNr für Antrag §24a'!AV1038</f>
        <v>-</v>
      </c>
      <c r="N1042" s="157" t="str">
        <f>IF('SlNr für Antrag §24a'!AU1038&gt;0,"Wird auto. genehmigt!","")</f>
        <v/>
      </c>
      <c r="P1042" s="96" t="str">
        <f>'SlNr für Antrag §24a'!AP1038</f>
        <v/>
      </c>
      <c r="R1042" s="143"/>
      <c r="S1042" s="143"/>
      <c r="T1042" s="143"/>
      <c r="U1042" s="143"/>
      <c r="V1042" s="143"/>
      <c r="W1042" s="143"/>
      <c r="X1042" s="143"/>
      <c r="Y1042" s="143"/>
      <c r="Z1042" s="143"/>
      <c r="AA1042" s="143"/>
    </row>
    <row r="1043" spans="1:27" ht="22.8" x14ac:dyDescent="0.25">
      <c r="A1043" s="70">
        <f>'SlNr für Antrag §24a'!B1039</f>
        <v>54505</v>
      </c>
      <c r="B1043" s="70" t="str">
        <f>'SlNr für Antrag §24a'!C1039</f>
        <v>91</v>
      </c>
      <c r="C1043" s="70" t="str">
        <f>IF('SlNr für Antrag §24a'!D1039&lt;&gt;"",'SlNr für Antrag §24a'!D1039,"")</f>
        <v>g</v>
      </c>
      <c r="D1043" s="70" t="str">
        <f>'SlNr für Antrag §24a'!H1039</f>
        <v>sonstige rohölverunreinigte Rückstände aus der Erdölförderung</v>
      </c>
      <c r="E1043" s="70" t="str">
        <f>'SlNr für Antrag §24a'!I1039</f>
        <v>verfestigt, immobilisiert oder stabilisiert</v>
      </c>
      <c r="F1043" s="69" t="str">
        <f>IF(AND('SlNr für Antrag §24a'!S1039="x",'SlNr für Antrag §24a'!T1039="x"),'SlNr für Antrag §24a'!U1039,IF('SlNr für Antrag §24a'!S1039="x","--",IF('SlNr für Antrag §24a'!T1039="x",'SlNr für Antrag §24a'!U1039,"**")))</f>
        <v>**</v>
      </c>
      <c r="G1043" s="69" t="str">
        <f>(IF('SlNr für Antrag §24a'!AL1039&lt;&gt;"",'SlNr für Antrag §24a'!AL1039&amp;K1043,IF(K1043&lt;&gt;"",K1043,IF('SlNr für Antrag §24a'!V1039="X","?","**"))))</f>
        <v>**</v>
      </c>
      <c r="H1043" s="131"/>
      <c r="I1043" s="124"/>
      <c r="J1043" s="118">
        <f>'SlNr für Antrag §24a'!AM1039</f>
        <v>0</v>
      </c>
      <c r="K1043" s="121"/>
      <c r="L1043" s="121" t="str">
        <f>'SlNr für Antrag §24a'!AT1039</f>
        <v>Ja</v>
      </c>
      <c r="M1043" s="161" t="str">
        <f>'SlNr für Antrag §24a'!AV1039</f>
        <v>-</v>
      </c>
      <c r="N1043" s="157" t="str">
        <f>IF('SlNr für Antrag §24a'!AU1039&gt;0,"Wird auto. genehmigt!","")</f>
        <v/>
      </c>
      <c r="P1043" s="96" t="str">
        <f>'SlNr für Antrag §24a'!AP1039</f>
        <v/>
      </c>
      <c r="R1043" s="143"/>
      <c r="S1043" s="143"/>
      <c r="T1043" s="143"/>
      <c r="U1043" s="143"/>
      <c r="V1043" s="143"/>
      <c r="W1043" s="143"/>
      <c r="X1043" s="143"/>
      <c r="Y1043" s="143"/>
      <c r="Z1043" s="143"/>
      <c r="AA1043" s="143"/>
    </row>
    <row r="1044" spans="1:27" ht="22.8" x14ac:dyDescent="0.25">
      <c r="A1044" s="70">
        <f>'SlNr für Antrag §24a'!B1040</f>
        <v>54701</v>
      </c>
      <c r="B1044" s="70" t="str">
        <f>'SlNr für Antrag §24a'!C1040</f>
        <v/>
      </c>
      <c r="C1044" s="70" t="str">
        <f>IF('SlNr für Antrag §24a'!D1040&lt;&gt;"",'SlNr für Antrag §24a'!D1040,"")</f>
        <v>g</v>
      </c>
      <c r="D1044" s="70" t="str">
        <f>'SlNr für Antrag §24a'!H1040</f>
        <v>Sandfanginhalte, öl- oder kaltreinigerhaltig</v>
      </c>
      <c r="E1044" s="70" t="str">
        <f>'SlNr für Antrag §24a'!I1040</f>
        <v xml:space="preserve"> </v>
      </c>
      <c r="F1044" s="69" t="str">
        <f>IF(AND('SlNr für Antrag §24a'!S1040="x",'SlNr für Antrag §24a'!T1040="x"),'SlNr für Antrag §24a'!U1040,IF('SlNr für Antrag §24a'!S1040="x","--",IF('SlNr für Antrag §24a'!T1040="x",'SlNr für Antrag §24a'!U1040,"**")))</f>
        <v>**</v>
      </c>
      <c r="G1044" s="69" t="str">
        <f>(IF('SlNr für Antrag §24a'!AL1040&lt;&gt;"",'SlNr für Antrag §24a'!AL1040&amp;K1044,IF(K1044&lt;&gt;"",K1044,IF('SlNr für Antrag §24a'!V1040="X","?","**"))))</f>
        <v>**</v>
      </c>
      <c r="H1044" s="131"/>
      <c r="I1044" s="124"/>
      <c r="J1044" s="118">
        <f>'SlNr für Antrag §24a'!AM1040</f>
        <v>0</v>
      </c>
      <c r="K1044" s="121"/>
      <c r="L1044" s="121" t="str">
        <f>'SlNr für Antrag §24a'!AT1040</f>
        <v>Ja</v>
      </c>
      <c r="M1044" s="161" t="str">
        <f>'SlNr für Antrag §24a'!AV1040</f>
        <v>-</v>
      </c>
      <c r="N1044" s="157" t="str">
        <f>IF('SlNr für Antrag §24a'!AU1040&gt;0,"Wird auto. genehmigt!","")</f>
        <v/>
      </c>
      <c r="P1044" s="96" t="str">
        <f>'SlNr für Antrag §24a'!AP1040</f>
        <v/>
      </c>
      <c r="R1044" s="143"/>
      <c r="S1044" s="143"/>
      <c r="T1044" s="143"/>
      <c r="U1044" s="143"/>
      <c r="V1044" s="143"/>
      <c r="W1044" s="143"/>
      <c r="X1044" s="143"/>
      <c r="Y1044" s="143"/>
      <c r="Z1044" s="143"/>
      <c r="AA1044" s="143"/>
    </row>
    <row r="1045" spans="1:27" ht="22.8" x14ac:dyDescent="0.25">
      <c r="A1045" s="70">
        <f>'SlNr für Antrag §24a'!B1041</f>
        <v>54701</v>
      </c>
      <c r="B1045" s="70" t="str">
        <f>'SlNr für Antrag §24a'!C1041</f>
        <v>88</v>
      </c>
      <c r="C1045" s="70" t="str">
        <f>IF('SlNr für Antrag §24a'!D1041&lt;&gt;"",'SlNr für Antrag §24a'!D1041,"")</f>
        <v/>
      </c>
      <c r="D1045" s="70" t="str">
        <f>'SlNr für Antrag §24a'!H1041</f>
        <v>Sandfanginhalte, öl- oder kaltreinigerhaltig</v>
      </c>
      <c r="E1045" s="70" t="str">
        <f>'SlNr für Antrag §24a'!I1041</f>
        <v>ausgestuft</v>
      </c>
      <c r="F1045" s="69" t="str">
        <f>IF(AND('SlNr für Antrag §24a'!S1041="x",'SlNr für Antrag §24a'!T1041="x"),'SlNr für Antrag §24a'!U1041,IF('SlNr für Antrag §24a'!S1041="x","--",IF('SlNr für Antrag §24a'!T1041="x",'SlNr für Antrag §24a'!U1041,"**")))</f>
        <v>**</v>
      </c>
      <c r="G1045" s="69" t="str">
        <f>(IF('SlNr für Antrag §24a'!AL1041&lt;&gt;"",'SlNr für Antrag §24a'!AL1041&amp;K1045,IF(K1045&lt;&gt;"",K1045,IF('SlNr für Antrag §24a'!V1041="X","?","**"))))</f>
        <v>**</v>
      </c>
      <c r="H1045" s="131"/>
      <c r="I1045" s="124"/>
      <c r="J1045" s="118">
        <f>'SlNr für Antrag §24a'!AM1041</f>
        <v>0</v>
      </c>
      <c r="K1045" s="121"/>
      <c r="L1045" s="121" t="str">
        <f>'SlNr für Antrag §24a'!AT1041</f>
        <v>Ja</v>
      </c>
      <c r="M1045" s="161" t="str">
        <f>'SlNr für Antrag §24a'!AV1041</f>
        <v>-</v>
      </c>
      <c r="N1045" s="157" t="str">
        <f>IF('SlNr für Antrag §24a'!AU1041&gt;0,"Wird auto. genehmigt!","")</f>
        <v/>
      </c>
      <c r="P1045" s="96" t="str">
        <f>'SlNr für Antrag §24a'!AP1041</f>
        <v/>
      </c>
      <c r="R1045" s="143"/>
      <c r="S1045" s="143"/>
      <c r="T1045" s="143"/>
      <c r="U1045" s="143"/>
      <c r="V1045" s="143"/>
      <c r="W1045" s="143"/>
      <c r="X1045" s="143"/>
      <c r="Y1045" s="143"/>
      <c r="Z1045" s="143"/>
      <c r="AA1045" s="143"/>
    </row>
    <row r="1046" spans="1:27" ht="22.8" x14ac:dyDescent="0.25">
      <c r="A1046" s="70">
        <f>'SlNr für Antrag §24a'!B1042</f>
        <v>54701</v>
      </c>
      <c r="B1046" s="70" t="str">
        <f>'SlNr für Antrag §24a'!C1042</f>
        <v>91</v>
      </c>
      <c r="C1046" s="70" t="str">
        <f>IF('SlNr für Antrag §24a'!D1042&lt;&gt;"",'SlNr für Antrag §24a'!D1042,"")</f>
        <v>g</v>
      </c>
      <c r="D1046" s="70" t="str">
        <f>'SlNr für Antrag §24a'!H1042</f>
        <v>Sandfanginhalte, öl- oder kaltreinigerhaltig</v>
      </c>
      <c r="E1046" s="70" t="str">
        <f>'SlNr für Antrag §24a'!I1042</f>
        <v>verfestigt, immobilisiert oder stabilisiert</v>
      </c>
      <c r="F1046" s="69" t="str">
        <f>IF(AND('SlNr für Antrag §24a'!S1042="x",'SlNr für Antrag §24a'!T1042="x"),'SlNr für Antrag §24a'!U1042,IF('SlNr für Antrag §24a'!S1042="x","--",IF('SlNr für Antrag §24a'!T1042="x",'SlNr für Antrag §24a'!U1042,"**")))</f>
        <v>**</v>
      </c>
      <c r="G1046" s="69" t="str">
        <f>(IF('SlNr für Antrag §24a'!AL1042&lt;&gt;"",'SlNr für Antrag §24a'!AL1042&amp;K1046,IF(K1046&lt;&gt;"",K1046,IF('SlNr für Antrag §24a'!V1042="X","?","**"))))</f>
        <v>**</v>
      </c>
      <c r="H1046" s="131"/>
      <c r="I1046" s="124"/>
      <c r="J1046" s="118">
        <f>'SlNr für Antrag §24a'!AM1042</f>
        <v>0</v>
      </c>
      <c r="K1046" s="121"/>
      <c r="L1046" s="121" t="str">
        <f>'SlNr für Antrag §24a'!AT1042</f>
        <v>Ja</v>
      </c>
      <c r="M1046" s="161" t="str">
        <f>'SlNr für Antrag §24a'!AV1042</f>
        <v>-</v>
      </c>
      <c r="N1046" s="157" t="str">
        <f>IF('SlNr für Antrag §24a'!AU1042&gt;0,"Wird auto. genehmigt!","")</f>
        <v/>
      </c>
      <c r="P1046" s="96" t="str">
        <f>'SlNr für Antrag §24a'!AP1042</f>
        <v/>
      </c>
      <c r="R1046" s="143"/>
      <c r="S1046" s="143"/>
      <c r="T1046" s="143"/>
      <c r="U1046" s="143"/>
      <c r="V1046" s="143"/>
      <c r="W1046" s="143"/>
      <c r="X1046" s="143"/>
      <c r="Y1046" s="143"/>
      <c r="Z1046" s="143"/>
      <c r="AA1046" s="143"/>
    </row>
    <row r="1047" spans="1:27" ht="22.8" x14ac:dyDescent="0.25">
      <c r="A1047" s="70">
        <f>'SlNr für Antrag §24a'!B1043</f>
        <v>54702</v>
      </c>
      <c r="B1047" s="70" t="str">
        <f>'SlNr für Antrag §24a'!C1043</f>
        <v/>
      </c>
      <c r="C1047" s="70" t="str">
        <f>IF('SlNr für Antrag §24a'!D1043&lt;&gt;"",'SlNr für Antrag §24a'!D1043,"")</f>
        <v>g</v>
      </c>
      <c r="D1047" s="70" t="str">
        <f>'SlNr für Antrag §24a'!H1043</f>
        <v>Ölabscheiderinhalte (Benzinabscheiderinhalte)</v>
      </c>
      <c r="E1047" s="70" t="str">
        <f>'SlNr für Antrag §24a'!I1043</f>
        <v xml:space="preserve"> </v>
      </c>
      <c r="F1047" s="69" t="str">
        <f>IF(AND('SlNr für Antrag §24a'!S1043="x",'SlNr für Antrag §24a'!T1043="x"),'SlNr für Antrag §24a'!U1043,IF('SlNr für Antrag §24a'!S1043="x","--",IF('SlNr für Antrag §24a'!T1043="x",'SlNr für Antrag §24a'!U1043,"**")))</f>
        <v>**</v>
      </c>
      <c r="G1047" s="69" t="str">
        <f>(IF('SlNr für Antrag §24a'!AL1043&lt;&gt;"",'SlNr für Antrag §24a'!AL1043&amp;K1047,IF(K1047&lt;&gt;"",K1047,IF('SlNr für Antrag §24a'!V1043="X","?","**"))))</f>
        <v>**</v>
      </c>
      <c r="H1047" s="131"/>
      <c r="I1047" s="124"/>
      <c r="J1047" s="118">
        <f>'SlNr für Antrag §24a'!AM1043</f>
        <v>0</v>
      </c>
      <c r="K1047" s="121"/>
      <c r="L1047" s="121" t="str">
        <f>'SlNr für Antrag §24a'!AT1043</f>
        <v>Ja</v>
      </c>
      <c r="M1047" s="161" t="str">
        <f>'SlNr für Antrag §24a'!AV1043</f>
        <v>-</v>
      </c>
      <c r="N1047" s="157" t="str">
        <f>IF('SlNr für Antrag §24a'!AU1043&gt;0,"Wird auto. genehmigt!","")</f>
        <v/>
      </c>
      <c r="P1047" s="96" t="str">
        <f>'SlNr für Antrag §24a'!AP1043</f>
        <v/>
      </c>
      <c r="R1047" s="143"/>
      <c r="S1047" s="143"/>
      <c r="T1047" s="143"/>
      <c r="U1047" s="143"/>
      <c r="V1047" s="143"/>
      <c r="W1047" s="143"/>
      <c r="X1047" s="143"/>
      <c r="Y1047" s="143"/>
      <c r="Z1047" s="143"/>
      <c r="AA1047" s="143"/>
    </row>
    <row r="1048" spans="1:27" ht="22.8" x14ac:dyDescent="0.25">
      <c r="A1048" s="70">
        <f>'SlNr für Antrag §24a'!B1044</f>
        <v>54702</v>
      </c>
      <c r="B1048" s="70" t="str">
        <f>'SlNr für Antrag §24a'!C1044</f>
        <v>88</v>
      </c>
      <c r="C1048" s="70" t="str">
        <f>IF('SlNr für Antrag §24a'!D1044&lt;&gt;"",'SlNr für Antrag §24a'!D1044,"")</f>
        <v/>
      </c>
      <c r="D1048" s="70" t="str">
        <f>'SlNr für Antrag §24a'!H1044</f>
        <v>Ölabscheiderinhalte (Benzinabscheiderinhalte)</v>
      </c>
      <c r="E1048" s="70" t="str">
        <f>'SlNr für Antrag §24a'!I1044</f>
        <v>ausgestuft</v>
      </c>
      <c r="F1048" s="69" t="str">
        <f>IF(AND('SlNr für Antrag §24a'!S1044="x",'SlNr für Antrag §24a'!T1044="x"),'SlNr für Antrag §24a'!U1044,IF('SlNr für Antrag §24a'!S1044="x","--",IF('SlNr für Antrag §24a'!T1044="x",'SlNr für Antrag §24a'!U1044,"**")))</f>
        <v>**</v>
      </c>
      <c r="G1048" s="69" t="str">
        <f>(IF('SlNr für Antrag §24a'!AL1044&lt;&gt;"",'SlNr für Antrag §24a'!AL1044&amp;K1048,IF(K1048&lt;&gt;"",K1048,IF('SlNr für Antrag §24a'!V1044="X","?","**"))))</f>
        <v>**</v>
      </c>
      <c r="H1048" s="131"/>
      <c r="I1048" s="124"/>
      <c r="J1048" s="118">
        <f>'SlNr für Antrag §24a'!AM1044</f>
        <v>0</v>
      </c>
      <c r="K1048" s="121"/>
      <c r="L1048" s="121" t="str">
        <f>'SlNr für Antrag §24a'!AT1044</f>
        <v>Ja</v>
      </c>
      <c r="M1048" s="161" t="str">
        <f>'SlNr für Antrag §24a'!AV1044</f>
        <v>-</v>
      </c>
      <c r="N1048" s="157" t="str">
        <f>IF('SlNr für Antrag §24a'!AU1044&gt;0,"Wird auto. genehmigt!","")</f>
        <v/>
      </c>
      <c r="P1048" s="96" t="str">
        <f>'SlNr für Antrag §24a'!AP1044</f>
        <v/>
      </c>
      <c r="R1048" s="143"/>
      <c r="S1048" s="143"/>
      <c r="T1048" s="143"/>
      <c r="U1048" s="143"/>
      <c r="V1048" s="143"/>
      <c r="W1048" s="143"/>
      <c r="X1048" s="143"/>
      <c r="Y1048" s="143"/>
      <c r="Z1048" s="143"/>
      <c r="AA1048" s="143"/>
    </row>
    <row r="1049" spans="1:27" ht="22.8" x14ac:dyDescent="0.25">
      <c r="A1049" s="70">
        <f>'SlNr für Antrag §24a'!B1045</f>
        <v>54702</v>
      </c>
      <c r="B1049" s="70" t="str">
        <f>'SlNr für Antrag §24a'!C1045</f>
        <v>91</v>
      </c>
      <c r="C1049" s="70" t="str">
        <f>IF('SlNr für Antrag §24a'!D1045&lt;&gt;"",'SlNr für Antrag §24a'!D1045,"")</f>
        <v>g</v>
      </c>
      <c r="D1049" s="70" t="str">
        <f>'SlNr für Antrag §24a'!H1045</f>
        <v>Ölabscheiderinhalte (Benzinabscheiderinhalte)</v>
      </c>
      <c r="E1049" s="70" t="str">
        <f>'SlNr für Antrag §24a'!I1045</f>
        <v>verfestigt, immobilisiert oder stabilisiert</v>
      </c>
      <c r="F1049" s="69" t="str">
        <f>IF(AND('SlNr für Antrag §24a'!S1045="x",'SlNr für Antrag §24a'!T1045="x"),'SlNr für Antrag §24a'!U1045,IF('SlNr für Antrag §24a'!S1045="x","--",IF('SlNr für Antrag §24a'!T1045="x",'SlNr für Antrag §24a'!U1045,"**")))</f>
        <v>**</v>
      </c>
      <c r="G1049" s="69" t="str">
        <f>(IF('SlNr für Antrag §24a'!AL1045&lt;&gt;"",'SlNr für Antrag §24a'!AL1045&amp;K1049,IF(K1049&lt;&gt;"",K1049,IF('SlNr für Antrag §24a'!V1045="X","?","**"))))</f>
        <v>**</v>
      </c>
      <c r="H1049" s="131"/>
      <c r="I1049" s="124"/>
      <c r="J1049" s="118">
        <f>'SlNr für Antrag §24a'!AM1045</f>
        <v>0</v>
      </c>
      <c r="K1049" s="121"/>
      <c r="L1049" s="121" t="str">
        <f>'SlNr für Antrag §24a'!AT1045</f>
        <v>Ja</v>
      </c>
      <c r="M1049" s="161" t="str">
        <f>'SlNr für Antrag §24a'!AV1045</f>
        <v>-</v>
      </c>
      <c r="N1049" s="157" t="str">
        <f>IF('SlNr für Antrag §24a'!AU1045&gt;0,"Wird auto. genehmigt!","")</f>
        <v/>
      </c>
      <c r="P1049" s="96" t="str">
        <f>'SlNr für Antrag §24a'!AP1045</f>
        <v/>
      </c>
      <c r="R1049" s="143"/>
      <c r="S1049" s="143"/>
      <c r="T1049" s="143"/>
      <c r="U1049" s="143"/>
      <c r="V1049" s="143"/>
      <c r="W1049" s="143"/>
      <c r="X1049" s="143"/>
      <c r="Y1049" s="143"/>
      <c r="Z1049" s="143"/>
      <c r="AA1049" s="143"/>
    </row>
    <row r="1050" spans="1:27" x14ac:dyDescent="0.25">
      <c r="A1050" s="70">
        <f>'SlNr für Antrag §24a'!B1046</f>
        <v>54703</v>
      </c>
      <c r="B1050" s="70" t="str">
        <f>'SlNr für Antrag §24a'!C1046</f>
        <v/>
      </c>
      <c r="C1050" s="70" t="str">
        <f>IF('SlNr für Antrag §24a'!D1046&lt;&gt;"",'SlNr für Antrag §24a'!D1046,"")</f>
        <v>g</v>
      </c>
      <c r="D1050" s="70" t="str">
        <f>'SlNr für Antrag §24a'!H1046</f>
        <v>Schlamm aus Öltrennanlagen</v>
      </c>
      <c r="E1050" s="70" t="str">
        <f>'SlNr für Antrag §24a'!I1046</f>
        <v xml:space="preserve"> </v>
      </c>
      <c r="F1050" s="69" t="str">
        <f>IF(AND('SlNr für Antrag §24a'!S1046="x",'SlNr für Antrag §24a'!T1046="x"),'SlNr für Antrag §24a'!U1046,IF('SlNr für Antrag §24a'!S1046="x","--",IF('SlNr für Antrag §24a'!T1046="x",'SlNr für Antrag §24a'!U1046,"**")))</f>
        <v>**</v>
      </c>
      <c r="G1050" s="69" t="str">
        <f>(IF('SlNr für Antrag §24a'!AL1046&lt;&gt;"",'SlNr für Antrag §24a'!AL1046&amp;K1050,IF(K1050&lt;&gt;"",K1050,IF('SlNr für Antrag §24a'!V1046="X","?","**"))))</f>
        <v>**</v>
      </c>
      <c r="H1050" s="131"/>
      <c r="I1050" s="124"/>
      <c r="J1050" s="118">
        <f>'SlNr für Antrag §24a'!AM1046</f>
        <v>0</v>
      </c>
      <c r="K1050" s="121"/>
      <c r="L1050" s="121" t="str">
        <f>'SlNr für Antrag §24a'!AT1046</f>
        <v>Ja</v>
      </c>
      <c r="M1050" s="161" t="str">
        <f>'SlNr für Antrag §24a'!AV1046</f>
        <v>-</v>
      </c>
      <c r="N1050" s="157" t="str">
        <f>IF('SlNr für Antrag §24a'!AU1046&gt;0,"Wird auto. genehmigt!","")</f>
        <v/>
      </c>
      <c r="P1050" s="96" t="str">
        <f>'SlNr für Antrag §24a'!AP1046</f>
        <v/>
      </c>
      <c r="R1050" s="143"/>
      <c r="S1050" s="143"/>
      <c r="T1050" s="143"/>
      <c r="U1050" s="143"/>
      <c r="V1050" s="143"/>
      <c r="W1050" s="143"/>
      <c r="X1050" s="143"/>
      <c r="Y1050" s="143"/>
      <c r="Z1050" s="143"/>
      <c r="AA1050" s="143"/>
    </row>
    <row r="1051" spans="1:27" x14ac:dyDescent="0.25">
      <c r="A1051" s="70">
        <f>'SlNr für Antrag §24a'!B1047</f>
        <v>54703</v>
      </c>
      <c r="B1051" s="70" t="str">
        <f>'SlNr für Antrag §24a'!C1047</f>
        <v>88</v>
      </c>
      <c r="C1051" s="70" t="str">
        <f>IF('SlNr für Antrag §24a'!D1047&lt;&gt;"",'SlNr für Antrag §24a'!D1047,"")</f>
        <v/>
      </c>
      <c r="D1051" s="70" t="str">
        <f>'SlNr für Antrag §24a'!H1047</f>
        <v>Schlamm aus Öltrennanlagen</v>
      </c>
      <c r="E1051" s="70" t="str">
        <f>'SlNr für Antrag §24a'!I1047</f>
        <v>ausgestuft</v>
      </c>
      <c r="F1051" s="69" t="str">
        <f>IF(AND('SlNr für Antrag §24a'!S1047="x",'SlNr für Antrag §24a'!T1047="x"),'SlNr für Antrag §24a'!U1047,IF('SlNr für Antrag §24a'!S1047="x","--",IF('SlNr für Antrag §24a'!T1047="x",'SlNr für Antrag §24a'!U1047,"**")))</f>
        <v>**</v>
      </c>
      <c r="G1051" s="69" t="str">
        <f>(IF('SlNr für Antrag §24a'!AL1047&lt;&gt;"",'SlNr für Antrag §24a'!AL1047&amp;K1051,IF(K1051&lt;&gt;"",K1051,IF('SlNr für Antrag §24a'!V1047="X","?","**"))))</f>
        <v>**</v>
      </c>
      <c r="H1051" s="131"/>
      <c r="I1051" s="124"/>
      <c r="J1051" s="118">
        <f>'SlNr für Antrag §24a'!AM1047</f>
        <v>0</v>
      </c>
      <c r="K1051" s="121"/>
      <c r="L1051" s="121" t="str">
        <f>'SlNr für Antrag §24a'!AT1047</f>
        <v>Ja</v>
      </c>
      <c r="M1051" s="161" t="str">
        <f>'SlNr für Antrag §24a'!AV1047</f>
        <v>-</v>
      </c>
      <c r="N1051" s="157" t="str">
        <f>IF('SlNr für Antrag §24a'!AU1047&gt;0,"Wird auto. genehmigt!","")</f>
        <v/>
      </c>
      <c r="P1051" s="96" t="str">
        <f>'SlNr für Antrag §24a'!AP1047</f>
        <v/>
      </c>
      <c r="R1051" s="143"/>
      <c r="S1051" s="143"/>
      <c r="T1051" s="143"/>
      <c r="U1051" s="143"/>
      <c r="V1051" s="143"/>
      <c r="W1051" s="143"/>
      <c r="X1051" s="143"/>
      <c r="Y1051" s="143"/>
      <c r="Z1051" s="143"/>
      <c r="AA1051" s="143"/>
    </row>
    <row r="1052" spans="1:27" ht="22.8" x14ac:dyDescent="0.25">
      <c r="A1052" s="70">
        <f>'SlNr für Antrag §24a'!B1048</f>
        <v>54703</v>
      </c>
      <c r="B1052" s="70" t="str">
        <f>'SlNr für Antrag §24a'!C1048</f>
        <v>91</v>
      </c>
      <c r="C1052" s="70" t="str">
        <f>IF('SlNr für Antrag §24a'!D1048&lt;&gt;"",'SlNr für Antrag §24a'!D1048,"")</f>
        <v>g</v>
      </c>
      <c r="D1052" s="70" t="str">
        <f>'SlNr für Antrag §24a'!H1048</f>
        <v>Schlamm aus Öltrennanlagen</v>
      </c>
      <c r="E1052" s="70" t="str">
        <f>'SlNr für Antrag §24a'!I1048</f>
        <v>verfestigt, immobilisiert oder stabilisiert</v>
      </c>
      <c r="F1052" s="69" t="str">
        <f>IF(AND('SlNr für Antrag §24a'!S1048="x",'SlNr für Antrag §24a'!T1048="x"),'SlNr für Antrag §24a'!U1048,IF('SlNr für Antrag §24a'!S1048="x","--",IF('SlNr für Antrag §24a'!T1048="x",'SlNr für Antrag §24a'!U1048,"**")))</f>
        <v>**</v>
      </c>
      <c r="G1052" s="69" t="str">
        <f>(IF('SlNr für Antrag §24a'!AL1048&lt;&gt;"",'SlNr für Antrag §24a'!AL1048&amp;K1052,IF(K1052&lt;&gt;"",K1052,IF('SlNr für Antrag §24a'!V1048="X","?","**"))))</f>
        <v>**</v>
      </c>
      <c r="H1052" s="131"/>
      <c r="I1052" s="124"/>
      <c r="J1052" s="118">
        <f>'SlNr für Antrag §24a'!AM1048</f>
        <v>0</v>
      </c>
      <c r="K1052" s="121"/>
      <c r="L1052" s="121" t="str">
        <f>'SlNr für Antrag §24a'!AT1048</f>
        <v>Ja</v>
      </c>
      <c r="M1052" s="161" t="str">
        <f>'SlNr für Antrag §24a'!AV1048</f>
        <v>-</v>
      </c>
      <c r="N1052" s="157" t="str">
        <f>IF('SlNr für Antrag §24a'!AU1048&gt;0,"Wird auto. genehmigt!","")</f>
        <v/>
      </c>
      <c r="P1052" s="96" t="str">
        <f>'SlNr für Antrag §24a'!AP1048</f>
        <v/>
      </c>
      <c r="R1052" s="143"/>
      <c r="S1052" s="143"/>
      <c r="T1052" s="143"/>
      <c r="U1052" s="143"/>
      <c r="V1052" s="143"/>
      <c r="W1052" s="143"/>
      <c r="X1052" s="143"/>
      <c r="Y1052" s="143"/>
      <c r="Z1052" s="143"/>
      <c r="AA1052" s="143"/>
    </row>
    <row r="1053" spans="1:27" x14ac:dyDescent="0.25">
      <c r="A1053" s="70">
        <f>'SlNr für Antrag §24a'!B1049</f>
        <v>54704</v>
      </c>
      <c r="B1053" s="70" t="str">
        <f>'SlNr für Antrag §24a'!C1049</f>
        <v/>
      </c>
      <c r="C1053" s="70" t="str">
        <f>IF('SlNr für Antrag §24a'!D1049&lt;&gt;"",'SlNr für Antrag §24a'!D1049,"")</f>
        <v>g</v>
      </c>
      <c r="D1053" s="70" t="str">
        <f>'SlNr für Antrag §24a'!H1049</f>
        <v>Schlamm aus der Tankreinigung</v>
      </c>
      <c r="E1053" s="70" t="str">
        <f>'SlNr für Antrag §24a'!I1049</f>
        <v xml:space="preserve"> </v>
      </c>
      <c r="F1053" s="69" t="str">
        <f>IF(AND('SlNr für Antrag §24a'!S1049="x",'SlNr für Antrag §24a'!T1049="x"),'SlNr für Antrag §24a'!U1049,IF('SlNr für Antrag §24a'!S1049="x","--",IF('SlNr für Antrag §24a'!T1049="x",'SlNr für Antrag §24a'!U1049,"**")))</f>
        <v>**</v>
      </c>
      <c r="G1053" s="69" t="str">
        <f>(IF('SlNr für Antrag §24a'!AL1049&lt;&gt;"",'SlNr für Antrag §24a'!AL1049&amp;K1053,IF(K1053&lt;&gt;"",K1053,IF('SlNr für Antrag §24a'!V1049="X","?","**"))))</f>
        <v>**</v>
      </c>
      <c r="H1053" s="131"/>
      <c r="I1053" s="124"/>
      <c r="J1053" s="118">
        <f>'SlNr für Antrag §24a'!AM1049</f>
        <v>0</v>
      </c>
      <c r="K1053" s="121"/>
      <c r="L1053" s="121" t="str">
        <f>'SlNr für Antrag §24a'!AT1049</f>
        <v>Ja</v>
      </c>
      <c r="M1053" s="161" t="str">
        <f>'SlNr für Antrag §24a'!AV1049</f>
        <v>-</v>
      </c>
      <c r="N1053" s="157" t="str">
        <f>IF('SlNr für Antrag §24a'!AU1049&gt;0,"Wird auto. genehmigt!","")</f>
        <v/>
      </c>
      <c r="P1053" s="96" t="str">
        <f>'SlNr für Antrag §24a'!AP1049</f>
        <v/>
      </c>
      <c r="R1053" s="143"/>
      <c r="S1053" s="143"/>
      <c r="T1053" s="143"/>
      <c r="U1053" s="143"/>
      <c r="V1053" s="143"/>
      <c r="W1053" s="143"/>
      <c r="X1053" s="143"/>
      <c r="Y1053" s="143"/>
      <c r="Z1053" s="143"/>
      <c r="AA1053" s="143"/>
    </row>
    <row r="1054" spans="1:27" x14ac:dyDescent="0.25">
      <c r="A1054" s="70">
        <f>'SlNr für Antrag §24a'!B1050</f>
        <v>54704</v>
      </c>
      <c r="B1054" s="70" t="str">
        <f>'SlNr für Antrag §24a'!C1050</f>
        <v>88</v>
      </c>
      <c r="C1054" s="70" t="str">
        <f>IF('SlNr für Antrag §24a'!D1050&lt;&gt;"",'SlNr für Antrag §24a'!D1050,"")</f>
        <v/>
      </c>
      <c r="D1054" s="70" t="str">
        <f>'SlNr für Antrag §24a'!H1050</f>
        <v>Schlamm aus der Tankreinigung</v>
      </c>
      <c r="E1054" s="70" t="str">
        <f>'SlNr für Antrag §24a'!I1050</f>
        <v>ausgestuft</v>
      </c>
      <c r="F1054" s="69" t="str">
        <f>IF(AND('SlNr für Antrag §24a'!S1050="x",'SlNr für Antrag §24a'!T1050="x"),'SlNr für Antrag §24a'!U1050,IF('SlNr für Antrag §24a'!S1050="x","--",IF('SlNr für Antrag §24a'!T1050="x",'SlNr für Antrag §24a'!U1050,"**")))</f>
        <v>**</v>
      </c>
      <c r="G1054" s="69" t="str">
        <f>(IF('SlNr für Antrag §24a'!AL1050&lt;&gt;"",'SlNr für Antrag §24a'!AL1050&amp;K1054,IF(K1054&lt;&gt;"",K1054,IF('SlNr für Antrag §24a'!V1050="X","?","**"))))</f>
        <v>**</v>
      </c>
      <c r="H1054" s="131"/>
      <c r="I1054" s="124"/>
      <c r="J1054" s="118">
        <f>'SlNr für Antrag §24a'!AM1050</f>
        <v>0</v>
      </c>
      <c r="K1054" s="121"/>
      <c r="L1054" s="121" t="str">
        <f>'SlNr für Antrag §24a'!AT1050</f>
        <v>Ja</v>
      </c>
      <c r="M1054" s="161" t="str">
        <f>'SlNr für Antrag §24a'!AV1050</f>
        <v>-</v>
      </c>
      <c r="N1054" s="157" t="str">
        <f>IF('SlNr für Antrag §24a'!AU1050&gt;0,"Wird auto. genehmigt!","")</f>
        <v/>
      </c>
      <c r="P1054" s="96" t="str">
        <f>'SlNr für Antrag §24a'!AP1050</f>
        <v/>
      </c>
      <c r="R1054" s="143"/>
      <c r="S1054" s="143"/>
      <c r="T1054" s="143"/>
      <c r="U1054" s="143"/>
      <c r="V1054" s="143"/>
      <c r="W1054" s="143"/>
      <c r="X1054" s="143"/>
      <c r="Y1054" s="143"/>
      <c r="Z1054" s="143"/>
      <c r="AA1054" s="143"/>
    </row>
    <row r="1055" spans="1:27" ht="22.8" x14ac:dyDescent="0.25">
      <c r="A1055" s="70">
        <f>'SlNr für Antrag §24a'!B1051</f>
        <v>54704</v>
      </c>
      <c r="B1055" s="70" t="str">
        <f>'SlNr für Antrag §24a'!C1051</f>
        <v>91</v>
      </c>
      <c r="C1055" s="70" t="str">
        <f>IF('SlNr für Antrag §24a'!D1051&lt;&gt;"",'SlNr für Antrag §24a'!D1051,"")</f>
        <v>g</v>
      </c>
      <c r="D1055" s="70" t="str">
        <f>'SlNr für Antrag §24a'!H1051</f>
        <v>Schlamm aus der Tankreinigung</v>
      </c>
      <c r="E1055" s="70" t="str">
        <f>'SlNr für Antrag §24a'!I1051</f>
        <v>verfestigt, immobilisiert oder stabilisiert</v>
      </c>
      <c r="F1055" s="69" t="str">
        <f>IF(AND('SlNr für Antrag §24a'!S1051="x",'SlNr für Antrag §24a'!T1051="x"),'SlNr für Antrag §24a'!U1051,IF('SlNr für Antrag §24a'!S1051="x","--",IF('SlNr für Antrag §24a'!T1051="x",'SlNr für Antrag §24a'!U1051,"**")))</f>
        <v>**</v>
      </c>
      <c r="G1055" s="69" t="str">
        <f>(IF('SlNr für Antrag §24a'!AL1051&lt;&gt;"",'SlNr für Antrag §24a'!AL1051&amp;K1055,IF(K1055&lt;&gt;"",K1055,IF('SlNr für Antrag §24a'!V1051="X","?","**"))))</f>
        <v>**</v>
      </c>
      <c r="H1055" s="131"/>
      <c r="I1055" s="124"/>
      <c r="J1055" s="118">
        <f>'SlNr für Antrag §24a'!AM1051</f>
        <v>0</v>
      </c>
      <c r="K1055" s="121"/>
      <c r="L1055" s="121" t="str">
        <f>'SlNr für Antrag §24a'!AT1051</f>
        <v>Ja</v>
      </c>
      <c r="M1055" s="161" t="str">
        <f>'SlNr für Antrag §24a'!AV1051</f>
        <v>-</v>
      </c>
      <c r="N1055" s="157" t="str">
        <f>IF('SlNr für Antrag §24a'!AU1051&gt;0,"Wird auto. genehmigt!","")</f>
        <v/>
      </c>
      <c r="P1055" s="96" t="str">
        <f>'SlNr für Antrag §24a'!AP1051</f>
        <v/>
      </c>
      <c r="R1055" s="143"/>
      <c r="S1055" s="143"/>
      <c r="T1055" s="143"/>
      <c r="U1055" s="143"/>
      <c r="V1055" s="143"/>
      <c r="W1055" s="143"/>
      <c r="X1055" s="143"/>
      <c r="Y1055" s="143"/>
      <c r="Z1055" s="143"/>
      <c r="AA1055" s="143"/>
    </row>
    <row r="1056" spans="1:27" x14ac:dyDescent="0.25">
      <c r="A1056" s="70">
        <f>'SlNr für Antrag §24a'!B1052</f>
        <v>54706</v>
      </c>
      <c r="B1056" s="70" t="str">
        <f>'SlNr für Antrag §24a'!C1052</f>
        <v/>
      </c>
      <c r="C1056" s="70" t="str">
        <f>IF('SlNr für Antrag §24a'!D1052&lt;&gt;"",'SlNr für Antrag §24a'!D1052,"")</f>
        <v>g</v>
      </c>
      <c r="D1056" s="70" t="str">
        <f>'SlNr für Antrag §24a'!H1052</f>
        <v>Paraffinölschlamm</v>
      </c>
      <c r="E1056" s="70" t="str">
        <f>'SlNr für Antrag §24a'!I1052</f>
        <v xml:space="preserve"> </v>
      </c>
      <c r="F1056" s="69" t="str">
        <f>IF(AND('SlNr für Antrag §24a'!S1052="x",'SlNr für Antrag §24a'!T1052="x"),'SlNr für Antrag §24a'!U1052,IF('SlNr für Antrag §24a'!S1052="x","--",IF('SlNr für Antrag §24a'!T1052="x",'SlNr für Antrag §24a'!U1052,"**")))</f>
        <v>**</v>
      </c>
      <c r="G1056" s="69" t="str">
        <f>(IF('SlNr für Antrag §24a'!AL1052&lt;&gt;"",'SlNr für Antrag §24a'!AL1052&amp;K1056,IF(K1056&lt;&gt;"",K1056,IF('SlNr für Antrag §24a'!V1052="X","?","**"))))</f>
        <v>**</v>
      </c>
      <c r="H1056" s="131"/>
      <c r="I1056" s="124"/>
      <c r="J1056" s="118">
        <f>'SlNr für Antrag §24a'!AM1052</f>
        <v>0</v>
      </c>
      <c r="K1056" s="121"/>
      <c r="L1056" s="121" t="str">
        <f>'SlNr für Antrag §24a'!AT1052</f>
        <v>Ja</v>
      </c>
      <c r="M1056" s="161" t="str">
        <f>'SlNr für Antrag §24a'!AV1052</f>
        <v>-</v>
      </c>
      <c r="N1056" s="157" t="str">
        <f>IF('SlNr für Antrag §24a'!AU1052&gt;0,"Wird auto. genehmigt!","")</f>
        <v/>
      </c>
      <c r="P1056" s="96" t="str">
        <f>'SlNr für Antrag §24a'!AP1052</f>
        <v/>
      </c>
      <c r="R1056" s="143"/>
      <c r="S1056" s="143"/>
      <c r="T1056" s="143"/>
      <c r="U1056" s="143"/>
      <c r="V1056" s="143"/>
      <c r="W1056" s="143"/>
      <c r="X1056" s="143"/>
      <c r="Y1056" s="143"/>
      <c r="Z1056" s="143"/>
      <c r="AA1056" s="143"/>
    </row>
    <row r="1057" spans="1:27" x14ac:dyDescent="0.25">
      <c r="A1057" s="70">
        <f>'SlNr für Antrag §24a'!B1053</f>
        <v>54706</v>
      </c>
      <c r="B1057" s="70" t="str">
        <f>'SlNr für Antrag §24a'!C1053</f>
        <v>88</v>
      </c>
      <c r="C1057" s="70" t="str">
        <f>IF('SlNr für Antrag §24a'!D1053&lt;&gt;"",'SlNr für Antrag §24a'!D1053,"")</f>
        <v/>
      </c>
      <c r="D1057" s="70" t="str">
        <f>'SlNr für Antrag §24a'!H1053</f>
        <v>Paraffinölschlamm</v>
      </c>
      <c r="E1057" s="70" t="str">
        <f>'SlNr für Antrag §24a'!I1053</f>
        <v>ausgestuft</v>
      </c>
      <c r="F1057" s="69" t="str">
        <f>IF(AND('SlNr für Antrag §24a'!S1053="x",'SlNr für Antrag §24a'!T1053="x"),'SlNr für Antrag §24a'!U1053,IF('SlNr für Antrag §24a'!S1053="x","--",IF('SlNr für Antrag §24a'!T1053="x",'SlNr für Antrag §24a'!U1053,"**")))</f>
        <v>**</v>
      </c>
      <c r="G1057" s="69" t="str">
        <f>(IF('SlNr für Antrag §24a'!AL1053&lt;&gt;"",'SlNr für Antrag §24a'!AL1053&amp;K1057,IF(K1057&lt;&gt;"",K1057,IF('SlNr für Antrag §24a'!V1053="X","?","**"))))</f>
        <v>**</v>
      </c>
      <c r="H1057" s="131"/>
      <c r="I1057" s="124"/>
      <c r="J1057" s="118">
        <f>'SlNr für Antrag §24a'!AM1053</f>
        <v>0</v>
      </c>
      <c r="K1057" s="121"/>
      <c r="L1057" s="121" t="str">
        <f>'SlNr für Antrag §24a'!AT1053</f>
        <v>Ja</v>
      </c>
      <c r="M1057" s="161" t="str">
        <f>'SlNr für Antrag §24a'!AV1053</f>
        <v>-</v>
      </c>
      <c r="N1057" s="157" t="str">
        <f>IF('SlNr für Antrag §24a'!AU1053&gt;0,"Wird auto. genehmigt!","")</f>
        <v/>
      </c>
      <c r="P1057" s="96" t="str">
        <f>'SlNr für Antrag §24a'!AP1053</f>
        <v/>
      </c>
      <c r="R1057" s="143"/>
      <c r="S1057" s="143"/>
      <c r="T1057" s="143"/>
      <c r="U1057" s="143"/>
      <c r="V1057" s="143"/>
      <c r="W1057" s="143"/>
      <c r="X1057" s="143"/>
      <c r="Y1057" s="143"/>
      <c r="Z1057" s="143"/>
      <c r="AA1057" s="143"/>
    </row>
    <row r="1058" spans="1:27" ht="22.8" x14ac:dyDescent="0.25">
      <c r="A1058" s="70">
        <f>'SlNr für Antrag §24a'!B1054</f>
        <v>54707</v>
      </c>
      <c r="B1058" s="70" t="str">
        <f>'SlNr für Antrag §24a'!C1054</f>
        <v/>
      </c>
      <c r="C1058" s="70" t="str">
        <f>IF('SlNr für Antrag §24a'!D1054&lt;&gt;"",'SlNr für Antrag §24a'!D1054,"")</f>
        <v>g</v>
      </c>
      <c r="D1058" s="70" t="str">
        <f>'SlNr für Antrag §24a'!H1054</f>
        <v>Erodierschlamm (petroleum- und graphithaltig)</v>
      </c>
      <c r="E1058" s="70" t="str">
        <f>'SlNr für Antrag §24a'!I1054</f>
        <v xml:space="preserve"> </v>
      </c>
      <c r="F1058" s="69" t="str">
        <f>IF(AND('SlNr für Antrag §24a'!S1054="x",'SlNr für Antrag §24a'!T1054="x"),'SlNr für Antrag §24a'!U1054,IF('SlNr für Antrag §24a'!S1054="x","--",IF('SlNr für Antrag §24a'!T1054="x",'SlNr für Antrag §24a'!U1054,"**")))</f>
        <v>**</v>
      </c>
      <c r="G1058" s="69" t="str">
        <f>(IF('SlNr für Antrag §24a'!AL1054&lt;&gt;"",'SlNr für Antrag §24a'!AL1054&amp;K1058,IF(K1058&lt;&gt;"",K1058,IF('SlNr für Antrag §24a'!V1054="X","?","**"))))</f>
        <v>**</v>
      </c>
      <c r="H1058" s="131"/>
      <c r="I1058" s="124"/>
      <c r="J1058" s="118">
        <f>'SlNr für Antrag §24a'!AM1054</f>
        <v>0</v>
      </c>
      <c r="K1058" s="121"/>
      <c r="L1058" s="121" t="str">
        <f>'SlNr für Antrag §24a'!AT1054</f>
        <v>Ja</v>
      </c>
      <c r="M1058" s="161" t="str">
        <f>'SlNr für Antrag §24a'!AV1054</f>
        <v>-</v>
      </c>
      <c r="N1058" s="157" t="str">
        <f>IF('SlNr für Antrag §24a'!AU1054&gt;0,"Wird auto. genehmigt!","")</f>
        <v/>
      </c>
      <c r="P1058" s="96" t="str">
        <f>'SlNr für Antrag §24a'!AP1054</f>
        <v/>
      </c>
      <c r="R1058" s="143"/>
      <c r="S1058" s="143"/>
      <c r="T1058" s="143"/>
      <c r="U1058" s="143"/>
      <c r="V1058" s="143"/>
      <c r="W1058" s="143"/>
      <c r="X1058" s="143"/>
      <c r="Y1058" s="143"/>
      <c r="Z1058" s="143"/>
      <c r="AA1058" s="143"/>
    </row>
    <row r="1059" spans="1:27" ht="22.8" x14ac:dyDescent="0.25">
      <c r="A1059" s="70">
        <f>'SlNr für Antrag §24a'!B1055</f>
        <v>54707</v>
      </c>
      <c r="B1059" s="70" t="str">
        <f>'SlNr für Antrag §24a'!C1055</f>
        <v>88</v>
      </c>
      <c r="C1059" s="70" t="str">
        <f>IF('SlNr für Antrag §24a'!D1055&lt;&gt;"",'SlNr für Antrag §24a'!D1055,"")</f>
        <v/>
      </c>
      <c r="D1059" s="70" t="str">
        <f>'SlNr für Antrag §24a'!H1055</f>
        <v>Erodierschlamm (petroleum- und graphithaltig)</v>
      </c>
      <c r="E1059" s="70" t="str">
        <f>'SlNr für Antrag §24a'!I1055</f>
        <v>ausgestuft</v>
      </c>
      <c r="F1059" s="69" t="str">
        <f>IF(AND('SlNr für Antrag §24a'!S1055="x",'SlNr für Antrag §24a'!T1055="x"),'SlNr für Antrag §24a'!U1055,IF('SlNr für Antrag §24a'!S1055="x","--",IF('SlNr für Antrag §24a'!T1055="x",'SlNr für Antrag §24a'!U1055,"**")))</f>
        <v>**</v>
      </c>
      <c r="G1059" s="69" t="str">
        <f>(IF('SlNr für Antrag §24a'!AL1055&lt;&gt;"",'SlNr für Antrag §24a'!AL1055&amp;K1059,IF(K1059&lt;&gt;"",K1059,IF('SlNr für Antrag §24a'!V1055="X","?","**"))))</f>
        <v>**</v>
      </c>
      <c r="H1059" s="131"/>
      <c r="I1059" s="124"/>
      <c r="J1059" s="118">
        <f>'SlNr für Antrag §24a'!AM1055</f>
        <v>0</v>
      </c>
      <c r="K1059" s="121"/>
      <c r="L1059" s="121" t="str">
        <f>'SlNr für Antrag §24a'!AT1055</f>
        <v>Ja</v>
      </c>
      <c r="M1059" s="161" t="str">
        <f>'SlNr für Antrag §24a'!AV1055</f>
        <v>-</v>
      </c>
      <c r="N1059" s="157" t="str">
        <f>IF('SlNr für Antrag §24a'!AU1055&gt;0,"Wird auto. genehmigt!","")</f>
        <v/>
      </c>
      <c r="P1059" s="96" t="str">
        <f>'SlNr für Antrag §24a'!AP1055</f>
        <v/>
      </c>
      <c r="R1059" s="143"/>
      <c r="S1059" s="143"/>
      <c r="T1059" s="143"/>
      <c r="U1059" s="143"/>
      <c r="V1059" s="143"/>
      <c r="W1059" s="143"/>
      <c r="X1059" s="143"/>
      <c r="Y1059" s="143"/>
      <c r="Z1059" s="143"/>
      <c r="AA1059" s="143"/>
    </row>
    <row r="1060" spans="1:27" ht="22.8" x14ac:dyDescent="0.25">
      <c r="A1060" s="70">
        <f>'SlNr für Antrag §24a'!B1056</f>
        <v>54707</v>
      </c>
      <c r="B1060" s="70" t="str">
        <f>'SlNr für Antrag §24a'!C1056</f>
        <v>91</v>
      </c>
      <c r="C1060" s="70" t="str">
        <f>IF('SlNr für Antrag §24a'!D1056&lt;&gt;"",'SlNr für Antrag §24a'!D1056,"")</f>
        <v>g</v>
      </c>
      <c r="D1060" s="70" t="str">
        <f>'SlNr für Antrag §24a'!H1056</f>
        <v>Erodierschlamm (petroleum- und graphithaltig)</v>
      </c>
      <c r="E1060" s="70" t="str">
        <f>'SlNr für Antrag §24a'!I1056</f>
        <v>verfestigt, immobilisiert oder stabilisiert</v>
      </c>
      <c r="F1060" s="69" t="str">
        <f>IF(AND('SlNr für Antrag §24a'!S1056="x",'SlNr für Antrag §24a'!T1056="x"),'SlNr für Antrag §24a'!U1056,IF('SlNr für Antrag §24a'!S1056="x","--",IF('SlNr für Antrag §24a'!T1056="x",'SlNr für Antrag §24a'!U1056,"**")))</f>
        <v>**</v>
      </c>
      <c r="G1060" s="69" t="str">
        <f>(IF('SlNr für Antrag §24a'!AL1056&lt;&gt;"",'SlNr für Antrag §24a'!AL1056&amp;K1060,IF(K1060&lt;&gt;"",K1060,IF('SlNr für Antrag §24a'!V1056="X","?","**"))))</f>
        <v>**</v>
      </c>
      <c r="H1060" s="131"/>
      <c r="I1060" s="124"/>
      <c r="J1060" s="118">
        <f>'SlNr für Antrag §24a'!AM1056</f>
        <v>0</v>
      </c>
      <c r="K1060" s="121"/>
      <c r="L1060" s="121" t="str">
        <f>'SlNr für Antrag §24a'!AT1056</f>
        <v>Ja</v>
      </c>
      <c r="M1060" s="161" t="str">
        <f>'SlNr für Antrag §24a'!AV1056</f>
        <v>-</v>
      </c>
      <c r="N1060" s="157" t="str">
        <f>IF('SlNr für Antrag §24a'!AU1056&gt;0,"Wird auto. genehmigt!","")</f>
        <v/>
      </c>
      <c r="P1060" s="96" t="str">
        <f>'SlNr für Antrag §24a'!AP1056</f>
        <v/>
      </c>
      <c r="R1060" s="143"/>
      <c r="S1060" s="143"/>
      <c r="T1060" s="143"/>
      <c r="U1060" s="143"/>
      <c r="V1060" s="143"/>
      <c r="W1060" s="143"/>
      <c r="X1060" s="143"/>
      <c r="Y1060" s="143"/>
      <c r="Z1060" s="143"/>
      <c r="AA1060" s="143"/>
    </row>
    <row r="1061" spans="1:27" x14ac:dyDescent="0.25">
      <c r="A1061" s="70">
        <f>'SlNr für Antrag §24a'!B1057</f>
        <v>54708</v>
      </c>
      <c r="B1061" s="70" t="str">
        <f>'SlNr für Antrag §24a'!C1057</f>
        <v/>
      </c>
      <c r="C1061" s="70" t="str">
        <f>IF('SlNr für Antrag §24a'!D1057&lt;&gt;"",'SlNr für Antrag §24a'!D1057,"")</f>
        <v>g</v>
      </c>
      <c r="D1061" s="70" t="str">
        <f>'SlNr für Antrag §24a'!H1057</f>
        <v>Hon- und Läppschlamm</v>
      </c>
      <c r="E1061" s="70" t="str">
        <f>'SlNr für Antrag §24a'!I1057</f>
        <v xml:space="preserve"> </v>
      </c>
      <c r="F1061" s="69" t="str">
        <f>IF(AND('SlNr für Antrag §24a'!S1057="x",'SlNr für Antrag §24a'!T1057="x"),'SlNr für Antrag §24a'!U1057,IF('SlNr für Antrag §24a'!S1057="x","--",IF('SlNr für Antrag §24a'!T1057="x",'SlNr für Antrag §24a'!U1057,"**")))</f>
        <v>**</v>
      </c>
      <c r="G1061" s="69" t="str">
        <f>(IF('SlNr für Antrag §24a'!AL1057&lt;&gt;"",'SlNr für Antrag §24a'!AL1057&amp;K1061,IF(K1061&lt;&gt;"",K1061,IF('SlNr für Antrag §24a'!V1057="X","?","**"))))</f>
        <v>**</v>
      </c>
      <c r="H1061" s="131"/>
      <c r="I1061" s="124"/>
      <c r="J1061" s="118">
        <f>'SlNr für Antrag §24a'!AM1057</f>
        <v>0</v>
      </c>
      <c r="K1061" s="121"/>
      <c r="L1061" s="121" t="str">
        <f>'SlNr für Antrag §24a'!AT1057</f>
        <v>Ja</v>
      </c>
      <c r="M1061" s="161" t="str">
        <f>'SlNr für Antrag §24a'!AV1057</f>
        <v>-</v>
      </c>
      <c r="N1061" s="157" t="str">
        <f>IF('SlNr für Antrag §24a'!AU1057&gt;0,"Wird auto. genehmigt!","")</f>
        <v/>
      </c>
      <c r="P1061" s="96" t="str">
        <f>'SlNr für Antrag §24a'!AP1057</f>
        <v/>
      </c>
      <c r="R1061" s="143"/>
      <c r="S1061" s="143"/>
      <c r="T1061" s="143"/>
      <c r="U1061" s="143"/>
      <c r="V1061" s="143"/>
      <c r="W1061" s="143"/>
      <c r="X1061" s="143"/>
      <c r="Y1061" s="143"/>
      <c r="Z1061" s="143"/>
      <c r="AA1061" s="143"/>
    </row>
    <row r="1062" spans="1:27" x14ac:dyDescent="0.25">
      <c r="A1062" s="70">
        <f>'SlNr für Antrag §24a'!B1058</f>
        <v>54708</v>
      </c>
      <c r="B1062" s="70" t="str">
        <f>'SlNr für Antrag §24a'!C1058</f>
        <v>88</v>
      </c>
      <c r="C1062" s="70" t="str">
        <f>IF('SlNr für Antrag §24a'!D1058&lt;&gt;"",'SlNr für Antrag §24a'!D1058,"")</f>
        <v/>
      </c>
      <c r="D1062" s="70" t="str">
        <f>'SlNr für Antrag §24a'!H1058</f>
        <v>Hon- und Läppschlamm</v>
      </c>
      <c r="E1062" s="70" t="str">
        <f>'SlNr für Antrag §24a'!I1058</f>
        <v>ausgestuft</v>
      </c>
      <c r="F1062" s="69" t="str">
        <f>IF(AND('SlNr für Antrag §24a'!S1058="x",'SlNr für Antrag §24a'!T1058="x"),'SlNr für Antrag §24a'!U1058,IF('SlNr für Antrag §24a'!S1058="x","--",IF('SlNr für Antrag §24a'!T1058="x",'SlNr für Antrag §24a'!U1058,"**")))</f>
        <v>**</v>
      </c>
      <c r="G1062" s="69" t="str">
        <f>(IF('SlNr für Antrag §24a'!AL1058&lt;&gt;"",'SlNr für Antrag §24a'!AL1058&amp;K1062,IF(K1062&lt;&gt;"",K1062,IF('SlNr für Antrag §24a'!V1058="X","?","**"))))</f>
        <v>**</v>
      </c>
      <c r="H1062" s="131"/>
      <c r="I1062" s="124"/>
      <c r="J1062" s="118">
        <f>'SlNr für Antrag §24a'!AM1058</f>
        <v>0</v>
      </c>
      <c r="K1062" s="121"/>
      <c r="L1062" s="121" t="str">
        <f>'SlNr für Antrag §24a'!AT1058</f>
        <v>Ja</v>
      </c>
      <c r="M1062" s="161" t="str">
        <f>'SlNr für Antrag §24a'!AV1058</f>
        <v>-</v>
      </c>
      <c r="N1062" s="157" t="str">
        <f>IF('SlNr für Antrag §24a'!AU1058&gt;0,"Wird auto. genehmigt!","")</f>
        <v/>
      </c>
      <c r="P1062" s="96" t="str">
        <f>'SlNr für Antrag §24a'!AP1058</f>
        <v/>
      </c>
      <c r="R1062" s="143"/>
      <c r="S1062" s="143"/>
      <c r="T1062" s="143"/>
      <c r="U1062" s="143"/>
      <c r="V1062" s="143"/>
      <c r="W1062" s="143"/>
      <c r="X1062" s="143"/>
      <c r="Y1062" s="143"/>
      <c r="Z1062" s="143"/>
      <c r="AA1062" s="143"/>
    </row>
    <row r="1063" spans="1:27" ht="22.8" x14ac:dyDescent="0.25">
      <c r="A1063" s="70">
        <f>'SlNr für Antrag §24a'!B1059</f>
        <v>54708</v>
      </c>
      <c r="B1063" s="70" t="str">
        <f>'SlNr für Antrag §24a'!C1059</f>
        <v>91</v>
      </c>
      <c r="C1063" s="70" t="str">
        <f>IF('SlNr für Antrag §24a'!D1059&lt;&gt;"",'SlNr für Antrag §24a'!D1059,"")</f>
        <v>g</v>
      </c>
      <c r="D1063" s="70" t="str">
        <f>'SlNr für Antrag §24a'!H1059</f>
        <v>Hon- und Läppschlamm</v>
      </c>
      <c r="E1063" s="70" t="str">
        <f>'SlNr für Antrag §24a'!I1059</f>
        <v>verfestigt, immobilisiert oder stabilisiert</v>
      </c>
      <c r="F1063" s="69" t="str">
        <f>IF(AND('SlNr für Antrag §24a'!S1059="x",'SlNr für Antrag §24a'!T1059="x"),'SlNr für Antrag §24a'!U1059,IF('SlNr für Antrag §24a'!S1059="x","--",IF('SlNr für Antrag §24a'!T1059="x",'SlNr für Antrag §24a'!U1059,"**")))</f>
        <v>**</v>
      </c>
      <c r="G1063" s="69" t="str">
        <f>(IF('SlNr für Antrag §24a'!AL1059&lt;&gt;"",'SlNr für Antrag §24a'!AL1059&amp;K1063,IF(K1063&lt;&gt;"",K1063,IF('SlNr für Antrag §24a'!V1059="X","?","**"))))</f>
        <v>**</v>
      </c>
      <c r="H1063" s="131"/>
      <c r="I1063" s="124"/>
      <c r="J1063" s="118">
        <f>'SlNr für Antrag §24a'!AM1059</f>
        <v>0</v>
      </c>
      <c r="K1063" s="121"/>
      <c r="L1063" s="121" t="str">
        <f>'SlNr für Antrag §24a'!AT1059</f>
        <v>Ja</v>
      </c>
      <c r="M1063" s="161" t="str">
        <f>'SlNr für Antrag §24a'!AV1059</f>
        <v>-</v>
      </c>
      <c r="N1063" s="157" t="str">
        <f>IF('SlNr für Antrag §24a'!AU1059&gt;0,"Wird auto. genehmigt!","")</f>
        <v/>
      </c>
      <c r="P1063" s="96" t="str">
        <f>'SlNr für Antrag §24a'!AP1059</f>
        <v/>
      </c>
      <c r="R1063" s="143"/>
      <c r="S1063" s="143"/>
      <c r="T1063" s="143"/>
      <c r="U1063" s="143"/>
      <c r="V1063" s="143"/>
      <c r="W1063" s="143"/>
      <c r="X1063" s="143"/>
      <c r="Y1063" s="143"/>
      <c r="Z1063" s="143"/>
      <c r="AA1063" s="143"/>
    </row>
    <row r="1064" spans="1:27" x14ac:dyDescent="0.25">
      <c r="A1064" s="70">
        <f>'SlNr für Antrag §24a'!B1060</f>
        <v>54710</v>
      </c>
      <c r="B1064" s="70" t="str">
        <f>'SlNr für Antrag §24a'!C1060</f>
        <v/>
      </c>
      <c r="C1064" s="70" t="str">
        <f>IF('SlNr für Antrag §24a'!D1060&lt;&gt;"",'SlNr für Antrag §24a'!D1060,"")</f>
        <v>g</v>
      </c>
      <c r="D1064" s="70" t="str">
        <f>'SlNr für Antrag §24a'!H1060</f>
        <v>Schleifschlamm, ölhaltig</v>
      </c>
      <c r="E1064" s="70" t="str">
        <f>'SlNr für Antrag §24a'!I1060</f>
        <v xml:space="preserve"> </v>
      </c>
      <c r="F1064" s="69" t="str">
        <f>IF(AND('SlNr für Antrag §24a'!S1060="x",'SlNr für Antrag §24a'!T1060="x"),'SlNr für Antrag §24a'!U1060,IF('SlNr für Antrag §24a'!S1060="x","--",IF('SlNr für Antrag §24a'!T1060="x",'SlNr für Antrag §24a'!U1060,"**")))</f>
        <v>**</v>
      </c>
      <c r="G1064" s="69" t="str">
        <f>(IF('SlNr für Antrag §24a'!AL1060&lt;&gt;"",'SlNr für Antrag §24a'!AL1060&amp;K1064,IF(K1064&lt;&gt;"",K1064,IF('SlNr für Antrag §24a'!V1060="X","?","**"))))</f>
        <v>**</v>
      </c>
      <c r="H1064" s="131"/>
      <c r="I1064" s="124"/>
      <c r="J1064" s="118">
        <f>'SlNr für Antrag §24a'!AM1060</f>
        <v>0</v>
      </c>
      <c r="K1064" s="121"/>
      <c r="L1064" s="121" t="str">
        <f>'SlNr für Antrag §24a'!AT1060</f>
        <v>Ja</v>
      </c>
      <c r="M1064" s="161" t="str">
        <f>'SlNr für Antrag §24a'!AV1060</f>
        <v>-</v>
      </c>
      <c r="N1064" s="157" t="str">
        <f>IF('SlNr für Antrag §24a'!AU1060&gt;0,"Wird auto. genehmigt!","")</f>
        <v/>
      </c>
      <c r="P1064" s="96" t="str">
        <f>'SlNr für Antrag §24a'!AP1060</f>
        <v/>
      </c>
      <c r="R1064" s="143"/>
      <c r="S1064" s="143"/>
      <c r="T1064" s="143"/>
      <c r="U1064" s="143"/>
      <c r="V1064" s="143"/>
      <c r="W1064" s="143"/>
      <c r="X1064" s="143"/>
      <c r="Y1064" s="143"/>
      <c r="Z1064" s="143"/>
      <c r="AA1064" s="143"/>
    </row>
    <row r="1065" spans="1:27" x14ac:dyDescent="0.25">
      <c r="A1065" s="70">
        <f>'SlNr für Antrag §24a'!B1061</f>
        <v>54710</v>
      </c>
      <c r="B1065" s="70" t="str">
        <f>'SlNr für Antrag §24a'!C1061</f>
        <v>88</v>
      </c>
      <c r="C1065" s="70" t="str">
        <f>IF('SlNr für Antrag §24a'!D1061&lt;&gt;"",'SlNr für Antrag §24a'!D1061,"")</f>
        <v/>
      </c>
      <c r="D1065" s="70" t="str">
        <f>'SlNr für Antrag §24a'!H1061</f>
        <v>Schleifschlamm, ölhaltig</v>
      </c>
      <c r="E1065" s="70" t="str">
        <f>'SlNr für Antrag §24a'!I1061</f>
        <v>ausgestuft</v>
      </c>
      <c r="F1065" s="69" t="str">
        <f>IF(AND('SlNr für Antrag §24a'!S1061="x",'SlNr für Antrag §24a'!T1061="x"),'SlNr für Antrag §24a'!U1061,IF('SlNr für Antrag §24a'!S1061="x","--",IF('SlNr für Antrag §24a'!T1061="x",'SlNr für Antrag §24a'!U1061,"**")))</f>
        <v>**</v>
      </c>
      <c r="G1065" s="69" t="str">
        <f>(IF('SlNr für Antrag §24a'!AL1061&lt;&gt;"",'SlNr für Antrag §24a'!AL1061&amp;K1065,IF(K1065&lt;&gt;"",K1065,IF('SlNr für Antrag §24a'!V1061="X","?","**"))))</f>
        <v>**</v>
      </c>
      <c r="H1065" s="131"/>
      <c r="I1065" s="124"/>
      <c r="J1065" s="118">
        <f>'SlNr für Antrag §24a'!AM1061</f>
        <v>0</v>
      </c>
      <c r="K1065" s="121"/>
      <c r="L1065" s="121" t="str">
        <f>'SlNr für Antrag §24a'!AT1061</f>
        <v>Ja</v>
      </c>
      <c r="M1065" s="161" t="str">
        <f>'SlNr für Antrag §24a'!AV1061</f>
        <v>-</v>
      </c>
      <c r="N1065" s="157" t="str">
        <f>IF('SlNr für Antrag §24a'!AU1061&gt;0,"Wird auto. genehmigt!","")</f>
        <v/>
      </c>
      <c r="P1065" s="96" t="str">
        <f>'SlNr für Antrag §24a'!AP1061</f>
        <v/>
      </c>
      <c r="R1065" s="143"/>
      <c r="S1065" s="143"/>
      <c r="T1065" s="143"/>
      <c r="U1065" s="143"/>
      <c r="V1065" s="143"/>
      <c r="W1065" s="143"/>
      <c r="X1065" s="143"/>
      <c r="Y1065" s="143"/>
      <c r="Z1065" s="143"/>
      <c r="AA1065" s="143"/>
    </row>
    <row r="1066" spans="1:27" ht="22.8" x14ac:dyDescent="0.25">
      <c r="A1066" s="70">
        <f>'SlNr für Antrag §24a'!B1062</f>
        <v>54710</v>
      </c>
      <c r="B1066" s="70" t="str">
        <f>'SlNr für Antrag §24a'!C1062</f>
        <v>91</v>
      </c>
      <c r="C1066" s="70" t="str">
        <f>IF('SlNr für Antrag §24a'!D1062&lt;&gt;"",'SlNr für Antrag §24a'!D1062,"")</f>
        <v>g</v>
      </c>
      <c r="D1066" s="70" t="str">
        <f>'SlNr für Antrag §24a'!H1062</f>
        <v>Schleifschlamm, ölhaltig</v>
      </c>
      <c r="E1066" s="70" t="str">
        <f>'SlNr für Antrag §24a'!I1062</f>
        <v>verfestigt, immobilisiert oder stabilisiert</v>
      </c>
      <c r="F1066" s="69" t="str">
        <f>IF(AND('SlNr für Antrag §24a'!S1062="x",'SlNr für Antrag §24a'!T1062="x"),'SlNr für Antrag §24a'!U1062,IF('SlNr für Antrag §24a'!S1062="x","--",IF('SlNr für Antrag §24a'!T1062="x",'SlNr für Antrag §24a'!U1062,"**")))</f>
        <v>**</v>
      </c>
      <c r="G1066" s="69" t="str">
        <f>(IF('SlNr für Antrag §24a'!AL1062&lt;&gt;"",'SlNr für Antrag §24a'!AL1062&amp;K1066,IF(K1066&lt;&gt;"",K1066,IF('SlNr für Antrag §24a'!V1062="X","?","**"))))</f>
        <v>**</v>
      </c>
      <c r="H1066" s="131"/>
      <c r="I1066" s="124"/>
      <c r="J1066" s="118">
        <f>'SlNr für Antrag §24a'!AM1062</f>
        <v>0</v>
      </c>
      <c r="K1066" s="121"/>
      <c r="L1066" s="121" t="str">
        <f>'SlNr für Antrag §24a'!AT1062</f>
        <v>Ja</v>
      </c>
      <c r="M1066" s="161" t="str">
        <f>'SlNr für Antrag §24a'!AV1062</f>
        <v>-</v>
      </c>
      <c r="N1066" s="157" t="str">
        <f>IF('SlNr für Antrag §24a'!AU1062&gt;0,"Wird auto. genehmigt!","")</f>
        <v/>
      </c>
      <c r="P1066" s="96" t="str">
        <f>'SlNr für Antrag §24a'!AP1062</f>
        <v/>
      </c>
      <c r="R1066" s="143"/>
      <c r="S1066" s="143"/>
      <c r="T1066" s="143"/>
      <c r="U1066" s="143"/>
      <c r="V1066" s="143"/>
      <c r="W1066" s="143"/>
      <c r="X1066" s="143"/>
      <c r="Y1066" s="143"/>
      <c r="Z1066" s="143"/>
      <c r="AA1066" s="143"/>
    </row>
    <row r="1067" spans="1:27" ht="34.200000000000003" x14ac:dyDescent="0.25">
      <c r="A1067" s="70">
        <f>'SlNr für Antrag §24a'!B1063</f>
        <v>54715</v>
      </c>
      <c r="B1067" s="70" t="str">
        <f>'SlNr für Antrag §24a'!C1063</f>
        <v/>
      </c>
      <c r="C1067" s="70" t="str">
        <f>IF('SlNr für Antrag §24a'!D1063&lt;&gt;"",'SlNr für Antrag §24a'!D1063,"")</f>
        <v>g</v>
      </c>
      <c r="D1067" s="70" t="str">
        <f>'SlNr für Antrag §24a'!H1063</f>
        <v>Schlamm aus der Behälterreinigung (zB aus Fässern, Containern, Tankwagen, Kesselwagen)</v>
      </c>
      <c r="E1067" s="70" t="str">
        <f>'SlNr für Antrag §24a'!I1063</f>
        <v xml:space="preserve"> </v>
      </c>
      <c r="F1067" s="69" t="str">
        <f>IF(AND('SlNr für Antrag §24a'!S1063="x",'SlNr für Antrag §24a'!T1063="x"),'SlNr für Antrag §24a'!U1063,IF('SlNr für Antrag §24a'!S1063="x","--",IF('SlNr für Antrag §24a'!T1063="x",'SlNr für Antrag §24a'!U1063,"**")))</f>
        <v>**</v>
      </c>
      <c r="G1067" s="69" t="str">
        <f>(IF('SlNr für Antrag §24a'!AL1063&lt;&gt;"",'SlNr für Antrag §24a'!AL1063&amp;K1067,IF(K1067&lt;&gt;"",K1067,IF('SlNr für Antrag §24a'!V1063="X","?","**"))))</f>
        <v>**</v>
      </c>
      <c r="H1067" s="131"/>
      <c r="I1067" s="124"/>
      <c r="J1067" s="118">
        <f>'SlNr für Antrag §24a'!AM1063</f>
        <v>0</v>
      </c>
      <c r="K1067" s="121"/>
      <c r="L1067" s="121" t="str">
        <f>'SlNr für Antrag §24a'!AT1063</f>
        <v>Ja</v>
      </c>
      <c r="M1067" s="161" t="str">
        <f>'SlNr für Antrag §24a'!AV1063</f>
        <v>-</v>
      </c>
      <c r="N1067" s="157" t="str">
        <f>IF('SlNr für Antrag §24a'!AU1063&gt;0,"Wird auto. genehmigt!","")</f>
        <v/>
      </c>
      <c r="P1067" s="96" t="str">
        <f>'SlNr für Antrag §24a'!AP1063</f>
        <v/>
      </c>
      <c r="R1067" s="143"/>
      <c r="S1067" s="143"/>
      <c r="T1067" s="143"/>
      <c r="U1067" s="143"/>
      <c r="V1067" s="143"/>
      <c r="W1067" s="143"/>
      <c r="X1067" s="143"/>
      <c r="Y1067" s="143"/>
      <c r="Z1067" s="143"/>
      <c r="AA1067" s="143"/>
    </row>
    <row r="1068" spans="1:27" ht="34.200000000000003" x14ac:dyDescent="0.25">
      <c r="A1068" s="70">
        <f>'SlNr für Antrag §24a'!B1064</f>
        <v>54715</v>
      </c>
      <c r="B1068" s="70" t="str">
        <f>'SlNr für Antrag §24a'!C1064</f>
        <v>88</v>
      </c>
      <c r="C1068" s="70" t="str">
        <f>IF('SlNr für Antrag §24a'!D1064&lt;&gt;"",'SlNr für Antrag §24a'!D1064,"")</f>
        <v/>
      </c>
      <c r="D1068" s="70" t="str">
        <f>'SlNr für Antrag §24a'!H1064</f>
        <v>Schlamm aus der Behälterreinigung (zB aus Fässern, Containern, Tankwagen, Kesselwagen)</v>
      </c>
      <c r="E1068" s="70" t="str">
        <f>'SlNr für Antrag §24a'!I1064</f>
        <v>ausgestuft</v>
      </c>
      <c r="F1068" s="69" t="str">
        <f>IF(AND('SlNr für Antrag §24a'!S1064="x",'SlNr für Antrag §24a'!T1064="x"),'SlNr für Antrag §24a'!U1064,IF('SlNr für Antrag §24a'!S1064="x","--",IF('SlNr für Antrag §24a'!T1064="x",'SlNr für Antrag §24a'!U1064,"**")))</f>
        <v>**</v>
      </c>
      <c r="G1068" s="69" t="str">
        <f>(IF('SlNr für Antrag §24a'!AL1064&lt;&gt;"",'SlNr für Antrag §24a'!AL1064&amp;K1068,IF(K1068&lt;&gt;"",K1068,IF('SlNr für Antrag §24a'!V1064="X","?","**"))))</f>
        <v>**</v>
      </c>
      <c r="H1068" s="131"/>
      <c r="I1068" s="124"/>
      <c r="J1068" s="118">
        <f>'SlNr für Antrag §24a'!AM1064</f>
        <v>0</v>
      </c>
      <c r="K1068" s="121"/>
      <c r="L1068" s="121" t="str">
        <f>'SlNr für Antrag §24a'!AT1064</f>
        <v>Ja</v>
      </c>
      <c r="M1068" s="161" t="str">
        <f>'SlNr für Antrag §24a'!AV1064</f>
        <v>-</v>
      </c>
      <c r="N1068" s="157" t="str">
        <f>IF('SlNr für Antrag §24a'!AU1064&gt;0,"Wird auto. genehmigt!","")</f>
        <v/>
      </c>
      <c r="P1068" s="96" t="str">
        <f>'SlNr für Antrag §24a'!AP1064</f>
        <v/>
      </c>
      <c r="R1068" s="143"/>
      <c r="S1068" s="143"/>
      <c r="T1068" s="143"/>
      <c r="U1068" s="143"/>
      <c r="V1068" s="143"/>
      <c r="W1068" s="143"/>
      <c r="X1068" s="143"/>
      <c r="Y1068" s="143"/>
      <c r="Z1068" s="143"/>
      <c r="AA1068" s="143"/>
    </row>
    <row r="1069" spans="1:27" ht="34.200000000000003" x14ac:dyDescent="0.25">
      <c r="A1069" s="70">
        <f>'SlNr für Antrag §24a'!B1065</f>
        <v>54715</v>
      </c>
      <c r="B1069" s="70" t="str">
        <f>'SlNr für Antrag §24a'!C1065</f>
        <v>91</v>
      </c>
      <c r="C1069" s="70" t="str">
        <f>IF('SlNr für Antrag §24a'!D1065&lt;&gt;"",'SlNr für Antrag §24a'!D1065,"")</f>
        <v>g</v>
      </c>
      <c r="D1069" s="70" t="str">
        <f>'SlNr für Antrag §24a'!H1065</f>
        <v>Schlamm aus der Behälterreinigung (zB aus Fässern, Containern, Tankwagen, Kesselwagen)</v>
      </c>
      <c r="E1069" s="70" t="str">
        <f>'SlNr für Antrag §24a'!I1065</f>
        <v>verfestigt, immobilisiert oder stabilisiert</v>
      </c>
      <c r="F1069" s="69" t="str">
        <f>IF(AND('SlNr für Antrag §24a'!S1065="x",'SlNr für Antrag §24a'!T1065="x"),'SlNr für Antrag §24a'!U1065,IF('SlNr für Antrag §24a'!S1065="x","--",IF('SlNr für Antrag §24a'!T1065="x",'SlNr für Antrag §24a'!U1065,"**")))</f>
        <v>**</v>
      </c>
      <c r="G1069" s="69" t="str">
        <f>(IF('SlNr für Antrag §24a'!AL1065&lt;&gt;"",'SlNr für Antrag §24a'!AL1065&amp;K1069,IF(K1069&lt;&gt;"",K1069,IF('SlNr für Antrag §24a'!V1065="X","?","**"))))</f>
        <v>**</v>
      </c>
      <c r="H1069" s="131"/>
      <c r="I1069" s="124"/>
      <c r="J1069" s="118">
        <f>'SlNr für Antrag §24a'!AM1065</f>
        <v>0</v>
      </c>
      <c r="K1069" s="121"/>
      <c r="L1069" s="121" t="str">
        <f>'SlNr für Antrag §24a'!AT1065</f>
        <v>Ja</v>
      </c>
      <c r="M1069" s="161" t="str">
        <f>'SlNr für Antrag §24a'!AV1065</f>
        <v>-</v>
      </c>
      <c r="N1069" s="157" t="str">
        <f>IF('SlNr für Antrag §24a'!AU1065&gt;0,"Wird auto. genehmigt!","")</f>
        <v/>
      </c>
      <c r="P1069" s="96" t="str">
        <f>'SlNr für Antrag §24a'!AP1065</f>
        <v/>
      </c>
      <c r="R1069" s="143"/>
      <c r="S1069" s="143"/>
      <c r="T1069" s="143"/>
      <c r="U1069" s="143"/>
      <c r="V1069" s="143"/>
      <c r="W1069" s="143"/>
      <c r="X1069" s="143"/>
      <c r="Y1069" s="143"/>
      <c r="Z1069" s="143"/>
      <c r="AA1069" s="143"/>
    </row>
    <row r="1070" spans="1:27" x14ac:dyDescent="0.25">
      <c r="A1070" s="70">
        <f>'SlNr für Antrag §24a'!B1066</f>
        <v>54716</v>
      </c>
      <c r="B1070" s="70" t="str">
        <f>'SlNr für Antrag §24a'!C1066</f>
        <v/>
      </c>
      <c r="C1070" s="70" t="str">
        <f>IF('SlNr für Antrag §24a'!D1066&lt;&gt;"",'SlNr für Antrag §24a'!D1066,"")</f>
        <v>g</v>
      </c>
      <c r="D1070" s="70" t="str">
        <f>'SlNr für Antrag §24a'!H1066</f>
        <v>Schwefeleisen</v>
      </c>
      <c r="E1070" s="70" t="str">
        <f>'SlNr für Antrag §24a'!I1066</f>
        <v xml:space="preserve"> </v>
      </c>
      <c r="F1070" s="69" t="str">
        <f>IF(AND('SlNr für Antrag §24a'!S1066="x",'SlNr für Antrag §24a'!T1066="x"),'SlNr für Antrag §24a'!U1066,IF('SlNr für Antrag §24a'!S1066="x","--",IF('SlNr für Antrag §24a'!T1066="x",'SlNr für Antrag §24a'!U1066,"**")))</f>
        <v>**</v>
      </c>
      <c r="G1070" s="69" t="str">
        <f>(IF('SlNr für Antrag §24a'!AL1066&lt;&gt;"",'SlNr für Antrag §24a'!AL1066&amp;K1070,IF(K1070&lt;&gt;"",K1070,IF('SlNr für Antrag §24a'!V1066="X","?","**"))))</f>
        <v>**</v>
      </c>
      <c r="H1070" s="131"/>
      <c r="I1070" s="124"/>
      <c r="J1070" s="118">
        <f>'SlNr für Antrag §24a'!AM1066</f>
        <v>0</v>
      </c>
      <c r="K1070" s="121"/>
      <c r="L1070" s="121" t="str">
        <f>'SlNr für Antrag §24a'!AT1066</f>
        <v>Ja</v>
      </c>
      <c r="M1070" s="161" t="str">
        <f>'SlNr für Antrag §24a'!AV1066</f>
        <v>-</v>
      </c>
      <c r="N1070" s="157" t="str">
        <f>IF('SlNr für Antrag §24a'!AU1066&gt;0,"Wird auto. genehmigt!","")</f>
        <v/>
      </c>
      <c r="P1070" s="96" t="str">
        <f>'SlNr für Antrag §24a'!AP1066</f>
        <v/>
      </c>
      <c r="R1070" s="143"/>
      <c r="S1070" s="143"/>
      <c r="T1070" s="143"/>
      <c r="U1070" s="143"/>
      <c r="V1070" s="143"/>
      <c r="W1070" s="143"/>
      <c r="X1070" s="143"/>
      <c r="Y1070" s="143"/>
      <c r="Z1070" s="143"/>
      <c r="AA1070" s="143"/>
    </row>
    <row r="1071" spans="1:27" x14ac:dyDescent="0.25">
      <c r="A1071" s="70">
        <f>'SlNr für Antrag §24a'!B1067</f>
        <v>54716</v>
      </c>
      <c r="B1071" s="70" t="str">
        <f>'SlNr für Antrag §24a'!C1067</f>
        <v>88</v>
      </c>
      <c r="C1071" s="70" t="str">
        <f>IF('SlNr für Antrag §24a'!D1067&lt;&gt;"",'SlNr für Antrag §24a'!D1067,"")</f>
        <v/>
      </c>
      <c r="D1071" s="70" t="str">
        <f>'SlNr für Antrag §24a'!H1067</f>
        <v>Schwefeleisen</v>
      </c>
      <c r="E1071" s="70" t="str">
        <f>'SlNr für Antrag §24a'!I1067</f>
        <v>ausgestuft</v>
      </c>
      <c r="F1071" s="69" t="str">
        <f>IF(AND('SlNr für Antrag §24a'!S1067="x",'SlNr für Antrag §24a'!T1067="x"),'SlNr für Antrag §24a'!U1067,IF('SlNr für Antrag §24a'!S1067="x","--",IF('SlNr für Antrag §24a'!T1067="x",'SlNr für Antrag §24a'!U1067,"**")))</f>
        <v>**</v>
      </c>
      <c r="G1071" s="69" t="str">
        <f>(IF('SlNr für Antrag §24a'!AL1067&lt;&gt;"",'SlNr für Antrag §24a'!AL1067&amp;K1071,IF(K1071&lt;&gt;"",K1071,IF('SlNr für Antrag §24a'!V1067="X","?","**"))))</f>
        <v>**</v>
      </c>
      <c r="H1071" s="131"/>
      <c r="I1071" s="124"/>
      <c r="J1071" s="118">
        <f>'SlNr für Antrag §24a'!AM1067</f>
        <v>0</v>
      </c>
      <c r="K1071" s="121"/>
      <c r="L1071" s="121" t="str">
        <f>'SlNr für Antrag §24a'!AT1067</f>
        <v>Ja</v>
      </c>
      <c r="M1071" s="161" t="str">
        <f>'SlNr für Antrag §24a'!AV1067</f>
        <v>-</v>
      </c>
      <c r="N1071" s="157" t="str">
        <f>IF('SlNr für Antrag §24a'!AU1067&gt;0,"Wird auto. genehmigt!","")</f>
        <v/>
      </c>
      <c r="P1071" s="96" t="str">
        <f>'SlNr für Antrag §24a'!AP1067</f>
        <v/>
      </c>
      <c r="R1071" s="143"/>
      <c r="S1071" s="143"/>
      <c r="T1071" s="143"/>
      <c r="U1071" s="143"/>
      <c r="V1071" s="143"/>
      <c r="W1071" s="143"/>
      <c r="X1071" s="143"/>
      <c r="Y1071" s="143"/>
      <c r="Z1071" s="143"/>
      <c r="AA1071" s="143"/>
    </row>
    <row r="1072" spans="1:27" ht="22.8" x14ac:dyDescent="0.25">
      <c r="A1072" s="70">
        <f>'SlNr für Antrag §24a'!B1068</f>
        <v>54716</v>
      </c>
      <c r="B1072" s="70" t="str">
        <f>'SlNr für Antrag §24a'!C1068</f>
        <v>91</v>
      </c>
      <c r="C1072" s="70" t="str">
        <f>IF('SlNr für Antrag §24a'!D1068&lt;&gt;"",'SlNr für Antrag §24a'!D1068,"")</f>
        <v>g</v>
      </c>
      <c r="D1072" s="70" t="str">
        <f>'SlNr für Antrag §24a'!H1068</f>
        <v>Schwefeleisen</v>
      </c>
      <c r="E1072" s="70" t="str">
        <f>'SlNr für Antrag §24a'!I1068</f>
        <v>verfestigt, immobilisiert oder stabilisiert</v>
      </c>
      <c r="F1072" s="69" t="str">
        <f>IF(AND('SlNr für Antrag §24a'!S1068="x",'SlNr für Antrag §24a'!T1068="x"),'SlNr für Antrag §24a'!U1068,IF('SlNr für Antrag §24a'!S1068="x","--",IF('SlNr für Antrag §24a'!T1068="x",'SlNr für Antrag §24a'!U1068,"**")))</f>
        <v>**</v>
      </c>
      <c r="G1072" s="69" t="str">
        <f>(IF('SlNr für Antrag §24a'!AL1068&lt;&gt;"",'SlNr für Antrag §24a'!AL1068&amp;K1072,IF(K1072&lt;&gt;"",K1072,IF('SlNr für Antrag §24a'!V1068="X","?","**"))))</f>
        <v>**</v>
      </c>
      <c r="H1072" s="131"/>
      <c r="I1072" s="124"/>
      <c r="J1072" s="118">
        <f>'SlNr für Antrag §24a'!AM1068</f>
        <v>0</v>
      </c>
      <c r="K1072" s="121"/>
      <c r="L1072" s="121" t="str">
        <f>'SlNr für Antrag §24a'!AT1068</f>
        <v>Ja</v>
      </c>
      <c r="M1072" s="161" t="str">
        <f>'SlNr für Antrag §24a'!AV1068</f>
        <v>-</v>
      </c>
      <c r="N1072" s="157" t="str">
        <f>IF('SlNr für Antrag §24a'!AU1068&gt;0,"Wird auto. genehmigt!","")</f>
        <v/>
      </c>
      <c r="P1072" s="96" t="str">
        <f>'SlNr für Antrag §24a'!AP1068</f>
        <v/>
      </c>
      <c r="R1072" s="143"/>
      <c r="S1072" s="143"/>
      <c r="T1072" s="143"/>
      <c r="U1072" s="143"/>
      <c r="V1072" s="143"/>
      <c r="W1072" s="143"/>
      <c r="X1072" s="143"/>
      <c r="Y1072" s="143"/>
      <c r="Z1072" s="143"/>
      <c r="AA1072" s="143"/>
    </row>
    <row r="1073" spans="1:27" x14ac:dyDescent="0.25">
      <c r="A1073" s="70">
        <f>'SlNr für Antrag §24a'!B1069</f>
        <v>54801</v>
      </c>
      <c r="B1073" s="70" t="str">
        <f>'SlNr für Antrag §24a'!C1069</f>
        <v/>
      </c>
      <c r="C1073" s="70" t="str">
        <f>IF('SlNr für Antrag §24a'!D1069&lt;&gt;"",'SlNr für Antrag §24a'!D1069,"")</f>
        <v>g</v>
      </c>
      <c r="D1073" s="70" t="str">
        <f>'SlNr für Antrag §24a'!H1069</f>
        <v>Bleicherde, mineralölhaltig</v>
      </c>
      <c r="E1073" s="70" t="str">
        <f>'SlNr für Antrag §24a'!I1069</f>
        <v xml:space="preserve"> </v>
      </c>
      <c r="F1073" s="69" t="str">
        <f>IF(AND('SlNr für Antrag §24a'!S1069="x",'SlNr für Antrag §24a'!T1069="x"),'SlNr für Antrag §24a'!U1069,IF('SlNr für Antrag §24a'!S1069="x","--",IF('SlNr für Antrag §24a'!T1069="x",'SlNr für Antrag §24a'!U1069,"**")))</f>
        <v>**</v>
      </c>
      <c r="G1073" s="69" t="str">
        <f>(IF('SlNr für Antrag §24a'!AL1069&lt;&gt;"",'SlNr für Antrag §24a'!AL1069&amp;K1073,IF(K1073&lt;&gt;"",K1073,IF('SlNr für Antrag §24a'!V1069="X","?","**"))))</f>
        <v>**</v>
      </c>
      <c r="H1073" s="131"/>
      <c r="I1073" s="124"/>
      <c r="J1073" s="118">
        <f>'SlNr für Antrag §24a'!AM1069</f>
        <v>0</v>
      </c>
      <c r="K1073" s="121"/>
      <c r="L1073" s="121" t="str">
        <f>'SlNr für Antrag §24a'!AT1069</f>
        <v>Ja</v>
      </c>
      <c r="M1073" s="161" t="str">
        <f>'SlNr für Antrag §24a'!AV1069</f>
        <v>-</v>
      </c>
      <c r="N1073" s="157" t="str">
        <f>IF('SlNr für Antrag §24a'!AU1069&gt;0,"Wird auto. genehmigt!","")</f>
        <v/>
      </c>
      <c r="P1073" s="96" t="str">
        <f>'SlNr für Antrag §24a'!AP1069</f>
        <v/>
      </c>
      <c r="R1073" s="143"/>
      <c r="S1073" s="143"/>
      <c r="T1073" s="143"/>
      <c r="U1073" s="143"/>
      <c r="V1073" s="143"/>
      <c r="W1073" s="143"/>
      <c r="X1073" s="143"/>
      <c r="Y1073" s="143"/>
      <c r="Z1073" s="143"/>
      <c r="AA1073" s="143"/>
    </row>
    <row r="1074" spans="1:27" x14ac:dyDescent="0.25">
      <c r="A1074" s="70">
        <f>'SlNr für Antrag §24a'!B1070</f>
        <v>54801</v>
      </c>
      <c r="B1074" s="70" t="str">
        <f>'SlNr für Antrag §24a'!C1070</f>
        <v>88</v>
      </c>
      <c r="C1074" s="70" t="str">
        <f>IF('SlNr für Antrag §24a'!D1070&lt;&gt;"",'SlNr für Antrag §24a'!D1070,"")</f>
        <v/>
      </c>
      <c r="D1074" s="70" t="str">
        <f>'SlNr für Antrag §24a'!H1070</f>
        <v>Bleicherde, mineralölhaltig</v>
      </c>
      <c r="E1074" s="70" t="str">
        <f>'SlNr für Antrag §24a'!I1070</f>
        <v>ausgestuft</v>
      </c>
      <c r="F1074" s="69" t="str">
        <f>IF(AND('SlNr für Antrag §24a'!S1070="x",'SlNr für Antrag §24a'!T1070="x"),'SlNr für Antrag §24a'!U1070,IF('SlNr für Antrag §24a'!S1070="x","--",IF('SlNr für Antrag §24a'!T1070="x",'SlNr für Antrag §24a'!U1070,"**")))</f>
        <v>**</v>
      </c>
      <c r="G1074" s="69" t="str">
        <f>(IF('SlNr für Antrag §24a'!AL1070&lt;&gt;"",'SlNr für Antrag §24a'!AL1070&amp;K1074,IF(K1074&lt;&gt;"",K1074,IF('SlNr für Antrag §24a'!V1070="X","?","**"))))</f>
        <v>**</v>
      </c>
      <c r="H1074" s="131"/>
      <c r="I1074" s="124"/>
      <c r="J1074" s="118">
        <f>'SlNr für Antrag §24a'!AM1070</f>
        <v>0</v>
      </c>
      <c r="K1074" s="121"/>
      <c r="L1074" s="121" t="str">
        <f>'SlNr für Antrag §24a'!AT1070</f>
        <v>Ja</v>
      </c>
      <c r="M1074" s="161" t="str">
        <f>'SlNr für Antrag §24a'!AV1070</f>
        <v>-</v>
      </c>
      <c r="N1074" s="157" t="str">
        <f>IF('SlNr für Antrag §24a'!AU1070&gt;0,"Wird auto. genehmigt!","")</f>
        <v/>
      </c>
      <c r="P1074" s="96" t="str">
        <f>'SlNr für Antrag §24a'!AP1070</f>
        <v/>
      </c>
      <c r="R1074" s="143"/>
      <c r="S1074" s="143"/>
      <c r="T1074" s="143"/>
      <c r="U1074" s="143"/>
      <c r="V1074" s="143"/>
      <c r="W1074" s="143"/>
      <c r="X1074" s="143"/>
      <c r="Y1074" s="143"/>
      <c r="Z1074" s="143"/>
      <c r="AA1074" s="143"/>
    </row>
    <row r="1075" spans="1:27" ht="22.8" x14ac:dyDescent="0.25">
      <c r="A1075" s="70">
        <f>'SlNr für Antrag §24a'!B1071</f>
        <v>54801</v>
      </c>
      <c r="B1075" s="70" t="str">
        <f>'SlNr für Antrag §24a'!C1071</f>
        <v>91</v>
      </c>
      <c r="C1075" s="70" t="str">
        <f>IF('SlNr für Antrag §24a'!D1071&lt;&gt;"",'SlNr für Antrag §24a'!D1071,"")</f>
        <v>g</v>
      </c>
      <c r="D1075" s="70" t="str">
        <f>'SlNr für Antrag §24a'!H1071</f>
        <v>Bleicherde, mineralölhaltig</v>
      </c>
      <c r="E1075" s="70" t="str">
        <f>'SlNr für Antrag §24a'!I1071</f>
        <v>verfestigt, immobilisiert oder stabilisiert</v>
      </c>
      <c r="F1075" s="69" t="str">
        <f>IF(AND('SlNr für Antrag §24a'!S1071="x",'SlNr für Antrag §24a'!T1071="x"),'SlNr für Antrag §24a'!U1071,IF('SlNr für Antrag §24a'!S1071="x","--",IF('SlNr für Antrag §24a'!T1071="x",'SlNr für Antrag §24a'!U1071,"**")))</f>
        <v>**</v>
      </c>
      <c r="G1075" s="69" t="str">
        <f>(IF('SlNr für Antrag §24a'!AL1071&lt;&gt;"",'SlNr für Antrag §24a'!AL1071&amp;K1075,IF(K1075&lt;&gt;"",K1075,IF('SlNr für Antrag §24a'!V1071="X","?","**"))))</f>
        <v>**</v>
      </c>
      <c r="H1075" s="131"/>
      <c r="I1075" s="124"/>
      <c r="J1075" s="118">
        <f>'SlNr für Antrag §24a'!AM1071</f>
        <v>0</v>
      </c>
      <c r="K1075" s="121"/>
      <c r="L1075" s="121" t="str">
        <f>'SlNr für Antrag §24a'!AT1071</f>
        <v>Ja</v>
      </c>
      <c r="M1075" s="161" t="str">
        <f>'SlNr für Antrag §24a'!AV1071</f>
        <v>-</v>
      </c>
      <c r="N1075" s="157" t="str">
        <f>IF('SlNr für Antrag §24a'!AU1071&gt;0,"Wird auto. genehmigt!","")</f>
        <v/>
      </c>
      <c r="P1075" s="96" t="str">
        <f>'SlNr für Antrag §24a'!AP1071</f>
        <v/>
      </c>
      <c r="R1075" s="143"/>
      <c r="S1075" s="143"/>
      <c r="T1075" s="143"/>
      <c r="U1075" s="143"/>
      <c r="V1075" s="143"/>
      <c r="W1075" s="143"/>
      <c r="X1075" s="143"/>
      <c r="Y1075" s="143"/>
      <c r="Z1075" s="143"/>
      <c r="AA1075" s="143"/>
    </row>
    <row r="1076" spans="1:27" x14ac:dyDescent="0.25">
      <c r="A1076" s="70">
        <f>'SlNr für Antrag §24a'!B1072</f>
        <v>54802</v>
      </c>
      <c r="B1076" s="70" t="str">
        <f>'SlNr für Antrag §24a'!C1072</f>
        <v/>
      </c>
      <c r="C1076" s="70" t="str">
        <f>IF('SlNr für Antrag §24a'!D1072&lt;&gt;"",'SlNr für Antrag §24a'!D1072,"")</f>
        <v>g</v>
      </c>
      <c r="D1076" s="70" t="str">
        <f>'SlNr für Antrag §24a'!H1072</f>
        <v>Säureharz und Säureteer</v>
      </c>
      <c r="E1076" s="70" t="str">
        <f>'SlNr für Antrag §24a'!I1072</f>
        <v xml:space="preserve"> </v>
      </c>
      <c r="F1076" s="69" t="str">
        <f>IF(AND('SlNr für Antrag §24a'!S1072="x",'SlNr für Antrag §24a'!T1072="x"),'SlNr für Antrag §24a'!U1072,IF('SlNr für Antrag §24a'!S1072="x","--",IF('SlNr für Antrag §24a'!T1072="x",'SlNr für Antrag §24a'!U1072,"**")))</f>
        <v>**</v>
      </c>
      <c r="G1076" s="69" t="str">
        <f>(IF('SlNr für Antrag §24a'!AL1072&lt;&gt;"",'SlNr für Antrag §24a'!AL1072&amp;K1076,IF(K1076&lt;&gt;"",K1076,IF('SlNr für Antrag §24a'!V1072="X","?","**"))))</f>
        <v>**</v>
      </c>
      <c r="H1076" s="131"/>
      <c r="I1076" s="124"/>
      <c r="J1076" s="118">
        <f>'SlNr für Antrag §24a'!AM1072</f>
        <v>0</v>
      </c>
      <c r="K1076" s="121"/>
      <c r="L1076" s="121" t="str">
        <f>'SlNr für Antrag §24a'!AT1072</f>
        <v>Ja</v>
      </c>
      <c r="M1076" s="161" t="str">
        <f>'SlNr für Antrag §24a'!AV1072</f>
        <v>-</v>
      </c>
      <c r="N1076" s="157" t="str">
        <f>IF('SlNr für Antrag §24a'!AU1072&gt;0,"Wird auto. genehmigt!","")</f>
        <v/>
      </c>
      <c r="P1076" s="96" t="str">
        <f>'SlNr für Antrag §24a'!AP1072</f>
        <v/>
      </c>
      <c r="R1076" s="143"/>
      <c r="S1076" s="143"/>
      <c r="T1076" s="143"/>
      <c r="U1076" s="143"/>
      <c r="V1076" s="143"/>
      <c r="W1076" s="143"/>
      <c r="X1076" s="143"/>
      <c r="Y1076" s="143"/>
      <c r="Z1076" s="143"/>
      <c r="AA1076" s="143"/>
    </row>
    <row r="1077" spans="1:27" x14ac:dyDescent="0.25">
      <c r="A1077" s="70">
        <f>'SlNr für Antrag §24a'!B1073</f>
        <v>54802</v>
      </c>
      <c r="B1077" s="70" t="str">
        <f>'SlNr für Antrag §24a'!C1073</f>
        <v>88</v>
      </c>
      <c r="C1077" s="70" t="str">
        <f>IF('SlNr für Antrag §24a'!D1073&lt;&gt;"",'SlNr für Antrag §24a'!D1073,"")</f>
        <v/>
      </c>
      <c r="D1077" s="70" t="str">
        <f>'SlNr für Antrag §24a'!H1073</f>
        <v>Säureharz und Säureteer</v>
      </c>
      <c r="E1077" s="70" t="str">
        <f>'SlNr für Antrag §24a'!I1073</f>
        <v>ausgestuft</v>
      </c>
      <c r="F1077" s="69" t="str">
        <f>IF(AND('SlNr für Antrag §24a'!S1073="x",'SlNr für Antrag §24a'!T1073="x"),'SlNr für Antrag §24a'!U1073,IF('SlNr für Antrag §24a'!S1073="x","--",IF('SlNr für Antrag §24a'!T1073="x",'SlNr für Antrag §24a'!U1073,"**")))</f>
        <v>**</v>
      </c>
      <c r="G1077" s="69" t="str">
        <f>(IF('SlNr für Antrag §24a'!AL1073&lt;&gt;"",'SlNr für Antrag §24a'!AL1073&amp;K1077,IF(K1077&lt;&gt;"",K1077,IF('SlNr für Antrag §24a'!V1073="X","?","**"))))</f>
        <v>**</v>
      </c>
      <c r="H1077" s="131"/>
      <c r="I1077" s="124"/>
      <c r="J1077" s="118">
        <f>'SlNr für Antrag §24a'!AM1073</f>
        <v>0</v>
      </c>
      <c r="K1077" s="121"/>
      <c r="L1077" s="121" t="str">
        <f>'SlNr für Antrag §24a'!AT1073</f>
        <v>Ja</v>
      </c>
      <c r="M1077" s="161" t="str">
        <f>'SlNr für Antrag §24a'!AV1073</f>
        <v>-</v>
      </c>
      <c r="N1077" s="157" t="str">
        <f>IF('SlNr für Antrag §24a'!AU1073&gt;0,"Wird auto. genehmigt!","")</f>
        <v/>
      </c>
      <c r="P1077" s="96" t="str">
        <f>'SlNr für Antrag §24a'!AP1073</f>
        <v/>
      </c>
      <c r="R1077" s="143"/>
      <c r="S1077" s="143"/>
      <c r="T1077" s="143"/>
      <c r="U1077" s="143"/>
      <c r="V1077" s="143"/>
      <c r="W1077" s="143"/>
      <c r="X1077" s="143"/>
      <c r="Y1077" s="143"/>
      <c r="Z1077" s="143"/>
      <c r="AA1077" s="143"/>
    </row>
    <row r="1078" spans="1:27" x14ac:dyDescent="0.25">
      <c r="A1078" s="70">
        <f>'SlNr für Antrag §24a'!B1074</f>
        <v>54805</v>
      </c>
      <c r="B1078" s="70" t="str">
        <f>'SlNr für Antrag §24a'!C1074</f>
        <v/>
      </c>
      <c r="C1078" s="70" t="str">
        <f>IF('SlNr für Antrag §24a'!D1074&lt;&gt;"",'SlNr für Antrag §24a'!D1074,"")</f>
        <v/>
      </c>
      <c r="D1078" s="70" t="str">
        <f>'SlNr für Antrag §24a'!H1074</f>
        <v>Rohschwefel</v>
      </c>
      <c r="E1078" s="70" t="str">
        <f>'SlNr für Antrag §24a'!I1074</f>
        <v xml:space="preserve"> </v>
      </c>
      <c r="F1078" s="69" t="str">
        <f>IF(AND('SlNr für Antrag §24a'!S1074="x",'SlNr für Antrag §24a'!T1074="x"),'SlNr für Antrag §24a'!U1074,IF('SlNr für Antrag §24a'!S1074="x","--",IF('SlNr für Antrag §24a'!T1074="x",'SlNr für Antrag §24a'!U1074,"**")))</f>
        <v>--</v>
      </c>
      <c r="G1078" s="69" t="str">
        <f>(IF('SlNr für Antrag §24a'!AL1074&lt;&gt;"",'SlNr für Antrag §24a'!AL1074&amp;K1078,IF(K1078&lt;&gt;"",K1078,IF('SlNr für Antrag §24a'!V1074="X","?","**"))))</f>
        <v>**</v>
      </c>
      <c r="H1078" s="131"/>
      <c r="I1078" s="124"/>
      <c r="J1078" s="118">
        <f>'SlNr für Antrag §24a'!AM1074</f>
        <v>0</v>
      </c>
      <c r="K1078" s="121"/>
      <c r="L1078" s="121" t="str">
        <f>'SlNr für Antrag §24a'!AT1074</f>
        <v>Nein</v>
      </c>
      <c r="M1078" s="161" t="str">
        <f>'SlNr für Antrag §24a'!AV1074</f>
        <v>-</v>
      </c>
      <c r="N1078" s="157" t="str">
        <f>IF('SlNr für Antrag §24a'!AU1074&gt;0,"Wird auto. genehmigt!","")</f>
        <v/>
      </c>
      <c r="P1078" s="96" t="str">
        <f>'SlNr für Antrag §24a'!AP1074</f>
        <v>X</v>
      </c>
      <c r="R1078" s="143"/>
      <c r="S1078" s="143"/>
      <c r="T1078" s="143"/>
      <c r="U1078" s="143"/>
      <c r="V1078" s="143"/>
      <c r="W1078" s="143"/>
      <c r="X1078" s="143"/>
      <c r="Y1078" s="143"/>
      <c r="Z1078" s="143"/>
      <c r="AA1078" s="143"/>
    </row>
    <row r="1079" spans="1:27" x14ac:dyDescent="0.25">
      <c r="A1079" s="70">
        <f>'SlNr für Antrag §24a'!B1075</f>
        <v>54805</v>
      </c>
      <c r="B1079" s="70" t="str">
        <f>'SlNr für Antrag §24a'!C1075</f>
        <v>77</v>
      </c>
      <c r="C1079" s="70" t="str">
        <f>IF('SlNr für Antrag §24a'!D1075&lt;&gt;"",'SlNr für Antrag §24a'!D1075,"")</f>
        <v>g</v>
      </c>
      <c r="D1079" s="70" t="str">
        <f>'SlNr für Antrag §24a'!H1075</f>
        <v>Rohschwefel</v>
      </c>
      <c r="E1079" s="70" t="str">
        <f>'SlNr für Antrag §24a'!I1075</f>
        <v>gefährlich kontaminiert</v>
      </c>
      <c r="F1079" s="69" t="str">
        <f>IF(AND('SlNr für Antrag §24a'!S1075="x",'SlNr für Antrag §24a'!T1075="x"),'SlNr für Antrag §24a'!U1075,IF('SlNr für Antrag §24a'!S1075="x","--",IF('SlNr für Antrag §24a'!T1075="x",'SlNr für Antrag §24a'!U1075,"**")))</f>
        <v>**</v>
      </c>
      <c r="G1079" s="69" t="str">
        <f>(IF('SlNr für Antrag §24a'!AL1075&lt;&gt;"",'SlNr für Antrag §24a'!AL1075&amp;K1079,IF(K1079&lt;&gt;"",K1079,IF('SlNr für Antrag §24a'!V1075="X","?","**"))))</f>
        <v>**</v>
      </c>
      <c r="H1079" s="131"/>
      <c r="I1079" s="124"/>
      <c r="J1079" s="118">
        <f>'SlNr für Antrag §24a'!AM1075</f>
        <v>0</v>
      </c>
      <c r="K1079" s="121"/>
      <c r="L1079" s="121" t="str">
        <f>'SlNr für Antrag §24a'!AT1075</f>
        <v>Ja</v>
      </c>
      <c r="M1079" s="161" t="str">
        <f>'SlNr für Antrag §24a'!AV1075</f>
        <v>-</v>
      </c>
      <c r="N1079" s="157" t="str">
        <f>IF('SlNr für Antrag §24a'!AU1075&gt;0,"Wird auto. genehmigt!","")</f>
        <v/>
      </c>
      <c r="P1079" s="96" t="str">
        <f>'SlNr für Antrag §24a'!AP1075</f>
        <v/>
      </c>
      <c r="R1079" s="143"/>
      <c r="S1079" s="143"/>
      <c r="T1079" s="143"/>
      <c r="U1079" s="143"/>
      <c r="V1079" s="143"/>
      <c r="W1079" s="143"/>
      <c r="X1079" s="143"/>
      <c r="Y1079" s="143"/>
      <c r="Z1079" s="143"/>
      <c r="AA1079" s="143"/>
    </row>
    <row r="1080" spans="1:27" ht="22.8" x14ac:dyDescent="0.25">
      <c r="A1080" s="70">
        <f>'SlNr für Antrag §24a'!B1076</f>
        <v>54806</v>
      </c>
      <c r="B1080" s="70" t="str">
        <f>'SlNr für Antrag §24a'!C1076</f>
        <v/>
      </c>
      <c r="C1080" s="70" t="str">
        <f>IF('SlNr für Antrag §24a'!D1076&lt;&gt;"",'SlNr für Antrag §24a'!D1076,"")</f>
        <v>g</v>
      </c>
      <c r="D1080" s="70" t="str">
        <f>'SlNr für Antrag §24a'!H1076</f>
        <v>Säureharz-, Aufbereitungsrückstände</v>
      </c>
      <c r="E1080" s="70" t="str">
        <f>'SlNr für Antrag §24a'!I1076</f>
        <v xml:space="preserve"> </v>
      </c>
      <c r="F1080" s="69" t="str">
        <f>IF(AND('SlNr für Antrag §24a'!S1076="x",'SlNr für Antrag §24a'!T1076="x"),'SlNr für Antrag §24a'!U1076,IF('SlNr für Antrag §24a'!S1076="x","--",IF('SlNr für Antrag §24a'!T1076="x",'SlNr für Antrag §24a'!U1076,"**")))</f>
        <v>**</v>
      </c>
      <c r="G1080" s="69" t="str">
        <f>(IF('SlNr für Antrag §24a'!AL1076&lt;&gt;"",'SlNr für Antrag §24a'!AL1076&amp;K1080,IF(K1080&lt;&gt;"",K1080,IF('SlNr für Antrag §24a'!V1076="X","?","**"))))</f>
        <v>**</v>
      </c>
      <c r="H1080" s="131"/>
      <c r="I1080" s="124"/>
      <c r="J1080" s="118">
        <f>'SlNr für Antrag §24a'!AM1076</f>
        <v>0</v>
      </c>
      <c r="K1080" s="121"/>
      <c r="L1080" s="121" t="str">
        <f>'SlNr für Antrag §24a'!AT1076</f>
        <v>Ja</v>
      </c>
      <c r="M1080" s="161" t="str">
        <f>'SlNr für Antrag §24a'!AV1076</f>
        <v>-</v>
      </c>
      <c r="N1080" s="157" t="str">
        <f>IF('SlNr für Antrag §24a'!AU1076&gt;0,"Wird auto. genehmigt!","")</f>
        <v/>
      </c>
      <c r="P1080" s="96" t="str">
        <f>'SlNr für Antrag §24a'!AP1076</f>
        <v/>
      </c>
      <c r="R1080" s="143"/>
      <c r="S1080" s="143"/>
      <c r="T1080" s="143"/>
      <c r="U1080" s="143"/>
      <c r="V1080" s="143"/>
      <c r="W1080" s="143"/>
      <c r="X1080" s="143"/>
      <c r="Y1080" s="143"/>
      <c r="Z1080" s="143"/>
      <c r="AA1080" s="143"/>
    </row>
    <row r="1081" spans="1:27" ht="22.8" x14ac:dyDescent="0.25">
      <c r="A1081" s="70">
        <f>'SlNr für Antrag §24a'!B1077</f>
        <v>54806</v>
      </c>
      <c r="B1081" s="70" t="str">
        <f>'SlNr für Antrag §24a'!C1077</f>
        <v>88</v>
      </c>
      <c r="C1081" s="70" t="str">
        <f>IF('SlNr für Antrag §24a'!D1077&lt;&gt;"",'SlNr für Antrag §24a'!D1077,"")</f>
        <v/>
      </c>
      <c r="D1081" s="70" t="str">
        <f>'SlNr für Antrag §24a'!H1077</f>
        <v>Säureharz-, Aufbereitungsrückstände</v>
      </c>
      <c r="E1081" s="70" t="str">
        <f>'SlNr für Antrag §24a'!I1077</f>
        <v>ausgestuft</v>
      </c>
      <c r="F1081" s="69" t="str">
        <f>IF(AND('SlNr für Antrag §24a'!S1077="x",'SlNr für Antrag §24a'!T1077="x"),'SlNr für Antrag §24a'!U1077,IF('SlNr für Antrag §24a'!S1077="x","--",IF('SlNr für Antrag §24a'!T1077="x",'SlNr für Antrag §24a'!U1077,"**")))</f>
        <v>**</v>
      </c>
      <c r="G1081" s="69" t="str">
        <f>(IF('SlNr für Antrag §24a'!AL1077&lt;&gt;"",'SlNr für Antrag §24a'!AL1077&amp;K1081,IF(K1081&lt;&gt;"",K1081,IF('SlNr für Antrag §24a'!V1077="X","?","**"))))</f>
        <v>**</v>
      </c>
      <c r="H1081" s="131"/>
      <c r="I1081" s="124"/>
      <c r="J1081" s="118">
        <f>'SlNr für Antrag §24a'!AM1077</f>
        <v>0</v>
      </c>
      <c r="K1081" s="121"/>
      <c r="L1081" s="121" t="str">
        <f>'SlNr für Antrag §24a'!AT1077</f>
        <v>Ja</v>
      </c>
      <c r="M1081" s="161" t="str">
        <f>'SlNr für Antrag §24a'!AV1077</f>
        <v>-</v>
      </c>
      <c r="N1081" s="157" t="str">
        <f>IF('SlNr für Antrag §24a'!AU1077&gt;0,"Wird auto. genehmigt!","")</f>
        <v/>
      </c>
      <c r="P1081" s="96" t="str">
        <f>'SlNr für Antrag §24a'!AP1077</f>
        <v/>
      </c>
      <c r="R1081" s="143"/>
      <c r="S1081" s="143"/>
      <c r="T1081" s="143"/>
      <c r="U1081" s="143"/>
      <c r="V1081" s="143"/>
      <c r="W1081" s="143"/>
      <c r="X1081" s="143"/>
      <c r="Y1081" s="143"/>
      <c r="Z1081" s="143"/>
      <c r="AA1081" s="143"/>
    </row>
    <row r="1082" spans="1:27" x14ac:dyDescent="0.25">
      <c r="A1082" s="70">
        <f>'SlNr für Antrag §24a'!B1078</f>
        <v>54807</v>
      </c>
      <c r="B1082" s="70" t="str">
        <f>'SlNr für Antrag §24a'!C1078</f>
        <v/>
      </c>
      <c r="C1082" s="70" t="str">
        <f>IF('SlNr für Antrag §24a'!D1078&lt;&gt;"",'SlNr für Antrag §24a'!D1078,"")</f>
        <v>g</v>
      </c>
      <c r="D1082" s="70" t="str">
        <f>'SlNr für Antrag §24a'!H1078</f>
        <v>Abfallsäure, mineralölhaltig</v>
      </c>
      <c r="E1082" s="70" t="str">
        <f>'SlNr für Antrag §24a'!I1078</f>
        <v xml:space="preserve"> </v>
      </c>
      <c r="F1082" s="69" t="str">
        <f>IF(AND('SlNr für Antrag §24a'!S1078="x",'SlNr für Antrag §24a'!T1078="x"),'SlNr für Antrag §24a'!U1078,IF('SlNr für Antrag §24a'!S1078="x","--",IF('SlNr für Antrag §24a'!T1078="x",'SlNr für Antrag §24a'!U1078,"**")))</f>
        <v>**</v>
      </c>
      <c r="G1082" s="69" t="str">
        <f>(IF('SlNr für Antrag §24a'!AL1078&lt;&gt;"",'SlNr für Antrag §24a'!AL1078&amp;K1082,IF(K1082&lt;&gt;"",K1082,IF('SlNr für Antrag §24a'!V1078="X","?","**"))))</f>
        <v>**</v>
      </c>
      <c r="H1082" s="131"/>
      <c r="I1082" s="124"/>
      <c r="J1082" s="118">
        <f>'SlNr für Antrag §24a'!AM1078</f>
        <v>0</v>
      </c>
      <c r="K1082" s="121"/>
      <c r="L1082" s="121" t="str">
        <f>'SlNr für Antrag §24a'!AT1078</f>
        <v>Ja</v>
      </c>
      <c r="M1082" s="161" t="str">
        <f>'SlNr für Antrag §24a'!AV1078</f>
        <v>-</v>
      </c>
      <c r="N1082" s="157" t="str">
        <f>IF('SlNr für Antrag §24a'!AU1078&gt;0,"Wird auto. genehmigt!","")</f>
        <v/>
      </c>
      <c r="P1082" s="96" t="str">
        <f>'SlNr für Antrag §24a'!AP1078</f>
        <v/>
      </c>
      <c r="R1082" s="143"/>
      <c r="S1082" s="143"/>
      <c r="T1082" s="143"/>
      <c r="U1082" s="143"/>
      <c r="V1082" s="143"/>
      <c r="W1082" s="143"/>
      <c r="X1082" s="143"/>
      <c r="Y1082" s="143"/>
      <c r="Z1082" s="143"/>
      <c r="AA1082" s="143"/>
    </row>
    <row r="1083" spans="1:27" x14ac:dyDescent="0.25">
      <c r="A1083" s="70">
        <f>'SlNr für Antrag §24a'!B1079</f>
        <v>54807</v>
      </c>
      <c r="B1083" s="70" t="str">
        <f>'SlNr für Antrag §24a'!C1079</f>
        <v>88</v>
      </c>
      <c r="C1083" s="70" t="str">
        <f>IF('SlNr für Antrag §24a'!D1079&lt;&gt;"",'SlNr für Antrag §24a'!D1079,"")</f>
        <v/>
      </c>
      <c r="D1083" s="70" t="str">
        <f>'SlNr für Antrag §24a'!H1079</f>
        <v>Abfallsäure, mineralölhaltig</v>
      </c>
      <c r="E1083" s="70" t="str">
        <f>'SlNr für Antrag §24a'!I1079</f>
        <v>ausgestuft</v>
      </c>
      <c r="F1083" s="69" t="str">
        <f>IF(AND('SlNr für Antrag §24a'!S1079="x",'SlNr für Antrag §24a'!T1079="x"),'SlNr für Antrag §24a'!U1079,IF('SlNr für Antrag §24a'!S1079="x","--",IF('SlNr für Antrag §24a'!T1079="x",'SlNr für Antrag §24a'!U1079,"**")))</f>
        <v>**</v>
      </c>
      <c r="G1083" s="69" t="str">
        <f>(IF('SlNr für Antrag §24a'!AL1079&lt;&gt;"",'SlNr für Antrag §24a'!AL1079&amp;K1083,IF(K1083&lt;&gt;"",K1083,IF('SlNr für Antrag §24a'!V1079="X","?","**"))))</f>
        <v>**</v>
      </c>
      <c r="H1083" s="131"/>
      <c r="I1083" s="124"/>
      <c r="J1083" s="118">
        <f>'SlNr für Antrag §24a'!AM1079</f>
        <v>0</v>
      </c>
      <c r="K1083" s="121"/>
      <c r="L1083" s="121" t="str">
        <f>'SlNr für Antrag §24a'!AT1079</f>
        <v>Ja</v>
      </c>
      <c r="M1083" s="161" t="str">
        <f>'SlNr für Antrag §24a'!AV1079</f>
        <v>-</v>
      </c>
      <c r="N1083" s="157" t="str">
        <f>IF('SlNr für Antrag §24a'!AU1079&gt;0,"Wird auto. genehmigt!","")</f>
        <v/>
      </c>
      <c r="P1083" s="96" t="str">
        <f>'SlNr für Antrag §24a'!AP1079</f>
        <v/>
      </c>
      <c r="R1083" s="143"/>
      <c r="S1083" s="143"/>
      <c r="T1083" s="143"/>
      <c r="U1083" s="143"/>
      <c r="V1083" s="143"/>
      <c r="W1083" s="143"/>
      <c r="X1083" s="143"/>
      <c r="Y1083" s="143"/>
      <c r="Z1083" s="143"/>
      <c r="AA1083" s="143"/>
    </row>
    <row r="1084" spans="1:27" ht="22.8" x14ac:dyDescent="0.25">
      <c r="A1084" s="70">
        <f>'SlNr für Antrag §24a'!B1080</f>
        <v>54808</v>
      </c>
      <c r="B1084" s="70" t="str">
        <f>'SlNr für Antrag §24a'!C1080</f>
        <v/>
      </c>
      <c r="C1084" s="70" t="str">
        <f>IF('SlNr für Antrag §24a'!D1080&lt;&gt;"",'SlNr für Antrag §24a'!D1080,"")</f>
        <v>g</v>
      </c>
      <c r="D1084" s="70" t="str">
        <f>'SlNr für Antrag §24a'!H1080</f>
        <v>wässrige Rückstände aus der Altölraffination</v>
      </c>
      <c r="E1084" s="70" t="str">
        <f>'SlNr für Antrag §24a'!I1080</f>
        <v xml:space="preserve"> </v>
      </c>
      <c r="F1084" s="69" t="str">
        <f>IF(AND('SlNr für Antrag §24a'!S1080="x",'SlNr für Antrag §24a'!T1080="x"),'SlNr für Antrag §24a'!U1080,IF('SlNr für Antrag §24a'!S1080="x","--",IF('SlNr für Antrag §24a'!T1080="x",'SlNr für Antrag §24a'!U1080,"**")))</f>
        <v>**</v>
      </c>
      <c r="G1084" s="69" t="str">
        <f>(IF('SlNr für Antrag §24a'!AL1080&lt;&gt;"",'SlNr für Antrag §24a'!AL1080&amp;K1084,IF(K1084&lt;&gt;"",K1084,IF('SlNr für Antrag §24a'!V1080="X","?","**"))))</f>
        <v>**</v>
      </c>
      <c r="H1084" s="131"/>
      <c r="I1084" s="124"/>
      <c r="J1084" s="118">
        <f>'SlNr für Antrag §24a'!AM1080</f>
        <v>0</v>
      </c>
      <c r="K1084" s="121"/>
      <c r="L1084" s="121" t="str">
        <f>'SlNr für Antrag §24a'!AT1080</f>
        <v>Ja</v>
      </c>
      <c r="M1084" s="161" t="str">
        <f>'SlNr für Antrag §24a'!AV1080</f>
        <v>-</v>
      </c>
      <c r="N1084" s="157" t="str">
        <f>IF('SlNr für Antrag §24a'!AU1080&gt;0,"Wird auto. genehmigt!","")</f>
        <v/>
      </c>
      <c r="P1084" s="96" t="str">
        <f>'SlNr für Antrag §24a'!AP1080</f>
        <v/>
      </c>
      <c r="R1084" s="143"/>
      <c r="S1084" s="143"/>
      <c r="T1084" s="143"/>
      <c r="U1084" s="143"/>
      <c r="V1084" s="143"/>
      <c r="W1084" s="143"/>
      <c r="X1084" s="143"/>
      <c r="Y1084" s="143"/>
      <c r="Z1084" s="143"/>
      <c r="AA1084" s="143"/>
    </row>
    <row r="1085" spans="1:27" ht="22.8" x14ac:dyDescent="0.25">
      <c r="A1085" s="70">
        <f>'SlNr für Antrag §24a'!B1081</f>
        <v>54808</v>
      </c>
      <c r="B1085" s="70" t="str">
        <f>'SlNr für Antrag §24a'!C1081</f>
        <v>88</v>
      </c>
      <c r="C1085" s="70" t="str">
        <f>IF('SlNr für Antrag §24a'!D1081&lt;&gt;"",'SlNr für Antrag §24a'!D1081,"")</f>
        <v/>
      </c>
      <c r="D1085" s="70" t="str">
        <f>'SlNr für Antrag §24a'!H1081</f>
        <v>wässrige Rückstände aus der Altölraffination</v>
      </c>
      <c r="E1085" s="70" t="str">
        <f>'SlNr für Antrag §24a'!I1081</f>
        <v>ausgestuft</v>
      </c>
      <c r="F1085" s="69" t="str">
        <f>IF(AND('SlNr für Antrag §24a'!S1081="x",'SlNr für Antrag §24a'!T1081="x"),'SlNr für Antrag §24a'!U1081,IF('SlNr für Antrag §24a'!S1081="x","--",IF('SlNr für Antrag §24a'!T1081="x",'SlNr für Antrag §24a'!U1081,"**")))</f>
        <v>**</v>
      </c>
      <c r="G1085" s="69" t="str">
        <f>(IF('SlNr für Antrag §24a'!AL1081&lt;&gt;"",'SlNr für Antrag §24a'!AL1081&amp;K1085,IF(K1085&lt;&gt;"",K1085,IF('SlNr für Antrag §24a'!V1081="X","?","**"))))</f>
        <v>**</v>
      </c>
      <c r="H1085" s="131"/>
      <c r="I1085" s="124"/>
      <c r="J1085" s="118">
        <f>'SlNr für Antrag §24a'!AM1081</f>
        <v>0</v>
      </c>
      <c r="K1085" s="121"/>
      <c r="L1085" s="121" t="str">
        <f>'SlNr für Antrag §24a'!AT1081</f>
        <v>Ja</v>
      </c>
      <c r="M1085" s="161" t="str">
        <f>'SlNr für Antrag §24a'!AV1081</f>
        <v>-</v>
      </c>
      <c r="N1085" s="157" t="str">
        <f>IF('SlNr für Antrag §24a'!AU1081&gt;0,"Wird auto. genehmigt!","")</f>
        <v/>
      </c>
      <c r="P1085" s="96" t="str">
        <f>'SlNr für Antrag §24a'!AP1081</f>
        <v/>
      </c>
      <c r="R1085" s="143"/>
      <c r="S1085" s="143"/>
      <c r="T1085" s="143"/>
      <c r="U1085" s="143"/>
      <c r="V1085" s="143"/>
      <c r="W1085" s="143"/>
      <c r="X1085" s="143"/>
      <c r="Y1085" s="143"/>
      <c r="Z1085" s="143"/>
      <c r="AA1085" s="143"/>
    </row>
    <row r="1086" spans="1:27" x14ac:dyDescent="0.25">
      <c r="A1086" s="70">
        <f>'SlNr für Antrag §24a'!B1082</f>
        <v>54810</v>
      </c>
      <c r="B1086" s="70" t="str">
        <f>'SlNr für Antrag §24a'!C1082</f>
        <v/>
      </c>
      <c r="C1086" s="70" t="str">
        <f>IF('SlNr für Antrag §24a'!D1082&lt;&gt;"",'SlNr für Antrag §24a'!D1082,"")</f>
        <v>g</v>
      </c>
      <c r="D1086" s="70" t="str">
        <f>'SlNr für Antrag §24a'!H1082</f>
        <v>Abfalllauge, mineralölhaltig</v>
      </c>
      <c r="E1086" s="70" t="str">
        <f>'SlNr für Antrag §24a'!I1082</f>
        <v xml:space="preserve"> </v>
      </c>
      <c r="F1086" s="69" t="str">
        <f>IF(AND('SlNr für Antrag §24a'!S1082="x",'SlNr für Antrag §24a'!T1082="x"),'SlNr für Antrag §24a'!U1082,IF('SlNr für Antrag §24a'!S1082="x","--",IF('SlNr für Antrag §24a'!T1082="x",'SlNr für Antrag §24a'!U1082,"**")))</f>
        <v>**</v>
      </c>
      <c r="G1086" s="69" t="str">
        <f>(IF('SlNr für Antrag §24a'!AL1082&lt;&gt;"",'SlNr für Antrag §24a'!AL1082&amp;K1086,IF(K1086&lt;&gt;"",K1086,IF('SlNr für Antrag §24a'!V1082="X","?","**"))))</f>
        <v>**</v>
      </c>
      <c r="H1086" s="131"/>
      <c r="I1086" s="124"/>
      <c r="J1086" s="118">
        <f>'SlNr für Antrag §24a'!AM1082</f>
        <v>0</v>
      </c>
      <c r="K1086" s="121"/>
      <c r="L1086" s="121" t="str">
        <f>'SlNr für Antrag §24a'!AT1082</f>
        <v>Ja</v>
      </c>
      <c r="M1086" s="161" t="str">
        <f>'SlNr für Antrag §24a'!AV1082</f>
        <v>-</v>
      </c>
      <c r="N1086" s="157" t="str">
        <f>IF('SlNr für Antrag §24a'!AU1082&gt;0,"Wird auto. genehmigt!","")</f>
        <v/>
      </c>
      <c r="P1086" s="96" t="str">
        <f>'SlNr für Antrag §24a'!AP1082</f>
        <v/>
      </c>
      <c r="R1086" s="143"/>
      <c r="S1086" s="143"/>
      <c r="T1086" s="143"/>
      <c r="U1086" s="143"/>
      <c r="V1086" s="143"/>
      <c r="W1086" s="143"/>
      <c r="X1086" s="143"/>
      <c r="Y1086" s="143"/>
      <c r="Z1086" s="143"/>
      <c r="AA1086" s="143"/>
    </row>
    <row r="1087" spans="1:27" x14ac:dyDescent="0.25">
      <c r="A1087" s="70">
        <f>'SlNr für Antrag §24a'!B1083</f>
        <v>54810</v>
      </c>
      <c r="B1087" s="70" t="str">
        <f>'SlNr für Antrag §24a'!C1083</f>
        <v>88</v>
      </c>
      <c r="C1087" s="70" t="str">
        <f>IF('SlNr für Antrag §24a'!D1083&lt;&gt;"",'SlNr für Antrag §24a'!D1083,"")</f>
        <v/>
      </c>
      <c r="D1087" s="70" t="str">
        <f>'SlNr für Antrag §24a'!H1083</f>
        <v>Abfalllauge, mineralölhaltig</v>
      </c>
      <c r="E1087" s="70" t="str">
        <f>'SlNr für Antrag §24a'!I1083</f>
        <v>ausgestuft</v>
      </c>
      <c r="F1087" s="69" t="str">
        <f>IF(AND('SlNr für Antrag §24a'!S1083="x",'SlNr für Antrag §24a'!T1083="x"),'SlNr für Antrag §24a'!U1083,IF('SlNr für Antrag §24a'!S1083="x","--",IF('SlNr für Antrag §24a'!T1083="x",'SlNr für Antrag §24a'!U1083,"**")))</f>
        <v>**</v>
      </c>
      <c r="G1087" s="69" t="str">
        <f>(IF('SlNr für Antrag §24a'!AL1083&lt;&gt;"",'SlNr für Antrag §24a'!AL1083&amp;K1087,IF(K1087&lt;&gt;"",K1087,IF('SlNr für Antrag §24a'!V1083="X","?","**"))))</f>
        <v>**</v>
      </c>
      <c r="H1087" s="131"/>
      <c r="I1087" s="124"/>
      <c r="J1087" s="118">
        <f>'SlNr für Antrag §24a'!AM1083</f>
        <v>0</v>
      </c>
      <c r="K1087" s="121"/>
      <c r="L1087" s="121" t="str">
        <f>'SlNr für Antrag §24a'!AT1083</f>
        <v>Ja</v>
      </c>
      <c r="M1087" s="161" t="str">
        <f>'SlNr für Antrag §24a'!AV1083</f>
        <v>-</v>
      </c>
      <c r="N1087" s="157" t="str">
        <f>IF('SlNr für Antrag §24a'!AU1083&gt;0,"Wird auto. genehmigt!","")</f>
        <v/>
      </c>
      <c r="P1087" s="96" t="str">
        <f>'SlNr für Antrag §24a'!AP1083</f>
        <v/>
      </c>
      <c r="R1087" s="143"/>
      <c r="S1087" s="143"/>
      <c r="T1087" s="143"/>
      <c r="U1087" s="143"/>
      <c r="V1087" s="143"/>
      <c r="W1087" s="143"/>
      <c r="X1087" s="143"/>
      <c r="Y1087" s="143"/>
      <c r="Z1087" s="143"/>
      <c r="AA1087" s="143"/>
    </row>
    <row r="1088" spans="1:27" x14ac:dyDescent="0.25">
      <c r="A1088" s="70">
        <f>'SlNr für Antrag §24a'!B1084</f>
        <v>54903</v>
      </c>
      <c r="B1088" s="70" t="str">
        <f>'SlNr für Antrag §24a'!C1084</f>
        <v/>
      </c>
      <c r="C1088" s="70" t="str">
        <f>IF('SlNr für Antrag §24a'!D1084&lt;&gt;"",'SlNr für Antrag §24a'!D1084,"")</f>
        <v>g</v>
      </c>
      <c r="D1088" s="70" t="str">
        <f>'SlNr für Antrag §24a'!H1084</f>
        <v>phenolhaltiger Schlamm</v>
      </c>
      <c r="E1088" s="70" t="str">
        <f>'SlNr für Antrag §24a'!I1084</f>
        <v xml:space="preserve"> </v>
      </c>
      <c r="F1088" s="69" t="str">
        <f>IF(AND('SlNr für Antrag §24a'!S1084="x",'SlNr für Antrag §24a'!T1084="x"),'SlNr für Antrag §24a'!U1084,IF('SlNr für Antrag §24a'!S1084="x","--",IF('SlNr für Antrag §24a'!T1084="x",'SlNr für Antrag §24a'!U1084,"**")))</f>
        <v>**</v>
      </c>
      <c r="G1088" s="69" t="str">
        <f>(IF('SlNr für Antrag §24a'!AL1084&lt;&gt;"",'SlNr für Antrag §24a'!AL1084&amp;K1088,IF(K1088&lt;&gt;"",K1088,IF('SlNr für Antrag §24a'!V1084="X","?","**"))))</f>
        <v>**</v>
      </c>
      <c r="H1088" s="131"/>
      <c r="I1088" s="124"/>
      <c r="J1088" s="118">
        <f>'SlNr für Antrag §24a'!AM1084</f>
        <v>0</v>
      </c>
      <c r="K1088" s="121"/>
      <c r="L1088" s="121" t="str">
        <f>'SlNr für Antrag §24a'!AT1084</f>
        <v>Ja</v>
      </c>
      <c r="M1088" s="161" t="str">
        <f>'SlNr für Antrag §24a'!AV1084</f>
        <v>-</v>
      </c>
      <c r="N1088" s="157" t="str">
        <f>IF('SlNr für Antrag §24a'!AU1084&gt;0,"Wird auto. genehmigt!","")</f>
        <v/>
      </c>
      <c r="P1088" s="96" t="str">
        <f>'SlNr für Antrag §24a'!AP1084</f>
        <v/>
      </c>
      <c r="R1088" s="143"/>
      <c r="S1088" s="143"/>
      <c r="T1088" s="143"/>
      <c r="U1088" s="143"/>
      <c r="V1088" s="143"/>
      <c r="W1088" s="143"/>
      <c r="X1088" s="143"/>
      <c r="Y1088" s="143"/>
      <c r="Z1088" s="143"/>
      <c r="AA1088" s="143"/>
    </row>
    <row r="1089" spans="1:27" x14ac:dyDescent="0.25">
      <c r="A1089" s="70">
        <f>'SlNr für Antrag §24a'!B1085</f>
        <v>54903</v>
      </c>
      <c r="B1089" s="70" t="str">
        <f>'SlNr für Antrag §24a'!C1085</f>
        <v>88</v>
      </c>
      <c r="C1089" s="70" t="str">
        <f>IF('SlNr für Antrag §24a'!D1085&lt;&gt;"",'SlNr für Antrag §24a'!D1085,"")</f>
        <v/>
      </c>
      <c r="D1089" s="70" t="str">
        <f>'SlNr für Antrag §24a'!H1085</f>
        <v>phenolhaltiger Schlamm</v>
      </c>
      <c r="E1089" s="70" t="str">
        <f>'SlNr für Antrag §24a'!I1085</f>
        <v>ausgestuft</v>
      </c>
      <c r="F1089" s="69" t="str">
        <f>IF(AND('SlNr für Antrag §24a'!S1085="x",'SlNr für Antrag §24a'!T1085="x"),'SlNr für Antrag §24a'!U1085,IF('SlNr für Antrag §24a'!S1085="x","--",IF('SlNr für Antrag §24a'!T1085="x",'SlNr für Antrag §24a'!U1085,"**")))</f>
        <v>**</v>
      </c>
      <c r="G1089" s="69" t="str">
        <f>(IF('SlNr für Antrag §24a'!AL1085&lt;&gt;"",'SlNr für Antrag §24a'!AL1085&amp;K1089,IF(K1089&lt;&gt;"",K1089,IF('SlNr für Antrag §24a'!V1085="X","?","**"))))</f>
        <v>**</v>
      </c>
      <c r="H1089" s="131"/>
      <c r="I1089" s="124"/>
      <c r="J1089" s="118">
        <f>'SlNr für Antrag §24a'!AM1085</f>
        <v>0</v>
      </c>
      <c r="K1089" s="121"/>
      <c r="L1089" s="121" t="str">
        <f>'SlNr für Antrag §24a'!AT1085</f>
        <v>Ja</v>
      </c>
      <c r="M1089" s="161" t="str">
        <f>'SlNr für Antrag §24a'!AV1085</f>
        <v>-</v>
      </c>
      <c r="N1089" s="157" t="str">
        <f>IF('SlNr für Antrag §24a'!AU1085&gt;0,"Wird auto. genehmigt!","")</f>
        <v/>
      </c>
      <c r="P1089" s="96" t="str">
        <f>'SlNr für Antrag §24a'!AP1085</f>
        <v/>
      </c>
      <c r="R1089" s="143"/>
      <c r="S1089" s="143"/>
      <c r="T1089" s="143"/>
      <c r="U1089" s="143"/>
      <c r="V1089" s="143"/>
      <c r="W1089" s="143"/>
      <c r="X1089" s="143"/>
      <c r="Y1089" s="143"/>
      <c r="Z1089" s="143"/>
      <c r="AA1089" s="143"/>
    </row>
    <row r="1090" spans="1:27" x14ac:dyDescent="0.25">
      <c r="A1090" s="70">
        <f>'SlNr für Antrag §24a'!B1086</f>
        <v>54904</v>
      </c>
      <c r="B1090" s="70" t="str">
        <f>'SlNr für Antrag §24a'!C1086</f>
        <v/>
      </c>
      <c r="C1090" s="70" t="str">
        <f>IF('SlNr für Antrag §24a'!D1086&lt;&gt;"",'SlNr für Antrag §24a'!D1086,"")</f>
        <v>g</v>
      </c>
      <c r="D1090" s="70" t="str">
        <f>'SlNr für Antrag §24a'!H1086</f>
        <v>mercaptanhaltiger Schlamm</v>
      </c>
      <c r="E1090" s="70" t="str">
        <f>'SlNr für Antrag §24a'!I1086</f>
        <v xml:space="preserve"> </v>
      </c>
      <c r="F1090" s="69" t="str">
        <f>IF(AND('SlNr für Antrag §24a'!S1086="x",'SlNr für Antrag §24a'!T1086="x"),'SlNr für Antrag §24a'!U1086,IF('SlNr für Antrag §24a'!S1086="x","--",IF('SlNr für Antrag §24a'!T1086="x",'SlNr für Antrag §24a'!U1086,"**")))</f>
        <v>**</v>
      </c>
      <c r="G1090" s="69" t="str">
        <f>(IF('SlNr für Antrag §24a'!AL1086&lt;&gt;"",'SlNr für Antrag §24a'!AL1086&amp;K1090,IF(K1090&lt;&gt;"",K1090,IF('SlNr für Antrag §24a'!V1086="X","?","**"))))</f>
        <v>**</v>
      </c>
      <c r="H1090" s="131"/>
      <c r="I1090" s="124"/>
      <c r="J1090" s="118">
        <f>'SlNr für Antrag §24a'!AM1086</f>
        <v>0</v>
      </c>
      <c r="K1090" s="121"/>
      <c r="L1090" s="121" t="str">
        <f>'SlNr für Antrag §24a'!AT1086</f>
        <v>Ja</v>
      </c>
      <c r="M1090" s="161" t="str">
        <f>'SlNr für Antrag §24a'!AV1086</f>
        <v>-</v>
      </c>
      <c r="N1090" s="157" t="str">
        <f>IF('SlNr für Antrag §24a'!AU1086&gt;0,"Wird auto. genehmigt!","")</f>
        <v/>
      </c>
      <c r="P1090" s="96" t="str">
        <f>'SlNr für Antrag §24a'!AP1086</f>
        <v/>
      </c>
      <c r="R1090" s="143"/>
      <c r="S1090" s="143"/>
      <c r="T1090" s="143"/>
      <c r="U1090" s="143"/>
      <c r="V1090" s="143"/>
      <c r="W1090" s="143"/>
      <c r="X1090" s="143"/>
      <c r="Y1090" s="143"/>
      <c r="Z1090" s="143"/>
      <c r="AA1090" s="143"/>
    </row>
    <row r="1091" spans="1:27" x14ac:dyDescent="0.25">
      <c r="A1091" s="70">
        <f>'SlNr für Antrag §24a'!B1087</f>
        <v>54904</v>
      </c>
      <c r="B1091" s="70" t="str">
        <f>'SlNr für Antrag §24a'!C1087</f>
        <v>88</v>
      </c>
      <c r="C1091" s="70" t="str">
        <f>IF('SlNr für Antrag §24a'!D1087&lt;&gt;"",'SlNr für Antrag §24a'!D1087,"")</f>
        <v/>
      </c>
      <c r="D1091" s="70" t="str">
        <f>'SlNr für Antrag §24a'!H1087</f>
        <v>mercaptanhaltiger Schlamm</v>
      </c>
      <c r="E1091" s="70" t="str">
        <f>'SlNr für Antrag §24a'!I1087</f>
        <v>ausgestuft</v>
      </c>
      <c r="F1091" s="69" t="str">
        <f>IF(AND('SlNr für Antrag §24a'!S1087="x",'SlNr für Antrag §24a'!T1087="x"),'SlNr für Antrag §24a'!U1087,IF('SlNr für Antrag §24a'!S1087="x","--",IF('SlNr für Antrag §24a'!T1087="x",'SlNr für Antrag §24a'!U1087,"**")))</f>
        <v>**</v>
      </c>
      <c r="G1091" s="69" t="str">
        <f>(IF('SlNr für Antrag §24a'!AL1087&lt;&gt;"",'SlNr für Antrag §24a'!AL1087&amp;K1091,IF(K1091&lt;&gt;"",K1091,IF('SlNr für Antrag §24a'!V1087="X","?","**"))))</f>
        <v>**</v>
      </c>
      <c r="H1091" s="131"/>
      <c r="I1091" s="124"/>
      <c r="J1091" s="118">
        <f>'SlNr für Antrag §24a'!AM1087</f>
        <v>0</v>
      </c>
      <c r="K1091" s="121"/>
      <c r="L1091" s="121" t="str">
        <f>'SlNr für Antrag §24a'!AT1087</f>
        <v>Ja</v>
      </c>
      <c r="M1091" s="161" t="str">
        <f>'SlNr für Antrag §24a'!AV1087</f>
        <v>-</v>
      </c>
      <c r="N1091" s="157" t="str">
        <f>IF('SlNr für Antrag §24a'!AU1087&gt;0,"Wird auto. genehmigt!","")</f>
        <v/>
      </c>
      <c r="P1091" s="96" t="str">
        <f>'SlNr für Antrag §24a'!AP1087</f>
        <v/>
      </c>
      <c r="R1091" s="143"/>
      <c r="S1091" s="143"/>
      <c r="T1091" s="143"/>
      <c r="U1091" s="143"/>
      <c r="V1091" s="143"/>
      <c r="W1091" s="143"/>
      <c r="X1091" s="143"/>
      <c r="Y1091" s="143"/>
      <c r="Z1091" s="143"/>
      <c r="AA1091" s="143"/>
    </row>
    <row r="1092" spans="1:27" x14ac:dyDescent="0.25">
      <c r="A1092" s="70">
        <f>'SlNr für Antrag §24a'!B1088</f>
        <v>54905</v>
      </c>
      <c r="B1092" s="70" t="str">
        <f>'SlNr für Antrag §24a'!C1088</f>
        <v/>
      </c>
      <c r="C1092" s="70" t="str">
        <f>IF('SlNr für Antrag §24a'!D1088&lt;&gt;"",'SlNr für Antrag §24a'!D1088,"")</f>
        <v>g</v>
      </c>
      <c r="D1092" s="70" t="str">
        <f>'SlNr für Antrag §24a'!H1088</f>
        <v>feste Anthracenrückstände</v>
      </c>
      <c r="E1092" s="70" t="str">
        <f>'SlNr für Antrag §24a'!I1088</f>
        <v xml:space="preserve"> </v>
      </c>
      <c r="F1092" s="69" t="str">
        <f>IF(AND('SlNr für Antrag §24a'!S1088="x",'SlNr für Antrag §24a'!T1088="x"),'SlNr für Antrag §24a'!U1088,IF('SlNr für Antrag §24a'!S1088="x","--",IF('SlNr für Antrag §24a'!T1088="x",'SlNr für Antrag §24a'!U1088,"**")))</f>
        <v>**</v>
      </c>
      <c r="G1092" s="69" t="str">
        <f>(IF('SlNr für Antrag §24a'!AL1088&lt;&gt;"",'SlNr für Antrag §24a'!AL1088&amp;K1092,IF(K1092&lt;&gt;"",K1092,IF('SlNr für Antrag §24a'!V1088="X","?","**"))))</f>
        <v>**</v>
      </c>
      <c r="H1092" s="131"/>
      <c r="I1092" s="124"/>
      <c r="J1092" s="118">
        <f>'SlNr für Antrag §24a'!AM1088</f>
        <v>0</v>
      </c>
      <c r="K1092" s="121"/>
      <c r="L1092" s="121" t="str">
        <f>'SlNr für Antrag §24a'!AT1088</f>
        <v>Ja</v>
      </c>
      <c r="M1092" s="161" t="str">
        <f>'SlNr für Antrag §24a'!AV1088</f>
        <v>-</v>
      </c>
      <c r="N1092" s="157" t="str">
        <f>IF('SlNr für Antrag §24a'!AU1088&gt;0,"Wird auto. genehmigt!","")</f>
        <v/>
      </c>
      <c r="P1092" s="96" t="str">
        <f>'SlNr für Antrag §24a'!AP1088</f>
        <v/>
      </c>
      <c r="R1092" s="143"/>
      <c r="S1092" s="143"/>
      <c r="T1092" s="143"/>
      <c r="U1092" s="143"/>
      <c r="V1092" s="143"/>
      <c r="W1092" s="143"/>
      <c r="X1092" s="143"/>
      <c r="Y1092" s="143"/>
      <c r="Z1092" s="143"/>
      <c r="AA1092" s="143"/>
    </row>
    <row r="1093" spans="1:27" x14ac:dyDescent="0.25">
      <c r="A1093" s="70">
        <f>'SlNr für Antrag §24a'!B1089</f>
        <v>54905</v>
      </c>
      <c r="B1093" s="70" t="str">
        <f>'SlNr für Antrag §24a'!C1089</f>
        <v>88</v>
      </c>
      <c r="C1093" s="70" t="str">
        <f>IF('SlNr für Antrag §24a'!D1089&lt;&gt;"",'SlNr für Antrag §24a'!D1089,"")</f>
        <v/>
      </c>
      <c r="D1093" s="70" t="str">
        <f>'SlNr für Antrag §24a'!H1089</f>
        <v>feste Anthracenrückstände</v>
      </c>
      <c r="E1093" s="70" t="str">
        <f>'SlNr für Antrag §24a'!I1089</f>
        <v>ausgestuft</v>
      </c>
      <c r="F1093" s="69" t="str">
        <f>IF(AND('SlNr für Antrag §24a'!S1089="x",'SlNr für Antrag §24a'!T1089="x"),'SlNr für Antrag §24a'!U1089,IF('SlNr für Antrag §24a'!S1089="x","--",IF('SlNr für Antrag §24a'!T1089="x",'SlNr für Antrag §24a'!U1089,"**")))</f>
        <v>**</v>
      </c>
      <c r="G1093" s="69" t="str">
        <f>(IF('SlNr für Antrag §24a'!AL1089&lt;&gt;"",'SlNr für Antrag §24a'!AL1089&amp;K1093,IF(K1093&lt;&gt;"",K1093,IF('SlNr für Antrag §24a'!V1089="X","?","**"))))</f>
        <v>**</v>
      </c>
      <c r="H1093" s="131"/>
      <c r="I1093" s="124"/>
      <c r="J1093" s="118">
        <f>'SlNr für Antrag §24a'!AM1089</f>
        <v>0</v>
      </c>
      <c r="K1093" s="121"/>
      <c r="L1093" s="121" t="str">
        <f>'SlNr für Antrag §24a'!AT1089</f>
        <v>Ja</v>
      </c>
      <c r="M1093" s="161" t="str">
        <f>'SlNr für Antrag §24a'!AV1089</f>
        <v>-</v>
      </c>
      <c r="N1093" s="157" t="str">
        <f>IF('SlNr für Antrag §24a'!AU1089&gt;0,"Wird auto. genehmigt!","")</f>
        <v/>
      </c>
      <c r="P1093" s="96" t="str">
        <f>'SlNr für Antrag §24a'!AP1089</f>
        <v/>
      </c>
      <c r="R1093" s="143"/>
      <c r="S1093" s="143"/>
      <c r="T1093" s="143"/>
      <c r="U1093" s="143"/>
      <c r="V1093" s="143"/>
      <c r="W1093" s="143"/>
      <c r="X1093" s="143"/>
      <c r="Y1093" s="143"/>
      <c r="Z1093" s="143"/>
      <c r="AA1093" s="143"/>
    </row>
    <row r="1094" spans="1:27" x14ac:dyDescent="0.25">
      <c r="A1094" s="70">
        <f>'SlNr für Antrag §24a'!B1090</f>
        <v>54906</v>
      </c>
      <c r="B1094" s="70" t="str">
        <f>'SlNr für Antrag §24a'!C1090</f>
        <v/>
      </c>
      <c r="C1094" s="70" t="str">
        <f>IF('SlNr für Antrag §24a'!D1090&lt;&gt;"",'SlNr für Antrag §24a'!D1090,"")</f>
        <v>g</v>
      </c>
      <c r="D1094" s="70" t="str">
        <f>'SlNr für Antrag §24a'!H1090</f>
        <v>feste naphtalinhaltige Rückstände</v>
      </c>
      <c r="E1094" s="70" t="str">
        <f>'SlNr für Antrag §24a'!I1090</f>
        <v xml:space="preserve"> </v>
      </c>
      <c r="F1094" s="69" t="str">
        <f>IF(AND('SlNr für Antrag §24a'!S1090="x",'SlNr für Antrag §24a'!T1090="x"),'SlNr für Antrag §24a'!U1090,IF('SlNr für Antrag §24a'!S1090="x","--",IF('SlNr für Antrag §24a'!T1090="x",'SlNr für Antrag §24a'!U1090,"**")))</f>
        <v>**</v>
      </c>
      <c r="G1094" s="69" t="str">
        <f>(IF('SlNr für Antrag §24a'!AL1090&lt;&gt;"",'SlNr für Antrag §24a'!AL1090&amp;K1094,IF(K1094&lt;&gt;"",K1094,IF('SlNr für Antrag §24a'!V1090="X","?","**"))))</f>
        <v>**</v>
      </c>
      <c r="H1094" s="131"/>
      <c r="I1094" s="124"/>
      <c r="J1094" s="118">
        <f>'SlNr für Antrag §24a'!AM1090</f>
        <v>0</v>
      </c>
      <c r="K1094" s="121"/>
      <c r="L1094" s="121" t="str">
        <f>'SlNr für Antrag §24a'!AT1090</f>
        <v>Ja</v>
      </c>
      <c r="M1094" s="161" t="str">
        <f>'SlNr für Antrag §24a'!AV1090</f>
        <v>-</v>
      </c>
      <c r="N1094" s="157" t="str">
        <f>IF('SlNr für Antrag §24a'!AU1090&gt;0,"Wird auto. genehmigt!","")</f>
        <v/>
      </c>
      <c r="P1094" s="96" t="str">
        <f>'SlNr für Antrag §24a'!AP1090</f>
        <v/>
      </c>
      <c r="R1094" s="143"/>
      <c r="S1094" s="143"/>
      <c r="T1094" s="143"/>
      <c r="U1094" s="143"/>
      <c r="V1094" s="143"/>
      <c r="W1094" s="143"/>
      <c r="X1094" s="143"/>
      <c r="Y1094" s="143"/>
      <c r="Z1094" s="143"/>
      <c r="AA1094" s="143"/>
    </row>
    <row r="1095" spans="1:27" x14ac:dyDescent="0.25">
      <c r="A1095" s="70">
        <f>'SlNr für Antrag §24a'!B1091</f>
        <v>54906</v>
      </c>
      <c r="B1095" s="70" t="str">
        <f>'SlNr für Antrag §24a'!C1091</f>
        <v>88</v>
      </c>
      <c r="C1095" s="70" t="str">
        <f>IF('SlNr für Antrag §24a'!D1091&lt;&gt;"",'SlNr für Antrag §24a'!D1091,"")</f>
        <v/>
      </c>
      <c r="D1095" s="70" t="str">
        <f>'SlNr für Antrag §24a'!H1091</f>
        <v>feste naphtalinhaltige Rückstände</v>
      </c>
      <c r="E1095" s="70" t="str">
        <f>'SlNr für Antrag §24a'!I1091</f>
        <v>ausgestuft</v>
      </c>
      <c r="F1095" s="69" t="str">
        <f>IF(AND('SlNr für Antrag §24a'!S1091="x",'SlNr für Antrag §24a'!T1091="x"),'SlNr für Antrag §24a'!U1091,IF('SlNr für Antrag §24a'!S1091="x","--",IF('SlNr für Antrag §24a'!T1091="x",'SlNr für Antrag §24a'!U1091,"**")))</f>
        <v>**</v>
      </c>
      <c r="G1095" s="69" t="str">
        <f>(IF('SlNr für Antrag §24a'!AL1091&lt;&gt;"",'SlNr für Antrag §24a'!AL1091&amp;K1095,IF(K1095&lt;&gt;"",K1095,IF('SlNr für Antrag §24a'!V1091="X","?","**"))))</f>
        <v>**</v>
      </c>
      <c r="H1095" s="131"/>
      <c r="I1095" s="124"/>
      <c r="J1095" s="118">
        <f>'SlNr für Antrag §24a'!AM1091</f>
        <v>0</v>
      </c>
      <c r="K1095" s="121"/>
      <c r="L1095" s="121" t="str">
        <f>'SlNr für Antrag §24a'!AT1091</f>
        <v>Ja</v>
      </c>
      <c r="M1095" s="161" t="str">
        <f>'SlNr für Antrag §24a'!AV1091</f>
        <v>-</v>
      </c>
      <c r="N1095" s="157" t="str">
        <f>IF('SlNr für Antrag §24a'!AU1091&gt;0,"Wird auto. genehmigt!","")</f>
        <v/>
      </c>
      <c r="P1095" s="96" t="str">
        <f>'SlNr für Antrag §24a'!AP1091</f>
        <v/>
      </c>
      <c r="R1095" s="143"/>
      <c r="S1095" s="143"/>
      <c r="T1095" s="143"/>
      <c r="U1095" s="143"/>
      <c r="V1095" s="143"/>
      <c r="W1095" s="143"/>
      <c r="X1095" s="143"/>
      <c r="Y1095" s="143"/>
      <c r="Z1095" s="143"/>
      <c r="AA1095" s="143"/>
    </row>
    <row r="1096" spans="1:27" x14ac:dyDescent="0.25">
      <c r="A1096" s="70">
        <f>'SlNr für Antrag §24a'!B1092</f>
        <v>54907</v>
      </c>
      <c r="B1096" s="70" t="str">
        <f>'SlNr für Antrag §24a'!C1092</f>
        <v/>
      </c>
      <c r="C1096" s="70" t="str">
        <f>IF('SlNr für Antrag §24a'!D1092&lt;&gt;"",'SlNr für Antrag §24a'!D1092,"")</f>
        <v>g</v>
      </c>
      <c r="D1096" s="70" t="str">
        <f>'SlNr für Antrag §24a'!H1092</f>
        <v>feste phenolhaltige Rückstände</v>
      </c>
      <c r="E1096" s="70" t="str">
        <f>'SlNr für Antrag §24a'!I1092</f>
        <v xml:space="preserve"> </v>
      </c>
      <c r="F1096" s="69" t="str">
        <f>IF(AND('SlNr für Antrag §24a'!S1092="x",'SlNr für Antrag §24a'!T1092="x"),'SlNr für Antrag §24a'!U1092,IF('SlNr für Antrag §24a'!S1092="x","--",IF('SlNr für Antrag §24a'!T1092="x",'SlNr für Antrag §24a'!U1092,"**")))</f>
        <v>**</v>
      </c>
      <c r="G1096" s="69" t="str">
        <f>(IF('SlNr für Antrag §24a'!AL1092&lt;&gt;"",'SlNr für Antrag §24a'!AL1092&amp;K1096,IF(K1096&lt;&gt;"",K1096,IF('SlNr für Antrag §24a'!V1092="X","?","**"))))</f>
        <v>**</v>
      </c>
      <c r="H1096" s="131"/>
      <c r="I1096" s="124"/>
      <c r="J1096" s="118">
        <f>'SlNr für Antrag §24a'!AM1092</f>
        <v>0</v>
      </c>
      <c r="K1096" s="121"/>
      <c r="L1096" s="121" t="str">
        <f>'SlNr für Antrag §24a'!AT1092</f>
        <v>Ja</v>
      </c>
      <c r="M1096" s="161" t="str">
        <f>'SlNr für Antrag §24a'!AV1092</f>
        <v>-</v>
      </c>
      <c r="N1096" s="157" t="str">
        <f>IF('SlNr für Antrag §24a'!AU1092&gt;0,"Wird auto. genehmigt!","")</f>
        <v/>
      </c>
      <c r="P1096" s="96" t="str">
        <f>'SlNr für Antrag §24a'!AP1092</f>
        <v/>
      </c>
      <c r="R1096" s="143"/>
      <c r="S1096" s="143"/>
      <c r="T1096" s="143"/>
      <c r="U1096" s="143"/>
      <c r="V1096" s="143"/>
      <c r="W1096" s="143"/>
      <c r="X1096" s="143"/>
      <c r="Y1096" s="143"/>
      <c r="Z1096" s="143"/>
      <c r="AA1096" s="143"/>
    </row>
    <row r="1097" spans="1:27" x14ac:dyDescent="0.25">
      <c r="A1097" s="70">
        <f>'SlNr für Antrag §24a'!B1093</f>
        <v>54907</v>
      </c>
      <c r="B1097" s="70" t="str">
        <f>'SlNr für Antrag §24a'!C1093</f>
        <v>88</v>
      </c>
      <c r="C1097" s="70" t="str">
        <f>IF('SlNr für Antrag §24a'!D1093&lt;&gt;"",'SlNr für Antrag §24a'!D1093,"")</f>
        <v/>
      </c>
      <c r="D1097" s="70" t="str">
        <f>'SlNr für Antrag §24a'!H1093</f>
        <v>feste phenolhaltige Rückstände</v>
      </c>
      <c r="E1097" s="70" t="str">
        <f>'SlNr für Antrag §24a'!I1093</f>
        <v>ausgestuft</v>
      </c>
      <c r="F1097" s="69" t="str">
        <f>IF(AND('SlNr für Antrag §24a'!S1093="x",'SlNr für Antrag §24a'!T1093="x"),'SlNr für Antrag §24a'!U1093,IF('SlNr für Antrag §24a'!S1093="x","--",IF('SlNr für Antrag §24a'!T1093="x",'SlNr für Antrag §24a'!U1093,"**")))</f>
        <v>**</v>
      </c>
      <c r="G1097" s="69" t="str">
        <f>(IF('SlNr für Antrag §24a'!AL1093&lt;&gt;"",'SlNr für Antrag §24a'!AL1093&amp;K1097,IF(K1097&lt;&gt;"",K1097,IF('SlNr für Antrag §24a'!V1093="X","?","**"))))</f>
        <v>**</v>
      </c>
      <c r="H1097" s="131"/>
      <c r="I1097" s="124"/>
      <c r="J1097" s="118">
        <f>'SlNr für Antrag §24a'!AM1093</f>
        <v>0</v>
      </c>
      <c r="K1097" s="121"/>
      <c r="L1097" s="121" t="str">
        <f>'SlNr für Antrag §24a'!AT1093</f>
        <v>Ja</v>
      </c>
      <c r="M1097" s="161" t="str">
        <f>'SlNr für Antrag §24a'!AV1093</f>
        <v>-</v>
      </c>
      <c r="N1097" s="157" t="str">
        <f>IF('SlNr für Antrag §24a'!AU1093&gt;0,"Wird auto. genehmigt!","")</f>
        <v/>
      </c>
      <c r="P1097" s="96" t="str">
        <f>'SlNr für Antrag §24a'!AP1093</f>
        <v/>
      </c>
      <c r="R1097" s="143"/>
      <c r="S1097" s="143"/>
      <c r="T1097" s="143"/>
      <c r="U1097" s="143"/>
      <c r="V1097" s="143"/>
      <c r="W1097" s="143"/>
      <c r="X1097" s="143"/>
      <c r="Y1097" s="143"/>
      <c r="Z1097" s="143"/>
      <c r="AA1097" s="143"/>
    </row>
    <row r="1098" spans="1:27" x14ac:dyDescent="0.25">
      <c r="A1098" s="70">
        <f>'SlNr für Antrag §24a'!B1094</f>
        <v>54910</v>
      </c>
      <c r="B1098" s="70" t="str">
        <f>'SlNr für Antrag §24a'!C1094</f>
        <v/>
      </c>
      <c r="C1098" s="70" t="str">
        <f>IF('SlNr für Antrag §24a'!D1094&lt;&gt;"",'SlNr für Antrag §24a'!D1094,"")</f>
        <v>g</v>
      </c>
      <c r="D1098" s="70" t="str">
        <f>'SlNr für Antrag §24a'!H1094</f>
        <v>Pech</v>
      </c>
      <c r="E1098" s="70" t="str">
        <f>'SlNr für Antrag §24a'!I1094</f>
        <v xml:space="preserve"> </v>
      </c>
      <c r="F1098" s="69" t="str">
        <f>IF(AND('SlNr für Antrag §24a'!S1094="x",'SlNr für Antrag §24a'!T1094="x"),'SlNr für Antrag §24a'!U1094,IF('SlNr für Antrag §24a'!S1094="x","--",IF('SlNr für Antrag §24a'!T1094="x",'SlNr für Antrag §24a'!U1094,"**")))</f>
        <v>**</v>
      </c>
      <c r="G1098" s="69" t="str">
        <f>(IF('SlNr für Antrag §24a'!AL1094&lt;&gt;"",'SlNr für Antrag §24a'!AL1094&amp;K1098,IF(K1098&lt;&gt;"",K1098,IF('SlNr für Antrag §24a'!V1094="X","?","**"))))</f>
        <v>**</v>
      </c>
      <c r="H1098" s="131"/>
      <c r="I1098" s="124"/>
      <c r="J1098" s="118">
        <f>'SlNr für Antrag §24a'!AM1094</f>
        <v>0</v>
      </c>
      <c r="K1098" s="121"/>
      <c r="L1098" s="121" t="str">
        <f>'SlNr für Antrag §24a'!AT1094</f>
        <v>Ja</v>
      </c>
      <c r="M1098" s="161" t="str">
        <f>'SlNr für Antrag §24a'!AV1094</f>
        <v>-</v>
      </c>
      <c r="N1098" s="157" t="str">
        <f>IF('SlNr für Antrag §24a'!AU1094&gt;0,"Wird auto. genehmigt!","")</f>
        <v/>
      </c>
      <c r="P1098" s="96" t="str">
        <f>'SlNr für Antrag §24a'!AP1094</f>
        <v/>
      </c>
      <c r="R1098" s="143"/>
      <c r="S1098" s="143"/>
      <c r="T1098" s="143"/>
      <c r="U1098" s="143"/>
      <c r="V1098" s="143"/>
      <c r="W1098" s="143"/>
      <c r="X1098" s="143"/>
      <c r="Y1098" s="143"/>
      <c r="Z1098" s="143"/>
      <c r="AA1098" s="143"/>
    </row>
    <row r="1099" spans="1:27" x14ac:dyDescent="0.25">
      <c r="A1099" s="70">
        <f>'SlNr für Antrag §24a'!B1095</f>
        <v>54910</v>
      </c>
      <c r="B1099" s="70" t="str">
        <f>'SlNr für Antrag §24a'!C1095</f>
        <v>88</v>
      </c>
      <c r="C1099" s="70" t="str">
        <f>IF('SlNr für Antrag §24a'!D1095&lt;&gt;"",'SlNr für Antrag §24a'!D1095,"")</f>
        <v/>
      </c>
      <c r="D1099" s="70" t="str">
        <f>'SlNr für Antrag §24a'!H1095</f>
        <v>Pech</v>
      </c>
      <c r="E1099" s="70" t="str">
        <f>'SlNr für Antrag §24a'!I1095</f>
        <v>ausgestuft</v>
      </c>
      <c r="F1099" s="69" t="str">
        <f>IF(AND('SlNr für Antrag §24a'!S1095="x",'SlNr für Antrag §24a'!T1095="x"),'SlNr für Antrag §24a'!U1095,IF('SlNr für Antrag §24a'!S1095="x","--",IF('SlNr für Antrag §24a'!T1095="x",'SlNr für Antrag §24a'!U1095,"**")))</f>
        <v>**</v>
      </c>
      <c r="G1099" s="69" t="str">
        <f>(IF('SlNr für Antrag §24a'!AL1095&lt;&gt;"",'SlNr für Antrag §24a'!AL1095&amp;K1099,IF(K1099&lt;&gt;"",K1099,IF('SlNr für Antrag §24a'!V1095="X","?","**"))))</f>
        <v>**</v>
      </c>
      <c r="H1099" s="131"/>
      <c r="I1099" s="124"/>
      <c r="J1099" s="118">
        <f>'SlNr für Antrag §24a'!AM1095</f>
        <v>0</v>
      </c>
      <c r="K1099" s="121"/>
      <c r="L1099" s="121" t="str">
        <f>'SlNr für Antrag §24a'!AT1095</f>
        <v>Ja</v>
      </c>
      <c r="M1099" s="161" t="str">
        <f>'SlNr für Antrag §24a'!AV1095</f>
        <v>-</v>
      </c>
      <c r="N1099" s="157" t="str">
        <f>IF('SlNr für Antrag §24a'!AU1095&gt;0,"Wird auto. genehmigt!","")</f>
        <v/>
      </c>
      <c r="P1099" s="96" t="str">
        <f>'SlNr für Antrag §24a'!AP1095</f>
        <v/>
      </c>
      <c r="R1099" s="143"/>
      <c r="S1099" s="143"/>
      <c r="T1099" s="143"/>
      <c r="U1099" s="143"/>
      <c r="V1099" s="143"/>
      <c r="W1099" s="143"/>
      <c r="X1099" s="143"/>
      <c r="Y1099" s="143"/>
      <c r="Z1099" s="143"/>
      <c r="AA1099" s="143"/>
    </row>
    <row r="1100" spans="1:27" x14ac:dyDescent="0.25">
      <c r="A1100" s="70">
        <f>'SlNr für Antrag §24a'!B1096</f>
        <v>54911</v>
      </c>
      <c r="B1100" s="70" t="str">
        <f>'SlNr für Antrag §24a'!C1096</f>
        <v/>
      </c>
      <c r="C1100" s="70" t="str">
        <f>IF('SlNr für Antrag §24a'!D1096&lt;&gt;"",'SlNr für Antrag §24a'!D1096,"")</f>
        <v/>
      </c>
      <c r="D1100" s="70" t="str">
        <f>'SlNr für Antrag §24a'!H1096</f>
        <v>Bitumenkoks</v>
      </c>
      <c r="E1100" s="70" t="str">
        <f>'SlNr für Antrag §24a'!I1096</f>
        <v xml:space="preserve"> </v>
      </c>
      <c r="F1100" s="69" t="str">
        <f>IF(AND('SlNr für Antrag §24a'!S1096="x",'SlNr für Antrag §24a'!T1096="x"),'SlNr für Antrag §24a'!U1096,IF('SlNr für Antrag §24a'!S1096="x","--",IF('SlNr für Antrag §24a'!T1096="x",'SlNr für Antrag §24a'!U1096,"**")))</f>
        <v>--</v>
      </c>
      <c r="G1100" s="69" t="str">
        <f>(IF('SlNr für Antrag §24a'!AL1096&lt;&gt;"",'SlNr für Antrag §24a'!AL1096&amp;K1100,IF(K1100&lt;&gt;"",K1100,IF('SlNr für Antrag §24a'!V1096="X","?","**"))))</f>
        <v>**</v>
      </c>
      <c r="H1100" s="131"/>
      <c r="I1100" s="124"/>
      <c r="J1100" s="118">
        <f>'SlNr für Antrag §24a'!AM1096</f>
        <v>0</v>
      </c>
      <c r="K1100" s="121"/>
      <c r="L1100" s="121" t="str">
        <f>'SlNr für Antrag §24a'!AT1096</f>
        <v>Nein</v>
      </c>
      <c r="M1100" s="161" t="str">
        <f>'SlNr für Antrag §24a'!AV1096</f>
        <v>-</v>
      </c>
      <c r="N1100" s="157" t="str">
        <f>IF('SlNr für Antrag §24a'!AU1096&gt;0,"Wird auto. genehmigt!","")</f>
        <v/>
      </c>
      <c r="P1100" s="96" t="str">
        <f>'SlNr für Antrag §24a'!AP1096</f>
        <v>X</v>
      </c>
      <c r="R1100" s="143"/>
      <c r="S1100" s="143"/>
      <c r="T1100" s="143"/>
      <c r="U1100" s="143"/>
      <c r="V1100" s="143"/>
      <c r="W1100" s="143"/>
      <c r="X1100" s="143"/>
      <c r="Y1100" s="143"/>
      <c r="Z1100" s="143"/>
      <c r="AA1100" s="143"/>
    </row>
    <row r="1101" spans="1:27" x14ac:dyDescent="0.25">
      <c r="A1101" s="70">
        <f>'SlNr für Antrag §24a'!B1097</f>
        <v>54911</v>
      </c>
      <c r="B1101" s="70" t="str">
        <f>'SlNr für Antrag §24a'!C1097</f>
        <v>77</v>
      </c>
      <c r="C1101" s="70" t="str">
        <f>IF('SlNr für Antrag §24a'!D1097&lt;&gt;"",'SlNr für Antrag §24a'!D1097,"")</f>
        <v>g</v>
      </c>
      <c r="D1101" s="70" t="str">
        <f>'SlNr für Antrag §24a'!H1097</f>
        <v>Bitumenkoks</v>
      </c>
      <c r="E1101" s="70" t="str">
        <f>'SlNr für Antrag §24a'!I1097</f>
        <v>gefährlich kontaminiert</v>
      </c>
      <c r="F1101" s="69" t="str">
        <f>IF(AND('SlNr für Antrag §24a'!S1097="x",'SlNr für Antrag §24a'!T1097="x"),'SlNr für Antrag §24a'!U1097,IF('SlNr für Antrag §24a'!S1097="x","--",IF('SlNr für Antrag §24a'!T1097="x",'SlNr für Antrag §24a'!U1097,"**")))</f>
        <v>**</v>
      </c>
      <c r="G1101" s="69" t="str">
        <f>(IF('SlNr für Antrag §24a'!AL1097&lt;&gt;"",'SlNr für Antrag §24a'!AL1097&amp;K1101,IF(K1101&lt;&gt;"",K1101,IF('SlNr für Antrag §24a'!V1097="X","?","**"))))</f>
        <v>**</v>
      </c>
      <c r="H1101" s="131"/>
      <c r="I1101" s="124"/>
      <c r="J1101" s="118">
        <f>'SlNr für Antrag §24a'!AM1097</f>
        <v>0</v>
      </c>
      <c r="K1101" s="121"/>
      <c r="L1101" s="121" t="str">
        <f>'SlNr für Antrag §24a'!AT1097</f>
        <v>Ja</v>
      </c>
      <c r="M1101" s="161" t="str">
        <f>'SlNr für Antrag §24a'!AV1097</f>
        <v>-</v>
      </c>
      <c r="N1101" s="157" t="str">
        <f>IF('SlNr für Antrag §24a'!AU1097&gt;0,"Wird auto. genehmigt!","")</f>
        <v/>
      </c>
      <c r="P1101" s="96" t="str">
        <f>'SlNr für Antrag §24a'!AP1097</f>
        <v/>
      </c>
      <c r="R1101" s="143"/>
      <c r="S1101" s="143"/>
      <c r="T1101" s="143"/>
      <c r="U1101" s="143"/>
      <c r="V1101" s="143"/>
      <c r="W1101" s="143"/>
      <c r="X1101" s="143"/>
      <c r="Y1101" s="143"/>
      <c r="Z1101" s="143"/>
      <c r="AA1101" s="143"/>
    </row>
    <row r="1102" spans="1:27" x14ac:dyDescent="0.25">
      <c r="A1102" s="70">
        <f>'SlNr für Antrag §24a'!B1098</f>
        <v>54912</v>
      </c>
      <c r="B1102" s="70" t="str">
        <f>'SlNr für Antrag §24a'!C1098</f>
        <v/>
      </c>
      <c r="C1102" s="70" t="str">
        <f>IF('SlNr für Antrag §24a'!D1098&lt;&gt;"",'SlNr für Antrag §24a'!D1098,"")</f>
        <v/>
      </c>
      <c r="D1102" s="70" t="str">
        <f>'SlNr für Antrag §24a'!H1098</f>
        <v>Bitumen, Asphalt</v>
      </c>
      <c r="E1102" s="70" t="str">
        <f>'SlNr für Antrag §24a'!I1098</f>
        <v xml:space="preserve"> </v>
      </c>
      <c r="F1102" s="69" t="str">
        <f>IF(AND('SlNr für Antrag §24a'!S1098="x",'SlNr für Antrag §24a'!T1098="x"),'SlNr für Antrag §24a'!U1098,IF('SlNr für Antrag §24a'!S1098="x","--",IF('SlNr für Antrag §24a'!T1098="x",'SlNr für Antrag §24a'!U1098,"**")))</f>
        <v>--</v>
      </c>
      <c r="G1102" s="69" t="str">
        <f>(IF('SlNr für Antrag §24a'!AL1098&lt;&gt;"",'SlNr für Antrag §24a'!AL1098&amp;K1102,IF(K1102&lt;&gt;"",K1102,IF('SlNr für Antrag §24a'!V1098="X","?","**"))))</f>
        <v>**</v>
      </c>
      <c r="H1102" s="131"/>
      <c r="I1102" s="124"/>
      <c r="J1102" s="118">
        <f>'SlNr für Antrag §24a'!AM1098</f>
        <v>0</v>
      </c>
      <c r="K1102" s="121"/>
      <c r="L1102" s="121" t="str">
        <f>'SlNr für Antrag §24a'!AT1098</f>
        <v>Nein</v>
      </c>
      <c r="M1102" s="161" t="str">
        <f>'SlNr für Antrag §24a'!AV1098</f>
        <v>-</v>
      </c>
      <c r="N1102" s="157" t="str">
        <f>IF('SlNr für Antrag §24a'!AU1098&gt;0,"Wird auto. genehmigt!","")</f>
        <v/>
      </c>
      <c r="P1102" s="96" t="str">
        <f>'SlNr für Antrag §24a'!AP1098</f>
        <v>X</v>
      </c>
      <c r="R1102" s="143"/>
      <c r="S1102" s="143"/>
      <c r="T1102" s="143"/>
      <c r="U1102" s="143"/>
      <c r="V1102" s="143"/>
      <c r="W1102" s="143"/>
      <c r="X1102" s="143"/>
      <c r="Y1102" s="143"/>
      <c r="Z1102" s="143"/>
      <c r="AA1102" s="143"/>
    </row>
    <row r="1103" spans="1:27" x14ac:dyDescent="0.25">
      <c r="A1103" s="70">
        <f>'SlNr für Antrag §24a'!B1099</f>
        <v>54912</v>
      </c>
      <c r="B1103" s="70" t="str">
        <f>'SlNr für Antrag §24a'!C1099</f>
        <v>77</v>
      </c>
      <c r="C1103" s="70" t="str">
        <f>IF('SlNr für Antrag §24a'!D1099&lt;&gt;"",'SlNr für Antrag §24a'!D1099,"")</f>
        <v>g</v>
      </c>
      <c r="D1103" s="70" t="str">
        <f>'SlNr für Antrag §24a'!H1099</f>
        <v>Bitumen, Asphalt</v>
      </c>
      <c r="E1103" s="70" t="str">
        <f>'SlNr für Antrag §24a'!I1099</f>
        <v>gefährlich kontaminiert</v>
      </c>
      <c r="F1103" s="69" t="str">
        <f>IF(AND('SlNr für Antrag §24a'!S1099="x",'SlNr für Antrag §24a'!T1099="x"),'SlNr für Antrag §24a'!U1099,IF('SlNr für Antrag §24a'!S1099="x","--",IF('SlNr für Antrag §24a'!T1099="x",'SlNr für Antrag §24a'!U1099,"**")))</f>
        <v>**</v>
      </c>
      <c r="G1103" s="69" t="str">
        <f>(IF('SlNr für Antrag §24a'!AL1099&lt;&gt;"",'SlNr für Antrag §24a'!AL1099&amp;K1103,IF(K1103&lt;&gt;"",K1103,IF('SlNr für Antrag §24a'!V1099="X","?","**"))))</f>
        <v>**</v>
      </c>
      <c r="H1103" s="131"/>
      <c r="I1103" s="124"/>
      <c r="J1103" s="118">
        <f>'SlNr für Antrag §24a'!AM1099</f>
        <v>0</v>
      </c>
      <c r="K1103" s="121"/>
      <c r="L1103" s="121" t="str">
        <f>'SlNr für Antrag §24a'!AT1099</f>
        <v>Ja</v>
      </c>
      <c r="M1103" s="161" t="str">
        <f>'SlNr für Antrag §24a'!AV1099</f>
        <v>-</v>
      </c>
      <c r="N1103" s="157" t="str">
        <f>IF('SlNr für Antrag §24a'!AU1099&gt;0,"Wird auto. genehmigt!","")</f>
        <v/>
      </c>
      <c r="P1103" s="96" t="str">
        <f>'SlNr für Antrag §24a'!AP1099</f>
        <v/>
      </c>
      <c r="R1103" s="143"/>
      <c r="S1103" s="143"/>
      <c r="T1103" s="143"/>
      <c r="U1103" s="143"/>
      <c r="V1103" s="143"/>
      <c r="W1103" s="143"/>
      <c r="X1103" s="143"/>
      <c r="Y1103" s="143"/>
      <c r="Z1103" s="143"/>
      <c r="AA1103" s="143"/>
    </row>
    <row r="1104" spans="1:27" x14ac:dyDescent="0.25">
      <c r="A1104" s="70">
        <f>'SlNr für Antrag §24a'!B1100</f>
        <v>54913</v>
      </c>
      <c r="B1104" s="70" t="str">
        <f>'SlNr für Antrag §24a'!C1100</f>
        <v/>
      </c>
      <c r="C1104" s="70" t="str">
        <f>IF('SlNr für Antrag §24a'!D1100&lt;&gt;"",'SlNr für Antrag §24a'!D1100,"")</f>
        <v>g</v>
      </c>
      <c r="D1104" s="70" t="str">
        <f>'SlNr für Antrag §24a'!H1100</f>
        <v>Teerrückstände</v>
      </c>
      <c r="E1104" s="70" t="str">
        <f>'SlNr für Antrag §24a'!I1100</f>
        <v xml:space="preserve"> </v>
      </c>
      <c r="F1104" s="69" t="str">
        <f>IF(AND('SlNr für Antrag §24a'!S1100="x",'SlNr für Antrag §24a'!T1100="x"),'SlNr für Antrag §24a'!U1100,IF('SlNr für Antrag §24a'!S1100="x","--",IF('SlNr für Antrag §24a'!T1100="x",'SlNr für Antrag §24a'!U1100,"**")))</f>
        <v>**</v>
      </c>
      <c r="G1104" s="69" t="str">
        <f>(IF('SlNr für Antrag §24a'!AL1100&lt;&gt;"",'SlNr für Antrag §24a'!AL1100&amp;K1104,IF(K1104&lt;&gt;"",K1104,IF('SlNr für Antrag §24a'!V1100="X","?","**"))))</f>
        <v>**</v>
      </c>
      <c r="H1104" s="131"/>
      <c r="I1104" s="124"/>
      <c r="J1104" s="118">
        <f>'SlNr für Antrag §24a'!AM1100</f>
        <v>0</v>
      </c>
      <c r="K1104" s="121"/>
      <c r="L1104" s="121" t="str">
        <f>'SlNr für Antrag §24a'!AT1100</f>
        <v>Ja</v>
      </c>
      <c r="M1104" s="161" t="str">
        <f>'SlNr für Antrag §24a'!AV1100</f>
        <v>-</v>
      </c>
      <c r="N1104" s="157" t="str">
        <f>IF('SlNr für Antrag §24a'!AU1100&gt;0,"Wird auto. genehmigt!","")</f>
        <v/>
      </c>
      <c r="P1104" s="96" t="str">
        <f>'SlNr für Antrag §24a'!AP1100</f>
        <v/>
      </c>
      <c r="R1104" s="143"/>
      <c r="S1104" s="143"/>
      <c r="T1104" s="143"/>
      <c r="U1104" s="143"/>
      <c r="V1104" s="143"/>
      <c r="W1104" s="143"/>
      <c r="X1104" s="143"/>
      <c r="Y1104" s="143"/>
      <c r="Z1104" s="143"/>
      <c r="AA1104" s="143"/>
    </row>
    <row r="1105" spans="1:27" ht="22.8" x14ac:dyDescent="0.25">
      <c r="A1105" s="70">
        <f>'SlNr für Antrag §24a'!B1101</f>
        <v>54913</v>
      </c>
      <c r="B1105" s="70" t="str">
        <f>'SlNr für Antrag §24a'!C1101</f>
        <v>91</v>
      </c>
      <c r="C1105" s="70" t="str">
        <f>IF('SlNr für Antrag §24a'!D1101&lt;&gt;"",'SlNr für Antrag §24a'!D1101,"")</f>
        <v>g</v>
      </c>
      <c r="D1105" s="70" t="str">
        <f>'SlNr für Antrag §24a'!H1101</f>
        <v>Teerrückstände</v>
      </c>
      <c r="E1105" s="70" t="str">
        <f>'SlNr für Antrag §24a'!I1101</f>
        <v>verfestigt, immobilisiert oder stabilisiert</v>
      </c>
      <c r="F1105" s="69" t="str">
        <f>IF(AND('SlNr für Antrag §24a'!S1101="x",'SlNr für Antrag §24a'!T1101="x"),'SlNr für Antrag §24a'!U1101,IF('SlNr für Antrag §24a'!S1101="x","--",IF('SlNr für Antrag §24a'!T1101="x",'SlNr für Antrag §24a'!U1101,"**")))</f>
        <v>**</v>
      </c>
      <c r="G1105" s="69" t="str">
        <f>(IF('SlNr für Antrag §24a'!AL1101&lt;&gt;"",'SlNr für Antrag §24a'!AL1101&amp;K1105,IF(K1105&lt;&gt;"",K1105,IF('SlNr für Antrag §24a'!V1101="X","?","**"))))</f>
        <v>**</v>
      </c>
      <c r="H1105" s="131"/>
      <c r="I1105" s="124"/>
      <c r="J1105" s="118">
        <f>'SlNr für Antrag §24a'!AM1101</f>
        <v>0</v>
      </c>
      <c r="K1105" s="121"/>
      <c r="L1105" s="121" t="str">
        <f>'SlNr für Antrag §24a'!AT1101</f>
        <v>Ja</v>
      </c>
      <c r="M1105" s="161" t="str">
        <f>'SlNr für Antrag §24a'!AV1101</f>
        <v>-</v>
      </c>
      <c r="N1105" s="157" t="str">
        <f>IF('SlNr für Antrag §24a'!AU1101&gt;0,"Wird auto. genehmigt!","")</f>
        <v/>
      </c>
      <c r="P1105" s="96" t="str">
        <f>'SlNr für Antrag §24a'!AP1101</f>
        <v/>
      </c>
      <c r="R1105" s="143"/>
      <c r="S1105" s="143"/>
      <c r="T1105" s="143"/>
      <c r="U1105" s="143"/>
      <c r="V1105" s="143"/>
      <c r="W1105" s="143"/>
      <c r="X1105" s="143"/>
      <c r="Y1105" s="143"/>
      <c r="Z1105" s="143"/>
      <c r="AA1105" s="143"/>
    </row>
    <row r="1106" spans="1:27" ht="22.8" x14ac:dyDescent="0.25">
      <c r="A1106" s="70">
        <f>'SlNr für Antrag §24a'!B1102</f>
        <v>54915</v>
      </c>
      <c r="B1106" s="70" t="str">
        <f>'SlNr für Antrag §24a'!C1102</f>
        <v/>
      </c>
      <c r="C1106" s="70" t="str">
        <f>IF('SlNr für Antrag §24a'!D1102&lt;&gt;"",'SlNr für Antrag §24a'!D1102,"")</f>
        <v>g</v>
      </c>
      <c r="D1106" s="70" t="str">
        <f>'SlNr für Antrag §24a'!H1102</f>
        <v>Destillationsrückstände aus der Teerproduktion</v>
      </c>
      <c r="E1106" s="70" t="str">
        <f>'SlNr für Antrag §24a'!I1102</f>
        <v xml:space="preserve"> </v>
      </c>
      <c r="F1106" s="69" t="str">
        <f>IF(AND('SlNr für Antrag §24a'!S1102="x",'SlNr für Antrag §24a'!T1102="x"),'SlNr für Antrag §24a'!U1102,IF('SlNr für Antrag §24a'!S1102="x","--",IF('SlNr für Antrag §24a'!T1102="x",'SlNr für Antrag §24a'!U1102,"**")))</f>
        <v>**</v>
      </c>
      <c r="G1106" s="69" t="str">
        <f>(IF('SlNr für Antrag §24a'!AL1102&lt;&gt;"",'SlNr für Antrag §24a'!AL1102&amp;K1106,IF(K1106&lt;&gt;"",K1106,IF('SlNr für Antrag §24a'!V1102="X","?","**"))))</f>
        <v>**</v>
      </c>
      <c r="H1106" s="131"/>
      <c r="I1106" s="124"/>
      <c r="J1106" s="118">
        <f>'SlNr für Antrag §24a'!AM1102</f>
        <v>0</v>
      </c>
      <c r="K1106" s="121"/>
      <c r="L1106" s="121" t="str">
        <f>'SlNr für Antrag §24a'!AT1102</f>
        <v>Ja</v>
      </c>
      <c r="M1106" s="161" t="str">
        <f>'SlNr für Antrag §24a'!AV1102</f>
        <v>-</v>
      </c>
      <c r="N1106" s="157" t="str">
        <f>IF('SlNr für Antrag §24a'!AU1102&gt;0,"Wird auto. genehmigt!","")</f>
        <v/>
      </c>
      <c r="P1106" s="96" t="str">
        <f>'SlNr für Antrag §24a'!AP1102</f>
        <v/>
      </c>
      <c r="R1106" s="143"/>
      <c r="S1106" s="143"/>
      <c r="T1106" s="143"/>
      <c r="U1106" s="143"/>
      <c r="V1106" s="143"/>
      <c r="W1106" s="143"/>
      <c r="X1106" s="143"/>
      <c r="Y1106" s="143"/>
      <c r="Z1106" s="143"/>
      <c r="AA1106" s="143"/>
    </row>
    <row r="1107" spans="1:27" ht="22.8" x14ac:dyDescent="0.25">
      <c r="A1107" s="70">
        <f>'SlNr für Antrag §24a'!B1103</f>
        <v>54915</v>
      </c>
      <c r="B1107" s="70" t="str">
        <f>'SlNr für Antrag §24a'!C1103</f>
        <v>88</v>
      </c>
      <c r="C1107" s="70" t="str">
        <f>IF('SlNr für Antrag §24a'!D1103&lt;&gt;"",'SlNr für Antrag §24a'!D1103,"")</f>
        <v/>
      </c>
      <c r="D1107" s="70" t="str">
        <f>'SlNr für Antrag §24a'!H1103</f>
        <v>Destillationsrückstände aus der Teerproduktion</v>
      </c>
      <c r="E1107" s="70" t="str">
        <f>'SlNr für Antrag §24a'!I1103</f>
        <v>ausgestuft</v>
      </c>
      <c r="F1107" s="69" t="str">
        <f>IF(AND('SlNr für Antrag §24a'!S1103="x",'SlNr für Antrag §24a'!T1103="x"),'SlNr für Antrag §24a'!U1103,IF('SlNr für Antrag §24a'!S1103="x","--",IF('SlNr für Antrag §24a'!T1103="x",'SlNr für Antrag §24a'!U1103,"**")))</f>
        <v>**</v>
      </c>
      <c r="G1107" s="69" t="str">
        <f>(IF('SlNr für Antrag §24a'!AL1103&lt;&gt;"",'SlNr für Antrag §24a'!AL1103&amp;K1107,IF(K1107&lt;&gt;"",K1107,IF('SlNr für Antrag §24a'!V1103="X","?","**"))))</f>
        <v>**</v>
      </c>
      <c r="H1107" s="131"/>
      <c r="I1107" s="124"/>
      <c r="J1107" s="118">
        <f>'SlNr für Antrag §24a'!AM1103</f>
        <v>0</v>
      </c>
      <c r="K1107" s="121"/>
      <c r="L1107" s="121" t="str">
        <f>'SlNr für Antrag §24a'!AT1103</f>
        <v>Ja</v>
      </c>
      <c r="M1107" s="161" t="str">
        <f>'SlNr für Antrag §24a'!AV1103</f>
        <v>-</v>
      </c>
      <c r="N1107" s="157" t="str">
        <f>IF('SlNr für Antrag §24a'!AU1103&gt;0,"Wird auto. genehmigt!","")</f>
        <v/>
      </c>
      <c r="P1107" s="96" t="str">
        <f>'SlNr für Antrag §24a'!AP1103</f>
        <v/>
      </c>
      <c r="R1107" s="143"/>
      <c r="S1107" s="143"/>
      <c r="T1107" s="143"/>
      <c r="U1107" s="143"/>
      <c r="V1107" s="143"/>
      <c r="W1107" s="143"/>
      <c r="X1107" s="143"/>
      <c r="Y1107" s="143"/>
      <c r="Z1107" s="143"/>
      <c r="AA1107" s="143"/>
    </row>
    <row r="1108" spans="1:27" ht="22.8" x14ac:dyDescent="0.25">
      <c r="A1108" s="70">
        <f>'SlNr für Antrag §24a'!B1104</f>
        <v>54915</v>
      </c>
      <c r="B1108" s="70" t="str">
        <f>'SlNr für Antrag §24a'!C1104</f>
        <v>91</v>
      </c>
      <c r="C1108" s="70" t="str">
        <f>IF('SlNr für Antrag §24a'!D1104&lt;&gt;"",'SlNr für Antrag §24a'!D1104,"")</f>
        <v>g</v>
      </c>
      <c r="D1108" s="70" t="str">
        <f>'SlNr für Antrag §24a'!H1104</f>
        <v>Destillationsrückstände aus der Teerproduktion</v>
      </c>
      <c r="E1108" s="70" t="str">
        <f>'SlNr für Antrag §24a'!I1104</f>
        <v>verfestigt, immobilisiert oder stabilisiert</v>
      </c>
      <c r="F1108" s="69" t="str">
        <f>IF(AND('SlNr für Antrag §24a'!S1104="x",'SlNr für Antrag §24a'!T1104="x"),'SlNr für Antrag §24a'!U1104,IF('SlNr für Antrag §24a'!S1104="x","--",IF('SlNr für Antrag §24a'!T1104="x",'SlNr für Antrag §24a'!U1104,"**")))</f>
        <v>**</v>
      </c>
      <c r="G1108" s="69" t="str">
        <f>(IF('SlNr für Antrag §24a'!AL1104&lt;&gt;"",'SlNr für Antrag §24a'!AL1104&amp;K1108,IF(K1108&lt;&gt;"",K1108,IF('SlNr für Antrag §24a'!V1104="X","?","**"))))</f>
        <v>**</v>
      </c>
      <c r="H1108" s="131"/>
      <c r="I1108" s="124"/>
      <c r="J1108" s="118">
        <f>'SlNr für Antrag §24a'!AM1104</f>
        <v>0</v>
      </c>
      <c r="K1108" s="121"/>
      <c r="L1108" s="121" t="str">
        <f>'SlNr für Antrag §24a'!AT1104</f>
        <v>Ja</v>
      </c>
      <c r="M1108" s="161" t="str">
        <f>'SlNr für Antrag §24a'!AV1104</f>
        <v>-</v>
      </c>
      <c r="N1108" s="157" t="str">
        <f>IF('SlNr für Antrag §24a'!AU1104&gt;0,"Wird auto. genehmigt!","")</f>
        <v/>
      </c>
      <c r="P1108" s="96" t="str">
        <f>'SlNr für Antrag §24a'!AP1104</f>
        <v/>
      </c>
      <c r="R1108" s="143"/>
      <c r="S1108" s="143"/>
      <c r="T1108" s="143"/>
      <c r="U1108" s="143"/>
      <c r="V1108" s="143"/>
      <c r="W1108" s="143"/>
      <c r="X1108" s="143"/>
      <c r="Y1108" s="143"/>
      <c r="Z1108" s="143"/>
      <c r="AA1108" s="143"/>
    </row>
    <row r="1109" spans="1:27" ht="22.8" x14ac:dyDescent="0.25">
      <c r="A1109" s="70">
        <f>'SlNr für Antrag §24a'!B1105</f>
        <v>54917</v>
      </c>
      <c r="B1109" s="70" t="str">
        <f>'SlNr für Antrag §24a'!C1105</f>
        <v/>
      </c>
      <c r="C1109" s="70" t="str">
        <f>IF('SlNr für Antrag §24a'!D1105&lt;&gt;"",'SlNr für Antrag §24a'!D1105,"")</f>
        <v/>
      </c>
      <c r="D1109" s="70" t="str">
        <f>'SlNr für Antrag §24a'!H1105</f>
        <v>festes Dichtungsmaterial und Unterbodenschutzabfälle</v>
      </c>
      <c r="E1109" s="70" t="str">
        <f>'SlNr für Antrag §24a'!I1105</f>
        <v xml:space="preserve"> </v>
      </c>
      <c r="F1109" s="69" t="str">
        <f>IF(AND('SlNr für Antrag §24a'!S1105="x",'SlNr für Antrag §24a'!T1105="x"),'SlNr für Antrag §24a'!U1105,IF('SlNr für Antrag §24a'!S1105="x","--",IF('SlNr für Antrag §24a'!T1105="x",'SlNr für Antrag §24a'!U1105,"**")))</f>
        <v>--</v>
      </c>
      <c r="G1109" s="69" t="str">
        <f>(IF('SlNr für Antrag §24a'!AL1105&lt;&gt;"",'SlNr für Antrag §24a'!AL1105&amp;K1109,IF(K1109&lt;&gt;"",K1109,IF('SlNr für Antrag §24a'!V1105="X","?","**"))))</f>
        <v>**</v>
      </c>
      <c r="H1109" s="131"/>
      <c r="I1109" s="124"/>
      <c r="J1109" s="118">
        <f>'SlNr für Antrag §24a'!AM1105</f>
        <v>0</v>
      </c>
      <c r="K1109" s="121"/>
      <c r="L1109" s="121" t="str">
        <f>'SlNr für Antrag §24a'!AT1105</f>
        <v>Nein</v>
      </c>
      <c r="M1109" s="161" t="str">
        <f>'SlNr für Antrag §24a'!AV1105</f>
        <v>-</v>
      </c>
      <c r="N1109" s="157" t="str">
        <f>IF('SlNr für Antrag §24a'!AU1105&gt;0,"Wird auto. genehmigt!","")</f>
        <v/>
      </c>
      <c r="P1109" s="96" t="str">
        <f>'SlNr für Antrag §24a'!AP1105</f>
        <v>X</v>
      </c>
      <c r="R1109" s="143"/>
      <c r="S1109" s="143"/>
      <c r="T1109" s="143"/>
      <c r="U1109" s="143"/>
      <c r="V1109" s="143"/>
      <c r="W1109" s="143"/>
      <c r="X1109" s="143"/>
      <c r="Y1109" s="143"/>
      <c r="Z1109" s="143"/>
      <c r="AA1109" s="143"/>
    </row>
    <row r="1110" spans="1:27" ht="22.8" x14ac:dyDescent="0.25">
      <c r="A1110" s="70">
        <f>'SlNr für Antrag §24a'!B1106</f>
        <v>54917</v>
      </c>
      <c r="B1110" s="70" t="str">
        <f>'SlNr für Antrag §24a'!C1106</f>
        <v>77</v>
      </c>
      <c r="C1110" s="70" t="str">
        <f>IF('SlNr für Antrag §24a'!D1106&lt;&gt;"",'SlNr für Antrag §24a'!D1106,"")</f>
        <v>g</v>
      </c>
      <c r="D1110" s="70" t="str">
        <f>'SlNr für Antrag §24a'!H1106</f>
        <v>festes Dichtungsmaterial und Unterbodenschutzabfälle</v>
      </c>
      <c r="E1110" s="70" t="str">
        <f>'SlNr für Antrag §24a'!I1106</f>
        <v>gefährlich kontaminiert</v>
      </c>
      <c r="F1110" s="69" t="str">
        <f>IF(AND('SlNr für Antrag §24a'!S1106="x",'SlNr für Antrag §24a'!T1106="x"),'SlNr für Antrag §24a'!U1106,IF('SlNr für Antrag §24a'!S1106="x","--",IF('SlNr für Antrag §24a'!T1106="x",'SlNr für Antrag §24a'!U1106,"**")))</f>
        <v>**</v>
      </c>
      <c r="G1110" s="69" t="str">
        <f>(IF('SlNr für Antrag §24a'!AL1106&lt;&gt;"",'SlNr für Antrag §24a'!AL1106&amp;K1110,IF(K1110&lt;&gt;"",K1110,IF('SlNr für Antrag §24a'!V1106="X","?","**"))))</f>
        <v>**</v>
      </c>
      <c r="H1110" s="131"/>
      <c r="I1110" s="124"/>
      <c r="J1110" s="118">
        <f>'SlNr für Antrag §24a'!AM1106</f>
        <v>0</v>
      </c>
      <c r="K1110" s="121"/>
      <c r="L1110" s="121" t="str">
        <f>'SlNr für Antrag §24a'!AT1106</f>
        <v>Ja</v>
      </c>
      <c r="M1110" s="161" t="str">
        <f>'SlNr für Antrag §24a'!AV1106</f>
        <v>-</v>
      </c>
      <c r="N1110" s="157" t="str">
        <f>IF('SlNr für Antrag §24a'!AU1106&gt;0,"Wird auto. genehmigt!","")</f>
        <v/>
      </c>
      <c r="P1110" s="96" t="str">
        <f>'SlNr für Antrag §24a'!AP1106</f>
        <v/>
      </c>
      <c r="R1110" s="143"/>
      <c r="S1110" s="143"/>
      <c r="T1110" s="143"/>
      <c r="U1110" s="143"/>
      <c r="V1110" s="143"/>
      <c r="W1110" s="143"/>
      <c r="X1110" s="143"/>
      <c r="Y1110" s="143"/>
      <c r="Z1110" s="143"/>
      <c r="AA1110" s="143"/>
    </row>
    <row r="1111" spans="1:27" ht="22.8" x14ac:dyDescent="0.25">
      <c r="A1111" s="70">
        <f>'SlNr für Antrag §24a'!B1107</f>
        <v>54917</v>
      </c>
      <c r="B1111" s="70" t="str">
        <f>'SlNr für Antrag §24a'!C1107</f>
        <v>91</v>
      </c>
      <c r="C1111" s="70" t="str">
        <f>IF('SlNr für Antrag §24a'!D1107&lt;&gt;"",'SlNr für Antrag §24a'!D1107,"")</f>
        <v/>
      </c>
      <c r="D1111" s="70" t="str">
        <f>'SlNr für Antrag §24a'!H1107</f>
        <v>festes Dichtungsmaterial und Unterbodenschutzabfälle</v>
      </c>
      <c r="E1111" s="70" t="str">
        <f>'SlNr für Antrag §24a'!I1107</f>
        <v>verfestigt, immobilisiert oder stabilisiert</v>
      </c>
      <c r="F1111" s="69" t="str">
        <f>IF(AND('SlNr für Antrag §24a'!S1107="x",'SlNr für Antrag §24a'!T1107="x"),'SlNr für Antrag §24a'!U1107,IF('SlNr für Antrag §24a'!S1107="x","--",IF('SlNr für Antrag §24a'!T1107="x",'SlNr für Antrag §24a'!U1107,"**")))</f>
        <v>**</v>
      </c>
      <c r="G1111" s="69" t="str">
        <f>(IF('SlNr für Antrag §24a'!AL1107&lt;&gt;"",'SlNr für Antrag §24a'!AL1107&amp;K1111,IF(K1111&lt;&gt;"",K1111,IF('SlNr für Antrag §24a'!V1107="X","?","**"))))</f>
        <v>**</v>
      </c>
      <c r="H1111" s="131"/>
      <c r="I1111" s="124"/>
      <c r="J1111" s="118">
        <f>'SlNr für Antrag §24a'!AM1107</f>
        <v>0</v>
      </c>
      <c r="K1111" s="121"/>
      <c r="L1111" s="121" t="str">
        <f>'SlNr für Antrag §24a'!AT1107</f>
        <v>Ja</v>
      </c>
      <c r="M1111" s="161" t="str">
        <f>'SlNr für Antrag §24a'!AV1107</f>
        <v>-</v>
      </c>
      <c r="N1111" s="157" t="str">
        <f>IF('SlNr für Antrag §24a'!AU1107&gt;0,"Wird auto. genehmigt!","")</f>
        <v/>
      </c>
      <c r="P1111" s="96" t="str">
        <f>'SlNr für Antrag §24a'!AP1107</f>
        <v/>
      </c>
      <c r="R1111" s="143"/>
      <c r="S1111" s="143"/>
      <c r="T1111" s="143"/>
      <c r="U1111" s="143"/>
      <c r="V1111" s="143"/>
      <c r="W1111" s="143"/>
      <c r="X1111" s="143"/>
      <c r="Y1111" s="143"/>
      <c r="Z1111" s="143"/>
      <c r="AA1111" s="143"/>
    </row>
    <row r="1112" spans="1:27" x14ac:dyDescent="0.25">
      <c r="A1112" s="70">
        <f>'SlNr für Antrag §24a'!B1108</f>
        <v>54918</v>
      </c>
      <c r="B1112" s="70" t="str">
        <f>'SlNr für Antrag §24a'!C1108</f>
        <v/>
      </c>
      <c r="C1112" s="70" t="str">
        <f>IF('SlNr für Antrag §24a'!D1108&lt;&gt;"",'SlNr für Antrag §24a'!D1108,"")</f>
        <v>g</v>
      </c>
      <c r="D1112" s="70" t="str">
        <f>'SlNr für Antrag §24a'!H1108</f>
        <v>Phenolwasser</v>
      </c>
      <c r="E1112" s="70" t="str">
        <f>'SlNr für Antrag §24a'!I1108</f>
        <v xml:space="preserve"> </v>
      </c>
      <c r="F1112" s="69" t="str">
        <f>IF(AND('SlNr für Antrag §24a'!S1108="x",'SlNr für Antrag §24a'!T1108="x"),'SlNr für Antrag §24a'!U1108,IF('SlNr für Antrag §24a'!S1108="x","--",IF('SlNr für Antrag §24a'!T1108="x",'SlNr für Antrag §24a'!U1108,"**")))</f>
        <v>**</v>
      </c>
      <c r="G1112" s="69" t="str">
        <f>(IF('SlNr für Antrag §24a'!AL1108&lt;&gt;"",'SlNr für Antrag §24a'!AL1108&amp;K1112,IF(K1112&lt;&gt;"",K1112,IF('SlNr für Antrag §24a'!V1108="X","?","**"))))</f>
        <v>**</v>
      </c>
      <c r="H1112" s="131"/>
      <c r="I1112" s="124"/>
      <c r="J1112" s="118">
        <f>'SlNr für Antrag §24a'!AM1108</f>
        <v>0</v>
      </c>
      <c r="K1112" s="121"/>
      <c r="L1112" s="121" t="str">
        <f>'SlNr für Antrag §24a'!AT1108</f>
        <v>Ja</v>
      </c>
      <c r="M1112" s="161" t="str">
        <f>'SlNr für Antrag §24a'!AV1108</f>
        <v>-</v>
      </c>
      <c r="N1112" s="157" t="str">
        <f>IF('SlNr für Antrag §24a'!AU1108&gt;0,"Wird auto. genehmigt!","")</f>
        <v/>
      </c>
      <c r="P1112" s="96" t="str">
        <f>'SlNr für Antrag §24a'!AP1108</f>
        <v/>
      </c>
      <c r="R1112" s="143"/>
      <c r="S1112" s="143"/>
      <c r="T1112" s="143"/>
      <c r="U1112" s="143"/>
      <c r="V1112" s="143"/>
      <c r="W1112" s="143"/>
      <c r="X1112" s="143"/>
      <c r="Y1112" s="143"/>
      <c r="Z1112" s="143"/>
      <c r="AA1112" s="143"/>
    </row>
    <row r="1113" spans="1:27" x14ac:dyDescent="0.25">
      <c r="A1113" s="70">
        <f>'SlNr für Antrag §24a'!B1109</f>
        <v>54918</v>
      </c>
      <c r="B1113" s="70" t="str">
        <f>'SlNr für Antrag §24a'!C1109</f>
        <v>88</v>
      </c>
      <c r="C1113" s="70" t="str">
        <f>IF('SlNr für Antrag §24a'!D1109&lt;&gt;"",'SlNr für Antrag §24a'!D1109,"")</f>
        <v/>
      </c>
      <c r="D1113" s="70" t="str">
        <f>'SlNr für Antrag §24a'!H1109</f>
        <v>Phenolwasser</v>
      </c>
      <c r="E1113" s="70" t="str">
        <f>'SlNr für Antrag §24a'!I1109</f>
        <v>ausgestuft</v>
      </c>
      <c r="F1113" s="69" t="str">
        <f>IF(AND('SlNr für Antrag §24a'!S1109="x",'SlNr für Antrag §24a'!T1109="x"),'SlNr für Antrag §24a'!U1109,IF('SlNr für Antrag §24a'!S1109="x","--",IF('SlNr für Antrag §24a'!T1109="x",'SlNr für Antrag §24a'!U1109,"**")))</f>
        <v>**</v>
      </c>
      <c r="G1113" s="69" t="str">
        <f>(IF('SlNr für Antrag §24a'!AL1109&lt;&gt;"",'SlNr für Antrag §24a'!AL1109&amp;K1113,IF(K1113&lt;&gt;"",K1113,IF('SlNr für Antrag §24a'!V1109="X","?","**"))))</f>
        <v>**</v>
      </c>
      <c r="H1113" s="131"/>
      <c r="I1113" s="124"/>
      <c r="J1113" s="118">
        <f>'SlNr für Antrag §24a'!AM1109</f>
        <v>0</v>
      </c>
      <c r="K1113" s="121"/>
      <c r="L1113" s="121" t="str">
        <f>'SlNr für Antrag §24a'!AT1109</f>
        <v>Ja</v>
      </c>
      <c r="M1113" s="161" t="str">
        <f>'SlNr für Antrag §24a'!AV1109</f>
        <v>-</v>
      </c>
      <c r="N1113" s="157" t="str">
        <f>IF('SlNr für Antrag §24a'!AU1109&gt;0,"Wird auto. genehmigt!","")</f>
        <v/>
      </c>
      <c r="P1113" s="96" t="str">
        <f>'SlNr für Antrag §24a'!AP1109</f>
        <v/>
      </c>
      <c r="R1113" s="143"/>
      <c r="S1113" s="143"/>
      <c r="T1113" s="143"/>
      <c r="U1113" s="143"/>
      <c r="V1113" s="143"/>
      <c r="W1113" s="143"/>
      <c r="X1113" s="143"/>
      <c r="Y1113" s="143"/>
      <c r="Z1113" s="143"/>
      <c r="AA1113" s="143"/>
    </row>
    <row r="1114" spans="1:27" x14ac:dyDescent="0.25">
      <c r="A1114" s="70">
        <f>'SlNr für Antrag §24a'!B1110</f>
        <v>54919</v>
      </c>
      <c r="B1114" s="70" t="str">
        <f>'SlNr für Antrag §24a'!C1110</f>
        <v/>
      </c>
      <c r="C1114" s="70" t="str">
        <f>IF('SlNr für Antrag §24a'!D1110&lt;&gt;"",'SlNr für Antrag §24a'!D1110,"")</f>
        <v/>
      </c>
      <c r="D1114" s="70" t="str">
        <f>'SlNr für Antrag §24a'!H1110</f>
        <v>Petrolkoks</v>
      </c>
      <c r="E1114" s="70" t="str">
        <f>'SlNr für Antrag §24a'!I1110</f>
        <v xml:space="preserve"> </v>
      </c>
      <c r="F1114" s="69" t="str">
        <f>IF(AND('SlNr für Antrag §24a'!S1110="x",'SlNr für Antrag §24a'!T1110="x"),'SlNr für Antrag §24a'!U1110,IF('SlNr für Antrag §24a'!S1110="x","--",IF('SlNr für Antrag §24a'!T1110="x",'SlNr für Antrag §24a'!U1110,"**")))</f>
        <v>--</v>
      </c>
      <c r="G1114" s="69" t="str">
        <f>(IF('SlNr für Antrag §24a'!AL1110&lt;&gt;"",'SlNr für Antrag §24a'!AL1110&amp;K1114,IF(K1114&lt;&gt;"",K1114,IF('SlNr für Antrag §24a'!V1110="X","?","**"))))</f>
        <v>**</v>
      </c>
      <c r="H1114" s="131"/>
      <c r="I1114" s="124"/>
      <c r="J1114" s="118">
        <f>'SlNr für Antrag §24a'!AM1110</f>
        <v>0</v>
      </c>
      <c r="K1114" s="121"/>
      <c r="L1114" s="121" t="str">
        <f>'SlNr für Antrag §24a'!AT1110</f>
        <v>Nein</v>
      </c>
      <c r="M1114" s="161" t="str">
        <f>'SlNr für Antrag §24a'!AV1110</f>
        <v>-</v>
      </c>
      <c r="N1114" s="157" t="str">
        <f>IF('SlNr für Antrag §24a'!AU1110&gt;0,"Wird auto. genehmigt!","")</f>
        <v/>
      </c>
      <c r="P1114" s="96" t="str">
        <f>'SlNr für Antrag §24a'!AP1110</f>
        <v>X</v>
      </c>
      <c r="R1114" s="143"/>
      <c r="S1114" s="143"/>
      <c r="T1114" s="143"/>
      <c r="U1114" s="143"/>
      <c r="V1114" s="143"/>
      <c r="W1114" s="143"/>
      <c r="X1114" s="143"/>
      <c r="Y1114" s="143"/>
      <c r="Z1114" s="143"/>
      <c r="AA1114" s="143"/>
    </row>
    <row r="1115" spans="1:27" x14ac:dyDescent="0.25">
      <c r="A1115" s="70">
        <f>'SlNr für Antrag §24a'!B1111</f>
        <v>54919</v>
      </c>
      <c r="B1115" s="70" t="str">
        <f>'SlNr für Antrag §24a'!C1111</f>
        <v>77</v>
      </c>
      <c r="C1115" s="70" t="str">
        <f>IF('SlNr für Antrag §24a'!D1111&lt;&gt;"",'SlNr für Antrag §24a'!D1111,"")</f>
        <v>g</v>
      </c>
      <c r="D1115" s="70" t="str">
        <f>'SlNr für Antrag §24a'!H1111</f>
        <v>Petrolkoks</v>
      </c>
      <c r="E1115" s="70" t="str">
        <f>'SlNr für Antrag §24a'!I1111</f>
        <v>gefährlich kontaminiert</v>
      </c>
      <c r="F1115" s="69" t="str">
        <f>IF(AND('SlNr für Antrag §24a'!S1111="x",'SlNr für Antrag §24a'!T1111="x"),'SlNr für Antrag §24a'!U1111,IF('SlNr für Antrag §24a'!S1111="x","--",IF('SlNr für Antrag §24a'!T1111="x",'SlNr für Antrag §24a'!U1111,"**")))</f>
        <v>**</v>
      </c>
      <c r="G1115" s="69" t="str">
        <f>(IF('SlNr für Antrag §24a'!AL1111&lt;&gt;"",'SlNr für Antrag §24a'!AL1111&amp;K1115,IF(K1115&lt;&gt;"",K1115,IF('SlNr für Antrag §24a'!V1111="X","?","**"))))</f>
        <v>**</v>
      </c>
      <c r="H1115" s="131"/>
      <c r="I1115" s="124"/>
      <c r="J1115" s="118">
        <f>'SlNr für Antrag §24a'!AM1111</f>
        <v>0</v>
      </c>
      <c r="K1115" s="121"/>
      <c r="L1115" s="121" t="str">
        <f>'SlNr für Antrag §24a'!AT1111</f>
        <v>Ja</v>
      </c>
      <c r="M1115" s="161" t="str">
        <f>'SlNr für Antrag §24a'!AV1111</f>
        <v>-</v>
      </c>
      <c r="N1115" s="157" t="str">
        <f>IF('SlNr für Antrag §24a'!AU1111&gt;0,"Wird auto. genehmigt!","")</f>
        <v/>
      </c>
      <c r="P1115" s="96" t="str">
        <f>'SlNr für Antrag §24a'!AP1111</f>
        <v/>
      </c>
      <c r="R1115" s="143"/>
      <c r="S1115" s="143"/>
      <c r="T1115" s="143"/>
      <c r="U1115" s="143"/>
      <c r="V1115" s="143"/>
      <c r="W1115" s="143"/>
      <c r="X1115" s="143"/>
      <c r="Y1115" s="143"/>
      <c r="Z1115" s="143"/>
      <c r="AA1115" s="143"/>
    </row>
    <row r="1116" spans="1:27" x14ac:dyDescent="0.25">
      <c r="A1116" s="70">
        <f>'SlNr für Antrag §24a'!B1112</f>
        <v>54923</v>
      </c>
      <c r="B1116" s="70" t="str">
        <f>'SlNr für Antrag §24a'!C1112</f>
        <v/>
      </c>
      <c r="C1116" s="70" t="str">
        <f>IF('SlNr für Antrag §24a'!D1112&lt;&gt;"",'SlNr für Antrag §24a'!D1112,"")</f>
        <v>g</v>
      </c>
      <c r="D1116" s="70" t="str">
        <f>'SlNr für Antrag §24a'!H1112</f>
        <v>cyanidhaltiger Schlamm</v>
      </c>
      <c r="E1116" s="70" t="str">
        <f>'SlNr für Antrag §24a'!I1112</f>
        <v xml:space="preserve"> </v>
      </c>
      <c r="F1116" s="69" t="str">
        <f>IF(AND('SlNr für Antrag §24a'!S1112="x",'SlNr für Antrag §24a'!T1112="x"),'SlNr für Antrag §24a'!U1112,IF('SlNr für Antrag §24a'!S1112="x","--",IF('SlNr für Antrag §24a'!T1112="x",'SlNr für Antrag §24a'!U1112,"**")))</f>
        <v>**</v>
      </c>
      <c r="G1116" s="69" t="str">
        <f>(IF('SlNr für Antrag §24a'!AL1112&lt;&gt;"",'SlNr für Antrag §24a'!AL1112&amp;K1116,IF(K1116&lt;&gt;"",K1116,IF('SlNr für Antrag §24a'!V1112="X","?","**"))))</f>
        <v>**</v>
      </c>
      <c r="H1116" s="131"/>
      <c r="I1116" s="124"/>
      <c r="J1116" s="118">
        <f>'SlNr für Antrag §24a'!AM1112</f>
        <v>0</v>
      </c>
      <c r="K1116" s="121"/>
      <c r="L1116" s="121" t="str">
        <f>'SlNr für Antrag §24a'!AT1112</f>
        <v>Ja</v>
      </c>
      <c r="M1116" s="161" t="str">
        <f>'SlNr für Antrag §24a'!AV1112</f>
        <v>-</v>
      </c>
      <c r="N1116" s="157" t="str">
        <f>IF('SlNr für Antrag §24a'!AU1112&gt;0,"Wird auto. genehmigt!","")</f>
        <v/>
      </c>
      <c r="P1116" s="96" t="str">
        <f>'SlNr für Antrag §24a'!AP1112</f>
        <v/>
      </c>
      <c r="R1116" s="143"/>
      <c r="S1116" s="143"/>
      <c r="T1116" s="143"/>
      <c r="U1116" s="143"/>
      <c r="V1116" s="143"/>
      <c r="W1116" s="143"/>
      <c r="X1116" s="143"/>
      <c r="Y1116" s="143"/>
      <c r="Z1116" s="143"/>
      <c r="AA1116" s="143"/>
    </row>
    <row r="1117" spans="1:27" x14ac:dyDescent="0.25">
      <c r="A1117" s="70">
        <f>'SlNr für Antrag §24a'!B1113</f>
        <v>54923</v>
      </c>
      <c r="B1117" s="70" t="str">
        <f>'SlNr für Antrag §24a'!C1113</f>
        <v>88</v>
      </c>
      <c r="C1117" s="70" t="str">
        <f>IF('SlNr für Antrag §24a'!D1113&lt;&gt;"",'SlNr für Antrag §24a'!D1113,"")</f>
        <v/>
      </c>
      <c r="D1117" s="70" t="str">
        <f>'SlNr für Antrag §24a'!H1113</f>
        <v>cyanidhaltiger Schlamm</v>
      </c>
      <c r="E1117" s="70" t="str">
        <f>'SlNr für Antrag §24a'!I1113</f>
        <v>ausgestuft</v>
      </c>
      <c r="F1117" s="69" t="str">
        <f>IF(AND('SlNr für Antrag §24a'!S1113="x",'SlNr für Antrag §24a'!T1113="x"),'SlNr für Antrag §24a'!U1113,IF('SlNr für Antrag §24a'!S1113="x","--",IF('SlNr für Antrag §24a'!T1113="x",'SlNr für Antrag §24a'!U1113,"**")))</f>
        <v>**</v>
      </c>
      <c r="G1117" s="69" t="str">
        <f>(IF('SlNr für Antrag §24a'!AL1113&lt;&gt;"",'SlNr für Antrag §24a'!AL1113&amp;K1117,IF(K1117&lt;&gt;"",K1117,IF('SlNr für Antrag §24a'!V1113="X","?","**"))))</f>
        <v>**</v>
      </c>
      <c r="H1117" s="131"/>
      <c r="I1117" s="124"/>
      <c r="J1117" s="118">
        <f>'SlNr für Antrag §24a'!AM1113</f>
        <v>0</v>
      </c>
      <c r="K1117" s="121"/>
      <c r="L1117" s="121" t="str">
        <f>'SlNr für Antrag §24a'!AT1113</f>
        <v>Ja</v>
      </c>
      <c r="M1117" s="161" t="str">
        <f>'SlNr für Antrag §24a'!AV1113</f>
        <v>-</v>
      </c>
      <c r="N1117" s="157" t="str">
        <f>IF('SlNr für Antrag §24a'!AU1113&gt;0,"Wird auto. genehmigt!","")</f>
        <v/>
      </c>
      <c r="P1117" s="96" t="str">
        <f>'SlNr für Antrag §24a'!AP1113</f>
        <v/>
      </c>
      <c r="R1117" s="143"/>
      <c r="S1117" s="143"/>
      <c r="T1117" s="143"/>
      <c r="U1117" s="143"/>
      <c r="V1117" s="143"/>
      <c r="W1117" s="143"/>
      <c r="X1117" s="143"/>
      <c r="Y1117" s="143"/>
      <c r="Z1117" s="143"/>
      <c r="AA1117" s="143"/>
    </row>
    <row r="1118" spans="1:27" ht="22.8" x14ac:dyDescent="0.25">
      <c r="A1118" s="70">
        <f>'SlNr für Antrag §24a'!B1114</f>
        <v>54923</v>
      </c>
      <c r="B1118" s="70" t="str">
        <f>'SlNr für Antrag §24a'!C1114</f>
        <v>91</v>
      </c>
      <c r="C1118" s="70" t="str">
        <f>IF('SlNr für Antrag §24a'!D1114&lt;&gt;"",'SlNr für Antrag §24a'!D1114,"")</f>
        <v>g</v>
      </c>
      <c r="D1118" s="70" t="str">
        <f>'SlNr für Antrag §24a'!H1114</f>
        <v>cyanidhaltiger Schlamm</v>
      </c>
      <c r="E1118" s="70" t="str">
        <f>'SlNr für Antrag §24a'!I1114</f>
        <v>verfestigt, immobilisiert oder stabilisiert</v>
      </c>
      <c r="F1118" s="69" t="str">
        <f>IF(AND('SlNr für Antrag §24a'!S1114="x",'SlNr für Antrag §24a'!T1114="x"),'SlNr für Antrag §24a'!U1114,IF('SlNr für Antrag §24a'!S1114="x","--",IF('SlNr für Antrag §24a'!T1114="x",'SlNr für Antrag §24a'!U1114,"**")))</f>
        <v>**</v>
      </c>
      <c r="G1118" s="69" t="str">
        <f>(IF('SlNr für Antrag §24a'!AL1114&lt;&gt;"",'SlNr für Antrag §24a'!AL1114&amp;K1118,IF(K1118&lt;&gt;"",K1118,IF('SlNr für Antrag §24a'!V1114="X","?","**"))))</f>
        <v>**</v>
      </c>
      <c r="H1118" s="131"/>
      <c r="I1118" s="124"/>
      <c r="J1118" s="118">
        <f>'SlNr für Antrag §24a'!AM1114</f>
        <v>0</v>
      </c>
      <c r="K1118" s="121"/>
      <c r="L1118" s="121" t="str">
        <f>'SlNr für Antrag §24a'!AT1114</f>
        <v>Ja</v>
      </c>
      <c r="M1118" s="161" t="str">
        <f>'SlNr für Antrag §24a'!AV1114</f>
        <v>-</v>
      </c>
      <c r="N1118" s="157" t="str">
        <f>IF('SlNr für Antrag §24a'!AU1114&gt;0,"Wird auto. genehmigt!","")</f>
        <v/>
      </c>
      <c r="P1118" s="96" t="str">
        <f>'SlNr für Antrag §24a'!AP1114</f>
        <v/>
      </c>
      <c r="R1118" s="143"/>
      <c r="S1118" s="143"/>
      <c r="T1118" s="143"/>
      <c r="U1118" s="143"/>
      <c r="V1118" s="143"/>
      <c r="W1118" s="143"/>
      <c r="X1118" s="143"/>
      <c r="Y1118" s="143"/>
      <c r="Z1118" s="143"/>
      <c r="AA1118" s="143"/>
    </row>
    <row r="1119" spans="1:27" ht="22.8" x14ac:dyDescent="0.25">
      <c r="A1119" s="70">
        <f>'SlNr für Antrag §24a'!B1115</f>
        <v>54924</v>
      </c>
      <c r="B1119" s="70" t="str">
        <f>'SlNr für Antrag §24a'!C1115</f>
        <v/>
      </c>
      <c r="C1119" s="70" t="str">
        <f>IF('SlNr für Antrag §24a'!D1115&lt;&gt;"",'SlNr für Antrag §24a'!D1115,"")</f>
        <v/>
      </c>
      <c r="D1119" s="70" t="str">
        <f>'SlNr für Antrag §24a'!H1115</f>
        <v>sonstige Schlämme aus Kokereien und Gaswerken</v>
      </c>
      <c r="E1119" s="70" t="str">
        <f>'SlNr für Antrag §24a'!I1115</f>
        <v xml:space="preserve"> </v>
      </c>
      <c r="F1119" s="69" t="str">
        <f>IF(AND('SlNr für Antrag §24a'!S1115="x",'SlNr für Antrag §24a'!T1115="x"),'SlNr für Antrag §24a'!U1115,IF('SlNr für Antrag §24a'!S1115="x","--",IF('SlNr für Antrag §24a'!T1115="x",'SlNr für Antrag §24a'!U1115,"**")))</f>
        <v>**</v>
      </c>
      <c r="G1119" s="69" t="str">
        <f>(IF('SlNr für Antrag §24a'!AL1115&lt;&gt;"",'SlNr für Antrag §24a'!AL1115&amp;K1119,IF(K1119&lt;&gt;"",K1119,IF('SlNr für Antrag §24a'!V1115="X","?","**"))))</f>
        <v>**</v>
      </c>
      <c r="H1119" s="131"/>
      <c r="I1119" s="124"/>
      <c r="J1119" s="118">
        <f>'SlNr für Antrag §24a'!AM1115</f>
        <v>0</v>
      </c>
      <c r="K1119" s="121"/>
      <c r="L1119" s="121" t="str">
        <f>'SlNr für Antrag §24a'!AT1115</f>
        <v>Ja</v>
      </c>
      <c r="M1119" s="161" t="str">
        <f>'SlNr für Antrag §24a'!AV1115</f>
        <v>-</v>
      </c>
      <c r="N1119" s="157" t="str">
        <f>IF('SlNr für Antrag §24a'!AU1115&gt;0,"Wird auto. genehmigt!","")</f>
        <v/>
      </c>
      <c r="P1119" s="96" t="str">
        <f>'SlNr für Antrag §24a'!AP1115</f>
        <v/>
      </c>
      <c r="R1119" s="143"/>
      <c r="S1119" s="143"/>
      <c r="T1119" s="143"/>
      <c r="U1119" s="143"/>
      <c r="V1119" s="143"/>
      <c r="W1119" s="143"/>
      <c r="X1119" s="143"/>
      <c r="Y1119" s="143"/>
      <c r="Z1119" s="143"/>
      <c r="AA1119" s="143"/>
    </row>
    <row r="1120" spans="1:27" ht="22.8" x14ac:dyDescent="0.25">
      <c r="A1120" s="70">
        <f>'SlNr für Antrag §24a'!B1116</f>
        <v>54924</v>
      </c>
      <c r="B1120" s="70" t="str">
        <f>'SlNr für Antrag §24a'!C1116</f>
        <v>77</v>
      </c>
      <c r="C1120" s="70" t="str">
        <f>IF('SlNr für Antrag §24a'!D1116&lt;&gt;"",'SlNr für Antrag §24a'!D1116,"")</f>
        <v>g</v>
      </c>
      <c r="D1120" s="70" t="str">
        <f>'SlNr für Antrag §24a'!H1116</f>
        <v>sonstige Schlämme aus Kokereien und Gaswerken</v>
      </c>
      <c r="E1120" s="70" t="str">
        <f>'SlNr für Antrag §24a'!I1116</f>
        <v>gefährlich kontaminiert</v>
      </c>
      <c r="F1120" s="69" t="str">
        <f>IF(AND('SlNr für Antrag §24a'!S1116="x",'SlNr für Antrag §24a'!T1116="x"),'SlNr für Antrag §24a'!U1116,IF('SlNr für Antrag §24a'!S1116="x","--",IF('SlNr für Antrag §24a'!T1116="x",'SlNr für Antrag §24a'!U1116,"**")))</f>
        <v>**</v>
      </c>
      <c r="G1120" s="69" t="str">
        <f>(IF('SlNr für Antrag §24a'!AL1116&lt;&gt;"",'SlNr für Antrag §24a'!AL1116&amp;K1120,IF(K1120&lt;&gt;"",K1120,IF('SlNr für Antrag §24a'!V1116="X","?","**"))))</f>
        <v>**</v>
      </c>
      <c r="H1120" s="131"/>
      <c r="I1120" s="124"/>
      <c r="J1120" s="118">
        <f>'SlNr für Antrag §24a'!AM1116</f>
        <v>0</v>
      </c>
      <c r="K1120" s="121"/>
      <c r="L1120" s="121" t="str">
        <f>'SlNr für Antrag §24a'!AT1116</f>
        <v>Ja</v>
      </c>
      <c r="M1120" s="161" t="str">
        <f>'SlNr für Antrag §24a'!AV1116</f>
        <v>-</v>
      </c>
      <c r="N1120" s="157" t="str">
        <f>IF('SlNr für Antrag §24a'!AU1116&gt;0,"Wird auto. genehmigt!","")</f>
        <v/>
      </c>
      <c r="P1120" s="96" t="str">
        <f>'SlNr für Antrag §24a'!AP1116</f>
        <v/>
      </c>
      <c r="R1120" s="143"/>
      <c r="S1120" s="143"/>
      <c r="T1120" s="143"/>
      <c r="U1120" s="143"/>
      <c r="V1120" s="143"/>
      <c r="W1120" s="143"/>
      <c r="X1120" s="143"/>
      <c r="Y1120" s="143"/>
      <c r="Z1120" s="143"/>
      <c r="AA1120" s="143"/>
    </row>
    <row r="1121" spans="1:27" ht="22.8" x14ac:dyDescent="0.25">
      <c r="A1121" s="70">
        <f>'SlNr für Antrag §24a'!B1117</f>
        <v>54924</v>
      </c>
      <c r="B1121" s="70" t="str">
        <f>'SlNr für Antrag §24a'!C1117</f>
        <v>91</v>
      </c>
      <c r="C1121" s="70" t="str">
        <f>IF('SlNr für Antrag §24a'!D1117&lt;&gt;"",'SlNr für Antrag §24a'!D1117,"")</f>
        <v/>
      </c>
      <c r="D1121" s="70" t="str">
        <f>'SlNr für Antrag §24a'!H1117</f>
        <v>sonstige Schlämme aus Kokereien und Gaswerken</v>
      </c>
      <c r="E1121" s="70" t="str">
        <f>'SlNr für Antrag §24a'!I1117</f>
        <v>verfestigt, immobilisiert oder stabilisiert</v>
      </c>
      <c r="F1121" s="69" t="str">
        <f>IF(AND('SlNr für Antrag §24a'!S1117="x",'SlNr für Antrag §24a'!T1117="x"),'SlNr für Antrag §24a'!U1117,IF('SlNr für Antrag §24a'!S1117="x","--",IF('SlNr für Antrag §24a'!T1117="x",'SlNr für Antrag §24a'!U1117,"**")))</f>
        <v>**</v>
      </c>
      <c r="G1121" s="69" t="str">
        <f>(IF('SlNr für Antrag §24a'!AL1117&lt;&gt;"",'SlNr für Antrag §24a'!AL1117&amp;K1121,IF(K1121&lt;&gt;"",K1121,IF('SlNr für Antrag §24a'!V1117="X","?","**"))))</f>
        <v>**</v>
      </c>
      <c r="H1121" s="131"/>
      <c r="I1121" s="124"/>
      <c r="J1121" s="118">
        <f>'SlNr für Antrag §24a'!AM1117</f>
        <v>0</v>
      </c>
      <c r="K1121" s="121"/>
      <c r="L1121" s="121" t="str">
        <f>'SlNr für Antrag §24a'!AT1117</f>
        <v>Ja</v>
      </c>
      <c r="M1121" s="161" t="str">
        <f>'SlNr für Antrag §24a'!AV1117</f>
        <v>-</v>
      </c>
      <c r="N1121" s="157" t="str">
        <f>IF('SlNr für Antrag §24a'!AU1117&gt;0,"Wird auto. genehmigt!","")</f>
        <v/>
      </c>
      <c r="P1121" s="96" t="str">
        <f>'SlNr für Antrag §24a'!AP1117</f>
        <v/>
      </c>
      <c r="R1121" s="143"/>
      <c r="S1121" s="143"/>
      <c r="T1121" s="143"/>
      <c r="U1121" s="143"/>
      <c r="V1121" s="143"/>
      <c r="W1121" s="143"/>
      <c r="X1121" s="143"/>
      <c r="Y1121" s="143"/>
      <c r="Z1121" s="143"/>
      <c r="AA1121" s="143"/>
    </row>
    <row r="1122" spans="1:27" ht="22.8" x14ac:dyDescent="0.25">
      <c r="A1122" s="70">
        <f>'SlNr für Antrag §24a'!B1118</f>
        <v>54925</v>
      </c>
      <c r="B1122" s="70" t="str">
        <f>'SlNr für Antrag §24a'!C1118</f>
        <v/>
      </c>
      <c r="C1122" s="70" t="str">
        <f>IF('SlNr für Antrag §24a'!D1118&lt;&gt;"",'SlNr für Antrag §24a'!D1118,"")</f>
        <v>g</v>
      </c>
      <c r="D1122" s="70" t="str">
        <f>'SlNr für Antrag §24a'!H1118</f>
        <v>sonstige Schlämme aus der Petrochemie</v>
      </c>
      <c r="E1122" s="70" t="str">
        <f>'SlNr für Antrag §24a'!I1118</f>
        <v xml:space="preserve"> </v>
      </c>
      <c r="F1122" s="69" t="str">
        <f>IF(AND('SlNr für Antrag §24a'!S1118="x",'SlNr für Antrag §24a'!T1118="x"),'SlNr für Antrag §24a'!U1118,IF('SlNr für Antrag §24a'!S1118="x","--",IF('SlNr für Antrag §24a'!T1118="x",'SlNr für Antrag §24a'!U1118,"**")))</f>
        <v>**</v>
      </c>
      <c r="G1122" s="69" t="str">
        <f>(IF('SlNr für Antrag §24a'!AL1118&lt;&gt;"",'SlNr für Antrag §24a'!AL1118&amp;K1122,IF(K1122&lt;&gt;"",K1122,IF('SlNr für Antrag §24a'!V1118="X","?","**"))))</f>
        <v>**</v>
      </c>
      <c r="H1122" s="131"/>
      <c r="I1122" s="124"/>
      <c r="J1122" s="118">
        <f>'SlNr für Antrag §24a'!AM1118</f>
        <v>0</v>
      </c>
      <c r="K1122" s="121"/>
      <c r="L1122" s="121" t="str">
        <f>'SlNr für Antrag §24a'!AT1118</f>
        <v>Ja</v>
      </c>
      <c r="M1122" s="161" t="str">
        <f>'SlNr für Antrag §24a'!AV1118</f>
        <v>-</v>
      </c>
      <c r="N1122" s="157" t="str">
        <f>IF('SlNr für Antrag §24a'!AU1118&gt;0,"Wird auto. genehmigt!","")</f>
        <v/>
      </c>
      <c r="P1122" s="96" t="str">
        <f>'SlNr für Antrag §24a'!AP1118</f>
        <v/>
      </c>
      <c r="R1122" s="143"/>
      <c r="S1122" s="143"/>
      <c r="T1122" s="143"/>
      <c r="U1122" s="143"/>
      <c r="V1122" s="143"/>
      <c r="W1122" s="143"/>
      <c r="X1122" s="143"/>
      <c r="Y1122" s="143"/>
      <c r="Z1122" s="143"/>
      <c r="AA1122" s="143"/>
    </row>
    <row r="1123" spans="1:27" ht="22.8" x14ac:dyDescent="0.25">
      <c r="A1123" s="70">
        <f>'SlNr für Antrag §24a'!B1119</f>
        <v>54925</v>
      </c>
      <c r="B1123" s="70" t="str">
        <f>'SlNr für Antrag §24a'!C1119</f>
        <v>88</v>
      </c>
      <c r="C1123" s="70" t="str">
        <f>IF('SlNr für Antrag §24a'!D1119&lt;&gt;"",'SlNr für Antrag §24a'!D1119,"")</f>
        <v/>
      </c>
      <c r="D1123" s="70" t="str">
        <f>'SlNr für Antrag §24a'!H1119</f>
        <v>sonstige Schlämme aus der Petrochemie</v>
      </c>
      <c r="E1123" s="70" t="str">
        <f>'SlNr für Antrag §24a'!I1119</f>
        <v>ausgestuft</v>
      </c>
      <c r="F1123" s="69" t="str">
        <f>IF(AND('SlNr für Antrag §24a'!S1119="x",'SlNr für Antrag §24a'!T1119="x"),'SlNr für Antrag §24a'!U1119,IF('SlNr für Antrag §24a'!S1119="x","--",IF('SlNr für Antrag §24a'!T1119="x",'SlNr für Antrag §24a'!U1119,"**")))</f>
        <v>**</v>
      </c>
      <c r="G1123" s="69" t="str">
        <f>(IF('SlNr für Antrag §24a'!AL1119&lt;&gt;"",'SlNr für Antrag §24a'!AL1119&amp;K1123,IF(K1123&lt;&gt;"",K1123,IF('SlNr für Antrag §24a'!V1119="X","?","**"))))</f>
        <v>**</v>
      </c>
      <c r="H1123" s="131"/>
      <c r="I1123" s="124"/>
      <c r="J1123" s="118">
        <f>'SlNr für Antrag §24a'!AM1119</f>
        <v>0</v>
      </c>
      <c r="K1123" s="121"/>
      <c r="L1123" s="121" t="str">
        <f>'SlNr für Antrag §24a'!AT1119</f>
        <v>Ja</v>
      </c>
      <c r="M1123" s="161" t="str">
        <f>'SlNr für Antrag §24a'!AV1119</f>
        <v>-</v>
      </c>
      <c r="N1123" s="157" t="str">
        <f>IF('SlNr für Antrag §24a'!AU1119&gt;0,"Wird auto. genehmigt!","")</f>
        <v/>
      </c>
      <c r="P1123" s="96" t="str">
        <f>'SlNr für Antrag §24a'!AP1119</f>
        <v/>
      </c>
      <c r="R1123" s="143"/>
      <c r="S1123" s="143"/>
      <c r="T1123" s="143"/>
      <c r="U1123" s="143"/>
      <c r="V1123" s="143"/>
      <c r="W1123" s="143"/>
      <c r="X1123" s="143"/>
      <c r="Y1123" s="143"/>
      <c r="Z1123" s="143"/>
      <c r="AA1123" s="143"/>
    </row>
    <row r="1124" spans="1:27" ht="22.8" x14ac:dyDescent="0.25">
      <c r="A1124" s="70">
        <f>'SlNr für Antrag §24a'!B1120</f>
        <v>54925</v>
      </c>
      <c r="B1124" s="70" t="str">
        <f>'SlNr für Antrag §24a'!C1120</f>
        <v>91</v>
      </c>
      <c r="C1124" s="70" t="str">
        <f>IF('SlNr für Antrag §24a'!D1120&lt;&gt;"",'SlNr für Antrag §24a'!D1120,"")</f>
        <v>g</v>
      </c>
      <c r="D1124" s="70" t="str">
        <f>'SlNr für Antrag §24a'!H1120</f>
        <v>sonstige Schlämme aus der Petrochemie</v>
      </c>
      <c r="E1124" s="70" t="str">
        <f>'SlNr für Antrag §24a'!I1120</f>
        <v>verfestigt, immobilisiert oder stabilisiert</v>
      </c>
      <c r="F1124" s="69" t="str">
        <f>IF(AND('SlNr für Antrag §24a'!S1120="x",'SlNr für Antrag §24a'!T1120="x"),'SlNr für Antrag §24a'!U1120,IF('SlNr für Antrag §24a'!S1120="x","--",IF('SlNr für Antrag §24a'!T1120="x",'SlNr für Antrag §24a'!U1120,"**")))</f>
        <v>**</v>
      </c>
      <c r="G1124" s="69" t="str">
        <f>(IF('SlNr für Antrag §24a'!AL1120&lt;&gt;"",'SlNr für Antrag §24a'!AL1120&amp;K1124,IF(K1124&lt;&gt;"",K1124,IF('SlNr für Antrag §24a'!V1120="X","?","**"))))</f>
        <v>**</v>
      </c>
      <c r="H1124" s="131"/>
      <c r="I1124" s="124"/>
      <c r="J1124" s="118">
        <f>'SlNr für Antrag §24a'!AM1120</f>
        <v>0</v>
      </c>
      <c r="K1124" s="121"/>
      <c r="L1124" s="121" t="str">
        <f>'SlNr für Antrag §24a'!AT1120</f>
        <v>Ja</v>
      </c>
      <c r="M1124" s="161" t="str">
        <f>'SlNr für Antrag §24a'!AV1120</f>
        <v>-</v>
      </c>
      <c r="N1124" s="157" t="str">
        <f>IF('SlNr für Antrag §24a'!AU1120&gt;0,"Wird auto. genehmigt!","")</f>
        <v/>
      </c>
      <c r="P1124" s="96" t="str">
        <f>'SlNr für Antrag §24a'!AP1120</f>
        <v/>
      </c>
      <c r="R1124" s="143"/>
      <c r="S1124" s="143"/>
      <c r="T1124" s="143"/>
      <c r="U1124" s="143"/>
      <c r="V1124" s="143"/>
      <c r="W1124" s="143"/>
      <c r="X1124" s="143"/>
      <c r="Y1124" s="143"/>
      <c r="Z1124" s="143"/>
      <c r="AA1124" s="143"/>
    </row>
    <row r="1125" spans="1:27" x14ac:dyDescent="0.25">
      <c r="A1125" s="70">
        <f>'SlNr für Antrag §24a'!B1121</f>
        <v>54926</v>
      </c>
      <c r="B1125" s="70" t="str">
        <f>'SlNr für Antrag §24a'!C1121</f>
        <v/>
      </c>
      <c r="C1125" s="70" t="str">
        <f>IF('SlNr für Antrag §24a'!D1121&lt;&gt;"",'SlNr für Antrag §24a'!D1121,"")</f>
        <v>g</v>
      </c>
      <c r="D1125" s="70" t="str">
        <f>'SlNr für Antrag §24a'!H1121</f>
        <v>gebrauchte Ölbindematerialien</v>
      </c>
      <c r="E1125" s="70" t="str">
        <f>'SlNr für Antrag §24a'!I1121</f>
        <v xml:space="preserve"> </v>
      </c>
      <c r="F1125" s="69" t="str">
        <f>IF(AND('SlNr für Antrag §24a'!S1121="x",'SlNr für Antrag §24a'!T1121="x"),'SlNr für Antrag §24a'!U1121,IF('SlNr für Antrag §24a'!S1121="x","--",IF('SlNr für Antrag §24a'!T1121="x",'SlNr für Antrag §24a'!U1121,"**")))</f>
        <v>**</v>
      </c>
      <c r="G1125" s="69" t="str">
        <f>(IF('SlNr für Antrag §24a'!AL1121&lt;&gt;"",'SlNr für Antrag §24a'!AL1121&amp;K1125,IF(K1125&lt;&gt;"",K1125,IF('SlNr für Antrag §24a'!V1121="X","?","**"))))</f>
        <v>**</v>
      </c>
      <c r="H1125" s="131"/>
      <c r="I1125" s="124"/>
      <c r="J1125" s="118">
        <f>'SlNr für Antrag §24a'!AM1121</f>
        <v>0</v>
      </c>
      <c r="K1125" s="121"/>
      <c r="L1125" s="121" t="str">
        <f>'SlNr für Antrag §24a'!AT1121</f>
        <v>Ja</v>
      </c>
      <c r="M1125" s="161" t="str">
        <f>'SlNr für Antrag §24a'!AV1121</f>
        <v>-</v>
      </c>
      <c r="N1125" s="157" t="str">
        <f>IF('SlNr für Antrag §24a'!AU1121&gt;0,"Wird auto. genehmigt!","")</f>
        <v/>
      </c>
      <c r="P1125" s="96" t="str">
        <f>'SlNr für Antrag §24a'!AP1121</f>
        <v/>
      </c>
      <c r="R1125" s="143"/>
      <c r="S1125" s="143"/>
      <c r="T1125" s="143"/>
      <c r="U1125" s="143"/>
      <c r="V1125" s="143"/>
      <c r="W1125" s="143"/>
      <c r="X1125" s="143"/>
      <c r="Y1125" s="143"/>
      <c r="Z1125" s="143"/>
      <c r="AA1125" s="143"/>
    </row>
    <row r="1126" spans="1:27" x14ac:dyDescent="0.25">
      <c r="A1126" s="70">
        <f>'SlNr für Antrag §24a'!B1122</f>
        <v>54926</v>
      </c>
      <c r="B1126" s="70" t="str">
        <f>'SlNr für Antrag §24a'!C1122</f>
        <v>88</v>
      </c>
      <c r="C1126" s="70" t="str">
        <f>IF('SlNr für Antrag §24a'!D1122&lt;&gt;"",'SlNr für Antrag §24a'!D1122,"")</f>
        <v/>
      </c>
      <c r="D1126" s="70" t="str">
        <f>'SlNr für Antrag §24a'!H1122</f>
        <v>gebrauchte Ölbindematerialien</v>
      </c>
      <c r="E1126" s="70" t="str">
        <f>'SlNr für Antrag §24a'!I1122</f>
        <v>ausgestuft</v>
      </c>
      <c r="F1126" s="69" t="str">
        <f>IF(AND('SlNr für Antrag §24a'!S1122="x",'SlNr für Antrag §24a'!T1122="x"),'SlNr für Antrag §24a'!U1122,IF('SlNr für Antrag §24a'!S1122="x","--",IF('SlNr für Antrag §24a'!T1122="x",'SlNr für Antrag §24a'!U1122,"**")))</f>
        <v>**</v>
      </c>
      <c r="G1126" s="69" t="str">
        <f>(IF('SlNr für Antrag §24a'!AL1122&lt;&gt;"",'SlNr für Antrag §24a'!AL1122&amp;K1126,IF(K1126&lt;&gt;"",K1126,IF('SlNr für Antrag §24a'!V1122="X","?","**"))))</f>
        <v>**</v>
      </c>
      <c r="H1126" s="131"/>
      <c r="I1126" s="124"/>
      <c r="J1126" s="118">
        <f>'SlNr für Antrag §24a'!AM1122</f>
        <v>0</v>
      </c>
      <c r="K1126" s="121"/>
      <c r="L1126" s="121" t="str">
        <f>'SlNr für Antrag §24a'!AT1122</f>
        <v>Ja</v>
      </c>
      <c r="M1126" s="161" t="str">
        <f>'SlNr für Antrag §24a'!AV1122</f>
        <v>-</v>
      </c>
      <c r="N1126" s="157" t="str">
        <f>IF('SlNr für Antrag §24a'!AU1122&gt;0,"Wird auto. genehmigt!","")</f>
        <v/>
      </c>
      <c r="P1126" s="96" t="str">
        <f>'SlNr für Antrag §24a'!AP1122</f>
        <v/>
      </c>
      <c r="R1126" s="143"/>
      <c r="S1126" s="143"/>
      <c r="T1126" s="143"/>
      <c r="U1126" s="143"/>
      <c r="V1126" s="143"/>
      <c r="W1126" s="143"/>
      <c r="X1126" s="143"/>
      <c r="Y1126" s="143"/>
      <c r="Z1126" s="143"/>
      <c r="AA1126" s="143"/>
    </row>
    <row r="1127" spans="1:27" ht="22.8" x14ac:dyDescent="0.25">
      <c r="A1127" s="70">
        <f>'SlNr für Antrag §24a'!B1123</f>
        <v>54926</v>
      </c>
      <c r="B1127" s="70" t="str">
        <f>'SlNr für Antrag §24a'!C1123</f>
        <v>91</v>
      </c>
      <c r="C1127" s="70" t="str">
        <f>IF('SlNr für Antrag §24a'!D1123&lt;&gt;"",'SlNr für Antrag §24a'!D1123,"")</f>
        <v>g</v>
      </c>
      <c r="D1127" s="70" t="str">
        <f>'SlNr für Antrag §24a'!H1123</f>
        <v>gebrauchte Ölbindematerialien</v>
      </c>
      <c r="E1127" s="70" t="str">
        <f>'SlNr für Antrag §24a'!I1123</f>
        <v>verfestigt, immobilisiert oder stabilisiert</v>
      </c>
      <c r="F1127" s="69" t="str">
        <f>IF(AND('SlNr für Antrag §24a'!S1123="x",'SlNr für Antrag §24a'!T1123="x"),'SlNr für Antrag §24a'!U1123,IF('SlNr für Antrag §24a'!S1123="x","--",IF('SlNr für Antrag §24a'!T1123="x",'SlNr für Antrag §24a'!U1123,"**")))</f>
        <v>**</v>
      </c>
      <c r="G1127" s="69" t="str">
        <f>(IF('SlNr für Antrag §24a'!AL1123&lt;&gt;"",'SlNr für Antrag §24a'!AL1123&amp;K1127,IF(K1127&lt;&gt;"",K1127,IF('SlNr für Antrag §24a'!V1123="X","?","**"))))</f>
        <v>**</v>
      </c>
      <c r="H1127" s="131"/>
      <c r="I1127" s="124"/>
      <c r="J1127" s="118">
        <f>'SlNr für Antrag §24a'!AM1123</f>
        <v>0</v>
      </c>
      <c r="K1127" s="121"/>
      <c r="L1127" s="121" t="str">
        <f>'SlNr für Antrag §24a'!AT1123</f>
        <v>Ja</v>
      </c>
      <c r="M1127" s="161" t="str">
        <f>'SlNr für Antrag §24a'!AV1123</f>
        <v>-</v>
      </c>
      <c r="N1127" s="157" t="str">
        <f>IF('SlNr für Antrag §24a'!AU1123&gt;0,"Wird auto. genehmigt!","")</f>
        <v/>
      </c>
      <c r="P1127" s="96" t="str">
        <f>'SlNr für Antrag §24a'!AP1123</f>
        <v/>
      </c>
      <c r="R1127" s="143"/>
      <c r="S1127" s="143"/>
      <c r="T1127" s="143"/>
      <c r="U1127" s="143"/>
      <c r="V1127" s="143"/>
      <c r="W1127" s="143"/>
      <c r="X1127" s="143"/>
      <c r="Y1127" s="143"/>
      <c r="Z1127" s="143"/>
      <c r="AA1127" s="143"/>
    </row>
    <row r="1128" spans="1:27" ht="22.8" x14ac:dyDescent="0.25">
      <c r="A1128" s="70">
        <f>'SlNr für Antrag §24a'!B1124</f>
        <v>54928</v>
      </c>
      <c r="B1128" s="70" t="str">
        <f>'SlNr für Antrag §24a'!C1124</f>
        <v/>
      </c>
      <c r="C1128" s="70" t="str">
        <f>IF('SlNr für Antrag §24a'!D1124&lt;&gt;"",'SlNr für Antrag §24a'!D1124,"")</f>
        <v>g</v>
      </c>
      <c r="D1128" s="70" t="str">
        <f>'SlNr für Antrag §24a'!H1124</f>
        <v>gebrauchte Öl- und Luftfilter, mit gefahrenrelevanten Eigenschaften</v>
      </c>
      <c r="E1128" s="70" t="str">
        <f>'SlNr für Antrag §24a'!I1124</f>
        <v xml:space="preserve"> </v>
      </c>
      <c r="F1128" s="69" t="str">
        <f>IF(AND('SlNr für Antrag §24a'!S1124="x",'SlNr für Antrag §24a'!T1124="x"),'SlNr für Antrag §24a'!U1124,IF('SlNr für Antrag §24a'!S1124="x","--",IF('SlNr für Antrag §24a'!T1124="x",'SlNr für Antrag §24a'!U1124,"**")))</f>
        <v>**</v>
      </c>
      <c r="G1128" s="69" t="str">
        <f>(IF('SlNr für Antrag §24a'!AL1124&lt;&gt;"",'SlNr für Antrag §24a'!AL1124&amp;K1128,IF(K1128&lt;&gt;"",K1128,IF('SlNr für Antrag §24a'!V1124="X","?","**"))))</f>
        <v>**</v>
      </c>
      <c r="H1128" s="131"/>
      <c r="I1128" s="124"/>
      <c r="J1128" s="118">
        <f>'SlNr für Antrag §24a'!AM1124</f>
        <v>0</v>
      </c>
      <c r="K1128" s="121"/>
      <c r="L1128" s="121" t="str">
        <f>'SlNr für Antrag §24a'!AT1124</f>
        <v>Ja</v>
      </c>
      <c r="M1128" s="161" t="str">
        <f>'SlNr für Antrag §24a'!AV1124</f>
        <v>-</v>
      </c>
      <c r="N1128" s="157" t="str">
        <f>IF('SlNr für Antrag §24a'!AU1124&gt;0,"Wird auto. genehmigt!","")</f>
        <v/>
      </c>
      <c r="P1128" s="96" t="str">
        <f>'SlNr für Antrag §24a'!AP1124</f>
        <v/>
      </c>
      <c r="R1128" s="143"/>
      <c r="S1128" s="143"/>
      <c r="T1128" s="143"/>
      <c r="U1128" s="143"/>
      <c r="V1128" s="143"/>
      <c r="W1128" s="143"/>
      <c r="X1128" s="143"/>
      <c r="Y1128" s="143"/>
      <c r="Z1128" s="143"/>
      <c r="AA1128" s="143"/>
    </row>
    <row r="1129" spans="1:27" x14ac:dyDescent="0.25">
      <c r="A1129" s="70">
        <f>'SlNr für Antrag §24a'!B1125</f>
        <v>54929</v>
      </c>
      <c r="B1129" s="70" t="str">
        <f>'SlNr für Antrag §24a'!C1125</f>
        <v/>
      </c>
      <c r="C1129" s="70" t="str">
        <f>IF('SlNr für Antrag §24a'!D1125&lt;&gt;"",'SlNr für Antrag §24a'!D1125,"")</f>
        <v>g</v>
      </c>
      <c r="D1129" s="70" t="str">
        <f>'SlNr für Antrag §24a'!H1125</f>
        <v>gebrauchte Ölgebinde</v>
      </c>
      <c r="E1129" s="70" t="str">
        <f>'SlNr für Antrag §24a'!I1125</f>
        <v xml:space="preserve"> </v>
      </c>
      <c r="F1129" s="69" t="str">
        <f>IF(AND('SlNr für Antrag §24a'!S1125="x",'SlNr für Antrag §24a'!T1125="x"),'SlNr für Antrag §24a'!U1125,IF('SlNr für Antrag §24a'!S1125="x","--",IF('SlNr für Antrag §24a'!T1125="x",'SlNr für Antrag §24a'!U1125,"**")))</f>
        <v>**</v>
      </c>
      <c r="G1129" s="69" t="str">
        <f>(IF('SlNr für Antrag §24a'!AL1125&lt;&gt;"",'SlNr für Antrag §24a'!AL1125&amp;K1129,IF(K1129&lt;&gt;"",K1129,IF('SlNr für Antrag §24a'!V1125="X","?","**"))))</f>
        <v>**</v>
      </c>
      <c r="H1129" s="131"/>
      <c r="I1129" s="124"/>
      <c r="J1129" s="118">
        <f>'SlNr für Antrag §24a'!AM1125</f>
        <v>0</v>
      </c>
      <c r="K1129" s="121"/>
      <c r="L1129" s="121" t="str">
        <f>'SlNr für Antrag §24a'!AT1125</f>
        <v>Ja</v>
      </c>
      <c r="M1129" s="161" t="str">
        <f>'SlNr für Antrag §24a'!AV1125</f>
        <v>-</v>
      </c>
      <c r="N1129" s="157" t="str">
        <f>IF('SlNr für Antrag §24a'!AU1125&gt;0,"Wird auto. genehmigt!","")</f>
        <v/>
      </c>
      <c r="P1129" s="96" t="str">
        <f>'SlNr für Antrag §24a'!AP1125</f>
        <v/>
      </c>
      <c r="R1129" s="143"/>
      <c r="S1129" s="143"/>
      <c r="T1129" s="143"/>
      <c r="U1129" s="143"/>
      <c r="V1129" s="143"/>
      <c r="W1129" s="143"/>
      <c r="X1129" s="143"/>
      <c r="Y1129" s="143"/>
      <c r="Z1129" s="143"/>
      <c r="AA1129" s="143"/>
    </row>
    <row r="1130" spans="1:27" x14ac:dyDescent="0.25">
      <c r="A1130" s="70">
        <f>'SlNr für Antrag §24a'!B1126</f>
        <v>54929</v>
      </c>
      <c r="B1130" s="70" t="str">
        <f>'SlNr für Antrag §24a'!C1126</f>
        <v>88</v>
      </c>
      <c r="C1130" s="70" t="str">
        <f>IF('SlNr für Antrag §24a'!D1126&lt;&gt;"",'SlNr für Antrag §24a'!D1126,"")</f>
        <v/>
      </c>
      <c r="D1130" s="70" t="str">
        <f>'SlNr für Antrag §24a'!H1126</f>
        <v>gebrauchte Ölgebinde</v>
      </c>
      <c r="E1130" s="70" t="str">
        <f>'SlNr für Antrag §24a'!I1126</f>
        <v>ausgestuft</v>
      </c>
      <c r="F1130" s="69" t="str">
        <f>IF(AND('SlNr für Antrag §24a'!S1126="x",'SlNr für Antrag §24a'!T1126="x"),'SlNr für Antrag §24a'!U1126,IF('SlNr für Antrag §24a'!S1126="x","--",IF('SlNr für Antrag §24a'!T1126="x",'SlNr für Antrag §24a'!U1126,"**")))</f>
        <v>**</v>
      </c>
      <c r="G1130" s="69" t="str">
        <f>(IF('SlNr für Antrag §24a'!AL1126&lt;&gt;"",'SlNr für Antrag §24a'!AL1126&amp;K1130,IF(K1130&lt;&gt;"",K1130,IF('SlNr für Antrag §24a'!V1126="X","?","**"))))</f>
        <v>**</v>
      </c>
      <c r="H1130" s="131"/>
      <c r="I1130" s="124"/>
      <c r="J1130" s="118">
        <f>'SlNr für Antrag §24a'!AM1126</f>
        <v>0</v>
      </c>
      <c r="K1130" s="121"/>
      <c r="L1130" s="121" t="str">
        <f>'SlNr für Antrag §24a'!AT1126</f>
        <v>Ja</v>
      </c>
      <c r="M1130" s="161" t="str">
        <f>'SlNr für Antrag §24a'!AV1126</f>
        <v>-</v>
      </c>
      <c r="N1130" s="157" t="str">
        <f>IF('SlNr für Antrag §24a'!AU1126&gt;0,"Wird auto. genehmigt!","")</f>
        <v/>
      </c>
      <c r="P1130" s="96" t="str">
        <f>'SlNr für Antrag §24a'!AP1126</f>
        <v/>
      </c>
      <c r="R1130" s="143"/>
      <c r="S1130" s="143"/>
      <c r="T1130" s="143"/>
      <c r="U1130" s="143"/>
      <c r="V1130" s="143"/>
      <c r="W1130" s="143"/>
      <c r="X1130" s="143"/>
      <c r="Y1130" s="143"/>
      <c r="Z1130" s="143"/>
      <c r="AA1130" s="143"/>
    </row>
    <row r="1131" spans="1:27" ht="34.200000000000003" x14ac:dyDescent="0.25">
      <c r="A1131" s="70">
        <f>'SlNr für Antrag §24a'!B1127</f>
        <v>54930</v>
      </c>
      <c r="B1131" s="70" t="str">
        <f>'SlNr für Antrag §24a'!C1127</f>
        <v/>
      </c>
      <c r="C1131" s="70" t="str">
        <f>IF('SlNr für Antrag §24a'!D1127&lt;&gt;"",'SlNr für Antrag §24a'!D1127,"")</f>
        <v>g</v>
      </c>
      <c r="D1131" s="70" t="str">
        <f>'SlNr für Antrag §24a'!H1127</f>
        <v>feste fett- und ölverschmutzte Betriebsmittel (Werkstätten-, Industrie- und Tankstellenabfälle)</v>
      </c>
      <c r="E1131" s="70" t="str">
        <f>'SlNr für Antrag §24a'!I1127</f>
        <v xml:space="preserve"> </v>
      </c>
      <c r="F1131" s="69" t="str">
        <f>IF(AND('SlNr für Antrag §24a'!S1127="x",'SlNr für Antrag §24a'!T1127="x"),'SlNr für Antrag §24a'!U1127,IF('SlNr für Antrag §24a'!S1127="x","--",IF('SlNr für Antrag §24a'!T1127="x",'SlNr für Antrag §24a'!U1127,"**")))</f>
        <v>**</v>
      </c>
      <c r="G1131" s="69" t="str">
        <f>(IF('SlNr für Antrag §24a'!AL1127&lt;&gt;"",'SlNr für Antrag §24a'!AL1127&amp;K1131,IF(K1131&lt;&gt;"",K1131,IF('SlNr für Antrag §24a'!V1127="X","?","**"))))</f>
        <v>**</v>
      </c>
      <c r="H1131" s="131"/>
      <c r="I1131" s="124"/>
      <c r="J1131" s="118">
        <f>'SlNr für Antrag §24a'!AM1127</f>
        <v>0</v>
      </c>
      <c r="K1131" s="121"/>
      <c r="L1131" s="121" t="str">
        <f>'SlNr für Antrag §24a'!AT1127</f>
        <v>Ja</v>
      </c>
      <c r="M1131" s="161" t="str">
        <f>'SlNr für Antrag §24a'!AV1127</f>
        <v>-</v>
      </c>
      <c r="N1131" s="157" t="str">
        <f>IF('SlNr für Antrag §24a'!AU1127&gt;0,"Wird auto. genehmigt!","")</f>
        <v/>
      </c>
      <c r="P1131" s="96" t="str">
        <f>'SlNr für Antrag §24a'!AP1127</f>
        <v/>
      </c>
      <c r="R1131" s="143"/>
      <c r="S1131" s="143"/>
      <c r="T1131" s="143"/>
      <c r="U1131" s="143"/>
      <c r="V1131" s="143"/>
      <c r="W1131" s="143"/>
      <c r="X1131" s="143"/>
      <c r="Y1131" s="143"/>
      <c r="Z1131" s="143"/>
      <c r="AA1131" s="143"/>
    </row>
    <row r="1132" spans="1:27" ht="34.200000000000003" x14ac:dyDescent="0.25">
      <c r="A1132" s="70">
        <f>'SlNr für Antrag §24a'!B1128</f>
        <v>54930</v>
      </c>
      <c r="B1132" s="70" t="str">
        <f>'SlNr für Antrag §24a'!C1128</f>
        <v>88</v>
      </c>
      <c r="C1132" s="70" t="str">
        <f>IF('SlNr für Antrag §24a'!D1128&lt;&gt;"",'SlNr für Antrag §24a'!D1128,"")</f>
        <v/>
      </c>
      <c r="D1132" s="70" t="str">
        <f>'SlNr für Antrag §24a'!H1128</f>
        <v>feste fett- und ölverschmutzte Betriebsmittel (Werkstätten-, Industrie- und Tankstellenabfälle)</v>
      </c>
      <c r="E1132" s="70" t="str">
        <f>'SlNr für Antrag §24a'!I1128</f>
        <v>ausgestuft</v>
      </c>
      <c r="F1132" s="69" t="str">
        <f>IF(AND('SlNr für Antrag §24a'!S1128="x",'SlNr für Antrag §24a'!T1128="x"),'SlNr für Antrag §24a'!U1128,IF('SlNr für Antrag §24a'!S1128="x","--",IF('SlNr für Antrag §24a'!T1128="x",'SlNr für Antrag §24a'!U1128,"**")))</f>
        <v>**</v>
      </c>
      <c r="G1132" s="69" t="str">
        <f>(IF('SlNr für Antrag §24a'!AL1128&lt;&gt;"",'SlNr für Antrag §24a'!AL1128&amp;K1132,IF(K1132&lt;&gt;"",K1132,IF('SlNr für Antrag §24a'!V1128="X","?","**"))))</f>
        <v>**</v>
      </c>
      <c r="H1132" s="131"/>
      <c r="I1132" s="124"/>
      <c r="J1132" s="118">
        <f>'SlNr für Antrag §24a'!AM1128</f>
        <v>0</v>
      </c>
      <c r="K1132" s="121"/>
      <c r="L1132" s="121" t="str">
        <f>'SlNr für Antrag §24a'!AT1128</f>
        <v>Ja</v>
      </c>
      <c r="M1132" s="161" t="str">
        <f>'SlNr für Antrag §24a'!AV1128</f>
        <v>-</v>
      </c>
      <c r="N1132" s="157" t="str">
        <f>IF('SlNr für Antrag §24a'!AU1128&gt;0,"Wird auto. genehmigt!","")</f>
        <v/>
      </c>
      <c r="P1132" s="96" t="str">
        <f>'SlNr für Antrag §24a'!AP1128</f>
        <v/>
      </c>
      <c r="R1132" s="143"/>
      <c r="S1132" s="143"/>
      <c r="T1132" s="143"/>
      <c r="U1132" s="143"/>
      <c r="V1132" s="143"/>
      <c r="W1132" s="143"/>
      <c r="X1132" s="143"/>
      <c r="Y1132" s="143"/>
      <c r="Z1132" s="143"/>
      <c r="AA1132" s="143"/>
    </row>
    <row r="1133" spans="1:27" x14ac:dyDescent="0.25">
      <c r="A1133" s="70">
        <f>'SlNr für Antrag §24a'!B1129</f>
        <v>54932</v>
      </c>
      <c r="B1133" s="70" t="str">
        <f>'SlNr für Antrag §24a'!C1129</f>
        <v/>
      </c>
      <c r="C1133" s="70" t="str">
        <f>IF('SlNr für Antrag §24a'!D1129&lt;&gt;"",'SlNr für Antrag §24a'!D1129,"")</f>
        <v>g</v>
      </c>
      <c r="D1133" s="70" t="str">
        <f>'SlNr für Antrag §24a'!H1129</f>
        <v>Kältemittel auf Mineralölbasis</v>
      </c>
      <c r="E1133" s="70" t="str">
        <f>'SlNr für Antrag §24a'!I1129</f>
        <v xml:space="preserve"> </v>
      </c>
      <c r="F1133" s="69" t="str">
        <f>IF(AND('SlNr für Antrag §24a'!S1129="x",'SlNr für Antrag §24a'!T1129="x"),'SlNr für Antrag §24a'!U1129,IF('SlNr für Antrag §24a'!S1129="x","--",IF('SlNr für Antrag §24a'!T1129="x",'SlNr für Antrag §24a'!U1129,"**")))</f>
        <v>**</v>
      </c>
      <c r="G1133" s="69" t="str">
        <f>(IF('SlNr für Antrag §24a'!AL1129&lt;&gt;"",'SlNr für Antrag §24a'!AL1129&amp;K1133,IF(K1133&lt;&gt;"",K1133,IF('SlNr für Antrag §24a'!V1129="X","?","**"))))</f>
        <v>**</v>
      </c>
      <c r="H1133" s="131"/>
      <c r="I1133" s="124"/>
      <c r="J1133" s="118">
        <f>'SlNr für Antrag §24a'!AM1129</f>
        <v>0</v>
      </c>
      <c r="K1133" s="121"/>
      <c r="L1133" s="121" t="str">
        <f>'SlNr für Antrag §24a'!AT1129</f>
        <v>Ja</v>
      </c>
      <c r="M1133" s="161" t="str">
        <f>'SlNr für Antrag §24a'!AV1129</f>
        <v>-</v>
      </c>
      <c r="N1133" s="157" t="str">
        <f>IF('SlNr für Antrag §24a'!AU1129&gt;0,"Wird auto. genehmigt!","")</f>
        <v/>
      </c>
      <c r="P1133" s="96" t="str">
        <f>'SlNr für Antrag §24a'!AP1129</f>
        <v/>
      </c>
      <c r="R1133" s="143"/>
      <c r="S1133" s="143"/>
      <c r="T1133" s="143"/>
      <c r="U1133" s="143"/>
      <c r="V1133" s="143"/>
      <c r="W1133" s="143"/>
      <c r="X1133" s="143"/>
      <c r="Y1133" s="143"/>
      <c r="Z1133" s="143"/>
      <c r="AA1133" s="143"/>
    </row>
    <row r="1134" spans="1:27" x14ac:dyDescent="0.25">
      <c r="A1134" s="70">
        <f>'SlNr für Antrag §24a'!B1130</f>
        <v>54932</v>
      </c>
      <c r="B1134" s="70" t="str">
        <f>'SlNr für Antrag §24a'!C1130</f>
        <v>88</v>
      </c>
      <c r="C1134" s="70" t="str">
        <f>IF('SlNr für Antrag §24a'!D1130&lt;&gt;"",'SlNr für Antrag §24a'!D1130,"")</f>
        <v/>
      </c>
      <c r="D1134" s="70" t="str">
        <f>'SlNr für Antrag §24a'!H1130</f>
        <v>Kältemittel auf Mineralölbasis</v>
      </c>
      <c r="E1134" s="70" t="str">
        <f>'SlNr für Antrag §24a'!I1130</f>
        <v>ausgestuft</v>
      </c>
      <c r="F1134" s="69" t="str">
        <f>IF(AND('SlNr für Antrag §24a'!S1130="x",'SlNr für Antrag §24a'!T1130="x"),'SlNr für Antrag §24a'!U1130,IF('SlNr für Antrag §24a'!S1130="x","--",IF('SlNr für Antrag §24a'!T1130="x",'SlNr für Antrag §24a'!U1130,"**")))</f>
        <v>**</v>
      </c>
      <c r="G1134" s="69" t="str">
        <f>(IF('SlNr für Antrag §24a'!AL1130&lt;&gt;"",'SlNr für Antrag §24a'!AL1130&amp;K1134,IF(K1134&lt;&gt;"",K1134,IF('SlNr für Antrag §24a'!V1130="X","?","**"))))</f>
        <v>**</v>
      </c>
      <c r="H1134" s="131"/>
      <c r="I1134" s="124"/>
      <c r="J1134" s="118">
        <f>'SlNr für Antrag §24a'!AM1130</f>
        <v>0</v>
      </c>
      <c r="K1134" s="121"/>
      <c r="L1134" s="121" t="str">
        <f>'SlNr für Antrag §24a'!AT1130</f>
        <v>Ja</v>
      </c>
      <c r="M1134" s="161" t="str">
        <f>'SlNr für Antrag §24a'!AV1130</f>
        <v>-</v>
      </c>
      <c r="N1134" s="157" t="str">
        <f>IF('SlNr für Antrag §24a'!AU1130&gt;0,"Wird auto. genehmigt!","")</f>
        <v/>
      </c>
      <c r="P1134" s="96" t="str">
        <f>'SlNr für Antrag §24a'!AP1130</f>
        <v/>
      </c>
      <c r="R1134" s="143"/>
      <c r="S1134" s="143"/>
      <c r="T1134" s="143"/>
      <c r="U1134" s="143"/>
      <c r="V1134" s="143"/>
      <c r="W1134" s="143"/>
      <c r="X1134" s="143"/>
      <c r="Y1134" s="143"/>
      <c r="Z1134" s="143"/>
      <c r="AA1134" s="143"/>
    </row>
    <row r="1135" spans="1:27" ht="22.8" x14ac:dyDescent="0.25">
      <c r="A1135" s="70">
        <f>'SlNr für Antrag §24a'!B1131</f>
        <v>54933</v>
      </c>
      <c r="B1135" s="70" t="str">
        <f>'SlNr für Antrag §24a'!C1131</f>
        <v/>
      </c>
      <c r="C1135" s="70" t="str">
        <f>IF('SlNr für Antrag §24a'!D1131&lt;&gt;"",'SlNr für Antrag §24a'!D1131,"")</f>
        <v/>
      </c>
      <c r="D1135" s="70" t="str">
        <f>'SlNr für Antrag §24a'!H1131</f>
        <v>gebrauchte Luftfilter (nicht ölverunreinigt)</v>
      </c>
      <c r="E1135" s="70" t="str">
        <f>'SlNr für Antrag §24a'!I1131</f>
        <v xml:space="preserve"> </v>
      </c>
      <c r="F1135" s="69" t="str">
        <f>IF(AND('SlNr für Antrag §24a'!S1131="x",'SlNr für Antrag §24a'!T1131="x"),'SlNr für Antrag §24a'!U1131,IF('SlNr für Antrag §24a'!S1131="x","--",IF('SlNr für Antrag §24a'!T1131="x",'SlNr für Antrag §24a'!U1131,"**")))</f>
        <v>--</v>
      </c>
      <c r="G1135" s="69" t="str">
        <f>(IF('SlNr für Antrag §24a'!AL1131&lt;&gt;"",'SlNr für Antrag §24a'!AL1131&amp;K1135,IF(K1135&lt;&gt;"",K1135,IF('SlNr für Antrag §24a'!V1131="X","?","**"))))</f>
        <v>**</v>
      </c>
      <c r="H1135" s="131"/>
      <c r="I1135" s="124"/>
      <c r="J1135" s="118">
        <f>'SlNr für Antrag §24a'!AM1131</f>
        <v>0</v>
      </c>
      <c r="K1135" s="121"/>
      <c r="L1135" s="121" t="str">
        <f>'SlNr für Antrag §24a'!AT1131</f>
        <v>Nein</v>
      </c>
      <c r="M1135" s="161" t="str">
        <f>'SlNr für Antrag §24a'!AV1131</f>
        <v>-</v>
      </c>
      <c r="N1135" s="157" t="str">
        <f>IF('SlNr für Antrag §24a'!AU1131&gt;0,"Wird auto. genehmigt!","")</f>
        <v/>
      </c>
      <c r="P1135" s="96" t="str">
        <f>'SlNr für Antrag §24a'!AP1131</f>
        <v>X</v>
      </c>
      <c r="R1135" s="143"/>
      <c r="S1135" s="143"/>
      <c r="T1135" s="143"/>
      <c r="U1135" s="143"/>
      <c r="V1135" s="143"/>
      <c r="W1135" s="143"/>
      <c r="X1135" s="143"/>
      <c r="Y1135" s="143"/>
      <c r="Z1135" s="143"/>
      <c r="AA1135" s="143"/>
    </row>
    <row r="1136" spans="1:27" x14ac:dyDescent="0.25">
      <c r="A1136" s="70">
        <f>'SlNr für Antrag §24a'!B1132</f>
        <v>55201</v>
      </c>
      <c r="B1136" s="70" t="str">
        <f>'SlNr für Antrag §24a'!C1132</f>
        <v/>
      </c>
      <c r="C1136" s="70" t="str">
        <f>IF('SlNr für Antrag §24a'!D1132&lt;&gt;"",'SlNr für Antrag §24a'!D1132,"")</f>
        <v>g</v>
      </c>
      <c r="D1136" s="70" t="str">
        <f>'SlNr für Antrag §24a'!H1132</f>
        <v>1,2-Dichlorethan (Ethylenchlorid)</v>
      </c>
      <c r="E1136" s="70" t="str">
        <f>'SlNr für Antrag §24a'!I1132</f>
        <v xml:space="preserve"> </v>
      </c>
      <c r="F1136" s="69" t="str">
        <f>IF(AND('SlNr für Antrag §24a'!S1132="x",'SlNr für Antrag §24a'!T1132="x"),'SlNr für Antrag §24a'!U1132,IF('SlNr für Antrag §24a'!S1132="x","--",IF('SlNr für Antrag §24a'!T1132="x",'SlNr für Antrag §24a'!U1132,"**")))</f>
        <v>**</v>
      </c>
      <c r="G1136" s="69" t="str">
        <f>(IF('SlNr für Antrag §24a'!AL1132&lt;&gt;"",'SlNr für Antrag §24a'!AL1132&amp;K1136,IF(K1136&lt;&gt;"",K1136,IF('SlNr für Antrag §24a'!V1132="X","?","**"))))</f>
        <v>**</v>
      </c>
      <c r="H1136" s="131"/>
      <c r="I1136" s="124"/>
      <c r="J1136" s="118">
        <f>'SlNr für Antrag §24a'!AM1132</f>
        <v>0</v>
      </c>
      <c r="K1136" s="121"/>
      <c r="L1136" s="121" t="str">
        <f>'SlNr für Antrag §24a'!AT1132</f>
        <v>Ja</v>
      </c>
      <c r="M1136" s="161" t="str">
        <f>'SlNr für Antrag §24a'!AV1132</f>
        <v>-</v>
      </c>
      <c r="N1136" s="157" t="str">
        <f>IF('SlNr für Antrag §24a'!AU1132&gt;0,"Wird auto. genehmigt!","")</f>
        <v/>
      </c>
      <c r="P1136" s="96" t="str">
        <f>'SlNr für Antrag §24a'!AP1132</f>
        <v/>
      </c>
      <c r="R1136" s="143"/>
      <c r="S1136" s="143"/>
      <c r="T1136" s="143"/>
      <c r="U1136" s="143"/>
      <c r="V1136" s="143"/>
      <c r="W1136" s="143"/>
      <c r="X1136" s="143"/>
      <c r="Y1136" s="143"/>
      <c r="Z1136" s="143"/>
      <c r="AA1136" s="143"/>
    </row>
    <row r="1137" spans="1:27" x14ac:dyDescent="0.25">
      <c r="A1137" s="70">
        <f>'SlNr für Antrag §24a'!B1133</f>
        <v>55202</v>
      </c>
      <c r="B1137" s="70" t="str">
        <f>'SlNr für Antrag §24a'!C1133</f>
        <v/>
      </c>
      <c r="C1137" s="70" t="str">
        <f>IF('SlNr für Antrag §24a'!D1133&lt;&gt;"",'SlNr für Antrag §24a'!D1133,"")</f>
        <v>g</v>
      </c>
      <c r="D1137" s="70" t="str">
        <f>'SlNr für Antrag §24a'!H1133</f>
        <v>Chlorbenzole</v>
      </c>
      <c r="E1137" s="70" t="str">
        <f>'SlNr für Antrag §24a'!I1133</f>
        <v xml:space="preserve"> </v>
      </c>
      <c r="F1137" s="69" t="str">
        <f>IF(AND('SlNr für Antrag §24a'!S1133="x",'SlNr für Antrag §24a'!T1133="x"),'SlNr für Antrag §24a'!U1133,IF('SlNr für Antrag §24a'!S1133="x","--",IF('SlNr für Antrag §24a'!T1133="x",'SlNr für Antrag §24a'!U1133,"**")))</f>
        <v>**</v>
      </c>
      <c r="G1137" s="69" t="str">
        <f>(IF('SlNr für Antrag §24a'!AL1133&lt;&gt;"",'SlNr für Antrag §24a'!AL1133&amp;K1137,IF(K1137&lt;&gt;"",K1137,IF('SlNr für Antrag §24a'!V1133="X","?","**"))))</f>
        <v>**</v>
      </c>
      <c r="H1137" s="131"/>
      <c r="I1137" s="124"/>
      <c r="J1137" s="118">
        <f>'SlNr für Antrag §24a'!AM1133</f>
        <v>0</v>
      </c>
      <c r="K1137" s="121"/>
      <c r="L1137" s="121" t="str">
        <f>'SlNr für Antrag §24a'!AT1133</f>
        <v>Ja</v>
      </c>
      <c r="M1137" s="161" t="str">
        <f>'SlNr für Antrag §24a'!AV1133</f>
        <v>-</v>
      </c>
      <c r="N1137" s="157" t="str">
        <f>IF('SlNr für Antrag §24a'!AU1133&gt;0,"Wird auto. genehmigt!","")</f>
        <v/>
      </c>
      <c r="P1137" s="96" t="str">
        <f>'SlNr für Antrag §24a'!AP1133</f>
        <v/>
      </c>
      <c r="R1137" s="143"/>
      <c r="S1137" s="143"/>
      <c r="T1137" s="143"/>
      <c r="U1137" s="143"/>
      <c r="V1137" s="143"/>
      <c r="W1137" s="143"/>
      <c r="X1137" s="143"/>
      <c r="Y1137" s="143"/>
      <c r="Z1137" s="143"/>
      <c r="AA1137" s="143"/>
    </row>
    <row r="1138" spans="1:27" x14ac:dyDescent="0.25">
      <c r="A1138" s="70">
        <f>'SlNr für Antrag §24a'!B1134</f>
        <v>55203</v>
      </c>
      <c r="B1138" s="70" t="str">
        <f>'SlNr für Antrag §24a'!C1134</f>
        <v/>
      </c>
      <c r="C1138" s="70" t="str">
        <f>IF('SlNr für Antrag §24a'!D1134&lt;&gt;"",'SlNr für Antrag §24a'!D1134,"")</f>
        <v>g</v>
      </c>
      <c r="D1138" s="70" t="str">
        <f>'SlNr für Antrag §24a'!H1134</f>
        <v>Trichlormethan (Chloroform)</v>
      </c>
      <c r="E1138" s="70" t="str">
        <f>'SlNr für Antrag §24a'!I1134</f>
        <v xml:space="preserve"> </v>
      </c>
      <c r="F1138" s="69" t="str">
        <f>IF(AND('SlNr für Antrag §24a'!S1134="x",'SlNr für Antrag §24a'!T1134="x"),'SlNr für Antrag §24a'!U1134,IF('SlNr für Antrag §24a'!S1134="x","--",IF('SlNr für Antrag §24a'!T1134="x",'SlNr für Antrag §24a'!U1134,"**")))</f>
        <v>**</v>
      </c>
      <c r="G1138" s="69" t="str">
        <f>(IF('SlNr für Antrag §24a'!AL1134&lt;&gt;"",'SlNr für Antrag §24a'!AL1134&amp;K1138,IF(K1138&lt;&gt;"",K1138,IF('SlNr für Antrag §24a'!V1134="X","?","**"))))</f>
        <v>**</v>
      </c>
      <c r="H1138" s="131"/>
      <c r="I1138" s="124"/>
      <c r="J1138" s="118">
        <f>'SlNr für Antrag §24a'!AM1134</f>
        <v>0</v>
      </c>
      <c r="K1138" s="121"/>
      <c r="L1138" s="121" t="str">
        <f>'SlNr für Antrag §24a'!AT1134</f>
        <v>Ja</v>
      </c>
      <c r="M1138" s="161" t="str">
        <f>'SlNr für Antrag §24a'!AV1134</f>
        <v>-</v>
      </c>
      <c r="N1138" s="157" t="str">
        <f>IF('SlNr für Antrag §24a'!AU1134&gt;0,"Wird auto. genehmigt!","")</f>
        <v/>
      </c>
      <c r="P1138" s="96" t="str">
        <f>'SlNr für Antrag §24a'!AP1134</f>
        <v/>
      </c>
      <c r="R1138" s="143"/>
      <c r="S1138" s="143"/>
      <c r="T1138" s="143"/>
      <c r="U1138" s="143"/>
      <c r="V1138" s="143"/>
      <c r="W1138" s="143"/>
      <c r="X1138" s="143"/>
      <c r="Y1138" s="143"/>
      <c r="Z1138" s="143"/>
      <c r="AA1138" s="143"/>
    </row>
    <row r="1139" spans="1:27" ht="22.8" x14ac:dyDescent="0.25">
      <c r="A1139" s="70">
        <f>'SlNr für Antrag §24a'!B1135</f>
        <v>55205</v>
      </c>
      <c r="B1139" s="70" t="str">
        <f>'SlNr für Antrag §24a'!C1135</f>
        <v/>
      </c>
      <c r="C1139" s="70" t="str">
        <f>IF('SlNr für Antrag §24a'!D1135&lt;&gt;"",'SlNr für Antrag §24a'!D1135,"")</f>
        <v>g</v>
      </c>
      <c r="D1139" s="70" t="str">
        <f>'SlNr für Antrag §24a'!H1135</f>
        <v>fluor(chlor)kohlenwasserstoffhaltige Kälte-, Treib- und Lösemittel</v>
      </c>
      <c r="E1139" s="70" t="str">
        <f>'SlNr für Antrag §24a'!I1135</f>
        <v xml:space="preserve"> </v>
      </c>
      <c r="F1139" s="69" t="str">
        <f>IF(AND('SlNr für Antrag §24a'!S1135="x",'SlNr für Antrag §24a'!T1135="x"),'SlNr für Antrag §24a'!U1135,IF('SlNr für Antrag §24a'!S1135="x","--",IF('SlNr für Antrag §24a'!T1135="x",'SlNr für Antrag §24a'!U1135,"**")))</f>
        <v>**</v>
      </c>
      <c r="G1139" s="69" t="str">
        <f>(IF('SlNr für Antrag §24a'!AL1135&lt;&gt;"",'SlNr für Antrag §24a'!AL1135&amp;K1139,IF(K1139&lt;&gt;"",K1139,IF('SlNr für Antrag §24a'!V1135="X","?","**"))))</f>
        <v>**</v>
      </c>
      <c r="H1139" s="131"/>
      <c r="I1139" s="124"/>
      <c r="J1139" s="118">
        <f>'SlNr für Antrag §24a'!AM1135</f>
        <v>0</v>
      </c>
      <c r="K1139" s="121"/>
      <c r="L1139" s="121" t="str">
        <f>'SlNr für Antrag §24a'!AT1135</f>
        <v>Ja</v>
      </c>
      <c r="M1139" s="161" t="str">
        <f>'SlNr für Antrag §24a'!AV1135</f>
        <v>-</v>
      </c>
      <c r="N1139" s="157" t="str">
        <f>IF('SlNr für Antrag §24a'!AU1135&gt;0,"Wird auto. genehmigt!","")</f>
        <v/>
      </c>
      <c r="P1139" s="96" t="str">
        <f>'SlNr für Antrag §24a'!AP1135</f>
        <v/>
      </c>
      <c r="R1139" s="143"/>
      <c r="S1139" s="143"/>
      <c r="T1139" s="143"/>
      <c r="U1139" s="143"/>
      <c r="V1139" s="143"/>
      <c r="W1139" s="143"/>
      <c r="X1139" s="143"/>
      <c r="Y1139" s="143"/>
      <c r="Z1139" s="143"/>
      <c r="AA1139" s="143"/>
    </row>
    <row r="1140" spans="1:27" x14ac:dyDescent="0.25">
      <c r="A1140" s="70">
        <f>'SlNr für Antrag §24a'!B1136</f>
        <v>55206</v>
      </c>
      <c r="B1140" s="70" t="str">
        <f>'SlNr für Antrag §24a'!C1136</f>
        <v/>
      </c>
      <c r="C1140" s="70" t="str">
        <f>IF('SlNr für Antrag §24a'!D1136&lt;&gt;"",'SlNr für Antrag §24a'!D1136,"")</f>
        <v>g</v>
      </c>
      <c r="D1140" s="70" t="str">
        <f>'SlNr für Antrag §24a'!H1136</f>
        <v>Dichlormethan (Methylenchlorid)</v>
      </c>
      <c r="E1140" s="70" t="str">
        <f>'SlNr für Antrag §24a'!I1136</f>
        <v xml:space="preserve"> </v>
      </c>
      <c r="F1140" s="69" t="str">
        <f>IF(AND('SlNr für Antrag §24a'!S1136="x",'SlNr für Antrag §24a'!T1136="x"),'SlNr für Antrag §24a'!U1136,IF('SlNr für Antrag §24a'!S1136="x","--",IF('SlNr für Antrag §24a'!T1136="x",'SlNr für Antrag §24a'!U1136,"**")))</f>
        <v>**</v>
      </c>
      <c r="G1140" s="69" t="str">
        <f>(IF('SlNr für Antrag §24a'!AL1136&lt;&gt;"",'SlNr für Antrag §24a'!AL1136&amp;K1140,IF(K1140&lt;&gt;"",K1140,IF('SlNr für Antrag §24a'!V1136="X","?","**"))))</f>
        <v>**</v>
      </c>
      <c r="H1140" s="131"/>
      <c r="I1140" s="124"/>
      <c r="J1140" s="118">
        <f>'SlNr für Antrag §24a'!AM1136</f>
        <v>0</v>
      </c>
      <c r="K1140" s="121"/>
      <c r="L1140" s="121" t="str">
        <f>'SlNr für Antrag §24a'!AT1136</f>
        <v>Ja</v>
      </c>
      <c r="M1140" s="161" t="str">
        <f>'SlNr für Antrag §24a'!AV1136</f>
        <v>-</v>
      </c>
      <c r="N1140" s="157" t="str">
        <f>IF('SlNr für Antrag §24a'!AU1136&gt;0,"Wird auto. genehmigt!","")</f>
        <v/>
      </c>
      <c r="P1140" s="96" t="str">
        <f>'SlNr für Antrag §24a'!AP1136</f>
        <v/>
      </c>
      <c r="R1140" s="143"/>
      <c r="S1140" s="143"/>
      <c r="T1140" s="143"/>
      <c r="U1140" s="143"/>
      <c r="V1140" s="143"/>
      <c r="W1140" s="143"/>
      <c r="X1140" s="143"/>
      <c r="Y1140" s="143"/>
      <c r="Z1140" s="143"/>
      <c r="AA1140" s="143"/>
    </row>
    <row r="1141" spans="1:27" x14ac:dyDescent="0.25">
      <c r="A1141" s="70">
        <f>'SlNr für Antrag §24a'!B1137</f>
        <v>55207</v>
      </c>
      <c r="B1141" s="70" t="str">
        <f>'SlNr für Antrag §24a'!C1137</f>
        <v/>
      </c>
      <c r="C1141" s="70" t="str">
        <f>IF('SlNr für Antrag §24a'!D1137&lt;&gt;"",'SlNr für Antrag §24a'!D1137,"")</f>
        <v>g</v>
      </c>
      <c r="D1141" s="70" t="str">
        <f>'SlNr für Antrag §24a'!H1137</f>
        <v>Chlorphenole</v>
      </c>
      <c r="E1141" s="70" t="str">
        <f>'SlNr für Antrag §24a'!I1137</f>
        <v xml:space="preserve"> </v>
      </c>
      <c r="F1141" s="69" t="str">
        <f>IF(AND('SlNr für Antrag §24a'!S1137="x",'SlNr für Antrag §24a'!T1137="x"),'SlNr für Antrag §24a'!U1137,IF('SlNr für Antrag §24a'!S1137="x","--",IF('SlNr für Antrag §24a'!T1137="x",'SlNr für Antrag §24a'!U1137,"**")))</f>
        <v>**</v>
      </c>
      <c r="G1141" s="69" t="str">
        <f>(IF('SlNr für Antrag §24a'!AL1137&lt;&gt;"",'SlNr für Antrag §24a'!AL1137&amp;K1141,IF(K1141&lt;&gt;"",K1141,IF('SlNr für Antrag §24a'!V1137="X","?","**"))))</f>
        <v>**</v>
      </c>
      <c r="H1141" s="131"/>
      <c r="I1141" s="124"/>
      <c r="J1141" s="118">
        <f>'SlNr für Antrag §24a'!AM1137</f>
        <v>0</v>
      </c>
      <c r="K1141" s="121"/>
      <c r="L1141" s="121" t="str">
        <f>'SlNr für Antrag §24a'!AT1137</f>
        <v>Ja</v>
      </c>
      <c r="M1141" s="161" t="str">
        <f>'SlNr für Antrag §24a'!AV1137</f>
        <v>-</v>
      </c>
      <c r="N1141" s="157" t="str">
        <f>IF('SlNr für Antrag §24a'!AU1137&gt;0,"Wird auto. genehmigt!","")</f>
        <v/>
      </c>
      <c r="P1141" s="96" t="str">
        <f>'SlNr für Antrag §24a'!AP1137</f>
        <v/>
      </c>
      <c r="R1141" s="143"/>
      <c r="S1141" s="143"/>
      <c r="T1141" s="143"/>
      <c r="U1141" s="143"/>
      <c r="V1141" s="143"/>
      <c r="W1141" s="143"/>
      <c r="X1141" s="143"/>
      <c r="Y1141" s="143"/>
      <c r="Z1141" s="143"/>
      <c r="AA1141" s="143"/>
    </row>
    <row r="1142" spans="1:27" x14ac:dyDescent="0.25">
      <c r="A1142" s="70">
        <f>'SlNr für Antrag §24a'!B1138</f>
        <v>55208</v>
      </c>
      <c r="B1142" s="70" t="str">
        <f>'SlNr für Antrag §24a'!C1138</f>
        <v/>
      </c>
      <c r="C1142" s="70" t="str">
        <f>IF('SlNr für Antrag §24a'!D1138&lt;&gt;"",'SlNr für Antrag §24a'!D1138,"")</f>
        <v>g</v>
      </c>
      <c r="D1142" s="70" t="str">
        <f>'SlNr für Antrag §24a'!H1138</f>
        <v>anchlorierte Paraffine</v>
      </c>
      <c r="E1142" s="70" t="str">
        <f>'SlNr für Antrag §24a'!I1138</f>
        <v xml:space="preserve"> </v>
      </c>
      <c r="F1142" s="69" t="str">
        <f>IF(AND('SlNr für Antrag §24a'!S1138="x",'SlNr für Antrag §24a'!T1138="x"),'SlNr für Antrag §24a'!U1138,IF('SlNr für Antrag §24a'!S1138="x","--",IF('SlNr für Antrag §24a'!T1138="x",'SlNr für Antrag §24a'!U1138,"**")))</f>
        <v>**</v>
      </c>
      <c r="G1142" s="69" t="str">
        <f>(IF('SlNr für Antrag §24a'!AL1138&lt;&gt;"",'SlNr für Antrag §24a'!AL1138&amp;K1142,IF(K1142&lt;&gt;"",K1142,IF('SlNr für Antrag §24a'!V1138="X","?","**"))))</f>
        <v>**</v>
      </c>
      <c r="H1142" s="131"/>
      <c r="I1142" s="124"/>
      <c r="J1142" s="118">
        <f>'SlNr für Antrag §24a'!AM1138</f>
        <v>0</v>
      </c>
      <c r="K1142" s="121"/>
      <c r="L1142" s="121" t="str">
        <f>'SlNr für Antrag §24a'!AT1138</f>
        <v>Ja</v>
      </c>
      <c r="M1142" s="161" t="str">
        <f>'SlNr für Antrag §24a'!AV1138</f>
        <v>-</v>
      </c>
      <c r="N1142" s="157" t="str">
        <f>IF('SlNr für Antrag §24a'!AU1138&gt;0,"Wird auto. genehmigt!","")</f>
        <v/>
      </c>
      <c r="P1142" s="96" t="str">
        <f>'SlNr für Antrag §24a'!AP1138</f>
        <v/>
      </c>
      <c r="R1142" s="143"/>
      <c r="S1142" s="143"/>
      <c r="T1142" s="143"/>
      <c r="U1142" s="143"/>
      <c r="V1142" s="143"/>
      <c r="W1142" s="143"/>
      <c r="X1142" s="143"/>
      <c r="Y1142" s="143"/>
      <c r="Z1142" s="143"/>
      <c r="AA1142" s="143"/>
    </row>
    <row r="1143" spans="1:27" ht="22.8" x14ac:dyDescent="0.25">
      <c r="A1143" s="70">
        <f>'SlNr für Antrag §24a'!B1139</f>
        <v>55209</v>
      </c>
      <c r="B1143" s="70" t="str">
        <f>'SlNr für Antrag §24a'!C1139</f>
        <v/>
      </c>
      <c r="C1143" s="70" t="str">
        <f>IF('SlNr für Antrag §24a'!D1139&lt;&gt;"",'SlNr für Antrag §24a'!D1139,"")</f>
        <v>g</v>
      </c>
      <c r="D1143" s="70" t="str">
        <f>'SlNr für Antrag §24a'!H1139</f>
        <v>Tetrachlorethen (Perchlorethylen, Per)</v>
      </c>
      <c r="E1143" s="70" t="str">
        <f>'SlNr für Antrag §24a'!I1139</f>
        <v xml:space="preserve"> </v>
      </c>
      <c r="F1143" s="69" t="str">
        <f>IF(AND('SlNr für Antrag §24a'!S1139="x",'SlNr für Antrag §24a'!T1139="x"),'SlNr für Antrag §24a'!U1139,IF('SlNr für Antrag §24a'!S1139="x","--",IF('SlNr für Antrag §24a'!T1139="x",'SlNr für Antrag §24a'!U1139,"**")))</f>
        <v>**</v>
      </c>
      <c r="G1143" s="69" t="str">
        <f>(IF('SlNr für Antrag §24a'!AL1139&lt;&gt;"",'SlNr für Antrag §24a'!AL1139&amp;K1143,IF(K1143&lt;&gt;"",K1143,IF('SlNr für Antrag §24a'!V1139="X","?","**"))))</f>
        <v>**</v>
      </c>
      <c r="H1143" s="131"/>
      <c r="I1143" s="124"/>
      <c r="J1143" s="118">
        <f>'SlNr für Antrag §24a'!AM1139</f>
        <v>0</v>
      </c>
      <c r="K1143" s="121"/>
      <c r="L1143" s="121" t="str">
        <f>'SlNr für Antrag §24a'!AT1139</f>
        <v>Ja</v>
      </c>
      <c r="M1143" s="161" t="str">
        <f>'SlNr für Antrag §24a'!AV1139</f>
        <v>-</v>
      </c>
      <c r="N1143" s="157" t="str">
        <f>IF('SlNr für Antrag §24a'!AU1139&gt;0,"Wird auto. genehmigt!","")</f>
        <v/>
      </c>
      <c r="P1143" s="96" t="str">
        <f>'SlNr für Antrag §24a'!AP1139</f>
        <v/>
      </c>
      <c r="R1143" s="143"/>
      <c r="S1143" s="143"/>
      <c r="T1143" s="143"/>
      <c r="U1143" s="143"/>
      <c r="V1143" s="143"/>
      <c r="W1143" s="143"/>
      <c r="X1143" s="143"/>
      <c r="Y1143" s="143"/>
      <c r="Z1143" s="143"/>
      <c r="AA1143" s="143"/>
    </row>
    <row r="1144" spans="1:27" ht="22.8" x14ac:dyDescent="0.25">
      <c r="A1144" s="70">
        <f>'SlNr für Antrag §24a'!B1140</f>
        <v>55211</v>
      </c>
      <c r="B1144" s="70" t="str">
        <f>'SlNr für Antrag §24a'!C1140</f>
        <v/>
      </c>
      <c r="C1144" s="70" t="str">
        <f>IF('SlNr für Antrag §24a'!D1140&lt;&gt;"",'SlNr für Antrag §24a'!D1140,"")</f>
        <v>g</v>
      </c>
      <c r="D1144" s="70" t="str">
        <f>'SlNr für Antrag §24a'!H1140</f>
        <v>Tetrachlormethan (Tetrachlorkohlenstoff; Tetra)</v>
      </c>
      <c r="E1144" s="70" t="str">
        <f>'SlNr für Antrag §24a'!I1140</f>
        <v xml:space="preserve"> </v>
      </c>
      <c r="F1144" s="69" t="str">
        <f>IF(AND('SlNr für Antrag §24a'!S1140="x",'SlNr für Antrag §24a'!T1140="x"),'SlNr für Antrag §24a'!U1140,IF('SlNr für Antrag §24a'!S1140="x","--",IF('SlNr für Antrag §24a'!T1140="x",'SlNr für Antrag §24a'!U1140,"**")))</f>
        <v>**</v>
      </c>
      <c r="G1144" s="69" t="str">
        <f>(IF('SlNr für Antrag §24a'!AL1140&lt;&gt;"",'SlNr für Antrag §24a'!AL1140&amp;K1144,IF(K1144&lt;&gt;"",K1144,IF('SlNr für Antrag §24a'!V1140="X","?","**"))))</f>
        <v>**</v>
      </c>
      <c r="H1144" s="131"/>
      <c r="I1144" s="124"/>
      <c r="J1144" s="118">
        <f>'SlNr für Antrag §24a'!AM1140</f>
        <v>0</v>
      </c>
      <c r="K1144" s="121"/>
      <c r="L1144" s="121" t="str">
        <f>'SlNr für Antrag §24a'!AT1140</f>
        <v>Ja</v>
      </c>
      <c r="M1144" s="161" t="str">
        <f>'SlNr für Antrag §24a'!AV1140</f>
        <v>-</v>
      </c>
      <c r="N1144" s="157" t="str">
        <f>IF('SlNr für Antrag §24a'!AU1140&gt;0,"Wird auto. genehmigt!","")</f>
        <v/>
      </c>
      <c r="P1144" s="96" t="str">
        <f>'SlNr für Antrag §24a'!AP1140</f>
        <v/>
      </c>
      <c r="R1144" s="143"/>
      <c r="S1144" s="143"/>
      <c r="T1144" s="143"/>
      <c r="U1144" s="143"/>
      <c r="V1144" s="143"/>
      <c r="W1144" s="143"/>
      <c r="X1144" s="143"/>
      <c r="Y1144" s="143"/>
      <c r="Z1144" s="143"/>
      <c r="AA1144" s="143"/>
    </row>
    <row r="1145" spans="1:27" x14ac:dyDescent="0.25">
      <c r="A1145" s="70">
        <f>'SlNr für Antrag §24a'!B1141</f>
        <v>55212</v>
      </c>
      <c r="B1145" s="70" t="str">
        <f>'SlNr für Antrag §24a'!C1141</f>
        <v/>
      </c>
      <c r="C1145" s="70" t="str">
        <f>IF('SlNr für Antrag §24a'!D1141&lt;&gt;"",'SlNr für Antrag §24a'!D1141,"")</f>
        <v>g</v>
      </c>
      <c r="D1145" s="70" t="str">
        <f>'SlNr für Antrag §24a'!H1141</f>
        <v>1,1,1-Trichlorethan</v>
      </c>
      <c r="E1145" s="70" t="str">
        <f>'SlNr für Antrag §24a'!I1141</f>
        <v xml:space="preserve"> </v>
      </c>
      <c r="F1145" s="69" t="str">
        <f>IF(AND('SlNr für Antrag §24a'!S1141="x",'SlNr für Antrag §24a'!T1141="x"),'SlNr für Antrag §24a'!U1141,IF('SlNr für Antrag §24a'!S1141="x","--",IF('SlNr für Antrag §24a'!T1141="x",'SlNr für Antrag §24a'!U1141,"**")))</f>
        <v>**</v>
      </c>
      <c r="G1145" s="69" t="str">
        <f>(IF('SlNr für Antrag §24a'!AL1141&lt;&gt;"",'SlNr für Antrag §24a'!AL1141&amp;K1145,IF(K1145&lt;&gt;"",K1145,IF('SlNr für Antrag §24a'!V1141="X","?","**"))))</f>
        <v>**</v>
      </c>
      <c r="H1145" s="131"/>
      <c r="I1145" s="124"/>
      <c r="J1145" s="118">
        <f>'SlNr für Antrag §24a'!AM1141</f>
        <v>0</v>
      </c>
      <c r="K1145" s="121"/>
      <c r="L1145" s="121" t="str">
        <f>'SlNr für Antrag §24a'!AT1141</f>
        <v>Ja</v>
      </c>
      <c r="M1145" s="161" t="str">
        <f>'SlNr für Antrag §24a'!AV1141</f>
        <v>-</v>
      </c>
      <c r="N1145" s="157" t="str">
        <f>IF('SlNr für Antrag §24a'!AU1141&gt;0,"Wird auto. genehmigt!","")</f>
        <v/>
      </c>
      <c r="P1145" s="96" t="str">
        <f>'SlNr für Antrag §24a'!AP1141</f>
        <v/>
      </c>
      <c r="R1145" s="143"/>
      <c r="S1145" s="143"/>
      <c r="T1145" s="143"/>
      <c r="U1145" s="143"/>
      <c r="V1145" s="143"/>
      <c r="W1145" s="143"/>
      <c r="X1145" s="143"/>
      <c r="Y1145" s="143"/>
      <c r="Z1145" s="143"/>
      <c r="AA1145" s="143"/>
    </row>
    <row r="1146" spans="1:27" x14ac:dyDescent="0.25">
      <c r="A1146" s="70">
        <f>'SlNr für Antrag §24a'!B1142</f>
        <v>55213</v>
      </c>
      <c r="B1146" s="70" t="str">
        <f>'SlNr für Antrag §24a'!C1142</f>
        <v/>
      </c>
      <c r="C1146" s="70" t="str">
        <f>IF('SlNr für Antrag §24a'!D1142&lt;&gt;"",'SlNr für Antrag §24a'!D1142,"")</f>
        <v>g</v>
      </c>
      <c r="D1146" s="70" t="str">
        <f>'SlNr für Antrag §24a'!H1142</f>
        <v>Trichlorethen (Trichlorethylen; Tri)</v>
      </c>
      <c r="E1146" s="70" t="str">
        <f>'SlNr für Antrag §24a'!I1142</f>
        <v xml:space="preserve"> </v>
      </c>
      <c r="F1146" s="69" t="str">
        <f>IF(AND('SlNr für Antrag §24a'!S1142="x",'SlNr für Antrag §24a'!T1142="x"),'SlNr für Antrag §24a'!U1142,IF('SlNr für Antrag §24a'!S1142="x","--",IF('SlNr für Antrag §24a'!T1142="x",'SlNr für Antrag §24a'!U1142,"**")))</f>
        <v>**</v>
      </c>
      <c r="G1146" s="69" t="str">
        <f>(IF('SlNr für Antrag §24a'!AL1142&lt;&gt;"",'SlNr für Antrag §24a'!AL1142&amp;K1146,IF(K1146&lt;&gt;"",K1146,IF('SlNr für Antrag §24a'!V1142="X","?","**"))))</f>
        <v>**</v>
      </c>
      <c r="H1146" s="131"/>
      <c r="I1146" s="124"/>
      <c r="J1146" s="118">
        <f>'SlNr für Antrag §24a'!AM1142</f>
        <v>0</v>
      </c>
      <c r="K1146" s="121"/>
      <c r="L1146" s="121" t="str">
        <f>'SlNr für Antrag §24a'!AT1142</f>
        <v>Ja</v>
      </c>
      <c r="M1146" s="161" t="str">
        <f>'SlNr für Antrag §24a'!AV1142</f>
        <v>-</v>
      </c>
      <c r="N1146" s="157" t="str">
        <f>IF('SlNr für Antrag §24a'!AU1142&gt;0,"Wird auto. genehmigt!","")</f>
        <v/>
      </c>
      <c r="P1146" s="96" t="str">
        <f>'SlNr für Antrag §24a'!AP1142</f>
        <v/>
      </c>
      <c r="R1146" s="143"/>
      <c r="S1146" s="143"/>
      <c r="T1146" s="143"/>
      <c r="U1146" s="143"/>
      <c r="V1146" s="143"/>
      <c r="W1146" s="143"/>
      <c r="X1146" s="143"/>
      <c r="Y1146" s="143"/>
      <c r="Z1146" s="143"/>
      <c r="AA1146" s="143"/>
    </row>
    <row r="1147" spans="1:27" x14ac:dyDescent="0.25">
      <c r="A1147" s="70">
        <f>'SlNr für Antrag §24a'!B1143</f>
        <v>55214</v>
      </c>
      <c r="B1147" s="70" t="str">
        <f>'SlNr für Antrag §24a'!C1143</f>
        <v/>
      </c>
      <c r="C1147" s="70" t="str">
        <f>IF('SlNr für Antrag §24a'!D1143&lt;&gt;"",'SlNr für Antrag §24a'!D1143,"")</f>
        <v>g</v>
      </c>
      <c r="D1147" s="70" t="str">
        <f>'SlNr für Antrag §24a'!H1143</f>
        <v>Kaltreiniger, halogenhaltig</v>
      </c>
      <c r="E1147" s="70" t="str">
        <f>'SlNr für Antrag §24a'!I1143</f>
        <v xml:space="preserve"> </v>
      </c>
      <c r="F1147" s="69" t="str">
        <f>IF(AND('SlNr für Antrag §24a'!S1143="x",'SlNr für Antrag §24a'!T1143="x"),'SlNr für Antrag §24a'!U1143,IF('SlNr für Antrag §24a'!S1143="x","--",IF('SlNr für Antrag §24a'!T1143="x",'SlNr für Antrag §24a'!U1143,"**")))</f>
        <v>**</v>
      </c>
      <c r="G1147" s="69" t="str">
        <f>(IF('SlNr für Antrag §24a'!AL1143&lt;&gt;"",'SlNr für Antrag §24a'!AL1143&amp;K1147,IF(K1147&lt;&gt;"",K1147,IF('SlNr für Antrag §24a'!V1143="X","?","**"))))</f>
        <v>**</v>
      </c>
      <c r="H1147" s="131"/>
      <c r="I1147" s="124"/>
      <c r="J1147" s="118">
        <f>'SlNr für Antrag §24a'!AM1143</f>
        <v>0</v>
      </c>
      <c r="K1147" s="121"/>
      <c r="L1147" s="121" t="str">
        <f>'SlNr für Antrag §24a'!AT1143</f>
        <v>Ja</v>
      </c>
      <c r="M1147" s="161" t="str">
        <f>'SlNr für Antrag §24a'!AV1143</f>
        <v>-</v>
      </c>
      <c r="N1147" s="157" t="str">
        <f>IF('SlNr für Antrag §24a'!AU1143&gt;0,"Wird auto. genehmigt!","")</f>
        <v/>
      </c>
      <c r="P1147" s="96" t="str">
        <f>'SlNr für Antrag §24a'!AP1143</f>
        <v/>
      </c>
      <c r="R1147" s="143"/>
      <c r="S1147" s="143"/>
      <c r="T1147" s="143"/>
      <c r="U1147" s="143"/>
      <c r="V1147" s="143"/>
      <c r="W1147" s="143"/>
      <c r="X1147" s="143"/>
      <c r="Y1147" s="143"/>
      <c r="Z1147" s="143"/>
      <c r="AA1147" s="143"/>
    </row>
    <row r="1148" spans="1:27" x14ac:dyDescent="0.25">
      <c r="A1148" s="70">
        <f>'SlNr für Antrag §24a'!B1144</f>
        <v>55220</v>
      </c>
      <c r="B1148" s="70" t="str">
        <f>'SlNr für Antrag §24a'!C1144</f>
        <v/>
      </c>
      <c r="C1148" s="70" t="str">
        <f>IF('SlNr für Antrag §24a'!D1144&lt;&gt;"",'SlNr für Antrag §24a'!D1144,"")</f>
        <v>g</v>
      </c>
      <c r="D1148" s="70" t="str">
        <f>'SlNr für Antrag §24a'!H1144</f>
        <v>Lösemittelgemische, halogenhaltig</v>
      </c>
      <c r="E1148" s="70" t="str">
        <f>'SlNr für Antrag §24a'!I1144</f>
        <v xml:space="preserve"> </v>
      </c>
      <c r="F1148" s="69" t="str">
        <f>IF(AND('SlNr für Antrag §24a'!S1144="x",'SlNr für Antrag §24a'!T1144="x"),'SlNr für Antrag §24a'!U1144,IF('SlNr für Antrag §24a'!S1144="x","--",IF('SlNr für Antrag §24a'!T1144="x",'SlNr für Antrag §24a'!U1144,"**")))</f>
        <v>**</v>
      </c>
      <c r="G1148" s="69" t="str">
        <f>(IF('SlNr für Antrag §24a'!AL1144&lt;&gt;"",'SlNr für Antrag §24a'!AL1144&amp;K1148,IF(K1148&lt;&gt;"",K1148,IF('SlNr für Antrag §24a'!V1144="X","?","**"))))</f>
        <v>**</v>
      </c>
      <c r="H1148" s="131"/>
      <c r="I1148" s="124"/>
      <c r="J1148" s="118">
        <f>'SlNr für Antrag §24a'!AM1144</f>
        <v>0</v>
      </c>
      <c r="K1148" s="121"/>
      <c r="L1148" s="121" t="str">
        <f>'SlNr für Antrag §24a'!AT1144</f>
        <v>Ja</v>
      </c>
      <c r="M1148" s="161" t="str">
        <f>'SlNr für Antrag §24a'!AV1144</f>
        <v>-</v>
      </c>
      <c r="N1148" s="157" t="str">
        <f>IF('SlNr für Antrag §24a'!AU1144&gt;0,"Wird auto. genehmigt!","")</f>
        <v/>
      </c>
      <c r="P1148" s="96" t="str">
        <f>'SlNr für Antrag §24a'!AP1144</f>
        <v/>
      </c>
      <c r="R1148" s="143"/>
      <c r="S1148" s="143"/>
      <c r="T1148" s="143"/>
      <c r="U1148" s="143"/>
      <c r="V1148" s="143"/>
      <c r="W1148" s="143"/>
      <c r="X1148" s="143"/>
      <c r="Y1148" s="143"/>
      <c r="Z1148" s="143"/>
      <c r="AA1148" s="143"/>
    </row>
    <row r="1149" spans="1:27" x14ac:dyDescent="0.25">
      <c r="A1149" s="70">
        <f>'SlNr für Antrag §24a'!B1145</f>
        <v>55223</v>
      </c>
      <c r="B1149" s="70" t="str">
        <f>'SlNr für Antrag §24a'!C1145</f>
        <v/>
      </c>
      <c r="C1149" s="70" t="str">
        <f>IF('SlNr für Antrag §24a'!D1145&lt;&gt;"",'SlNr für Antrag §24a'!D1145,"")</f>
        <v>g</v>
      </c>
      <c r="D1149" s="70" t="str">
        <f>'SlNr für Antrag §24a'!H1145</f>
        <v>sonstige halogenierte Lösemittel</v>
      </c>
      <c r="E1149" s="70" t="str">
        <f>'SlNr für Antrag §24a'!I1145</f>
        <v xml:space="preserve"> </v>
      </c>
      <c r="F1149" s="69" t="str">
        <f>IF(AND('SlNr für Antrag §24a'!S1145="x",'SlNr für Antrag §24a'!T1145="x"),'SlNr für Antrag §24a'!U1145,IF('SlNr für Antrag §24a'!S1145="x","--",IF('SlNr für Antrag §24a'!T1145="x",'SlNr für Antrag §24a'!U1145,"**")))</f>
        <v>**</v>
      </c>
      <c r="G1149" s="69" t="str">
        <f>(IF('SlNr für Antrag §24a'!AL1145&lt;&gt;"",'SlNr für Antrag §24a'!AL1145&amp;K1149,IF(K1149&lt;&gt;"",K1149,IF('SlNr für Antrag §24a'!V1145="X","?","**"))))</f>
        <v>**</v>
      </c>
      <c r="H1149" s="131"/>
      <c r="I1149" s="124"/>
      <c r="J1149" s="118">
        <f>'SlNr für Antrag §24a'!AM1145</f>
        <v>0</v>
      </c>
      <c r="K1149" s="121"/>
      <c r="L1149" s="121" t="str">
        <f>'SlNr für Antrag §24a'!AT1145</f>
        <v>Ja</v>
      </c>
      <c r="M1149" s="161" t="str">
        <f>'SlNr für Antrag §24a'!AV1145</f>
        <v>-</v>
      </c>
      <c r="N1149" s="157" t="str">
        <f>IF('SlNr für Antrag §24a'!AU1145&gt;0,"Wird auto. genehmigt!","")</f>
        <v/>
      </c>
      <c r="P1149" s="96" t="str">
        <f>'SlNr für Antrag §24a'!AP1145</f>
        <v/>
      </c>
      <c r="R1149" s="143"/>
      <c r="S1149" s="143"/>
      <c r="T1149" s="143"/>
      <c r="U1149" s="143"/>
      <c r="V1149" s="143"/>
      <c r="W1149" s="143"/>
      <c r="X1149" s="143"/>
      <c r="Y1149" s="143"/>
      <c r="Z1149" s="143"/>
      <c r="AA1149" s="143"/>
    </row>
    <row r="1150" spans="1:27" ht="22.8" x14ac:dyDescent="0.25">
      <c r="A1150" s="70">
        <f>'SlNr für Antrag §24a'!B1146</f>
        <v>55224</v>
      </c>
      <c r="B1150" s="70" t="str">
        <f>'SlNr für Antrag §24a'!C1146</f>
        <v/>
      </c>
      <c r="C1150" s="70" t="str">
        <f>IF('SlNr für Antrag §24a'!D1146&lt;&gt;"",'SlNr für Antrag §24a'!D1146,"")</f>
        <v>g</v>
      </c>
      <c r="D1150" s="70" t="str">
        <f>'SlNr für Antrag §24a'!H1146</f>
        <v>Lösemittel-Wasser-Gemische mit halogenierten Lösemitteln</v>
      </c>
      <c r="E1150" s="70" t="str">
        <f>'SlNr für Antrag §24a'!I1146</f>
        <v xml:space="preserve"> </v>
      </c>
      <c r="F1150" s="69" t="str">
        <f>IF(AND('SlNr für Antrag §24a'!S1146="x",'SlNr für Antrag §24a'!T1146="x"),'SlNr für Antrag §24a'!U1146,IF('SlNr für Antrag §24a'!S1146="x","--",IF('SlNr für Antrag §24a'!T1146="x",'SlNr für Antrag §24a'!U1146,"**")))</f>
        <v>**</v>
      </c>
      <c r="G1150" s="69" t="str">
        <f>(IF('SlNr für Antrag §24a'!AL1146&lt;&gt;"",'SlNr für Antrag §24a'!AL1146&amp;K1150,IF(K1150&lt;&gt;"",K1150,IF('SlNr für Antrag §24a'!V1146="X","?","**"))))</f>
        <v>**</v>
      </c>
      <c r="H1150" s="131"/>
      <c r="I1150" s="124"/>
      <c r="J1150" s="118">
        <f>'SlNr für Antrag §24a'!AM1146</f>
        <v>0</v>
      </c>
      <c r="K1150" s="121"/>
      <c r="L1150" s="121" t="str">
        <f>'SlNr für Antrag §24a'!AT1146</f>
        <v>Ja</v>
      </c>
      <c r="M1150" s="161" t="str">
        <f>'SlNr für Antrag §24a'!AV1146</f>
        <v>-</v>
      </c>
      <c r="N1150" s="157" t="str">
        <f>IF('SlNr für Antrag §24a'!AU1146&gt;0,"Wird auto. genehmigt!","")</f>
        <v/>
      </c>
      <c r="P1150" s="96" t="str">
        <f>'SlNr für Antrag §24a'!AP1146</f>
        <v/>
      </c>
      <c r="R1150" s="143"/>
      <c r="S1150" s="143"/>
      <c r="T1150" s="143"/>
      <c r="U1150" s="143"/>
      <c r="V1150" s="143"/>
      <c r="W1150" s="143"/>
      <c r="X1150" s="143"/>
      <c r="Y1150" s="143"/>
      <c r="Z1150" s="143"/>
      <c r="AA1150" s="143"/>
    </row>
    <row r="1151" spans="1:27" ht="22.8" x14ac:dyDescent="0.25">
      <c r="A1151" s="70">
        <f>'SlNr für Antrag §24a'!B1147</f>
        <v>55224</v>
      </c>
      <c r="B1151" s="70" t="str">
        <f>'SlNr für Antrag §24a'!C1147</f>
        <v>88</v>
      </c>
      <c r="C1151" s="70" t="str">
        <f>IF('SlNr für Antrag §24a'!D1147&lt;&gt;"",'SlNr für Antrag §24a'!D1147,"")</f>
        <v/>
      </c>
      <c r="D1151" s="70" t="str">
        <f>'SlNr für Antrag §24a'!H1147</f>
        <v>Lösemittel-Wasser-Gemische mit halogenierten Lösemitteln</v>
      </c>
      <c r="E1151" s="70" t="str">
        <f>'SlNr für Antrag §24a'!I1147</f>
        <v>ausgestuft</v>
      </c>
      <c r="F1151" s="69" t="str">
        <f>IF(AND('SlNr für Antrag §24a'!S1147="x",'SlNr für Antrag §24a'!T1147="x"),'SlNr für Antrag §24a'!U1147,IF('SlNr für Antrag §24a'!S1147="x","--",IF('SlNr für Antrag §24a'!T1147="x",'SlNr für Antrag §24a'!U1147,"**")))</f>
        <v>**</v>
      </c>
      <c r="G1151" s="69" t="str">
        <f>(IF('SlNr für Antrag §24a'!AL1147&lt;&gt;"",'SlNr für Antrag §24a'!AL1147&amp;K1151,IF(K1151&lt;&gt;"",K1151,IF('SlNr für Antrag §24a'!V1147="X","?","**"))))</f>
        <v>**</v>
      </c>
      <c r="H1151" s="131"/>
      <c r="I1151" s="124"/>
      <c r="J1151" s="118">
        <f>'SlNr für Antrag §24a'!AM1147</f>
        <v>0</v>
      </c>
      <c r="K1151" s="121"/>
      <c r="L1151" s="121" t="str">
        <f>'SlNr für Antrag §24a'!AT1147</f>
        <v>Ja</v>
      </c>
      <c r="M1151" s="161" t="str">
        <f>'SlNr für Antrag §24a'!AV1147</f>
        <v>-</v>
      </c>
      <c r="N1151" s="157" t="str">
        <f>IF('SlNr für Antrag §24a'!AU1147&gt;0,"Wird auto. genehmigt!","")</f>
        <v/>
      </c>
      <c r="P1151" s="96" t="str">
        <f>'SlNr für Antrag §24a'!AP1147</f>
        <v/>
      </c>
      <c r="R1151" s="143"/>
      <c r="S1151" s="143"/>
      <c r="T1151" s="143"/>
      <c r="U1151" s="143"/>
      <c r="V1151" s="143"/>
      <c r="W1151" s="143"/>
      <c r="X1151" s="143"/>
      <c r="Y1151" s="143"/>
      <c r="Z1151" s="143"/>
      <c r="AA1151" s="143"/>
    </row>
    <row r="1152" spans="1:27" x14ac:dyDescent="0.25">
      <c r="A1152" s="70">
        <f>'SlNr für Antrag §24a'!B1148</f>
        <v>55301</v>
      </c>
      <c r="B1152" s="70" t="str">
        <f>'SlNr für Antrag §24a'!C1148</f>
        <v/>
      </c>
      <c r="C1152" s="70" t="str">
        <f>IF('SlNr für Antrag §24a'!D1148&lt;&gt;"",'SlNr für Antrag §24a'!D1148,"")</f>
        <v>g</v>
      </c>
      <c r="D1152" s="70" t="str">
        <f>'SlNr für Antrag §24a'!H1148</f>
        <v>Aceton</v>
      </c>
      <c r="E1152" s="70" t="str">
        <f>'SlNr für Antrag §24a'!I1148</f>
        <v xml:space="preserve"> </v>
      </c>
      <c r="F1152" s="69" t="str">
        <f>IF(AND('SlNr für Antrag §24a'!S1148="x",'SlNr für Antrag §24a'!T1148="x"),'SlNr für Antrag §24a'!U1148,IF('SlNr für Antrag §24a'!S1148="x","--",IF('SlNr für Antrag §24a'!T1148="x",'SlNr für Antrag §24a'!U1148,"**")))</f>
        <v>**</v>
      </c>
      <c r="G1152" s="69" t="str">
        <f>(IF('SlNr für Antrag §24a'!AL1148&lt;&gt;"",'SlNr für Antrag §24a'!AL1148&amp;K1152,IF(K1152&lt;&gt;"",K1152,IF('SlNr für Antrag §24a'!V1148="X","?","**"))))</f>
        <v>**</v>
      </c>
      <c r="H1152" s="131"/>
      <c r="I1152" s="124"/>
      <c r="J1152" s="118">
        <f>'SlNr für Antrag §24a'!AM1148</f>
        <v>0</v>
      </c>
      <c r="K1152" s="121"/>
      <c r="L1152" s="121" t="str">
        <f>'SlNr für Antrag §24a'!AT1148</f>
        <v>Ja</v>
      </c>
      <c r="M1152" s="161" t="str">
        <f>'SlNr für Antrag §24a'!AV1148</f>
        <v>-</v>
      </c>
      <c r="N1152" s="157" t="str">
        <f>IF('SlNr für Antrag §24a'!AU1148&gt;0,"Wird auto. genehmigt!","")</f>
        <v/>
      </c>
      <c r="P1152" s="96" t="str">
        <f>'SlNr für Antrag §24a'!AP1148</f>
        <v/>
      </c>
      <c r="R1152" s="143"/>
      <c r="S1152" s="143"/>
      <c r="T1152" s="143"/>
      <c r="U1152" s="143"/>
      <c r="V1152" s="143"/>
      <c r="W1152" s="143"/>
      <c r="X1152" s="143"/>
      <c r="Y1152" s="143"/>
      <c r="Z1152" s="143"/>
      <c r="AA1152" s="143"/>
    </row>
    <row r="1153" spans="1:27" x14ac:dyDescent="0.25">
      <c r="A1153" s="70">
        <f>'SlNr für Antrag §24a'!B1149</f>
        <v>55302</v>
      </c>
      <c r="B1153" s="70" t="str">
        <f>'SlNr für Antrag §24a'!C1149</f>
        <v/>
      </c>
      <c r="C1153" s="70" t="str">
        <f>IF('SlNr für Antrag §24a'!D1149&lt;&gt;"",'SlNr für Antrag §24a'!D1149,"")</f>
        <v>g</v>
      </c>
      <c r="D1153" s="70" t="str">
        <f>'SlNr für Antrag §24a'!H1149</f>
        <v>Ethylacetat</v>
      </c>
      <c r="E1153" s="70" t="str">
        <f>'SlNr für Antrag §24a'!I1149</f>
        <v xml:space="preserve"> </v>
      </c>
      <c r="F1153" s="69" t="str">
        <f>IF(AND('SlNr für Antrag §24a'!S1149="x",'SlNr für Antrag §24a'!T1149="x"),'SlNr für Antrag §24a'!U1149,IF('SlNr für Antrag §24a'!S1149="x","--",IF('SlNr für Antrag §24a'!T1149="x",'SlNr für Antrag §24a'!U1149,"**")))</f>
        <v>**</v>
      </c>
      <c r="G1153" s="69" t="str">
        <f>(IF('SlNr für Antrag §24a'!AL1149&lt;&gt;"",'SlNr für Antrag §24a'!AL1149&amp;K1153,IF(K1153&lt;&gt;"",K1153,IF('SlNr für Antrag §24a'!V1149="X","?","**"))))</f>
        <v>**</v>
      </c>
      <c r="H1153" s="131"/>
      <c r="I1153" s="124"/>
      <c r="J1153" s="118">
        <f>'SlNr für Antrag §24a'!AM1149</f>
        <v>0</v>
      </c>
      <c r="K1153" s="121"/>
      <c r="L1153" s="121" t="str">
        <f>'SlNr für Antrag §24a'!AT1149</f>
        <v>Ja</v>
      </c>
      <c r="M1153" s="161" t="str">
        <f>'SlNr für Antrag §24a'!AV1149</f>
        <v>-</v>
      </c>
      <c r="N1153" s="157" t="str">
        <f>IF('SlNr für Antrag §24a'!AU1149&gt;0,"Wird auto. genehmigt!","")</f>
        <v/>
      </c>
      <c r="P1153" s="96" t="str">
        <f>'SlNr für Antrag §24a'!AP1149</f>
        <v/>
      </c>
      <c r="R1153" s="143"/>
      <c r="S1153" s="143"/>
      <c r="T1153" s="143"/>
      <c r="U1153" s="143"/>
      <c r="V1153" s="143"/>
      <c r="W1153" s="143"/>
      <c r="X1153" s="143"/>
      <c r="Y1153" s="143"/>
      <c r="Z1153" s="143"/>
      <c r="AA1153" s="143"/>
    </row>
    <row r="1154" spans="1:27" x14ac:dyDescent="0.25">
      <c r="A1154" s="70">
        <f>'SlNr für Antrag §24a'!B1150</f>
        <v>55303</v>
      </c>
      <c r="B1154" s="70" t="str">
        <f>'SlNr für Antrag §24a'!C1150</f>
        <v/>
      </c>
      <c r="C1154" s="70" t="str">
        <f>IF('SlNr für Antrag §24a'!D1150&lt;&gt;"",'SlNr für Antrag §24a'!D1150,"")</f>
        <v>g</v>
      </c>
      <c r="D1154" s="70" t="str">
        <f>'SlNr für Antrag §24a'!H1150</f>
        <v>Ethylenglykol</v>
      </c>
      <c r="E1154" s="70" t="str">
        <f>'SlNr für Antrag §24a'!I1150</f>
        <v xml:space="preserve"> </v>
      </c>
      <c r="F1154" s="69" t="str">
        <f>IF(AND('SlNr für Antrag §24a'!S1150="x",'SlNr für Antrag §24a'!T1150="x"),'SlNr für Antrag §24a'!U1150,IF('SlNr für Antrag §24a'!S1150="x","--",IF('SlNr für Antrag §24a'!T1150="x",'SlNr für Antrag §24a'!U1150,"**")))</f>
        <v>**</v>
      </c>
      <c r="G1154" s="69" t="str">
        <f>(IF('SlNr für Antrag §24a'!AL1150&lt;&gt;"",'SlNr für Antrag §24a'!AL1150&amp;K1154,IF(K1154&lt;&gt;"",K1154,IF('SlNr für Antrag §24a'!V1150="X","?","**"))))</f>
        <v>**</v>
      </c>
      <c r="H1154" s="131"/>
      <c r="I1154" s="124"/>
      <c r="J1154" s="118">
        <f>'SlNr für Antrag §24a'!AM1150</f>
        <v>0</v>
      </c>
      <c r="K1154" s="121"/>
      <c r="L1154" s="121" t="str">
        <f>'SlNr für Antrag §24a'!AT1150</f>
        <v>Ja</v>
      </c>
      <c r="M1154" s="161" t="str">
        <f>'SlNr für Antrag §24a'!AV1150</f>
        <v>-</v>
      </c>
      <c r="N1154" s="157" t="str">
        <f>IF('SlNr für Antrag §24a'!AU1150&gt;0,"Wird auto. genehmigt!","")</f>
        <v/>
      </c>
      <c r="P1154" s="96" t="str">
        <f>'SlNr für Antrag §24a'!AP1150</f>
        <v/>
      </c>
      <c r="R1154" s="143"/>
      <c r="S1154" s="143"/>
      <c r="T1154" s="143"/>
      <c r="U1154" s="143"/>
      <c r="V1154" s="143"/>
      <c r="W1154" s="143"/>
      <c r="X1154" s="143"/>
      <c r="Y1154" s="143"/>
      <c r="Z1154" s="143"/>
      <c r="AA1154" s="143"/>
    </row>
    <row r="1155" spans="1:27" x14ac:dyDescent="0.25">
      <c r="A1155" s="70">
        <f>'SlNr für Antrag §24a'!B1151</f>
        <v>55303</v>
      </c>
      <c r="B1155" s="70" t="str">
        <f>'SlNr für Antrag §24a'!C1151</f>
        <v>88</v>
      </c>
      <c r="C1155" s="70" t="str">
        <f>IF('SlNr für Antrag §24a'!D1151&lt;&gt;"",'SlNr für Antrag §24a'!D1151,"")</f>
        <v/>
      </c>
      <c r="D1155" s="70" t="str">
        <f>'SlNr für Antrag §24a'!H1151</f>
        <v>Ethylenglykol</v>
      </c>
      <c r="E1155" s="70" t="str">
        <f>'SlNr für Antrag §24a'!I1151</f>
        <v>ausgestuft</v>
      </c>
      <c r="F1155" s="69" t="str">
        <f>IF(AND('SlNr für Antrag §24a'!S1151="x",'SlNr für Antrag §24a'!T1151="x"),'SlNr für Antrag §24a'!U1151,IF('SlNr für Antrag §24a'!S1151="x","--",IF('SlNr für Antrag §24a'!T1151="x",'SlNr für Antrag §24a'!U1151,"**")))</f>
        <v>**</v>
      </c>
      <c r="G1155" s="69" t="str">
        <f>(IF('SlNr für Antrag §24a'!AL1151&lt;&gt;"",'SlNr für Antrag §24a'!AL1151&amp;K1155,IF(K1155&lt;&gt;"",K1155,IF('SlNr für Antrag §24a'!V1151="X","?","**"))))</f>
        <v>**</v>
      </c>
      <c r="H1155" s="131"/>
      <c r="I1155" s="124"/>
      <c r="J1155" s="118">
        <f>'SlNr für Antrag §24a'!AM1151</f>
        <v>0</v>
      </c>
      <c r="K1155" s="121"/>
      <c r="L1155" s="121" t="str">
        <f>'SlNr für Antrag §24a'!AT1151</f>
        <v>Ja</v>
      </c>
      <c r="M1155" s="161" t="str">
        <f>'SlNr für Antrag §24a'!AV1151</f>
        <v>-</v>
      </c>
      <c r="N1155" s="157" t="str">
        <f>IF('SlNr für Antrag §24a'!AU1151&gt;0,"Wird auto. genehmigt!","")</f>
        <v/>
      </c>
      <c r="P1155" s="96" t="str">
        <f>'SlNr für Antrag §24a'!AP1151</f>
        <v/>
      </c>
      <c r="R1155" s="143"/>
      <c r="S1155" s="143"/>
      <c r="T1155" s="143"/>
      <c r="U1155" s="143"/>
      <c r="V1155" s="143"/>
      <c r="W1155" s="143"/>
      <c r="X1155" s="143"/>
      <c r="Y1155" s="143"/>
      <c r="Z1155" s="143"/>
      <c r="AA1155" s="143"/>
    </row>
    <row r="1156" spans="1:27" x14ac:dyDescent="0.25">
      <c r="A1156" s="70">
        <f>'SlNr für Antrag §24a'!B1152</f>
        <v>55304</v>
      </c>
      <c r="B1156" s="70" t="str">
        <f>'SlNr für Antrag §24a'!C1152</f>
        <v/>
      </c>
      <c r="C1156" s="70" t="str">
        <f>IF('SlNr für Antrag §24a'!D1152&lt;&gt;"",'SlNr für Antrag §24a'!D1152,"")</f>
        <v>g</v>
      </c>
      <c r="D1156" s="70" t="str">
        <f>'SlNr für Antrag §24a'!H1152</f>
        <v>Ethylglykol</v>
      </c>
      <c r="E1156" s="70" t="str">
        <f>'SlNr für Antrag §24a'!I1152</f>
        <v xml:space="preserve"> </v>
      </c>
      <c r="F1156" s="69" t="str">
        <f>IF(AND('SlNr für Antrag §24a'!S1152="x",'SlNr für Antrag §24a'!T1152="x"),'SlNr für Antrag §24a'!U1152,IF('SlNr für Antrag §24a'!S1152="x","--",IF('SlNr für Antrag §24a'!T1152="x",'SlNr für Antrag §24a'!U1152,"**")))</f>
        <v>**</v>
      </c>
      <c r="G1156" s="69" t="str">
        <f>(IF('SlNr für Antrag §24a'!AL1152&lt;&gt;"",'SlNr für Antrag §24a'!AL1152&amp;K1156,IF(K1156&lt;&gt;"",K1156,IF('SlNr für Antrag §24a'!V1152="X","?","**"))))</f>
        <v>**</v>
      </c>
      <c r="H1156" s="131"/>
      <c r="I1156" s="124"/>
      <c r="J1156" s="118">
        <f>'SlNr für Antrag §24a'!AM1152</f>
        <v>0</v>
      </c>
      <c r="K1156" s="121"/>
      <c r="L1156" s="121" t="str">
        <f>'SlNr für Antrag §24a'!AT1152</f>
        <v>Ja</v>
      </c>
      <c r="M1156" s="161" t="str">
        <f>'SlNr für Antrag §24a'!AV1152</f>
        <v>-</v>
      </c>
      <c r="N1156" s="157" t="str">
        <f>IF('SlNr für Antrag §24a'!AU1152&gt;0,"Wird auto. genehmigt!","")</f>
        <v/>
      </c>
      <c r="P1156" s="96" t="str">
        <f>'SlNr für Antrag §24a'!AP1152</f>
        <v/>
      </c>
      <c r="R1156" s="143"/>
      <c r="S1156" s="143"/>
      <c r="T1156" s="143"/>
      <c r="U1156" s="143"/>
      <c r="V1156" s="143"/>
      <c r="W1156" s="143"/>
      <c r="X1156" s="143"/>
      <c r="Y1156" s="143"/>
      <c r="Z1156" s="143"/>
      <c r="AA1156" s="143"/>
    </row>
    <row r="1157" spans="1:27" x14ac:dyDescent="0.25">
      <c r="A1157" s="70">
        <f>'SlNr für Antrag §24a'!B1153</f>
        <v>55305</v>
      </c>
      <c r="B1157" s="70" t="str">
        <f>'SlNr für Antrag §24a'!C1153</f>
        <v/>
      </c>
      <c r="C1157" s="70" t="str">
        <f>IF('SlNr für Antrag §24a'!D1153&lt;&gt;"",'SlNr für Antrag §24a'!D1153,"")</f>
        <v>g</v>
      </c>
      <c r="D1157" s="70" t="str">
        <f>'SlNr für Antrag §24a'!H1153</f>
        <v>Ethylphenol</v>
      </c>
      <c r="E1157" s="70" t="str">
        <f>'SlNr für Antrag §24a'!I1153</f>
        <v xml:space="preserve"> </v>
      </c>
      <c r="F1157" s="69" t="str">
        <f>IF(AND('SlNr für Antrag §24a'!S1153="x",'SlNr für Antrag §24a'!T1153="x"),'SlNr für Antrag §24a'!U1153,IF('SlNr für Antrag §24a'!S1153="x","--",IF('SlNr für Antrag §24a'!T1153="x",'SlNr für Antrag §24a'!U1153,"**")))</f>
        <v>**</v>
      </c>
      <c r="G1157" s="69" t="str">
        <f>(IF('SlNr für Antrag §24a'!AL1153&lt;&gt;"",'SlNr für Antrag §24a'!AL1153&amp;K1157,IF(K1157&lt;&gt;"",K1157,IF('SlNr für Antrag §24a'!V1153="X","?","**"))))</f>
        <v>**</v>
      </c>
      <c r="H1157" s="131"/>
      <c r="I1157" s="124"/>
      <c r="J1157" s="118">
        <f>'SlNr für Antrag §24a'!AM1153</f>
        <v>0</v>
      </c>
      <c r="K1157" s="121"/>
      <c r="L1157" s="121" t="str">
        <f>'SlNr für Antrag §24a'!AT1153</f>
        <v>Ja</v>
      </c>
      <c r="M1157" s="161" t="str">
        <f>'SlNr für Antrag §24a'!AV1153</f>
        <v>-</v>
      </c>
      <c r="N1157" s="157" t="str">
        <f>IF('SlNr für Antrag §24a'!AU1153&gt;0,"Wird auto. genehmigt!","")</f>
        <v/>
      </c>
      <c r="P1157" s="96" t="str">
        <f>'SlNr für Antrag §24a'!AP1153</f>
        <v/>
      </c>
      <c r="R1157" s="143"/>
      <c r="S1157" s="143"/>
      <c r="T1157" s="143"/>
      <c r="U1157" s="143"/>
      <c r="V1157" s="143"/>
      <c r="W1157" s="143"/>
      <c r="X1157" s="143"/>
      <c r="Y1157" s="143"/>
      <c r="Z1157" s="143"/>
      <c r="AA1157" s="143"/>
    </row>
    <row r="1158" spans="1:27" x14ac:dyDescent="0.25">
      <c r="A1158" s="70">
        <f>'SlNr für Antrag §24a'!B1154</f>
        <v>55306</v>
      </c>
      <c r="B1158" s="70" t="str">
        <f>'SlNr für Antrag §24a'!C1154</f>
        <v/>
      </c>
      <c r="C1158" s="70" t="str">
        <f>IF('SlNr für Antrag §24a'!D1154&lt;&gt;"",'SlNr für Antrag §24a'!D1154,"")</f>
        <v>g</v>
      </c>
      <c r="D1158" s="70" t="str">
        <f>'SlNr für Antrag §24a'!H1154</f>
        <v>Benzol</v>
      </c>
      <c r="E1158" s="70" t="str">
        <f>'SlNr für Antrag §24a'!I1154</f>
        <v xml:space="preserve"> </v>
      </c>
      <c r="F1158" s="69" t="str">
        <f>IF(AND('SlNr für Antrag §24a'!S1154="x",'SlNr für Antrag §24a'!T1154="x"),'SlNr für Antrag §24a'!U1154,IF('SlNr für Antrag §24a'!S1154="x","--",IF('SlNr für Antrag §24a'!T1154="x",'SlNr für Antrag §24a'!U1154,"**")))</f>
        <v>**</v>
      </c>
      <c r="G1158" s="69" t="str">
        <f>(IF('SlNr für Antrag §24a'!AL1154&lt;&gt;"",'SlNr für Antrag §24a'!AL1154&amp;K1158,IF(K1158&lt;&gt;"",K1158,IF('SlNr für Antrag §24a'!V1154="X","?","**"))))</f>
        <v>**</v>
      </c>
      <c r="H1158" s="131"/>
      <c r="I1158" s="124"/>
      <c r="J1158" s="118">
        <f>'SlNr für Antrag §24a'!AM1154</f>
        <v>0</v>
      </c>
      <c r="K1158" s="121"/>
      <c r="L1158" s="121" t="str">
        <f>'SlNr für Antrag §24a'!AT1154</f>
        <v>Ja</v>
      </c>
      <c r="M1158" s="161" t="str">
        <f>'SlNr für Antrag §24a'!AV1154</f>
        <v>-</v>
      </c>
      <c r="N1158" s="157" t="str">
        <f>IF('SlNr für Antrag §24a'!AU1154&gt;0,"Wird auto. genehmigt!","")</f>
        <v/>
      </c>
      <c r="P1158" s="96" t="str">
        <f>'SlNr für Antrag §24a'!AP1154</f>
        <v/>
      </c>
      <c r="R1158" s="143"/>
      <c r="S1158" s="143"/>
      <c r="T1158" s="143"/>
      <c r="U1158" s="143"/>
      <c r="V1158" s="143"/>
      <c r="W1158" s="143"/>
      <c r="X1158" s="143"/>
      <c r="Y1158" s="143"/>
      <c r="Z1158" s="143"/>
      <c r="AA1158" s="143"/>
    </row>
    <row r="1159" spans="1:27" x14ac:dyDescent="0.25">
      <c r="A1159" s="70">
        <f>'SlNr für Antrag §24a'!B1155</f>
        <v>55307</v>
      </c>
      <c r="B1159" s="70" t="str">
        <f>'SlNr für Antrag §24a'!C1155</f>
        <v/>
      </c>
      <c r="C1159" s="70" t="str">
        <f>IF('SlNr für Antrag §24a'!D1155&lt;&gt;"",'SlNr für Antrag §24a'!D1155,"")</f>
        <v>g</v>
      </c>
      <c r="D1159" s="70" t="str">
        <f>'SlNr für Antrag §24a'!H1155</f>
        <v>Butylacetat</v>
      </c>
      <c r="E1159" s="70" t="str">
        <f>'SlNr für Antrag §24a'!I1155</f>
        <v xml:space="preserve"> </v>
      </c>
      <c r="F1159" s="69" t="str">
        <f>IF(AND('SlNr für Antrag §24a'!S1155="x",'SlNr für Antrag §24a'!T1155="x"),'SlNr für Antrag §24a'!U1155,IF('SlNr für Antrag §24a'!S1155="x","--",IF('SlNr für Antrag §24a'!T1155="x",'SlNr für Antrag §24a'!U1155,"**")))</f>
        <v>**</v>
      </c>
      <c r="G1159" s="69" t="str">
        <f>(IF('SlNr für Antrag §24a'!AL1155&lt;&gt;"",'SlNr für Antrag §24a'!AL1155&amp;K1159,IF(K1159&lt;&gt;"",K1159,IF('SlNr für Antrag §24a'!V1155="X","?","**"))))</f>
        <v>**</v>
      </c>
      <c r="H1159" s="131"/>
      <c r="I1159" s="124"/>
      <c r="J1159" s="118">
        <f>'SlNr für Antrag §24a'!AM1155</f>
        <v>0</v>
      </c>
      <c r="K1159" s="121"/>
      <c r="L1159" s="121" t="str">
        <f>'SlNr für Antrag §24a'!AT1155</f>
        <v>Ja</v>
      </c>
      <c r="M1159" s="161" t="str">
        <f>'SlNr für Antrag §24a'!AV1155</f>
        <v>-</v>
      </c>
      <c r="N1159" s="157" t="str">
        <f>IF('SlNr für Antrag §24a'!AU1155&gt;0,"Wird auto. genehmigt!","")</f>
        <v/>
      </c>
      <c r="P1159" s="96" t="str">
        <f>'SlNr für Antrag §24a'!AP1155</f>
        <v/>
      </c>
      <c r="R1159" s="143"/>
      <c r="S1159" s="143"/>
      <c r="T1159" s="143"/>
      <c r="U1159" s="143"/>
      <c r="V1159" s="143"/>
      <c r="W1159" s="143"/>
      <c r="X1159" s="143"/>
      <c r="Y1159" s="143"/>
      <c r="Z1159" s="143"/>
      <c r="AA1159" s="143"/>
    </row>
    <row r="1160" spans="1:27" x14ac:dyDescent="0.25">
      <c r="A1160" s="70">
        <f>'SlNr für Antrag §24a'!B1156</f>
        <v>55308</v>
      </c>
      <c r="B1160" s="70" t="str">
        <f>'SlNr für Antrag §24a'!C1156</f>
        <v/>
      </c>
      <c r="C1160" s="70" t="str">
        <f>IF('SlNr für Antrag §24a'!D1156&lt;&gt;"",'SlNr für Antrag §24a'!D1156,"")</f>
        <v>g</v>
      </c>
      <c r="D1160" s="70" t="str">
        <f>'SlNr für Antrag §24a'!H1156</f>
        <v>Cyclohexanon</v>
      </c>
      <c r="E1160" s="70" t="str">
        <f>'SlNr für Antrag §24a'!I1156</f>
        <v xml:space="preserve"> </v>
      </c>
      <c r="F1160" s="69" t="str">
        <f>IF(AND('SlNr für Antrag §24a'!S1156="x",'SlNr für Antrag §24a'!T1156="x"),'SlNr für Antrag §24a'!U1156,IF('SlNr für Antrag §24a'!S1156="x","--",IF('SlNr für Antrag §24a'!T1156="x",'SlNr für Antrag §24a'!U1156,"**")))</f>
        <v>**</v>
      </c>
      <c r="G1160" s="69" t="str">
        <f>(IF('SlNr für Antrag §24a'!AL1156&lt;&gt;"",'SlNr für Antrag §24a'!AL1156&amp;K1160,IF(K1160&lt;&gt;"",K1160,IF('SlNr für Antrag §24a'!V1156="X","?","**"))))</f>
        <v>**</v>
      </c>
      <c r="H1160" s="131"/>
      <c r="I1160" s="124"/>
      <c r="J1160" s="118">
        <f>'SlNr für Antrag §24a'!AM1156</f>
        <v>0</v>
      </c>
      <c r="K1160" s="121"/>
      <c r="L1160" s="121" t="str">
        <f>'SlNr für Antrag §24a'!AT1156</f>
        <v>Ja</v>
      </c>
      <c r="M1160" s="161" t="str">
        <f>'SlNr für Antrag §24a'!AV1156</f>
        <v>-</v>
      </c>
      <c r="N1160" s="157" t="str">
        <f>IF('SlNr für Antrag §24a'!AU1156&gt;0,"Wird auto. genehmigt!","")</f>
        <v/>
      </c>
      <c r="P1160" s="96" t="str">
        <f>'SlNr für Antrag §24a'!AP1156</f>
        <v/>
      </c>
      <c r="R1160" s="143"/>
      <c r="S1160" s="143"/>
      <c r="T1160" s="143"/>
      <c r="U1160" s="143"/>
      <c r="V1160" s="143"/>
      <c r="W1160" s="143"/>
      <c r="X1160" s="143"/>
      <c r="Y1160" s="143"/>
      <c r="Z1160" s="143"/>
      <c r="AA1160" s="143"/>
    </row>
    <row r="1161" spans="1:27" x14ac:dyDescent="0.25">
      <c r="A1161" s="70">
        <f>'SlNr für Antrag §24a'!B1157</f>
        <v>55309</v>
      </c>
      <c r="B1161" s="70" t="str">
        <f>'SlNr für Antrag §24a'!C1157</f>
        <v/>
      </c>
      <c r="C1161" s="70" t="str">
        <f>IF('SlNr für Antrag §24a'!D1157&lt;&gt;"",'SlNr für Antrag §24a'!D1157,"")</f>
        <v>g</v>
      </c>
      <c r="D1161" s="70" t="str">
        <f>'SlNr für Antrag §24a'!H1157</f>
        <v>Dekahydronaphthalin (Dekalin)</v>
      </c>
      <c r="E1161" s="70" t="str">
        <f>'SlNr für Antrag §24a'!I1157</f>
        <v xml:space="preserve"> </v>
      </c>
      <c r="F1161" s="69" t="str">
        <f>IF(AND('SlNr für Antrag §24a'!S1157="x",'SlNr für Antrag §24a'!T1157="x"),'SlNr für Antrag §24a'!U1157,IF('SlNr für Antrag §24a'!S1157="x","--",IF('SlNr für Antrag §24a'!T1157="x",'SlNr für Antrag §24a'!U1157,"**")))</f>
        <v>**</v>
      </c>
      <c r="G1161" s="69" t="str">
        <f>(IF('SlNr für Antrag §24a'!AL1157&lt;&gt;"",'SlNr für Antrag §24a'!AL1157&amp;K1161,IF(K1161&lt;&gt;"",K1161,IF('SlNr für Antrag §24a'!V1157="X","?","**"))))</f>
        <v>**</v>
      </c>
      <c r="H1161" s="131"/>
      <c r="I1161" s="124"/>
      <c r="J1161" s="118">
        <f>'SlNr für Antrag §24a'!AM1157</f>
        <v>0</v>
      </c>
      <c r="K1161" s="121"/>
      <c r="L1161" s="121" t="str">
        <f>'SlNr für Antrag §24a'!AT1157</f>
        <v>Ja</v>
      </c>
      <c r="M1161" s="161" t="str">
        <f>'SlNr für Antrag §24a'!AV1157</f>
        <v>-</v>
      </c>
      <c r="N1161" s="157" t="str">
        <f>IF('SlNr für Antrag §24a'!AU1157&gt;0,"Wird auto. genehmigt!","")</f>
        <v/>
      </c>
      <c r="P1161" s="96" t="str">
        <f>'SlNr für Antrag §24a'!AP1157</f>
        <v/>
      </c>
      <c r="R1161" s="143"/>
      <c r="S1161" s="143"/>
      <c r="T1161" s="143"/>
      <c r="U1161" s="143"/>
      <c r="V1161" s="143"/>
      <c r="W1161" s="143"/>
      <c r="X1161" s="143"/>
      <c r="Y1161" s="143"/>
      <c r="Z1161" s="143"/>
      <c r="AA1161" s="143"/>
    </row>
    <row r="1162" spans="1:27" x14ac:dyDescent="0.25">
      <c r="A1162" s="70">
        <f>'SlNr für Antrag §24a'!B1158</f>
        <v>55310</v>
      </c>
      <c r="B1162" s="70" t="str">
        <f>'SlNr für Antrag §24a'!C1158</f>
        <v/>
      </c>
      <c r="C1162" s="70" t="str">
        <f>IF('SlNr für Antrag §24a'!D1158&lt;&gt;"",'SlNr für Antrag §24a'!D1158,"")</f>
        <v>g</v>
      </c>
      <c r="D1162" s="70" t="str">
        <f>'SlNr für Antrag §24a'!H1158</f>
        <v>Diethylether</v>
      </c>
      <c r="E1162" s="70" t="str">
        <f>'SlNr für Antrag §24a'!I1158</f>
        <v xml:space="preserve"> </v>
      </c>
      <c r="F1162" s="69" t="str">
        <f>IF(AND('SlNr für Antrag §24a'!S1158="x",'SlNr für Antrag §24a'!T1158="x"),'SlNr für Antrag §24a'!U1158,IF('SlNr für Antrag §24a'!S1158="x","--",IF('SlNr für Antrag §24a'!T1158="x",'SlNr für Antrag §24a'!U1158,"**")))</f>
        <v>**</v>
      </c>
      <c r="G1162" s="69" t="str">
        <f>(IF('SlNr für Antrag §24a'!AL1158&lt;&gt;"",'SlNr für Antrag §24a'!AL1158&amp;K1162,IF(K1162&lt;&gt;"",K1162,IF('SlNr für Antrag §24a'!V1158="X","?","**"))))</f>
        <v>**</v>
      </c>
      <c r="H1162" s="131"/>
      <c r="I1162" s="124"/>
      <c r="J1162" s="118">
        <f>'SlNr für Antrag §24a'!AM1158</f>
        <v>0</v>
      </c>
      <c r="K1162" s="121"/>
      <c r="L1162" s="121" t="str">
        <f>'SlNr für Antrag §24a'!AT1158</f>
        <v>Ja</v>
      </c>
      <c r="M1162" s="161" t="str">
        <f>'SlNr für Antrag §24a'!AV1158</f>
        <v>-</v>
      </c>
      <c r="N1162" s="157" t="str">
        <f>IF('SlNr für Antrag §24a'!AU1158&gt;0,"Wird auto. genehmigt!","")</f>
        <v/>
      </c>
      <c r="P1162" s="96" t="str">
        <f>'SlNr für Antrag §24a'!AP1158</f>
        <v/>
      </c>
      <c r="R1162" s="143"/>
      <c r="S1162" s="143"/>
      <c r="T1162" s="143"/>
      <c r="U1162" s="143"/>
      <c r="V1162" s="143"/>
      <c r="W1162" s="143"/>
      <c r="X1162" s="143"/>
      <c r="Y1162" s="143"/>
      <c r="Z1162" s="143"/>
      <c r="AA1162" s="143"/>
    </row>
    <row r="1163" spans="1:27" x14ac:dyDescent="0.25">
      <c r="A1163" s="70">
        <f>'SlNr für Antrag §24a'!B1159</f>
        <v>55311</v>
      </c>
      <c r="B1163" s="70" t="str">
        <f>'SlNr für Antrag §24a'!C1159</f>
        <v/>
      </c>
      <c r="C1163" s="70" t="str">
        <f>IF('SlNr für Antrag §24a'!D1159&lt;&gt;"",'SlNr für Antrag §24a'!D1159,"")</f>
        <v>g</v>
      </c>
      <c r="D1163" s="70" t="str">
        <f>'SlNr für Antrag §24a'!H1159</f>
        <v>Dimethylformamid</v>
      </c>
      <c r="E1163" s="70" t="str">
        <f>'SlNr für Antrag §24a'!I1159</f>
        <v xml:space="preserve"> </v>
      </c>
      <c r="F1163" s="69" t="str">
        <f>IF(AND('SlNr für Antrag §24a'!S1159="x",'SlNr für Antrag §24a'!T1159="x"),'SlNr für Antrag §24a'!U1159,IF('SlNr für Antrag §24a'!S1159="x","--",IF('SlNr für Antrag §24a'!T1159="x",'SlNr für Antrag §24a'!U1159,"**")))</f>
        <v>**</v>
      </c>
      <c r="G1163" s="69" t="str">
        <f>(IF('SlNr für Antrag §24a'!AL1159&lt;&gt;"",'SlNr für Antrag §24a'!AL1159&amp;K1163,IF(K1163&lt;&gt;"",K1163,IF('SlNr für Antrag §24a'!V1159="X","?","**"))))</f>
        <v>**</v>
      </c>
      <c r="H1163" s="131"/>
      <c r="I1163" s="124"/>
      <c r="J1163" s="118">
        <f>'SlNr für Antrag §24a'!AM1159</f>
        <v>0</v>
      </c>
      <c r="K1163" s="121"/>
      <c r="L1163" s="121" t="str">
        <f>'SlNr für Antrag §24a'!AT1159</f>
        <v>Ja</v>
      </c>
      <c r="M1163" s="161" t="str">
        <f>'SlNr für Antrag §24a'!AV1159</f>
        <v>-</v>
      </c>
      <c r="N1163" s="157" t="str">
        <f>IF('SlNr für Antrag §24a'!AU1159&gt;0,"Wird auto. genehmigt!","")</f>
        <v/>
      </c>
      <c r="P1163" s="96" t="str">
        <f>'SlNr für Antrag §24a'!AP1159</f>
        <v/>
      </c>
      <c r="R1163" s="143"/>
      <c r="S1163" s="143"/>
      <c r="T1163" s="143"/>
      <c r="U1163" s="143"/>
      <c r="V1163" s="143"/>
      <c r="W1163" s="143"/>
      <c r="X1163" s="143"/>
      <c r="Y1163" s="143"/>
      <c r="Z1163" s="143"/>
      <c r="AA1163" s="143"/>
    </row>
    <row r="1164" spans="1:27" x14ac:dyDescent="0.25">
      <c r="A1164" s="70">
        <f>'SlNr für Antrag §24a'!B1160</f>
        <v>55312</v>
      </c>
      <c r="B1164" s="70" t="str">
        <f>'SlNr für Antrag §24a'!C1160</f>
        <v/>
      </c>
      <c r="C1164" s="70" t="str">
        <f>IF('SlNr für Antrag §24a'!D1160&lt;&gt;"",'SlNr für Antrag §24a'!D1160,"")</f>
        <v>g</v>
      </c>
      <c r="D1164" s="70" t="str">
        <f>'SlNr für Antrag §24a'!H1160</f>
        <v>Dimethylsulfid</v>
      </c>
      <c r="E1164" s="70" t="str">
        <f>'SlNr für Antrag §24a'!I1160</f>
        <v xml:space="preserve"> </v>
      </c>
      <c r="F1164" s="69" t="str">
        <f>IF(AND('SlNr für Antrag §24a'!S1160="x",'SlNr für Antrag §24a'!T1160="x"),'SlNr für Antrag §24a'!U1160,IF('SlNr für Antrag §24a'!S1160="x","--",IF('SlNr für Antrag §24a'!T1160="x",'SlNr für Antrag §24a'!U1160,"**")))</f>
        <v>**</v>
      </c>
      <c r="G1164" s="69" t="str">
        <f>(IF('SlNr für Antrag §24a'!AL1160&lt;&gt;"",'SlNr für Antrag §24a'!AL1160&amp;K1164,IF(K1164&lt;&gt;"",K1164,IF('SlNr für Antrag §24a'!V1160="X","?","**"))))</f>
        <v>**</v>
      </c>
      <c r="H1164" s="131"/>
      <c r="I1164" s="124"/>
      <c r="J1164" s="118">
        <f>'SlNr für Antrag §24a'!AM1160</f>
        <v>0</v>
      </c>
      <c r="K1164" s="121"/>
      <c r="L1164" s="121" t="str">
        <f>'SlNr für Antrag §24a'!AT1160</f>
        <v>Ja</v>
      </c>
      <c r="M1164" s="161" t="str">
        <f>'SlNr für Antrag §24a'!AV1160</f>
        <v>-</v>
      </c>
      <c r="N1164" s="157" t="str">
        <f>IF('SlNr für Antrag §24a'!AU1160&gt;0,"Wird auto. genehmigt!","")</f>
        <v/>
      </c>
      <c r="P1164" s="96" t="str">
        <f>'SlNr für Antrag §24a'!AP1160</f>
        <v/>
      </c>
      <c r="R1164" s="143"/>
      <c r="S1164" s="143"/>
      <c r="T1164" s="143"/>
      <c r="U1164" s="143"/>
      <c r="V1164" s="143"/>
      <c r="W1164" s="143"/>
      <c r="X1164" s="143"/>
      <c r="Y1164" s="143"/>
      <c r="Z1164" s="143"/>
      <c r="AA1164" s="143"/>
    </row>
    <row r="1165" spans="1:27" x14ac:dyDescent="0.25">
      <c r="A1165" s="70">
        <f>'SlNr für Antrag §24a'!B1161</f>
        <v>55313</v>
      </c>
      <c r="B1165" s="70" t="str">
        <f>'SlNr für Antrag §24a'!C1161</f>
        <v/>
      </c>
      <c r="C1165" s="70" t="str">
        <f>IF('SlNr für Antrag §24a'!D1161&lt;&gt;"",'SlNr für Antrag §24a'!D1161,"")</f>
        <v>g</v>
      </c>
      <c r="D1165" s="70" t="str">
        <f>'SlNr für Antrag §24a'!H1161</f>
        <v>Dimethylsulfoxid</v>
      </c>
      <c r="E1165" s="70" t="str">
        <f>'SlNr für Antrag §24a'!I1161</f>
        <v xml:space="preserve"> </v>
      </c>
      <c r="F1165" s="69" t="str">
        <f>IF(AND('SlNr für Antrag §24a'!S1161="x",'SlNr für Antrag §24a'!T1161="x"),'SlNr für Antrag §24a'!U1161,IF('SlNr für Antrag §24a'!S1161="x","--",IF('SlNr für Antrag §24a'!T1161="x",'SlNr für Antrag §24a'!U1161,"**")))</f>
        <v>**</v>
      </c>
      <c r="G1165" s="69" t="str">
        <f>(IF('SlNr für Antrag §24a'!AL1161&lt;&gt;"",'SlNr für Antrag §24a'!AL1161&amp;K1165,IF(K1165&lt;&gt;"",K1165,IF('SlNr für Antrag §24a'!V1161="X","?","**"))))</f>
        <v>**</v>
      </c>
      <c r="H1165" s="131"/>
      <c r="I1165" s="124"/>
      <c r="J1165" s="118">
        <f>'SlNr für Antrag §24a'!AM1161</f>
        <v>0</v>
      </c>
      <c r="K1165" s="121"/>
      <c r="L1165" s="121" t="str">
        <f>'SlNr für Antrag §24a'!AT1161</f>
        <v>Ja</v>
      </c>
      <c r="M1165" s="161" t="str">
        <f>'SlNr für Antrag §24a'!AV1161</f>
        <v>-</v>
      </c>
      <c r="N1165" s="157" t="str">
        <f>IF('SlNr für Antrag §24a'!AU1161&gt;0,"Wird auto. genehmigt!","")</f>
        <v/>
      </c>
      <c r="P1165" s="96" t="str">
        <f>'SlNr für Antrag §24a'!AP1161</f>
        <v/>
      </c>
      <c r="R1165" s="143"/>
      <c r="S1165" s="143"/>
      <c r="T1165" s="143"/>
      <c r="U1165" s="143"/>
      <c r="V1165" s="143"/>
      <c r="W1165" s="143"/>
      <c r="X1165" s="143"/>
      <c r="Y1165" s="143"/>
      <c r="Z1165" s="143"/>
      <c r="AA1165" s="143"/>
    </row>
    <row r="1166" spans="1:27" x14ac:dyDescent="0.25">
      <c r="A1166" s="70">
        <f>'SlNr für Antrag §24a'!B1162</f>
        <v>55314</v>
      </c>
      <c r="B1166" s="70" t="str">
        <f>'SlNr für Antrag §24a'!C1162</f>
        <v/>
      </c>
      <c r="C1166" s="70" t="str">
        <f>IF('SlNr für Antrag §24a'!D1162&lt;&gt;"",'SlNr für Antrag §24a'!D1162,"")</f>
        <v>g</v>
      </c>
      <c r="D1166" s="70" t="str">
        <f>'SlNr für Antrag §24a'!H1162</f>
        <v>Dioxan</v>
      </c>
      <c r="E1166" s="70" t="str">
        <f>'SlNr für Antrag §24a'!I1162</f>
        <v xml:space="preserve"> </v>
      </c>
      <c r="F1166" s="69" t="str">
        <f>IF(AND('SlNr für Antrag §24a'!S1162="x",'SlNr für Antrag §24a'!T1162="x"),'SlNr für Antrag §24a'!U1162,IF('SlNr für Antrag §24a'!S1162="x","--",IF('SlNr für Antrag §24a'!T1162="x",'SlNr für Antrag §24a'!U1162,"**")))</f>
        <v>**</v>
      </c>
      <c r="G1166" s="69" t="str">
        <f>(IF('SlNr für Antrag §24a'!AL1162&lt;&gt;"",'SlNr für Antrag §24a'!AL1162&amp;K1166,IF(K1166&lt;&gt;"",K1166,IF('SlNr für Antrag §24a'!V1162="X","?","**"))))</f>
        <v>**</v>
      </c>
      <c r="H1166" s="131"/>
      <c r="I1166" s="124"/>
      <c r="J1166" s="118">
        <f>'SlNr für Antrag §24a'!AM1162</f>
        <v>0</v>
      </c>
      <c r="K1166" s="121"/>
      <c r="L1166" s="121" t="str">
        <f>'SlNr für Antrag §24a'!AT1162</f>
        <v>Ja</v>
      </c>
      <c r="M1166" s="161" t="str">
        <f>'SlNr für Antrag §24a'!AV1162</f>
        <v>-</v>
      </c>
      <c r="N1166" s="157" t="str">
        <f>IF('SlNr für Antrag §24a'!AU1162&gt;0,"Wird auto. genehmigt!","")</f>
        <v/>
      </c>
      <c r="P1166" s="96" t="str">
        <f>'SlNr für Antrag §24a'!AP1162</f>
        <v/>
      </c>
      <c r="R1166" s="143"/>
      <c r="S1166" s="143"/>
      <c r="T1166" s="143"/>
      <c r="U1166" s="143"/>
      <c r="V1166" s="143"/>
      <c r="W1166" s="143"/>
      <c r="X1166" s="143"/>
      <c r="Y1166" s="143"/>
      <c r="Z1166" s="143"/>
      <c r="AA1166" s="143"/>
    </row>
    <row r="1167" spans="1:27" x14ac:dyDescent="0.25">
      <c r="A1167" s="70">
        <f>'SlNr für Antrag §24a'!B1163</f>
        <v>55315</v>
      </c>
      <c r="B1167" s="70" t="str">
        <f>'SlNr für Antrag §24a'!C1163</f>
        <v/>
      </c>
      <c r="C1167" s="70" t="str">
        <f>IF('SlNr für Antrag §24a'!D1163&lt;&gt;"",'SlNr für Antrag §24a'!D1163,"")</f>
        <v>g</v>
      </c>
      <c r="D1167" s="70" t="str">
        <f>'SlNr für Antrag §24a'!H1163</f>
        <v>Methanol</v>
      </c>
      <c r="E1167" s="70" t="str">
        <f>'SlNr für Antrag §24a'!I1163</f>
        <v xml:space="preserve"> </v>
      </c>
      <c r="F1167" s="69" t="str">
        <f>IF(AND('SlNr für Antrag §24a'!S1163="x",'SlNr für Antrag §24a'!T1163="x"),'SlNr für Antrag §24a'!U1163,IF('SlNr für Antrag §24a'!S1163="x","--",IF('SlNr für Antrag §24a'!T1163="x",'SlNr für Antrag §24a'!U1163,"**")))</f>
        <v>**</v>
      </c>
      <c r="G1167" s="69" t="str">
        <f>(IF('SlNr für Antrag §24a'!AL1163&lt;&gt;"",'SlNr für Antrag §24a'!AL1163&amp;K1167,IF(K1167&lt;&gt;"",K1167,IF('SlNr für Antrag §24a'!V1163="X","?","**"))))</f>
        <v>**</v>
      </c>
      <c r="H1167" s="131"/>
      <c r="I1167" s="124"/>
      <c r="J1167" s="118">
        <f>'SlNr für Antrag §24a'!AM1163</f>
        <v>0</v>
      </c>
      <c r="K1167" s="121"/>
      <c r="L1167" s="121" t="str">
        <f>'SlNr für Antrag §24a'!AT1163</f>
        <v>Ja</v>
      </c>
      <c r="M1167" s="161" t="str">
        <f>'SlNr für Antrag §24a'!AV1163</f>
        <v>-</v>
      </c>
      <c r="N1167" s="157" t="str">
        <f>IF('SlNr für Antrag §24a'!AU1163&gt;0,"Wird auto. genehmigt!","")</f>
        <v/>
      </c>
      <c r="P1167" s="96" t="str">
        <f>'SlNr für Antrag §24a'!AP1163</f>
        <v/>
      </c>
      <c r="R1167" s="143"/>
      <c r="S1167" s="143"/>
      <c r="T1167" s="143"/>
      <c r="U1167" s="143"/>
      <c r="V1167" s="143"/>
      <c r="W1167" s="143"/>
      <c r="X1167" s="143"/>
      <c r="Y1167" s="143"/>
      <c r="Z1167" s="143"/>
      <c r="AA1167" s="143"/>
    </row>
    <row r="1168" spans="1:27" x14ac:dyDescent="0.25">
      <c r="A1168" s="70">
        <f>'SlNr für Antrag §24a'!B1164</f>
        <v>55316</v>
      </c>
      <c r="B1168" s="70" t="str">
        <f>'SlNr für Antrag §24a'!C1164</f>
        <v/>
      </c>
      <c r="C1168" s="70" t="str">
        <f>IF('SlNr für Antrag §24a'!D1164&lt;&gt;"",'SlNr für Antrag §24a'!D1164,"")</f>
        <v>g</v>
      </c>
      <c r="D1168" s="70" t="str">
        <f>'SlNr für Antrag §24a'!H1164</f>
        <v>Methylacetat</v>
      </c>
      <c r="E1168" s="70" t="str">
        <f>'SlNr für Antrag §24a'!I1164</f>
        <v xml:space="preserve"> </v>
      </c>
      <c r="F1168" s="69" t="str">
        <f>IF(AND('SlNr für Antrag §24a'!S1164="x",'SlNr für Antrag §24a'!T1164="x"),'SlNr für Antrag §24a'!U1164,IF('SlNr für Antrag §24a'!S1164="x","--",IF('SlNr für Antrag §24a'!T1164="x",'SlNr für Antrag §24a'!U1164,"**")))</f>
        <v>**</v>
      </c>
      <c r="G1168" s="69" t="str">
        <f>(IF('SlNr für Antrag §24a'!AL1164&lt;&gt;"",'SlNr für Antrag §24a'!AL1164&amp;K1168,IF(K1168&lt;&gt;"",K1168,IF('SlNr für Antrag §24a'!V1164="X","?","**"))))</f>
        <v>**</v>
      </c>
      <c r="H1168" s="131"/>
      <c r="I1168" s="124"/>
      <c r="J1168" s="118">
        <f>'SlNr für Antrag §24a'!AM1164</f>
        <v>0</v>
      </c>
      <c r="K1168" s="121"/>
      <c r="L1168" s="121" t="str">
        <f>'SlNr für Antrag §24a'!AT1164</f>
        <v>Ja</v>
      </c>
      <c r="M1168" s="161" t="str">
        <f>'SlNr für Antrag §24a'!AV1164</f>
        <v>-</v>
      </c>
      <c r="N1168" s="157" t="str">
        <f>IF('SlNr für Antrag §24a'!AU1164&gt;0,"Wird auto. genehmigt!","")</f>
        <v/>
      </c>
      <c r="P1168" s="96" t="str">
        <f>'SlNr für Antrag §24a'!AP1164</f>
        <v/>
      </c>
      <c r="R1168" s="143"/>
      <c r="S1168" s="143"/>
      <c r="T1168" s="143"/>
      <c r="U1168" s="143"/>
      <c r="V1168" s="143"/>
      <c r="W1168" s="143"/>
      <c r="X1168" s="143"/>
      <c r="Y1168" s="143"/>
      <c r="Z1168" s="143"/>
      <c r="AA1168" s="143"/>
    </row>
    <row r="1169" spans="1:27" x14ac:dyDescent="0.25">
      <c r="A1169" s="70">
        <f>'SlNr für Antrag §24a'!B1165</f>
        <v>55317</v>
      </c>
      <c r="B1169" s="70" t="str">
        <f>'SlNr für Antrag §24a'!C1165</f>
        <v/>
      </c>
      <c r="C1169" s="70" t="str">
        <f>IF('SlNr für Antrag §24a'!D1165&lt;&gt;"",'SlNr für Antrag §24a'!D1165,"")</f>
        <v>g</v>
      </c>
      <c r="D1169" s="70" t="str">
        <f>'SlNr für Antrag §24a'!H1165</f>
        <v>Methylethylketon</v>
      </c>
      <c r="E1169" s="70" t="str">
        <f>'SlNr für Antrag §24a'!I1165</f>
        <v xml:space="preserve"> </v>
      </c>
      <c r="F1169" s="69" t="str">
        <f>IF(AND('SlNr für Antrag §24a'!S1165="x",'SlNr für Antrag §24a'!T1165="x"),'SlNr für Antrag §24a'!U1165,IF('SlNr für Antrag §24a'!S1165="x","--",IF('SlNr für Antrag §24a'!T1165="x",'SlNr für Antrag §24a'!U1165,"**")))</f>
        <v>**</v>
      </c>
      <c r="G1169" s="69" t="str">
        <f>(IF('SlNr für Antrag §24a'!AL1165&lt;&gt;"",'SlNr für Antrag §24a'!AL1165&amp;K1169,IF(K1169&lt;&gt;"",K1169,IF('SlNr für Antrag §24a'!V1165="X","?","**"))))</f>
        <v>**</v>
      </c>
      <c r="H1169" s="131"/>
      <c r="I1169" s="124"/>
      <c r="J1169" s="118">
        <f>'SlNr für Antrag §24a'!AM1165</f>
        <v>0</v>
      </c>
      <c r="K1169" s="121"/>
      <c r="L1169" s="121" t="str">
        <f>'SlNr für Antrag §24a'!AT1165</f>
        <v>Ja</v>
      </c>
      <c r="M1169" s="161" t="str">
        <f>'SlNr für Antrag §24a'!AV1165</f>
        <v>-</v>
      </c>
      <c r="N1169" s="157" t="str">
        <f>IF('SlNr für Antrag §24a'!AU1165&gt;0,"Wird auto. genehmigt!","")</f>
        <v/>
      </c>
      <c r="P1169" s="96" t="str">
        <f>'SlNr für Antrag §24a'!AP1165</f>
        <v/>
      </c>
      <c r="R1169" s="143"/>
      <c r="S1169" s="143"/>
      <c r="T1169" s="143"/>
      <c r="U1169" s="143"/>
      <c r="V1169" s="143"/>
      <c r="W1169" s="143"/>
      <c r="X1169" s="143"/>
      <c r="Y1169" s="143"/>
      <c r="Z1169" s="143"/>
      <c r="AA1169" s="143"/>
    </row>
    <row r="1170" spans="1:27" x14ac:dyDescent="0.25">
      <c r="A1170" s="70">
        <f>'SlNr für Antrag §24a'!B1166</f>
        <v>55318</v>
      </c>
      <c r="B1170" s="70" t="str">
        <f>'SlNr für Antrag §24a'!C1166</f>
        <v/>
      </c>
      <c r="C1170" s="70" t="str">
        <f>IF('SlNr für Antrag §24a'!D1166&lt;&gt;"",'SlNr für Antrag §24a'!D1166,"")</f>
        <v>g</v>
      </c>
      <c r="D1170" s="70" t="str">
        <f>'SlNr für Antrag §24a'!H1166</f>
        <v>Methylisobutylketon</v>
      </c>
      <c r="E1170" s="70" t="str">
        <f>'SlNr für Antrag §24a'!I1166</f>
        <v xml:space="preserve"> </v>
      </c>
      <c r="F1170" s="69" t="str">
        <f>IF(AND('SlNr für Antrag §24a'!S1166="x",'SlNr für Antrag §24a'!T1166="x"),'SlNr für Antrag §24a'!U1166,IF('SlNr für Antrag §24a'!S1166="x","--",IF('SlNr für Antrag §24a'!T1166="x",'SlNr für Antrag §24a'!U1166,"**")))</f>
        <v>**</v>
      </c>
      <c r="G1170" s="69" t="str">
        <f>(IF('SlNr für Antrag §24a'!AL1166&lt;&gt;"",'SlNr für Antrag §24a'!AL1166&amp;K1170,IF(K1170&lt;&gt;"",K1170,IF('SlNr für Antrag §24a'!V1166="X","?","**"))))</f>
        <v>**</v>
      </c>
      <c r="H1170" s="131"/>
      <c r="I1170" s="124"/>
      <c r="J1170" s="118">
        <f>'SlNr für Antrag §24a'!AM1166</f>
        <v>0</v>
      </c>
      <c r="K1170" s="121"/>
      <c r="L1170" s="121" t="str">
        <f>'SlNr für Antrag §24a'!AT1166</f>
        <v>Ja</v>
      </c>
      <c r="M1170" s="161" t="str">
        <f>'SlNr für Antrag §24a'!AV1166</f>
        <v>-</v>
      </c>
      <c r="N1170" s="157" t="str">
        <f>IF('SlNr für Antrag §24a'!AU1166&gt;0,"Wird auto. genehmigt!","")</f>
        <v/>
      </c>
      <c r="P1170" s="96" t="str">
        <f>'SlNr für Antrag §24a'!AP1166</f>
        <v/>
      </c>
      <c r="R1170" s="143"/>
      <c r="S1170" s="143"/>
      <c r="T1170" s="143"/>
      <c r="U1170" s="143"/>
      <c r="V1170" s="143"/>
      <c r="W1170" s="143"/>
      <c r="X1170" s="143"/>
      <c r="Y1170" s="143"/>
      <c r="Z1170" s="143"/>
      <c r="AA1170" s="143"/>
    </row>
    <row r="1171" spans="1:27" x14ac:dyDescent="0.25">
      <c r="A1171" s="70">
        <f>'SlNr für Antrag §24a'!B1167</f>
        <v>55320</v>
      </c>
      <c r="B1171" s="70" t="str">
        <f>'SlNr für Antrag §24a'!C1167</f>
        <v/>
      </c>
      <c r="C1171" s="70" t="str">
        <f>IF('SlNr für Antrag §24a'!D1167&lt;&gt;"",'SlNr für Antrag §24a'!D1167,"")</f>
        <v>g</v>
      </c>
      <c r="D1171" s="70" t="str">
        <f>'SlNr für Antrag §24a'!H1167</f>
        <v>Pyridin</v>
      </c>
      <c r="E1171" s="70" t="str">
        <f>'SlNr für Antrag §24a'!I1167</f>
        <v xml:space="preserve"> </v>
      </c>
      <c r="F1171" s="69" t="str">
        <f>IF(AND('SlNr für Antrag §24a'!S1167="x",'SlNr für Antrag §24a'!T1167="x"),'SlNr für Antrag §24a'!U1167,IF('SlNr für Antrag §24a'!S1167="x","--",IF('SlNr für Antrag §24a'!T1167="x",'SlNr für Antrag §24a'!U1167,"**")))</f>
        <v>**</v>
      </c>
      <c r="G1171" s="69" t="str">
        <f>(IF('SlNr für Antrag §24a'!AL1167&lt;&gt;"",'SlNr für Antrag §24a'!AL1167&amp;K1171,IF(K1171&lt;&gt;"",K1171,IF('SlNr für Antrag §24a'!V1167="X","?","**"))))</f>
        <v>**</v>
      </c>
      <c r="H1171" s="131"/>
      <c r="I1171" s="124"/>
      <c r="J1171" s="118">
        <f>'SlNr für Antrag §24a'!AM1167</f>
        <v>0</v>
      </c>
      <c r="K1171" s="121"/>
      <c r="L1171" s="121" t="str">
        <f>'SlNr für Antrag §24a'!AT1167</f>
        <v>Ja</v>
      </c>
      <c r="M1171" s="161" t="str">
        <f>'SlNr für Antrag §24a'!AV1167</f>
        <v>-</v>
      </c>
      <c r="N1171" s="157" t="str">
        <f>IF('SlNr für Antrag §24a'!AU1167&gt;0,"Wird auto. genehmigt!","")</f>
        <v/>
      </c>
      <c r="P1171" s="96" t="str">
        <f>'SlNr für Antrag §24a'!AP1167</f>
        <v/>
      </c>
      <c r="R1171" s="143"/>
      <c r="S1171" s="143"/>
      <c r="T1171" s="143"/>
      <c r="U1171" s="143"/>
      <c r="V1171" s="143"/>
      <c r="W1171" s="143"/>
      <c r="X1171" s="143"/>
      <c r="Y1171" s="143"/>
      <c r="Z1171" s="143"/>
      <c r="AA1171" s="143"/>
    </row>
    <row r="1172" spans="1:27" x14ac:dyDescent="0.25">
      <c r="A1172" s="70">
        <f>'SlNr für Antrag §24a'!B1168</f>
        <v>55321</v>
      </c>
      <c r="B1172" s="70" t="str">
        <f>'SlNr für Antrag §24a'!C1168</f>
        <v/>
      </c>
      <c r="C1172" s="70" t="str">
        <f>IF('SlNr für Antrag §24a'!D1168&lt;&gt;"",'SlNr für Antrag §24a'!D1168,"")</f>
        <v>g</v>
      </c>
      <c r="D1172" s="70" t="str">
        <f>'SlNr für Antrag §24a'!H1168</f>
        <v>Schwefelkohlenstoff</v>
      </c>
      <c r="E1172" s="70" t="str">
        <f>'SlNr für Antrag §24a'!I1168</f>
        <v xml:space="preserve"> </v>
      </c>
      <c r="F1172" s="69" t="str">
        <f>IF(AND('SlNr für Antrag §24a'!S1168="x",'SlNr für Antrag §24a'!T1168="x"),'SlNr für Antrag §24a'!U1168,IF('SlNr für Antrag §24a'!S1168="x","--",IF('SlNr für Antrag §24a'!T1168="x",'SlNr für Antrag §24a'!U1168,"**")))</f>
        <v>**</v>
      </c>
      <c r="G1172" s="69" t="str">
        <f>(IF('SlNr für Antrag §24a'!AL1168&lt;&gt;"",'SlNr für Antrag §24a'!AL1168&amp;K1172,IF(K1172&lt;&gt;"",K1172,IF('SlNr für Antrag §24a'!V1168="X","?","**"))))</f>
        <v>**</v>
      </c>
      <c r="H1172" s="131"/>
      <c r="I1172" s="124"/>
      <c r="J1172" s="118">
        <f>'SlNr für Antrag §24a'!AM1168</f>
        <v>0</v>
      </c>
      <c r="K1172" s="121"/>
      <c r="L1172" s="121" t="str">
        <f>'SlNr für Antrag §24a'!AT1168</f>
        <v>Ja</v>
      </c>
      <c r="M1172" s="161" t="str">
        <f>'SlNr für Antrag §24a'!AV1168</f>
        <v>-</v>
      </c>
      <c r="N1172" s="157" t="str">
        <f>IF('SlNr für Antrag §24a'!AU1168&gt;0,"Wird auto. genehmigt!","")</f>
        <v/>
      </c>
      <c r="P1172" s="96" t="str">
        <f>'SlNr für Antrag §24a'!AP1168</f>
        <v/>
      </c>
      <c r="R1172" s="143"/>
      <c r="S1172" s="143"/>
      <c r="T1172" s="143"/>
      <c r="U1172" s="143"/>
      <c r="V1172" s="143"/>
      <c r="W1172" s="143"/>
      <c r="X1172" s="143"/>
      <c r="Y1172" s="143"/>
      <c r="Z1172" s="143"/>
      <c r="AA1172" s="143"/>
    </row>
    <row r="1173" spans="1:27" x14ac:dyDescent="0.25">
      <c r="A1173" s="70">
        <f>'SlNr für Antrag §24a'!B1169</f>
        <v>55322</v>
      </c>
      <c r="B1173" s="70" t="str">
        <f>'SlNr für Antrag §24a'!C1169</f>
        <v/>
      </c>
      <c r="C1173" s="70" t="str">
        <f>IF('SlNr für Antrag §24a'!D1169&lt;&gt;"",'SlNr für Antrag §24a'!D1169,"")</f>
        <v>g</v>
      </c>
      <c r="D1173" s="70" t="str">
        <f>'SlNr für Antrag §24a'!H1169</f>
        <v>Tetrahydrofuran</v>
      </c>
      <c r="E1173" s="70" t="str">
        <f>'SlNr für Antrag §24a'!I1169</f>
        <v xml:space="preserve"> </v>
      </c>
      <c r="F1173" s="69" t="str">
        <f>IF(AND('SlNr für Antrag §24a'!S1169="x",'SlNr für Antrag §24a'!T1169="x"),'SlNr für Antrag §24a'!U1169,IF('SlNr für Antrag §24a'!S1169="x","--",IF('SlNr für Antrag §24a'!T1169="x",'SlNr für Antrag §24a'!U1169,"**")))</f>
        <v>**</v>
      </c>
      <c r="G1173" s="69" t="str">
        <f>(IF('SlNr für Antrag §24a'!AL1169&lt;&gt;"",'SlNr für Antrag §24a'!AL1169&amp;K1173,IF(K1173&lt;&gt;"",K1173,IF('SlNr für Antrag §24a'!V1169="X","?","**"))))</f>
        <v>**</v>
      </c>
      <c r="H1173" s="131"/>
      <c r="I1173" s="124"/>
      <c r="J1173" s="118">
        <f>'SlNr für Antrag §24a'!AM1169</f>
        <v>0</v>
      </c>
      <c r="K1173" s="121"/>
      <c r="L1173" s="121" t="str">
        <f>'SlNr für Antrag §24a'!AT1169</f>
        <v>Ja</v>
      </c>
      <c r="M1173" s="161" t="str">
        <f>'SlNr für Antrag §24a'!AV1169</f>
        <v>-</v>
      </c>
      <c r="N1173" s="157" t="str">
        <f>IF('SlNr für Antrag §24a'!AU1169&gt;0,"Wird auto. genehmigt!","")</f>
        <v/>
      </c>
      <c r="P1173" s="96" t="str">
        <f>'SlNr für Antrag §24a'!AP1169</f>
        <v/>
      </c>
      <c r="R1173" s="143"/>
      <c r="S1173" s="143"/>
      <c r="T1173" s="143"/>
      <c r="U1173" s="143"/>
      <c r="V1173" s="143"/>
      <c r="W1173" s="143"/>
      <c r="X1173" s="143"/>
      <c r="Y1173" s="143"/>
      <c r="Z1173" s="143"/>
      <c r="AA1173" s="143"/>
    </row>
    <row r="1174" spans="1:27" x14ac:dyDescent="0.25">
      <c r="A1174" s="70">
        <f>'SlNr für Antrag §24a'!B1170</f>
        <v>55323</v>
      </c>
      <c r="B1174" s="70" t="str">
        <f>'SlNr für Antrag §24a'!C1170</f>
        <v/>
      </c>
      <c r="C1174" s="70" t="str">
        <f>IF('SlNr für Antrag §24a'!D1170&lt;&gt;"",'SlNr für Antrag §24a'!D1170,"")</f>
        <v>g</v>
      </c>
      <c r="D1174" s="70" t="str">
        <f>'SlNr für Antrag §24a'!H1170</f>
        <v>Tetrahydronaphthalin (Tetralin)</v>
      </c>
      <c r="E1174" s="70" t="str">
        <f>'SlNr für Antrag §24a'!I1170</f>
        <v xml:space="preserve"> </v>
      </c>
      <c r="F1174" s="69" t="str">
        <f>IF(AND('SlNr für Antrag §24a'!S1170="x",'SlNr für Antrag §24a'!T1170="x"),'SlNr für Antrag §24a'!U1170,IF('SlNr für Antrag §24a'!S1170="x","--",IF('SlNr für Antrag §24a'!T1170="x",'SlNr für Antrag §24a'!U1170,"**")))</f>
        <v>**</v>
      </c>
      <c r="G1174" s="69" t="str">
        <f>(IF('SlNr für Antrag §24a'!AL1170&lt;&gt;"",'SlNr für Antrag §24a'!AL1170&amp;K1174,IF(K1174&lt;&gt;"",K1174,IF('SlNr für Antrag §24a'!V1170="X","?","**"))))</f>
        <v>**</v>
      </c>
      <c r="H1174" s="131"/>
      <c r="I1174" s="124"/>
      <c r="J1174" s="118">
        <f>'SlNr für Antrag §24a'!AM1170</f>
        <v>0</v>
      </c>
      <c r="K1174" s="121"/>
      <c r="L1174" s="121" t="str">
        <f>'SlNr für Antrag §24a'!AT1170</f>
        <v>Ja</v>
      </c>
      <c r="M1174" s="161" t="str">
        <f>'SlNr für Antrag §24a'!AV1170</f>
        <v>-</v>
      </c>
      <c r="N1174" s="157" t="str">
        <f>IF('SlNr für Antrag §24a'!AU1170&gt;0,"Wird auto. genehmigt!","")</f>
        <v/>
      </c>
      <c r="P1174" s="96" t="str">
        <f>'SlNr für Antrag §24a'!AP1170</f>
        <v/>
      </c>
      <c r="R1174" s="143"/>
      <c r="S1174" s="143"/>
      <c r="T1174" s="143"/>
      <c r="U1174" s="143"/>
      <c r="V1174" s="143"/>
      <c r="W1174" s="143"/>
      <c r="X1174" s="143"/>
      <c r="Y1174" s="143"/>
      <c r="Z1174" s="143"/>
      <c r="AA1174" s="143"/>
    </row>
    <row r="1175" spans="1:27" x14ac:dyDescent="0.25">
      <c r="A1175" s="70">
        <f>'SlNr für Antrag §24a'!B1171</f>
        <v>55324</v>
      </c>
      <c r="B1175" s="70" t="str">
        <f>'SlNr für Antrag §24a'!C1171</f>
        <v/>
      </c>
      <c r="C1175" s="70" t="str">
        <f>IF('SlNr für Antrag §24a'!D1171&lt;&gt;"",'SlNr für Antrag §24a'!D1171,"")</f>
        <v>g</v>
      </c>
      <c r="D1175" s="70" t="str">
        <f>'SlNr für Antrag §24a'!H1171</f>
        <v>Terpentinöl</v>
      </c>
      <c r="E1175" s="70" t="str">
        <f>'SlNr für Antrag §24a'!I1171</f>
        <v xml:space="preserve"> </v>
      </c>
      <c r="F1175" s="69" t="str">
        <f>IF(AND('SlNr für Antrag §24a'!S1171="x",'SlNr für Antrag §24a'!T1171="x"),'SlNr für Antrag §24a'!U1171,IF('SlNr für Antrag §24a'!S1171="x","--",IF('SlNr für Antrag §24a'!T1171="x",'SlNr für Antrag §24a'!U1171,"**")))</f>
        <v>**</v>
      </c>
      <c r="G1175" s="69" t="str">
        <f>(IF('SlNr für Antrag §24a'!AL1171&lt;&gt;"",'SlNr für Antrag §24a'!AL1171&amp;K1175,IF(K1175&lt;&gt;"",K1175,IF('SlNr für Antrag §24a'!V1171="X","?","**"))))</f>
        <v>**</v>
      </c>
      <c r="H1175" s="131"/>
      <c r="I1175" s="124"/>
      <c r="J1175" s="118">
        <f>'SlNr für Antrag §24a'!AM1171</f>
        <v>0</v>
      </c>
      <c r="K1175" s="121"/>
      <c r="L1175" s="121" t="str">
        <f>'SlNr für Antrag §24a'!AT1171</f>
        <v>Ja</v>
      </c>
      <c r="M1175" s="161" t="str">
        <f>'SlNr für Antrag §24a'!AV1171</f>
        <v>-</v>
      </c>
      <c r="N1175" s="157" t="str">
        <f>IF('SlNr für Antrag §24a'!AU1171&gt;0,"Wird auto. genehmigt!","")</f>
        <v/>
      </c>
      <c r="P1175" s="96" t="str">
        <f>'SlNr für Antrag §24a'!AP1171</f>
        <v/>
      </c>
      <c r="R1175" s="143"/>
      <c r="S1175" s="143"/>
      <c r="T1175" s="143"/>
      <c r="U1175" s="143"/>
      <c r="V1175" s="143"/>
      <c r="W1175" s="143"/>
      <c r="X1175" s="143"/>
      <c r="Y1175" s="143"/>
      <c r="Z1175" s="143"/>
      <c r="AA1175" s="143"/>
    </row>
    <row r="1176" spans="1:27" x14ac:dyDescent="0.25">
      <c r="A1176" s="70">
        <f>'SlNr für Antrag §24a'!B1172</f>
        <v>55325</v>
      </c>
      <c r="B1176" s="70" t="str">
        <f>'SlNr für Antrag §24a'!C1172</f>
        <v/>
      </c>
      <c r="C1176" s="70" t="str">
        <f>IF('SlNr für Antrag §24a'!D1172&lt;&gt;"",'SlNr für Antrag §24a'!D1172,"")</f>
        <v>g</v>
      </c>
      <c r="D1176" s="70" t="str">
        <f>'SlNr für Antrag §24a'!H1172</f>
        <v>Toluol</v>
      </c>
      <c r="E1176" s="70" t="str">
        <f>'SlNr für Antrag §24a'!I1172</f>
        <v xml:space="preserve"> </v>
      </c>
      <c r="F1176" s="69" t="str">
        <f>IF(AND('SlNr für Antrag §24a'!S1172="x",'SlNr für Antrag §24a'!T1172="x"),'SlNr für Antrag §24a'!U1172,IF('SlNr für Antrag §24a'!S1172="x","--",IF('SlNr für Antrag §24a'!T1172="x",'SlNr für Antrag §24a'!U1172,"**")))</f>
        <v>**</v>
      </c>
      <c r="G1176" s="69" t="str">
        <f>(IF('SlNr für Antrag §24a'!AL1172&lt;&gt;"",'SlNr für Antrag §24a'!AL1172&amp;K1176,IF(K1176&lt;&gt;"",K1176,IF('SlNr für Antrag §24a'!V1172="X","?","**"))))</f>
        <v>**</v>
      </c>
      <c r="H1176" s="131"/>
      <c r="I1176" s="124"/>
      <c r="J1176" s="118">
        <f>'SlNr für Antrag §24a'!AM1172</f>
        <v>0</v>
      </c>
      <c r="K1176" s="121"/>
      <c r="L1176" s="121" t="str">
        <f>'SlNr für Antrag §24a'!AT1172</f>
        <v>Ja</v>
      </c>
      <c r="M1176" s="161" t="str">
        <f>'SlNr für Antrag §24a'!AV1172</f>
        <v>-</v>
      </c>
      <c r="N1176" s="157" t="str">
        <f>IF('SlNr für Antrag §24a'!AU1172&gt;0,"Wird auto. genehmigt!","")</f>
        <v/>
      </c>
      <c r="P1176" s="96" t="str">
        <f>'SlNr für Antrag §24a'!AP1172</f>
        <v/>
      </c>
      <c r="R1176" s="143"/>
      <c r="S1176" s="143"/>
      <c r="T1176" s="143"/>
      <c r="U1176" s="143"/>
      <c r="V1176" s="143"/>
      <c r="W1176" s="143"/>
      <c r="X1176" s="143"/>
      <c r="Y1176" s="143"/>
      <c r="Z1176" s="143"/>
      <c r="AA1176" s="143"/>
    </row>
    <row r="1177" spans="1:27" ht="22.8" x14ac:dyDescent="0.25">
      <c r="A1177" s="70">
        <f>'SlNr für Antrag §24a'!B1173</f>
        <v>55326</v>
      </c>
      <c r="B1177" s="70" t="str">
        <f>'SlNr für Antrag §24a'!C1173</f>
        <v/>
      </c>
      <c r="C1177" s="70" t="str">
        <f>IF('SlNr für Antrag §24a'!D1173&lt;&gt;"",'SlNr für Antrag §24a'!D1173,"")</f>
        <v>g</v>
      </c>
      <c r="D1177" s="70" t="str">
        <f>'SlNr für Antrag §24a'!H1173</f>
        <v>Waschbenzin, Petrolether, Ligroin, Testbenzin</v>
      </c>
      <c r="E1177" s="70" t="str">
        <f>'SlNr für Antrag §24a'!I1173</f>
        <v xml:space="preserve"> </v>
      </c>
      <c r="F1177" s="69" t="str">
        <f>IF(AND('SlNr für Antrag §24a'!S1173="x",'SlNr für Antrag §24a'!T1173="x"),'SlNr für Antrag §24a'!U1173,IF('SlNr für Antrag §24a'!S1173="x","--",IF('SlNr für Antrag §24a'!T1173="x",'SlNr für Antrag §24a'!U1173,"**")))</f>
        <v>**</v>
      </c>
      <c r="G1177" s="69" t="str">
        <f>(IF('SlNr für Antrag §24a'!AL1173&lt;&gt;"",'SlNr für Antrag §24a'!AL1173&amp;K1177,IF(K1177&lt;&gt;"",K1177,IF('SlNr für Antrag §24a'!V1173="X","?","**"))))</f>
        <v>**</v>
      </c>
      <c r="H1177" s="131"/>
      <c r="I1177" s="124"/>
      <c r="J1177" s="118">
        <f>'SlNr für Antrag §24a'!AM1173</f>
        <v>0</v>
      </c>
      <c r="K1177" s="121"/>
      <c r="L1177" s="121" t="str">
        <f>'SlNr für Antrag §24a'!AT1173</f>
        <v>Ja</v>
      </c>
      <c r="M1177" s="161" t="str">
        <f>'SlNr für Antrag §24a'!AV1173</f>
        <v>-</v>
      </c>
      <c r="N1177" s="157" t="str">
        <f>IF('SlNr für Antrag §24a'!AU1173&gt;0,"Wird auto. genehmigt!","")</f>
        <v/>
      </c>
      <c r="P1177" s="96" t="str">
        <f>'SlNr für Antrag §24a'!AP1173</f>
        <v/>
      </c>
      <c r="R1177" s="143"/>
      <c r="S1177" s="143"/>
      <c r="T1177" s="143"/>
      <c r="U1177" s="143"/>
      <c r="V1177" s="143"/>
      <c r="W1177" s="143"/>
      <c r="X1177" s="143"/>
      <c r="Y1177" s="143"/>
      <c r="Z1177" s="143"/>
      <c r="AA1177" s="143"/>
    </row>
    <row r="1178" spans="1:27" x14ac:dyDescent="0.25">
      <c r="A1178" s="70">
        <f>'SlNr für Antrag §24a'!B1174</f>
        <v>55327</v>
      </c>
      <c r="B1178" s="70" t="str">
        <f>'SlNr für Antrag §24a'!C1174</f>
        <v/>
      </c>
      <c r="C1178" s="70" t="str">
        <f>IF('SlNr für Antrag §24a'!D1174&lt;&gt;"",'SlNr für Antrag §24a'!D1174,"")</f>
        <v>g</v>
      </c>
      <c r="D1178" s="70" t="str">
        <f>'SlNr für Antrag §24a'!H1174</f>
        <v>Xylol</v>
      </c>
      <c r="E1178" s="70" t="str">
        <f>'SlNr für Antrag §24a'!I1174</f>
        <v xml:space="preserve"> </v>
      </c>
      <c r="F1178" s="69" t="str">
        <f>IF(AND('SlNr für Antrag §24a'!S1174="x",'SlNr für Antrag §24a'!T1174="x"),'SlNr für Antrag §24a'!U1174,IF('SlNr für Antrag §24a'!S1174="x","--",IF('SlNr für Antrag §24a'!T1174="x",'SlNr für Antrag §24a'!U1174,"**")))</f>
        <v>**</v>
      </c>
      <c r="G1178" s="69" t="str">
        <f>(IF('SlNr für Antrag §24a'!AL1174&lt;&gt;"",'SlNr für Antrag §24a'!AL1174&amp;K1178,IF(K1178&lt;&gt;"",K1178,IF('SlNr für Antrag §24a'!V1174="X","?","**"))))</f>
        <v>**</v>
      </c>
      <c r="H1178" s="131"/>
      <c r="I1178" s="124"/>
      <c r="J1178" s="118">
        <f>'SlNr für Antrag §24a'!AM1174</f>
        <v>0</v>
      </c>
      <c r="K1178" s="121"/>
      <c r="L1178" s="121" t="str">
        <f>'SlNr für Antrag §24a'!AT1174</f>
        <v>Ja</v>
      </c>
      <c r="M1178" s="161" t="str">
        <f>'SlNr für Antrag §24a'!AV1174</f>
        <v>-</v>
      </c>
      <c r="N1178" s="157" t="str">
        <f>IF('SlNr für Antrag §24a'!AU1174&gt;0,"Wird auto. genehmigt!","")</f>
        <v/>
      </c>
      <c r="P1178" s="96" t="str">
        <f>'SlNr für Antrag §24a'!AP1174</f>
        <v/>
      </c>
      <c r="R1178" s="143"/>
      <c r="S1178" s="143"/>
      <c r="T1178" s="143"/>
      <c r="U1178" s="143"/>
      <c r="V1178" s="143"/>
      <c r="W1178" s="143"/>
      <c r="X1178" s="143"/>
      <c r="Y1178" s="143"/>
      <c r="Z1178" s="143"/>
      <c r="AA1178" s="143"/>
    </row>
    <row r="1179" spans="1:27" x14ac:dyDescent="0.25">
      <c r="A1179" s="70">
        <f>'SlNr für Antrag §24a'!B1175</f>
        <v>55351</v>
      </c>
      <c r="B1179" s="70" t="str">
        <f>'SlNr für Antrag §24a'!C1175</f>
        <v/>
      </c>
      <c r="C1179" s="70" t="str">
        <f>IF('SlNr für Antrag §24a'!D1175&lt;&gt;"",'SlNr für Antrag §24a'!D1175,"")</f>
        <v>g</v>
      </c>
      <c r="D1179" s="70" t="str">
        <f>'SlNr für Antrag §24a'!H1175</f>
        <v>Ethanol</v>
      </c>
      <c r="E1179" s="70" t="str">
        <f>'SlNr für Antrag §24a'!I1175</f>
        <v xml:space="preserve"> </v>
      </c>
      <c r="F1179" s="69" t="str">
        <f>IF(AND('SlNr für Antrag §24a'!S1175="x",'SlNr für Antrag §24a'!T1175="x"),'SlNr für Antrag §24a'!U1175,IF('SlNr für Antrag §24a'!S1175="x","--",IF('SlNr für Antrag §24a'!T1175="x",'SlNr für Antrag §24a'!U1175,"**")))</f>
        <v>**</v>
      </c>
      <c r="G1179" s="69" t="str">
        <f>(IF('SlNr für Antrag §24a'!AL1175&lt;&gt;"",'SlNr für Antrag §24a'!AL1175&amp;K1179,IF(K1179&lt;&gt;"",K1179,IF('SlNr für Antrag §24a'!V1175="X","?","**"))))</f>
        <v>**</v>
      </c>
      <c r="H1179" s="131"/>
      <c r="I1179" s="124"/>
      <c r="J1179" s="118">
        <f>'SlNr für Antrag §24a'!AM1175</f>
        <v>0</v>
      </c>
      <c r="K1179" s="121"/>
      <c r="L1179" s="121" t="str">
        <f>'SlNr für Antrag §24a'!AT1175</f>
        <v>Ja</v>
      </c>
      <c r="M1179" s="161" t="str">
        <f>'SlNr für Antrag §24a'!AV1175</f>
        <v>-</v>
      </c>
      <c r="N1179" s="157" t="str">
        <f>IF('SlNr für Antrag §24a'!AU1175&gt;0,"Wird auto. genehmigt!","")</f>
        <v/>
      </c>
      <c r="P1179" s="96" t="str">
        <f>'SlNr für Antrag §24a'!AP1175</f>
        <v/>
      </c>
      <c r="R1179" s="143"/>
      <c r="S1179" s="143"/>
      <c r="T1179" s="143"/>
      <c r="U1179" s="143"/>
      <c r="V1179" s="143"/>
      <c r="W1179" s="143"/>
      <c r="X1179" s="143"/>
      <c r="Y1179" s="143"/>
      <c r="Z1179" s="143"/>
      <c r="AA1179" s="143"/>
    </row>
    <row r="1180" spans="1:27" x14ac:dyDescent="0.25">
      <c r="A1180" s="70">
        <f>'SlNr für Antrag §24a'!B1176</f>
        <v>55352</v>
      </c>
      <c r="B1180" s="70" t="str">
        <f>'SlNr für Antrag §24a'!C1176</f>
        <v/>
      </c>
      <c r="C1180" s="70" t="str">
        <f>IF('SlNr für Antrag §24a'!D1176&lt;&gt;"",'SlNr für Antrag §24a'!D1176,"")</f>
        <v>g</v>
      </c>
      <c r="D1180" s="70" t="str">
        <f>'SlNr für Antrag §24a'!H1176</f>
        <v>aliphatische Amine</v>
      </c>
      <c r="E1180" s="70" t="str">
        <f>'SlNr für Antrag §24a'!I1176</f>
        <v xml:space="preserve"> </v>
      </c>
      <c r="F1180" s="69" t="str">
        <f>IF(AND('SlNr für Antrag §24a'!S1176="x",'SlNr für Antrag §24a'!T1176="x"),'SlNr für Antrag §24a'!U1176,IF('SlNr für Antrag §24a'!S1176="x","--",IF('SlNr für Antrag §24a'!T1176="x",'SlNr für Antrag §24a'!U1176,"**")))</f>
        <v>**</v>
      </c>
      <c r="G1180" s="69" t="str">
        <f>(IF('SlNr für Antrag §24a'!AL1176&lt;&gt;"",'SlNr für Antrag §24a'!AL1176&amp;K1180,IF(K1180&lt;&gt;"",K1180,IF('SlNr für Antrag §24a'!V1176="X","?","**"))))</f>
        <v>**</v>
      </c>
      <c r="H1180" s="131"/>
      <c r="I1180" s="124"/>
      <c r="J1180" s="118">
        <f>'SlNr für Antrag §24a'!AM1176</f>
        <v>0</v>
      </c>
      <c r="K1180" s="121"/>
      <c r="L1180" s="121" t="str">
        <f>'SlNr für Antrag §24a'!AT1176</f>
        <v>Ja</v>
      </c>
      <c r="M1180" s="161" t="str">
        <f>'SlNr für Antrag §24a'!AV1176</f>
        <v>-</v>
      </c>
      <c r="N1180" s="157" t="str">
        <f>IF('SlNr für Antrag §24a'!AU1176&gt;0,"Wird auto. genehmigt!","")</f>
        <v/>
      </c>
      <c r="P1180" s="96" t="str">
        <f>'SlNr für Antrag §24a'!AP1176</f>
        <v/>
      </c>
      <c r="R1180" s="143"/>
      <c r="S1180" s="143"/>
      <c r="T1180" s="143"/>
      <c r="U1180" s="143"/>
      <c r="V1180" s="143"/>
      <c r="W1180" s="143"/>
      <c r="X1180" s="143"/>
      <c r="Y1180" s="143"/>
      <c r="Z1180" s="143"/>
      <c r="AA1180" s="143"/>
    </row>
    <row r="1181" spans="1:27" x14ac:dyDescent="0.25">
      <c r="A1181" s="70">
        <f>'SlNr für Antrag §24a'!B1177</f>
        <v>55353</v>
      </c>
      <c r="B1181" s="70" t="str">
        <f>'SlNr für Antrag §24a'!C1177</f>
        <v/>
      </c>
      <c r="C1181" s="70" t="str">
        <f>IF('SlNr für Antrag §24a'!D1177&lt;&gt;"",'SlNr für Antrag §24a'!D1177,"")</f>
        <v>g</v>
      </c>
      <c r="D1181" s="70" t="str">
        <f>'SlNr für Antrag §24a'!H1177</f>
        <v>aromatische Amine</v>
      </c>
      <c r="E1181" s="70" t="str">
        <f>'SlNr für Antrag §24a'!I1177</f>
        <v xml:space="preserve"> </v>
      </c>
      <c r="F1181" s="69" t="str">
        <f>IF(AND('SlNr für Antrag §24a'!S1177="x",'SlNr für Antrag §24a'!T1177="x"),'SlNr für Antrag §24a'!U1177,IF('SlNr für Antrag §24a'!S1177="x","--",IF('SlNr für Antrag §24a'!T1177="x",'SlNr für Antrag §24a'!U1177,"**")))</f>
        <v>**</v>
      </c>
      <c r="G1181" s="69" t="str">
        <f>(IF('SlNr für Antrag §24a'!AL1177&lt;&gt;"",'SlNr für Antrag §24a'!AL1177&amp;K1181,IF(K1181&lt;&gt;"",K1181,IF('SlNr für Antrag §24a'!V1177="X","?","**"))))</f>
        <v>**</v>
      </c>
      <c r="H1181" s="131"/>
      <c r="I1181" s="124"/>
      <c r="J1181" s="118">
        <f>'SlNr für Antrag §24a'!AM1177</f>
        <v>0</v>
      </c>
      <c r="K1181" s="121"/>
      <c r="L1181" s="121" t="str">
        <f>'SlNr für Antrag §24a'!AT1177</f>
        <v>Ja</v>
      </c>
      <c r="M1181" s="161" t="str">
        <f>'SlNr für Antrag §24a'!AV1177</f>
        <v>-</v>
      </c>
      <c r="N1181" s="157" t="str">
        <f>IF('SlNr für Antrag §24a'!AU1177&gt;0,"Wird auto. genehmigt!","")</f>
        <v/>
      </c>
      <c r="P1181" s="96" t="str">
        <f>'SlNr für Antrag §24a'!AP1177</f>
        <v/>
      </c>
      <c r="R1181" s="143"/>
      <c r="S1181" s="143"/>
      <c r="T1181" s="143"/>
      <c r="U1181" s="143"/>
      <c r="V1181" s="143"/>
      <c r="W1181" s="143"/>
      <c r="X1181" s="143"/>
      <c r="Y1181" s="143"/>
      <c r="Z1181" s="143"/>
      <c r="AA1181" s="143"/>
    </row>
    <row r="1182" spans="1:27" x14ac:dyDescent="0.25">
      <c r="A1182" s="70">
        <f>'SlNr für Antrag §24a'!B1178</f>
        <v>55354</v>
      </c>
      <c r="B1182" s="70" t="str">
        <f>'SlNr für Antrag §24a'!C1178</f>
        <v/>
      </c>
      <c r="C1182" s="70" t="str">
        <f>IF('SlNr für Antrag §24a'!D1178&lt;&gt;"",'SlNr für Antrag §24a'!D1178,"")</f>
        <v>g</v>
      </c>
      <c r="D1182" s="70" t="str">
        <f>'SlNr für Antrag §24a'!H1178</f>
        <v>Butanol</v>
      </c>
      <c r="E1182" s="70" t="str">
        <f>'SlNr für Antrag §24a'!I1178</f>
        <v xml:space="preserve"> </v>
      </c>
      <c r="F1182" s="69" t="str">
        <f>IF(AND('SlNr für Antrag §24a'!S1178="x",'SlNr für Antrag §24a'!T1178="x"),'SlNr für Antrag §24a'!U1178,IF('SlNr für Antrag §24a'!S1178="x","--",IF('SlNr für Antrag §24a'!T1178="x",'SlNr für Antrag §24a'!U1178,"**")))</f>
        <v>**</v>
      </c>
      <c r="G1182" s="69" t="str">
        <f>(IF('SlNr für Antrag §24a'!AL1178&lt;&gt;"",'SlNr für Antrag §24a'!AL1178&amp;K1182,IF(K1182&lt;&gt;"",K1182,IF('SlNr für Antrag §24a'!V1178="X","?","**"))))</f>
        <v>**</v>
      </c>
      <c r="H1182" s="131"/>
      <c r="I1182" s="124"/>
      <c r="J1182" s="118">
        <f>'SlNr für Antrag §24a'!AM1178</f>
        <v>0</v>
      </c>
      <c r="K1182" s="121"/>
      <c r="L1182" s="121" t="str">
        <f>'SlNr für Antrag §24a'!AT1178</f>
        <v>Ja</v>
      </c>
      <c r="M1182" s="161" t="str">
        <f>'SlNr für Antrag §24a'!AV1178</f>
        <v>-</v>
      </c>
      <c r="N1182" s="157" t="str">
        <f>IF('SlNr für Antrag §24a'!AU1178&gt;0,"Wird auto. genehmigt!","")</f>
        <v/>
      </c>
      <c r="P1182" s="96" t="str">
        <f>'SlNr für Antrag §24a'!AP1178</f>
        <v/>
      </c>
      <c r="R1182" s="143"/>
      <c r="S1182" s="143"/>
      <c r="T1182" s="143"/>
      <c r="U1182" s="143"/>
      <c r="V1182" s="143"/>
      <c r="W1182" s="143"/>
      <c r="X1182" s="143"/>
      <c r="Y1182" s="143"/>
      <c r="Z1182" s="143"/>
      <c r="AA1182" s="143"/>
    </row>
    <row r="1183" spans="1:27" x14ac:dyDescent="0.25">
      <c r="A1183" s="70">
        <f>'SlNr für Antrag §24a'!B1179</f>
        <v>55355</v>
      </c>
      <c r="B1183" s="70" t="str">
        <f>'SlNr für Antrag §24a'!C1179</f>
        <v/>
      </c>
      <c r="C1183" s="70" t="str">
        <f>IF('SlNr für Antrag §24a'!D1179&lt;&gt;"",'SlNr für Antrag §24a'!D1179,"")</f>
        <v/>
      </c>
      <c r="D1183" s="70" t="str">
        <f>'SlNr für Antrag §24a'!H1179</f>
        <v>Glycerin</v>
      </c>
      <c r="E1183" s="70" t="str">
        <f>'SlNr für Antrag §24a'!I1179</f>
        <v xml:space="preserve"> </v>
      </c>
      <c r="F1183" s="69" t="str">
        <f>IF(AND('SlNr für Antrag §24a'!S1179="x",'SlNr für Antrag §24a'!T1179="x"),'SlNr für Antrag §24a'!U1179,IF('SlNr für Antrag §24a'!S1179="x","--",IF('SlNr für Antrag §24a'!T1179="x",'SlNr für Antrag §24a'!U1179,"**")))</f>
        <v>--</v>
      </c>
      <c r="G1183" s="69" t="str">
        <f>(IF('SlNr für Antrag §24a'!AL1179&lt;&gt;"",'SlNr für Antrag §24a'!AL1179&amp;K1183,IF(K1183&lt;&gt;"",K1183,IF('SlNr für Antrag §24a'!V1179="X","?","**"))))</f>
        <v>**</v>
      </c>
      <c r="H1183" s="131"/>
      <c r="I1183" s="124"/>
      <c r="J1183" s="118">
        <f>'SlNr für Antrag §24a'!AM1179</f>
        <v>0</v>
      </c>
      <c r="K1183" s="121"/>
      <c r="L1183" s="121" t="str">
        <f>'SlNr für Antrag §24a'!AT1179</f>
        <v>Nein</v>
      </c>
      <c r="M1183" s="161" t="str">
        <f>'SlNr für Antrag §24a'!AV1179</f>
        <v>-</v>
      </c>
      <c r="N1183" s="157" t="str">
        <f>IF('SlNr für Antrag §24a'!AU1179&gt;0,"Wird auto. genehmigt!","")</f>
        <v/>
      </c>
      <c r="P1183" s="96" t="str">
        <f>'SlNr für Antrag §24a'!AP1179</f>
        <v>X</v>
      </c>
      <c r="R1183" s="143"/>
      <c r="S1183" s="143"/>
      <c r="T1183" s="143"/>
      <c r="U1183" s="143"/>
      <c r="V1183" s="143"/>
      <c r="W1183" s="143"/>
      <c r="X1183" s="143"/>
      <c r="Y1183" s="143"/>
      <c r="Z1183" s="143"/>
      <c r="AA1183" s="143"/>
    </row>
    <row r="1184" spans="1:27" x14ac:dyDescent="0.25">
      <c r="A1184" s="70">
        <f>'SlNr für Antrag §24a'!B1180</f>
        <v>55355</v>
      </c>
      <c r="B1184" s="70" t="str">
        <f>'SlNr für Antrag §24a'!C1180</f>
        <v>77</v>
      </c>
      <c r="C1184" s="70" t="str">
        <f>IF('SlNr für Antrag §24a'!D1180&lt;&gt;"",'SlNr für Antrag §24a'!D1180,"")</f>
        <v>g</v>
      </c>
      <c r="D1184" s="70" t="str">
        <f>'SlNr für Antrag §24a'!H1180</f>
        <v>Glycerin</v>
      </c>
      <c r="E1184" s="70" t="str">
        <f>'SlNr für Antrag §24a'!I1180</f>
        <v>gefährlich kontaminiert</v>
      </c>
      <c r="F1184" s="69" t="str">
        <f>IF(AND('SlNr für Antrag §24a'!S1180="x",'SlNr für Antrag §24a'!T1180="x"),'SlNr für Antrag §24a'!U1180,IF('SlNr für Antrag §24a'!S1180="x","--",IF('SlNr für Antrag §24a'!T1180="x",'SlNr für Antrag §24a'!U1180,"**")))</f>
        <v>**</v>
      </c>
      <c r="G1184" s="69" t="str">
        <f>(IF('SlNr für Antrag §24a'!AL1180&lt;&gt;"",'SlNr für Antrag §24a'!AL1180&amp;K1184,IF(K1184&lt;&gt;"",K1184,IF('SlNr für Antrag §24a'!V1180="X","?","**"))))</f>
        <v>**</v>
      </c>
      <c r="H1184" s="131"/>
      <c r="I1184" s="124"/>
      <c r="J1184" s="118">
        <f>'SlNr für Antrag §24a'!AM1180</f>
        <v>0</v>
      </c>
      <c r="K1184" s="121"/>
      <c r="L1184" s="121" t="str">
        <f>'SlNr für Antrag §24a'!AT1180</f>
        <v>Ja</v>
      </c>
      <c r="M1184" s="161" t="str">
        <f>'SlNr für Antrag §24a'!AV1180</f>
        <v>-</v>
      </c>
      <c r="N1184" s="157" t="str">
        <f>IF('SlNr für Antrag §24a'!AU1180&gt;0,"Wird auto. genehmigt!","")</f>
        <v/>
      </c>
      <c r="P1184" s="96" t="str">
        <f>'SlNr für Antrag §24a'!AP1180</f>
        <v/>
      </c>
      <c r="R1184" s="143"/>
      <c r="S1184" s="143"/>
      <c r="T1184" s="143"/>
      <c r="U1184" s="143"/>
      <c r="V1184" s="143"/>
      <c r="W1184" s="143"/>
      <c r="X1184" s="143"/>
      <c r="Y1184" s="143"/>
      <c r="Z1184" s="143"/>
      <c r="AA1184" s="143"/>
    </row>
    <row r="1185" spans="1:27" x14ac:dyDescent="0.25">
      <c r="A1185" s="70">
        <f>'SlNr für Antrag §24a'!B1181</f>
        <v>55356</v>
      </c>
      <c r="B1185" s="70" t="str">
        <f>'SlNr für Antrag §24a'!C1181</f>
        <v/>
      </c>
      <c r="C1185" s="70" t="str">
        <f>IF('SlNr für Antrag §24a'!D1181&lt;&gt;"",'SlNr für Antrag §24a'!D1181,"")</f>
        <v>g</v>
      </c>
      <c r="D1185" s="70" t="str">
        <f>'SlNr für Antrag §24a'!H1181</f>
        <v>Glykolether</v>
      </c>
      <c r="E1185" s="70" t="str">
        <f>'SlNr für Antrag §24a'!I1181</f>
        <v xml:space="preserve"> </v>
      </c>
      <c r="F1185" s="69" t="str">
        <f>IF(AND('SlNr für Antrag §24a'!S1181="x",'SlNr für Antrag §24a'!T1181="x"),'SlNr für Antrag §24a'!U1181,IF('SlNr für Antrag §24a'!S1181="x","--",IF('SlNr für Antrag §24a'!T1181="x",'SlNr für Antrag §24a'!U1181,"**")))</f>
        <v>**</v>
      </c>
      <c r="G1185" s="69" t="str">
        <f>(IF('SlNr für Antrag §24a'!AL1181&lt;&gt;"",'SlNr für Antrag §24a'!AL1181&amp;K1185,IF(K1185&lt;&gt;"",K1185,IF('SlNr für Antrag §24a'!V1181="X","?","**"))))</f>
        <v>**</v>
      </c>
      <c r="H1185" s="131"/>
      <c r="I1185" s="124"/>
      <c r="J1185" s="118">
        <f>'SlNr für Antrag §24a'!AM1181</f>
        <v>0</v>
      </c>
      <c r="K1185" s="121"/>
      <c r="L1185" s="121" t="str">
        <f>'SlNr für Antrag §24a'!AT1181</f>
        <v>Ja</v>
      </c>
      <c r="M1185" s="161" t="str">
        <f>'SlNr für Antrag §24a'!AV1181</f>
        <v>-</v>
      </c>
      <c r="N1185" s="157" t="str">
        <f>IF('SlNr für Antrag §24a'!AU1181&gt;0,"Wird auto. genehmigt!","")</f>
        <v/>
      </c>
      <c r="P1185" s="96" t="str">
        <f>'SlNr für Antrag §24a'!AP1181</f>
        <v/>
      </c>
      <c r="R1185" s="143"/>
      <c r="S1185" s="143"/>
      <c r="T1185" s="143"/>
      <c r="U1185" s="143"/>
      <c r="V1185" s="143"/>
      <c r="W1185" s="143"/>
      <c r="X1185" s="143"/>
      <c r="Y1185" s="143"/>
      <c r="Z1185" s="143"/>
      <c r="AA1185" s="143"/>
    </row>
    <row r="1186" spans="1:27" x14ac:dyDescent="0.25">
      <c r="A1186" s="70">
        <f>'SlNr für Antrag §24a'!B1182</f>
        <v>55357</v>
      </c>
      <c r="B1186" s="70" t="str">
        <f>'SlNr für Antrag §24a'!C1182</f>
        <v/>
      </c>
      <c r="C1186" s="70" t="str">
        <f>IF('SlNr für Antrag §24a'!D1182&lt;&gt;"",'SlNr für Antrag §24a'!D1182,"")</f>
        <v>g</v>
      </c>
      <c r="D1186" s="70" t="str">
        <f>'SlNr für Antrag §24a'!H1182</f>
        <v>Kaltreiniger, halogenfrei</v>
      </c>
      <c r="E1186" s="70" t="str">
        <f>'SlNr für Antrag §24a'!I1182</f>
        <v xml:space="preserve"> </v>
      </c>
      <c r="F1186" s="69" t="str">
        <f>IF(AND('SlNr für Antrag §24a'!S1182="x",'SlNr für Antrag §24a'!T1182="x"),'SlNr für Antrag §24a'!U1182,IF('SlNr für Antrag §24a'!S1182="x","--",IF('SlNr für Antrag §24a'!T1182="x",'SlNr für Antrag §24a'!U1182,"**")))</f>
        <v>**</v>
      </c>
      <c r="G1186" s="69" t="str">
        <f>(IF('SlNr für Antrag §24a'!AL1182&lt;&gt;"",'SlNr für Antrag §24a'!AL1182&amp;K1186,IF(K1186&lt;&gt;"",K1186,IF('SlNr für Antrag §24a'!V1182="X","?","**"))))</f>
        <v>**</v>
      </c>
      <c r="H1186" s="131"/>
      <c r="I1186" s="124"/>
      <c r="J1186" s="118">
        <f>'SlNr für Antrag §24a'!AM1182</f>
        <v>0</v>
      </c>
      <c r="K1186" s="121"/>
      <c r="L1186" s="121" t="str">
        <f>'SlNr für Antrag §24a'!AT1182</f>
        <v>Ja</v>
      </c>
      <c r="M1186" s="161" t="str">
        <f>'SlNr für Antrag §24a'!AV1182</f>
        <v>-</v>
      </c>
      <c r="N1186" s="157" t="str">
        <f>IF('SlNr für Antrag §24a'!AU1182&gt;0,"Wird auto. genehmigt!","")</f>
        <v/>
      </c>
      <c r="P1186" s="96" t="str">
        <f>'SlNr für Antrag §24a'!AP1182</f>
        <v/>
      </c>
      <c r="R1186" s="143"/>
      <c r="S1186" s="143"/>
      <c r="T1186" s="143"/>
      <c r="U1186" s="143"/>
      <c r="V1186" s="143"/>
      <c r="W1186" s="143"/>
      <c r="X1186" s="143"/>
      <c r="Y1186" s="143"/>
      <c r="Z1186" s="143"/>
      <c r="AA1186" s="143"/>
    </row>
    <row r="1187" spans="1:27" x14ac:dyDescent="0.25">
      <c r="A1187" s="70">
        <f>'SlNr für Antrag §24a'!B1183</f>
        <v>55358</v>
      </c>
      <c r="B1187" s="70" t="str">
        <f>'SlNr für Antrag §24a'!C1183</f>
        <v/>
      </c>
      <c r="C1187" s="70" t="str">
        <f>IF('SlNr für Antrag §24a'!D1183&lt;&gt;"",'SlNr für Antrag §24a'!D1183,"")</f>
        <v>g</v>
      </c>
      <c r="D1187" s="70" t="str">
        <f>'SlNr für Antrag §24a'!H1183</f>
        <v>Kresole</v>
      </c>
      <c r="E1187" s="70" t="str">
        <f>'SlNr für Antrag §24a'!I1183</f>
        <v xml:space="preserve"> </v>
      </c>
      <c r="F1187" s="69" t="str">
        <f>IF(AND('SlNr für Antrag §24a'!S1183="x",'SlNr für Antrag §24a'!T1183="x"),'SlNr für Antrag §24a'!U1183,IF('SlNr für Antrag §24a'!S1183="x","--",IF('SlNr für Antrag §24a'!T1183="x",'SlNr für Antrag §24a'!U1183,"**")))</f>
        <v>**</v>
      </c>
      <c r="G1187" s="69" t="str">
        <f>(IF('SlNr für Antrag §24a'!AL1183&lt;&gt;"",'SlNr für Antrag §24a'!AL1183&amp;K1187,IF(K1187&lt;&gt;"",K1187,IF('SlNr für Antrag §24a'!V1183="X","?","**"))))</f>
        <v>**</v>
      </c>
      <c r="H1187" s="131"/>
      <c r="I1187" s="124"/>
      <c r="J1187" s="118">
        <f>'SlNr für Antrag §24a'!AM1183</f>
        <v>0</v>
      </c>
      <c r="K1187" s="121"/>
      <c r="L1187" s="121" t="str">
        <f>'SlNr für Antrag §24a'!AT1183</f>
        <v>Ja</v>
      </c>
      <c r="M1187" s="161" t="str">
        <f>'SlNr für Antrag §24a'!AV1183</f>
        <v>-</v>
      </c>
      <c r="N1187" s="157" t="str">
        <f>IF('SlNr für Antrag §24a'!AU1183&gt;0,"Wird auto. genehmigt!","")</f>
        <v/>
      </c>
      <c r="P1187" s="96" t="str">
        <f>'SlNr für Antrag §24a'!AP1183</f>
        <v/>
      </c>
      <c r="R1187" s="143"/>
      <c r="S1187" s="143"/>
      <c r="T1187" s="143"/>
      <c r="U1187" s="143"/>
      <c r="V1187" s="143"/>
      <c r="W1187" s="143"/>
      <c r="X1187" s="143"/>
      <c r="Y1187" s="143"/>
      <c r="Z1187" s="143"/>
      <c r="AA1187" s="143"/>
    </row>
    <row r="1188" spans="1:27" x14ac:dyDescent="0.25">
      <c r="A1188" s="70">
        <f>'SlNr für Antrag §24a'!B1184</f>
        <v>55360</v>
      </c>
      <c r="B1188" s="70" t="str">
        <f>'SlNr für Antrag §24a'!C1184</f>
        <v/>
      </c>
      <c r="C1188" s="70" t="str">
        <f>IF('SlNr für Antrag §24a'!D1184&lt;&gt;"",'SlNr für Antrag §24a'!D1184,"")</f>
        <v>g</v>
      </c>
      <c r="D1188" s="70" t="str">
        <f>'SlNr für Antrag §24a'!H1184</f>
        <v>Petroleum</v>
      </c>
      <c r="E1188" s="70" t="str">
        <f>'SlNr für Antrag §24a'!I1184</f>
        <v xml:space="preserve"> </v>
      </c>
      <c r="F1188" s="69" t="str">
        <f>IF(AND('SlNr für Antrag §24a'!S1184="x",'SlNr für Antrag §24a'!T1184="x"),'SlNr für Antrag §24a'!U1184,IF('SlNr für Antrag §24a'!S1184="x","--",IF('SlNr für Antrag §24a'!T1184="x",'SlNr für Antrag §24a'!U1184,"**")))</f>
        <v>**</v>
      </c>
      <c r="G1188" s="69" t="str">
        <f>(IF('SlNr für Antrag §24a'!AL1184&lt;&gt;"",'SlNr für Antrag §24a'!AL1184&amp;K1188,IF(K1188&lt;&gt;"",K1188,IF('SlNr für Antrag §24a'!V1184="X","?","**"))))</f>
        <v>**</v>
      </c>
      <c r="H1188" s="131"/>
      <c r="I1188" s="124"/>
      <c r="J1188" s="118">
        <f>'SlNr für Antrag §24a'!AM1184</f>
        <v>0</v>
      </c>
      <c r="K1188" s="121"/>
      <c r="L1188" s="121" t="str">
        <f>'SlNr für Antrag §24a'!AT1184</f>
        <v>Ja</v>
      </c>
      <c r="M1188" s="161" t="str">
        <f>'SlNr für Antrag §24a'!AV1184</f>
        <v>-</v>
      </c>
      <c r="N1188" s="157" t="str">
        <f>IF('SlNr für Antrag §24a'!AU1184&gt;0,"Wird auto. genehmigt!","")</f>
        <v/>
      </c>
      <c r="P1188" s="96" t="str">
        <f>'SlNr für Antrag §24a'!AP1184</f>
        <v/>
      </c>
      <c r="R1188" s="143"/>
      <c r="S1188" s="143"/>
      <c r="T1188" s="143"/>
      <c r="U1188" s="143"/>
      <c r="V1188" s="143"/>
      <c r="W1188" s="143"/>
      <c r="X1188" s="143"/>
      <c r="Y1188" s="143"/>
      <c r="Z1188" s="143"/>
      <c r="AA1188" s="143"/>
    </row>
    <row r="1189" spans="1:27" x14ac:dyDescent="0.25">
      <c r="A1189" s="70">
        <f>'SlNr für Antrag §24a'!B1185</f>
        <v>55361</v>
      </c>
      <c r="B1189" s="70" t="str">
        <f>'SlNr für Antrag §24a'!C1185</f>
        <v/>
      </c>
      <c r="C1189" s="70" t="str">
        <f>IF('SlNr für Antrag §24a'!D1185&lt;&gt;"",'SlNr für Antrag §24a'!D1185,"")</f>
        <v>g</v>
      </c>
      <c r="D1189" s="70" t="str">
        <f>'SlNr für Antrag §24a'!H1185</f>
        <v>Polyetheralkohole</v>
      </c>
      <c r="E1189" s="70" t="str">
        <f>'SlNr für Antrag §24a'!I1185</f>
        <v xml:space="preserve"> </v>
      </c>
      <c r="F1189" s="69" t="str">
        <f>IF(AND('SlNr für Antrag §24a'!S1185="x",'SlNr für Antrag §24a'!T1185="x"),'SlNr für Antrag §24a'!U1185,IF('SlNr für Antrag §24a'!S1185="x","--",IF('SlNr für Antrag §24a'!T1185="x",'SlNr für Antrag §24a'!U1185,"**")))</f>
        <v>**</v>
      </c>
      <c r="G1189" s="69" t="str">
        <f>(IF('SlNr für Antrag §24a'!AL1185&lt;&gt;"",'SlNr für Antrag §24a'!AL1185&amp;K1189,IF(K1189&lt;&gt;"",K1189,IF('SlNr für Antrag §24a'!V1185="X","?","**"))))</f>
        <v>**</v>
      </c>
      <c r="H1189" s="131"/>
      <c r="I1189" s="124"/>
      <c r="J1189" s="118">
        <f>'SlNr für Antrag §24a'!AM1185</f>
        <v>0</v>
      </c>
      <c r="K1189" s="121"/>
      <c r="L1189" s="121" t="str">
        <f>'SlNr für Antrag §24a'!AT1185</f>
        <v>Ja</v>
      </c>
      <c r="M1189" s="161" t="str">
        <f>'SlNr für Antrag §24a'!AV1185</f>
        <v>-</v>
      </c>
      <c r="N1189" s="157" t="str">
        <f>IF('SlNr für Antrag §24a'!AU1185&gt;0,"Wird auto. genehmigt!","")</f>
        <v/>
      </c>
      <c r="P1189" s="96" t="str">
        <f>'SlNr für Antrag §24a'!AP1185</f>
        <v/>
      </c>
      <c r="R1189" s="143"/>
      <c r="S1189" s="143"/>
      <c r="T1189" s="143"/>
      <c r="U1189" s="143"/>
      <c r="V1189" s="143"/>
      <c r="W1189" s="143"/>
      <c r="X1189" s="143"/>
      <c r="Y1189" s="143"/>
      <c r="Z1189" s="143"/>
      <c r="AA1189" s="143"/>
    </row>
    <row r="1190" spans="1:27" x14ac:dyDescent="0.25">
      <c r="A1190" s="70">
        <f>'SlNr für Antrag §24a'!B1186</f>
        <v>55361</v>
      </c>
      <c r="B1190" s="70" t="str">
        <f>'SlNr für Antrag §24a'!C1186</f>
        <v>88</v>
      </c>
      <c r="C1190" s="70" t="str">
        <f>IF('SlNr für Antrag §24a'!D1186&lt;&gt;"",'SlNr für Antrag §24a'!D1186,"")</f>
        <v/>
      </c>
      <c r="D1190" s="70" t="str">
        <f>'SlNr für Antrag §24a'!H1186</f>
        <v>Polyetheralkohole</v>
      </c>
      <c r="E1190" s="70" t="str">
        <f>'SlNr für Antrag §24a'!I1186</f>
        <v>ausgestuft</v>
      </c>
      <c r="F1190" s="69" t="str">
        <f>IF(AND('SlNr für Antrag §24a'!S1186="x",'SlNr für Antrag §24a'!T1186="x"),'SlNr für Antrag §24a'!U1186,IF('SlNr für Antrag §24a'!S1186="x","--",IF('SlNr für Antrag §24a'!T1186="x",'SlNr für Antrag §24a'!U1186,"**")))</f>
        <v>**</v>
      </c>
      <c r="G1190" s="69" t="str">
        <f>(IF('SlNr für Antrag §24a'!AL1186&lt;&gt;"",'SlNr für Antrag §24a'!AL1186&amp;K1190,IF(K1190&lt;&gt;"",K1190,IF('SlNr für Antrag §24a'!V1186="X","?","**"))))</f>
        <v>**</v>
      </c>
      <c r="H1190" s="131"/>
      <c r="I1190" s="124"/>
      <c r="J1190" s="118">
        <f>'SlNr für Antrag §24a'!AM1186</f>
        <v>0</v>
      </c>
      <c r="K1190" s="121"/>
      <c r="L1190" s="121" t="str">
        <f>'SlNr für Antrag §24a'!AT1186</f>
        <v>Ja</v>
      </c>
      <c r="M1190" s="161" t="str">
        <f>'SlNr für Antrag §24a'!AV1186</f>
        <v>-</v>
      </c>
      <c r="N1190" s="157" t="str">
        <f>IF('SlNr für Antrag §24a'!AU1186&gt;0,"Wird auto. genehmigt!","")</f>
        <v/>
      </c>
      <c r="P1190" s="96" t="str">
        <f>'SlNr für Antrag §24a'!AP1186</f>
        <v/>
      </c>
      <c r="R1190" s="143"/>
      <c r="S1190" s="143"/>
      <c r="T1190" s="143"/>
      <c r="U1190" s="143"/>
      <c r="V1190" s="143"/>
      <c r="W1190" s="143"/>
      <c r="X1190" s="143"/>
      <c r="Y1190" s="143"/>
      <c r="Z1190" s="143"/>
      <c r="AA1190" s="143"/>
    </row>
    <row r="1191" spans="1:27" x14ac:dyDescent="0.25">
      <c r="A1191" s="70">
        <f>'SlNr für Antrag §24a'!B1187</f>
        <v>55362</v>
      </c>
      <c r="B1191" s="70" t="str">
        <f>'SlNr für Antrag §24a'!C1187</f>
        <v/>
      </c>
      <c r="C1191" s="70" t="str">
        <f>IF('SlNr für Antrag §24a'!D1187&lt;&gt;"",'SlNr für Antrag §24a'!D1187,"")</f>
        <v>g</v>
      </c>
      <c r="D1191" s="70" t="str">
        <f>'SlNr für Antrag §24a'!H1187</f>
        <v>Propanol</v>
      </c>
      <c r="E1191" s="70" t="str">
        <f>'SlNr für Antrag §24a'!I1187</f>
        <v xml:space="preserve"> </v>
      </c>
      <c r="F1191" s="69" t="str">
        <f>IF(AND('SlNr für Antrag §24a'!S1187="x",'SlNr für Antrag §24a'!T1187="x"),'SlNr für Antrag §24a'!U1187,IF('SlNr für Antrag §24a'!S1187="x","--",IF('SlNr für Antrag §24a'!T1187="x",'SlNr für Antrag §24a'!U1187,"**")))</f>
        <v>**</v>
      </c>
      <c r="G1191" s="69" t="str">
        <f>(IF('SlNr für Antrag §24a'!AL1187&lt;&gt;"",'SlNr für Antrag §24a'!AL1187&amp;K1191,IF(K1191&lt;&gt;"",K1191,IF('SlNr für Antrag §24a'!V1187="X","?","**"))))</f>
        <v>**</v>
      </c>
      <c r="H1191" s="131"/>
      <c r="I1191" s="124"/>
      <c r="J1191" s="118">
        <f>'SlNr für Antrag §24a'!AM1187</f>
        <v>0</v>
      </c>
      <c r="K1191" s="121"/>
      <c r="L1191" s="121" t="str">
        <f>'SlNr für Antrag §24a'!AT1187</f>
        <v>Ja</v>
      </c>
      <c r="M1191" s="161" t="str">
        <f>'SlNr für Antrag §24a'!AV1187</f>
        <v>-</v>
      </c>
      <c r="N1191" s="157" t="str">
        <f>IF('SlNr für Antrag §24a'!AU1187&gt;0,"Wird auto. genehmigt!","")</f>
        <v/>
      </c>
      <c r="P1191" s="96" t="str">
        <f>'SlNr für Antrag §24a'!AP1187</f>
        <v/>
      </c>
      <c r="R1191" s="143"/>
      <c r="S1191" s="143"/>
      <c r="T1191" s="143"/>
      <c r="U1191" s="143"/>
      <c r="V1191" s="143"/>
      <c r="W1191" s="143"/>
      <c r="X1191" s="143"/>
      <c r="Y1191" s="143"/>
      <c r="Z1191" s="143"/>
      <c r="AA1191" s="143"/>
    </row>
    <row r="1192" spans="1:27" ht="68.400000000000006" x14ac:dyDescent="0.25">
      <c r="A1192" s="70">
        <f>'SlNr für Antrag §24a'!B1188</f>
        <v>55370</v>
      </c>
      <c r="B1192" s="70" t="str">
        <f>'SlNr für Antrag §24a'!C1188</f>
        <v/>
      </c>
      <c r="C1192" s="70" t="str">
        <f>IF('SlNr für Antrag §24a'!D1188&lt;&gt;"",'SlNr für Antrag §24a'!D1188,"")</f>
        <v>g</v>
      </c>
      <c r="D1192" s="70" t="str">
        <f>'SlNr für Antrag §24a'!H1188</f>
        <v>Lösemittelgemische ohne halogenierte organische Bestandteile, Farb- und Lackverdünnungen (zB "Nitroverdünnungen"), auch Frostschutzmittel</v>
      </c>
      <c r="E1192" s="70" t="str">
        <f>'SlNr für Antrag §24a'!I1188</f>
        <v xml:space="preserve"> </v>
      </c>
      <c r="F1192" s="69" t="str">
        <f>IF(AND('SlNr für Antrag §24a'!S1188="x",'SlNr für Antrag §24a'!T1188="x"),'SlNr für Antrag §24a'!U1188,IF('SlNr für Antrag §24a'!S1188="x","--",IF('SlNr für Antrag §24a'!T1188="x",'SlNr für Antrag §24a'!U1188,"**")))</f>
        <v>**</v>
      </c>
      <c r="G1192" s="69" t="str">
        <f>(IF('SlNr für Antrag §24a'!AL1188&lt;&gt;"",'SlNr für Antrag §24a'!AL1188&amp;K1192,IF(K1192&lt;&gt;"",K1192,IF('SlNr für Antrag §24a'!V1188="X","?","**"))))</f>
        <v>**</v>
      </c>
      <c r="H1192" s="131"/>
      <c r="I1192" s="124"/>
      <c r="J1192" s="118">
        <f>'SlNr für Antrag §24a'!AM1188</f>
        <v>0</v>
      </c>
      <c r="K1192" s="121"/>
      <c r="L1192" s="121" t="str">
        <f>'SlNr für Antrag §24a'!AT1188</f>
        <v>Ja</v>
      </c>
      <c r="M1192" s="161" t="str">
        <f>'SlNr für Antrag §24a'!AV1188</f>
        <v>-</v>
      </c>
      <c r="N1192" s="157" t="str">
        <f>IF('SlNr für Antrag §24a'!AU1188&gt;0,"Wird auto. genehmigt!","")</f>
        <v/>
      </c>
      <c r="P1192" s="96" t="str">
        <f>'SlNr für Antrag §24a'!AP1188</f>
        <v/>
      </c>
      <c r="R1192" s="143"/>
      <c r="S1192" s="143"/>
      <c r="T1192" s="143"/>
      <c r="U1192" s="143"/>
      <c r="V1192" s="143"/>
      <c r="W1192" s="143"/>
      <c r="X1192" s="143"/>
      <c r="Y1192" s="143"/>
      <c r="Z1192" s="143"/>
      <c r="AA1192" s="143"/>
    </row>
    <row r="1193" spans="1:27" ht="68.400000000000006" x14ac:dyDescent="0.25">
      <c r="A1193" s="70">
        <f>'SlNr für Antrag §24a'!B1189</f>
        <v>55370</v>
      </c>
      <c r="B1193" s="70" t="str">
        <f>'SlNr für Antrag §24a'!C1189</f>
        <v>88</v>
      </c>
      <c r="C1193" s="70" t="str">
        <f>IF('SlNr für Antrag §24a'!D1189&lt;&gt;"",'SlNr für Antrag §24a'!D1189,"")</f>
        <v/>
      </c>
      <c r="D1193" s="70" t="str">
        <f>'SlNr für Antrag §24a'!H1189</f>
        <v>Lösemittelgemische ohne halogenierte organische Bestandteile, Farb- und Lackverdünnungen (zB "Nitroverdünnungen"), auch Frostschutzmittel</v>
      </c>
      <c r="E1193" s="70" t="str">
        <f>'SlNr für Antrag §24a'!I1189</f>
        <v>ausgestuft</v>
      </c>
      <c r="F1193" s="69" t="str">
        <f>IF(AND('SlNr für Antrag §24a'!S1189="x",'SlNr für Antrag §24a'!T1189="x"),'SlNr für Antrag §24a'!U1189,IF('SlNr für Antrag §24a'!S1189="x","--",IF('SlNr für Antrag §24a'!T1189="x",'SlNr für Antrag §24a'!U1189,"**")))</f>
        <v>**</v>
      </c>
      <c r="G1193" s="69" t="str">
        <f>(IF('SlNr für Antrag §24a'!AL1189&lt;&gt;"",'SlNr für Antrag §24a'!AL1189&amp;K1193,IF(K1193&lt;&gt;"",K1193,IF('SlNr für Antrag §24a'!V1189="X","?","**"))))</f>
        <v>**</v>
      </c>
      <c r="H1193" s="131"/>
      <c r="I1193" s="124"/>
      <c r="J1193" s="118">
        <f>'SlNr für Antrag §24a'!AM1189</f>
        <v>0</v>
      </c>
      <c r="K1193" s="121"/>
      <c r="L1193" s="121" t="str">
        <f>'SlNr für Antrag §24a'!AT1189</f>
        <v>Ja</v>
      </c>
      <c r="M1193" s="161" t="str">
        <f>'SlNr für Antrag §24a'!AV1189</f>
        <v>-</v>
      </c>
      <c r="N1193" s="157" t="str">
        <f>IF('SlNr für Antrag §24a'!AU1189&gt;0,"Wird auto. genehmigt!","")</f>
        <v/>
      </c>
      <c r="P1193" s="96" t="str">
        <f>'SlNr für Antrag §24a'!AP1189</f>
        <v/>
      </c>
      <c r="R1193" s="143"/>
      <c r="S1193" s="143"/>
      <c r="T1193" s="143"/>
      <c r="U1193" s="143"/>
      <c r="V1193" s="143"/>
      <c r="W1193" s="143"/>
      <c r="X1193" s="143"/>
      <c r="Y1193" s="143"/>
      <c r="Z1193" s="143"/>
      <c r="AA1193" s="143"/>
    </row>
    <row r="1194" spans="1:27" ht="22.8" x14ac:dyDescent="0.25">
      <c r="A1194" s="70">
        <f>'SlNr für Antrag §24a'!B1190</f>
        <v>55371</v>
      </c>
      <c r="B1194" s="70" t="str">
        <f>'SlNr für Antrag §24a'!C1190</f>
        <v/>
      </c>
      <c r="C1194" s="70" t="str">
        <f>IF('SlNr für Antrag §24a'!D1190&lt;&gt;"",'SlNr für Antrag §24a'!D1190,"")</f>
        <v>g</v>
      </c>
      <c r="D1194" s="70" t="str">
        <f>'SlNr für Antrag §24a'!H1190</f>
        <v>Kältemittel ohne halogenierte organische Bestandteile</v>
      </c>
      <c r="E1194" s="70" t="str">
        <f>'SlNr für Antrag §24a'!I1190</f>
        <v xml:space="preserve"> </v>
      </c>
      <c r="F1194" s="69" t="str">
        <f>IF(AND('SlNr für Antrag §24a'!S1190="x",'SlNr für Antrag §24a'!T1190="x"),'SlNr für Antrag §24a'!U1190,IF('SlNr für Antrag §24a'!S1190="x","--",IF('SlNr für Antrag §24a'!T1190="x",'SlNr für Antrag §24a'!U1190,"**")))</f>
        <v>**</v>
      </c>
      <c r="G1194" s="69" t="str">
        <f>(IF('SlNr für Antrag §24a'!AL1190&lt;&gt;"",'SlNr für Antrag §24a'!AL1190&amp;K1194,IF(K1194&lt;&gt;"",K1194,IF('SlNr für Antrag §24a'!V1190="X","?","**"))))</f>
        <v>**</v>
      </c>
      <c r="H1194" s="131"/>
      <c r="I1194" s="124"/>
      <c r="J1194" s="118">
        <f>'SlNr für Antrag §24a'!AM1190</f>
        <v>0</v>
      </c>
      <c r="K1194" s="121"/>
      <c r="L1194" s="121" t="str">
        <f>'SlNr für Antrag §24a'!AT1190</f>
        <v>Ja</v>
      </c>
      <c r="M1194" s="161" t="str">
        <f>'SlNr für Antrag §24a'!AV1190</f>
        <v>-</v>
      </c>
      <c r="N1194" s="157" t="str">
        <f>IF('SlNr für Antrag §24a'!AU1190&gt;0,"Wird auto. genehmigt!","")</f>
        <v/>
      </c>
      <c r="P1194" s="96" t="str">
        <f>'SlNr für Antrag §24a'!AP1190</f>
        <v/>
      </c>
      <c r="R1194" s="143"/>
      <c r="S1194" s="143"/>
      <c r="T1194" s="143"/>
      <c r="U1194" s="143"/>
      <c r="V1194" s="143"/>
      <c r="W1194" s="143"/>
      <c r="X1194" s="143"/>
      <c r="Y1194" s="143"/>
      <c r="Z1194" s="143"/>
      <c r="AA1194" s="143"/>
    </row>
    <row r="1195" spans="1:27" ht="22.8" x14ac:dyDescent="0.25">
      <c r="A1195" s="70">
        <f>'SlNr für Antrag §24a'!B1191</f>
        <v>55371</v>
      </c>
      <c r="B1195" s="70" t="str">
        <f>'SlNr für Antrag §24a'!C1191</f>
        <v>88</v>
      </c>
      <c r="C1195" s="70" t="str">
        <f>IF('SlNr für Antrag §24a'!D1191&lt;&gt;"",'SlNr für Antrag §24a'!D1191,"")</f>
        <v/>
      </c>
      <c r="D1195" s="70" t="str">
        <f>'SlNr für Antrag §24a'!H1191</f>
        <v>Kältemittel ohne halogenierte organische Bestandteile</v>
      </c>
      <c r="E1195" s="70" t="str">
        <f>'SlNr für Antrag §24a'!I1191</f>
        <v>ausgestuft</v>
      </c>
      <c r="F1195" s="69" t="str">
        <f>IF(AND('SlNr für Antrag §24a'!S1191="x",'SlNr für Antrag §24a'!T1191="x"),'SlNr für Antrag §24a'!U1191,IF('SlNr für Antrag §24a'!S1191="x","--",IF('SlNr für Antrag §24a'!T1191="x",'SlNr für Antrag §24a'!U1191,"**")))</f>
        <v>**</v>
      </c>
      <c r="G1195" s="69" t="str">
        <f>(IF('SlNr für Antrag §24a'!AL1191&lt;&gt;"",'SlNr für Antrag §24a'!AL1191&amp;K1195,IF(K1195&lt;&gt;"",K1195,IF('SlNr für Antrag §24a'!V1191="X","?","**"))))</f>
        <v>**</v>
      </c>
      <c r="H1195" s="131"/>
      <c r="I1195" s="124"/>
      <c r="J1195" s="118">
        <f>'SlNr für Antrag §24a'!AM1191</f>
        <v>0</v>
      </c>
      <c r="K1195" s="121"/>
      <c r="L1195" s="121" t="str">
        <f>'SlNr für Antrag §24a'!AT1191</f>
        <v>Ja</v>
      </c>
      <c r="M1195" s="161" t="str">
        <f>'SlNr für Antrag §24a'!AV1191</f>
        <v>-</v>
      </c>
      <c r="N1195" s="157" t="str">
        <f>IF('SlNr für Antrag §24a'!AU1191&gt;0,"Wird auto. genehmigt!","")</f>
        <v/>
      </c>
      <c r="P1195" s="96" t="str">
        <f>'SlNr für Antrag §24a'!AP1191</f>
        <v/>
      </c>
      <c r="R1195" s="143"/>
      <c r="S1195" s="143"/>
      <c r="T1195" s="143"/>
      <c r="U1195" s="143"/>
      <c r="V1195" s="143"/>
      <c r="W1195" s="143"/>
      <c r="X1195" s="143"/>
      <c r="Y1195" s="143"/>
      <c r="Z1195" s="143"/>
      <c r="AA1195" s="143"/>
    </row>
    <row r="1196" spans="1:27" ht="22.8" x14ac:dyDescent="0.25">
      <c r="A1196" s="70">
        <f>'SlNr für Antrag §24a'!B1192</f>
        <v>55373</v>
      </c>
      <c r="B1196" s="70" t="str">
        <f>'SlNr für Antrag §24a'!C1192</f>
        <v/>
      </c>
      <c r="C1196" s="70" t="str">
        <f>IF('SlNr für Antrag §24a'!D1192&lt;&gt;"",'SlNr für Antrag §24a'!D1192,"")</f>
        <v>g</v>
      </c>
      <c r="D1196" s="70" t="str">
        <f>'SlNr für Antrag §24a'!H1192</f>
        <v>sonstige nicht halogenierte organische Lösemittel</v>
      </c>
      <c r="E1196" s="70" t="str">
        <f>'SlNr für Antrag §24a'!I1192</f>
        <v xml:space="preserve"> </v>
      </c>
      <c r="F1196" s="69" t="str">
        <f>IF(AND('SlNr für Antrag §24a'!S1192="x",'SlNr für Antrag §24a'!T1192="x"),'SlNr für Antrag §24a'!U1192,IF('SlNr für Antrag §24a'!S1192="x","--",IF('SlNr für Antrag §24a'!T1192="x",'SlNr für Antrag §24a'!U1192,"**")))</f>
        <v>**</v>
      </c>
      <c r="G1196" s="69" t="str">
        <f>(IF('SlNr für Antrag §24a'!AL1192&lt;&gt;"",'SlNr für Antrag §24a'!AL1192&amp;K1196,IF(K1196&lt;&gt;"",K1196,IF('SlNr für Antrag §24a'!V1192="X","?","**"))))</f>
        <v>**</v>
      </c>
      <c r="H1196" s="131"/>
      <c r="I1196" s="124"/>
      <c r="J1196" s="118">
        <f>'SlNr für Antrag §24a'!AM1192</f>
        <v>0</v>
      </c>
      <c r="K1196" s="121"/>
      <c r="L1196" s="121" t="str">
        <f>'SlNr für Antrag §24a'!AT1192</f>
        <v>Ja</v>
      </c>
      <c r="M1196" s="161" t="str">
        <f>'SlNr für Antrag §24a'!AV1192</f>
        <v>-</v>
      </c>
      <c r="N1196" s="157" t="str">
        <f>IF('SlNr für Antrag §24a'!AU1192&gt;0,"Wird auto. genehmigt!","")</f>
        <v/>
      </c>
      <c r="P1196" s="96" t="str">
        <f>'SlNr für Antrag §24a'!AP1192</f>
        <v/>
      </c>
      <c r="R1196" s="143"/>
      <c r="S1196" s="143"/>
      <c r="T1196" s="143"/>
      <c r="U1196" s="143"/>
      <c r="V1196" s="143"/>
      <c r="W1196" s="143"/>
      <c r="X1196" s="143"/>
      <c r="Y1196" s="143"/>
      <c r="Z1196" s="143"/>
      <c r="AA1196" s="143"/>
    </row>
    <row r="1197" spans="1:27" ht="22.8" x14ac:dyDescent="0.25">
      <c r="A1197" s="70">
        <f>'SlNr für Antrag §24a'!B1193</f>
        <v>55373</v>
      </c>
      <c r="B1197" s="70" t="str">
        <f>'SlNr für Antrag §24a'!C1193</f>
        <v>88</v>
      </c>
      <c r="C1197" s="70" t="str">
        <f>IF('SlNr für Antrag §24a'!D1193&lt;&gt;"",'SlNr für Antrag §24a'!D1193,"")</f>
        <v/>
      </c>
      <c r="D1197" s="70" t="str">
        <f>'SlNr für Antrag §24a'!H1193</f>
        <v>sonstige nicht halogenierte organische Lösemittel</v>
      </c>
      <c r="E1197" s="70" t="str">
        <f>'SlNr für Antrag §24a'!I1193</f>
        <v>ausgestuft</v>
      </c>
      <c r="F1197" s="69" t="str">
        <f>IF(AND('SlNr für Antrag §24a'!S1193="x",'SlNr für Antrag §24a'!T1193="x"),'SlNr für Antrag §24a'!U1193,IF('SlNr für Antrag §24a'!S1193="x","--",IF('SlNr für Antrag §24a'!T1193="x",'SlNr für Antrag §24a'!U1193,"**")))</f>
        <v>**</v>
      </c>
      <c r="G1197" s="69" t="str">
        <f>(IF('SlNr für Antrag §24a'!AL1193&lt;&gt;"",'SlNr für Antrag §24a'!AL1193&amp;K1197,IF(K1197&lt;&gt;"",K1197,IF('SlNr für Antrag §24a'!V1193="X","?","**"))))</f>
        <v>**</v>
      </c>
      <c r="H1197" s="131"/>
      <c r="I1197" s="124"/>
      <c r="J1197" s="118">
        <f>'SlNr für Antrag §24a'!AM1193</f>
        <v>0</v>
      </c>
      <c r="K1197" s="121"/>
      <c r="L1197" s="121" t="str">
        <f>'SlNr für Antrag §24a'!AT1193</f>
        <v>Ja</v>
      </c>
      <c r="M1197" s="161" t="str">
        <f>'SlNr für Antrag §24a'!AV1193</f>
        <v>-</v>
      </c>
      <c r="N1197" s="157" t="str">
        <f>IF('SlNr für Antrag §24a'!AU1193&gt;0,"Wird auto. genehmigt!","")</f>
        <v/>
      </c>
      <c r="P1197" s="96" t="str">
        <f>'SlNr für Antrag §24a'!AP1193</f>
        <v/>
      </c>
      <c r="R1197" s="143"/>
      <c r="S1197" s="143"/>
      <c r="T1197" s="143"/>
      <c r="U1197" s="143"/>
      <c r="V1197" s="143"/>
      <c r="W1197" s="143"/>
      <c r="X1197" s="143"/>
      <c r="Y1197" s="143"/>
      <c r="Z1197" s="143"/>
      <c r="AA1197" s="143"/>
    </row>
    <row r="1198" spans="1:27" ht="22.8" x14ac:dyDescent="0.25">
      <c r="A1198" s="70">
        <f>'SlNr für Antrag §24a'!B1194</f>
        <v>55374</v>
      </c>
      <c r="B1198" s="70" t="str">
        <f>'SlNr für Antrag §24a'!C1194</f>
        <v/>
      </c>
      <c r="C1198" s="70" t="str">
        <f>IF('SlNr für Antrag §24a'!D1194&lt;&gt;"",'SlNr für Antrag §24a'!D1194,"")</f>
        <v>g</v>
      </c>
      <c r="D1198" s="70" t="str">
        <f>'SlNr für Antrag §24a'!H1194</f>
        <v>Lösemittel-Wasser-Gemische ohne halogenierte Lösemittel</v>
      </c>
      <c r="E1198" s="70" t="str">
        <f>'SlNr für Antrag §24a'!I1194</f>
        <v xml:space="preserve"> </v>
      </c>
      <c r="F1198" s="69" t="str">
        <f>IF(AND('SlNr für Antrag §24a'!S1194="x",'SlNr für Antrag §24a'!T1194="x"),'SlNr für Antrag §24a'!U1194,IF('SlNr für Antrag §24a'!S1194="x","--",IF('SlNr für Antrag §24a'!T1194="x",'SlNr für Antrag §24a'!U1194,"**")))</f>
        <v>**</v>
      </c>
      <c r="G1198" s="69" t="str">
        <f>(IF('SlNr für Antrag §24a'!AL1194&lt;&gt;"",'SlNr für Antrag §24a'!AL1194&amp;K1198,IF(K1198&lt;&gt;"",K1198,IF('SlNr für Antrag §24a'!V1194="X","?","**"))))</f>
        <v>**</v>
      </c>
      <c r="H1198" s="131"/>
      <c r="I1198" s="124"/>
      <c r="J1198" s="118">
        <f>'SlNr für Antrag §24a'!AM1194</f>
        <v>0</v>
      </c>
      <c r="K1198" s="121"/>
      <c r="L1198" s="121" t="str">
        <f>'SlNr für Antrag §24a'!AT1194</f>
        <v>Ja</v>
      </c>
      <c r="M1198" s="161" t="str">
        <f>'SlNr für Antrag §24a'!AV1194</f>
        <v>-</v>
      </c>
      <c r="N1198" s="157" t="str">
        <f>IF('SlNr für Antrag §24a'!AU1194&gt;0,"Wird auto. genehmigt!","")</f>
        <v/>
      </c>
      <c r="P1198" s="96" t="str">
        <f>'SlNr für Antrag §24a'!AP1194</f>
        <v/>
      </c>
      <c r="R1198" s="143"/>
      <c r="S1198" s="143"/>
      <c r="T1198" s="143"/>
      <c r="U1198" s="143"/>
      <c r="V1198" s="143"/>
      <c r="W1198" s="143"/>
      <c r="X1198" s="143"/>
      <c r="Y1198" s="143"/>
      <c r="Z1198" s="143"/>
      <c r="AA1198" s="143"/>
    </row>
    <row r="1199" spans="1:27" ht="22.8" x14ac:dyDescent="0.25">
      <c r="A1199" s="70">
        <f>'SlNr für Antrag §24a'!B1195</f>
        <v>55374</v>
      </c>
      <c r="B1199" s="70" t="str">
        <f>'SlNr für Antrag §24a'!C1195</f>
        <v>88</v>
      </c>
      <c r="C1199" s="70" t="str">
        <f>IF('SlNr für Antrag §24a'!D1195&lt;&gt;"",'SlNr für Antrag §24a'!D1195,"")</f>
        <v/>
      </c>
      <c r="D1199" s="70" t="str">
        <f>'SlNr für Antrag §24a'!H1195</f>
        <v>Lösemittel-Wasser-Gemische ohne halogenierte Lösemittel</v>
      </c>
      <c r="E1199" s="70" t="str">
        <f>'SlNr für Antrag §24a'!I1195</f>
        <v>ausgestuft</v>
      </c>
      <c r="F1199" s="69" t="str">
        <f>IF(AND('SlNr für Antrag §24a'!S1195="x",'SlNr für Antrag §24a'!T1195="x"),'SlNr für Antrag §24a'!U1195,IF('SlNr für Antrag §24a'!S1195="x","--",IF('SlNr für Antrag §24a'!T1195="x",'SlNr für Antrag §24a'!U1195,"**")))</f>
        <v>**</v>
      </c>
      <c r="G1199" s="69" t="str">
        <f>(IF('SlNr für Antrag §24a'!AL1195&lt;&gt;"",'SlNr für Antrag §24a'!AL1195&amp;K1199,IF(K1199&lt;&gt;"",K1199,IF('SlNr für Antrag §24a'!V1195="X","?","**"))))</f>
        <v>**</v>
      </c>
      <c r="H1199" s="131"/>
      <c r="I1199" s="124"/>
      <c r="J1199" s="118">
        <f>'SlNr für Antrag §24a'!AM1195</f>
        <v>0</v>
      </c>
      <c r="K1199" s="121"/>
      <c r="L1199" s="121" t="str">
        <f>'SlNr für Antrag §24a'!AT1195</f>
        <v>Ja</v>
      </c>
      <c r="M1199" s="161" t="str">
        <f>'SlNr für Antrag §24a'!AV1195</f>
        <v>-</v>
      </c>
      <c r="N1199" s="157" t="str">
        <f>IF('SlNr für Antrag §24a'!AU1195&gt;0,"Wird auto. genehmigt!","")</f>
        <v/>
      </c>
      <c r="P1199" s="96" t="str">
        <f>'SlNr für Antrag §24a'!AP1195</f>
        <v/>
      </c>
      <c r="R1199" s="143"/>
      <c r="S1199" s="143"/>
      <c r="T1199" s="143"/>
      <c r="U1199" s="143"/>
      <c r="V1199" s="143"/>
      <c r="W1199" s="143"/>
      <c r="X1199" s="143"/>
      <c r="Y1199" s="143"/>
      <c r="Z1199" s="143"/>
      <c r="AA1199" s="143"/>
    </row>
    <row r="1200" spans="1:27" ht="34.200000000000003" x14ac:dyDescent="0.25">
      <c r="A1200" s="70">
        <f>'SlNr für Antrag §24a'!B1196</f>
        <v>55401</v>
      </c>
      <c r="B1200" s="70" t="str">
        <f>'SlNr für Antrag §24a'!C1196</f>
        <v/>
      </c>
      <c r="C1200" s="70" t="str">
        <f>IF('SlNr für Antrag §24a'!D1196&lt;&gt;"",'SlNr für Antrag §24a'!D1196,"")</f>
        <v>g</v>
      </c>
      <c r="D1200" s="70" t="str">
        <f>'SlNr für Antrag §24a'!H1196</f>
        <v>lösemittelhaltiger Schlamm mit halogenierten organischen Bestandteilen</v>
      </c>
      <c r="E1200" s="70" t="str">
        <f>'SlNr für Antrag §24a'!I1196</f>
        <v xml:space="preserve"> </v>
      </c>
      <c r="F1200" s="69" t="str">
        <f>IF(AND('SlNr für Antrag §24a'!S1196="x",'SlNr für Antrag §24a'!T1196="x"),'SlNr für Antrag §24a'!U1196,IF('SlNr für Antrag §24a'!S1196="x","--",IF('SlNr für Antrag §24a'!T1196="x",'SlNr für Antrag §24a'!U1196,"**")))</f>
        <v>**</v>
      </c>
      <c r="G1200" s="69" t="str">
        <f>(IF('SlNr für Antrag §24a'!AL1196&lt;&gt;"",'SlNr für Antrag §24a'!AL1196&amp;K1200,IF(K1200&lt;&gt;"",K1200,IF('SlNr für Antrag §24a'!V1196="X","?","**"))))</f>
        <v>**</v>
      </c>
      <c r="H1200" s="131"/>
      <c r="I1200" s="124"/>
      <c r="J1200" s="118">
        <f>'SlNr für Antrag §24a'!AM1196</f>
        <v>0</v>
      </c>
      <c r="K1200" s="121"/>
      <c r="L1200" s="121" t="str">
        <f>'SlNr für Antrag §24a'!AT1196</f>
        <v>Ja</v>
      </c>
      <c r="M1200" s="161" t="str">
        <f>'SlNr für Antrag §24a'!AV1196</f>
        <v>-</v>
      </c>
      <c r="N1200" s="157" t="str">
        <f>IF('SlNr für Antrag §24a'!AU1196&gt;0,"Wird auto. genehmigt!","")</f>
        <v/>
      </c>
      <c r="P1200" s="96" t="str">
        <f>'SlNr für Antrag §24a'!AP1196</f>
        <v/>
      </c>
      <c r="R1200" s="143"/>
      <c r="S1200" s="143"/>
      <c r="T1200" s="143"/>
      <c r="U1200" s="143"/>
      <c r="V1200" s="143"/>
      <c r="W1200" s="143"/>
      <c r="X1200" s="143"/>
      <c r="Y1200" s="143"/>
      <c r="Z1200" s="143"/>
      <c r="AA1200" s="143"/>
    </row>
    <row r="1201" spans="1:27" ht="34.200000000000003" x14ac:dyDescent="0.25">
      <c r="A1201" s="70">
        <f>'SlNr für Antrag §24a'!B1197</f>
        <v>55401</v>
      </c>
      <c r="B1201" s="70" t="str">
        <f>'SlNr für Antrag §24a'!C1197</f>
        <v>88</v>
      </c>
      <c r="C1201" s="70" t="str">
        <f>IF('SlNr für Antrag §24a'!D1197&lt;&gt;"",'SlNr für Antrag §24a'!D1197,"")</f>
        <v/>
      </c>
      <c r="D1201" s="70" t="str">
        <f>'SlNr für Antrag §24a'!H1197</f>
        <v>lösemittelhaltiger Schlamm mit halogenierten organischen Bestandteilen</v>
      </c>
      <c r="E1201" s="70" t="str">
        <f>'SlNr für Antrag §24a'!I1197</f>
        <v>ausgestuft</v>
      </c>
      <c r="F1201" s="69" t="str">
        <f>IF(AND('SlNr für Antrag §24a'!S1197="x",'SlNr für Antrag §24a'!T1197="x"),'SlNr für Antrag §24a'!U1197,IF('SlNr für Antrag §24a'!S1197="x","--",IF('SlNr für Antrag §24a'!T1197="x",'SlNr für Antrag §24a'!U1197,"**")))</f>
        <v>**</v>
      </c>
      <c r="G1201" s="69" t="str">
        <f>(IF('SlNr für Antrag §24a'!AL1197&lt;&gt;"",'SlNr für Antrag §24a'!AL1197&amp;K1201,IF(K1201&lt;&gt;"",K1201,IF('SlNr für Antrag §24a'!V1197="X","?","**"))))</f>
        <v>**</v>
      </c>
      <c r="H1201" s="131"/>
      <c r="I1201" s="124"/>
      <c r="J1201" s="118">
        <f>'SlNr für Antrag §24a'!AM1197</f>
        <v>0</v>
      </c>
      <c r="K1201" s="121"/>
      <c r="L1201" s="121" t="str">
        <f>'SlNr für Antrag §24a'!AT1197</f>
        <v>Ja</v>
      </c>
      <c r="M1201" s="161" t="str">
        <f>'SlNr für Antrag §24a'!AV1197</f>
        <v>-</v>
      </c>
      <c r="N1201" s="157" t="str">
        <f>IF('SlNr für Antrag §24a'!AU1197&gt;0,"Wird auto. genehmigt!","")</f>
        <v/>
      </c>
      <c r="P1201" s="96" t="str">
        <f>'SlNr für Antrag §24a'!AP1197</f>
        <v/>
      </c>
      <c r="R1201" s="143"/>
      <c r="S1201" s="143"/>
      <c r="T1201" s="143"/>
      <c r="U1201" s="143"/>
      <c r="V1201" s="143"/>
      <c r="W1201" s="143"/>
      <c r="X1201" s="143"/>
      <c r="Y1201" s="143"/>
      <c r="Z1201" s="143"/>
      <c r="AA1201" s="143"/>
    </row>
    <row r="1202" spans="1:27" ht="34.200000000000003" x14ac:dyDescent="0.25">
      <c r="A1202" s="70">
        <f>'SlNr für Antrag §24a'!B1198</f>
        <v>55401</v>
      </c>
      <c r="B1202" s="70" t="str">
        <f>'SlNr für Antrag §24a'!C1198</f>
        <v>91</v>
      </c>
      <c r="C1202" s="70" t="str">
        <f>IF('SlNr für Antrag §24a'!D1198&lt;&gt;"",'SlNr für Antrag §24a'!D1198,"")</f>
        <v>g</v>
      </c>
      <c r="D1202" s="70" t="str">
        <f>'SlNr für Antrag §24a'!H1198</f>
        <v>lösemittelhaltiger Schlamm mit halogenierten organischen Bestandteilen</v>
      </c>
      <c r="E1202" s="70" t="str">
        <f>'SlNr für Antrag §24a'!I1198</f>
        <v>verfestigt, immobilisiert oder stabilisiert</v>
      </c>
      <c r="F1202" s="69" t="str">
        <f>IF(AND('SlNr für Antrag §24a'!S1198="x",'SlNr für Antrag §24a'!T1198="x"),'SlNr für Antrag §24a'!U1198,IF('SlNr für Antrag §24a'!S1198="x","--",IF('SlNr für Antrag §24a'!T1198="x",'SlNr für Antrag §24a'!U1198,"**")))</f>
        <v>**</v>
      </c>
      <c r="G1202" s="69" t="str">
        <f>(IF('SlNr für Antrag §24a'!AL1198&lt;&gt;"",'SlNr für Antrag §24a'!AL1198&amp;K1202,IF(K1202&lt;&gt;"",K1202,IF('SlNr für Antrag §24a'!V1198="X","?","**"))))</f>
        <v>**</v>
      </c>
      <c r="H1202" s="131"/>
      <c r="I1202" s="124"/>
      <c r="J1202" s="118">
        <f>'SlNr für Antrag §24a'!AM1198</f>
        <v>0</v>
      </c>
      <c r="K1202" s="121"/>
      <c r="L1202" s="121" t="str">
        <f>'SlNr für Antrag §24a'!AT1198</f>
        <v>Ja</v>
      </c>
      <c r="M1202" s="161" t="str">
        <f>'SlNr für Antrag §24a'!AV1198</f>
        <v>-</v>
      </c>
      <c r="N1202" s="157" t="str">
        <f>IF('SlNr für Antrag §24a'!AU1198&gt;0,"Wird auto. genehmigt!","")</f>
        <v/>
      </c>
      <c r="P1202" s="96" t="str">
        <f>'SlNr für Antrag §24a'!AP1198</f>
        <v/>
      </c>
      <c r="R1202" s="143"/>
      <c r="S1202" s="143"/>
      <c r="T1202" s="143"/>
      <c r="U1202" s="143"/>
      <c r="V1202" s="143"/>
      <c r="W1202" s="143"/>
      <c r="X1202" s="143"/>
      <c r="Y1202" s="143"/>
      <c r="Z1202" s="143"/>
      <c r="AA1202" s="143"/>
    </row>
    <row r="1203" spans="1:27" ht="34.200000000000003" x14ac:dyDescent="0.25">
      <c r="A1203" s="70">
        <f>'SlNr für Antrag §24a'!B1199</f>
        <v>55402</v>
      </c>
      <c r="B1203" s="70" t="str">
        <f>'SlNr für Antrag §24a'!C1199</f>
        <v/>
      </c>
      <c r="C1203" s="70" t="str">
        <f>IF('SlNr für Antrag §24a'!D1199&lt;&gt;"",'SlNr für Antrag §24a'!D1199,"")</f>
        <v>g</v>
      </c>
      <c r="D1203" s="70" t="str">
        <f>'SlNr für Antrag §24a'!H1199</f>
        <v>lösemittelhaltiger Schlamm ohne halogenierte organische Bestandteile</v>
      </c>
      <c r="E1203" s="70" t="str">
        <f>'SlNr für Antrag §24a'!I1199</f>
        <v xml:space="preserve"> </v>
      </c>
      <c r="F1203" s="69" t="str">
        <f>IF(AND('SlNr für Antrag §24a'!S1199="x",'SlNr für Antrag §24a'!T1199="x"),'SlNr für Antrag §24a'!U1199,IF('SlNr für Antrag §24a'!S1199="x","--",IF('SlNr für Antrag §24a'!T1199="x",'SlNr für Antrag §24a'!U1199,"**")))</f>
        <v>**</v>
      </c>
      <c r="G1203" s="69" t="str">
        <f>(IF('SlNr für Antrag §24a'!AL1199&lt;&gt;"",'SlNr für Antrag §24a'!AL1199&amp;K1203,IF(K1203&lt;&gt;"",K1203,IF('SlNr für Antrag §24a'!V1199="X","?","**"))))</f>
        <v>**</v>
      </c>
      <c r="H1203" s="131"/>
      <c r="I1203" s="124"/>
      <c r="J1203" s="118">
        <f>'SlNr für Antrag §24a'!AM1199</f>
        <v>0</v>
      </c>
      <c r="K1203" s="121"/>
      <c r="L1203" s="121" t="str">
        <f>'SlNr für Antrag §24a'!AT1199</f>
        <v>Ja</v>
      </c>
      <c r="M1203" s="161" t="str">
        <f>'SlNr für Antrag §24a'!AV1199</f>
        <v>-</v>
      </c>
      <c r="N1203" s="157" t="str">
        <f>IF('SlNr für Antrag §24a'!AU1199&gt;0,"Wird auto. genehmigt!","")</f>
        <v/>
      </c>
      <c r="P1203" s="96" t="str">
        <f>'SlNr für Antrag §24a'!AP1199</f>
        <v/>
      </c>
      <c r="R1203" s="143"/>
      <c r="S1203" s="143"/>
      <c r="T1203" s="143"/>
      <c r="U1203" s="143"/>
      <c r="V1203" s="143"/>
      <c r="W1203" s="143"/>
      <c r="X1203" s="143"/>
      <c r="Y1203" s="143"/>
      <c r="Z1203" s="143"/>
      <c r="AA1203" s="143"/>
    </row>
    <row r="1204" spans="1:27" ht="34.200000000000003" x14ac:dyDescent="0.25">
      <c r="A1204" s="70">
        <f>'SlNr für Antrag §24a'!B1200</f>
        <v>55402</v>
      </c>
      <c r="B1204" s="70" t="str">
        <f>'SlNr für Antrag §24a'!C1200</f>
        <v>88</v>
      </c>
      <c r="C1204" s="70" t="str">
        <f>IF('SlNr für Antrag §24a'!D1200&lt;&gt;"",'SlNr für Antrag §24a'!D1200,"")</f>
        <v/>
      </c>
      <c r="D1204" s="70" t="str">
        <f>'SlNr für Antrag §24a'!H1200</f>
        <v>lösemittelhaltiger Schlamm ohne halogenierte organische Bestandteile</v>
      </c>
      <c r="E1204" s="70" t="str">
        <f>'SlNr für Antrag §24a'!I1200</f>
        <v>ausgestuft</v>
      </c>
      <c r="F1204" s="69" t="str">
        <f>IF(AND('SlNr für Antrag §24a'!S1200="x",'SlNr für Antrag §24a'!T1200="x"),'SlNr für Antrag §24a'!U1200,IF('SlNr für Antrag §24a'!S1200="x","--",IF('SlNr für Antrag §24a'!T1200="x",'SlNr für Antrag §24a'!U1200,"**")))</f>
        <v>**</v>
      </c>
      <c r="G1204" s="69" t="str">
        <f>(IF('SlNr für Antrag §24a'!AL1200&lt;&gt;"",'SlNr für Antrag §24a'!AL1200&amp;K1204,IF(K1204&lt;&gt;"",K1204,IF('SlNr für Antrag §24a'!V1200="X","?","**"))))</f>
        <v>**</v>
      </c>
      <c r="H1204" s="131"/>
      <c r="I1204" s="124"/>
      <c r="J1204" s="118">
        <f>'SlNr für Antrag §24a'!AM1200</f>
        <v>0</v>
      </c>
      <c r="K1204" s="121"/>
      <c r="L1204" s="121" t="str">
        <f>'SlNr für Antrag §24a'!AT1200</f>
        <v>Ja</v>
      </c>
      <c r="M1204" s="161" t="str">
        <f>'SlNr für Antrag §24a'!AV1200</f>
        <v>-</v>
      </c>
      <c r="N1204" s="157" t="str">
        <f>IF('SlNr für Antrag §24a'!AU1200&gt;0,"Wird auto. genehmigt!","")</f>
        <v/>
      </c>
      <c r="P1204" s="96" t="str">
        <f>'SlNr für Antrag §24a'!AP1200</f>
        <v/>
      </c>
      <c r="R1204" s="143"/>
      <c r="S1204" s="143"/>
      <c r="T1204" s="143"/>
      <c r="U1204" s="143"/>
      <c r="V1204" s="143"/>
      <c r="W1204" s="143"/>
      <c r="X1204" s="143"/>
      <c r="Y1204" s="143"/>
      <c r="Z1204" s="143"/>
      <c r="AA1204" s="143"/>
    </row>
    <row r="1205" spans="1:27" ht="34.200000000000003" x14ac:dyDescent="0.25">
      <c r="A1205" s="70">
        <f>'SlNr für Antrag §24a'!B1201</f>
        <v>55402</v>
      </c>
      <c r="B1205" s="70" t="str">
        <f>'SlNr für Antrag §24a'!C1201</f>
        <v>91</v>
      </c>
      <c r="C1205" s="70" t="str">
        <f>IF('SlNr für Antrag §24a'!D1201&lt;&gt;"",'SlNr für Antrag §24a'!D1201,"")</f>
        <v>g</v>
      </c>
      <c r="D1205" s="70" t="str">
        <f>'SlNr für Antrag §24a'!H1201</f>
        <v>lösemittelhaltiger Schlamm ohne halogenierte organische Bestandteile</v>
      </c>
      <c r="E1205" s="70" t="str">
        <f>'SlNr für Antrag §24a'!I1201</f>
        <v>verfestigt, immobilisiert oder stabilisiert</v>
      </c>
      <c r="F1205" s="69" t="str">
        <f>IF(AND('SlNr für Antrag §24a'!S1201="x",'SlNr für Antrag §24a'!T1201="x"),'SlNr für Antrag §24a'!U1201,IF('SlNr für Antrag §24a'!S1201="x","--",IF('SlNr für Antrag §24a'!T1201="x",'SlNr für Antrag §24a'!U1201,"**")))</f>
        <v>**</v>
      </c>
      <c r="G1205" s="69" t="str">
        <f>(IF('SlNr für Antrag §24a'!AL1201&lt;&gt;"",'SlNr für Antrag §24a'!AL1201&amp;K1205,IF(K1205&lt;&gt;"",K1205,IF('SlNr für Antrag §24a'!V1201="X","?","**"))))</f>
        <v>**</v>
      </c>
      <c r="H1205" s="131"/>
      <c r="I1205" s="124"/>
      <c r="J1205" s="118">
        <f>'SlNr für Antrag §24a'!AM1201</f>
        <v>0</v>
      </c>
      <c r="K1205" s="121"/>
      <c r="L1205" s="121" t="str">
        <f>'SlNr für Antrag §24a'!AT1201</f>
        <v>Ja</v>
      </c>
      <c r="M1205" s="161" t="str">
        <f>'SlNr für Antrag §24a'!AV1201</f>
        <v>-</v>
      </c>
      <c r="N1205" s="157" t="str">
        <f>IF('SlNr für Antrag §24a'!AU1201&gt;0,"Wird auto. genehmigt!","")</f>
        <v/>
      </c>
      <c r="P1205" s="96" t="str">
        <f>'SlNr für Antrag §24a'!AP1201</f>
        <v/>
      </c>
      <c r="R1205" s="143"/>
      <c r="S1205" s="143"/>
      <c r="T1205" s="143"/>
      <c r="U1205" s="143"/>
      <c r="V1205" s="143"/>
      <c r="W1205" s="143"/>
      <c r="X1205" s="143"/>
      <c r="Y1205" s="143"/>
      <c r="Z1205" s="143"/>
      <c r="AA1205" s="143"/>
    </row>
    <row r="1206" spans="1:27" ht="34.200000000000003" x14ac:dyDescent="0.25">
      <c r="A1206" s="70">
        <f>'SlNr für Antrag §24a'!B1202</f>
        <v>55403</v>
      </c>
      <c r="B1206" s="70" t="str">
        <f>'SlNr für Antrag §24a'!C1202</f>
        <v/>
      </c>
      <c r="C1206" s="70" t="str">
        <f>IF('SlNr für Antrag §24a'!D1202&lt;&gt;"",'SlNr für Antrag §24a'!D1202,"")</f>
        <v>g</v>
      </c>
      <c r="D1206" s="70" t="str">
        <f>'SlNr für Antrag §24a'!H1202</f>
        <v>lösemittelhaltige Betriebsmittel mit halogenierten organischen Bestandteilen</v>
      </c>
      <c r="E1206" s="70" t="str">
        <f>'SlNr für Antrag §24a'!I1202</f>
        <v xml:space="preserve"> </v>
      </c>
      <c r="F1206" s="69" t="str">
        <f>IF(AND('SlNr für Antrag §24a'!S1202="x",'SlNr für Antrag §24a'!T1202="x"),'SlNr für Antrag §24a'!U1202,IF('SlNr für Antrag §24a'!S1202="x","--",IF('SlNr für Antrag §24a'!T1202="x",'SlNr für Antrag §24a'!U1202,"**")))</f>
        <v>**</v>
      </c>
      <c r="G1206" s="69" t="str">
        <f>(IF('SlNr für Antrag §24a'!AL1202&lt;&gt;"",'SlNr für Antrag §24a'!AL1202&amp;K1206,IF(K1206&lt;&gt;"",K1206,IF('SlNr für Antrag §24a'!V1202="X","?","**"))))</f>
        <v>**</v>
      </c>
      <c r="H1206" s="131"/>
      <c r="I1206" s="124"/>
      <c r="J1206" s="118">
        <f>'SlNr für Antrag §24a'!AM1202</f>
        <v>0</v>
      </c>
      <c r="K1206" s="121"/>
      <c r="L1206" s="121" t="str">
        <f>'SlNr für Antrag §24a'!AT1202</f>
        <v>Ja</v>
      </c>
      <c r="M1206" s="161" t="str">
        <f>'SlNr für Antrag §24a'!AV1202</f>
        <v>-</v>
      </c>
      <c r="N1206" s="157" t="str">
        <f>IF('SlNr für Antrag §24a'!AU1202&gt;0,"Wird auto. genehmigt!","")</f>
        <v/>
      </c>
      <c r="P1206" s="96" t="str">
        <f>'SlNr für Antrag §24a'!AP1202</f>
        <v/>
      </c>
      <c r="R1206" s="143"/>
      <c r="S1206" s="143"/>
      <c r="T1206" s="143"/>
      <c r="U1206" s="143"/>
      <c r="V1206" s="143"/>
      <c r="W1206" s="143"/>
      <c r="X1206" s="143"/>
      <c r="Y1206" s="143"/>
      <c r="Z1206" s="143"/>
      <c r="AA1206" s="143"/>
    </row>
    <row r="1207" spans="1:27" ht="34.200000000000003" x14ac:dyDescent="0.25">
      <c r="A1207" s="70">
        <f>'SlNr für Antrag §24a'!B1203</f>
        <v>55403</v>
      </c>
      <c r="B1207" s="70" t="str">
        <f>'SlNr für Antrag §24a'!C1203</f>
        <v>88</v>
      </c>
      <c r="C1207" s="70" t="str">
        <f>IF('SlNr für Antrag §24a'!D1203&lt;&gt;"",'SlNr für Antrag §24a'!D1203,"")</f>
        <v/>
      </c>
      <c r="D1207" s="70" t="str">
        <f>'SlNr für Antrag §24a'!H1203</f>
        <v>lösemittelhaltige Betriebsmittel mit halogenierten organischen Bestandteilen</v>
      </c>
      <c r="E1207" s="70" t="str">
        <f>'SlNr für Antrag §24a'!I1203</f>
        <v>ausgestuft</v>
      </c>
      <c r="F1207" s="69" t="str">
        <f>IF(AND('SlNr für Antrag §24a'!S1203="x",'SlNr für Antrag §24a'!T1203="x"),'SlNr für Antrag §24a'!U1203,IF('SlNr für Antrag §24a'!S1203="x","--",IF('SlNr für Antrag §24a'!T1203="x",'SlNr für Antrag §24a'!U1203,"**")))</f>
        <v>**</v>
      </c>
      <c r="G1207" s="69" t="str">
        <f>(IF('SlNr für Antrag §24a'!AL1203&lt;&gt;"",'SlNr für Antrag §24a'!AL1203&amp;K1207,IF(K1207&lt;&gt;"",K1207,IF('SlNr für Antrag §24a'!V1203="X","?","**"))))</f>
        <v>**</v>
      </c>
      <c r="H1207" s="131"/>
      <c r="I1207" s="124"/>
      <c r="J1207" s="118">
        <f>'SlNr für Antrag §24a'!AM1203</f>
        <v>0</v>
      </c>
      <c r="K1207" s="121"/>
      <c r="L1207" s="121" t="str">
        <f>'SlNr für Antrag §24a'!AT1203</f>
        <v>Ja</v>
      </c>
      <c r="M1207" s="161" t="str">
        <f>'SlNr für Antrag §24a'!AV1203</f>
        <v>-</v>
      </c>
      <c r="N1207" s="157" t="str">
        <f>IF('SlNr für Antrag §24a'!AU1203&gt;0,"Wird auto. genehmigt!","")</f>
        <v/>
      </c>
      <c r="P1207" s="96" t="str">
        <f>'SlNr für Antrag §24a'!AP1203</f>
        <v/>
      </c>
      <c r="R1207" s="143"/>
      <c r="S1207" s="143"/>
      <c r="T1207" s="143"/>
      <c r="U1207" s="143"/>
      <c r="V1207" s="143"/>
      <c r="W1207" s="143"/>
      <c r="X1207" s="143"/>
      <c r="Y1207" s="143"/>
      <c r="Z1207" s="143"/>
      <c r="AA1207" s="143"/>
    </row>
    <row r="1208" spans="1:27" ht="34.200000000000003" x14ac:dyDescent="0.25">
      <c r="A1208" s="70">
        <f>'SlNr für Antrag §24a'!B1204</f>
        <v>55403</v>
      </c>
      <c r="B1208" s="70" t="str">
        <f>'SlNr für Antrag §24a'!C1204</f>
        <v>91</v>
      </c>
      <c r="C1208" s="70" t="str">
        <f>IF('SlNr für Antrag §24a'!D1204&lt;&gt;"",'SlNr für Antrag §24a'!D1204,"")</f>
        <v>g</v>
      </c>
      <c r="D1208" s="70" t="str">
        <f>'SlNr für Antrag §24a'!H1204</f>
        <v>lösemittelhaltige Betriebsmittel mit halogenierten organischen Bestandteilen</v>
      </c>
      <c r="E1208" s="70" t="str">
        <f>'SlNr für Antrag §24a'!I1204</f>
        <v>verfestigt, immobilisiert oder stabilisiert</v>
      </c>
      <c r="F1208" s="69" t="str">
        <f>IF(AND('SlNr für Antrag §24a'!S1204="x",'SlNr für Antrag §24a'!T1204="x"),'SlNr für Antrag §24a'!U1204,IF('SlNr für Antrag §24a'!S1204="x","--",IF('SlNr für Antrag §24a'!T1204="x",'SlNr für Antrag §24a'!U1204,"**")))</f>
        <v>**</v>
      </c>
      <c r="G1208" s="69" t="str">
        <f>(IF('SlNr für Antrag §24a'!AL1204&lt;&gt;"",'SlNr für Antrag §24a'!AL1204&amp;K1208,IF(K1208&lt;&gt;"",K1208,IF('SlNr für Antrag §24a'!V1204="X","?","**"))))</f>
        <v>**</v>
      </c>
      <c r="H1208" s="131"/>
      <c r="I1208" s="124"/>
      <c r="J1208" s="118">
        <f>'SlNr für Antrag §24a'!AM1204</f>
        <v>0</v>
      </c>
      <c r="K1208" s="121"/>
      <c r="L1208" s="121" t="str">
        <f>'SlNr für Antrag §24a'!AT1204</f>
        <v>Ja</v>
      </c>
      <c r="M1208" s="161" t="str">
        <f>'SlNr für Antrag §24a'!AV1204</f>
        <v>-</v>
      </c>
      <c r="N1208" s="157" t="str">
        <f>IF('SlNr für Antrag §24a'!AU1204&gt;0,"Wird auto. genehmigt!","")</f>
        <v/>
      </c>
      <c r="P1208" s="96" t="str">
        <f>'SlNr für Antrag §24a'!AP1204</f>
        <v/>
      </c>
      <c r="R1208" s="143"/>
      <c r="S1208" s="143"/>
      <c r="T1208" s="143"/>
      <c r="U1208" s="143"/>
      <c r="V1208" s="143"/>
      <c r="W1208" s="143"/>
      <c r="X1208" s="143"/>
      <c r="Y1208" s="143"/>
      <c r="Z1208" s="143"/>
      <c r="AA1208" s="143"/>
    </row>
    <row r="1209" spans="1:27" ht="34.200000000000003" x14ac:dyDescent="0.25">
      <c r="A1209" s="70">
        <f>'SlNr für Antrag §24a'!B1205</f>
        <v>55404</v>
      </c>
      <c r="B1209" s="70" t="str">
        <f>'SlNr für Antrag §24a'!C1205</f>
        <v/>
      </c>
      <c r="C1209" s="70" t="str">
        <f>IF('SlNr für Antrag §24a'!D1205&lt;&gt;"",'SlNr für Antrag §24a'!D1205,"")</f>
        <v>g</v>
      </c>
      <c r="D1209" s="70" t="str">
        <f>'SlNr für Antrag §24a'!H1205</f>
        <v>lösemittelhaltige Betriebsmittel ohne halogenierte organische Bestandteile</v>
      </c>
      <c r="E1209" s="70" t="str">
        <f>'SlNr für Antrag §24a'!I1205</f>
        <v xml:space="preserve"> </v>
      </c>
      <c r="F1209" s="69" t="str">
        <f>IF(AND('SlNr für Antrag §24a'!S1205="x",'SlNr für Antrag §24a'!T1205="x"),'SlNr für Antrag §24a'!U1205,IF('SlNr für Antrag §24a'!S1205="x","--",IF('SlNr für Antrag §24a'!T1205="x",'SlNr für Antrag §24a'!U1205,"**")))</f>
        <v>**</v>
      </c>
      <c r="G1209" s="69" t="str">
        <f>(IF('SlNr für Antrag §24a'!AL1205&lt;&gt;"",'SlNr für Antrag §24a'!AL1205&amp;K1209,IF(K1209&lt;&gt;"",K1209,IF('SlNr für Antrag §24a'!V1205="X","?","**"))))</f>
        <v>**</v>
      </c>
      <c r="H1209" s="131"/>
      <c r="I1209" s="124"/>
      <c r="J1209" s="118">
        <f>'SlNr für Antrag §24a'!AM1205</f>
        <v>0</v>
      </c>
      <c r="K1209" s="121"/>
      <c r="L1209" s="121" t="str">
        <f>'SlNr für Antrag §24a'!AT1205</f>
        <v>Ja</v>
      </c>
      <c r="M1209" s="161" t="str">
        <f>'SlNr für Antrag §24a'!AV1205</f>
        <v>-</v>
      </c>
      <c r="N1209" s="157" t="str">
        <f>IF('SlNr für Antrag §24a'!AU1205&gt;0,"Wird auto. genehmigt!","")</f>
        <v/>
      </c>
      <c r="P1209" s="96" t="str">
        <f>'SlNr für Antrag §24a'!AP1205</f>
        <v/>
      </c>
      <c r="R1209" s="143"/>
      <c r="S1209" s="143"/>
      <c r="T1209" s="143"/>
      <c r="U1209" s="143"/>
      <c r="V1209" s="143"/>
      <c r="W1209" s="143"/>
      <c r="X1209" s="143"/>
      <c r="Y1209" s="143"/>
      <c r="Z1209" s="143"/>
      <c r="AA1209" s="143"/>
    </row>
    <row r="1210" spans="1:27" ht="34.200000000000003" x14ac:dyDescent="0.25">
      <c r="A1210" s="70">
        <f>'SlNr für Antrag §24a'!B1206</f>
        <v>55404</v>
      </c>
      <c r="B1210" s="70" t="str">
        <f>'SlNr für Antrag §24a'!C1206</f>
        <v>88</v>
      </c>
      <c r="C1210" s="70" t="str">
        <f>IF('SlNr für Antrag §24a'!D1206&lt;&gt;"",'SlNr für Antrag §24a'!D1206,"")</f>
        <v/>
      </c>
      <c r="D1210" s="70" t="str">
        <f>'SlNr für Antrag §24a'!H1206</f>
        <v>lösemittelhaltige Betriebsmittel ohne halogenierte organische Bestandteile</v>
      </c>
      <c r="E1210" s="70" t="str">
        <f>'SlNr für Antrag §24a'!I1206</f>
        <v>ausgestuft</v>
      </c>
      <c r="F1210" s="69" t="str">
        <f>IF(AND('SlNr für Antrag §24a'!S1206="x",'SlNr für Antrag §24a'!T1206="x"),'SlNr für Antrag §24a'!U1206,IF('SlNr für Antrag §24a'!S1206="x","--",IF('SlNr für Antrag §24a'!T1206="x",'SlNr für Antrag §24a'!U1206,"**")))</f>
        <v>**</v>
      </c>
      <c r="G1210" s="69" t="str">
        <f>(IF('SlNr für Antrag §24a'!AL1206&lt;&gt;"",'SlNr für Antrag §24a'!AL1206&amp;K1210,IF(K1210&lt;&gt;"",K1210,IF('SlNr für Antrag §24a'!V1206="X","?","**"))))</f>
        <v>**</v>
      </c>
      <c r="H1210" s="131"/>
      <c r="I1210" s="124"/>
      <c r="J1210" s="118">
        <f>'SlNr für Antrag §24a'!AM1206</f>
        <v>0</v>
      </c>
      <c r="K1210" s="121"/>
      <c r="L1210" s="121" t="str">
        <f>'SlNr für Antrag §24a'!AT1206</f>
        <v>Ja</v>
      </c>
      <c r="M1210" s="161" t="str">
        <f>'SlNr für Antrag §24a'!AV1206</f>
        <v>-</v>
      </c>
      <c r="N1210" s="157" t="str">
        <f>IF('SlNr für Antrag §24a'!AU1206&gt;0,"Wird auto. genehmigt!","")</f>
        <v/>
      </c>
      <c r="P1210" s="96" t="str">
        <f>'SlNr für Antrag §24a'!AP1206</f>
        <v/>
      </c>
      <c r="R1210" s="143"/>
      <c r="S1210" s="143"/>
      <c r="T1210" s="143"/>
      <c r="U1210" s="143"/>
      <c r="V1210" s="143"/>
      <c r="W1210" s="143"/>
      <c r="X1210" s="143"/>
      <c r="Y1210" s="143"/>
      <c r="Z1210" s="143"/>
      <c r="AA1210" s="143"/>
    </row>
    <row r="1211" spans="1:27" ht="34.200000000000003" x14ac:dyDescent="0.25">
      <c r="A1211" s="70">
        <f>'SlNr für Antrag §24a'!B1207</f>
        <v>55404</v>
      </c>
      <c r="B1211" s="70" t="str">
        <f>'SlNr für Antrag §24a'!C1207</f>
        <v>91</v>
      </c>
      <c r="C1211" s="70" t="str">
        <f>IF('SlNr für Antrag §24a'!D1207&lt;&gt;"",'SlNr für Antrag §24a'!D1207,"")</f>
        <v>g</v>
      </c>
      <c r="D1211" s="70" t="str">
        <f>'SlNr für Antrag §24a'!H1207</f>
        <v>lösemittelhaltige Betriebsmittel ohne halogenierte organische Bestandteile</v>
      </c>
      <c r="E1211" s="70" t="str">
        <f>'SlNr für Antrag §24a'!I1207</f>
        <v>verfestigt, immobilisiert oder stabilisiert</v>
      </c>
      <c r="F1211" s="69" t="str">
        <f>IF(AND('SlNr für Antrag §24a'!S1207="x",'SlNr für Antrag §24a'!T1207="x"),'SlNr für Antrag §24a'!U1207,IF('SlNr für Antrag §24a'!S1207="x","--",IF('SlNr für Antrag §24a'!T1207="x",'SlNr für Antrag §24a'!U1207,"**")))</f>
        <v>**</v>
      </c>
      <c r="G1211" s="69" t="str">
        <f>(IF('SlNr für Antrag §24a'!AL1207&lt;&gt;"",'SlNr für Antrag §24a'!AL1207&amp;K1211,IF(K1211&lt;&gt;"",K1211,IF('SlNr für Antrag §24a'!V1207="X","?","**"))))</f>
        <v>**</v>
      </c>
      <c r="H1211" s="131"/>
      <c r="I1211" s="124"/>
      <c r="J1211" s="118">
        <f>'SlNr für Antrag §24a'!AM1207</f>
        <v>0</v>
      </c>
      <c r="K1211" s="121"/>
      <c r="L1211" s="121" t="str">
        <f>'SlNr für Antrag §24a'!AT1207</f>
        <v>Ja</v>
      </c>
      <c r="M1211" s="161" t="str">
        <f>'SlNr für Antrag §24a'!AV1207</f>
        <v>-</v>
      </c>
      <c r="N1211" s="157" t="str">
        <f>IF('SlNr für Antrag §24a'!AU1207&gt;0,"Wird auto. genehmigt!","")</f>
        <v/>
      </c>
      <c r="P1211" s="96" t="str">
        <f>'SlNr für Antrag §24a'!AP1207</f>
        <v/>
      </c>
      <c r="R1211" s="143"/>
      <c r="S1211" s="143"/>
      <c r="T1211" s="143"/>
      <c r="U1211" s="143"/>
      <c r="V1211" s="143"/>
      <c r="W1211" s="143"/>
      <c r="X1211" s="143"/>
      <c r="Y1211" s="143"/>
      <c r="Z1211" s="143"/>
      <c r="AA1211" s="143"/>
    </row>
    <row r="1212" spans="1:27" ht="45.6" x14ac:dyDescent="0.25">
      <c r="A1212" s="70">
        <f>'SlNr für Antrag §24a'!B1208</f>
        <v>55502</v>
      </c>
      <c r="B1212" s="70" t="str">
        <f>'SlNr für Antrag §24a'!C1208</f>
        <v/>
      </c>
      <c r="C1212" s="70" t="str">
        <f>IF('SlNr für Antrag §24a'!D1208&lt;&gt;"",'SlNr für Antrag §24a'!D1208,"")</f>
        <v>g</v>
      </c>
      <c r="D1212" s="70" t="str">
        <f>'SlNr für Antrag §24a'!H1208</f>
        <v>Altlacke, Altfarben, sofern lösemittel- und/oder schwermetallhaltig, sowie nicht voll ausgehärtete Reste in Gebinden</v>
      </c>
      <c r="E1212" s="70" t="str">
        <f>'SlNr für Antrag §24a'!I1208</f>
        <v xml:space="preserve"> </v>
      </c>
      <c r="F1212" s="69" t="str">
        <f>IF(AND('SlNr für Antrag §24a'!S1208="x",'SlNr für Antrag §24a'!T1208="x"),'SlNr für Antrag §24a'!U1208,IF('SlNr für Antrag §24a'!S1208="x","--",IF('SlNr für Antrag §24a'!T1208="x",'SlNr für Antrag §24a'!U1208,"**")))</f>
        <v>**</v>
      </c>
      <c r="G1212" s="69" t="str">
        <f>(IF('SlNr für Antrag §24a'!AL1208&lt;&gt;"",'SlNr für Antrag §24a'!AL1208&amp;K1212,IF(K1212&lt;&gt;"",K1212,IF('SlNr für Antrag §24a'!V1208="X","?","**"))))</f>
        <v>**</v>
      </c>
      <c r="H1212" s="131"/>
      <c r="I1212" s="124"/>
      <c r="J1212" s="118">
        <f>'SlNr für Antrag §24a'!AM1208</f>
        <v>0</v>
      </c>
      <c r="K1212" s="121"/>
      <c r="L1212" s="121" t="str">
        <f>'SlNr für Antrag §24a'!AT1208</f>
        <v>Ja</v>
      </c>
      <c r="M1212" s="161" t="str">
        <f>'SlNr für Antrag §24a'!AV1208</f>
        <v>-</v>
      </c>
      <c r="N1212" s="157" t="str">
        <f>IF('SlNr für Antrag §24a'!AU1208&gt;0,"Wird auto. genehmigt!","")</f>
        <v/>
      </c>
      <c r="P1212" s="96" t="str">
        <f>'SlNr für Antrag §24a'!AP1208</f>
        <v/>
      </c>
      <c r="R1212" s="143"/>
      <c r="S1212" s="143"/>
      <c r="T1212" s="143"/>
      <c r="U1212" s="143"/>
      <c r="V1212" s="143"/>
      <c r="W1212" s="143"/>
      <c r="X1212" s="143"/>
      <c r="Y1212" s="143"/>
      <c r="Z1212" s="143"/>
      <c r="AA1212" s="143"/>
    </row>
    <row r="1213" spans="1:27" ht="45.6" x14ac:dyDescent="0.25">
      <c r="A1213" s="70">
        <f>'SlNr für Antrag §24a'!B1209</f>
        <v>55502</v>
      </c>
      <c r="B1213" s="70" t="str">
        <f>'SlNr für Antrag §24a'!C1209</f>
        <v>88</v>
      </c>
      <c r="C1213" s="70" t="str">
        <f>IF('SlNr für Antrag §24a'!D1209&lt;&gt;"",'SlNr für Antrag §24a'!D1209,"")</f>
        <v/>
      </c>
      <c r="D1213" s="70" t="str">
        <f>'SlNr für Antrag §24a'!H1209</f>
        <v>Altlacke, Altfarben, sofern lösemittel- und/oder schwermetallhaltig, sowie nicht voll ausgehärtete Reste in Gebinden</v>
      </c>
      <c r="E1213" s="70" t="str">
        <f>'SlNr für Antrag §24a'!I1209</f>
        <v>ausgestuft</v>
      </c>
      <c r="F1213" s="69" t="str">
        <f>IF(AND('SlNr für Antrag §24a'!S1209="x",'SlNr für Antrag §24a'!T1209="x"),'SlNr für Antrag §24a'!U1209,IF('SlNr für Antrag §24a'!S1209="x","--",IF('SlNr für Antrag §24a'!T1209="x",'SlNr für Antrag §24a'!U1209,"**")))</f>
        <v>**</v>
      </c>
      <c r="G1213" s="69" t="str">
        <f>(IF('SlNr für Antrag §24a'!AL1209&lt;&gt;"",'SlNr für Antrag §24a'!AL1209&amp;K1213,IF(K1213&lt;&gt;"",K1213,IF('SlNr für Antrag §24a'!V1209="X","?","**"))))</f>
        <v>**</v>
      </c>
      <c r="H1213" s="131"/>
      <c r="I1213" s="124"/>
      <c r="J1213" s="118">
        <f>'SlNr für Antrag §24a'!AM1209</f>
        <v>0</v>
      </c>
      <c r="K1213" s="121"/>
      <c r="L1213" s="121" t="str">
        <f>'SlNr für Antrag §24a'!AT1209</f>
        <v>Ja</v>
      </c>
      <c r="M1213" s="161" t="str">
        <f>'SlNr für Antrag §24a'!AV1209</f>
        <v>-</v>
      </c>
      <c r="N1213" s="157" t="str">
        <f>IF('SlNr für Antrag §24a'!AU1209&gt;0,"Wird auto. genehmigt!","")</f>
        <v/>
      </c>
      <c r="P1213" s="96" t="str">
        <f>'SlNr für Antrag §24a'!AP1209</f>
        <v/>
      </c>
      <c r="R1213" s="143"/>
      <c r="S1213" s="143"/>
      <c r="T1213" s="143"/>
      <c r="U1213" s="143"/>
      <c r="V1213" s="143"/>
      <c r="W1213" s="143"/>
      <c r="X1213" s="143"/>
      <c r="Y1213" s="143"/>
      <c r="Z1213" s="143"/>
      <c r="AA1213" s="143"/>
    </row>
    <row r="1214" spans="1:27" ht="45.6" x14ac:dyDescent="0.25">
      <c r="A1214" s="70">
        <f>'SlNr für Antrag §24a'!B1210</f>
        <v>55502</v>
      </c>
      <c r="B1214" s="70" t="str">
        <f>'SlNr für Antrag §24a'!C1210</f>
        <v>91</v>
      </c>
      <c r="C1214" s="70" t="str">
        <f>IF('SlNr für Antrag §24a'!D1210&lt;&gt;"",'SlNr für Antrag §24a'!D1210,"")</f>
        <v>g</v>
      </c>
      <c r="D1214" s="70" t="str">
        <f>'SlNr für Antrag §24a'!H1210</f>
        <v>Altlacke, Altfarben, sofern lösemittel- und/oder schwermetallhaltig, sowie nicht voll ausgehärtete Reste in Gebinden</v>
      </c>
      <c r="E1214" s="70" t="str">
        <f>'SlNr für Antrag §24a'!I1210</f>
        <v>verfestigt, immobilisiert oder stabilisiert</v>
      </c>
      <c r="F1214" s="69" t="str">
        <f>IF(AND('SlNr für Antrag §24a'!S1210="x",'SlNr für Antrag §24a'!T1210="x"),'SlNr für Antrag §24a'!U1210,IF('SlNr für Antrag §24a'!S1210="x","--",IF('SlNr für Antrag §24a'!T1210="x",'SlNr für Antrag §24a'!U1210,"**")))</f>
        <v>**</v>
      </c>
      <c r="G1214" s="69" t="str">
        <f>(IF('SlNr für Antrag §24a'!AL1210&lt;&gt;"",'SlNr für Antrag §24a'!AL1210&amp;K1214,IF(K1214&lt;&gt;"",K1214,IF('SlNr für Antrag §24a'!V1210="X","?","**"))))</f>
        <v>**</v>
      </c>
      <c r="H1214" s="131"/>
      <c r="I1214" s="124"/>
      <c r="J1214" s="118">
        <f>'SlNr für Antrag §24a'!AM1210</f>
        <v>0</v>
      </c>
      <c r="K1214" s="121"/>
      <c r="L1214" s="121" t="str">
        <f>'SlNr für Antrag §24a'!AT1210</f>
        <v>Ja</v>
      </c>
      <c r="M1214" s="161" t="str">
        <f>'SlNr für Antrag §24a'!AV1210</f>
        <v>-</v>
      </c>
      <c r="N1214" s="157" t="str">
        <f>IF('SlNr für Antrag §24a'!AU1210&gt;0,"Wird auto. genehmigt!","")</f>
        <v/>
      </c>
      <c r="P1214" s="96" t="str">
        <f>'SlNr für Antrag §24a'!AP1210</f>
        <v/>
      </c>
      <c r="R1214" s="143"/>
      <c r="S1214" s="143"/>
      <c r="T1214" s="143"/>
      <c r="U1214" s="143"/>
      <c r="V1214" s="143"/>
      <c r="W1214" s="143"/>
      <c r="X1214" s="143"/>
      <c r="Y1214" s="143"/>
      <c r="Z1214" s="143"/>
      <c r="AA1214" s="143"/>
    </row>
    <row r="1215" spans="1:27" x14ac:dyDescent="0.25">
      <c r="A1215" s="70">
        <f>'SlNr für Antrag §24a'!B1211</f>
        <v>55503</v>
      </c>
      <c r="B1215" s="70" t="str">
        <f>'SlNr für Antrag §24a'!C1211</f>
        <v/>
      </c>
      <c r="C1215" s="70" t="str">
        <f>IF('SlNr für Antrag §24a'!D1211&lt;&gt;"",'SlNr für Antrag §24a'!D1211,"")</f>
        <v>g</v>
      </c>
      <c r="D1215" s="70" t="str">
        <f>'SlNr für Antrag §24a'!H1211</f>
        <v>Lack- und Farbschlamm</v>
      </c>
      <c r="E1215" s="70" t="str">
        <f>'SlNr für Antrag §24a'!I1211</f>
        <v xml:space="preserve"> </v>
      </c>
      <c r="F1215" s="69" t="str">
        <f>IF(AND('SlNr für Antrag §24a'!S1211="x",'SlNr für Antrag §24a'!T1211="x"),'SlNr für Antrag §24a'!U1211,IF('SlNr für Antrag §24a'!S1211="x","--",IF('SlNr für Antrag §24a'!T1211="x",'SlNr für Antrag §24a'!U1211,"**")))</f>
        <v>**</v>
      </c>
      <c r="G1215" s="69" t="str">
        <f>(IF('SlNr für Antrag §24a'!AL1211&lt;&gt;"",'SlNr für Antrag §24a'!AL1211&amp;K1215,IF(K1215&lt;&gt;"",K1215,IF('SlNr für Antrag §24a'!V1211="X","?","**"))))</f>
        <v>**</v>
      </c>
      <c r="H1215" s="131"/>
      <c r="I1215" s="124"/>
      <c r="J1215" s="118">
        <f>'SlNr für Antrag §24a'!AM1211</f>
        <v>0</v>
      </c>
      <c r="K1215" s="121"/>
      <c r="L1215" s="121" t="str">
        <f>'SlNr für Antrag §24a'!AT1211</f>
        <v>Ja</v>
      </c>
      <c r="M1215" s="161" t="str">
        <f>'SlNr für Antrag §24a'!AV1211</f>
        <v>-</v>
      </c>
      <c r="N1215" s="157" t="str">
        <f>IF('SlNr für Antrag §24a'!AU1211&gt;0,"Wird auto. genehmigt!","")</f>
        <v/>
      </c>
      <c r="P1215" s="96" t="str">
        <f>'SlNr für Antrag §24a'!AP1211</f>
        <v/>
      </c>
      <c r="R1215" s="143"/>
      <c r="S1215" s="143"/>
      <c r="T1215" s="143"/>
      <c r="U1215" s="143"/>
      <c r="V1215" s="143"/>
      <c r="W1215" s="143"/>
      <c r="X1215" s="143"/>
      <c r="Y1215" s="143"/>
      <c r="Z1215" s="143"/>
      <c r="AA1215" s="143"/>
    </row>
    <row r="1216" spans="1:27" x14ac:dyDescent="0.25">
      <c r="A1216" s="70">
        <f>'SlNr für Antrag §24a'!B1212</f>
        <v>55503</v>
      </c>
      <c r="B1216" s="70" t="str">
        <f>'SlNr für Antrag §24a'!C1212</f>
        <v>88</v>
      </c>
      <c r="C1216" s="70" t="str">
        <f>IF('SlNr für Antrag §24a'!D1212&lt;&gt;"",'SlNr für Antrag §24a'!D1212,"")</f>
        <v/>
      </c>
      <c r="D1216" s="70" t="str">
        <f>'SlNr für Antrag §24a'!H1212</f>
        <v>Lack- und Farbschlamm</v>
      </c>
      <c r="E1216" s="70" t="str">
        <f>'SlNr für Antrag §24a'!I1212</f>
        <v>ausgestuft</v>
      </c>
      <c r="F1216" s="69" t="str">
        <f>IF(AND('SlNr für Antrag §24a'!S1212="x",'SlNr für Antrag §24a'!T1212="x"),'SlNr für Antrag §24a'!U1212,IF('SlNr für Antrag §24a'!S1212="x","--",IF('SlNr für Antrag §24a'!T1212="x",'SlNr für Antrag §24a'!U1212,"**")))</f>
        <v>**</v>
      </c>
      <c r="G1216" s="69" t="str">
        <f>(IF('SlNr für Antrag §24a'!AL1212&lt;&gt;"",'SlNr für Antrag §24a'!AL1212&amp;K1216,IF(K1216&lt;&gt;"",K1216,IF('SlNr für Antrag §24a'!V1212="X","?","**"))))</f>
        <v>**</v>
      </c>
      <c r="H1216" s="131"/>
      <c r="I1216" s="124"/>
      <c r="J1216" s="118">
        <f>'SlNr für Antrag §24a'!AM1212</f>
        <v>0</v>
      </c>
      <c r="K1216" s="121"/>
      <c r="L1216" s="121" t="str">
        <f>'SlNr für Antrag §24a'!AT1212</f>
        <v>Ja</v>
      </c>
      <c r="M1216" s="161" t="str">
        <f>'SlNr für Antrag §24a'!AV1212</f>
        <v>-</v>
      </c>
      <c r="N1216" s="157" t="str">
        <f>IF('SlNr für Antrag §24a'!AU1212&gt;0,"Wird auto. genehmigt!","")</f>
        <v/>
      </c>
      <c r="P1216" s="96" t="str">
        <f>'SlNr für Antrag §24a'!AP1212</f>
        <v/>
      </c>
      <c r="R1216" s="143"/>
      <c r="S1216" s="143"/>
      <c r="T1216" s="143"/>
      <c r="U1216" s="143"/>
      <c r="V1216" s="143"/>
      <c r="W1216" s="143"/>
      <c r="X1216" s="143"/>
      <c r="Y1216" s="143"/>
      <c r="Z1216" s="143"/>
      <c r="AA1216" s="143"/>
    </row>
    <row r="1217" spans="1:27" ht="22.8" x14ac:dyDescent="0.25">
      <c r="A1217" s="70">
        <f>'SlNr für Antrag §24a'!B1213</f>
        <v>55503</v>
      </c>
      <c r="B1217" s="70" t="str">
        <f>'SlNr für Antrag §24a'!C1213</f>
        <v>91</v>
      </c>
      <c r="C1217" s="70" t="str">
        <f>IF('SlNr für Antrag §24a'!D1213&lt;&gt;"",'SlNr für Antrag §24a'!D1213,"")</f>
        <v>g</v>
      </c>
      <c r="D1217" s="70" t="str">
        <f>'SlNr für Antrag §24a'!H1213</f>
        <v>Lack- und Farbschlamm</v>
      </c>
      <c r="E1217" s="70" t="str">
        <f>'SlNr für Antrag §24a'!I1213</f>
        <v>verfestigt, immobilisiert oder stabilisiert</v>
      </c>
      <c r="F1217" s="69" t="str">
        <f>IF(AND('SlNr für Antrag §24a'!S1213="x",'SlNr für Antrag §24a'!T1213="x"),'SlNr für Antrag §24a'!U1213,IF('SlNr für Antrag §24a'!S1213="x","--",IF('SlNr für Antrag §24a'!T1213="x",'SlNr für Antrag §24a'!U1213,"**")))</f>
        <v>**</v>
      </c>
      <c r="G1217" s="69" t="str">
        <f>(IF('SlNr für Antrag §24a'!AL1213&lt;&gt;"",'SlNr für Antrag §24a'!AL1213&amp;K1217,IF(K1217&lt;&gt;"",K1217,IF('SlNr für Antrag §24a'!V1213="X","?","**"))))</f>
        <v>**</v>
      </c>
      <c r="H1217" s="131"/>
      <c r="I1217" s="124"/>
      <c r="J1217" s="118">
        <f>'SlNr für Antrag §24a'!AM1213</f>
        <v>0</v>
      </c>
      <c r="K1217" s="121"/>
      <c r="L1217" s="121" t="str">
        <f>'SlNr für Antrag §24a'!AT1213</f>
        <v>Ja</v>
      </c>
      <c r="M1217" s="161" t="str">
        <f>'SlNr für Antrag §24a'!AV1213</f>
        <v>-</v>
      </c>
      <c r="N1217" s="157" t="str">
        <f>IF('SlNr für Antrag §24a'!AU1213&gt;0,"Wird auto. genehmigt!","")</f>
        <v/>
      </c>
      <c r="P1217" s="96" t="str">
        <f>'SlNr für Antrag §24a'!AP1213</f>
        <v/>
      </c>
      <c r="R1217" s="143"/>
      <c r="S1217" s="143"/>
      <c r="T1217" s="143"/>
      <c r="U1217" s="143"/>
      <c r="V1217" s="143"/>
      <c r="W1217" s="143"/>
      <c r="X1217" s="143"/>
      <c r="Y1217" s="143"/>
      <c r="Z1217" s="143"/>
      <c r="AA1217" s="143"/>
    </row>
    <row r="1218" spans="1:27" ht="45.6" x14ac:dyDescent="0.25">
      <c r="A1218" s="70">
        <f>'SlNr für Antrag §24a'!B1214</f>
        <v>55507</v>
      </c>
      <c r="B1218" s="70" t="str">
        <f>'SlNr für Antrag §24a'!C1214</f>
        <v/>
      </c>
      <c r="C1218" s="70" t="str">
        <f>IF('SlNr für Antrag §24a'!D1214&lt;&gt;"",'SlNr für Antrag §24a'!D1214,"")</f>
        <v>g</v>
      </c>
      <c r="D1218" s="70" t="str">
        <f>'SlNr für Antrag §24a'!H1214</f>
        <v>Farbstoffrückstände, sofern lösemittel- und/oder schwermetallhaltig, sowie nicht voll ausgehärtete Reste in Gebinden</v>
      </c>
      <c r="E1218" s="70" t="str">
        <f>'SlNr für Antrag §24a'!I1214</f>
        <v xml:space="preserve"> </v>
      </c>
      <c r="F1218" s="69" t="str">
        <f>IF(AND('SlNr für Antrag §24a'!S1214="x",'SlNr für Antrag §24a'!T1214="x"),'SlNr für Antrag §24a'!U1214,IF('SlNr für Antrag §24a'!S1214="x","--",IF('SlNr für Antrag §24a'!T1214="x",'SlNr für Antrag §24a'!U1214,"**")))</f>
        <v>**</v>
      </c>
      <c r="G1218" s="69" t="str">
        <f>(IF('SlNr für Antrag §24a'!AL1214&lt;&gt;"",'SlNr für Antrag §24a'!AL1214&amp;K1218,IF(K1218&lt;&gt;"",K1218,IF('SlNr für Antrag §24a'!V1214="X","?","**"))))</f>
        <v>**</v>
      </c>
      <c r="H1218" s="131"/>
      <c r="I1218" s="124"/>
      <c r="J1218" s="118">
        <f>'SlNr für Antrag §24a'!AM1214</f>
        <v>0</v>
      </c>
      <c r="K1218" s="121"/>
      <c r="L1218" s="121" t="str">
        <f>'SlNr für Antrag §24a'!AT1214</f>
        <v>Ja</v>
      </c>
      <c r="M1218" s="161" t="str">
        <f>'SlNr für Antrag §24a'!AV1214</f>
        <v>-</v>
      </c>
      <c r="N1218" s="157" t="str">
        <f>IF('SlNr für Antrag §24a'!AU1214&gt;0,"Wird auto. genehmigt!","")</f>
        <v/>
      </c>
      <c r="P1218" s="96" t="str">
        <f>'SlNr für Antrag §24a'!AP1214</f>
        <v/>
      </c>
      <c r="R1218" s="143"/>
      <c r="S1218" s="143"/>
      <c r="T1218" s="143"/>
      <c r="U1218" s="143"/>
      <c r="V1218" s="143"/>
      <c r="W1218" s="143"/>
      <c r="X1218" s="143"/>
      <c r="Y1218" s="143"/>
      <c r="Z1218" s="143"/>
      <c r="AA1218" s="143"/>
    </row>
    <row r="1219" spans="1:27" ht="45.6" x14ac:dyDescent="0.25">
      <c r="A1219" s="70">
        <f>'SlNr für Antrag §24a'!B1215</f>
        <v>55507</v>
      </c>
      <c r="B1219" s="70" t="str">
        <f>'SlNr für Antrag §24a'!C1215</f>
        <v>88</v>
      </c>
      <c r="C1219" s="70" t="str">
        <f>IF('SlNr für Antrag §24a'!D1215&lt;&gt;"",'SlNr für Antrag §24a'!D1215,"")</f>
        <v/>
      </c>
      <c r="D1219" s="70" t="str">
        <f>'SlNr für Antrag §24a'!H1215</f>
        <v>Farbstoffrückstände, sofern lösemittel- und/oder schwermetallhaltig, sowie nicht voll ausgehärtete Reste in Gebinden</v>
      </c>
      <c r="E1219" s="70" t="str">
        <f>'SlNr für Antrag §24a'!I1215</f>
        <v>ausgestuft</v>
      </c>
      <c r="F1219" s="69" t="str">
        <f>IF(AND('SlNr für Antrag §24a'!S1215="x",'SlNr für Antrag §24a'!T1215="x"),'SlNr für Antrag §24a'!U1215,IF('SlNr für Antrag §24a'!S1215="x","--",IF('SlNr für Antrag §24a'!T1215="x",'SlNr für Antrag §24a'!U1215,"**")))</f>
        <v>**</v>
      </c>
      <c r="G1219" s="69" t="str">
        <f>(IF('SlNr für Antrag §24a'!AL1215&lt;&gt;"",'SlNr für Antrag §24a'!AL1215&amp;K1219,IF(K1219&lt;&gt;"",K1219,IF('SlNr für Antrag §24a'!V1215="X","?","**"))))</f>
        <v>**</v>
      </c>
      <c r="H1219" s="131"/>
      <c r="I1219" s="124"/>
      <c r="J1219" s="118">
        <f>'SlNr für Antrag §24a'!AM1215</f>
        <v>0</v>
      </c>
      <c r="K1219" s="121"/>
      <c r="L1219" s="121" t="str">
        <f>'SlNr für Antrag §24a'!AT1215</f>
        <v>Ja</v>
      </c>
      <c r="M1219" s="161" t="str">
        <f>'SlNr für Antrag §24a'!AV1215</f>
        <v>-</v>
      </c>
      <c r="N1219" s="157" t="str">
        <f>IF('SlNr für Antrag §24a'!AU1215&gt;0,"Wird auto. genehmigt!","")</f>
        <v/>
      </c>
      <c r="P1219" s="96" t="str">
        <f>'SlNr für Antrag §24a'!AP1215</f>
        <v/>
      </c>
      <c r="R1219" s="143"/>
      <c r="S1219" s="143"/>
      <c r="T1219" s="143"/>
      <c r="U1219" s="143"/>
      <c r="V1219" s="143"/>
      <c r="W1219" s="143"/>
      <c r="X1219" s="143"/>
      <c r="Y1219" s="143"/>
      <c r="Z1219" s="143"/>
      <c r="AA1219" s="143"/>
    </row>
    <row r="1220" spans="1:27" ht="45.6" x14ac:dyDescent="0.25">
      <c r="A1220" s="70">
        <f>'SlNr für Antrag §24a'!B1216</f>
        <v>55507</v>
      </c>
      <c r="B1220" s="70" t="str">
        <f>'SlNr für Antrag §24a'!C1216</f>
        <v>91</v>
      </c>
      <c r="C1220" s="70" t="str">
        <f>IF('SlNr für Antrag §24a'!D1216&lt;&gt;"",'SlNr für Antrag §24a'!D1216,"")</f>
        <v>g</v>
      </c>
      <c r="D1220" s="70" t="str">
        <f>'SlNr für Antrag §24a'!H1216</f>
        <v>Farbstoffrückstände, sofern lösemittel- und/oder schwermetallhaltig, sowie nicht voll ausgehärtete Reste in Gebinden</v>
      </c>
      <c r="E1220" s="70" t="str">
        <f>'SlNr für Antrag §24a'!I1216</f>
        <v>verfestigt, immobilisiert oder stabilisiert</v>
      </c>
      <c r="F1220" s="69" t="str">
        <f>IF(AND('SlNr für Antrag §24a'!S1216="x",'SlNr für Antrag §24a'!T1216="x"),'SlNr für Antrag §24a'!U1216,IF('SlNr für Antrag §24a'!S1216="x","--",IF('SlNr für Antrag §24a'!T1216="x",'SlNr für Antrag §24a'!U1216,"**")))</f>
        <v>**</v>
      </c>
      <c r="G1220" s="69" t="str">
        <f>(IF('SlNr für Antrag §24a'!AL1216&lt;&gt;"",'SlNr für Antrag §24a'!AL1216&amp;K1220,IF(K1220&lt;&gt;"",K1220,IF('SlNr für Antrag §24a'!V1216="X","?","**"))))</f>
        <v>**</v>
      </c>
      <c r="H1220" s="131"/>
      <c r="I1220" s="124"/>
      <c r="J1220" s="118">
        <f>'SlNr für Antrag §24a'!AM1216</f>
        <v>0</v>
      </c>
      <c r="K1220" s="121"/>
      <c r="L1220" s="121" t="str">
        <f>'SlNr für Antrag §24a'!AT1216</f>
        <v>Ja</v>
      </c>
      <c r="M1220" s="161" t="str">
        <f>'SlNr für Antrag §24a'!AV1216</f>
        <v>-</v>
      </c>
      <c r="N1220" s="157" t="str">
        <f>IF('SlNr für Antrag §24a'!AU1216&gt;0,"Wird auto. genehmigt!","")</f>
        <v/>
      </c>
      <c r="P1220" s="96" t="str">
        <f>'SlNr für Antrag §24a'!AP1216</f>
        <v/>
      </c>
      <c r="R1220" s="143"/>
      <c r="S1220" s="143"/>
      <c r="T1220" s="143"/>
      <c r="U1220" s="143"/>
      <c r="V1220" s="143"/>
      <c r="W1220" s="143"/>
      <c r="X1220" s="143"/>
      <c r="Y1220" s="143"/>
      <c r="Z1220" s="143"/>
      <c r="AA1220" s="143"/>
    </row>
    <row r="1221" spans="1:27" ht="57" x14ac:dyDescent="0.25">
      <c r="A1221" s="70">
        <f>'SlNr für Antrag §24a'!B1217</f>
        <v>55508</v>
      </c>
      <c r="B1221" s="70" t="str">
        <f>'SlNr für Antrag §24a'!C1217</f>
        <v/>
      </c>
      <c r="C1221" s="70" t="str">
        <f>IF('SlNr für Antrag §24a'!D1217&lt;&gt;"",'SlNr für Antrag §24a'!D1217,"")</f>
        <v>g</v>
      </c>
      <c r="D1221" s="70" t="str">
        <f>'SlNr für Antrag §24a'!H1217</f>
        <v>Anstrichmittel, sofern lösemittelhaltig und/oder schwermetallhaltig und/oder biozidhaltig sowie nicht voll ausgehärtete Reste in Gebinden</v>
      </c>
      <c r="E1221" s="70" t="str">
        <f>'SlNr für Antrag §24a'!I1217</f>
        <v xml:space="preserve"> </v>
      </c>
      <c r="F1221" s="69" t="str">
        <f>IF(AND('SlNr für Antrag §24a'!S1217="x",'SlNr für Antrag §24a'!T1217="x"),'SlNr für Antrag §24a'!U1217,IF('SlNr für Antrag §24a'!S1217="x","--",IF('SlNr für Antrag §24a'!T1217="x",'SlNr für Antrag §24a'!U1217,"**")))</f>
        <v>**</v>
      </c>
      <c r="G1221" s="69" t="str">
        <f>(IF('SlNr für Antrag §24a'!AL1217&lt;&gt;"",'SlNr für Antrag §24a'!AL1217&amp;K1221,IF(K1221&lt;&gt;"",K1221,IF('SlNr für Antrag §24a'!V1217="X","?","**"))))</f>
        <v>**</v>
      </c>
      <c r="H1221" s="131"/>
      <c r="I1221" s="124"/>
      <c r="J1221" s="118">
        <f>'SlNr für Antrag §24a'!AM1217</f>
        <v>0</v>
      </c>
      <c r="K1221" s="121"/>
      <c r="L1221" s="121" t="str">
        <f>'SlNr für Antrag §24a'!AT1217</f>
        <v>Ja</v>
      </c>
      <c r="M1221" s="161" t="str">
        <f>'SlNr für Antrag §24a'!AV1217</f>
        <v>-</v>
      </c>
      <c r="N1221" s="157" t="str">
        <f>IF('SlNr für Antrag §24a'!AU1217&gt;0,"Wird auto. genehmigt!","")</f>
        <v/>
      </c>
      <c r="P1221" s="96" t="str">
        <f>'SlNr für Antrag §24a'!AP1217</f>
        <v/>
      </c>
      <c r="R1221" s="143"/>
      <c r="S1221" s="143"/>
      <c r="T1221" s="143"/>
      <c r="U1221" s="143"/>
      <c r="V1221" s="143"/>
      <c r="W1221" s="143"/>
      <c r="X1221" s="143"/>
      <c r="Y1221" s="143"/>
      <c r="Z1221" s="143"/>
      <c r="AA1221" s="143"/>
    </row>
    <row r="1222" spans="1:27" ht="57" x14ac:dyDescent="0.25">
      <c r="A1222" s="70">
        <f>'SlNr für Antrag §24a'!B1218</f>
        <v>55508</v>
      </c>
      <c r="B1222" s="70" t="str">
        <f>'SlNr für Antrag §24a'!C1218</f>
        <v>88</v>
      </c>
      <c r="C1222" s="70" t="str">
        <f>IF('SlNr für Antrag §24a'!D1218&lt;&gt;"",'SlNr für Antrag §24a'!D1218,"")</f>
        <v/>
      </c>
      <c r="D1222" s="70" t="str">
        <f>'SlNr für Antrag §24a'!H1218</f>
        <v>Anstrichmittel, sofern lösemittelhaltig und/oder schwermetallhaltig und/oder biozidhaltig sowie nicht voll ausgehärtete Reste in Gebinden</v>
      </c>
      <c r="E1222" s="70" t="str">
        <f>'SlNr für Antrag §24a'!I1218</f>
        <v>ausgestuft</v>
      </c>
      <c r="F1222" s="69" t="str">
        <f>IF(AND('SlNr für Antrag §24a'!S1218="x",'SlNr für Antrag §24a'!T1218="x"),'SlNr für Antrag §24a'!U1218,IF('SlNr für Antrag §24a'!S1218="x","--",IF('SlNr für Antrag §24a'!T1218="x",'SlNr für Antrag §24a'!U1218,"**")))</f>
        <v>**</v>
      </c>
      <c r="G1222" s="69" t="str">
        <f>(IF('SlNr für Antrag §24a'!AL1218&lt;&gt;"",'SlNr für Antrag §24a'!AL1218&amp;K1222,IF(K1222&lt;&gt;"",K1222,IF('SlNr für Antrag §24a'!V1218="X","?","**"))))</f>
        <v>**</v>
      </c>
      <c r="H1222" s="131"/>
      <c r="I1222" s="124"/>
      <c r="J1222" s="118">
        <f>'SlNr für Antrag §24a'!AM1218</f>
        <v>0</v>
      </c>
      <c r="K1222" s="121"/>
      <c r="L1222" s="121" t="str">
        <f>'SlNr für Antrag §24a'!AT1218</f>
        <v>Ja</v>
      </c>
      <c r="M1222" s="161" t="str">
        <f>'SlNr für Antrag §24a'!AV1218</f>
        <v>-</v>
      </c>
      <c r="N1222" s="157" t="str">
        <f>IF('SlNr für Antrag §24a'!AU1218&gt;0,"Wird auto. genehmigt!","")</f>
        <v/>
      </c>
      <c r="P1222" s="96" t="str">
        <f>'SlNr für Antrag §24a'!AP1218</f>
        <v/>
      </c>
      <c r="R1222" s="143"/>
      <c r="S1222" s="143"/>
      <c r="T1222" s="143"/>
      <c r="U1222" s="143"/>
      <c r="V1222" s="143"/>
      <c r="W1222" s="143"/>
      <c r="X1222" s="143"/>
      <c r="Y1222" s="143"/>
      <c r="Z1222" s="143"/>
      <c r="AA1222" s="143"/>
    </row>
    <row r="1223" spans="1:27" ht="57" x14ac:dyDescent="0.25">
      <c r="A1223" s="70">
        <f>'SlNr für Antrag §24a'!B1219</f>
        <v>55508</v>
      </c>
      <c r="B1223" s="70" t="str">
        <f>'SlNr für Antrag §24a'!C1219</f>
        <v>91</v>
      </c>
      <c r="C1223" s="70" t="str">
        <f>IF('SlNr für Antrag §24a'!D1219&lt;&gt;"",'SlNr für Antrag §24a'!D1219,"")</f>
        <v>g</v>
      </c>
      <c r="D1223" s="70" t="str">
        <f>'SlNr für Antrag §24a'!H1219</f>
        <v>Anstrichmittel, sofern lösemittelhaltig und/oder schwermetallhaltig und/oder biozidhaltig sowie nicht voll ausgehärtete Reste in Gebinden</v>
      </c>
      <c r="E1223" s="70" t="str">
        <f>'SlNr für Antrag §24a'!I1219</f>
        <v>verfestigt, immobilisiert oder stabilisiert</v>
      </c>
      <c r="F1223" s="69" t="str">
        <f>IF(AND('SlNr für Antrag §24a'!S1219="x",'SlNr für Antrag §24a'!T1219="x"),'SlNr für Antrag §24a'!U1219,IF('SlNr für Antrag §24a'!S1219="x","--",IF('SlNr für Antrag §24a'!T1219="x",'SlNr für Antrag §24a'!U1219,"**")))</f>
        <v>**</v>
      </c>
      <c r="G1223" s="69" t="str">
        <f>(IF('SlNr für Antrag §24a'!AL1219&lt;&gt;"",'SlNr für Antrag §24a'!AL1219&amp;K1223,IF(K1223&lt;&gt;"",K1223,IF('SlNr für Antrag §24a'!V1219="X","?","**"))))</f>
        <v>**</v>
      </c>
      <c r="H1223" s="131"/>
      <c r="I1223" s="124"/>
      <c r="J1223" s="118">
        <f>'SlNr für Antrag §24a'!AM1219</f>
        <v>0</v>
      </c>
      <c r="K1223" s="121"/>
      <c r="L1223" s="121" t="str">
        <f>'SlNr für Antrag §24a'!AT1219</f>
        <v>Ja</v>
      </c>
      <c r="M1223" s="161" t="str">
        <f>'SlNr für Antrag §24a'!AV1219</f>
        <v>-</v>
      </c>
      <c r="N1223" s="157" t="str">
        <f>IF('SlNr für Antrag §24a'!AU1219&gt;0,"Wird auto. genehmigt!","")</f>
        <v/>
      </c>
      <c r="P1223" s="96" t="str">
        <f>'SlNr für Antrag §24a'!AP1219</f>
        <v/>
      </c>
      <c r="R1223" s="143"/>
      <c r="S1223" s="143"/>
      <c r="T1223" s="143"/>
      <c r="U1223" s="143"/>
      <c r="V1223" s="143"/>
      <c r="W1223" s="143"/>
      <c r="X1223" s="143"/>
      <c r="Y1223" s="143"/>
      <c r="Z1223" s="143"/>
      <c r="AA1223" s="143"/>
    </row>
    <row r="1224" spans="1:27" x14ac:dyDescent="0.25">
      <c r="A1224" s="70">
        <f>'SlNr für Antrag §24a'!B1220</f>
        <v>55509</v>
      </c>
      <c r="B1224" s="70" t="str">
        <f>'SlNr für Antrag §24a'!C1220</f>
        <v/>
      </c>
      <c r="C1224" s="70" t="str">
        <f>IF('SlNr für Antrag §24a'!D1220&lt;&gt;"",'SlNr für Antrag §24a'!D1220,"")</f>
        <v/>
      </c>
      <c r="D1224" s="70" t="str">
        <f>'SlNr für Antrag §24a'!H1220</f>
        <v>Druckfarbenreste, Kopiertoner</v>
      </c>
      <c r="E1224" s="70" t="str">
        <f>'SlNr für Antrag §24a'!I1220</f>
        <v xml:space="preserve"> </v>
      </c>
      <c r="F1224" s="69" t="str">
        <f>IF(AND('SlNr für Antrag §24a'!S1220="x",'SlNr für Antrag §24a'!T1220="x"),'SlNr für Antrag §24a'!U1220,IF('SlNr für Antrag §24a'!S1220="x","--",IF('SlNr für Antrag §24a'!T1220="x",'SlNr für Antrag §24a'!U1220,"**")))</f>
        <v>--</v>
      </c>
      <c r="G1224" s="69" t="str">
        <f>(IF('SlNr für Antrag §24a'!AL1220&lt;&gt;"",'SlNr für Antrag §24a'!AL1220&amp;K1224,IF(K1224&lt;&gt;"",K1224,IF('SlNr für Antrag §24a'!V1220="X","?","**"))))</f>
        <v>**</v>
      </c>
      <c r="H1224" s="131"/>
      <c r="I1224" s="124"/>
      <c r="J1224" s="118">
        <f>'SlNr für Antrag §24a'!AM1220</f>
        <v>0</v>
      </c>
      <c r="K1224" s="121"/>
      <c r="L1224" s="121" t="str">
        <f>'SlNr für Antrag §24a'!AT1220</f>
        <v>Nein</v>
      </c>
      <c r="M1224" s="161" t="str">
        <f>'SlNr für Antrag §24a'!AV1220</f>
        <v>-</v>
      </c>
      <c r="N1224" s="157" t="str">
        <f>IF('SlNr für Antrag §24a'!AU1220&gt;0,"Wird auto. genehmigt!","")</f>
        <v/>
      </c>
      <c r="P1224" s="96" t="str">
        <f>'SlNr für Antrag §24a'!AP1220</f>
        <v>X</v>
      </c>
      <c r="R1224" s="143"/>
      <c r="S1224" s="143"/>
      <c r="T1224" s="143"/>
      <c r="U1224" s="143"/>
      <c r="V1224" s="143"/>
      <c r="W1224" s="143"/>
      <c r="X1224" s="143"/>
      <c r="Y1224" s="143"/>
      <c r="Z1224" s="143"/>
      <c r="AA1224" s="143"/>
    </row>
    <row r="1225" spans="1:27" ht="22.8" x14ac:dyDescent="0.25">
      <c r="A1225" s="70">
        <f>'SlNr für Antrag §24a'!B1221</f>
        <v>55509</v>
      </c>
      <c r="B1225" s="70" t="str">
        <f>'SlNr für Antrag §24a'!C1221</f>
        <v>91</v>
      </c>
      <c r="C1225" s="70" t="str">
        <f>IF('SlNr für Antrag §24a'!D1221&lt;&gt;"",'SlNr für Antrag §24a'!D1221,"")</f>
        <v/>
      </c>
      <c r="D1225" s="70" t="str">
        <f>'SlNr für Antrag §24a'!H1221</f>
        <v>Druckfarbenreste, Kopiertoner</v>
      </c>
      <c r="E1225" s="70" t="str">
        <f>'SlNr für Antrag §24a'!I1221</f>
        <v>verfestigt, immobilisiert oder stabilisiert</v>
      </c>
      <c r="F1225" s="69" t="str">
        <f>IF(AND('SlNr für Antrag §24a'!S1221="x",'SlNr für Antrag §24a'!T1221="x"),'SlNr für Antrag §24a'!U1221,IF('SlNr für Antrag §24a'!S1221="x","--",IF('SlNr für Antrag §24a'!T1221="x",'SlNr für Antrag §24a'!U1221,"**")))</f>
        <v>**</v>
      </c>
      <c r="G1225" s="69" t="str">
        <f>(IF('SlNr für Antrag §24a'!AL1221&lt;&gt;"",'SlNr für Antrag §24a'!AL1221&amp;K1225,IF(K1225&lt;&gt;"",K1225,IF('SlNr für Antrag §24a'!V1221="X","?","**"))))</f>
        <v>**</v>
      </c>
      <c r="H1225" s="131"/>
      <c r="I1225" s="124"/>
      <c r="J1225" s="118">
        <f>'SlNr für Antrag §24a'!AM1221</f>
        <v>0</v>
      </c>
      <c r="K1225" s="121"/>
      <c r="L1225" s="121" t="str">
        <f>'SlNr für Antrag §24a'!AT1221</f>
        <v>Ja</v>
      </c>
      <c r="M1225" s="161" t="str">
        <f>'SlNr für Antrag §24a'!AV1221</f>
        <v>-</v>
      </c>
      <c r="N1225" s="157" t="str">
        <f>IF('SlNr für Antrag §24a'!AU1221&gt;0,"Wird auto. genehmigt!","")</f>
        <v/>
      </c>
      <c r="P1225" s="96" t="str">
        <f>'SlNr für Antrag §24a'!AP1221</f>
        <v/>
      </c>
      <c r="R1225" s="143"/>
      <c r="S1225" s="143"/>
      <c r="T1225" s="143"/>
      <c r="U1225" s="143"/>
      <c r="V1225" s="143"/>
      <c r="W1225" s="143"/>
      <c r="X1225" s="143"/>
      <c r="Y1225" s="143"/>
      <c r="Z1225" s="143"/>
      <c r="AA1225" s="143"/>
    </row>
    <row r="1226" spans="1:27" ht="22.8" x14ac:dyDescent="0.25">
      <c r="A1226" s="70">
        <f>'SlNr für Antrag §24a'!B1222</f>
        <v>55510</v>
      </c>
      <c r="B1226" s="70" t="str">
        <f>'SlNr für Antrag §24a'!C1222</f>
        <v/>
      </c>
      <c r="C1226" s="70" t="str">
        <f>IF('SlNr für Antrag §24a'!D1222&lt;&gt;"",'SlNr für Antrag §24a'!D1222,"")</f>
        <v/>
      </c>
      <c r="D1226" s="70" t="str">
        <f>'SlNr für Antrag §24a'!H1222</f>
        <v>sonstige farb-, lack- und anstrichhaltige Abfälle</v>
      </c>
      <c r="E1226" s="70" t="str">
        <f>'SlNr für Antrag §24a'!I1222</f>
        <v xml:space="preserve"> </v>
      </c>
      <c r="F1226" s="69" t="str">
        <f>IF(AND('SlNr für Antrag §24a'!S1222="x",'SlNr für Antrag §24a'!T1222="x"),'SlNr für Antrag §24a'!U1222,IF('SlNr für Antrag §24a'!S1222="x","--",IF('SlNr für Antrag §24a'!T1222="x",'SlNr für Antrag §24a'!U1222,"**")))</f>
        <v>--</v>
      </c>
      <c r="G1226" s="69" t="str">
        <f>(IF('SlNr für Antrag §24a'!AL1222&lt;&gt;"",'SlNr für Antrag §24a'!AL1222&amp;K1226,IF(K1226&lt;&gt;"",K1226,IF('SlNr für Antrag §24a'!V1222="X","?","**"))))</f>
        <v>**</v>
      </c>
      <c r="H1226" s="131"/>
      <c r="I1226" s="124"/>
      <c r="J1226" s="118">
        <f>'SlNr für Antrag §24a'!AM1222</f>
        <v>0</v>
      </c>
      <c r="K1226" s="121"/>
      <c r="L1226" s="121" t="str">
        <f>'SlNr für Antrag §24a'!AT1222</f>
        <v>Nein</v>
      </c>
      <c r="M1226" s="161" t="str">
        <f>'SlNr für Antrag §24a'!AV1222</f>
        <v>-</v>
      </c>
      <c r="N1226" s="157" t="str">
        <f>IF('SlNr für Antrag §24a'!AU1222&gt;0,"Wird auto. genehmigt!","")</f>
        <v/>
      </c>
      <c r="P1226" s="96" t="str">
        <f>'SlNr für Antrag §24a'!AP1222</f>
        <v>X</v>
      </c>
      <c r="R1226" s="143"/>
      <c r="S1226" s="143"/>
      <c r="T1226" s="143"/>
      <c r="U1226" s="143"/>
      <c r="V1226" s="143"/>
      <c r="W1226" s="143"/>
      <c r="X1226" s="143"/>
      <c r="Y1226" s="143"/>
      <c r="Z1226" s="143"/>
      <c r="AA1226" s="143"/>
    </row>
    <row r="1227" spans="1:27" ht="22.8" x14ac:dyDescent="0.25">
      <c r="A1227" s="70">
        <f>'SlNr für Antrag §24a'!B1223</f>
        <v>55510</v>
      </c>
      <c r="B1227" s="70" t="str">
        <f>'SlNr für Antrag §24a'!C1223</f>
        <v>91</v>
      </c>
      <c r="C1227" s="70" t="str">
        <f>IF('SlNr für Antrag §24a'!D1223&lt;&gt;"",'SlNr für Antrag §24a'!D1223,"")</f>
        <v/>
      </c>
      <c r="D1227" s="70" t="str">
        <f>'SlNr für Antrag §24a'!H1223</f>
        <v>sonstige farb-, lack- und anstrichhaltige Abfälle</v>
      </c>
      <c r="E1227" s="70" t="str">
        <f>'SlNr für Antrag §24a'!I1223</f>
        <v>verfestigt, immobilisiert oder stabilisiert</v>
      </c>
      <c r="F1227" s="69" t="str">
        <f>IF(AND('SlNr für Antrag §24a'!S1223="x",'SlNr für Antrag §24a'!T1223="x"),'SlNr für Antrag §24a'!U1223,IF('SlNr für Antrag §24a'!S1223="x","--",IF('SlNr für Antrag §24a'!T1223="x",'SlNr für Antrag §24a'!U1223,"**")))</f>
        <v>**</v>
      </c>
      <c r="G1227" s="69" t="str">
        <f>(IF('SlNr für Antrag §24a'!AL1223&lt;&gt;"",'SlNr für Antrag §24a'!AL1223&amp;K1227,IF(K1227&lt;&gt;"",K1227,IF('SlNr für Antrag §24a'!V1223="X","?","**"))))</f>
        <v>**</v>
      </c>
      <c r="H1227" s="131"/>
      <c r="I1227" s="124"/>
      <c r="J1227" s="118">
        <f>'SlNr für Antrag §24a'!AM1223</f>
        <v>0</v>
      </c>
      <c r="K1227" s="121"/>
      <c r="L1227" s="121" t="str">
        <f>'SlNr für Antrag §24a'!AT1223</f>
        <v>Ja</v>
      </c>
      <c r="M1227" s="161" t="str">
        <f>'SlNr für Antrag §24a'!AV1223</f>
        <v>-</v>
      </c>
      <c r="N1227" s="157" t="str">
        <f>IF('SlNr für Antrag §24a'!AU1223&gt;0,"Wird auto. genehmigt!","")</f>
        <v/>
      </c>
      <c r="P1227" s="96" t="str">
        <f>'SlNr für Antrag §24a'!AP1223</f>
        <v/>
      </c>
      <c r="R1227" s="143"/>
      <c r="S1227" s="143"/>
      <c r="T1227" s="143"/>
      <c r="U1227" s="143"/>
      <c r="V1227" s="143"/>
      <c r="W1227" s="143"/>
      <c r="X1227" s="143"/>
      <c r="Y1227" s="143"/>
      <c r="Z1227" s="143"/>
      <c r="AA1227" s="143"/>
    </row>
    <row r="1228" spans="1:27" ht="34.200000000000003" x14ac:dyDescent="0.25">
      <c r="A1228" s="70">
        <f>'SlNr für Antrag §24a'!B1224</f>
        <v>55513</v>
      </c>
      <c r="B1228" s="70" t="str">
        <f>'SlNr für Antrag §24a'!C1224</f>
        <v/>
      </c>
      <c r="C1228" s="70" t="str">
        <f>IF('SlNr für Antrag §24a'!D1224&lt;&gt;"",'SlNr für Antrag §24a'!D1224,"")</f>
        <v/>
      </c>
      <c r="D1228" s="70" t="str">
        <f>'SlNr für Antrag §24a'!H1224</f>
        <v>Altlacke, Altfarben, ausgehärtet (auch ausgehärtete Reste in Gebinden)</v>
      </c>
      <c r="E1228" s="70" t="str">
        <f>'SlNr für Antrag §24a'!I1224</f>
        <v xml:space="preserve"> </v>
      </c>
      <c r="F1228" s="69" t="str">
        <f>IF(AND('SlNr für Antrag §24a'!S1224="x",'SlNr für Antrag §24a'!T1224="x"),'SlNr für Antrag §24a'!U1224,IF('SlNr für Antrag §24a'!S1224="x","--",IF('SlNr für Antrag §24a'!T1224="x",'SlNr für Antrag §24a'!U1224,"**")))</f>
        <v>--</v>
      </c>
      <c r="G1228" s="69" t="str">
        <f>(IF('SlNr für Antrag §24a'!AL1224&lt;&gt;"",'SlNr für Antrag §24a'!AL1224&amp;K1228,IF(K1228&lt;&gt;"",K1228,IF('SlNr für Antrag §24a'!V1224="X","?","**"))))</f>
        <v>**</v>
      </c>
      <c r="H1228" s="131"/>
      <c r="I1228" s="124"/>
      <c r="J1228" s="118">
        <f>'SlNr für Antrag §24a'!AM1224</f>
        <v>0</v>
      </c>
      <c r="K1228" s="121"/>
      <c r="L1228" s="121" t="str">
        <f>'SlNr für Antrag §24a'!AT1224</f>
        <v>Nein</v>
      </c>
      <c r="M1228" s="161" t="str">
        <f>'SlNr für Antrag §24a'!AV1224</f>
        <v>-</v>
      </c>
      <c r="N1228" s="157" t="str">
        <f>IF('SlNr für Antrag §24a'!AU1224&gt;0,"Wird auto. genehmigt!","")</f>
        <v/>
      </c>
      <c r="P1228" s="96" t="str">
        <f>'SlNr für Antrag §24a'!AP1224</f>
        <v>X</v>
      </c>
      <c r="R1228" s="143"/>
      <c r="S1228" s="143"/>
      <c r="T1228" s="143"/>
      <c r="U1228" s="143"/>
      <c r="V1228" s="143"/>
      <c r="W1228" s="143"/>
      <c r="X1228" s="143"/>
      <c r="Y1228" s="143"/>
      <c r="Z1228" s="143"/>
      <c r="AA1228" s="143"/>
    </row>
    <row r="1229" spans="1:27" ht="34.200000000000003" x14ac:dyDescent="0.25">
      <c r="A1229" s="70">
        <f>'SlNr für Antrag §24a'!B1225</f>
        <v>55513</v>
      </c>
      <c r="B1229" s="70" t="str">
        <f>'SlNr für Antrag §24a'!C1225</f>
        <v>91</v>
      </c>
      <c r="C1229" s="70" t="str">
        <f>IF('SlNr für Antrag §24a'!D1225&lt;&gt;"",'SlNr für Antrag §24a'!D1225,"")</f>
        <v/>
      </c>
      <c r="D1229" s="70" t="str">
        <f>'SlNr für Antrag §24a'!H1225</f>
        <v>Altlacke, Altfarben, ausgehärtet (auch ausgehärtete Reste in Gebinden)</v>
      </c>
      <c r="E1229" s="70" t="str">
        <f>'SlNr für Antrag §24a'!I1225</f>
        <v>verfestigt, immobilisiert oder stabilisiert</v>
      </c>
      <c r="F1229" s="69" t="str">
        <f>IF(AND('SlNr für Antrag §24a'!S1225="x",'SlNr für Antrag §24a'!T1225="x"),'SlNr für Antrag §24a'!U1225,IF('SlNr für Antrag §24a'!S1225="x","--",IF('SlNr für Antrag §24a'!T1225="x",'SlNr für Antrag §24a'!U1225,"**")))</f>
        <v>**</v>
      </c>
      <c r="G1229" s="69" t="str">
        <f>(IF('SlNr für Antrag §24a'!AL1225&lt;&gt;"",'SlNr für Antrag §24a'!AL1225&amp;K1229,IF(K1229&lt;&gt;"",K1229,IF('SlNr für Antrag §24a'!V1225="X","?","**"))))</f>
        <v>**</v>
      </c>
      <c r="H1229" s="131"/>
      <c r="I1229" s="124"/>
      <c r="J1229" s="118">
        <f>'SlNr für Antrag §24a'!AM1225</f>
        <v>0</v>
      </c>
      <c r="K1229" s="121"/>
      <c r="L1229" s="121" t="str">
        <f>'SlNr für Antrag §24a'!AT1225</f>
        <v>Ja</v>
      </c>
      <c r="M1229" s="161" t="str">
        <f>'SlNr für Antrag §24a'!AV1225</f>
        <v>-</v>
      </c>
      <c r="N1229" s="157" t="str">
        <f>IF('SlNr für Antrag §24a'!AU1225&gt;0,"Wird auto. genehmigt!","")</f>
        <v/>
      </c>
      <c r="P1229" s="96" t="str">
        <f>'SlNr für Antrag §24a'!AP1225</f>
        <v/>
      </c>
      <c r="R1229" s="143"/>
      <c r="S1229" s="143"/>
      <c r="T1229" s="143"/>
      <c r="U1229" s="143"/>
      <c r="V1229" s="143"/>
      <c r="W1229" s="143"/>
      <c r="X1229" s="143"/>
      <c r="Y1229" s="143"/>
      <c r="Z1229" s="143"/>
      <c r="AA1229" s="143"/>
    </row>
    <row r="1230" spans="1:27" x14ac:dyDescent="0.25">
      <c r="A1230" s="70">
        <f>'SlNr für Antrag §24a'!B1226</f>
        <v>55521</v>
      </c>
      <c r="B1230" s="70" t="str">
        <f>'SlNr für Antrag §24a'!C1226</f>
        <v/>
      </c>
      <c r="C1230" s="70" t="str">
        <f>IF('SlNr für Antrag §24a'!D1226&lt;&gt;"",'SlNr für Antrag §24a'!D1226,"")</f>
        <v/>
      </c>
      <c r="D1230" s="70" t="str">
        <f>'SlNr für Antrag §24a'!H1226</f>
        <v>Pulverlacke, schwermetallfrei</v>
      </c>
      <c r="E1230" s="70" t="str">
        <f>'SlNr für Antrag §24a'!I1226</f>
        <v xml:space="preserve"> </v>
      </c>
      <c r="F1230" s="69" t="str">
        <f>IF(AND('SlNr für Antrag §24a'!S1226="x",'SlNr für Antrag §24a'!T1226="x"),'SlNr für Antrag §24a'!U1226,IF('SlNr für Antrag §24a'!S1226="x","--",IF('SlNr für Antrag §24a'!T1226="x",'SlNr für Antrag §24a'!U1226,"**")))</f>
        <v>--</v>
      </c>
      <c r="G1230" s="69" t="str">
        <f>(IF('SlNr für Antrag §24a'!AL1226&lt;&gt;"",'SlNr für Antrag §24a'!AL1226&amp;K1230,IF(K1230&lt;&gt;"",K1230,IF('SlNr für Antrag §24a'!V1226="X","?","**"))))</f>
        <v>**</v>
      </c>
      <c r="H1230" s="131"/>
      <c r="I1230" s="124"/>
      <c r="J1230" s="118">
        <f>'SlNr für Antrag §24a'!AM1226</f>
        <v>0</v>
      </c>
      <c r="K1230" s="121"/>
      <c r="L1230" s="121" t="str">
        <f>'SlNr für Antrag §24a'!AT1226</f>
        <v>Nein</v>
      </c>
      <c r="M1230" s="161" t="str">
        <f>'SlNr für Antrag §24a'!AV1226</f>
        <v>-</v>
      </c>
      <c r="N1230" s="157" t="str">
        <f>IF('SlNr für Antrag §24a'!AU1226&gt;0,"Wird auto. genehmigt!","")</f>
        <v/>
      </c>
      <c r="P1230" s="96" t="str">
        <f>'SlNr für Antrag §24a'!AP1226</f>
        <v>X</v>
      </c>
      <c r="R1230" s="143"/>
      <c r="S1230" s="143"/>
      <c r="T1230" s="143"/>
      <c r="U1230" s="143"/>
      <c r="V1230" s="143"/>
      <c r="W1230" s="143"/>
      <c r="X1230" s="143"/>
      <c r="Y1230" s="143"/>
      <c r="Z1230" s="143"/>
      <c r="AA1230" s="143"/>
    </row>
    <row r="1231" spans="1:27" ht="22.8" x14ac:dyDescent="0.25">
      <c r="A1231" s="70">
        <f>'SlNr für Antrag §24a'!B1227</f>
        <v>55521</v>
      </c>
      <c r="B1231" s="70" t="str">
        <f>'SlNr für Antrag §24a'!C1227</f>
        <v>91</v>
      </c>
      <c r="C1231" s="70" t="str">
        <f>IF('SlNr für Antrag §24a'!D1227&lt;&gt;"",'SlNr für Antrag §24a'!D1227,"")</f>
        <v/>
      </c>
      <c r="D1231" s="70" t="str">
        <f>'SlNr für Antrag §24a'!H1227</f>
        <v>Pulverlacke, schwermetallfrei</v>
      </c>
      <c r="E1231" s="70" t="str">
        <f>'SlNr für Antrag §24a'!I1227</f>
        <v>verfestigt, immobilisiert oder stabilisiert</v>
      </c>
      <c r="F1231" s="69" t="str">
        <f>IF(AND('SlNr für Antrag §24a'!S1227="x",'SlNr für Antrag §24a'!T1227="x"),'SlNr für Antrag §24a'!U1227,IF('SlNr für Antrag §24a'!S1227="x","--",IF('SlNr für Antrag §24a'!T1227="x",'SlNr für Antrag §24a'!U1227,"**")))</f>
        <v>**</v>
      </c>
      <c r="G1231" s="69" t="str">
        <f>(IF('SlNr für Antrag §24a'!AL1227&lt;&gt;"",'SlNr für Antrag §24a'!AL1227&amp;K1231,IF(K1231&lt;&gt;"",K1231,IF('SlNr für Antrag §24a'!V1227="X","?","**"))))</f>
        <v>**</v>
      </c>
      <c r="H1231" s="131"/>
      <c r="I1231" s="124"/>
      <c r="J1231" s="118">
        <f>'SlNr für Antrag §24a'!AM1227</f>
        <v>0</v>
      </c>
      <c r="K1231" s="121"/>
      <c r="L1231" s="121" t="str">
        <f>'SlNr für Antrag §24a'!AT1227</f>
        <v>Ja</v>
      </c>
      <c r="M1231" s="161" t="str">
        <f>'SlNr für Antrag §24a'!AV1227</f>
        <v>-</v>
      </c>
      <c r="N1231" s="157" t="str">
        <f>IF('SlNr für Antrag §24a'!AU1227&gt;0,"Wird auto. genehmigt!","")</f>
        <v/>
      </c>
      <c r="P1231" s="96" t="str">
        <f>'SlNr für Antrag §24a'!AP1227</f>
        <v/>
      </c>
      <c r="R1231" s="143"/>
      <c r="S1231" s="143"/>
      <c r="T1231" s="143"/>
      <c r="U1231" s="143"/>
      <c r="V1231" s="143"/>
      <c r="W1231" s="143"/>
      <c r="X1231" s="143"/>
      <c r="Y1231" s="143"/>
      <c r="Z1231" s="143"/>
      <c r="AA1231" s="143"/>
    </row>
    <row r="1232" spans="1:27" x14ac:dyDescent="0.25">
      <c r="A1232" s="70">
        <f>'SlNr für Antrag §24a'!B1228</f>
        <v>55522</v>
      </c>
      <c r="B1232" s="70" t="str">
        <f>'SlNr für Antrag §24a'!C1228</f>
        <v/>
      </c>
      <c r="C1232" s="70" t="str">
        <f>IF('SlNr für Antrag §24a'!D1228&lt;&gt;"",'SlNr für Antrag §24a'!D1228,"")</f>
        <v>g</v>
      </c>
      <c r="D1232" s="70" t="str">
        <f>'SlNr für Antrag §24a'!H1228</f>
        <v>Pulverlacke, schwermetallhaltig</v>
      </c>
      <c r="E1232" s="70" t="str">
        <f>'SlNr für Antrag §24a'!I1228</f>
        <v xml:space="preserve"> </v>
      </c>
      <c r="F1232" s="69" t="str">
        <f>IF(AND('SlNr für Antrag §24a'!S1228="x",'SlNr für Antrag §24a'!T1228="x"),'SlNr für Antrag §24a'!U1228,IF('SlNr für Antrag §24a'!S1228="x","--",IF('SlNr für Antrag §24a'!T1228="x",'SlNr für Antrag §24a'!U1228,"**")))</f>
        <v>**</v>
      </c>
      <c r="G1232" s="69" t="str">
        <f>(IF('SlNr für Antrag §24a'!AL1228&lt;&gt;"",'SlNr für Antrag §24a'!AL1228&amp;K1232,IF(K1232&lt;&gt;"",K1232,IF('SlNr für Antrag §24a'!V1228="X","?","**"))))</f>
        <v>**</v>
      </c>
      <c r="H1232" s="131"/>
      <c r="I1232" s="124"/>
      <c r="J1232" s="118">
        <f>'SlNr für Antrag §24a'!AM1228</f>
        <v>0</v>
      </c>
      <c r="K1232" s="121"/>
      <c r="L1232" s="121" t="str">
        <f>'SlNr für Antrag §24a'!AT1228</f>
        <v>Ja</v>
      </c>
      <c r="M1232" s="161" t="str">
        <f>'SlNr für Antrag §24a'!AV1228</f>
        <v>-</v>
      </c>
      <c r="N1232" s="157" t="str">
        <f>IF('SlNr für Antrag §24a'!AU1228&gt;0,"Wird auto. genehmigt!","")</f>
        <v/>
      </c>
      <c r="P1232" s="96" t="str">
        <f>'SlNr für Antrag §24a'!AP1228</f>
        <v/>
      </c>
      <c r="R1232" s="143"/>
      <c r="S1232" s="143"/>
      <c r="T1232" s="143"/>
      <c r="U1232" s="143"/>
      <c r="V1232" s="143"/>
      <c r="W1232" s="143"/>
      <c r="X1232" s="143"/>
      <c r="Y1232" s="143"/>
      <c r="Z1232" s="143"/>
      <c r="AA1232" s="143"/>
    </row>
    <row r="1233" spans="1:27" ht="22.8" x14ac:dyDescent="0.25">
      <c r="A1233" s="70">
        <f>'SlNr für Antrag §24a'!B1229</f>
        <v>55522</v>
      </c>
      <c r="B1233" s="70" t="str">
        <f>'SlNr für Antrag §24a'!C1229</f>
        <v>91</v>
      </c>
      <c r="C1233" s="70" t="str">
        <f>IF('SlNr für Antrag §24a'!D1229&lt;&gt;"",'SlNr für Antrag §24a'!D1229,"")</f>
        <v>g</v>
      </c>
      <c r="D1233" s="70" t="str">
        <f>'SlNr für Antrag §24a'!H1229</f>
        <v>Pulverlacke, schwermetallhaltig</v>
      </c>
      <c r="E1233" s="70" t="str">
        <f>'SlNr für Antrag §24a'!I1229</f>
        <v>verfestigt, immobilisiert oder stabilisiert</v>
      </c>
      <c r="F1233" s="69" t="str">
        <f>IF(AND('SlNr für Antrag §24a'!S1229="x",'SlNr für Antrag §24a'!T1229="x"),'SlNr für Antrag §24a'!U1229,IF('SlNr für Antrag §24a'!S1229="x","--",IF('SlNr für Antrag §24a'!T1229="x",'SlNr für Antrag §24a'!U1229,"**")))</f>
        <v>**</v>
      </c>
      <c r="G1233" s="69" t="str">
        <f>(IF('SlNr für Antrag §24a'!AL1229&lt;&gt;"",'SlNr für Antrag §24a'!AL1229&amp;K1233,IF(K1233&lt;&gt;"",K1233,IF('SlNr für Antrag §24a'!V1229="X","?","**"))))</f>
        <v>**</v>
      </c>
      <c r="H1233" s="131"/>
      <c r="I1233" s="124"/>
      <c r="J1233" s="118">
        <f>'SlNr für Antrag §24a'!AM1229</f>
        <v>0</v>
      </c>
      <c r="K1233" s="121"/>
      <c r="L1233" s="121" t="str">
        <f>'SlNr für Antrag §24a'!AT1229</f>
        <v>Ja</v>
      </c>
      <c r="M1233" s="161" t="str">
        <f>'SlNr für Antrag §24a'!AV1229</f>
        <v>-</v>
      </c>
      <c r="N1233" s="157" t="str">
        <f>IF('SlNr für Antrag §24a'!AU1229&gt;0,"Wird auto. genehmigt!","")</f>
        <v/>
      </c>
      <c r="P1233" s="96" t="str">
        <f>'SlNr für Antrag §24a'!AP1229</f>
        <v/>
      </c>
      <c r="R1233" s="143"/>
      <c r="S1233" s="143"/>
      <c r="T1233" s="143"/>
      <c r="U1233" s="143"/>
      <c r="V1233" s="143"/>
      <c r="W1233" s="143"/>
      <c r="X1233" s="143"/>
      <c r="Y1233" s="143"/>
      <c r="Z1233" s="143"/>
      <c r="AA1233" s="143"/>
    </row>
    <row r="1234" spans="1:27" ht="22.8" x14ac:dyDescent="0.25">
      <c r="A1234" s="70">
        <f>'SlNr für Antrag §24a'!B1230</f>
        <v>55523</v>
      </c>
      <c r="B1234" s="70" t="str">
        <f>'SlNr für Antrag §24a'!C1230</f>
        <v/>
      </c>
      <c r="C1234" s="70" t="str">
        <f>IF('SlNr für Antrag §24a'!D1230&lt;&gt;"",'SlNr für Antrag §24a'!D1230,"")</f>
        <v>g</v>
      </c>
      <c r="D1234" s="70" t="str">
        <f>'SlNr für Antrag §24a'!H1230</f>
        <v>Druckfarbenreste, Kopiertoner, mit gefahrenrelevanten Eigenschaften</v>
      </c>
      <c r="E1234" s="70" t="str">
        <f>'SlNr für Antrag §24a'!I1230</f>
        <v xml:space="preserve"> </v>
      </c>
      <c r="F1234" s="69" t="str">
        <f>IF(AND('SlNr für Antrag §24a'!S1230="x",'SlNr für Antrag §24a'!T1230="x"),'SlNr für Antrag §24a'!U1230,IF('SlNr für Antrag §24a'!S1230="x","--",IF('SlNr für Antrag §24a'!T1230="x",'SlNr für Antrag §24a'!U1230,"**")))</f>
        <v>**</v>
      </c>
      <c r="G1234" s="69" t="str">
        <f>(IF('SlNr für Antrag §24a'!AL1230&lt;&gt;"",'SlNr für Antrag §24a'!AL1230&amp;K1234,IF(K1234&lt;&gt;"",K1234,IF('SlNr für Antrag §24a'!V1230="X","?","**"))))</f>
        <v>**</v>
      </c>
      <c r="H1234" s="131"/>
      <c r="I1234" s="124"/>
      <c r="J1234" s="118">
        <f>'SlNr für Antrag §24a'!AM1230</f>
        <v>0</v>
      </c>
      <c r="K1234" s="121"/>
      <c r="L1234" s="121" t="str">
        <f>'SlNr für Antrag §24a'!AT1230</f>
        <v>Ja</v>
      </c>
      <c r="M1234" s="161" t="str">
        <f>'SlNr für Antrag §24a'!AV1230</f>
        <v>-</v>
      </c>
      <c r="N1234" s="157" t="str">
        <f>IF('SlNr für Antrag §24a'!AU1230&gt;0,"Wird auto. genehmigt!","")</f>
        <v/>
      </c>
      <c r="P1234" s="96" t="str">
        <f>'SlNr für Antrag §24a'!AP1230</f>
        <v/>
      </c>
      <c r="R1234" s="143"/>
      <c r="S1234" s="143"/>
      <c r="T1234" s="143"/>
      <c r="U1234" s="143"/>
      <c r="V1234" s="143"/>
      <c r="W1234" s="143"/>
      <c r="X1234" s="143"/>
      <c r="Y1234" s="143"/>
      <c r="Z1234" s="143"/>
      <c r="AA1234" s="143"/>
    </row>
    <row r="1235" spans="1:27" ht="22.8" x14ac:dyDescent="0.25">
      <c r="A1235" s="70">
        <f>'SlNr für Antrag §24a'!B1231</f>
        <v>55523</v>
      </c>
      <c r="B1235" s="70" t="str">
        <f>'SlNr für Antrag §24a'!C1231</f>
        <v>91</v>
      </c>
      <c r="C1235" s="70" t="str">
        <f>IF('SlNr für Antrag §24a'!D1231&lt;&gt;"",'SlNr für Antrag §24a'!D1231,"")</f>
        <v>g</v>
      </c>
      <c r="D1235" s="70" t="str">
        <f>'SlNr für Antrag §24a'!H1231</f>
        <v>Druckfarbenreste, Kopiertoner, mit gefahrenrelevanten Eigenschaften</v>
      </c>
      <c r="E1235" s="70" t="str">
        <f>'SlNr für Antrag §24a'!I1231</f>
        <v>verfestigt, immobilisiert oder stabilisiert</v>
      </c>
      <c r="F1235" s="69" t="str">
        <f>IF(AND('SlNr für Antrag §24a'!S1231="x",'SlNr für Antrag §24a'!T1231="x"),'SlNr für Antrag §24a'!U1231,IF('SlNr für Antrag §24a'!S1231="x","--",IF('SlNr für Antrag §24a'!T1231="x",'SlNr für Antrag §24a'!U1231,"**")))</f>
        <v>**</v>
      </c>
      <c r="G1235" s="69" t="str">
        <f>(IF('SlNr für Antrag §24a'!AL1231&lt;&gt;"",'SlNr für Antrag §24a'!AL1231&amp;K1235,IF(K1235&lt;&gt;"",K1235,IF('SlNr für Antrag §24a'!V1231="X","?","**"))))</f>
        <v>**</v>
      </c>
      <c r="H1235" s="131"/>
      <c r="I1235" s="124"/>
      <c r="J1235" s="118">
        <f>'SlNr für Antrag §24a'!AM1231</f>
        <v>0</v>
      </c>
      <c r="K1235" s="121"/>
      <c r="L1235" s="121" t="str">
        <f>'SlNr für Antrag §24a'!AT1231</f>
        <v>Ja</v>
      </c>
      <c r="M1235" s="161" t="str">
        <f>'SlNr für Antrag §24a'!AV1231</f>
        <v>-</v>
      </c>
      <c r="N1235" s="157" t="str">
        <f>IF('SlNr für Antrag §24a'!AU1231&gt;0,"Wird auto. genehmigt!","")</f>
        <v/>
      </c>
      <c r="P1235" s="96" t="str">
        <f>'SlNr für Antrag §24a'!AP1231</f>
        <v/>
      </c>
      <c r="R1235" s="143"/>
      <c r="S1235" s="143"/>
      <c r="T1235" s="143"/>
      <c r="U1235" s="143"/>
      <c r="V1235" s="143"/>
      <c r="W1235" s="143"/>
      <c r="X1235" s="143"/>
      <c r="Y1235" s="143"/>
      <c r="Z1235" s="143"/>
      <c r="AA1235" s="143"/>
    </row>
    <row r="1236" spans="1:27" x14ac:dyDescent="0.25">
      <c r="A1236" s="70">
        <f>'SlNr für Antrag §24a'!B1232</f>
        <v>55903</v>
      </c>
      <c r="B1236" s="70" t="str">
        <f>'SlNr für Antrag §24a'!C1232</f>
        <v/>
      </c>
      <c r="C1236" s="70" t="str">
        <f>IF('SlNr für Antrag §24a'!D1232&lt;&gt;"",'SlNr für Antrag §24a'!D1232,"")</f>
        <v>g</v>
      </c>
      <c r="D1236" s="70" t="str">
        <f>'SlNr für Antrag §24a'!H1232</f>
        <v>Harzrückstände, nicht ausgehärtet</v>
      </c>
      <c r="E1236" s="70" t="str">
        <f>'SlNr für Antrag §24a'!I1232</f>
        <v xml:space="preserve"> </v>
      </c>
      <c r="F1236" s="69" t="str">
        <f>IF(AND('SlNr für Antrag §24a'!S1232="x",'SlNr für Antrag §24a'!T1232="x"),'SlNr für Antrag §24a'!U1232,IF('SlNr für Antrag §24a'!S1232="x","--",IF('SlNr für Antrag §24a'!T1232="x",'SlNr für Antrag §24a'!U1232,"**")))</f>
        <v>**</v>
      </c>
      <c r="G1236" s="69" t="str">
        <f>(IF('SlNr für Antrag §24a'!AL1232&lt;&gt;"",'SlNr für Antrag §24a'!AL1232&amp;K1236,IF(K1236&lt;&gt;"",K1236,IF('SlNr für Antrag §24a'!V1232="X","?","**"))))</f>
        <v>**</v>
      </c>
      <c r="H1236" s="131"/>
      <c r="I1236" s="124"/>
      <c r="J1236" s="118">
        <f>'SlNr für Antrag §24a'!AM1232</f>
        <v>0</v>
      </c>
      <c r="K1236" s="121"/>
      <c r="L1236" s="121" t="str">
        <f>'SlNr für Antrag §24a'!AT1232</f>
        <v>Ja</v>
      </c>
      <c r="M1236" s="161" t="str">
        <f>'SlNr für Antrag §24a'!AV1232</f>
        <v>-</v>
      </c>
      <c r="N1236" s="157" t="str">
        <f>IF('SlNr für Antrag §24a'!AU1232&gt;0,"Wird auto. genehmigt!","")</f>
        <v/>
      </c>
      <c r="P1236" s="96" t="str">
        <f>'SlNr für Antrag §24a'!AP1232</f>
        <v/>
      </c>
      <c r="R1236" s="143"/>
      <c r="S1236" s="143"/>
      <c r="T1236" s="143"/>
      <c r="U1236" s="143"/>
      <c r="V1236" s="143"/>
      <c r="W1236" s="143"/>
      <c r="X1236" s="143"/>
      <c r="Y1236" s="143"/>
      <c r="Z1236" s="143"/>
      <c r="AA1236" s="143"/>
    </row>
    <row r="1237" spans="1:27" x14ac:dyDescent="0.25">
      <c r="A1237" s="70">
        <f>'SlNr für Antrag §24a'!B1233</f>
        <v>55903</v>
      </c>
      <c r="B1237" s="70" t="str">
        <f>'SlNr für Antrag §24a'!C1233</f>
        <v>88</v>
      </c>
      <c r="C1237" s="70" t="str">
        <f>IF('SlNr für Antrag §24a'!D1233&lt;&gt;"",'SlNr für Antrag §24a'!D1233,"")</f>
        <v/>
      </c>
      <c r="D1237" s="70" t="str">
        <f>'SlNr für Antrag §24a'!H1233</f>
        <v>Harzrückstände, nicht ausgehärtet</v>
      </c>
      <c r="E1237" s="70" t="str">
        <f>'SlNr für Antrag §24a'!I1233</f>
        <v>ausgestuft</v>
      </c>
      <c r="F1237" s="69" t="str">
        <f>IF(AND('SlNr für Antrag §24a'!S1233="x",'SlNr für Antrag §24a'!T1233="x"),'SlNr für Antrag §24a'!U1233,IF('SlNr für Antrag §24a'!S1233="x","--",IF('SlNr für Antrag §24a'!T1233="x",'SlNr für Antrag §24a'!U1233,"**")))</f>
        <v>**</v>
      </c>
      <c r="G1237" s="69" t="str">
        <f>(IF('SlNr für Antrag §24a'!AL1233&lt;&gt;"",'SlNr für Antrag §24a'!AL1233&amp;K1237,IF(K1237&lt;&gt;"",K1237,IF('SlNr für Antrag §24a'!V1233="X","?","**"))))</f>
        <v>**</v>
      </c>
      <c r="H1237" s="131"/>
      <c r="I1237" s="124"/>
      <c r="J1237" s="118">
        <f>'SlNr für Antrag §24a'!AM1233</f>
        <v>0</v>
      </c>
      <c r="K1237" s="121"/>
      <c r="L1237" s="121" t="str">
        <f>'SlNr für Antrag §24a'!AT1233</f>
        <v>Ja</v>
      </c>
      <c r="M1237" s="161" t="str">
        <f>'SlNr für Antrag §24a'!AV1233</f>
        <v>-</v>
      </c>
      <c r="N1237" s="157" t="str">
        <f>IF('SlNr für Antrag §24a'!AU1233&gt;0,"Wird auto. genehmigt!","")</f>
        <v/>
      </c>
      <c r="P1237" s="96" t="str">
        <f>'SlNr für Antrag §24a'!AP1233</f>
        <v/>
      </c>
      <c r="R1237" s="143"/>
      <c r="S1237" s="143"/>
      <c r="T1237" s="143"/>
      <c r="U1237" s="143"/>
      <c r="V1237" s="143"/>
      <c r="W1237" s="143"/>
      <c r="X1237" s="143"/>
      <c r="Y1237" s="143"/>
      <c r="Z1237" s="143"/>
      <c r="AA1237" s="143"/>
    </row>
    <row r="1238" spans="1:27" ht="22.8" x14ac:dyDescent="0.25">
      <c r="A1238" s="70">
        <f>'SlNr für Antrag §24a'!B1234</f>
        <v>55903</v>
      </c>
      <c r="B1238" s="70" t="str">
        <f>'SlNr für Antrag §24a'!C1234</f>
        <v>91</v>
      </c>
      <c r="C1238" s="70" t="str">
        <f>IF('SlNr für Antrag §24a'!D1234&lt;&gt;"",'SlNr für Antrag §24a'!D1234,"")</f>
        <v>g</v>
      </c>
      <c r="D1238" s="70" t="str">
        <f>'SlNr für Antrag §24a'!H1234</f>
        <v>Harzrückstände, nicht ausgehärtet</v>
      </c>
      <c r="E1238" s="70" t="str">
        <f>'SlNr für Antrag §24a'!I1234</f>
        <v>verfestigt, immobilisiert oder stabilisiert</v>
      </c>
      <c r="F1238" s="69" t="str">
        <f>IF(AND('SlNr für Antrag §24a'!S1234="x",'SlNr für Antrag §24a'!T1234="x"),'SlNr für Antrag §24a'!U1234,IF('SlNr für Antrag §24a'!S1234="x","--",IF('SlNr für Antrag §24a'!T1234="x",'SlNr für Antrag §24a'!U1234,"**")))</f>
        <v>**</v>
      </c>
      <c r="G1238" s="69" t="str">
        <f>(IF('SlNr für Antrag §24a'!AL1234&lt;&gt;"",'SlNr für Antrag §24a'!AL1234&amp;K1238,IF(K1238&lt;&gt;"",K1238,IF('SlNr für Antrag §24a'!V1234="X","?","**"))))</f>
        <v>**</v>
      </c>
      <c r="H1238" s="131"/>
      <c r="I1238" s="124"/>
      <c r="J1238" s="118">
        <f>'SlNr für Antrag §24a'!AM1234</f>
        <v>0</v>
      </c>
      <c r="K1238" s="121"/>
      <c r="L1238" s="121" t="str">
        <f>'SlNr für Antrag §24a'!AT1234</f>
        <v>Ja</v>
      </c>
      <c r="M1238" s="161" t="str">
        <f>'SlNr für Antrag §24a'!AV1234</f>
        <v>-</v>
      </c>
      <c r="N1238" s="157" t="str">
        <f>IF('SlNr für Antrag §24a'!AU1234&gt;0,"Wird auto. genehmigt!","")</f>
        <v/>
      </c>
      <c r="P1238" s="96" t="str">
        <f>'SlNr für Antrag §24a'!AP1234</f>
        <v/>
      </c>
      <c r="R1238" s="143"/>
      <c r="S1238" s="143"/>
      <c r="T1238" s="143"/>
      <c r="U1238" s="143"/>
      <c r="V1238" s="143"/>
      <c r="W1238" s="143"/>
      <c r="X1238" s="143"/>
      <c r="Y1238" s="143"/>
      <c r="Z1238" s="143"/>
      <c r="AA1238" s="143"/>
    </row>
    <row r="1239" spans="1:27" x14ac:dyDescent="0.25">
      <c r="A1239" s="70">
        <f>'SlNr für Antrag §24a'!B1235</f>
        <v>55904</v>
      </c>
      <c r="B1239" s="70" t="str">
        <f>'SlNr für Antrag §24a'!C1235</f>
        <v/>
      </c>
      <c r="C1239" s="70" t="str">
        <f>IF('SlNr für Antrag §24a'!D1235&lt;&gt;"",'SlNr für Antrag §24a'!D1235,"")</f>
        <v>g</v>
      </c>
      <c r="D1239" s="70" t="str">
        <f>'SlNr für Antrag §24a'!H1235</f>
        <v>Harzöl</v>
      </c>
      <c r="E1239" s="70" t="str">
        <f>'SlNr für Antrag §24a'!I1235</f>
        <v xml:space="preserve"> </v>
      </c>
      <c r="F1239" s="69" t="str">
        <f>IF(AND('SlNr für Antrag §24a'!S1235="x",'SlNr für Antrag §24a'!T1235="x"),'SlNr für Antrag §24a'!U1235,IF('SlNr für Antrag §24a'!S1235="x","--",IF('SlNr für Antrag §24a'!T1235="x",'SlNr für Antrag §24a'!U1235,"**")))</f>
        <v>**</v>
      </c>
      <c r="G1239" s="69" t="str">
        <f>(IF('SlNr für Antrag §24a'!AL1235&lt;&gt;"",'SlNr für Antrag §24a'!AL1235&amp;K1239,IF(K1239&lt;&gt;"",K1239,IF('SlNr für Antrag §24a'!V1235="X","?","**"))))</f>
        <v>**</v>
      </c>
      <c r="H1239" s="131"/>
      <c r="I1239" s="124"/>
      <c r="J1239" s="118">
        <f>'SlNr für Antrag §24a'!AM1235</f>
        <v>0</v>
      </c>
      <c r="K1239" s="121"/>
      <c r="L1239" s="121" t="str">
        <f>'SlNr für Antrag §24a'!AT1235</f>
        <v>Ja</v>
      </c>
      <c r="M1239" s="161" t="str">
        <f>'SlNr für Antrag §24a'!AV1235</f>
        <v>-</v>
      </c>
      <c r="N1239" s="157" t="str">
        <f>IF('SlNr für Antrag §24a'!AU1235&gt;0,"Wird auto. genehmigt!","")</f>
        <v/>
      </c>
      <c r="P1239" s="96" t="str">
        <f>'SlNr für Antrag §24a'!AP1235</f>
        <v/>
      </c>
      <c r="R1239" s="143"/>
      <c r="S1239" s="143"/>
      <c r="T1239" s="143"/>
      <c r="U1239" s="143"/>
      <c r="V1239" s="143"/>
      <c r="W1239" s="143"/>
      <c r="X1239" s="143"/>
      <c r="Y1239" s="143"/>
      <c r="Z1239" s="143"/>
      <c r="AA1239" s="143"/>
    </row>
    <row r="1240" spans="1:27" x14ac:dyDescent="0.25">
      <c r="A1240" s="70">
        <f>'SlNr für Antrag §24a'!B1236</f>
        <v>55904</v>
      </c>
      <c r="B1240" s="70" t="str">
        <f>'SlNr für Antrag §24a'!C1236</f>
        <v>88</v>
      </c>
      <c r="C1240" s="70" t="str">
        <f>IF('SlNr für Antrag §24a'!D1236&lt;&gt;"",'SlNr für Antrag §24a'!D1236,"")</f>
        <v/>
      </c>
      <c r="D1240" s="70" t="str">
        <f>'SlNr für Antrag §24a'!H1236</f>
        <v>Harzöl</v>
      </c>
      <c r="E1240" s="70" t="str">
        <f>'SlNr für Antrag §24a'!I1236</f>
        <v>ausgestuft</v>
      </c>
      <c r="F1240" s="69" t="str">
        <f>IF(AND('SlNr für Antrag §24a'!S1236="x",'SlNr für Antrag §24a'!T1236="x"),'SlNr für Antrag §24a'!U1236,IF('SlNr für Antrag §24a'!S1236="x","--",IF('SlNr für Antrag §24a'!T1236="x",'SlNr für Antrag §24a'!U1236,"**")))</f>
        <v>**</v>
      </c>
      <c r="G1240" s="69" t="str">
        <f>(IF('SlNr für Antrag §24a'!AL1236&lt;&gt;"",'SlNr für Antrag §24a'!AL1236&amp;K1240,IF(K1240&lt;&gt;"",K1240,IF('SlNr für Antrag §24a'!V1236="X","?","**"))))</f>
        <v>**</v>
      </c>
      <c r="H1240" s="131"/>
      <c r="I1240" s="124"/>
      <c r="J1240" s="118">
        <f>'SlNr für Antrag §24a'!AM1236</f>
        <v>0</v>
      </c>
      <c r="K1240" s="121"/>
      <c r="L1240" s="121" t="str">
        <f>'SlNr für Antrag §24a'!AT1236</f>
        <v>Ja</v>
      </c>
      <c r="M1240" s="161" t="str">
        <f>'SlNr für Antrag §24a'!AV1236</f>
        <v>-</v>
      </c>
      <c r="N1240" s="157" t="str">
        <f>IF('SlNr für Antrag §24a'!AU1236&gt;0,"Wird auto. genehmigt!","")</f>
        <v/>
      </c>
      <c r="P1240" s="96" t="str">
        <f>'SlNr für Antrag §24a'!AP1236</f>
        <v/>
      </c>
      <c r="R1240" s="143"/>
      <c r="S1240" s="143"/>
      <c r="T1240" s="143"/>
      <c r="U1240" s="143"/>
      <c r="V1240" s="143"/>
      <c r="W1240" s="143"/>
      <c r="X1240" s="143"/>
      <c r="Y1240" s="143"/>
      <c r="Z1240" s="143"/>
      <c r="AA1240" s="143"/>
    </row>
    <row r="1241" spans="1:27" ht="22.8" x14ac:dyDescent="0.25">
      <c r="A1241" s="70">
        <f>'SlNr für Antrag §24a'!B1237</f>
        <v>55904</v>
      </c>
      <c r="B1241" s="70" t="str">
        <f>'SlNr für Antrag §24a'!C1237</f>
        <v>91</v>
      </c>
      <c r="C1241" s="70" t="str">
        <f>IF('SlNr für Antrag §24a'!D1237&lt;&gt;"",'SlNr für Antrag §24a'!D1237,"")</f>
        <v>g</v>
      </c>
      <c r="D1241" s="70" t="str">
        <f>'SlNr für Antrag §24a'!H1237</f>
        <v>Harzöl</v>
      </c>
      <c r="E1241" s="70" t="str">
        <f>'SlNr für Antrag §24a'!I1237</f>
        <v>verfestigt, immobilisiert oder stabilisiert</v>
      </c>
      <c r="F1241" s="69" t="str">
        <f>IF(AND('SlNr für Antrag §24a'!S1237="x",'SlNr für Antrag §24a'!T1237="x"),'SlNr für Antrag §24a'!U1237,IF('SlNr für Antrag §24a'!S1237="x","--",IF('SlNr für Antrag §24a'!T1237="x",'SlNr für Antrag §24a'!U1237,"**")))</f>
        <v>**</v>
      </c>
      <c r="G1241" s="69" t="str">
        <f>(IF('SlNr für Antrag §24a'!AL1237&lt;&gt;"",'SlNr für Antrag §24a'!AL1237&amp;K1241,IF(K1241&lt;&gt;"",K1241,IF('SlNr für Antrag §24a'!V1237="X","?","**"))))</f>
        <v>**</v>
      </c>
      <c r="H1241" s="131"/>
      <c r="I1241" s="124"/>
      <c r="J1241" s="118">
        <f>'SlNr für Antrag §24a'!AM1237</f>
        <v>0</v>
      </c>
      <c r="K1241" s="121"/>
      <c r="L1241" s="121" t="str">
        <f>'SlNr für Antrag §24a'!AT1237</f>
        <v>Ja</v>
      </c>
      <c r="M1241" s="161" t="str">
        <f>'SlNr für Antrag §24a'!AV1237</f>
        <v>-</v>
      </c>
      <c r="N1241" s="157" t="str">
        <f>IF('SlNr für Antrag §24a'!AU1237&gt;0,"Wird auto. genehmigt!","")</f>
        <v/>
      </c>
      <c r="P1241" s="96" t="str">
        <f>'SlNr für Antrag §24a'!AP1237</f>
        <v/>
      </c>
      <c r="R1241" s="143"/>
      <c r="S1241" s="143"/>
      <c r="T1241" s="143"/>
      <c r="U1241" s="143"/>
      <c r="V1241" s="143"/>
      <c r="W1241" s="143"/>
      <c r="X1241" s="143"/>
      <c r="Y1241" s="143"/>
      <c r="Z1241" s="143"/>
      <c r="AA1241" s="143"/>
    </row>
    <row r="1242" spans="1:27" ht="22.8" x14ac:dyDescent="0.25">
      <c r="A1242" s="70">
        <f>'SlNr für Antrag §24a'!B1238</f>
        <v>55905</v>
      </c>
      <c r="B1242" s="70" t="str">
        <f>'SlNr für Antrag §24a'!C1238</f>
        <v/>
      </c>
      <c r="C1242" s="70" t="str">
        <f>IF('SlNr für Antrag §24a'!D1238&lt;&gt;"",'SlNr für Antrag §24a'!D1238,"")</f>
        <v>g</v>
      </c>
      <c r="D1242" s="70" t="str">
        <f>'SlNr für Antrag §24a'!H1238</f>
        <v>Leim- und Klebemittelabfälle, nicht ausgehärtet</v>
      </c>
      <c r="E1242" s="70" t="str">
        <f>'SlNr für Antrag §24a'!I1238</f>
        <v xml:space="preserve"> </v>
      </c>
      <c r="F1242" s="69" t="str">
        <f>IF(AND('SlNr für Antrag §24a'!S1238="x",'SlNr für Antrag §24a'!T1238="x"),'SlNr für Antrag §24a'!U1238,IF('SlNr für Antrag §24a'!S1238="x","--",IF('SlNr für Antrag §24a'!T1238="x",'SlNr für Antrag §24a'!U1238,"**")))</f>
        <v>**</v>
      </c>
      <c r="G1242" s="69" t="str">
        <f>(IF('SlNr für Antrag §24a'!AL1238&lt;&gt;"",'SlNr für Antrag §24a'!AL1238&amp;K1242,IF(K1242&lt;&gt;"",K1242,IF('SlNr für Antrag §24a'!V1238="X","?","**"))))</f>
        <v>**</v>
      </c>
      <c r="H1242" s="131"/>
      <c r="I1242" s="124"/>
      <c r="J1242" s="118">
        <f>'SlNr für Antrag §24a'!AM1238</f>
        <v>0</v>
      </c>
      <c r="K1242" s="121"/>
      <c r="L1242" s="121" t="str">
        <f>'SlNr für Antrag §24a'!AT1238</f>
        <v>Ja</v>
      </c>
      <c r="M1242" s="161" t="str">
        <f>'SlNr für Antrag §24a'!AV1238</f>
        <v>-</v>
      </c>
      <c r="N1242" s="157" t="str">
        <f>IF('SlNr für Antrag §24a'!AU1238&gt;0,"Wird auto. genehmigt!","")</f>
        <v/>
      </c>
      <c r="P1242" s="96" t="str">
        <f>'SlNr für Antrag §24a'!AP1238</f>
        <v/>
      </c>
      <c r="R1242" s="143"/>
      <c r="S1242" s="143"/>
      <c r="T1242" s="143"/>
      <c r="U1242" s="143"/>
      <c r="V1242" s="143"/>
      <c r="W1242" s="143"/>
      <c r="X1242" s="143"/>
      <c r="Y1242" s="143"/>
      <c r="Z1242" s="143"/>
      <c r="AA1242" s="143"/>
    </row>
    <row r="1243" spans="1:27" ht="22.8" x14ac:dyDescent="0.25">
      <c r="A1243" s="70">
        <f>'SlNr für Antrag §24a'!B1239</f>
        <v>55905</v>
      </c>
      <c r="B1243" s="70" t="str">
        <f>'SlNr für Antrag §24a'!C1239</f>
        <v>88</v>
      </c>
      <c r="C1243" s="70" t="str">
        <f>IF('SlNr für Antrag §24a'!D1239&lt;&gt;"",'SlNr für Antrag §24a'!D1239,"")</f>
        <v/>
      </c>
      <c r="D1243" s="70" t="str">
        <f>'SlNr für Antrag §24a'!H1239</f>
        <v>Leim- und Klebemittelabfälle, nicht ausgehärtet</v>
      </c>
      <c r="E1243" s="70" t="str">
        <f>'SlNr für Antrag §24a'!I1239</f>
        <v>ausgestuft</v>
      </c>
      <c r="F1243" s="69" t="str">
        <f>IF(AND('SlNr für Antrag §24a'!S1239="x",'SlNr für Antrag §24a'!T1239="x"),'SlNr für Antrag §24a'!U1239,IF('SlNr für Antrag §24a'!S1239="x","--",IF('SlNr für Antrag §24a'!T1239="x",'SlNr für Antrag §24a'!U1239,"**")))</f>
        <v>**</v>
      </c>
      <c r="G1243" s="69" t="str">
        <f>(IF('SlNr für Antrag §24a'!AL1239&lt;&gt;"",'SlNr für Antrag §24a'!AL1239&amp;K1243,IF(K1243&lt;&gt;"",K1243,IF('SlNr für Antrag §24a'!V1239="X","?","**"))))</f>
        <v>**</v>
      </c>
      <c r="H1243" s="131"/>
      <c r="I1243" s="124"/>
      <c r="J1243" s="118">
        <f>'SlNr für Antrag §24a'!AM1239</f>
        <v>0</v>
      </c>
      <c r="K1243" s="121"/>
      <c r="L1243" s="121" t="str">
        <f>'SlNr für Antrag §24a'!AT1239</f>
        <v>Ja</v>
      </c>
      <c r="M1243" s="161" t="str">
        <f>'SlNr für Antrag §24a'!AV1239</f>
        <v>-</v>
      </c>
      <c r="N1243" s="157" t="str">
        <f>IF('SlNr für Antrag §24a'!AU1239&gt;0,"Wird auto. genehmigt!","")</f>
        <v/>
      </c>
      <c r="P1243" s="96" t="str">
        <f>'SlNr für Antrag §24a'!AP1239</f>
        <v/>
      </c>
      <c r="R1243" s="143"/>
      <c r="S1243" s="143"/>
      <c r="T1243" s="143"/>
      <c r="U1243" s="143"/>
      <c r="V1243" s="143"/>
      <c r="W1243" s="143"/>
      <c r="X1243" s="143"/>
      <c r="Y1243" s="143"/>
      <c r="Z1243" s="143"/>
      <c r="AA1243" s="143"/>
    </row>
    <row r="1244" spans="1:27" ht="22.8" x14ac:dyDescent="0.25">
      <c r="A1244" s="70">
        <f>'SlNr für Antrag §24a'!B1240</f>
        <v>55905</v>
      </c>
      <c r="B1244" s="70" t="str">
        <f>'SlNr für Antrag §24a'!C1240</f>
        <v>91</v>
      </c>
      <c r="C1244" s="70" t="str">
        <f>IF('SlNr für Antrag §24a'!D1240&lt;&gt;"",'SlNr für Antrag §24a'!D1240,"")</f>
        <v>g</v>
      </c>
      <c r="D1244" s="70" t="str">
        <f>'SlNr für Antrag §24a'!H1240</f>
        <v>Leim- und Klebemittelabfälle, nicht ausgehärtet</v>
      </c>
      <c r="E1244" s="70" t="str">
        <f>'SlNr für Antrag §24a'!I1240</f>
        <v>verfestigt, immobilisiert oder stabilisiert</v>
      </c>
      <c r="F1244" s="69" t="str">
        <f>IF(AND('SlNr für Antrag §24a'!S1240="x",'SlNr für Antrag §24a'!T1240="x"),'SlNr für Antrag §24a'!U1240,IF('SlNr für Antrag §24a'!S1240="x","--",IF('SlNr für Antrag §24a'!T1240="x",'SlNr für Antrag §24a'!U1240,"**")))</f>
        <v>**</v>
      </c>
      <c r="G1244" s="69" t="str">
        <f>(IF('SlNr für Antrag §24a'!AL1240&lt;&gt;"",'SlNr für Antrag §24a'!AL1240&amp;K1244,IF(K1244&lt;&gt;"",K1244,IF('SlNr für Antrag §24a'!V1240="X","?","**"))))</f>
        <v>**</v>
      </c>
      <c r="H1244" s="131"/>
      <c r="I1244" s="124"/>
      <c r="J1244" s="118">
        <f>'SlNr für Antrag §24a'!AM1240</f>
        <v>0</v>
      </c>
      <c r="K1244" s="121"/>
      <c r="L1244" s="121" t="str">
        <f>'SlNr für Antrag §24a'!AT1240</f>
        <v>Ja</v>
      </c>
      <c r="M1244" s="161" t="str">
        <f>'SlNr für Antrag §24a'!AV1240</f>
        <v>-</v>
      </c>
      <c r="N1244" s="157" t="str">
        <f>IF('SlNr für Antrag §24a'!AU1240&gt;0,"Wird auto. genehmigt!","")</f>
        <v/>
      </c>
      <c r="P1244" s="96" t="str">
        <f>'SlNr für Antrag §24a'!AP1240</f>
        <v/>
      </c>
      <c r="R1244" s="143"/>
      <c r="S1244" s="143"/>
      <c r="T1244" s="143"/>
      <c r="U1244" s="143"/>
      <c r="V1244" s="143"/>
      <c r="W1244" s="143"/>
      <c r="X1244" s="143"/>
      <c r="Y1244" s="143"/>
      <c r="Z1244" s="143"/>
      <c r="AA1244" s="143"/>
    </row>
    <row r="1245" spans="1:27" ht="22.8" x14ac:dyDescent="0.25">
      <c r="A1245" s="70">
        <f>'SlNr für Antrag §24a'!B1241</f>
        <v>55906</v>
      </c>
      <c r="B1245" s="70" t="str">
        <f>'SlNr für Antrag §24a'!C1241</f>
        <v/>
      </c>
      <c r="C1245" s="70" t="str">
        <f>IF('SlNr für Antrag §24a'!D1241&lt;&gt;"",'SlNr für Antrag §24a'!D1241,"")</f>
        <v/>
      </c>
      <c r="D1245" s="70" t="str">
        <f>'SlNr für Antrag §24a'!H1241</f>
        <v>Leim- und Klebemittelabfälle, ausgehärtet</v>
      </c>
      <c r="E1245" s="70" t="str">
        <f>'SlNr für Antrag §24a'!I1241</f>
        <v xml:space="preserve"> </v>
      </c>
      <c r="F1245" s="69" t="str">
        <f>IF(AND('SlNr für Antrag §24a'!S1241="x",'SlNr für Antrag §24a'!T1241="x"),'SlNr für Antrag §24a'!U1241,IF('SlNr für Antrag §24a'!S1241="x","--",IF('SlNr für Antrag §24a'!T1241="x",'SlNr für Antrag §24a'!U1241,"**")))</f>
        <v>--</v>
      </c>
      <c r="G1245" s="69" t="str">
        <f>(IF('SlNr für Antrag §24a'!AL1241&lt;&gt;"",'SlNr für Antrag §24a'!AL1241&amp;K1245,IF(K1245&lt;&gt;"",K1245,IF('SlNr für Antrag §24a'!V1241="X","?","**"))))</f>
        <v>**</v>
      </c>
      <c r="H1245" s="131"/>
      <c r="I1245" s="124"/>
      <c r="J1245" s="118">
        <f>'SlNr für Antrag §24a'!AM1241</f>
        <v>0</v>
      </c>
      <c r="K1245" s="121"/>
      <c r="L1245" s="121" t="str">
        <f>'SlNr für Antrag §24a'!AT1241</f>
        <v>Nein</v>
      </c>
      <c r="M1245" s="161" t="str">
        <f>'SlNr für Antrag §24a'!AV1241</f>
        <v>-</v>
      </c>
      <c r="N1245" s="157" t="str">
        <f>IF('SlNr für Antrag §24a'!AU1241&gt;0,"Wird auto. genehmigt!","")</f>
        <v/>
      </c>
      <c r="P1245" s="96" t="str">
        <f>'SlNr für Antrag §24a'!AP1241</f>
        <v>X</v>
      </c>
      <c r="R1245" s="143"/>
      <c r="S1245" s="143"/>
      <c r="T1245" s="143"/>
      <c r="U1245" s="143"/>
      <c r="V1245" s="143"/>
      <c r="W1245" s="143"/>
      <c r="X1245" s="143"/>
      <c r="Y1245" s="143"/>
      <c r="Z1245" s="143"/>
      <c r="AA1245" s="143"/>
    </row>
    <row r="1246" spans="1:27" ht="22.8" x14ac:dyDescent="0.25">
      <c r="A1246" s="70">
        <f>'SlNr für Antrag §24a'!B1242</f>
        <v>55906</v>
      </c>
      <c r="B1246" s="70" t="str">
        <f>'SlNr für Antrag §24a'!C1242</f>
        <v>77</v>
      </c>
      <c r="C1246" s="70" t="str">
        <f>IF('SlNr für Antrag §24a'!D1242&lt;&gt;"",'SlNr für Antrag §24a'!D1242,"")</f>
        <v>g</v>
      </c>
      <c r="D1246" s="70" t="str">
        <f>'SlNr für Antrag §24a'!H1242</f>
        <v>Leim- und Klebemittelabfälle, ausgehärtet</v>
      </c>
      <c r="E1246" s="70" t="str">
        <f>'SlNr für Antrag §24a'!I1242</f>
        <v>gefährlich kontaminiert</v>
      </c>
      <c r="F1246" s="69" t="str">
        <f>IF(AND('SlNr für Antrag §24a'!S1242="x",'SlNr für Antrag §24a'!T1242="x"),'SlNr für Antrag §24a'!U1242,IF('SlNr für Antrag §24a'!S1242="x","--",IF('SlNr für Antrag §24a'!T1242="x",'SlNr für Antrag §24a'!U1242,"**")))</f>
        <v>**</v>
      </c>
      <c r="G1246" s="69" t="str">
        <f>(IF('SlNr für Antrag §24a'!AL1242&lt;&gt;"",'SlNr für Antrag §24a'!AL1242&amp;K1246,IF(K1246&lt;&gt;"",K1246,IF('SlNr für Antrag §24a'!V1242="X","?","**"))))</f>
        <v>**</v>
      </c>
      <c r="H1246" s="131"/>
      <c r="I1246" s="124"/>
      <c r="J1246" s="118">
        <f>'SlNr für Antrag §24a'!AM1242</f>
        <v>0</v>
      </c>
      <c r="K1246" s="121"/>
      <c r="L1246" s="121" t="str">
        <f>'SlNr für Antrag §24a'!AT1242</f>
        <v>Ja</v>
      </c>
      <c r="M1246" s="161" t="str">
        <f>'SlNr für Antrag §24a'!AV1242</f>
        <v>-</v>
      </c>
      <c r="N1246" s="157" t="str">
        <f>IF('SlNr für Antrag §24a'!AU1242&gt;0,"Wird auto. genehmigt!","")</f>
        <v/>
      </c>
      <c r="P1246" s="96" t="str">
        <f>'SlNr für Antrag §24a'!AP1242</f>
        <v/>
      </c>
      <c r="R1246" s="143"/>
      <c r="S1246" s="143"/>
      <c r="T1246" s="143"/>
      <c r="U1246" s="143"/>
      <c r="V1246" s="143"/>
      <c r="W1246" s="143"/>
      <c r="X1246" s="143"/>
      <c r="Y1246" s="143"/>
      <c r="Z1246" s="143"/>
      <c r="AA1246" s="143"/>
    </row>
    <row r="1247" spans="1:27" ht="22.8" x14ac:dyDescent="0.25">
      <c r="A1247" s="70">
        <f>'SlNr für Antrag §24a'!B1243</f>
        <v>55906</v>
      </c>
      <c r="B1247" s="70" t="str">
        <f>'SlNr für Antrag §24a'!C1243</f>
        <v>91</v>
      </c>
      <c r="C1247" s="70" t="str">
        <f>IF('SlNr für Antrag §24a'!D1243&lt;&gt;"",'SlNr für Antrag §24a'!D1243,"")</f>
        <v/>
      </c>
      <c r="D1247" s="70" t="str">
        <f>'SlNr für Antrag §24a'!H1243</f>
        <v>Leim- und Klebemittelabfälle, ausgehärtet</v>
      </c>
      <c r="E1247" s="70" t="str">
        <f>'SlNr für Antrag §24a'!I1243</f>
        <v>verfestigt, immobilisiert oder stabilisiert</v>
      </c>
      <c r="F1247" s="69" t="str">
        <f>IF(AND('SlNr für Antrag §24a'!S1243="x",'SlNr für Antrag §24a'!T1243="x"),'SlNr für Antrag §24a'!U1243,IF('SlNr für Antrag §24a'!S1243="x","--",IF('SlNr für Antrag §24a'!T1243="x",'SlNr für Antrag §24a'!U1243,"**")))</f>
        <v>**</v>
      </c>
      <c r="G1247" s="69" t="str">
        <f>(IF('SlNr für Antrag §24a'!AL1243&lt;&gt;"",'SlNr für Antrag §24a'!AL1243&amp;K1247,IF(K1247&lt;&gt;"",K1247,IF('SlNr für Antrag §24a'!V1243="X","?","**"))))</f>
        <v>**</v>
      </c>
      <c r="H1247" s="131"/>
      <c r="I1247" s="124"/>
      <c r="J1247" s="118">
        <f>'SlNr für Antrag §24a'!AM1243</f>
        <v>0</v>
      </c>
      <c r="K1247" s="121"/>
      <c r="L1247" s="121" t="str">
        <f>'SlNr für Antrag §24a'!AT1243</f>
        <v>Ja</v>
      </c>
      <c r="M1247" s="161" t="str">
        <f>'SlNr für Antrag §24a'!AV1243</f>
        <v>-</v>
      </c>
      <c r="N1247" s="157" t="str">
        <f>IF('SlNr für Antrag §24a'!AU1243&gt;0,"Wird auto. genehmigt!","")</f>
        <v/>
      </c>
      <c r="P1247" s="96" t="str">
        <f>'SlNr für Antrag §24a'!AP1243</f>
        <v/>
      </c>
      <c r="R1247" s="143"/>
      <c r="S1247" s="143"/>
      <c r="T1247" s="143"/>
      <c r="U1247" s="143"/>
      <c r="V1247" s="143"/>
      <c r="W1247" s="143"/>
      <c r="X1247" s="143"/>
      <c r="Y1247" s="143"/>
      <c r="Z1247" s="143"/>
      <c r="AA1247" s="143"/>
    </row>
    <row r="1248" spans="1:27" ht="22.8" x14ac:dyDescent="0.25">
      <c r="A1248" s="70">
        <f>'SlNr für Antrag §24a'!B1244</f>
        <v>55907</v>
      </c>
      <c r="B1248" s="70" t="str">
        <f>'SlNr für Antrag §24a'!C1244</f>
        <v/>
      </c>
      <c r="C1248" s="70" t="str">
        <f>IF('SlNr für Antrag §24a'!D1244&lt;&gt;"",'SlNr für Antrag §24a'!D1244,"")</f>
        <v>g</v>
      </c>
      <c r="D1248" s="70" t="str">
        <f>'SlNr für Antrag §24a'!H1244</f>
        <v>Kitt- und Spachtelabfälle, nicht ausgehärtet</v>
      </c>
      <c r="E1248" s="70" t="str">
        <f>'SlNr für Antrag §24a'!I1244</f>
        <v xml:space="preserve"> </v>
      </c>
      <c r="F1248" s="69" t="str">
        <f>IF(AND('SlNr für Antrag §24a'!S1244="x",'SlNr für Antrag §24a'!T1244="x"),'SlNr für Antrag §24a'!U1244,IF('SlNr für Antrag §24a'!S1244="x","--",IF('SlNr für Antrag §24a'!T1244="x",'SlNr für Antrag §24a'!U1244,"**")))</f>
        <v>**</v>
      </c>
      <c r="G1248" s="69" t="str">
        <f>(IF('SlNr für Antrag §24a'!AL1244&lt;&gt;"",'SlNr für Antrag §24a'!AL1244&amp;K1248,IF(K1248&lt;&gt;"",K1248,IF('SlNr für Antrag §24a'!V1244="X","?","**"))))</f>
        <v>**</v>
      </c>
      <c r="H1248" s="131"/>
      <c r="I1248" s="124"/>
      <c r="J1248" s="118">
        <f>'SlNr für Antrag §24a'!AM1244</f>
        <v>0</v>
      </c>
      <c r="K1248" s="121"/>
      <c r="L1248" s="121" t="str">
        <f>'SlNr für Antrag §24a'!AT1244</f>
        <v>Ja</v>
      </c>
      <c r="M1248" s="161" t="str">
        <f>'SlNr für Antrag §24a'!AV1244</f>
        <v>-</v>
      </c>
      <c r="N1248" s="157" t="str">
        <f>IF('SlNr für Antrag §24a'!AU1244&gt;0,"Wird auto. genehmigt!","")</f>
        <v/>
      </c>
      <c r="P1248" s="96" t="str">
        <f>'SlNr für Antrag §24a'!AP1244</f>
        <v/>
      </c>
      <c r="R1248" s="143"/>
      <c r="S1248" s="143"/>
      <c r="T1248" s="143"/>
      <c r="U1248" s="143"/>
      <c r="V1248" s="143"/>
      <c r="W1248" s="143"/>
      <c r="X1248" s="143"/>
      <c r="Y1248" s="143"/>
      <c r="Z1248" s="143"/>
      <c r="AA1248" s="143"/>
    </row>
    <row r="1249" spans="1:27" ht="22.8" x14ac:dyDescent="0.25">
      <c r="A1249" s="70">
        <f>'SlNr für Antrag §24a'!B1245</f>
        <v>55907</v>
      </c>
      <c r="B1249" s="70" t="str">
        <f>'SlNr für Antrag §24a'!C1245</f>
        <v>88</v>
      </c>
      <c r="C1249" s="70" t="str">
        <f>IF('SlNr für Antrag §24a'!D1245&lt;&gt;"",'SlNr für Antrag §24a'!D1245,"")</f>
        <v/>
      </c>
      <c r="D1249" s="70" t="str">
        <f>'SlNr für Antrag §24a'!H1245</f>
        <v>Kitt- und Spachtelabfälle, nicht ausgehärtet</v>
      </c>
      <c r="E1249" s="70" t="str">
        <f>'SlNr für Antrag §24a'!I1245</f>
        <v>ausgestuft</v>
      </c>
      <c r="F1249" s="69" t="str">
        <f>IF(AND('SlNr für Antrag §24a'!S1245="x",'SlNr für Antrag §24a'!T1245="x"),'SlNr für Antrag §24a'!U1245,IF('SlNr für Antrag §24a'!S1245="x","--",IF('SlNr für Antrag §24a'!T1245="x",'SlNr für Antrag §24a'!U1245,"**")))</f>
        <v>**</v>
      </c>
      <c r="G1249" s="69" t="str">
        <f>(IF('SlNr für Antrag §24a'!AL1245&lt;&gt;"",'SlNr für Antrag §24a'!AL1245&amp;K1249,IF(K1249&lt;&gt;"",K1249,IF('SlNr für Antrag §24a'!V1245="X","?","**"))))</f>
        <v>**</v>
      </c>
      <c r="H1249" s="131"/>
      <c r="I1249" s="124"/>
      <c r="J1249" s="118">
        <f>'SlNr für Antrag §24a'!AM1245</f>
        <v>0</v>
      </c>
      <c r="K1249" s="121"/>
      <c r="L1249" s="121" t="str">
        <f>'SlNr für Antrag §24a'!AT1245</f>
        <v>Ja</v>
      </c>
      <c r="M1249" s="161" t="str">
        <f>'SlNr für Antrag §24a'!AV1245</f>
        <v>-</v>
      </c>
      <c r="N1249" s="157" t="str">
        <f>IF('SlNr für Antrag §24a'!AU1245&gt;0,"Wird auto. genehmigt!","")</f>
        <v/>
      </c>
      <c r="P1249" s="96" t="str">
        <f>'SlNr für Antrag §24a'!AP1245</f>
        <v/>
      </c>
      <c r="R1249" s="143"/>
      <c r="S1249" s="143"/>
      <c r="T1249" s="143"/>
      <c r="U1249" s="143"/>
      <c r="V1249" s="143"/>
      <c r="W1249" s="143"/>
      <c r="X1249" s="143"/>
      <c r="Y1249" s="143"/>
      <c r="Z1249" s="143"/>
      <c r="AA1249" s="143"/>
    </row>
    <row r="1250" spans="1:27" ht="22.8" x14ac:dyDescent="0.25">
      <c r="A1250" s="70">
        <f>'SlNr für Antrag §24a'!B1246</f>
        <v>55907</v>
      </c>
      <c r="B1250" s="70" t="str">
        <f>'SlNr für Antrag §24a'!C1246</f>
        <v>91</v>
      </c>
      <c r="C1250" s="70" t="str">
        <f>IF('SlNr für Antrag §24a'!D1246&lt;&gt;"",'SlNr für Antrag §24a'!D1246,"")</f>
        <v>g</v>
      </c>
      <c r="D1250" s="70" t="str">
        <f>'SlNr für Antrag §24a'!H1246</f>
        <v>Kitt- und Spachtelabfälle, nicht ausgehärtet</v>
      </c>
      <c r="E1250" s="70" t="str">
        <f>'SlNr für Antrag §24a'!I1246</f>
        <v>verfestigt, immobilisiert oder stabilisiert</v>
      </c>
      <c r="F1250" s="69" t="str">
        <f>IF(AND('SlNr für Antrag §24a'!S1246="x",'SlNr für Antrag §24a'!T1246="x"),'SlNr für Antrag §24a'!U1246,IF('SlNr für Antrag §24a'!S1246="x","--",IF('SlNr für Antrag §24a'!T1246="x",'SlNr für Antrag §24a'!U1246,"**")))</f>
        <v>**</v>
      </c>
      <c r="G1250" s="69" t="str">
        <f>(IF('SlNr für Antrag §24a'!AL1246&lt;&gt;"",'SlNr für Antrag §24a'!AL1246&amp;K1250,IF(K1250&lt;&gt;"",K1250,IF('SlNr für Antrag §24a'!V1246="X","?","**"))))</f>
        <v>**</v>
      </c>
      <c r="H1250" s="131"/>
      <c r="I1250" s="124"/>
      <c r="J1250" s="118">
        <f>'SlNr für Antrag §24a'!AM1246</f>
        <v>0</v>
      </c>
      <c r="K1250" s="121"/>
      <c r="L1250" s="121" t="str">
        <f>'SlNr für Antrag §24a'!AT1246</f>
        <v>Ja</v>
      </c>
      <c r="M1250" s="161" t="str">
        <f>'SlNr für Antrag §24a'!AV1246</f>
        <v>-</v>
      </c>
      <c r="N1250" s="157" t="str">
        <f>IF('SlNr für Antrag §24a'!AU1246&gt;0,"Wird auto. genehmigt!","")</f>
        <v/>
      </c>
      <c r="P1250" s="96" t="str">
        <f>'SlNr für Antrag §24a'!AP1246</f>
        <v/>
      </c>
      <c r="R1250" s="143"/>
      <c r="S1250" s="143"/>
      <c r="T1250" s="143"/>
      <c r="U1250" s="143"/>
      <c r="V1250" s="143"/>
      <c r="W1250" s="143"/>
      <c r="X1250" s="143"/>
      <c r="Y1250" s="143"/>
      <c r="Z1250" s="143"/>
      <c r="AA1250" s="143"/>
    </row>
    <row r="1251" spans="1:27" ht="22.8" x14ac:dyDescent="0.25">
      <c r="A1251" s="70">
        <f>'SlNr für Antrag §24a'!B1247</f>
        <v>55908</v>
      </c>
      <c r="B1251" s="70" t="str">
        <f>'SlNr für Antrag §24a'!C1247</f>
        <v/>
      </c>
      <c r="C1251" s="70" t="str">
        <f>IF('SlNr für Antrag §24a'!D1247&lt;&gt;"",'SlNr für Antrag §24a'!D1247,"")</f>
        <v/>
      </c>
      <c r="D1251" s="70" t="str">
        <f>'SlNr für Antrag §24a'!H1247</f>
        <v>Kitt- und Spachtelabfälle, ausgehärtet</v>
      </c>
      <c r="E1251" s="70" t="str">
        <f>'SlNr für Antrag §24a'!I1247</f>
        <v xml:space="preserve"> </v>
      </c>
      <c r="F1251" s="69" t="str">
        <f>IF(AND('SlNr für Antrag §24a'!S1247="x",'SlNr für Antrag §24a'!T1247="x"),'SlNr für Antrag §24a'!U1247,IF('SlNr für Antrag §24a'!S1247="x","--",IF('SlNr für Antrag §24a'!T1247="x",'SlNr für Antrag §24a'!U1247,"**")))</f>
        <v>--</v>
      </c>
      <c r="G1251" s="69" t="str">
        <f>(IF('SlNr für Antrag §24a'!AL1247&lt;&gt;"",'SlNr für Antrag §24a'!AL1247&amp;K1251,IF(K1251&lt;&gt;"",K1251,IF('SlNr für Antrag §24a'!V1247="X","?","**"))))</f>
        <v>**</v>
      </c>
      <c r="H1251" s="131"/>
      <c r="I1251" s="124"/>
      <c r="J1251" s="118">
        <f>'SlNr für Antrag §24a'!AM1247</f>
        <v>0</v>
      </c>
      <c r="K1251" s="121"/>
      <c r="L1251" s="121" t="str">
        <f>'SlNr für Antrag §24a'!AT1247</f>
        <v>Nein</v>
      </c>
      <c r="M1251" s="161" t="str">
        <f>'SlNr für Antrag §24a'!AV1247</f>
        <v>-</v>
      </c>
      <c r="N1251" s="157" t="str">
        <f>IF('SlNr für Antrag §24a'!AU1247&gt;0,"Wird auto. genehmigt!","")</f>
        <v/>
      </c>
      <c r="P1251" s="96" t="str">
        <f>'SlNr für Antrag §24a'!AP1247</f>
        <v>X</v>
      </c>
      <c r="R1251" s="143"/>
      <c r="S1251" s="143"/>
      <c r="T1251" s="143"/>
      <c r="U1251" s="143"/>
      <c r="V1251" s="143"/>
      <c r="W1251" s="143"/>
      <c r="X1251" s="143"/>
      <c r="Y1251" s="143"/>
      <c r="Z1251" s="143"/>
      <c r="AA1251" s="143"/>
    </row>
    <row r="1252" spans="1:27" ht="22.8" x14ac:dyDescent="0.25">
      <c r="A1252" s="70">
        <f>'SlNr für Antrag §24a'!B1248</f>
        <v>55908</v>
      </c>
      <c r="B1252" s="70" t="str">
        <f>'SlNr für Antrag §24a'!C1248</f>
        <v>77</v>
      </c>
      <c r="C1252" s="70" t="str">
        <f>IF('SlNr für Antrag §24a'!D1248&lt;&gt;"",'SlNr für Antrag §24a'!D1248,"")</f>
        <v>g</v>
      </c>
      <c r="D1252" s="70" t="str">
        <f>'SlNr für Antrag §24a'!H1248</f>
        <v>Kitt- und Spachtelabfälle, ausgehärtet</v>
      </c>
      <c r="E1252" s="70" t="str">
        <f>'SlNr für Antrag §24a'!I1248</f>
        <v>gefährlich kontaminiert</v>
      </c>
      <c r="F1252" s="69" t="str">
        <f>IF(AND('SlNr für Antrag §24a'!S1248="x",'SlNr für Antrag §24a'!T1248="x"),'SlNr für Antrag §24a'!U1248,IF('SlNr für Antrag §24a'!S1248="x","--",IF('SlNr für Antrag §24a'!T1248="x",'SlNr für Antrag §24a'!U1248,"**")))</f>
        <v>**</v>
      </c>
      <c r="G1252" s="69" t="str">
        <f>(IF('SlNr für Antrag §24a'!AL1248&lt;&gt;"",'SlNr für Antrag §24a'!AL1248&amp;K1252,IF(K1252&lt;&gt;"",K1252,IF('SlNr für Antrag §24a'!V1248="X","?","**"))))</f>
        <v>**</v>
      </c>
      <c r="H1252" s="131"/>
      <c r="I1252" s="124"/>
      <c r="J1252" s="118">
        <f>'SlNr für Antrag §24a'!AM1248</f>
        <v>0</v>
      </c>
      <c r="K1252" s="121"/>
      <c r="L1252" s="121" t="str">
        <f>'SlNr für Antrag §24a'!AT1248</f>
        <v>Ja</v>
      </c>
      <c r="M1252" s="161" t="str">
        <f>'SlNr für Antrag §24a'!AV1248</f>
        <v>-</v>
      </c>
      <c r="N1252" s="157" t="str">
        <f>IF('SlNr für Antrag §24a'!AU1248&gt;0,"Wird auto. genehmigt!","")</f>
        <v/>
      </c>
      <c r="P1252" s="96" t="str">
        <f>'SlNr für Antrag §24a'!AP1248</f>
        <v/>
      </c>
      <c r="R1252" s="143"/>
      <c r="S1252" s="143"/>
      <c r="T1252" s="143"/>
      <c r="U1252" s="143"/>
      <c r="V1252" s="143"/>
      <c r="W1252" s="143"/>
      <c r="X1252" s="143"/>
      <c r="Y1252" s="143"/>
      <c r="Z1252" s="143"/>
      <c r="AA1252" s="143"/>
    </row>
    <row r="1253" spans="1:27" ht="22.8" x14ac:dyDescent="0.25">
      <c r="A1253" s="70">
        <f>'SlNr für Antrag §24a'!B1249</f>
        <v>55908</v>
      </c>
      <c r="B1253" s="70" t="str">
        <f>'SlNr für Antrag §24a'!C1249</f>
        <v>91</v>
      </c>
      <c r="C1253" s="70" t="str">
        <f>IF('SlNr für Antrag §24a'!D1249&lt;&gt;"",'SlNr für Antrag §24a'!D1249,"")</f>
        <v/>
      </c>
      <c r="D1253" s="70" t="str">
        <f>'SlNr für Antrag §24a'!H1249</f>
        <v>Kitt- und Spachtelabfälle, ausgehärtet</v>
      </c>
      <c r="E1253" s="70" t="str">
        <f>'SlNr für Antrag §24a'!I1249</f>
        <v>verfestigt, immobilisiert oder stabilisiert</v>
      </c>
      <c r="F1253" s="69" t="str">
        <f>IF(AND('SlNr für Antrag §24a'!S1249="x",'SlNr für Antrag §24a'!T1249="x"),'SlNr für Antrag §24a'!U1249,IF('SlNr für Antrag §24a'!S1249="x","--",IF('SlNr für Antrag §24a'!T1249="x",'SlNr für Antrag §24a'!U1249,"**")))</f>
        <v>**</v>
      </c>
      <c r="G1253" s="69" t="str">
        <f>(IF('SlNr für Antrag §24a'!AL1249&lt;&gt;"",'SlNr für Antrag §24a'!AL1249&amp;K1253,IF(K1253&lt;&gt;"",K1253,IF('SlNr für Antrag §24a'!V1249="X","?","**"))))</f>
        <v>**</v>
      </c>
      <c r="H1253" s="131"/>
      <c r="I1253" s="124"/>
      <c r="J1253" s="118">
        <f>'SlNr für Antrag §24a'!AM1249</f>
        <v>0</v>
      </c>
      <c r="K1253" s="121"/>
      <c r="L1253" s="121" t="str">
        <f>'SlNr für Antrag §24a'!AT1249</f>
        <v>Ja</v>
      </c>
      <c r="M1253" s="161" t="str">
        <f>'SlNr für Antrag §24a'!AV1249</f>
        <v>-</v>
      </c>
      <c r="N1253" s="157" t="str">
        <f>IF('SlNr für Antrag §24a'!AU1249&gt;0,"Wird auto. genehmigt!","")</f>
        <v/>
      </c>
      <c r="P1253" s="96" t="str">
        <f>'SlNr für Antrag §24a'!AP1249</f>
        <v/>
      </c>
      <c r="R1253" s="143"/>
      <c r="S1253" s="143"/>
      <c r="T1253" s="143"/>
      <c r="U1253" s="143"/>
      <c r="V1253" s="143"/>
      <c r="W1253" s="143"/>
      <c r="X1253" s="143"/>
      <c r="Y1253" s="143"/>
      <c r="Z1253" s="143"/>
      <c r="AA1253" s="143"/>
    </row>
    <row r="1254" spans="1:27" x14ac:dyDescent="0.25">
      <c r="A1254" s="70">
        <f>'SlNr für Antrag §24a'!B1250</f>
        <v>55909</v>
      </c>
      <c r="B1254" s="70" t="str">
        <f>'SlNr für Antrag §24a'!C1250</f>
        <v/>
      </c>
      <c r="C1254" s="70" t="str">
        <f>IF('SlNr für Antrag §24a'!D1250&lt;&gt;"",'SlNr für Antrag §24a'!D1250,"")</f>
        <v/>
      </c>
      <c r="D1254" s="70" t="str">
        <f>'SlNr für Antrag §24a'!H1250</f>
        <v>Harzrückstände, ausgehärtet</v>
      </c>
      <c r="E1254" s="70" t="str">
        <f>'SlNr für Antrag §24a'!I1250</f>
        <v xml:space="preserve"> </v>
      </c>
      <c r="F1254" s="69" t="str">
        <f>IF(AND('SlNr für Antrag §24a'!S1250="x",'SlNr für Antrag §24a'!T1250="x"),'SlNr für Antrag §24a'!U1250,IF('SlNr für Antrag §24a'!S1250="x","--",IF('SlNr für Antrag §24a'!T1250="x",'SlNr für Antrag §24a'!U1250,"**")))</f>
        <v>--</v>
      </c>
      <c r="G1254" s="69" t="str">
        <f>(IF('SlNr für Antrag §24a'!AL1250&lt;&gt;"",'SlNr für Antrag §24a'!AL1250&amp;K1254,IF(K1254&lt;&gt;"",K1254,IF('SlNr für Antrag §24a'!V1250="X","?","**"))))</f>
        <v>**</v>
      </c>
      <c r="H1254" s="131"/>
      <c r="I1254" s="124"/>
      <c r="J1254" s="118">
        <f>'SlNr für Antrag §24a'!AM1250</f>
        <v>0</v>
      </c>
      <c r="K1254" s="121"/>
      <c r="L1254" s="121" t="str">
        <f>'SlNr für Antrag §24a'!AT1250</f>
        <v>Nein</v>
      </c>
      <c r="M1254" s="161" t="str">
        <f>'SlNr für Antrag §24a'!AV1250</f>
        <v>-</v>
      </c>
      <c r="N1254" s="157" t="str">
        <f>IF('SlNr für Antrag §24a'!AU1250&gt;0,"Wird auto. genehmigt!","")</f>
        <v/>
      </c>
      <c r="P1254" s="96" t="str">
        <f>'SlNr für Antrag §24a'!AP1250</f>
        <v>X</v>
      </c>
      <c r="R1254" s="143"/>
      <c r="S1254" s="143"/>
      <c r="T1254" s="143"/>
      <c r="U1254" s="143"/>
      <c r="V1254" s="143"/>
      <c r="W1254" s="143"/>
      <c r="X1254" s="143"/>
      <c r="Y1254" s="143"/>
      <c r="Z1254" s="143"/>
      <c r="AA1254" s="143"/>
    </row>
    <row r="1255" spans="1:27" x14ac:dyDescent="0.25">
      <c r="A1255" s="70">
        <f>'SlNr für Antrag §24a'!B1251</f>
        <v>55909</v>
      </c>
      <c r="B1255" s="70" t="str">
        <f>'SlNr für Antrag §24a'!C1251</f>
        <v>77</v>
      </c>
      <c r="C1255" s="70" t="str">
        <f>IF('SlNr für Antrag §24a'!D1251&lt;&gt;"",'SlNr für Antrag §24a'!D1251,"")</f>
        <v>g</v>
      </c>
      <c r="D1255" s="70" t="str">
        <f>'SlNr für Antrag §24a'!H1251</f>
        <v>Harzrückstände, ausgehärtet</v>
      </c>
      <c r="E1255" s="70" t="str">
        <f>'SlNr für Antrag §24a'!I1251</f>
        <v>gefährlich kontaminiert</v>
      </c>
      <c r="F1255" s="69" t="str">
        <f>IF(AND('SlNr für Antrag §24a'!S1251="x",'SlNr für Antrag §24a'!T1251="x"),'SlNr für Antrag §24a'!U1251,IF('SlNr für Antrag §24a'!S1251="x","--",IF('SlNr für Antrag §24a'!T1251="x",'SlNr für Antrag §24a'!U1251,"**")))</f>
        <v>**</v>
      </c>
      <c r="G1255" s="69" t="str">
        <f>(IF('SlNr für Antrag §24a'!AL1251&lt;&gt;"",'SlNr für Antrag §24a'!AL1251&amp;K1255,IF(K1255&lt;&gt;"",K1255,IF('SlNr für Antrag §24a'!V1251="X","?","**"))))</f>
        <v>**</v>
      </c>
      <c r="H1255" s="131"/>
      <c r="I1255" s="124"/>
      <c r="J1255" s="118">
        <f>'SlNr für Antrag §24a'!AM1251</f>
        <v>0</v>
      </c>
      <c r="K1255" s="121"/>
      <c r="L1255" s="121" t="str">
        <f>'SlNr für Antrag §24a'!AT1251</f>
        <v>Ja</v>
      </c>
      <c r="M1255" s="161" t="str">
        <f>'SlNr für Antrag §24a'!AV1251</f>
        <v>-</v>
      </c>
      <c r="N1255" s="157" t="str">
        <f>IF('SlNr für Antrag §24a'!AU1251&gt;0,"Wird auto. genehmigt!","")</f>
        <v/>
      </c>
      <c r="P1255" s="96" t="str">
        <f>'SlNr für Antrag §24a'!AP1251</f>
        <v/>
      </c>
      <c r="R1255" s="143"/>
      <c r="S1255" s="143"/>
      <c r="T1255" s="143"/>
      <c r="U1255" s="143"/>
      <c r="V1255" s="143"/>
      <c r="W1255" s="143"/>
      <c r="X1255" s="143"/>
      <c r="Y1255" s="143"/>
      <c r="Z1255" s="143"/>
      <c r="AA1255" s="143"/>
    </row>
    <row r="1256" spans="1:27" ht="22.8" x14ac:dyDescent="0.25">
      <c r="A1256" s="70">
        <f>'SlNr für Antrag §24a'!B1252</f>
        <v>55909</v>
      </c>
      <c r="B1256" s="70" t="str">
        <f>'SlNr für Antrag §24a'!C1252</f>
        <v>91</v>
      </c>
      <c r="C1256" s="70" t="str">
        <f>IF('SlNr für Antrag §24a'!D1252&lt;&gt;"",'SlNr für Antrag §24a'!D1252,"")</f>
        <v/>
      </c>
      <c r="D1256" s="70" t="str">
        <f>'SlNr für Antrag §24a'!H1252</f>
        <v>Harzrückstände, ausgehärtet</v>
      </c>
      <c r="E1256" s="70" t="str">
        <f>'SlNr für Antrag §24a'!I1252</f>
        <v>verfestigt, immobilisiert oder stabilisiert</v>
      </c>
      <c r="F1256" s="69" t="str">
        <f>IF(AND('SlNr für Antrag §24a'!S1252="x",'SlNr für Antrag §24a'!T1252="x"),'SlNr für Antrag §24a'!U1252,IF('SlNr für Antrag §24a'!S1252="x","--",IF('SlNr für Antrag §24a'!T1252="x",'SlNr für Antrag §24a'!U1252,"**")))</f>
        <v>**</v>
      </c>
      <c r="G1256" s="69" t="str">
        <f>(IF('SlNr für Antrag §24a'!AL1252&lt;&gt;"",'SlNr für Antrag §24a'!AL1252&amp;K1256,IF(K1256&lt;&gt;"",K1256,IF('SlNr für Antrag §24a'!V1252="X","?","**"))))</f>
        <v>**</v>
      </c>
      <c r="H1256" s="131"/>
      <c r="I1256" s="124"/>
      <c r="J1256" s="118">
        <f>'SlNr für Antrag §24a'!AM1252</f>
        <v>0</v>
      </c>
      <c r="K1256" s="121"/>
      <c r="L1256" s="121" t="str">
        <f>'SlNr für Antrag §24a'!AT1252</f>
        <v>Ja</v>
      </c>
      <c r="M1256" s="161" t="str">
        <f>'SlNr für Antrag §24a'!AV1252</f>
        <v>-</v>
      </c>
      <c r="N1256" s="157" t="str">
        <f>IF('SlNr für Antrag §24a'!AU1252&gt;0,"Wird auto. genehmigt!","")</f>
        <v/>
      </c>
      <c r="P1256" s="96" t="str">
        <f>'SlNr für Antrag §24a'!AP1252</f>
        <v/>
      </c>
      <c r="R1256" s="143"/>
      <c r="S1256" s="143"/>
      <c r="T1256" s="143"/>
      <c r="U1256" s="143"/>
      <c r="V1256" s="143"/>
      <c r="W1256" s="143"/>
      <c r="X1256" s="143"/>
      <c r="Y1256" s="143"/>
      <c r="Z1256" s="143"/>
      <c r="AA1256" s="143"/>
    </row>
    <row r="1257" spans="1:27" x14ac:dyDescent="0.25">
      <c r="A1257" s="70">
        <f>'SlNr für Antrag §24a'!B1253</f>
        <v>57101</v>
      </c>
      <c r="B1257" s="70" t="str">
        <f>'SlNr für Antrag §24a'!C1253</f>
        <v/>
      </c>
      <c r="C1257" s="70" t="str">
        <f>IF('SlNr für Antrag §24a'!D1253&lt;&gt;"",'SlNr für Antrag §24a'!D1253,"")</f>
        <v/>
      </c>
      <c r="D1257" s="70" t="str">
        <f>'SlNr für Antrag §24a'!H1253</f>
        <v>Phenol- und Melaminharz</v>
      </c>
      <c r="E1257" s="70" t="str">
        <f>'SlNr für Antrag §24a'!I1253</f>
        <v xml:space="preserve"> </v>
      </c>
      <c r="F1257" s="69" t="str">
        <f>IF(AND('SlNr für Antrag §24a'!S1253="x",'SlNr für Antrag §24a'!T1253="x"),'SlNr für Antrag §24a'!U1253,IF('SlNr für Antrag §24a'!S1253="x","--",IF('SlNr für Antrag §24a'!T1253="x",'SlNr für Antrag §24a'!U1253,"**")))</f>
        <v>--</v>
      </c>
      <c r="G1257" s="69" t="str">
        <f>(IF('SlNr für Antrag §24a'!AL1253&lt;&gt;"",'SlNr für Antrag §24a'!AL1253&amp;K1257,IF(K1257&lt;&gt;"",K1257,IF('SlNr für Antrag §24a'!V1253="X","?","**"))))</f>
        <v>**</v>
      </c>
      <c r="H1257" s="131"/>
      <c r="I1257" s="124"/>
      <c r="J1257" s="118">
        <f>'SlNr für Antrag §24a'!AM1253</f>
        <v>0</v>
      </c>
      <c r="K1257" s="121"/>
      <c r="L1257" s="121" t="str">
        <f>'SlNr für Antrag §24a'!AT1253</f>
        <v>Nein</v>
      </c>
      <c r="M1257" s="161" t="str">
        <f>'SlNr für Antrag §24a'!AV1253</f>
        <v>-</v>
      </c>
      <c r="N1257" s="157" t="str">
        <f>IF('SlNr für Antrag §24a'!AU1253&gt;0,"Wird auto. genehmigt!","")</f>
        <v/>
      </c>
      <c r="P1257" s="96" t="str">
        <f>'SlNr für Antrag §24a'!AP1253</f>
        <v>X</v>
      </c>
      <c r="R1257" s="143"/>
      <c r="S1257" s="143"/>
      <c r="T1257" s="143"/>
      <c r="U1257" s="143"/>
      <c r="V1257" s="143"/>
      <c r="W1257" s="143"/>
      <c r="X1257" s="143"/>
      <c r="Y1257" s="143"/>
      <c r="Z1257" s="143"/>
      <c r="AA1257" s="143"/>
    </row>
    <row r="1258" spans="1:27" x14ac:dyDescent="0.25">
      <c r="A1258" s="70">
        <f>'SlNr für Antrag §24a'!B1254</f>
        <v>57101</v>
      </c>
      <c r="B1258" s="70" t="str">
        <f>'SlNr für Antrag §24a'!C1254</f>
        <v>77</v>
      </c>
      <c r="C1258" s="70" t="str">
        <f>IF('SlNr für Antrag §24a'!D1254&lt;&gt;"",'SlNr für Antrag §24a'!D1254,"")</f>
        <v>g</v>
      </c>
      <c r="D1258" s="70" t="str">
        <f>'SlNr für Antrag §24a'!H1254</f>
        <v>Phenol- und Melaminharz</v>
      </c>
      <c r="E1258" s="70" t="str">
        <f>'SlNr für Antrag §24a'!I1254</f>
        <v>gefährlich kontaminiert</v>
      </c>
      <c r="F1258" s="69" t="str">
        <f>IF(AND('SlNr für Antrag §24a'!S1254="x",'SlNr für Antrag §24a'!T1254="x"),'SlNr für Antrag §24a'!U1254,IF('SlNr für Antrag §24a'!S1254="x","--",IF('SlNr für Antrag §24a'!T1254="x",'SlNr für Antrag §24a'!U1254,"**")))</f>
        <v>**</v>
      </c>
      <c r="G1258" s="69" t="str">
        <f>(IF('SlNr für Antrag §24a'!AL1254&lt;&gt;"",'SlNr für Antrag §24a'!AL1254&amp;K1258,IF(K1258&lt;&gt;"",K1258,IF('SlNr für Antrag §24a'!V1254="X","?","**"))))</f>
        <v>**</v>
      </c>
      <c r="H1258" s="131"/>
      <c r="I1258" s="124"/>
      <c r="J1258" s="118">
        <f>'SlNr für Antrag §24a'!AM1254</f>
        <v>0</v>
      </c>
      <c r="K1258" s="121"/>
      <c r="L1258" s="121" t="str">
        <f>'SlNr für Antrag §24a'!AT1254</f>
        <v>Ja</v>
      </c>
      <c r="M1258" s="161" t="str">
        <f>'SlNr für Antrag §24a'!AV1254</f>
        <v>-</v>
      </c>
      <c r="N1258" s="157" t="str">
        <f>IF('SlNr für Antrag §24a'!AU1254&gt;0,"Wird auto. genehmigt!","")</f>
        <v/>
      </c>
      <c r="P1258" s="96" t="str">
        <f>'SlNr für Antrag §24a'!AP1254</f>
        <v/>
      </c>
      <c r="R1258" s="143"/>
      <c r="S1258" s="143"/>
      <c r="T1258" s="143"/>
      <c r="U1258" s="143"/>
      <c r="V1258" s="143"/>
      <c r="W1258" s="143"/>
      <c r="X1258" s="143"/>
      <c r="Y1258" s="143"/>
      <c r="Z1258" s="143"/>
      <c r="AA1258" s="143"/>
    </row>
    <row r="1259" spans="1:27" x14ac:dyDescent="0.25">
      <c r="A1259" s="70">
        <f>'SlNr für Antrag §24a'!B1255</f>
        <v>57102</v>
      </c>
      <c r="B1259" s="70" t="str">
        <f>'SlNr für Antrag §24a'!C1255</f>
        <v/>
      </c>
      <c r="C1259" s="70" t="str">
        <f>IF('SlNr für Antrag §24a'!D1255&lt;&gt;"",'SlNr für Antrag §24a'!D1255,"")</f>
        <v/>
      </c>
      <c r="D1259" s="70" t="str">
        <f>'SlNr für Antrag §24a'!H1255</f>
        <v>Polyester</v>
      </c>
      <c r="E1259" s="70" t="str">
        <f>'SlNr für Antrag §24a'!I1255</f>
        <v xml:space="preserve"> </v>
      </c>
      <c r="F1259" s="69" t="str">
        <f>IF(AND('SlNr für Antrag §24a'!S1255="x",'SlNr für Antrag §24a'!T1255="x"),'SlNr für Antrag §24a'!U1255,IF('SlNr für Antrag §24a'!S1255="x","--",IF('SlNr für Antrag §24a'!T1255="x",'SlNr für Antrag §24a'!U1255,"**")))</f>
        <v>--</v>
      </c>
      <c r="G1259" s="69" t="str">
        <f>(IF('SlNr für Antrag §24a'!AL1255&lt;&gt;"",'SlNr für Antrag §24a'!AL1255&amp;K1259,IF(K1259&lt;&gt;"",K1259,IF('SlNr für Antrag §24a'!V1255="X","?","**"))))</f>
        <v>**</v>
      </c>
      <c r="H1259" s="131"/>
      <c r="I1259" s="124"/>
      <c r="J1259" s="118">
        <f>'SlNr für Antrag §24a'!AM1255</f>
        <v>0</v>
      </c>
      <c r="K1259" s="121"/>
      <c r="L1259" s="121" t="str">
        <f>'SlNr für Antrag §24a'!AT1255</f>
        <v>Nein</v>
      </c>
      <c r="M1259" s="161" t="str">
        <f>'SlNr für Antrag §24a'!AV1255</f>
        <v>-</v>
      </c>
      <c r="N1259" s="157" t="str">
        <f>IF('SlNr für Antrag §24a'!AU1255&gt;0,"Wird auto. genehmigt!","")</f>
        <v/>
      </c>
      <c r="P1259" s="96" t="str">
        <f>'SlNr für Antrag §24a'!AP1255</f>
        <v>X</v>
      </c>
      <c r="R1259" s="143"/>
      <c r="S1259" s="143"/>
      <c r="T1259" s="143"/>
      <c r="U1259" s="143"/>
      <c r="V1259" s="143"/>
      <c r="W1259" s="143"/>
      <c r="X1259" s="143"/>
      <c r="Y1259" s="143"/>
      <c r="Z1259" s="143"/>
      <c r="AA1259" s="143"/>
    </row>
    <row r="1260" spans="1:27" x14ac:dyDescent="0.25">
      <c r="A1260" s="70">
        <f>'SlNr für Antrag §24a'!B1256</f>
        <v>57102</v>
      </c>
      <c r="B1260" s="70" t="str">
        <f>'SlNr für Antrag §24a'!C1256</f>
        <v>77</v>
      </c>
      <c r="C1260" s="70" t="str">
        <f>IF('SlNr für Antrag §24a'!D1256&lt;&gt;"",'SlNr für Antrag §24a'!D1256,"")</f>
        <v>g</v>
      </c>
      <c r="D1260" s="70" t="str">
        <f>'SlNr für Antrag §24a'!H1256</f>
        <v>Polyester</v>
      </c>
      <c r="E1260" s="70" t="str">
        <f>'SlNr für Antrag §24a'!I1256</f>
        <v>gefährlich kontaminiert</v>
      </c>
      <c r="F1260" s="69" t="str">
        <f>IF(AND('SlNr für Antrag §24a'!S1256="x",'SlNr für Antrag §24a'!T1256="x"),'SlNr für Antrag §24a'!U1256,IF('SlNr für Antrag §24a'!S1256="x","--",IF('SlNr für Antrag §24a'!T1256="x",'SlNr für Antrag §24a'!U1256,"**")))</f>
        <v>**</v>
      </c>
      <c r="G1260" s="69" t="str">
        <f>(IF('SlNr für Antrag §24a'!AL1256&lt;&gt;"",'SlNr für Antrag §24a'!AL1256&amp;K1260,IF(K1260&lt;&gt;"",K1260,IF('SlNr für Antrag §24a'!V1256="X","?","**"))))</f>
        <v>**</v>
      </c>
      <c r="H1260" s="131"/>
      <c r="I1260" s="124"/>
      <c r="J1260" s="118">
        <f>'SlNr für Antrag §24a'!AM1256</f>
        <v>0</v>
      </c>
      <c r="K1260" s="121"/>
      <c r="L1260" s="121" t="str">
        <f>'SlNr für Antrag §24a'!AT1256</f>
        <v>Ja</v>
      </c>
      <c r="M1260" s="161" t="str">
        <f>'SlNr für Antrag §24a'!AV1256</f>
        <v>-</v>
      </c>
      <c r="N1260" s="157" t="str">
        <f>IF('SlNr für Antrag §24a'!AU1256&gt;0,"Wird auto. genehmigt!","")</f>
        <v/>
      </c>
      <c r="P1260" s="96" t="str">
        <f>'SlNr für Antrag §24a'!AP1256</f>
        <v/>
      </c>
      <c r="R1260" s="143"/>
      <c r="S1260" s="143"/>
      <c r="T1260" s="143"/>
      <c r="U1260" s="143"/>
      <c r="V1260" s="143"/>
      <c r="W1260" s="143"/>
      <c r="X1260" s="143"/>
      <c r="Y1260" s="143"/>
      <c r="Z1260" s="143"/>
      <c r="AA1260" s="143"/>
    </row>
    <row r="1261" spans="1:27" x14ac:dyDescent="0.25">
      <c r="A1261" s="70">
        <f>'SlNr für Antrag §24a'!B1257</f>
        <v>57103</v>
      </c>
      <c r="B1261" s="70" t="str">
        <f>'SlNr für Antrag §24a'!C1257</f>
        <v/>
      </c>
      <c r="C1261" s="70" t="str">
        <f>IF('SlNr für Antrag §24a'!D1257&lt;&gt;"",'SlNr für Antrag §24a'!D1257,"")</f>
        <v/>
      </c>
      <c r="D1261" s="70" t="str">
        <f>'SlNr für Antrag §24a'!H1257</f>
        <v>sonstige Gießharze</v>
      </c>
      <c r="E1261" s="70" t="str">
        <f>'SlNr für Antrag §24a'!I1257</f>
        <v xml:space="preserve"> </v>
      </c>
      <c r="F1261" s="69" t="str">
        <f>IF(AND('SlNr für Antrag §24a'!S1257="x",'SlNr für Antrag §24a'!T1257="x"),'SlNr für Antrag §24a'!U1257,IF('SlNr für Antrag §24a'!S1257="x","--",IF('SlNr für Antrag §24a'!T1257="x",'SlNr für Antrag §24a'!U1257,"**")))</f>
        <v>--</v>
      </c>
      <c r="G1261" s="69" t="str">
        <f>(IF('SlNr für Antrag §24a'!AL1257&lt;&gt;"",'SlNr für Antrag §24a'!AL1257&amp;K1261,IF(K1261&lt;&gt;"",K1261,IF('SlNr für Antrag §24a'!V1257="X","?","**"))))</f>
        <v>**</v>
      </c>
      <c r="H1261" s="131"/>
      <c r="I1261" s="124"/>
      <c r="J1261" s="118">
        <f>'SlNr für Antrag §24a'!AM1257</f>
        <v>0</v>
      </c>
      <c r="K1261" s="121"/>
      <c r="L1261" s="121" t="str">
        <f>'SlNr für Antrag §24a'!AT1257</f>
        <v>Nein</v>
      </c>
      <c r="M1261" s="161" t="str">
        <f>'SlNr für Antrag §24a'!AV1257</f>
        <v>-</v>
      </c>
      <c r="N1261" s="157" t="str">
        <f>IF('SlNr für Antrag §24a'!AU1257&gt;0,"Wird auto. genehmigt!","")</f>
        <v/>
      </c>
      <c r="P1261" s="96" t="str">
        <f>'SlNr für Antrag §24a'!AP1257</f>
        <v>X</v>
      </c>
      <c r="R1261" s="143"/>
      <c r="S1261" s="143"/>
      <c r="T1261" s="143"/>
      <c r="U1261" s="143"/>
      <c r="V1261" s="143"/>
      <c r="W1261" s="143"/>
      <c r="X1261" s="143"/>
      <c r="Y1261" s="143"/>
      <c r="Z1261" s="143"/>
      <c r="AA1261" s="143"/>
    </row>
    <row r="1262" spans="1:27" x14ac:dyDescent="0.25">
      <c r="A1262" s="70">
        <f>'SlNr für Antrag §24a'!B1258</f>
        <v>57103</v>
      </c>
      <c r="B1262" s="70" t="str">
        <f>'SlNr für Antrag §24a'!C1258</f>
        <v>77</v>
      </c>
      <c r="C1262" s="70" t="str">
        <f>IF('SlNr für Antrag §24a'!D1258&lt;&gt;"",'SlNr für Antrag §24a'!D1258,"")</f>
        <v>g</v>
      </c>
      <c r="D1262" s="70" t="str">
        <f>'SlNr für Antrag §24a'!H1258</f>
        <v>sonstige Gießharze</v>
      </c>
      <c r="E1262" s="70" t="str">
        <f>'SlNr für Antrag §24a'!I1258</f>
        <v>gefährlich kontaminiert</v>
      </c>
      <c r="F1262" s="69" t="str">
        <f>IF(AND('SlNr für Antrag §24a'!S1258="x",'SlNr für Antrag §24a'!T1258="x"),'SlNr für Antrag §24a'!U1258,IF('SlNr für Antrag §24a'!S1258="x","--",IF('SlNr für Antrag §24a'!T1258="x",'SlNr für Antrag §24a'!U1258,"**")))</f>
        <v>**</v>
      </c>
      <c r="G1262" s="69" t="str">
        <f>(IF('SlNr für Antrag §24a'!AL1258&lt;&gt;"",'SlNr für Antrag §24a'!AL1258&amp;K1262,IF(K1262&lt;&gt;"",K1262,IF('SlNr für Antrag §24a'!V1258="X","?","**"))))</f>
        <v>**</v>
      </c>
      <c r="H1262" s="131"/>
      <c r="I1262" s="124"/>
      <c r="J1262" s="118">
        <f>'SlNr für Antrag §24a'!AM1258</f>
        <v>0</v>
      </c>
      <c r="K1262" s="121"/>
      <c r="L1262" s="121" t="str">
        <f>'SlNr für Antrag §24a'!AT1258</f>
        <v>Ja</v>
      </c>
      <c r="M1262" s="161" t="str">
        <f>'SlNr für Antrag §24a'!AV1258</f>
        <v>-</v>
      </c>
      <c r="N1262" s="157" t="str">
        <f>IF('SlNr für Antrag §24a'!AU1258&gt;0,"Wird auto. genehmigt!","")</f>
        <v/>
      </c>
      <c r="P1262" s="96" t="str">
        <f>'SlNr für Antrag §24a'!AP1258</f>
        <v/>
      </c>
      <c r="R1262" s="143"/>
      <c r="S1262" s="143"/>
      <c r="T1262" s="143"/>
      <c r="U1262" s="143"/>
      <c r="V1262" s="143"/>
      <c r="W1262" s="143"/>
      <c r="X1262" s="143"/>
      <c r="Y1262" s="143"/>
      <c r="Z1262" s="143"/>
      <c r="AA1262" s="143"/>
    </row>
    <row r="1263" spans="1:27" x14ac:dyDescent="0.25">
      <c r="A1263" s="70">
        <f>'SlNr für Antrag §24a'!B1259</f>
        <v>57104</v>
      </c>
      <c r="B1263" s="70" t="str">
        <f>'SlNr für Antrag §24a'!C1259</f>
        <v/>
      </c>
      <c r="C1263" s="70" t="str">
        <f>IF('SlNr für Antrag §24a'!D1259&lt;&gt;"",'SlNr für Antrag §24a'!D1259,"")</f>
        <v/>
      </c>
      <c r="D1263" s="70" t="str">
        <f>'SlNr für Antrag §24a'!H1259</f>
        <v>Imprägnierharz</v>
      </c>
      <c r="E1263" s="70" t="str">
        <f>'SlNr für Antrag §24a'!I1259</f>
        <v xml:space="preserve"> </v>
      </c>
      <c r="F1263" s="69" t="str">
        <f>IF(AND('SlNr für Antrag §24a'!S1259="x",'SlNr für Antrag §24a'!T1259="x"),'SlNr für Antrag §24a'!U1259,IF('SlNr für Antrag §24a'!S1259="x","--",IF('SlNr für Antrag §24a'!T1259="x",'SlNr für Antrag §24a'!U1259,"**")))</f>
        <v>--</v>
      </c>
      <c r="G1263" s="69" t="str">
        <f>(IF('SlNr für Antrag §24a'!AL1259&lt;&gt;"",'SlNr für Antrag §24a'!AL1259&amp;K1263,IF(K1263&lt;&gt;"",K1263,IF('SlNr für Antrag §24a'!V1259="X","?","**"))))</f>
        <v>**</v>
      </c>
      <c r="H1263" s="131"/>
      <c r="I1263" s="124"/>
      <c r="J1263" s="118">
        <f>'SlNr für Antrag §24a'!AM1259</f>
        <v>0</v>
      </c>
      <c r="K1263" s="121"/>
      <c r="L1263" s="121" t="str">
        <f>'SlNr für Antrag §24a'!AT1259</f>
        <v>Nein</v>
      </c>
      <c r="M1263" s="161" t="str">
        <f>'SlNr für Antrag §24a'!AV1259</f>
        <v>-</v>
      </c>
      <c r="N1263" s="157" t="str">
        <f>IF('SlNr für Antrag §24a'!AU1259&gt;0,"Wird auto. genehmigt!","")</f>
        <v/>
      </c>
      <c r="P1263" s="96" t="str">
        <f>'SlNr für Antrag §24a'!AP1259</f>
        <v>X</v>
      </c>
      <c r="R1263" s="143"/>
      <c r="S1263" s="143"/>
      <c r="T1263" s="143"/>
      <c r="U1263" s="143"/>
      <c r="V1263" s="143"/>
      <c r="W1263" s="143"/>
      <c r="X1263" s="143"/>
      <c r="Y1263" s="143"/>
      <c r="Z1263" s="143"/>
      <c r="AA1263" s="143"/>
    </row>
    <row r="1264" spans="1:27" x14ac:dyDescent="0.25">
      <c r="A1264" s="70">
        <f>'SlNr für Antrag §24a'!B1260</f>
        <v>57104</v>
      </c>
      <c r="B1264" s="70" t="str">
        <f>'SlNr für Antrag §24a'!C1260</f>
        <v>77</v>
      </c>
      <c r="C1264" s="70" t="str">
        <f>IF('SlNr für Antrag §24a'!D1260&lt;&gt;"",'SlNr für Antrag §24a'!D1260,"")</f>
        <v>g</v>
      </c>
      <c r="D1264" s="70" t="str">
        <f>'SlNr für Antrag §24a'!H1260</f>
        <v>Imprägnierharz</v>
      </c>
      <c r="E1264" s="70" t="str">
        <f>'SlNr für Antrag §24a'!I1260</f>
        <v>gefährlich kontaminiert</v>
      </c>
      <c r="F1264" s="69" t="str">
        <f>IF(AND('SlNr für Antrag §24a'!S1260="x",'SlNr für Antrag §24a'!T1260="x"),'SlNr für Antrag §24a'!U1260,IF('SlNr für Antrag §24a'!S1260="x","--",IF('SlNr für Antrag §24a'!T1260="x",'SlNr für Antrag §24a'!U1260,"**")))</f>
        <v>**</v>
      </c>
      <c r="G1264" s="69" t="str">
        <f>(IF('SlNr für Antrag §24a'!AL1260&lt;&gt;"",'SlNr für Antrag §24a'!AL1260&amp;K1264,IF(K1264&lt;&gt;"",K1264,IF('SlNr für Antrag §24a'!V1260="X","?","**"))))</f>
        <v>**</v>
      </c>
      <c r="H1264" s="131"/>
      <c r="I1264" s="124"/>
      <c r="J1264" s="118">
        <f>'SlNr für Antrag §24a'!AM1260</f>
        <v>0</v>
      </c>
      <c r="K1264" s="121"/>
      <c r="L1264" s="121" t="str">
        <f>'SlNr für Antrag §24a'!AT1260</f>
        <v>Ja</v>
      </c>
      <c r="M1264" s="161" t="str">
        <f>'SlNr für Antrag §24a'!AV1260</f>
        <v>-</v>
      </c>
      <c r="N1264" s="157" t="str">
        <f>IF('SlNr für Antrag §24a'!AU1260&gt;0,"Wird auto. genehmigt!","")</f>
        <v/>
      </c>
      <c r="P1264" s="96" t="str">
        <f>'SlNr für Antrag §24a'!AP1260</f>
        <v/>
      </c>
      <c r="R1264" s="143"/>
      <c r="S1264" s="143"/>
      <c r="T1264" s="143"/>
      <c r="U1264" s="143"/>
      <c r="V1264" s="143"/>
      <c r="W1264" s="143"/>
      <c r="X1264" s="143"/>
      <c r="Y1264" s="143"/>
      <c r="Z1264" s="143"/>
      <c r="AA1264" s="143"/>
    </row>
    <row r="1265" spans="1:27" ht="22.8" x14ac:dyDescent="0.25">
      <c r="A1265" s="70">
        <f>'SlNr für Antrag §24a'!B1261</f>
        <v>57107</v>
      </c>
      <c r="B1265" s="70" t="str">
        <f>'SlNr für Antrag §24a'!C1261</f>
        <v/>
      </c>
      <c r="C1265" s="70" t="str">
        <f>IF('SlNr für Antrag §24a'!D1261&lt;&gt;"",'SlNr für Antrag §24a'!D1261,"")</f>
        <v/>
      </c>
      <c r="D1265" s="70" t="str">
        <f>'SlNr für Antrag §24a'!H1261</f>
        <v>ausgehärtete Formmassen (Duroplast)</v>
      </c>
      <c r="E1265" s="70" t="str">
        <f>'SlNr für Antrag §24a'!I1261</f>
        <v xml:space="preserve"> </v>
      </c>
      <c r="F1265" s="69" t="str">
        <f>IF(AND('SlNr für Antrag §24a'!S1261="x",'SlNr für Antrag §24a'!T1261="x"),'SlNr für Antrag §24a'!U1261,IF('SlNr für Antrag §24a'!S1261="x","--",IF('SlNr für Antrag §24a'!T1261="x",'SlNr für Antrag §24a'!U1261,"**")))</f>
        <v>--</v>
      </c>
      <c r="G1265" s="69" t="str">
        <f>(IF('SlNr für Antrag §24a'!AL1261&lt;&gt;"",'SlNr für Antrag §24a'!AL1261&amp;K1265,IF(K1265&lt;&gt;"",K1265,IF('SlNr für Antrag §24a'!V1261="X","?","**"))))</f>
        <v>**</v>
      </c>
      <c r="H1265" s="131"/>
      <c r="I1265" s="124"/>
      <c r="J1265" s="118">
        <f>'SlNr für Antrag §24a'!AM1261</f>
        <v>0</v>
      </c>
      <c r="K1265" s="121"/>
      <c r="L1265" s="121" t="str">
        <f>'SlNr für Antrag §24a'!AT1261</f>
        <v>Nein</v>
      </c>
      <c r="M1265" s="161" t="str">
        <f>'SlNr für Antrag §24a'!AV1261</f>
        <v>-</v>
      </c>
      <c r="N1265" s="157" t="str">
        <f>IF('SlNr für Antrag §24a'!AU1261&gt;0,"Wird auto. genehmigt!","")</f>
        <v/>
      </c>
      <c r="P1265" s="96" t="str">
        <f>'SlNr für Antrag §24a'!AP1261</f>
        <v>X</v>
      </c>
      <c r="R1265" s="143"/>
      <c r="S1265" s="143"/>
      <c r="T1265" s="143"/>
      <c r="U1265" s="143"/>
      <c r="V1265" s="143"/>
      <c r="W1265" s="143"/>
      <c r="X1265" s="143"/>
      <c r="Y1265" s="143"/>
      <c r="Z1265" s="143"/>
      <c r="AA1265" s="143"/>
    </row>
    <row r="1266" spans="1:27" ht="22.8" x14ac:dyDescent="0.25">
      <c r="A1266" s="70">
        <f>'SlNr für Antrag §24a'!B1262</f>
        <v>57107</v>
      </c>
      <c r="B1266" s="70" t="str">
        <f>'SlNr für Antrag §24a'!C1262</f>
        <v>77</v>
      </c>
      <c r="C1266" s="70" t="str">
        <f>IF('SlNr für Antrag §24a'!D1262&lt;&gt;"",'SlNr für Antrag §24a'!D1262,"")</f>
        <v>g</v>
      </c>
      <c r="D1266" s="70" t="str">
        <f>'SlNr für Antrag §24a'!H1262</f>
        <v>ausgehärtete Formmassen (Duroplast)</v>
      </c>
      <c r="E1266" s="70" t="str">
        <f>'SlNr für Antrag §24a'!I1262</f>
        <v>gefährlich kontaminiert</v>
      </c>
      <c r="F1266" s="69" t="str">
        <f>IF(AND('SlNr für Antrag §24a'!S1262="x",'SlNr für Antrag §24a'!T1262="x"),'SlNr für Antrag §24a'!U1262,IF('SlNr für Antrag §24a'!S1262="x","--",IF('SlNr für Antrag §24a'!T1262="x",'SlNr für Antrag §24a'!U1262,"**")))</f>
        <v>**</v>
      </c>
      <c r="G1266" s="69" t="str">
        <f>(IF('SlNr für Antrag §24a'!AL1262&lt;&gt;"",'SlNr für Antrag §24a'!AL1262&amp;K1266,IF(K1266&lt;&gt;"",K1266,IF('SlNr für Antrag §24a'!V1262="X","?","**"))))</f>
        <v>**</v>
      </c>
      <c r="H1266" s="131"/>
      <c r="I1266" s="124"/>
      <c r="J1266" s="118">
        <f>'SlNr für Antrag §24a'!AM1262</f>
        <v>0</v>
      </c>
      <c r="K1266" s="121"/>
      <c r="L1266" s="121" t="str">
        <f>'SlNr für Antrag §24a'!AT1262</f>
        <v>Ja</v>
      </c>
      <c r="M1266" s="161" t="str">
        <f>'SlNr für Antrag §24a'!AV1262</f>
        <v>-</v>
      </c>
      <c r="N1266" s="157" t="str">
        <f>IF('SlNr für Antrag §24a'!AU1262&gt;0,"Wird auto. genehmigt!","")</f>
        <v/>
      </c>
      <c r="P1266" s="96" t="str">
        <f>'SlNr für Antrag §24a'!AP1262</f>
        <v/>
      </c>
      <c r="R1266" s="143"/>
      <c r="S1266" s="143"/>
      <c r="T1266" s="143"/>
      <c r="U1266" s="143"/>
      <c r="V1266" s="143"/>
      <c r="W1266" s="143"/>
      <c r="X1266" s="143"/>
      <c r="Y1266" s="143"/>
      <c r="Z1266" s="143"/>
      <c r="AA1266" s="143"/>
    </row>
    <row r="1267" spans="1:27" x14ac:dyDescent="0.25">
      <c r="A1267" s="70">
        <f>'SlNr für Antrag §24a'!B1263</f>
        <v>57108</v>
      </c>
      <c r="B1267" s="70" t="str">
        <f>'SlNr für Antrag §24a'!C1263</f>
        <v/>
      </c>
      <c r="C1267" s="70" t="str">
        <f>IF('SlNr für Antrag §24a'!D1263&lt;&gt;"",'SlNr für Antrag §24a'!D1263,"")</f>
        <v/>
      </c>
      <c r="D1267" s="70" t="str">
        <f>'SlNr für Antrag §24a'!H1263</f>
        <v>Polystyrol, Polystyrolschaum</v>
      </c>
      <c r="E1267" s="70" t="str">
        <f>'SlNr für Antrag §24a'!I1263</f>
        <v xml:space="preserve"> </v>
      </c>
      <c r="F1267" s="69" t="str">
        <f>IF(AND('SlNr für Antrag §24a'!S1263="x",'SlNr für Antrag §24a'!T1263="x"),'SlNr für Antrag §24a'!U1263,IF('SlNr für Antrag §24a'!S1263="x","--",IF('SlNr für Antrag §24a'!T1263="x",'SlNr für Antrag §24a'!U1263,"**")))</f>
        <v>--</v>
      </c>
      <c r="G1267" s="69" t="str">
        <f>(IF('SlNr für Antrag §24a'!AL1263&lt;&gt;"",'SlNr für Antrag §24a'!AL1263&amp;K1267,IF(K1267&lt;&gt;"",K1267,IF('SlNr für Antrag §24a'!V1263="X","?","**"))))</f>
        <v>**</v>
      </c>
      <c r="H1267" s="131"/>
      <c r="I1267" s="124"/>
      <c r="J1267" s="118">
        <f>'SlNr für Antrag §24a'!AM1263</f>
        <v>0</v>
      </c>
      <c r="K1267" s="121"/>
      <c r="L1267" s="121" t="str">
        <f>'SlNr für Antrag §24a'!AT1263</f>
        <v>Nein</v>
      </c>
      <c r="M1267" s="161" t="str">
        <f>'SlNr für Antrag §24a'!AV1263</f>
        <v>Hinweis zu SN 57108: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v>
      </c>
      <c r="N1267" s="157" t="str">
        <f>IF('SlNr für Antrag §24a'!AU1263&gt;0,"Wird auto. genehmigt!","")</f>
        <v/>
      </c>
      <c r="P1267" s="96" t="str">
        <f>'SlNr für Antrag §24a'!AP1263</f>
        <v>X</v>
      </c>
      <c r="R1267" s="143"/>
      <c r="S1267" s="143"/>
      <c r="T1267" s="143"/>
      <c r="U1267" s="143"/>
      <c r="V1267" s="143"/>
      <c r="W1267" s="143"/>
      <c r="X1267" s="143"/>
      <c r="Y1267" s="143"/>
      <c r="Z1267" s="143"/>
      <c r="AA1267" s="143"/>
    </row>
    <row r="1268" spans="1:27" x14ac:dyDescent="0.25">
      <c r="A1268" s="70">
        <f>'SlNr für Antrag §24a'!B1264</f>
        <v>57108</v>
      </c>
      <c r="B1268" s="70" t="str">
        <f>'SlNr für Antrag §24a'!C1264</f>
        <v>77</v>
      </c>
      <c r="C1268" s="70" t="str">
        <f>IF('SlNr für Antrag §24a'!D1264&lt;&gt;"",'SlNr für Antrag §24a'!D1264,"")</f>
        <v>g</v>
      </c>
      <c r="D1268" s="70" t="str">
        <f>'SlNr für Antrag §24a'!H1264</f>
        <v>Polystyrol, Polystyrolschaum</v>
      </c>
      <c r="E1268" s="70" t="str">
        <f>'SlNr für Antrag §24a'!I1264</f>
        <v>gefährlich kontaminiert</v>
      </c>
      <c r="F1268" s="69" t="str">
        <f>IF(AND('SlNr für Antrag §24a'!S1264="x",'SlNr für Antrag §24a'!T1264="x"),'SlNr für Antrag §24a'!U1264,IF('SlNr für Antrag §24a'!S1264="x","--",IF('SlNr für Antrag §24a'!T1264="x",'SlNr für Antrag §24a'!U1264,"**")))</f>
        <v>**</v>
      </c>
      <c r="G1268" s="69" t="str">
        <f>(IF('SlNr für Antrag §24a'!AL1264&lt;&gt;"",'SlNr für Antrag §24a'!AL1264&amp;K1268,IF(K1268&lt;&gt;"",K1268,IF('SlNr für Antrag §24a'!V1264="X","?","**"))))</f>
        <v>**</v>
      </c>
      <c r="H1268" s="131"/>
      <c r="I1268" s="124"/>
      <c r="J1268" s="118">
        <f>'SlNr für Antrag §24a'!AM1264</f>
        <v>0</v>
      </c>
      <c r="K1268" s="121"/>
      <c r="L1268" s="121" t="str">
        <f>'SlNr für Antrag §24a'!AT1264</f>
        <v>Ja</v>
      </c>
      <c r="M1268" s="161" t="str">
        <f>'SlNr für Antrag §24a'!AV1264</f>
        <v>-</v>
      </c>
      <c r="N1268" s="157" t="str">
        <f>IF('SlNr für Antrag §24a'!AU1264&gt;0,"Wird auto. genehmigt!","")</f>
        <v/>
      </c>
      <c r="P1268" s="96" t="str">
        <f>'SlNr für Antrag §24a'!AP1264</f>
        <v/>
      </c>
      <c r="R1268" s="143"/>
      <c r="S1268" s="143"/>
      <c r="T1268" s="143"/>
      <c r="U1268" s="143"/>
      <c r="V1268" s="143"/>
      <c r="W1268" s="143"/>
      <c r="X1268" s="143"/>
      <c r="Y1268" s="143"/>
      <c r="Z1268" s="143"/>
      <c r="AA1268" s="143"/>
    </row>
    <row r="1269" spans="1:27" x14ac:dyDescent="0.25">
      <c r="A1269" s="70">
        <f>'SlNr für Antrag §24a'!B1265</f>
        <v>57109</v>
      </c>
      <c r="B1269" s="70" t="str">
        <f>'SlNr für Antrag §24a'!C1265</f>
        <v/>
      </c>
      <c r="C1269" s="70" t="str">
        <f>IF('SlNr für Antrag §24a'!D1265&lt;&gt;"",'SlNr für Antrag §24a'!D1265,"")</f>
        <v/>
      </c>
      <c r="D1269" s="70" t="str">
        <f>'SlNr für Antrag §24a'!H1265</f>
        <v>Hartpapier, Hartgewebe, Vulkanfiber</v>
      </c>
      <c r="E1269" s="70" t="str">
        <f>'SlNr für Antrag §24a'!I1265</f>
        <v xml:space="preserve"> </v>
      </c>
      <c r="F1269" s="69" t="str">
        <f>IF(AND('SlNr für Antrag §24a'!S1265="x",'SlNr für Antrag §24a'!T1265="x"),'SlNr für Antrag §24a'!U1265,IF('SlNr für Antrag §24a'!S1265="x","--",IF('SlNr für Antrag §24a'!T1265="x",'SlNr für Antrag §24a'!U1265,"**")))</f>
        <v>--</v>
      </c>
      <c r="G1269" s="69" t="str">
        <f>(IF('SlNr für Antrag §24a'!AL1265&lt;&gt;"",'SlNr für Antrag §24a'!AL1265&amp;K1269,IF(K1269&lt;&gt;"",K1269,IF('SlNr für Antrag §24a'!V1265="X","?","**"))))</f>
        <v>**</v>
      </c>
      <c r="H1269" s="131"/>
      <c r="I1269" s="124"/>
      <c r="J1269" s="118">
        <f>'SlNr für Antrag §24a'!AM1265</f>
        <v>0</v>
      </c>
      <c r="K1269" s="121"/>
      <c r="L1269" s="121" t="str">
        <f>'SlNr für Antrag §24a'!AT1265</f>
        <v>Nein</v>
      </c>
      <c r="M1269" s="161" t="str">
        <f>'SlNr für Antrag §24a'!AV1265</f>
        <v>-</v>
      </c>
      <c r="N1269" s="157" t="str">
        <f>IF('SlNr für Antrag §24a'!AU1265&gt;0,"Wird auto. genehmigt!","")</f>
        <v/>
      </c>
      <c r="P1269" s="96" t="str">
        <f>'SlNr für Antrag §24a'!AP1265</f>
        <v>X</v>
      </c>
      <c r="R1269" s="143"/>
      <c r="S1269" s="143"/>
      <c r="T1269" s="143"/>
      <c r="U1269" s="143"/>
      <c r="V1269" s="143"/>
      <c r="W1269" s="143"/>
      <c r="X1269" s="143"/>
      <c r="Y1269" s="143"/>
      <c r="Z1269" s="143"/>
      <c r="AA1269" s="143"/>
    </row>
    <row r="1270" spans="1:27" x14ac:dyDescent="0.25">
      <c r="A1270" s="70">
        <f>'SlNr für Antrag §24a'!B1266</f>
        <v>57109</v>
      </c>
      <c r="B1270" s="70" t="str">
        <f>'SlNr für Antrag §24a'!C1266</f>
        <v>77</v>
      </c>
      <c r="C1270" s="70" t="str">
        <f>IF('SlNr für Antrag §24a'!D1266&lt;&gt;"",'SlNr für Antrag §24a'!D1266,"")</f>
        <v>g</v>
      </c>
      <c r="D1270" s="70" t="str">
        <f>'SlNr für Antrag §24a'!H1266</f>
        <v>Hartpapier, Hartgewebe, Vulkanfiber</v>
      </c>
      <c r="E1270" s="70" t="str">
        <f>'SlNr für Antrag §24a'!I1266</f>
        <v>gefährlich kontaminiert</v>
      </c>
      <c r="F1270" s="69" t="str">
        <f>IF(AND('SlNr für Antrag §24a'!S1266="x",'SlNr für Antrag §24a'!T1266="x"),'SlNr für Antrag §24a'!U1266,IF('SlNr für Antrag §24a'!S1266="x","--",IF('SlNr für Antrag §24a'!T1266="x",'SlNr für Antrag §24a'!U1266,"**")))</f>
        <v>**</v>
      </c>
      <c r="G1270" s="69" t="str">
        <f>(IF('SlNr für Antrag §24a'!AL1266&lt;&gt;"",'SlNr für Antrag §24a'!AL1266&amp;K1270,IF(K1270&lt;&gt;"",K1270,IF('SlNr für Antrag §24a'!V1266="X","?","**"))))</f>
        <v>**</v>
      </c>
      <c r="H1270" s="131"/>
      <c r="I1270" s="124"/>
      <c r="J1270" s="118">
        <f>'SlNr für Antrag §24a'!AM1266</f>
        <v>0</v>
      </c>
      <c r="K1270" s="121"/>
      <c r="L1270" s="121" t="str">
        <f>'SlNr für Antrag §24a'!AT1266</f>
        <v>Ja</v>
      </c>
      <c r="M1270" s="161" t="str">
        <f>'SlNr für Antrag §24a'!AV1266</f>
        <v>-</v>
      </c>
      <c r="N1270" s="157" t="str">
        <f>IF('SlNr für Antrag §24a'!AU1266&gt;0,"Wird auto. genehmigt!","")</f>
        <v/>
      </c>
      <c r="P1270" s="96" t="str">
        <f>'SlNr für Antrag §24a'!AP1266</f>
        <v/>
      </c>
      <c r="R1270" s="143"/>
      <c r="S1270" s="143"/>
      <c r="T1270" s="143"/>
      <c r="U1270" s="143"/>
      <c r="V1270" s="143"/>
      <c r="W1270" s="143"/>
      <c r="X1270" s="143"/>
      <c r="Y1270" s="143"/>
      <c r="Z1270" s="143"/>
      <c r="AA1270" s="143"/>
    </row>
    <row r="1271" spans="1:27" x14ac:dyDescent="0.25">
      <c r="A1271" s="70">
        <f>'SlNr für Antrag §24a'!B1267</f>
        <v>57110</v>
      </c>
      <c r="B1271" s="70" t="str">
        <f>'SlNr für Antrag §24a'!C1267</f>
        <v/>
      </c>
      <c r="C1271" s="70" t="str">
        <f>IF('SlNr für Antrag §24a'!D1267&lt;&gt;"",'SlNr für Antrag §24a'!D1267,"")</f>
        <v/>
      </c>
      <c r="D1271" s="70" t="str">
        <f>'SlNr für Antrag §24a'!H1267</f>
        <v>Polyurethan, Polyurethanschaum</v>
      </c>
      <c r="E1271" s="70" t="str">
        <f>'SlNr für Antrag §24a'!I1267</f>
        <v xml:space="preserve"> </v>
      </c>
      <c r="F1271" s="69" t="str">
        <f>IF(AND('SlNr für Antrag §24a'!S1267="x",'SlNr für Antrag §24a'!T1267="x"),'SlNr für Antrag §24a'!U1267,IF('SlNr für Antrag §24a'!S1267="x","--",IF('SlNr für Antrag §24a'!T1267="x",'SlNr für Antrag §24a'!U1267,"**")))</f>
        <v>--</v>
      </c>
      <c r="G1271" s="69" t="str">
        <f>(IF('SlNr für Antrag §24a'!AL1267&lt;&gt;"",'SlNr für Antrag §24a'!AL1267&amp;K1271,IF(K1271&lt;&gt;"",K1271,IF('SlNr für Antrag §24a'!V1267="X","?","**"))))</f>
        <v>**</v>
      </c>
      <c r="H1271" s="131"/>
      <c r="I1271" s="124"/>
      <c r="J1271" s="118">
        <f>'SlNr für Antrag §24a'!AM1267</f>
        <v>0</v>
      </c>
      <c r="K1271" s="121"/>
      <c r="L1271" s="121" t="str">
        <f>'SlNr für Antrag §24a'!AT1267</f>
        <v>Nein</v>
      </c>
      <c r="M1271" s="161" t="str">
        <f>'SlNr für Antrag §24a'!AV1267</f>
        <v xml:space="preserve">Hinweis zu SN 57110: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
</v>
      </c>
      <c r="N1271" s="157" t="str">
        <f>IF('SlNr für Antrag §24a'!AU1267&gt;0,"Wird auto. genehmigt!","")</f>
        <v/>
      </c>
      <c r="P1271" s="96" t="str">
        <f>'SlNr für Antrag §24a'!AP1267</f>
        <v>X</v>
      </c>
      <c r="R1271" s="143"/>
      <c r="S1271" s="143"/>
      <c r="T1271" s="143"/>
      <c r="U1271" s="143"/>
      <c r="V1271" s="143"/>
      <c r="W1271" s="143"/>
      <c r="X1271" s="143"/>
      <c r="Y1271" s="143"/>
      <c r="Z1271" s="143"/>
      <c r="AA1271" s="143"/>
    </row>
    <row r="1272" spans="1:27" x14ac:dyDescent="0.25">
      <c r="A1272" s="70">
        <f>'SlNr für Antrag §24a'!B1268</f>
        <v>57110</v>
      </c>
      <c r="B1272" s="70" t="str">
        <f>'SlNr für Antrag §24a'!C1268</f>
        <v>77</v>
      </c>
      <c r="C1272" s="70" t="str">
        <f>IF('SlNr für Antrag §24a'!D1268&lt;&gt;"",'SlNr für Antrag §24a'!D1268,"")</f>
        <v>g</v>
      </c>
      <c r="D1272" s="70" t="str">
        <f>'SlNr für Antrag §24a'!H1268</f>
        <v>Polyurethan, Polyurethanschaum</v>
      </c>
      <c r="E1272" s="70" t="str">
        <f>'SlNr für Antrag §24a'!I1268</f>
        <v>gefährlich kontaminiert</v>
      </c>
      <c r="F1272" s="69" t="str">
        <f>IF(AND('SlNr für Antrag §24a'!S1268="x",'SlNr für Antrag §24a'!T1268="x"),'SlNr für Antrag §24a'!U1268,IF('SlNr für Antrag §24a'!S1268="x","--",IF('SlNr für Antrag §24a'!T1268="x",'SlNr für Antrag §24a'!U1268,"**")))</f>
        <v>**</v>
      </c>
      <c r="G1272" s="69" t="str">
        <f>(IF('SlNr für Antrag §24a'!AL1268&lt;&gt;"",'SlNr für Antrag §24a'!AL1268&amp;K1272,IF(K1272&lt;&gt;"",K1272,IF('SlNr für Antrag §24a'!V1268="X","?","**"))))</f>
        <v>**</v>
      </c>
      <c r="H1272" s="131"/>
      <c r="I1272" s="124"/>
      <c r="J1272" s="118">
        <f>'SlNr für Antrag §24a'!AM1268</f>
        <v>0</v>
      </c>
      <c r="K1272" s="121"/>
      <c r="L1272" s="121" t="str">
        <f>'SlNr für Antrag §24a'!AT1268</f>
        <v>Ja</v>
      </c>
      <c r="M1272" s="161" t="str">
        <f>'SlNr für Antrag §24a'!AV1268</f>
        <v>-</v>
      </c>
      <c r="N1272" s="157" t="str">
        <f>IF('SlNr für Antrag §24a'!AU1268&gt;0,"Wird auto. genehmigt!","")</f>
        <v/>
      </c>
      <c r="P1272" s="96" t="str">
        <f>'SlNr für Antrag §24a'!AP1268</f>
        <v/>
      </c>
      <c r="R1272" s="143"/>
      <c r="S1272" s="143"/>
      <c r="T1272" s="143"/>
      <c r="U1272" s="143"/>
      <c r="V1272" s="143"/>
      <c r="W1272" s="143"/>
      <c r="X1272" s="143"/>
      <c r="Y1272" s="143"/>
      <c r="Z1272" s="143"/>
      <c r="AA1272" s="143"/>
    </row>
    <row r="1273" spans="1:27" x14ac:dyDescent="0.25">
      <c r="A1273" s="70">
        <f>'SlNr für Antrag §24a'!B1269</f>
        <v>57111</v>
      </c>
      <c r="B1273" s="70" t="str">
        <f>'SlNr für Antrag §24a'!C1269</f>
        <v/>
      </c>
      <c r="C1273" s="70" t="str">
        <f>IF('SlNr für Antrag §24a'!D1269&lt;&gt;"",'SlNr für Antrag §24a'!D1269,"")</f>
        <v/>
      </c>
      <c r="D1273" s="70" t="str">
        <f>'SlNr für Antrag §24a'!H1269</f>
        <v>Polyamid</v>
      </c>
      <c r="E1273" s="70" t="str">
        <f>'SlNr für Antrag §24a'!I1269</f>
        <v xml:space="preserve"> </v>
      </c>
      <c r="F1273" s="69" t="str">
        <f>IF(AND('SlNr für Antrag §24a'!S1269="x",'SlNr für Antrag §24a'!T1269="x"),'SlNr für Antrag §24a'!U1269,IF('SlNr für Antrag §24a'!S1269="x","--",IF('SlNr für Antrag §24a'!T1269="x",'SlNr für Antrag §24a'!U1269,"**")))</f>
        <v>--</v>
      </c>
      <c r="G1273" s="69" t="str">
        <f>(IF('SlNr für Antrag §24a'!AL1269&lt;&gt;"",'SlNr für Antrag §24a'!AL1269&amp;K1273,IF(K1273&lt;&gt;"",K1273,IF('SlNr für Antrag §24a'!V1269="X","?","**"))))</f>
        <v>**</v>
      </c>
      <c r="H1273" s="131"/>
      <c r="I1273" s="124"/>
      <c r="J1273" s="118">
        <f>'SlNr für Antrag §24a'!AM1269</f>
        <v>0</v>
      </c>
      <c r="K1273" s="121"/>
      <c r="L1273" s="121" t="str">
        <f>'SlNr für Antrag §24a'!AT1269</f>
        <v>Nein</v>
      </c>
      <c r="M1273" s="161" t="str">
        <f>'SlNr für Antrag §24a'!AV1269</f>
        <v>-</v>
      </c>
      <c r="N1273" s="157" t="str">
        <f>IF('SlNr für Antrag §24a'!AU1269&gt;0,"Wird auto. genehmigt!","")</f>
        <v/>
      </c>
      <c r="P1273" s="96" t="str">
        <f>'SlNr für Antrag §24a'!AP1269</f>
        <v>X</v>
      </c>
      <c r="R1273" s="143"/>
      <c r="S1273" s="143"/>
      <c r="T1273" s="143"/>
      <c r="U1273" s="143"/>
      <c r="V1273" s="143"/>
      <c r="W1273" s="143"/>
      <c r="X1273" s="143"/>
      <c r="Y1273" s="143"/>
      <c r="Z1273" s="143"/>
      <c r="AA1273" s="143"/>
    </row>
    <row r="1274" spans="1:27" x14ac:dyDescent="0.25">
      <c r="A1274" s="70">
        <f>'SlNr für Antrag §24a'!B1270</f>
        <v>57111</v>
      </c>
      <c r="B1274" s="70" t="str">
        <f>'SlNr für Antrag §24a'!C1270</f>
        <v>77</v>
      </c>
      <c r="C1274" s="70" t="str">
        <f>IF('SlNr für Antrag §24a'!D1270&lt;&gt;"",'SlNr für Antrag §24a'!D1270,"")</f>
        <v>g</v>
      </c>
      <c r="D1274" s="70" t="str">
        <f>'SlNr für Antrag §24a'!H1270</f>
        <v>Polyamid</v>
      </c>
      <c r="E1274" s="70" t="str">
        <f>'SlNr für Antrag §24a'!I1270</f>
        <v>gefährlich kontaminiert</v>
      </c>
      <c r="F1274" s="69" t="str">
        <f>IF(AND('SlNr für Antrag §24a'!S1270="x",'SlNr für Antrag §24a'!T1270="x"),'SlNr für Antrag §24a'!U1270,IF('SlNr für Antrag §24a'!S1270="x","--",IF('SlNr für Antrag §24a'!T1270="x",'SlNr für Antrag §24a'!U1270,"**")))</f>
        <v>**</v>
      </c>
      <c r="G1274" s="69" t="str">
        <f>(IF('SlNr für Antrag §24a'!AL1270&lt;&gt;"",'SlNr für Antrag §24a'!AL1270&amp;K1274,IF(K1274&lt;&gt;"",K1274,IF('SlNr für Antrag §24a'!V1270="X","?","**"))))</f>
        <v>**</v>
      </c>
      <c r="H1274" s="131"/>
      <c r="I1274" s="124"/>
      <c r="J1274" s="118">
        <f>'SlNr für Antrag §24a'!AM1270</f>
        <v>0</v>
      </c>
      <c r="K1274" s="121"/>
      <c r="L1274" s="121" t="str">
        <f>'SlNr für Antrag §24a'!AT1270</f>
        <v>Ja</v>
      </c>
      <c r="M1274" s="161" t="str">
        <f>'SlNr für Antrag §24a'!AV1270</f>
        <v>-</v>
      </c>
      <c r="N1274" s="157" t="str">
        <f>IF('SlNr für Antrag §24a'!AU1270&gt;0,"Wird auto. genehmigt!","")</f>
        <v/>
      </c>
      <c r="P1274" s="96" t="str">
        <f>'SlNr für Antrag §24a'!AP1270</f>
        <v/>
      </c>
      <c r="R1274" s="143"/>
      <c r="S1274" s="143"/>
      <c r="T1274" s="143"/>
      <c r="U1274" s="143"/>
      <c r="V1274" s="143"/>
      <c r="W1274" s="143"/>
      <c r="X1274" s="143"/>
      <c r="Y1274" s="143"/>
      <c r="Z1274" s="143"/>
      <c r="AA1274" s="143"/>
    </row>
    <row r="1275" spans="1:27" ht="22.8" x14ac:dyDescent="0.25">
      <c r="A1275" s="70">
        <f>'SlNr für Antrag §24a'!B1271</f>
        <v>57112</v>
      </c>
      <c r="B1275" s="70" t="str">
        <f>'SlNr für Antrag §24a'!C1271</f>
        <v/>
      </c>
      <c r="C1275" s="70" t="str">
        <f>IF('SlNr für Antrag §24a'!D1271&lt;&gt;"",'SlNr für Antrag §24a'!D1271,"")</f>
        <v/>
      </c>
      <c r="D1275" s="70" t="str">
        <f>'SlNr für Antrag §24a'!H1271</f>
        <v>Hartschaum (ausgenommen solcher auf PVC-Basis)</v>
      </c>
      <c r="E1275" s="70" t="str">
        <f>'SlNr für Antrag §24a'!I1271</f>
        <v xml:space="preserve"> </v>
      </c>
      <c r="F1275" s="69" t="str">
        <f>IF(AND('SlNr für Antrag §24a'!S1271="x",'SlNr für Antrag §24a'!T1271="x"),'SlNr für Antrag §24a'!U1271,IF('SlNr für Antrag §24a'!S1271="x","--",IF('SlNr für Antrag §24a'!T1271="x",'SlNr für Antrag §24a'!U1271,"**")))</f>
        <v>--</v>
      </c>
      <c r="G1275" s="69" t="str">
        <f>(IF('SlNr für Antrag §24a'!AL1271&lt;&gt;"",'SlNr für Antrag §24a'!AL1271&amp;K1275,IF(K1275&lt;&gt;"",K1275,IF('SlNr für Antrag §24a'!V1271="X","?","**"))))</f>
        <v>**</v>
      </c>
      <c r="H1275" s="131"/>
      <c r="I1275" s="124"/>
      <c r="J1275" s="118">
        <f>'SlNr für Antrag §24a'!AM1271</f>
        <v>0</v>
      </c>
      <c r="K1275" s="121"/>
      <c r="L1275" s="121" t="str">
        <f>'SlNr für Antrag §24a'!AT1271</f>
        <v>Nein</v>
      </c>
      <c r="M1275" s="161" t="str">
        <f>'SlNr für Antrag §24a'!AV1271</f>
        <v>Hinweis zu SN 57112: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v>
      </c>
      <c r="N1275" s="157" t="str">
        <f>IF('SlNr für Antrag §24a'!AU1271&gt;0,"Wird auto. genehmigt!","")</f>
        <v/>
      </c>
      <c r="P1275" s="96" t="str">
        <f>'SlNr für Antrag §24a'!AP1271</f>
        <v>X</v>
      </c>
      <c r="R1275" s="143"/>
      <c r="S1275" s="143"/>
      <c r="T1275" s="143"/>
      <c r="U1275" s="143"/>
      <c r="V1275" s="143"/>
      <c r="W1275" s="143"/>
      <c r="X1275" s="143"/>
      <c r="Y1275" s="143"/>
      <c r="Z1275" s="143"/>
      <c r="AA1275" s="143"/>
    </row>
    <row r="1276" spans="1:27" ht="22.8" x14ac:dyDescent="0.25">
      <c r="A1276" s="70">
        <f>'SlNr für Antrag §24a'!B1272</f>
        <v>57112</v>
      </c>
      <c r="B1276" s="70" t="str">
        <f>'SlNr für Antrag §24a'!C1272</f>
        <v>77</v>
      </c>
      <c r="C1276" s="70" t="str">
        <f>IF('SlNr für Antrag §24a'!D1272&lt;&gt;"",'SlNr für Antrag §24a'!D1272,"")</f>
        <v>g</v>
      </c>
      <c r="D1276" s="70" t="str">
        <f>'SlNr für Antrag §24a'!H1272</f>
        <v>Hartschaum (ausgenommen solcher auf PVC-Basis)</v>
      </c>
      <c r="E1276" s="70" t="str">
        <f>'SlNr für Antrag §24a'!I1272</f>
        <v>gefährlich kontaminiert</v>
      </c>
      <c r="F1276" s="69" t="str">
        <f>IF(AND('SlNr für Antrag §24a'!S1272="x",'SlNr für Antrag §24a'!T1272="x"),'SlNr für Antrag §24a'!U1272,IF('SlNr für Antrag §24a'!S1272="x","--",IF('SlNr für Antrag §24a'!T1272="x",'SlNr für Antrag §24a'!U1272,"**")))</f>
        <v>**</v>
      </c>
      <c r="G1276" s="69" t="str">
        <f>(IF('SlNr für Antrag §24a'!AL1272&lt;&gt;"",'SlNr für Antrag §24a'!AL1272&amp;K1276,IF(K1276&lt;&gt;"",K1276,IF('SlNr für Antrag §24a'!V1272="X","?","**"))))</f>
        <v>**</v>
      </c>
      <c r="H1276" s="131"/>
      <c r="I1276" s="124"/>
      <c r="J1276" s="118">
        <f>'SlNr für Antrag §24a'!AM1272</f>
        <v>0</v>
      </c>
      <c r="K1276" s="121"/>
      <c r="L1276" s="121" t="str">
        <f>'SlNr für Antrag §24a'!AT1272</f>
        <v>Ja</v>
      </c>
      <c r="M1276" s="161" t="str">
        <f>'SlNr für Antrag §24a'!AV1272</f>
        <v>-</v>
      </c>
      <c r="N1276" s="157" t="str">
        <f>IF('SlNr für Antrag §24a'!AU1272&gt;0,"Wird auto. genehmigt!","")</f>
        <v/>
      </c>
      <c r="P1276" s="96" t="str">
        <f>'SlNr für Antrag §24a'!AP1272</f>
        <v/>
      </c>
      <c r="R1276" s="143"/>
      <c r="S1276" s="143"/>
      <c r="T1276" s="143"/>
      <c r="U1276" s="143"/>
      <c r="V1276" s="143"/>
      <c r="W1276" s="143"/>
      <c r="X1276" s="143"/>
      <c r="Y1276" s="143"/>
      <c r="Z1276" s="143"/>
      <c r="AA1276" s="143"/>
    </row>
    <row r="1277" spans="1:27" x14ac:dyDescent="0.25">
      <c r="A1277" s="70">
        <f>'SlNr für Antrag §24a'!B1273</f>
        <v>57113</v>
      </c>
      <c r="B1277" s="70" t="str">
        <f>'SlNr für Antrag §24a'!C1273</f>
        <v/>
      </c>
      <c r="C1277" s="70" t="str">
        <f>IF('SlNr für Antrag §24a'!D1273&lt;&gt;"",'SlNr für Antrag §24a'!D1273,"")</f>
        <v/>
      </c>
      <c r="D1277" s="70" t="str">
        <f>'SlNr für Antrag §24a'!H1273</f>
        <v>Kunstdarmabfälle</v>
      </c>
      <c r="E1277" s="70" t="str">
        <f>'SlNr für Antrag §24a'!I1273</f>
        <v xml:space="preserve"> </v>
      </c>
      <c r="F1277" s="69" t="str">
        <f>IF(AND('SlNr für Antrag §24a'!S1273="x",'SlNr für Antrag §24a'!T1273="x"),'SlNr für Antrag §24a'!U1273,IF('SlNr für Antrag §24a'!S1273="x","--",IF('SlNr für Antrag §24a'!T1273="x",'SlNr für Antrag §24a'!U1273,"**")))</f>
        <v>--</v>
      </c>
      <c r="G1277" s="69" t="str">
        <f>(IF('SlNr für Antrag §24a'!AL1273&lt;&gt;"",'SlNr für Antrag §24a'!AL1273&amp;K1277,IF(K1277&lt;&gt;"",K1277,IF('SlNr für Antrag §24a'!V1273="X","?","**"))))</f>
        <v>**</v>
      </c>
      <c r="H1277" s="131"/>
      <c r="I1277" s="124"/>
      <c r="J1277" s="118">
        <f>'SlNr für Antrag §24a'!AM1273</f>
        <v>0</v>
      </c>
      <c r="K1277" s="121"/>
      <c r="L1277" s="121" t="str">
        <f>'SlNr für Antrag §24a'!AT1273</f>
        <v>Nein</v>
      </c>
      <c r="M1277" s="161" t="str">
        <f>'SlNr für Antrag §24a'!AV1273</f>
        <v>-</v>
      </c>
      <c r="N1277" s="157" t="str">
        <f>IF('SlNr für Antrag §24a'!AU1273&gt;0,"Wird auto. genehmigt!","")</f>
        <v/>
      </c>
      <c r="P1277" s="96" t="str">
        <f>'SlNr für Antrag §24a'!AP1273</f>
        <v>X</v>
      </c>
      <c r="R1277" s="143"/>
      <c r="S1277" s="143"/>
      <c r="T1277" s="143"/>
      <c r="U1277" s="143"/>
      <c r="V1277" s="143"/>
      <c r="W1277" s="143"/>
      <c r="X1277" s="143"/>
      <c r="Y1277" s="143"/>
      <c r="Z1277" s="143"/>
      <c r="AA1277" s="143"/>
    </row>
    <row r="1278" spans="1:27" x14ac:dyDescent="0.25">
      <c r="A1278" s="70">
        <f>'SlNr für Antrag §24a'!B1274</f>
        <v>57113</v>
      </c>
      <c r="B1278" s="70" t="str">
        <f>'SlNr für Antrag §24a'!C1274</f>
        <v>77</v>
      </c>
      <c r="C1278" s="70" t="str">
        <f>IF('SlNr für Antrag §24a'!D1274&lt;&gt;"",'SlNr für Antrag §24a'!D1274,"")</f>
        <v>g</v>
      </c>
      <c r="D1278" s="70" t="str">
        <f>'SlNr für Antrag §24a'!H1274</f>
        <v>Kunstdarmabfälle</v>
      </c>
      <c r="E1278" s="70" t="str">
        <f>'SlNr für Antrag §24a'!I1274</f>
        <v>gefährlich kontaminiert</v>
      </c>
      <c r="F1278" s="69" t="str">
        <f>IF(AND('SlNr für Antrag §24a'!S1274="x",'SlNr für Antrag §24a'!T1274="x"),'SlNr für Antrag §24a'!U1274,IF('SlNr für Antrag §24a'!S1274="x","--",IF('SlNr für Antrag §24a'!T1274="x",'SlNr für Antrag §24a'!U1274,"**")))</f>
        <v>**</v>
      </c>
      <c r="G1278" s="69" t="str">
        <f>(IF('SlNr für Antrag §24a'!AL1274&lt;&gt;"",'SlNr für Antrag §24a'!AL1274&amp;K1278,IF(K1278&lt;&gt;"",K1278,IF('SlNr für Antrag §24a'!V1274="X","?","**"))))</f>
        <v>**</v>
      </c>
      <c r="H1278" s="131"/>
      <c r="I1278" s="124"/>
      <c r="J1278" s="118">
        <f>'SlNr für Antrag §24a'!AM1274</f>
        <v>0</v>
      </c>
      <c r="K1278" s="121"/>
      <c r="L1278" s="121" t="str">
        <f>'SlNr für Antrag §24a'!AT1274</f>
        <v>Ja</v>
      </c>
      <c r="M1278" s="161" t="str">
        <f>'SlNr für Antrag §24a'!AV1274</f>
        <v>-</v>
      </c>
      <c r="N1278" s="157" t="str">
        <f>IF('SlNr für Antrag §24a'!AU1274&gt;0,"Wird auto. genehmigt!","")</f>
        <v/>
      </c>
      <c r="P1278" s="96" t="str">
        <f>'SlNr für Antrag §24a'!AP1274</f>
        <v/>
      </c>
      <c r="R1278" s="143"/>
      <c r="S1278" s="143"/>
      <c r="T1278" s="143"/>
      <c r="U1278" s="143"/>
      <c r="V1278" s="143"/>
      <c r="W1278" s="143"/>
      <c r="X1278" s="143"/>
      <c r="Y1278" s="143"/>
      <c r="Z1278" s="143"/>
      <c r="AA1278" s="143"/>
    </row>
    <row r="1279" spans="1:27" ht="22.8" x14ac:dyDescent="0.25">
      <c r="A1279" s="70">
        <f>'SlNr für Antrag §24a'!B1275</f>
        <v>57115</v>
      </c>
      <c r="B1279" s="70" t="str">
        <f>'SlNr für Antrag §24a'!C1275</f>
        <v/>
      </c>
      <c r="C1279" s="70" t="str">
        <f>IF('SlNr für Antrag §24a'!D1275&lt;&gt;"",'SlNr für Antrag §24a'!D1275,"")</f>
        <v/>
      </c>
      <c r="D1279" s="70" t="str">
        <f>'SlNr für Antrag §24a'!H1275</f>
        <v>Film- und Celluloidabfälle, Röntgenfilme</v>
      </c>
      <c r="E1279" s="70" t="str">
        <f>'SlNr für Antrag §24a'!I1275</f>
        <v xml:space="preserve"> </v>
      </c>
      <c r="F1279" s="69" t="str">
        <f>IF(AND('SlNr für Antrag §24a'!S1275="x",'SlNr für Antrag §24a'!T1275="x"),'SlNr für Antrag §24a'!U1275,IF('SlNr für Antrag §24a'!S1275="x","--",IF('SlNr für Antrag §24a'!T1275="x",'SlNr für Antrag §24a'!U1275,"**")))</f>
        <v>--</v>
      </c>
      <c r="G1279" s="69" t="str">
        <f>(IF('SlNr für Antrag §24a'!AL1275&lt;&gt;"",'SlNr für Antrag §24a'!AL1275&amp;K1279,IF(K1279&lt;&gt;"",K1279,IF('SlNr für Antrag §24a'!V1275="X","?","**"))))</f>
        <v>**</v>
      </c>
      <c r="H1279" s="131"/>
      <c r="I1279" s="124"/>
      <c r="J1279" s="118">
        <f>'SlNr für Antrag §24a'!AM1275</f>
        <v>0</v>
      </c>
      <c r="K1279" s="121"/>
      <c r="L1279" s="121" t="str">
        <f>'SlNr für Antrag §24a'!AT1275</f>
        <v>Nein</v>
      </c>
      <c r="M1279" s="161" t="str">
        <f>'SlNr für Antrag §24a'!AV1275</f>
        <v>-</v>
      </c>
      <c r="N1279" s="157" t="str">
        <f>IF('SlNr für Antrag §24a'!AU1275&gt;0,"Wird auto. genehmigt!","")</f>
        <v/>
      </c>
      <c r="P1279" s="96" t="str">
        <f>'SlNr für Antrag §24a'!AP1275</f>
        <v>X</v>
      </c>
      <c r="R1279" s="143"/>
      <c r="S1279" s="143"/>
      <c r="T1279" s="143"/>
      <c r="U1279" s="143"/>
      <c r="V1279" s="143"/>
      <c r="W1279" s="143"/>
      <c r="X1279" s="143"/>
      <c r="Y1279" s="143"/>
      <c r="Z1279" s="143"/>
      <c r="AA1279" s="143"/>
    </row>
    <row r="1280" spans="1:27" ht="22.8" x14ac:dyDescent="0.25">
      <c r="A1280" s="70">
        <f>'SlNr für Antrag §24a'!B1276</f>
        <v>57115</v>
      </c>
      <c r="B1280" s="70" t="str">
        <f>'SlNr für Antrag §24a'!C1276</f>
        <v>77</v>
      </c>
      <c r="C1280" s="70" t="str">
        <f>IF('SlNr für Antrag §24a'!D1276&lt;&gt;"",'SlNr für Antrag §24a'!D1276,"")</f>
        <v>g</v>
      </c>
      <c r="D1280" s="70" t="str">
        <f>'SlNr für Antrag §24a'!H1276</f>
        <v>Film- und Celluloidabfälle, Röntgenfilme</v>
      </c>
      <c r="E1280" s="70" t="str">
        <f>'SlNr für Antrag §24a'!I1276</f>
        <v>gefährlich kontaminiert</v>
      </c>
      <c r="F1280" s="69" t="str">
        <f>IF(AND('SlNr für Antrag §24a'!S1276="x",'SlNr für Antrag §24a'!T1276="x"),'SlNr für Antrag §24a'!U1276,IF('SlNr für Antrag §24a'!S1276="x","--",IF('SlNr für Antrag §24a'!T1276="x",'SlNr für Antrag §24a'!U1276,"**")))</f>
        <v>**</v>
      </c>
      <c r="G1280" s="69" t="str">
        <f>(IF('SlNr für Antrag §24a'!AL1276&lt;&gt;"",'SlNr für Antrag §24a'!AL1276&amp;K1280,IF(K1280&lt;&gt;"",K1280,IF('SlNr für Antrag §24a'!V1276="X","?","**"))))</f>
        <v>**</v>
      </c>
      <c r="H1280" s="131"/>
      <c r="I1280" s="124"/>
      <c r="J1280" s="118">
        <f>'SlNr für Antrag §24a'!AM1276</f>
        <v>0</v>
      </c>
      <c r="K1280" s="121"/>
      <c r="L1280" s="121" t="str">
        <f>'SlNr für Antrag §24a'!AT1276</f>
        <v>Ja</v>
      </c>
      <c r="M1280" s="161" t="str">
        <f>'SlNr für Antrag §24a'!AV1276</f>
        <v>-</v>
      </c>
      <c r="N1280" s="157" t="str">
        <f>IF('SlNr für Antrag §24a'!AU1276&gt;0,"Wird auto. genehmigt!","")</f>
        <v/>
      </c>
      <c r="P1280" s="96" t="str">
        <f>'SlNr für Antrag §24a'!AP1276</f>
        <v/>
      </c>
      <c r="R1280" s="143"/>
      <c r="S1280" s="143"/>
      <c r="T1280" s="143"/>
      <c r="U1280" s="143"/>
      <c r="V1280" s="143"/>
      <c r="W1280" s="143"/>
      <c r="X1280" s="143"/>
      <c r="Y1280" s="143"/>
      <c r="Z1280" s="143"/>
      <c r="AA1280" s="143"/>
    </row>
    <row r="1281" spans="1:27" ht="22.8" x14ac:dyDescent="0.25">
      <c r="A1281" s="70">
        <f>'SlNr für Antrag §24a'!B1277</f>
        <v>57116</v>
      </c>
      <c r="B1281" s="70" t="str">
        <f>'SlNr für Antrag §24a'!C1277</f>
        <v/>
      </c>
      <c r="C1281" s="70" t="str">
        <f>IF('SlNr für Antrag §24a'!D1277&lt;&gt;"",'SlNr für Antrag §24a'!D1277,"")</f>
        <v/>
      </c>
      <c r="D1281" s="70" t="str">
        <f>'SlNr für Antrag §24a'!H1277</f>
        <v>PVC-Abfälle und Schäume auf PVC-Basis</v>
      </c>
      <c r="E1281" s="70" t="str">
        <f>'SlNr für Antrag §24a'!I1277</f>
        <v xml:space="preserve"> </v>
      </c>
      <c r="F1281" s="69" t="str">
        <f>IF(AND('SlNr für Antrag §24a'!S1277="x",'SlNr für Antrag §24a'!T1277="x"),'SlNr für Antrag §24a'!U1277,IF('SlNr für Antrag §24a'!S1277="x","--",IF('SlNr für Antrag §24a'!T1277="x",'SlNr für Antrag §24a'!U1277,"**")))</f>
        <v>--</v>
      </c>
      <c r="G1281" s="69" t="str">
        <f>(IF('SlNr für Antrag §24a'!AL1277&lt;&gt;"",'SlNr für Antrag §24a'!AL1277&amp;K1281,IF(K1281&lt;&gt;"",K1281,IF('SlNr für Antrag §24a'!V1277="X","?","**"))))</f>
        <v>**</v>
      </c>
      <c r="H1281" s="131"/>
      <c r="I1281" s="124"/>
      <c r="J1281" s="118">
        <f>'SlNr für Antrag §24a'!AM1277</f>
        <v>0</v>
      </c>
      <c r="K1281" s="121"/>
      <c r="L1281" s="121" t="str">
        <f>'SlNr für Antrag §24a'!AT1277</f>
        <v>Nein</v>
      </c>
      <c r="M1281" s="161" t="str">
        <f>'SlNr für Antrag §24a'!AV1277</f>
        <v>Hinweis zu SN 57116:
Kabelmäntel und Isoliermaterialien aus der Aufbereitung von Altkabeln können  reproduktionstoxische Phthalate (z.B. DEHP) als Weichmacher enthalten und sind in der Regelvermutung aufgrund des Massenanteiles der Phthalate als gefährlicher Abfall einzustufen. Solche Abfälle sind der SN 57116-77 g zuzuordnen.</v>
      </c>
      <c r="N1281" s="157" t="str">
        <f>IF('SlNr für Antrag §24a'!AU1277&gt;0,"Wird auto. genehmigt!","")</f>
        <v/>
      </c>
      <c r="P1281" s="96" t="str">
        <f>'SlNr für Antrag §24a'!AP1277</f>
        <v>X</v>
      </c>
      <c r="R1281" s="143"/>
      <c r="S1281" s="143"/>
      <c r="T1281" s="143"/>
      <c r="U1281" s="143"/>
      <c r="V1281" s="143"/>
      <c r="W1281" s="143"/>
      <c r="X1281" s="143"/>
      <c r="Y1281" s="143"/>
      <c r="Z1281" s="143"/>
      <c r="AA1281" s="143"/>
    </row>
    <row r="1282" spans="1:27" ht="22.8" x14ac:dyDescent="0.25">
      <c r="A1282" s="70">
        <f>'SlNr für Antrag §24a'!B1278</f>
        <v>57116</v>
      </c>
      <c r="B1282" s="70" t="str">
        <f>'SlNr für Antrag §24a'!C1278</f>
        <v>77</v>
      </c>
      <c r="C1282" s="70" t="str">
        <f>IF('SlNr für Antrag §24a'!D1278&lt;&gt;"",'SlNr für Antrag §24a'!D1278,"")</f>
        <v>g</v>
      </c>
      <c r="D1282" s="70" t="str">
        <f>'SlNr für Antrag §24a'!H1278</f>
        <v>PVC-Abfälle und Schäume auf PVC-Basis</v>
      </c>
      <c r="E1282" s="70" t="str">
        <f>'SlNr für Antrag §24a'!I1278</f>
        <v>gefährlich kontaminiert</v>
      </c>
      <c r="F1282" s="69" t="str">
        <f>IF(AND('SlNr für Antrag §24a'!S1278="x",'SlNr für Antrag §24a'!T1278="x"),'SlNr für Antrag §24a'!U1278,IF('SlNr für Antrag §24a'!S1278="x","--",IF('SlNr für Antrag §24a'!T1278="x",'SlNr für Antrag §24a'!U1278,"**")))</f>
        <v>**</v>
      </c>
      <c r="G1282" s="69" t="str">
        <f>(IF('SlNr für Antrag §24a'!AL1278&lt;&gt;"",'SlNr für Antrag §24a'!AL1278&amp;K1282,IF(K1282&lt;&gt;"",K1282,IF('SlNr für Antrag §24a'!V1278="X","?","**"))))</f>
        <v>**</v>
      </c>
      <c r="H1282" s="131"/>
      <c r="I1282" s="124"/>
      <c r="J1282" s="118">
        <f>'SlNr für Antrag §24a'!AM1278</f>
        <v>0</v>
      </c>
      <c r="K1282" s="121"/>
      <c r="L1282" s="121" t="str">
        <f>'SlNr für Antrag §24a'!AT1278</f>
        <v>Ja</v>
      </c>
      <c r="M1282" s="161" t="str">
        <f>'SlNr für Antrag §24a'!AV1278</f>
        <v>-</v>
      </c>
      <c r="N1282" s="157" t="str">
        <f>IF('SlNr für Antrag §24a'!AU1278&gt;0,"Wird auto. genehmigt!","")</f>
        <v/>
      </c>
      <c r="P1282" s="96" t="str">
        <f>'SlNr für Antrag §24a'!AP1278</f>
        <v/>
      </c>
      <c r="R1282" s="143"/>
      <c r="S1282" s="143"/>
      <c r="T1282" s="143"/>
      <c r="U1282" s="143"/>
      <c r="V1282" s="143"/>
      <c r="W1282" s="143"/>
      <c r="X1282" s="143"/>
      <c r="Y1282" s="143"/>
      <c r="Z1282" s="143"/>
      <c r="AA1282" s="143"/>
    </row>
    <row r="1283" spans="1:27" ht="22.8" x14ac:dyDescent="0.25">
      <c r="A1283" s="70">
        <f>'SlNr für Antrag §24a'!B1279</f>
        <v>57117</v>
      </c>
      <c r="B1283" s="70" t="str">
        <f>'SlNr für Antrag §24a'!C1279</f>
        <v/>
      </c>
      <c r="C1283" s="70" t="str">
        <f>IF('SlNr für Antrag §24a'!D1279&lt;&gt;"",'SlNr für Antrag §24a'!D1279,"")</f>
        <v/>
      </c>
      <c r="D1283" s="70" t="str">
        <f>'SlNr für Antrag §24a'!H1279</f>
        <v>Kunstglas-, Polyacrylat- und Polycarbonatabfälle</v>
      </c>
      <c r="E1283" s="70" t="str">
        <f>'SlNr für Antrag §24a'!I1279</f>
        <v xml:space="preserve"> </v>
      </c>
      <c r="F1283" s="69" t="str">
        <f>IF(AND('SlNr für Antrag §24a'!S1279="x",'SlNr für Antrag §24a'!T1279="x"),'SlNr für Antrag §24a'!U1279,IF('SlNr für Antrag §24a'!S1279="x","--",IF('SlNr für Antrag §24a'!T1279="x",'SlNr für Antrag §24a'!U1279,"**")))</f>
        <v>--</v>
      </c>
      <c r="G1283" s="69" t="str">
        <f>(IF('SlNr für Antrag §24a'!AL1279&lt;&gt;"",'SlNr für Antrag §24a'!AL1279&amp;K1283,IF(K1283&lt;&gt;"",K1283,IF('SlNr für Antrag §24a'!V1279="X","?","**"))))</f>
        <v>**</v>
      </c>
      <c r="H1283" s="131"/>
      <c r="I1283" s="124"/>
      <c r="J1283" s="118">
        <f>'SlNr für Antrag §24a'!AM1279</f>
        <v>0</v>
      </c>
      <c r="K1283" s="121"/>
      <c r="L1283" s="121" t="str">
        <f>'SlNr für Antrag §24a'!AT1279</f>
        <v>Nein</v>
      </c>
      <c r="M1283" s="161" t="str">
        <f>'SlNr für Antrag §24a'!AV1279</f>
        <v>-</v>
      </c>
      <c r="N1283" s="157" t="str">
        <f>IF('SlNr für Antrag §24a'!AU1279&gt;0,"Wird auto. genehmigt!","")</f>
        <v/>
      </c>
      <c r="P1283" s="96" t="str">
        <f>'SlNr für Antrag §24a'!AP1279</f>
        <v>X</v>
      </c>
      <c r="R1283" s="143"/>
      <c r="S1283" s="143"/>
      <c r="T1283" s="143"/>
      <c r="U1283" s="143"/>
      <c r="V1283" s="143"/>
      <c r="W1283" s="143"/>
      <c r="X1283" s="143"/>
      <c r="Y1283" s="143"/>
      <c r="Z1283" s="143"/>
      <c r="AA1283" s="143"/>
    </row>
    <row r="1284" spans="1:27" ht="22.8" x14ac:dyDescent="0.25">
      <c r="A1284" s="70">
        <f>'SlNr für Antrag §24a'!B1280</f>
        <v>57117</v>
      </c>
      <c r="B1284" s="70" t="str">
        <f>'SlNr für Antrag §24a'!C1280</f>
        <v>77</v>
      </c>
      <c r="C1284" s="70" t="str">
        <f>IF('SlNr für Antrag §24a'!D1280&lt;&gt;"",'SlNr für Antrag §24a'!D1280,"")</f>
        <v>g</v>
      </c>
      <c r="D1284" s="70" t="str">
        <f>'SlNr für Antrag §24a'!H1280</f>
        <v>Kunstglas-, Polyacrylat- und Polycarbonatabfälle</v>
      </c>
      <c r="E1284" s="70" t="str">
        <f>'SlNr für Antrag §24a'!I1280</f>
        <v>gefährlich kontaminiert</v>
      </c>
      <c r="F1284" s="69" t="str">
        <f>IF(AND('SlNr für Antrag §24a'!S1280="x",'SlNr für Antrag §24a'!T1280="x"),'SlNr für Antrag §24a'!U1280,IF('SlNr für Antrag §24a'!S1280="x","--",IF('SlNr für Antrag §24a'!T1280="x",'SlNr für Antrag §24a'!U1280,"**")))</f>
        <v>**</v>
      </c>
      <c r="G1284" s="69" t="str">
        <f>(IF('SlNr für Antrag §24a'!AL1280&lt;&gt;"",'SlNr für Antrag §24a'!AL1280&amp;K1284,IF(K1284&lt;&gt;"",K1284,IF('SlNr für Antrag §24a'!V1280="X","?","**"))))</f>
        <v>**</v>
      </c>
      <c r="H1284" s="131"/>
      <c r="I1284" s="124"/>
      <c r="J1284" s="118">
        <f>'SlNr für Antrag §24a'!AM1280</f>
        <v>0</v>
      </c>
      <c r="K1284" s="121"/>
      <c r="L1284" s="121" t="str">
        <f>'SlNr für Antrag §24a'!AT1280</f>
        <v>Ja</v>
      </c>
      <c r="M1284" s="161" t="str">
        <f>'SlNr für Antrag §24a'!AV1280</f>
        <v>-</v>
      </c>
      <c r="N1284" s="157" t="str">
        <f>IF('SlNr für Antrag §24a'!AU1280&gt;0,"Wird auto. genehmigt!","")</f>
        <v/>
      </c>
      <c r="P1284" s="96" t="str">
        <f>'SlNr für Antrag §24a'!AP1280</f>
        <v/>
      </c>
      <c r="R1284" s="143"/>
      <c r="S1284" s="143"/>
      <c r="T1284" s="143"/>
      <c r="U1284" s="143"/>
      <c r="V1284" s="143"/>
      <c r="W1284" s="143"/>
      <c r="X1284" s="143"/>
      <c r="Y1284" s="143"/>
      <c r="Z1284" s="143"/>
      <c r="AA1284" s="143"/>
    </row>
    <row r="1285" spans="1:27" ht="22.8" x14ac:dyDescent="0.25">
      <c r="A1285" s="70">
        <f>'SlNr für Antrag §24a'!B1281</f>
        <v>57118</v>
      </c>
      <c r="B1285" s="70" t="str">
        <f>'SlNr für Antrag §24a'!C1281</f>
        <v/>
      </c>
      <c r="C1285" s="70" t="str">
        <f>IF('SlNr für Antrag §24a'!D1281&lt;&gt;"",'SlNr für Antrag §24a'!D1281,"")</f>
        <v/>
      </c>
      <c r="D1285" s="70" t="str">
        <f>'SlNr für Antrag §24a'!H1281</f>
        <v>Kunststoffemballagen und -behältnisse</v>
      </c>
      <c r="E1285" s="70" t="str">
        <f>'SlNr für Antrag §24a'!I1281</f>
        <v xml:space="preserve"> </v>
      </c>
      <c r="F1285" s="69" t="str">
        <f>IF(AND('SlNr für Antrag §24a'!S1281="x",'SlNr für Antrag §24a'!T1281="x"),'SlNr für Antrag §24a'!U1281,IF('SlNr für Antrag §24a'!S1281="x","--",IF('SlNr für Antrag §24a'!T1281="x",'SlNr für Antrag §24a'!U1281,"**")))</f>
        <v>--</v>
      </c>
      <c r="G1285" s="69" t="str">
        <f>(IF('SlNr für Antrag §24a'!AL1281&lt;&gt;"",'SlNr für Antrag §24a'!AL1281&amp;K1285,IF(K1285&lt;&gt;"",K1285,IF('SlNr für Antrag §24a'!V1281="X","?","**"))))</f>
        <v>**</v>
      </c>
      <c r="H1285" s="131"/>
      <c r="I1285" s="124"/>
      <c r="J1285" s="118">
        <f>'SlNr für Antrag §24a'!AM1281</f>
        <v>0</v>
      </c>
      <c r="K1285" s="121"/>
      <c r="L1285" s="121" t="str">
        <f>'SlNr für Antrag §24a'!AT1281</f>
        <v>Nein</v>
      </c>
      <c r="M1285" s="161" t="str">
        <f>'SlNr für Antrag §24a'!AV1281</f>
        <v>-</v>
      </c>
      <c r="N1285" s="157" t="str">
        <f>IF('SlNr für Antrag §24a'!AU1281&gt;0,"Wird auto. genehmigt!","")</f>
        <v/>
      </c>
      <c r="P1285" s="96" t="str">
        <f>'SlNr für Antrag §24a'!AP1281</f>
        <v>X</v>
      </c>
      <c r="R1285" s="143"/>
      <c r="S1285" s="143"/>
      <c r="T1285" s="143"/>
      <c r="U1285" s="143"/>
      <c r="V1285" s="143"/>
      <c r="W1285" s="143"/>
      <c r="X1285" s="143"/>
      <c r="Y1285" s="143"/>
      <c r="Z1285" s="143"/>
      <c r="AA1285" s="143"/>
    </row>
    <row r="1286" spans="1:27" x14ac:dyDescent="0.25">
      <c r="A1286" s="70">
        <f>'SlNr für Antrag §24a'!B1282</f>
        <v>57119</v>
      </c>
      <c r="B1286" s="70" t="str">
        <f>'SlNr für Antrag §24a'!C1282</f>
        <v/>
      </c>
      <c r="C1286" s="70" t="str">
        <f>IF('SlNr für Antrag §24a'!D1282&lt;&gt;"",'SlNr für Antrag §24a'!D1282,"")</f>
        <v/>
      </c>
      <c r="D1286" s="70" t="str">
        <f>'SlNr für Antrag §24a'!H1282</f>
        <v>Kunststofffolien</v>
      </c>
      <c r="E1286" s="70" t="str">
        <f>'SlNr für Antrag §24a'!I1282</f>
        <v xml:space="preserve"> </v>
      </c>
      <c r="F1286" s="69" t="str">
        <f>IF(AND('SlNr für Antrag §24a'!S1282="x",'SlNr für Antrag §24a'!T1282="x"),'SlNr für Antrag §24a'!U1282,IF('SlNr für Antrag §24a'!S1282="x","--",IF('SlNr für Antrag §24a'!T1282="x",'SlNr für Antrag §24a'!U1282,"**")))</f>
        <v>--</v>
      </c>
      <c r="G1286" s="69" t="str">
        <f>(IF('SlNr für Antrag §24a'!AL1282&lt;&gt;"",'SlNr für Antrag §24a'!AL1282&amp;K1286,IF(K1286&lt;&gt;"",K1286,IF('SlNr für Antrag §24a'!V1282="X","?","**"))))</f>
        <v>**</v>
      </c>
      <c r="H1286" s="131"/>
      <c r="I1286" s="124"/>
      <c r="J1286" s="118">
        <f>'SlNr für Antrag §24a'!AM1282</f>
        <v>0</v>
      </c>
      <c r="K1286" s="121"/>
      <c r="L1286" s="121" t="str">
        <f>'SlNr für Antrag §24a'!AT1282</f>
        <v>Nein</v>
      </c>
      <c r="M1286" s="161" t="str">
        <f>'SlNr für Antrag §24a'!AV1282</f>
        <v>-</v>
      </c>
      <c r="N1286" s="157" t="str">
        <f>IF('SlNr für Antrag §24a'!AU1282&gt;0,"Wird auto. genehmigt!","")</f>
        <v/>
      </c>
      <c r="P1286" s="96" t="str">
        <f>'SlNr für Antrag §24a'!AP1282</f>
        <v>X</v>
      </c>
      <c r="R1286" s="143"/>
      <c r="S1286" s="143"/>
      <c r="T1286" s="143"/>
      <c r="U1286" s="143"/>
      <c r="V1286" s="143"/>
      <c r="W1286" s="143"/>
      <c r="X1286" s="143"/>
      <c r="Y1286" s="143"/>
      <c r="Z1286" s="143"/>
      <c r="AA1286" s="143"/>
    </row>
    <row r="1287" spans="1:27" x14ac:dyDescent="0.25">
      <c r="A1287" s="70">
        <f>'SlNr für Antrag §24a'!B1283</f>
        <v>57119</v>
      </c>
      <c r="B1287" s="70" t="str">
        <f>'SlNr für Antrag §24a'!C1283</f>
        <v>77</v>
      </c>
      <c r="C1287" s="70" t="str">
        <f>IF('SlNr für Antrag §24a'!D1283&lt;&gt;"",'SlNr für Antrag §24a'!D1283,"")</f>
        <v>g</v>
      </c>
      <c r="D1287" s="70" t="str">
        <f>'SlNr für Antrag §24a'!H1283</f>
        <v>Kunststofffolien</v>
      </c>
      <c r="E1287" s="70" t="str">
        <f>'SlNr für Antrag §24a'!I1283</f>
        <v>gefährlich kontaminiert</v>
      </c>
      <c r="F1287" s="69" t="str">
        <f>IF(AND('SlNr für Antrag §24a'!S1283="x",'SlNr für Antrag §24a'!T1283="x"),'SlNr für Antrag §24a'!U1283,IF('SlNr für Antrag §24a'!S1283="x","--",IF('SlNr für Antrag §24a'!T1283="x",'SlNr für Antrag §24a'!U1283,"**")))</f>
        <v>**</v>
      </c>
      <c r="G1287" s="69" t="str">
        <f>(IF('SlNr für Antrag §24a'!AL1283&lt;&gt;"",'SlNr für Antrag §24a'!AL1283&amp;K1287,IF(K1287&lt;&gt;"",K1287,IF('SlNr für Antrag §24a'!V1283="X","?","**"))))</f>
        <v>**</v>
      </c>
      <c r="H1287" s="131"/>
      <c r="I1287" s="124"/>
      <c r="J1287" s="118">
        <f>'SlNr für Antrag §24a'!AM1283</f>
        <v>0</v>
      </c>
      <c r="K1287" s="121"/>
      <c r="L1287" s="121" t="str">
        <f>'SlNr für Antrag §24a'!AT1283</f>
        <v>Ja</v>
      </c>
      <c r="M1287" s="161" t="str">
        <f>'SlNr für Antrag §24a'!AV1283</f>
        <v>-</v>
      </c>
      <c r="N1287" s="157" t="str">
        <f>IF('SlNr für Antrag §24a'!AU1283&gt;0,"Wird auto. genehmigt!","")</f>
        <v/>
      </c>
      <c r="P1287" s="96" t="str">
        <f>'SlNr für Antrag §24a'!AP1283</f>
        <v/>
      </c>
      <c r="R1287" s="143"/>
      <c r="S1287" s="143"/>
      <c r="T1287" s="143"/>
      <c r="U1287" s="143"/>
      <c r="V1287" s="143"/>
      <c r="W1287" s="143"/>
      <c r="X1287" s="143"/>
      <c r="Y1287" s="143"/>
      <c r="Z1287" s="143"/>
      <c r="AA1287" s="143"/>
    </row>
    <row r="1288" spans="1:27" x14ac:dyDescent="0.25">
      <c r="A1288" s="70">
        <f>'SlNr für Antrag §24a'!B1284</f>
        <v>57120</v>
      </c>
      <c r="B1288" s="70" t="str">
        <f>'SlNr für Antrag §24a'!C1284</f>
        <v/>
      </c>
      <c r="C1288" s="70" t="str">
        <f>IF('SlNr für Antrag §24a'!D1284&lt;&gt;"",'SlNr für Antrag §24a'!D1284,"")</f>
        <v/>
      </c>
      <c r="D1288" s="70" t="str">
        <f>'SlNr für Antrag §24a'!H1284</f>
        <v>Polyvinylacetat</v>
      </c>
      <c r="E1288" s="70" t="str">
        <f>'SlNr für Antrag §24a'!I1284</f>
        <v xml:space="preserve"> </v>
      </c>
      <c r="F1288" s="69" t="str">
        <f>IF(AND('SlNr für Antrag §24a'!S1284="x",'SlNr für Antrag §24a'!T1284="x"),'SlNr für Antrag §24a'!U1284,IF('SlNr für Antrag §24a'!S1284="x","--",IF('SlNr für Antrag §24a'!T1284="x",'SlNr für Antrag §24a'!U1284,"**")))</f>
        <v>--</v>
      </c>
      <c r="G1288" s="69" t="str">
        <f>(IF('SlNr für Antrag §24a'!AL1284&lt;&gt;"",'SlNr für Antrag §24a'!AL1284&amp;K1288,IF(K1288&lt;&gt;"",K1288,IF('SlNr für Antrag §24a'!V1284="X","?","**"))))</f>
        <v>**</v>
      </c>
      <c r="H1288" s="131"/>
      <c r="I1288" s="124"/>
      <c r="J1288" s="118">
        <f>'SlNr für Antrag §24a'!AM1284</f>
        <v>0</v>
      </c>
      <c r="K1288" s="121"/>
      <c r="L1288" s="121" t="str">
        <f>'SlNr für Antrag §24a'!AT1284</f>
        <v>Nein</v>
      </c>
      <c r="M1288" s="161" t="str">
        <f>'SlNr für Antrag §24a'!AV1284</f>
        <v>-</v>
      </c>
      <c r="N1288" s="157" t="str">
        <f>IF('SlNr für Antrag §24a'!AU1284&gt;0,"Wird auto. genehmigt!","")</f>
        <v/>
      </c>
      <c r="P1288" s="96" t="str">
        <f>'SlNr für Antrag §24a'!AP1284</f>
        <v>X</v>
      </c>
      <c r="R1288" s="143"/>
      <c r="S1288" s="143"/>
      <c r="T1288" s="143"/>
      <c r="U1288" s="143"/>
      <c r="V1288" s="143"/>
      <c r="W1288" s="143"/>
      <c r="X1288" s="143"/>
      <c r="Y1288" s="143"/>
      <c r="Z1288" s="143"/>
      <c r="AA1288" s="143"/>
    </row>
    <row r="1289" spans="1:27" x14ac:dyDescent="0.25">
      <c r="A1289" s="70">
        <f>'SlNr für Antrag §24a'!B1285</f>
        <v>57120</v>
      </c>
      <c r="B1289" s="70" t="str">
        <f>'SlNr für Antrag §24a'!C1285</f>
        <v>77</v>
      </c>
      <c r="C1289" s="70" t="str">
        <f>IF('SlNr für Antrag §24a'!D1285&lt;&gt;"",'SlNr für Antrag §24a'!D1285,"")</f>
        <v>g</v>
      </c>
      <c r="D1289" s="70" t="str">
        <f>'SlNr für Antrag §24a'!H1285</f>
        <v>Polyvinylacetat</v>
      </c>
      <c r="E1289" s="70" t="str">
        <f>'SlNr für Antrag §24a'!I1285</f>
        <v>gefährlich kontaminiert</v>
      </c>
      <c r="F1289" s="69" t="str">
        <f>IF(AND('SlNr für Antrag §24a'!S1285="x",'SlNr für Antrag §24a'!T1285="x"),'SlNr für Antrag §24a'!U1285,IF('SlNr für Antrag §24a'!S1285="x","--",IF('SlNr für Antrag §24a'!T1285="x",'SlNr für Antrag §24a'!U1285,"**")))</f>
        <v>**</v>
      </c>
      <c r="G1289" s="69" t="str">
        <f>(IF('SlNr für Antrag §24a'!AL1285&lt;&gt;"",'SlNr für Antrag §24a'!AL1285&amp;K1289,IF(K1289&lt;&gt;"",K1289,IF('SlNr für Antrag §24a'!V1285="X","?","**"))))</f>
        <v>**</v>
      </c>
      <c r="H1289" s="131"/>
      <c r="I1289" s="124"/>
      <c r="J1289" s="118">
        <f>'SlNr für Antrag §24a'!AM1285</f>
        <v>0</v>
      </c>
      <c r="K1289" s="121"/>
      <c r="L1289" s="121" t="str">
        <f>'SlNr für Antrag §24a'!AT1285</f>
        <v>Ja</v>
      </c>
      <c r="M1289" s="161" t="str">
        <f>'SlNr für Antrag §24a'!AV1285</f>
        <v>-</v>
      </c>
      <c r="N1289" s="157" t="str">
        <f>IF('SlNr für Antrag §24a'!AU1285&gt;0,"Wird auto. genehmigt!","")</f>
        <v/>
      </c>
      <c r="P1289" s="96" t="str">
        <f>'SlNr für Antrag §24a'!AP1285</f>
        <v/>
      </c>
      <c r="R1289" s="143"/>
      <c r="S1289" s="143"/>
      <c r="T1289" s="143"/>
      <c r="U1289" s="143"/>
      <c r="V1289" s="143"/>
      <c r="W1289" s="143"/>
      <c r="X1289" s="143"/>
      <c r="Y1289" s="143"/>
      <c r="Z1289" s="143"/>
      <c r="AA1289" s="143"/>
    </row>
    <row r="1290" spans="1:27" x14ac:dyDescent="0.25">
      <c r="A1290" s="70">
        <f>'SlNr für Antrag §24a'!B1286</f>
        <v>57121</v>
      </c>
      <c r="B1290" s="70" t="str">
        <f>'SlNr für Antrag §24a'!C1286</f>
        <v/>
      </c>
      <c r="C1290" s="70" t="str">
        <f>IF('SlNr für Antrag §24a'!D1286&lt;&gt;"",'SlNr für Antrag §24a'!D1286,"")</f>
        <v/>
      </c>
      <c r="D1290" s="70" t="str">
        <f>'SlNr für Antrag §24a'!H1286</f>
        <v>Polyvinylalkoholabfälle</v>
      </c>
      <c r="E1290" s="70" t="str">
        <f>'SlNr für Antrag §24a'!I1286</f>
        <v xml:space="preserve"> </v>
      </c>
      <c r="F1290" s="69" t="str">
        <f>IF(AND('SlNr für Antrag §24a'!S1286="x",'SlNr für Antrag §24a'!T1286="x"),'SlNr für Antrag §24a'!U1286,IF('SlNr für Antrag §24a'!S1286="x","--",IF('SlNr für Antrag §24a'!T1286="x",'SlNr für Antrag §24a'!U1286,"**")))</f>
        <v>--</v>
      </c>
      <c r="G1290" s="69" t="str">
        <f>(IF('SlNr für Antrag §24a'!AL1286&lt;&gt;"",'SlNr für Antrag §24a'!AL1286&amp;K1290,IF(K1290&lt;&gt;"",K1290,IF('SlNr für Antrag §24a'!V1286="X","?","**"))))</f>
        <v>**</v>
      </c>
      <c r="H1290" s="131"/>
      <c r="I1290" s="124"/>
      <c r="J1290" s="118">
        <f>'SlNr für Antrag §24a'!AM1286</f>
        <v>0</v>
      </c>
      <c r="K1290" s="121"/>
      <c r="L1290" s="121" t="str">
        <f>'SlNr für Antrag §24a'!AT1286</f>
        <v>Nein</v>
      </c>
      <c r="M1290" s="161" t="str">
        <f>'SlNr für Antrag §24a'!AV1286</f>
        <v>-</v>
      </c>
      <c r="N1290" s="157" t="str">
        <f>IF('SlNr für Antrag §24a'!AU1286&gt;0,"Wird auto. genehmigt!","")</f>
        <v/>
      </c>
      <c r="P1290" s="96" t="str">
        <f>'SlNr für Antrag §24a'!AP1286</f>
        <v>X</v>
      </c>
      <c r="R1290" s="143"/>
      <c r="S1290" s="143"/>
      <c r="T1290" s="143"/>
      <c r="U1290" s="143"/>
      <c r="V1290" s="143"/>
      <c r="W1290" s="143"/>
      <c r="X1290" s="143"/>
      <c r="Y1290" s="143"/>
      <c r="Z1290" s="143"/>
      <c r="AA1290" s="143"/>
    </row>
    <row r="1291" spans="1:27" x14ac:dyDescent="0.25">
      <c r="A1291" s="70">
        <f>'SlNr für Antrag §24a'!B1287</f>
        <v>57121</v>
      </c>
      <c r="B1291" s="70" t="str">
        <f>'SlNr für Antrag §24a'!C1287</f>
        <v>77</v>
      </c>
      <c r="C1291" s="70" t="str">
        <f>IF('SlNr für Antrag §24a'!D1287&lt;&gt;"",'SlNr für Antrag §24a'!D1287,"")</f>
        <v>g</v>
      </c>
      <c r="D1291" s="70" t="str">
        <f>'SlNr für Antrag §24a'!H1287</f>
        <v>Polyvinylalkoholabfälle</v>
      </c>
      <c r="E1291" s="70" t="str">
        <f>'SlNr für Antrag §24a'!I1287</f>
        <v>gefährlich kontaminiert</v>
      </c>
      <c r="F1291" s="69" t="str">
        <f>IF(AND('SlNr für Antrag §24a'!S1287="x",'SlNr für Antrag §24a'!T1287="x"),'SlNr für Antrag §24a'!U1287,IF('SlNr für Antrag §24a'!S1287="x","--",IF('SlNr für Antrag §24a'!T1287="x",'SlNr für Antrag §24a'!U1287,"**")))</f>
        <v>**</v>
      </c>
      <c r="G1291" s="69" t="str">
        <f>(IF('SlNr für Antrag §24a'!AL1287&lt;&gt;"",'SlNr für Antrag §24a'!AL1287&amp;K1291,IF(K1291&lt;&gt;"",K1291,IF('SlNr für Antrag §24a'!V1287="X","?","**"))))</f>
        <v>**</v>
      </c>
      <c r="H1291" s="131"/>
      <c r="I1291" s="124"/>
      <c r="J1291" s="118">
        <f>'SlNr für Antrag §24a'!AM1287</f>
        <v>0</v>
      </c>
      <c r="K1291" s="121"/>
      <c r="L1291" s="121" t="str">
        <f>'SlNr für Antrag §24a'!AT1287</f>
        <v>Ja</v>
      </c>
      <c r="M1291" s="161" t="str">
        <f>'SlNr für Antrag §24a'!AV1287</f>
        <v>-</v>
      </c>
      <c r="N1291" s="157" t="str">
        <f>IF('SlNr für Antrag §24a'!AU1287&gt;0,"Wird auto. genehmigt!","")</f>
        <v/>
      </c>
      <c r="P1291" s="96" t="str">
        <f>'SlNr für Antrag §24a'!AP1287</f>
        <v/>
      </c>
      <c r="R1291" s="143"/>
      <c r="S1291" s="143"/>
      <c r="T1291" s="143"/>
      <c r="U1291" s="143"/>
      <c r="V1291" s="143"/>
      <c r="W1291" s="143"/>
      <c r="X1291" s="143"/>
      <c r="Y1291" s="143"/>
      <c r="Z1291" s="143"/>
      <c r="AA1291" s="143"/>
    </row>
    <row r="1292" spans="1:27" x14ac:dyDescent="0.25">
      <c r="A1292" s="70">
        <f>'SlNr für Antrag §24a'!B1288</f>
        <v>57122</v>
      </c>
      <c r="B1292" s="70" t="str">
        <f>'SlNr für Antrag §24a'!C1288</f>
        <v/>
      </c>
      <c r="C1292" s="70" t="str">
        <f>IF('SlNr für Antrag §24a'!D1288&lt;&gt;"",'SlNr für Antrag §24a'!D1288,"")</f>
        <v/>
      </c>
      <c r="D1292" s="70" t="str">
        <f>'SlNr für Antrag §24a'!H1288</f>
        <v>Polyvinylacetal</v>
      </c>
      <c r="E1292" s="70" t="str">
        <f>'SlNr für Antrag §24a'!I1288</f>
        <v xml:space="preserve"> </v>
      </c>
      <c r="F1292" s="69" t="str">
        <f>IF(AND('SlNr für Antrag §24a'!S1288="x",'SlNr für Antrag §24a'!T1288="x"),'SlNr für Antrag §24a'!U1288,IF('SlNr für Antrag §24a'!S1288="x","--",IF('SlNr für Antrag §24a'!T1288="x",'SlNr für Antrag §24a'!U1288,"**")))</f>
        <v>--</v>
      </c>
      <c r="G1292" s="69" t="str">
        <f>(IF('SlNr für Antrag §24a'!AL1288&lt;&gt;"",'SlNr für Antrag §24a'!AL1288&amp;K1292,IF(K1292&lt;&gt;"",K1292,IF('SlNr für Antrag §24a'!V1288="X","?","**"))))</f>
        <v>**</v>
      </c>
      <c r="H1292" s="131"/>
      <c r="I1292" s="124"/>
      <c r="J1292" s="118">
        <f>'SlNr für Antrag §24a'!AM1288</f>
        <v>0</v>
      </c>
      <c r="K1292" s="121"/>
      <c r="L1292" s="121" t="str">
        <f>'SlNr für Antrag §24a'!AT1288</f>
        <v>Nein</v>
      </c>
      <c r="M1292" s="161" t="str">
        <f>'SlNr für Antrag §24a'!AV1288</f>
        <v>-</v>
      </c>
      <c r="N1292" s="157" t="str">
        <f>IF('SlNr für Antrag §24a'!AU1288&gt;0,"Wird auto. genehmigt!","")</f>
        <v/>
      </c>
      <c r="P1292" s="96" t="str">
        <f>'SlNr für Antrag §24a'!AP1288</f>
        <v>X</v>
      </c>
      <c r="R1292" s="143"/>
      <c r="S1292" s="143"/>
      <c r="T1292" s="143"/>
      <c r="U1292" s="143"/>
      <c r="V1292" s="143"/>
      <c r="W1292" s="143"/>
      <c r="X1292" s="143"/>
      <c r="Y1292" s="143"/>
      <c r="Z1292" s="143"/>
      <c r="AA1292" s="143"/>
    </row>
    <row r="1293" spans="1:27" x14ac:dyDescent="0.25">
      <c r="A1293" s="70">
        <f>'SlNr für Antrag §24a'!B1289</f>
        <v>57122</v>
      </c>
      <c r="B1293" s="70" t="str">
        <f>'SlNr für Antrag §24a'!C1289</f>
        <v>77</v>
      </c>
      <c r="C1293" s="70" t="str">
        <f>IF('SlNr für Antrag §24a'!D1289&lt;&gt;"",'SlNr für Antrag §24a'!D1289,"")</f>
        <v>g</v>
      </c>
      <c r="D1293" s="70" t="str">
        <f>'SlNr für Antrag §24a'!H1289</f>
        <v>Polyvinylacetal</v>
      </c>
      <c r="E1293" s="70" t="str">
        <f>'SlNr für Antrag §24a'!I1289</f>
        <v>gefährlich kontaminiert</v>
      </c>
      <c r="F1293" s="69" t="str">
        <f>IF(AND('SlNr für Antrag §24a'!S1289="x",'SlNr für Antrag §24a'!T1289="x"),'SlNr für Antrag §24a'!U1289,IF('SlNr für Antrag §24a'!S1289="x","--",IF('SlNr für Antrag §24a'!T1289="x",'SlNr für Antrag §24a'!U1289,"**")))</f>
        <v>**</v>
      </c>
      <c r="G1293" s="69" t="str">
        <f>(IF('SlNr für Antrag §24a'!AL1289&lt;&gt;"",'SlNr für Antrag §24a'!AL1289&amp;K1293,IF(K1293&lt;&gt;"",K1293,IF('SlNr für Antrag §24a'!V1289="X","?","**"))))</f>
        <v>**</v>
      </c>
      <c r="H1293" s="131"/>
      <c r="I1293" s="124"/>
      <c r="J1293" s="118">
        <f>'SlNr für Antrag §24a'!AM1289</f>
        <v>0</v>
      </c>
      <c r="K1293" s="121"/>
      <c r="L1293" s="121" t="str">
        <f>'SlNr für Antrag §24a'!AT1289</f>
        <v>Ja</v>
      </c>
      <c r="M1293" s="161" t="str">
        <f>'SlNr für Antrag §24a'!AV1289</f>
        <v>-</v>
      </c>
      <c r="N1293" s="157" t="str">
        <f>IF('SlNr für Antrag §24a'!AU1289&gt;0,"Wird auto. genehmigt!","")</f>
        <v/>
      </c>
      <c r="P1293" s="96" t="str">
        <f>'SlNr für Antrag §24a'!AP1289</f>
        <v/>
      </c>
      <c r="R1293" s="143"/>
      <c r="S1293" s="143"/>
      <c r="T1293" s="143"/>
      <c r="U1293" s="143"/>
      <c r="V1293" s="143"/>
      <c r="W1293" s="143"/>
      <c r="X1293" s="143"/>
      <c r="Y1293" s="143"/>
      <c r="Z1293" s="143"/>
      <c r="AA1293" s="143"/>
    </row>
    <row r="1294" spans="1:27" x14ac:dyDescent="0.25">
      <c r="A1294" s="70">
        <f>'SlNr für Antrag §24a'!B1290</f>
        <v>57123</v>
      </c>
      <c r="B1294" s="70" t="str">
        <f>'SlNr für Antrag §24a'!C1290</f>
        <v/>
      </c>
      <c r="C1294" s="70" t="str">
        <f>IF('SlNr für Antrag §24a'!D1290&lt;&gt;"",'SlNr für Antrag §24a'!D1290,"")</f>
        <v/>
      </c>
      <c r="D1294" s="70" t="str">
        <f>'SlNr für Antrag §24a'!H1290</f>
        <v>Epoxidharz</v>
      </c>
      <c r="E1294" s="70" t="str">
        <f>'SlNr für Antrag §24a'!I1290</f>
        <v xml:space="preserve"> </v>
      </c>
      <c r="F1294" s="69" t="str">
        <f>IF(AND('SlNr für Antrag §24a'!S1290="x",'SlNr für Antrag §24a'!T1290="x"),'SlNr für Antrag §24a'!U1290,IF('SlNr für Antrag §24a'!S1290="x","--",IF('SlNr für Antrag §24a'!T1290="x",'SlNr für Antrag §24a'!U1290,"**")))</f>
        <v>--</v>
      </c>
      <c r="G1294" s="69" t="str">
        <f>(IF('SlNr für Antrag §24a'!AL1290&lt;&gt;"",'SlNr für Antrag §24a'!AL1290&amp;K1294,IF(K1294&lt;&gt;"",K1294,IF('SlNr für Antrag §24a'!V1290="X","?","**"))))</f>
        <v>**</v>
      </c>
      <c r="H1294" s="131"/>
      <c r="I1294" s="124"/>
      <c r="J1294" s="118">
        <f>'SlNr für Antrag §24a'!AM1290</f>
        <v>0</v>
      </c>
      <c r="K1294" s="121"/>
      <c r="L1294" s="121" t="str">
        <f>'SlNr für Antrag §24a'!AT1290</f>
        <v>Nein</v>
      </c>
      <c r="M1294" s="161" t="str">
        <f>'SlNr für Antrag §24a'!AV1290</f>
        <v>-</v>
      </c>
      <c r="N1294" s="157" t="str">
        <f>IF('SlNr für Antrag §24a'!AU1290&gt;0,"Wird auto. genehmigt!","")</f>
        <v/>
      </c>
      <c r="P1294" s="96" t="str">
        <f>'SlNr für Antrag §24a'!AP1290</f>
        <v>X</v>
      </c>
      <c r="R1294" s="143"/>
      <c r="S1294" s="143"/>
      <c r="T1294" s="143"/>
      <c r="U1294" s="143"/>
      <c r="V1294" s="143"/>
      <c r="W1294" s="143"/>
      <c r="X1294" s="143"/>
      <c r="Y1294" s="143"/>
      <c r="Z1294" s="143"/>
      <c r="AA1294" s="143"/>
    </row>
    <row r="1295" spans="1:27" x14ac:dyDescent="0.25">
      <c r="A1295" s="70">
        <f>'SlNr für Antrag §24a'!B1291</f>
        <v>57123</v>
      </c>
      <c r="B1295" s="70" t="str">
        <f>'SlNr für Antrag §24a'!C1291</f>
        <v>77</v>
      </c>
      <c r="C1295" s="70" t="str">
        <f>IF('SlNr für Antrag §24a'!D1291&lt;&gt;"",'SlNr für Antrag §24a'!D1291,"")</f>
        <v>g</v>
      </c>
      <c r="D1295" s="70" t="str">
        <f>'SlNr für Antrag §24a'!H1291</f>
        <v>Epoxidharz</v>
      </c>
      <c r="E1295" s="70" t="str">
        <f>'SlNr für Antrag §24a'!I1291</f>
        <v>gefährlich kontaminiert</v>
      </c>
      <c r="F1295" s="69" t="str">
        <f>IF(AND('SlNr für Antrag §24a'!S1291="x",'SlNr für Antrag §24a'!T1291="x"),'SlNr für Antrag §24a'!U1291,IF('SlNr für Antrag §24a'!S1291="x","--",IF('SlNr für Antrag §24a'!T1291="x",'SlNr für Antrag §24a'!U1291,"**")))</f>
        <v>**</v>
      </c>
      <c r="G1295" s="69" t="str">
        <f>(IF('SlNr für Antrag §24a'!AL1291&lt;&gt;"",'SlNr für Antrag §24a'!AL1291&amp;K1295,IF(K1295&lt;&gt;"",K1295,IF('SlNr für Antrag §24a'!V1291="X","?","**"))))</f>
        <v>**</v>
      </c>
      <c r="H1295" s="131"/>
      <c r="I1295" s="124"/>
      <c r="J1295" s="118">
        <f>'SlNr für Antrag §24a'!AM1291</f>
        <v>0</v>
      </c>
      <c r="K1295" s="121"/>
      <c r="L1295" s="121" t="str">
        <f>'SlNr für Antrag §24a'!AT1291</f>
        <v>Ja</v>
      </c>
      <c r="M1295" s="161" t="str">
        <f>'SlNr für Antrag §24a'!AV1291</f>
        <v>-</v>
      </c>
      <c r="N1295" s="157" t="str">
        <f>IF('SlNr für Antrag §24a'!AU1291&gt;0,"Wird auto. genehmigt!","")</f>
        <v/>
      </c>
      <c r="P1295" s="96" t="str">
        <f>'SlNr für Antrag §24a'!AP1291</f>
        <v/>
      </c>
      <c r="R1295" s="143"/>
      <c r="S1295" s="143"/>
      <c r="T1295" s="143"/>
      <c r="U1295" s="143"/>
      <c r="V1295" s="143"/>
      <c r="W1295" s="143"/>
      <c r="X1295" s="143"/>
      <c r="Y1295" s="143"/>
      <c r="Z1295" s="143"/>
      <c r="AA1295" s="143"/>
    </row>
    <row r="1296" spans="1:27" ht="22.8" x14ac:dyDescent="0.25">
      <c r="A1296" s="70">
        <f>'SlNr für Antrag §24a'!B1292</f>
        <v>57124</v>
      </c>
      <c r="B1296" s="70" t="str">
        <f>'SlNr für Antrag §24a'!C1292</f>
        <v/>
      </c>
      <c r="C1296" s="70" t="str">
        <f>IF('SlNr für Antrag §24a'!D1292&lt;&gt;"",'SlNr für Antrag §24a'!D1292,"")</f>
        <v/>
      </c>
      <c r="D1296" s="70" t="str">
        <f>'SlNr für Antrag §24a'!H1292</f>
        <v>Ionenaustauscherharze ohne gefahrenrelevante Eigenschaften</v>
      </c>
      <c r="E1296" s="70" t="str">
        <f>'SlNr für Antrag §24a'!I1292</f>
        <v xml:space="preserve"> </v>
      </c>
      <c r="F1296" s="69" t="str">
        <f>IF(AND('SlNr für Antrag §24a'!S1292="x",'SlNr für Antrag §24a'!T1292="x"),'SlNr für Antrag §24a'!U1292,IF('SlNr für Antrag §24a'!S1292="x","--",IF('SlNr für Antrag §24a'!T1292="x",'SlNr für Antrag §24a'!U1292,"**")))</f>
        <v>--</v>
      </c>
      <c r="G1296" s="69" t="str">
        <f>(IF('SlNr für Antrag §24a'!AL1292&lt;&gt;"",'SlNr für Antrag §24a'!AL1292&amp;K1296,IF(K1296&lt;&gt;"",K1296,IF('SlNr für Antrag §24a'!V1292="X","?","**"))))</f>
        <v>**</v>
      </c>
      <c r="H1296" s="131"/>
      <c r="I1296" s="124"/>
      <c r="J1296" s="118">
        <f>'SlNr für Antrag §24a'!AM1292</f>
        <v>0</v>
      </c>
      <c r="K1296" s="121"/>
      <c r="L1296" s="121" t="str">
        <f>'SlNr für Antrag §24a'!AT1292</f>
        <v>Nein</v>
      </c>
      <c r="M1296" s="161" t="str">
        <f>'SlNr für Antrag §24a'!AV1292</f>
        <v>-</v>
      </c>
      <c r="N1296" s="157" t="str">
        <f>IF('SlNr für Antrag §24a'!AU1292&gt;0,"Wird auto. genehmigt!","")</f>
        <v/>
      </c>
      <c r="P1296" s="96" t="str">
        <f>'SlNr für Antrag §24a'!AP1292</f>
        <v>X</v>
      </c>
      <c r="R1296" s="143"/>
      <c r="S1296" s="143"/>
      <c r="T1296" s="143"/>
      <c r="U1296" s="143"/>
      <c r="V1296" s="143"/>
      <c r="W1296" s="143"/>
      <c r="X1296" s="143"/>
      <c r="Y1296" s="143"/>
      <c r="Z1296" s="143"/>
      <c r="AA1296" s="143"/>
    </row>
    <row r="1297" spans="1:27" ht="34.200000000000003" x14ac:dyDescent="0.25">
      <c r="A1297" s="70">
        <f>'SlNr für Antrag §24a'!B1293</f>
        <v>57125</v>
      </c>
      <c r="B1297" s="70" t="str">
        <f>'SlNr für Antrag §24a'!C1293</f>
        <v/>
      </c>
      <c r="C1297" s="70" t="str">
        <f>IF('SlNr für Antrag §24a'!D1293&lt;&gt;"",'SlNr für Antrag §24a'!D1293,"")</f>
        <v>g</v>
      </c>
      <c r="D1297" s="70" t="str">
        <f>'SlNr für Antrag §24a'!H1293</f>
        <v>Ionenaustauscherharze mit anwendungsspezifischen, gefahrenrelevanten Eigenschaften</v>
      </c>
      <c r="E1297" s="70" t="str">
        <f>'SlNr für Antrag §24a'!I1293</f>
        <v xml:space="preserve"> </v>
      </c>
      <c r="F1297" s="69" t="str">
        <f>IF(AND('SlNr für Antrag §24a'!S1293="x",'SlNr für Antrag §24a'!T1293="x"),'SlNr für Antrag §24a'!U1293,IF('SlNr für Antrag §24a'!S1293="x","--",IF('SlNr für Antrag §24a'!T1293="x",'SlNr für Antrag §24a'!U1293,"**")))</f>
        <v>**</v>
      </c>
      <c r="G1297" s="69" t="str">
        <f>(IF('SlNr für Antrag §24a'!AL1293&lt;&gt;"",'SlNr für Antrag §24a'!AL1293&amp;K1297,IF(K1297&lt;&gt;"",K1297,IF('SlNr für Antrag §24a'!V1293="X","?","**"))))</f>
        <v>**</v>
      </c>
      <c r="H1297" s="131"/>
      <c r="I1297" s="124"/>
      <c r="J1297" s="118">
        <f>'SlNr für Antrag §24a'!AM1293</f>
        <v>0</v>
      </c>
      <c r="K1297" s="121"/>
      <c r="L1297" s="121" t="str">
        <f>'SlNr für Antrag §24a'!AT1293</f>
        <v>Ja</v>
      </c>
      <c r="M1297" s="161" t="str">
        <f>'SlNr für Antrag §24a'!AV1293</f>
        <v>-</v>
      </c>
      <c r="N1297" s="157" t="str">
        <f>IF('SlNr für Antrag §24a'!AU1293&gt;0,"Wird auto. genehmigt!","")</f>
        <v/>
      </c>
      <c r="P1297" s="96" t="str">
        <f>'SlNr für Antrag §24a'!AP1293</f>
        <v/>
      </c>
      <c r="R1297" s="143"/>
      <c r="S1297" s="143"/>
      <c r="T1297" s="143"/>
      <c r="U1297" s="143"/>
      <c r="V1297" s="143"/>
      <c r="W1297" s="143"/>
      <c r="X1297" s="143"/>
      <c r="Y1297" s="143"/>
      <c r="Z1297" s="143"/>
      <c r="AA1297" s="143"/>
    </row>
    <row r="1298" spans="1:27" x14ac:dyDescent="0.25">
      <c r="A1298" s="70">
        <f>'SlNr für Antrag §24a'!B1294</f>
        <v>57126</v>
      </c>
      <c r="B1298" s="70" t="str">
        <f>'SlNr für Antrag §24a'!C1294</f>
        <v/>
      </c>
      <c r="C1298" s="70" t="str">
        <f>IF('SlNr für Antrag §24a'!D1294&lt;&gt;"",'SlNr für Antrag §24a'!D1294,"")</f>
        <v/>
      </c>
      <c r="D1298" s="70" t="str">
        <f>'SlNr für Antrag §24a'!H1294</f>
        <v>fluorhaltige Kunststoffabfälle</v>
      </c>
      <c r="E1298" s="70" t="str">
        <f>'SlNr für Antrag §24a'!I1294</f>
        <v xml:space="preserve"> </v>
      </c>
      <c r="F1298" s="69" t="str">
        <f>IF(AND('SlNr für Antrag §24a'!S1294="x",'SlNr für Antrag §24a'!T1294="x"),'SlNr für Antrag §24a'!U1294,IF('SlNr für Antrag §24a'!S1294="x","--",IF('SlNr für Antrag §24a'!T1294="x",'SlNr für Antrag §24a'!U1294,"**")))</f>
        <v>--</v>
      </c>
      <c r="G1298" s="69" t="str">
        <f>(IF('SlNr für Antrag §24a'!AL1294&lt;&gt;"",'SlNr für Antrag §24a'!AL1294&amp;K1298,IF(K1298&lt;&gt;"",K1298,IF('SlNr für Antrag §24a'!V1294="X","?","**"))))</f>
        <v>**</v>
      </c>
      <c r="H1298" s="131"/>
      <c r="I1298" s="124"/>
      <c r="J1298" s="118">
        <f>'SlNr für Antrag §24a'!AM1294</f>
        <v>0</v>
      </c>
      <c r="K1298" s="121"/>
      <c r="L1298" s="121" t="str">
        <f>'SlNr für Antrag §24a'!AT1294</f>
        <v>Nein</v>
      </c>
      <c r="M1298" s="161" t="str">
        <f>'SlNr für Antrag §24a'!AV1294</f>
        <v>-</v>
      </c>
      <c r="N1298" s="157" t="str">
        <f>IF('SlNr für Antrag §24a'!AU1294&gt;0,"Wird auto. genehmigt!","")</f>
        <v/>
      </c>
      <c r="P1298" s="96" t="str">
        <f>'SlNr für Antrag §24a'!AP1294</f>
        <v>X</v>
      </c>
      <c r="R1298" s="143"/>
      <c r="S1298" s="143"/>
      <c r="T1298" s="143"/>
      <c r="U1298" s="143"/>
      <c r="V1298" s="143"/>
      <c r="W1298" s="143"/>
      <c r="X1298" s="143"/>
      <c r="Y1298" s="143"/>
      <c r="Z1298" s="143"/>
      <c r="AA1298" s="143"/>
    </row>
    <row r="1299" spans="1:27" x14ac:dyDescent="0.25">
      <c r="A1299" s="70">
        <f>'SlNr für Antrag §24a'!B1295</f>
        <v>57126</v>
      </c>
      <c r="B1299" s="70" t="str">
        <f>'SlNr für Antrag §24a'!C1295</f>
        <v>77</v>
      </c>
      <c r="C1299" s="70" t="str">
        <f>IF('SlNr für Antrag §24a'!D1295&lt;&gt;"",'SlNr für Antrag §24a'!D1295,"")</f>
        <v>g</v>
      </c>
      <c r="D1299" s="70" t="str">
        <f>'SlNr für Antrag §24a'!H1295</f>
        <v>fluorhaltige Kunststoffabfälle</v>
      </c>
      <c r="E1299" s="70" t="str">
        <f>'SlNr für Antrag §24a'!I1295</f>
        <v>gefährlich kontaminiert</v>
      </c>
      <c r="F1299" s="69" t="str">
        <f>IF(AND('SlNr für Antrag §24a'!S1295="x",'SlNr für Antrag §24a'!T1295="x"),'SlNr für Antrag §24a'!U1295,IF('SlNr für Antrag §24a'!S1295="x","--",IF('SlNr für Antrag §24a'!T1295="x",'SlNr für Antrag §24a'!U1295,"**")))</f>
        <v>**</v>
      </c>
      <c r="G1299" s="69" t="str">
        <f>(IF('SlNr für Antrag §24a'!AL1295&lt;&gt;"",'SlNr für Antrag §24a'!AL1295&amp;K1299,IF(K1299&lt;&gt;"",K1299,IF('SlNr für Antrag §24a'!V1295="X","?","**"))))</f>
        <v>**</v>
      </c>
      <c r="H1299" s="131"/>
      <c r="I1299" s="124"/>
      <c r="J1299" s="118">
        <f>'SlNr für Antrag §24a'!AM1295</f>
        <v>0</v>
      </c>
      <c r="K1299" s="121"/>
      <c r="L1299" s="121" t="str">
        <f>'SlNr für Antrag §24a'!AT1295</f>
        <v>Ja</v>
      </c>
      <c r="M1299" s="161" t="str">
        <f>'SlNr für Antrag §24a'!AV1295</f>
        <v>-</v>
      </c>
      <c r="N1299" s="157" t="str">
        <f>IF('SlNr für Antrag §24a'!AU1295&gt;0,"Wird auto. genehmigt!","")</f>
        <v/>
      </c>
      <c r="P1299" s="96" t="str">
        <f>'SlNr für Antrag §24a'!AP1295</f>
        <v/>
      </c>
      <c r="R1299" s="143"/>
      <c r="S1299" s="143"/>
      <c r="T1299" s="143"/>
      <c r="U1299" s="143"/>
      <c r="V1299" s="143"/>
      <c r="W1299" s="143"/>
      <c r="X1299" s="143"/>
      <c r="Y1299" s="143"/>
      <c r="Z1299" s="143"/>
      <c r="AA1299" s="143"/>
    </row>
    <row r="1300" spans="1:27" ht="45.6" x14ac:dyDescent="0.25">
      <c r="A1300" s="70">
        <f>'SlNr für Antrag §24a'!B1296</f>
        <v>57127</v>
      </c>
      <c r="B1300" s="70" t="str">
        <f>'SlNr für Antrag §24a'!C1296</f>
        <v/>
      </c>
      <c r="C1300" s="70" t="str">
        <f>IF('SlNr für Antrag §24a'!D1296&lt;&gt;"",'SlNr für Antrag §24a'!D1296,"")</f>
        <v>g</v>
      </c>
      <c r="D1300" s="70" t="str">
        <f>'SlNr für Antrag §24a'!H1296</f>
        <v>Kunststoffemballagen und -behältnisse mit gefährlichen Restinhalten (auch Tonercartridges mit gefährlichen Inhaltsstoffen)</v>
      </c>
      <c r="E1300" s="70" t="str">
        <f>'SlNr für Antrag §24a'!I1296</f>
        <v xml:space="preserve"> </v>
      </c>
      <c r="F1300" s="69" t="str">
        <f>IF(AND('SlNr für Antrag §24a'!S1296="x",'SlNr für Antrag §24a'!T1296="x"),'SlNr für Antrag §24a'!U1296,IF('SlNr für Antrag §24a'!S1296="x","--",IF('SlNr für Antrag §24a'!T1296="x",'SlNr für Antrag §24a'!U1296,"**")))</f>
        <v>**</v>
      </c>
      <c r="G1300" s="69" t="str">
        <f>(IF('SlNr für Antrag §24a'!AL1296&lt;&gt;"",'SlNr für Antrag §24a'!AL1296&amp;K1300,IF(K1300&lt;&gt;"",K1300,IF('SlNr für Antrag §24a'!V1296="X","?","**"))))</f>
        <v>**</v>
      </c>
      <c r="H1300" s="131"/>
      <c r="I1300" s="124"/>
      <c r="J1300" s="118">
        <f>'SlNr für Antrag §24a'!AM1296</f>
        <v>0</v>
      </c>
      <c r="K1300" s="121"/>
      <c r="L1300" s="121" t="str">
        <f>'SlNr für Antrag §24a'!AT1296</f>
        <v>Ja</v>
      </c>
      <c r="M1300" s="161" t="str">
        <f>'SlNr für Antrag §24a'!AV1296</f>
        <v>-</v>
      </c>
      <c r="N1300" s="157" t="str">
        <f>IF('SlNr für Antrag §24a'!AU1296&gt;0,"Wird auto. genehmigt!","")</f>
        <v/>
      </c>
      <c r="P1300" s="96" t="str">
        <f>'SlNr für Antrag §24a'!AP1296</f>
        <v/>
      </c>
      <c r="R1300" s="143"/>
      <c r="S1300" s="143"/>
      <c r="T1300" s="143"/>
      <c r="U1300" s="143"/>
      <c r="V1300" s="143"/>
      <c r="W1300" s="143"/>
      <c r="X1300" s="143"/>
      <c r="Y1300" s="143"/>
      <c r="Z1300" s="143"/>
      <c r="AA1300" s="143"/>
    </row>
    <row r="1301" spans="1:27" x14ac:dyDescent="0.25">
      <c r="A1301" s="70">
        <f>'SlNr für Antrag §24a'!B1297</f>
        <v>57128</v>
      </c>
      <c r="B1301" s="70" t="str">
        <f>'SlNr für Antrag §24a'!C1297</f>
        <v/>
      </c>
      <c r="C1301" s="70" t="str">
        <f>IF('SlNr für Antrag §24a'!D1297&lt;&gt;"",'SlNr für Antrag §24a'!D1297,"")</f>
        <v/>
      </c>
      <c r="D1301" s="70" t="str">
        <f>'SlNr für Antrag §24a'!H1297</f>
        <v>Polyolefinabfälle</v>
      </c>
      <c r="E1301" s="70" t="str">
        <f>'SlNr für Antrag §24a'!I1297</f>
        <v xml:space="preserve"> </v>
      </c>
      <c r="F1301" s="69" t="str">
        <f>IF(AND('SlNr für Antrag §24a'!S1297="x",'SlNr für Antrag §24a'!T1297="x"),'SlNr für Antrag §24a'!U1297,IF('SlNr für Antrag §24a'!S1297="x","--",IF('SlNr für Antrag §24a'!T1297="x",'SlNr für Antrag §24a'!U1297,"**")))</f>
        <v>--</v>
      </c>
      <c r="G1301" s="69" t="str">
        <f>(IF('SlNr für Antrag §24a'!AL1297&lt;&gt;"",'SlNr für Antrag §24a'!AL1297&amp;K1301,IF(K1301&lt;&gt;"",K1301,IF('SlNr für Antrag §24a'!V1297="X","?","**"))))</f>
        <v>**</v>
      </c>
      <c r="H1301" s="131"/>
      <c r="I1301" s="124"/>
      <c r="J1301" s="118">
        <f>'SlNr für Antrag §24a'!AM1297</f>
        <v>0</v>
      </c>
      <c r="K1301" s="121"/>
      <c r="L1301" s="121" t="str">
        <f>'SlNr für Antrag §24a'!AT1297</f>
        <v>Nein</v>
      </c>
      <c r="M1301" s="161" t="str">
        <f>'SlNr für Antrag §24a'!AV1297</f>
        <v>-</v>
      </c>
      <c r="N1301" s="157" t="str">
        <f>IF('SlNr für Antrag §24a'!AU1297&gt;0,"Wird auto. genehmigt!","")</f>
        <v/>
      </c>
      <c r="P1301" s="96" t="str">
        <f>'SlNr für Antrag §24a'!AP1297</f>
        <v>X</v>
      </c>
      <c r="R1301" s="143"/>
      <c r="S1301" s="143"/>
      <c r="T1301" s="143"/>
      <c r="U1301" s="143"/>
      <c r="V1301" s="143"/>
      <c r="W1301" s="143"/>
      <c r="X1301" s="143"/>
      <c r="Y1301" s="143"/>
      <c r="Z1301" s="143"/>
      <c r="AA1301" s="143"/>
    </row>
    <row r="1302" spans="1:27" x14ac:dyDescent="0.25">
      <c r="A1302" s="70">
        <f>'SlNr für Antrag §24a'!B1298</f>
        <v>57128</v>
      </c>
      <c r="B1302" s="70" t="str">
        <f>'SlNr für Antrag §24a'!C1298</f>
        <v>77</v>
      </c>
      <c r="C1302" s="70" t="str">
        <f>IF('SlNr für Antrag §24a'!D1298&lt;&gt;"",'SlNr für Antrag §24a'!D1298,"")</f>
        <v>g</v>
      </c>
      <c r="D1302" s="70" t="str">
        <f>'SlNr für Antrag §24a'!H1298</f>
        <v>Polyolefinabfälle</v>
      </c>
      <c r="E1302" s="70" t="str">
        <f>'SlNr für Antrag §24a'!I1298</f>
        <v>gefährlich kontaminiert</v>
      </c>
      <c r="F1302" s="69" t="str">
        <f>IF(AND('SlNr für Antrag §24a'!S1298="x",'SlNr für Antrag §24a'!T1298="x"),'SlNr für Antrag §24a'!U1298,IF('SlNr für Antrag §24a'!S1298="x","--",IF('SlNr für Antrag §24a'!T1298="x",'SlNr für Antrag §24a'!U1298,"**")))</f>
        <v>**</v>
      </c>
      <c r="G1302" s="69" t="str">
        <f>(IF('SlNr für Antrag §24a'!AL1298&lt;&gt;"",'SlNr für Antrag §24a'!AL1298&amp;K1302,IF(K1302&lt;&gt;"",K1302,IF('SlNr für Antrag §24a'!V1298="X","?","**"))))</f>
        <v>**</v>
      </c>
      <c r="H1302" s="131"/>
      <c r="I1302" s="124"/>
      <c r="J1302" s="118">
        <f>'SlNr für Antrag §24a'!AM1298</f>
        <v>0</v>
      </c>
      <c r="K1302" s="121"/>
      <c r="L1302" s="121" t="str">
        <f>'SlNr für Antrag §24a'!AT1298</f>
        <v>Ja</v>
      </c>
      <c r="M1302" s="161" t="str">
        <f>'SlNr für Antrag §24a'!AV1298</f>
        <v>-</v>
      </c>
      <c r="N1302" s="157" t="str">
        <f>IF('SlNr für Antrag §24a'!AU1298&gt;0,"Wird auto. genehmigt!","")</f>
        <v/>
      </c>
      <c r="P1302" s="96" t="str">
        <f>'SlNr für Antrag §24a'!AP1298</f>
        <v/>
      </c>
      <c r="R1302" s="143"/>
      <c r="S1302" s="143"/>
      <c r="T1302" s="143"/>
      <c r="U1302" s="143"/>
      <c r="V1302" s="143"/>
      <c r="W1302" s="143"/>
      <c r="X1302" s="143"/>
      <c r="Y1302" s="143"/>
      <c r="Z1302" s="143"/>
      <c r="AA1302" s="143"/>
    </row>
    <row r="1303" spans="1:27" ht="68.400000000000006" x14ac:dyDescent="0.25">
      <c r="A1303" s="70">
        <f>'SlNr für Antrag §24a'!B1299</f>
        <v>57129</v>
      </c>
      <c r="B1303" s="70" t="str">
        <f>'SlNr für Antrag §24a'!C1299</f>
        <v/>
      </c>
      <c r="C1303" s="70" t="str">
        <f>IF('SlNr für Antrag §24a'!D1299&lt;&gt;"",'SlNr für Antrag §24a'!D1299,"")</f>
        <v/>
      </c>
      <c r="D1303" s="70" t="str">
        <f>'SlNr für Antrag §24a'!H1299</f>
        <v>sonstige ausgehärtete Kunststoffabfälle, Videokassetten, Magnetbänder, Tonbänder, Farbbänder (Carbonbänder), Tonercartridges ohne gefährliche Inhaltsstoffe</v>
      </c>
      <c r="E1303" s="70" t="str">
        <f>'SlNr für Antrag §24a'!I1299</f>
        <v xml:space="preserve"> </v>
      </c>
      <c r="F1303" s="69" t="str">
        <f>IF(AND('SlNr für Antrag §24a'!S1299="x",'SlNr für Antrag §24a'!T1299="x"),'SlNr für Antrag §24a'!U1299,IF('SlNr für Antrag §24a'!S1299="x","--",IF('SlNr für Antrag §24a'!T1299="x",'SlNr für Antrag §24a'!U1299,"**")))</f>
        <v>--</v>
      </c>
      <c r="G1303" s="69" t="str">
        <f>(IF('SlNr für Antrag §24a'!AL1299&lt;&gt;"",'SlNr für Antrag §24a'!AL1299&amp;K1303,IF(K1303&lt;&gt;"",K1303,IF('SlNr für Antrag §24a'!V1299="X","?","**"))))</f>
        <v>**</v>
      </c>
      <c r="H1303" s="131"/>
      <c r="I1303" s="124"/>
      <c r="J1303" s="118">
        <f>'SlNr für Antrag §24a'!AM1299</f>
        <v>0</v>
      </c>
      <c r="K1303" s="121"/>
      <c r="L1303" s="121" t="str">
        <f>'SlNr für Antrag §24a'!AT1299</f>
        <v>Nein</v>
      </c>
      <c r="M1303" s="161" t="str">
        <f>'SlNr für Antrag §24a'!AV1299</f>
        <v>-</v>
      </c>
      <c r="N1303" s="157" t="str">
        <f>IF('SlNr für Antrag §24a'!AU1299&gt;0,"Wird auto. genehmigt!","")</f>
        <v/>
      </c>
      <c r="P1303" s="96" t="str">
        <f>'SlNr für Antrag §24a'!AP1299</f>
        <v>X</v>
      </c>
      <c r="R1303" s="143"/>
      <c r="S1303" s="143"/>
      <c r="T1303" s="143"/>
      <c r="U1303" s="143"/>
      <c r="V1303" s="143"/>
      <c r="W1303" s="143"/>
      <c r="X1303" s="143"/>
      <c r="Y1303" s="143"/>
      <c r="Z1303" s="143"/>
      <c r="AA1303" s="143"/>
    </row>
    <row r="1304" spans="1:27" x14ac:dyDescent="0.25">
      <c r="A1304" s="70">
        <f>'SlNr für Antrag §24a'!B1300</f>
        <v>57130</v>
      </c>
      <c r="B1304" s="70" t="str">
        <f>'SlNr für Antrag §24a'!C1300</f>
        <v/>
      </c>
      <c r="C1304" s="70" t="str">
        <f>IF('SlNr für Antrag §24a'!D1300&lt;&gt;"",'SlNr für Antrag §24a'!D1300,"")</f>
        <v/>
      </c>
      <c r="D1304" s="70" t="str">
        <f>'SlNr für Antrag §24a'!H1300</f>
        <v>Polyethylenterephthalat (PET)</v>
      </c>
      <c r="E1304" s="70" t="str">
        <f>'SlNr für Antrag §24a'!I1300</f>
        <v xml:space="preserve"> </v>
      </c>
      <c r="F1304" s="69" t="str">
        <f>IF(AND('SlNr für Antrag §24a'!S1300="x",'SlNr für Antrag §24a'!T1300="x"),'SlNr für Antrag §24a'!U1300,IF('SlNr für Antrag §24a'!S1300="x","--",IF('SlNr für Antrag §24a'!T1300="x",'SlNr für Antrag §24a'!U1300,"**")))</f>
        <v>--</v>
      </c>
      <c r="G1304" s="69" t="str">
        <f>(IF('SlNr für Antrag §24a'!AL1300&lt;&gt;"",'SlNr für Antrag §24a'!AL1300&amp;K1304,IF(K1304&lt;&gt;"",K1304,IF('SlNr für Antrag §24a'!V1300="X","?","**"))))</f>
        <v>**</v>
      </c>
      <c r="H1304" s="131"/>
      <c r="I1304" s="124"/>
      <c r="J1304" s="118">
        <f>'SlNr für Antrag §24a'!AM1300</f>
        <v>0</v>
      </c>
      <c r="K1304" s="121"/>
      <c r="L1304" s="121" t="str">
        <f>'SlNr für Antrag §24a'!AT1300</f>
        <v>Nein</v>
      </c>
      <c r="M1304" s="161" t="str">
        <f>'SlNr für Antrag §24a'!AV1300</f>
        <v>-</v>
      </c>
      <c r="N1304" s="157" t="str">
        <f>IF('SlNr für Antrag §24a'!AU1300&gt;0,"Wird auto. genehmigt!","")</f>
        <v/>
      </c>
      <c r="P1304" s="96" t="str">
        <f>'SlNr für Antrag §24a'!AP1300</f>
        <v>X</v>
      </c>
      <c r="R1304" s="143"/>
      <c r="S1304" s="143"/>
      <c r="T1304" s="143"/>
      <c r="U1304" s="143"/>
      <c r="V1304" s="143"/>
      <c r="W1304" s="143"/>
      <c r="X1304" s="143"/>
      <c r="Y1304" s="143"/>
      <c r="Z1304" s="143"/>
      <c r="AA1304" s="143"/>
    </row>
    <row r="1305" spans="1:27" x14ac:dyDescent="0.25">
      <c r="A1305" s="70">
        <f>'SlNr für Antrag §24a'!B1301</f>
        <v>57130</v>
      </c>
      <c r="B1305" s="70" t="str">
        <f>'SlNr für Antrag §24a'!C1301</f>
        <v>77</v>
      </c>
      <c r="C1305" s="70" t="str">
        <f>IF('SlNr für Antrag §24a'!D1301&lt;&gt;"",'SlNr für Antrag §24a'!D1301,"")</f>
        <v>g</v>
      </c>
      <c r="D1305" s="70" t="str">
        <f>'SlNr für Antrag §24a'!H1301</f>
        <v>Polyethylenterephthalat (PET)</v>
      </c>
      <c r="E1305" s="70" t="str">
        <f>'SlNr für Antrag §24a'!I1301</f>
        <v>gefährlich kontaminiert</v>
      </c>
      <c r="F1305" s="69" t="str">
        <f>IF(AND('SlNr für Antrag §24a'!S1301="x",'SlNr für Antrag §24a'!T1301="x"),'SlNr für Antrag §24a'!U1301,IF('SlNr für Antrag §24a'!S1301="x","--",IF('SlNr für Antrag §24a'!T1301="x",'SlNr für Antrag §24a'!U1301,"**")))</f>
        <v>**</v>
      </c>
      <c r="G1305" s="69" t="str">
        <f>(IF('SlNr für Antrag §24a'!AL1301&lt;&gt;"",'SlNr für Antrag §24a'!AL1301&amp;K1305,IF(K1305&lt;&gt;"",K1305,IF('SlNr für Antrag §24a'!V1301="X","?","**"))))</f>
        <v>**</v>
      </c>
      <c r="H1305" s="131"/>
      <c r="I1305" s="124"/>
      <c r="J1305" s="118">
        <f>'SlNr für Antrag §24a'!AM1301</f>
        <v>0</v>
      </c>
      <c r="K1305" s="121"/>
      <c r="L1305" s="121" t="str">
        <f>'SlNr für Antrag §24a'!AT1301</f>
        <v>Ja</v>
      </c>
      <c r="M1305" s="161" t="str">
        <f>'SlNr für Antrag §24a'!AV1301</f>
        <v>-</v>
      </c>
      <c r="N1305" s="157" t="str">
        <f>IF('SlNr für Antrag §24a'!AU1301&gt;0,"Wird auto. genehmigt!","")</f>
        <v/>
      </c>
      <c r="P1305" s="96" t="str">
        <f>'SlNr für Antrag §24a'!AP1301</f>
        <v/>
      </c>
      <c r="R1305" s="143"/>
      <c r="S1305" s="143"/>
      <c r="T1305" s="143"/>
      <c r="U1305" s="143"/>
      <c r="V1305" s="143"/>
      <c r="W1305" s="143"/>
      <c r="X1305" s="143"/>
      <c r="Y1305" s="143"/>
      <c r="Z1305" s="143"/>
      <c r="AA1305" s="143"/>
    </row>
    <row r="1306" spans="1:27" ht="22.8" x14ac:dyDescent="0.25">
      <c r="A1306" s="70">
        <f>'SlNr für Antrag §24a'!B1302</f>
        <v>57131</v>
      </c>
      <c r="B1306" s="70" t="str">
        <f>'SlNr für Antrag §24a'!C1302</f>
        <v/>
      </c>
      <c r="C1306" s="70" t="str">
        <f>IF('SlNr für Antrag §24a'!D1302&lt;&gt;"",'SlNr für Antrag §24a'!D1302,"")</f>
        <v/>
      </c>
      <c r="D1306" s="70" t="str">
        <f>'SlNr für Antrag §24a'!H1302</f>
        <v>aufbereitete Kunststoffabfälle, qualitätsgesichert</v>
      </c>
      <c r="E1306" s="70" t="str">
        <f>'SlNr für Antrag §24a'!I1302</f>
        <v xml:space="preserve"> </v>
      </c>
      <c r="F1306" s="69" t="str">
        <f>IF(AND('SlNr für Antrag §24a'!S1302="x",'SlNr für Antrag §24a'!T1302="x"),'SlNr für Antrag §24a'!U1302,IF('SlNr für Antrag §24a'!S1302="x","--",IF('SlNr für Antrag §24a'!T1302="x",'SlNr für Antrag §24a'!U1302,"**")))</f>
        <v>--</v>
      </c>
      <c r="G1306" s="69" t="str">
        <f>(IF('SlNr für Antrag §24a'!AL1302&lt;&gt;"",'SlNr für Antrag §24a'!AL1302&amp;K1306,IF(K1306&lt;&gt;"",K1306,IF('SlNr für Antrag §24a'!V1302="X","?","**"))))</f>
        <v>**</v>
      </c>
      <c r="H1306" s="131"/>
      <c r="I1306" s="124"/>
      <c r="J1306" s="118">
        <f>'SlNr für Antrag §24a'!AM1302</f>
        <v>0</v>
      </c>
      <c r="K1306" s="121"/>
      <c r="L1306" s="121" t="str">
        <f>'SlNr für Antrag §24a'!AT1302</f>
        <v>Nein</v>
      </c>
      <c r="M1306" s="161" t="str">
        <f>'SlNr für Antrag §24a'!AV1302</f>
        <v>-</v>
      </c>
      <c r="N1306" s="157" t="str">
        <f>IF('SlNr für Antrag §24a'!AU1302&gt;0,"Wird auto. genehmigt!","")</f>
        <v/>
      </c>
      <c r="P1306" s="96" t="str">
        <f>'SlNr für Antrag §24a'!AP1302</f>
        <v>X</v>
      </c>
      <c r="R1306" s="143"/>
      <c r="S1306" s="143"/>
      <c r="T1306" s="143"/>
      <c r="U1306" s="143"/>
      <c r="V1306" s="143"/>
      <c r="W1306" s="143"/>
      <c r="X1306" s="143"/>
      <c r="Y1306" s="143"/>
      <c r="Z1306" s="143"/>
      <c r="AA1306" s="143"/>
    </row>
    <row r="1307" spans="1:27" ht="22.8" x14ac:dyDescent="0.25">
      <c r="A1307" s="70">
        <f>'SlNr für Antrag §24a'!B1303</f>
        <v>57132</v>
      </c>
      <c r="B1307" s="70" t="str">
        <f>'SlNr für Antrag §24a'!C1303</f>
        <v/>
      </c>
      <c r="C1307" s="70" t="str">
        <f>IF('SlNr für Antrag §24a'!D1303&lt;&gt;"",'SlNr für Antrag §24a'!D1303,"")</f>
        <v/>
      </c>
      <c r="D1307" s="70" t="str">
        <f>'SlNr für Antrag §24a'!H1303</f>
        <v>biologisch abbaubare Kunststoffe und Kunststoffverpackungen</v>
      </c>
      <c r="E1307" s="70" t="str">
        <f>'SlNr für Antrag §24a'!I1303</f>
        <v xml:space="preserve"> </v>
      </c>
      <c r="F1307" s="69" t="str">
        <f>IF(AND('SlNr für Antrag §24a'!S1303="x",'SlNr für Antrag §24a'!T1303="x"),'SlNr für Antrag §24a'!U1303,IF('SlNr für Antrag §24a'!S1303="x","--",IF('SlNr für Antrag §24a'!T1303="x",'SlNr für Antrag §24a'!U1303,"**")))</f>
        <v>--</v>
      </c>
      <c r="G1307" s="69" t="str">
        <f>(IF('SlNr für Antrag §24a'!AL1303&lt;&gt;"",'SlNr für Antrag §24a'!AL1303&amp;K1307,IF(K1307&lt;&gt;"",K1307,IF('SlNr für Antrag §24a'!V1303="X","?","**"))))</f>
        <v>**</v>
      </c>
      <c r="H1307" s="131"/>
      <c r="I1307" s="124"/>
      <c r="J1307" s="118">
        <f>'SlNr für Antrag §24a'!AM1303</f>
        <v>0</v>
      </c>
      <c r="K1307" s="121"/>
      <c r="L1307" s="121" t="str">
        <f>'SlNr für Antrag §24a'!AT1303</f>
        <v>Nein</v>
      </c>
      <c r="M1307" s="161" t="str">
        <f>'SlNr für Antrag §24a'!AV1303</f>
        <v>-</v>
      </c>
      <c r="N1307" s="157" t="str">
        <f>IF('SlNr für Antrag §24a'!AU1303&gt;0,"Wird auto. genehmigt!","")</f>
        <v/>
      </c>
      <c r="P1307" s="96" t="str">
        <f>'SlNr für Antrag §24a'!AP1303</f>
        <v>X</v>
      </c>
      <c r="R1307" s="143"/>
      <c r="S1307" s="143"/>
      <c r="T1307" s="143"/>
      <c r="U1307" s="143"/>
      <c r="V1307" s="143"/>
      <c r="W1307" s="143"/>
      <c r="X1307" s="143"/>
      <c r="Y1307" s="143"/>
      <c r="Z1307" s="143"/>
      <c r="AA1307" s="143"/>
    </row>
    <row r="1308" spans="1:27" ht="22.8" x14ac:dyDescent="0.25">
      <c r="A1308" s="70">
        <f>'SlNr für Antrag §24a'!B1304</f>
        <v>57133</v>
      </c>
      <c r="B1308" s="70" t="str">
        <f>'SlNr für Antrag §24a'!C1304</f>
        <v/>
      </c>
      <c r="C1308" s="70" t="str">
        <f>IF('SlNr für Antrag §24a'!D1304&lt;&gt;"",'SlNr für Antrag §24a'!D1304,"")</f>
        <v/>
      </c>
      <c r="D1308" s="70" t="str">
        <f>'SlNr für Antrag §24a'!H1304</f>
        <v>Carbonfaserverbundstoffe, ausgehärtet</v>
      </c>
      <c r="E1308" s="70" t="str">
        <f>'SlNr für Antrag §24a'!I1304</f>
        <v xml:space="preserve"> </v>
      </c>
      <c r="F1308" s="69" t="str">
        <f>IF(AND('SlNr für Antrag §24a'!S1304="x",'SlNr für Antrag §24a'!T1304="x"),'SlNr für Antrag §24a'!U1304,IF('SlNr für Antrag §24a'!S1304="x","--",IF('SlNr für Antrag §24a'!T1304="x",'SlNr für Antrag §24a'!U1304,"**")))</f>
        <v>--</v>
      </c>
      <c r="G1308" s="69" t="str">
        <f>(IF('SlNr für Antrag §24a'!AL1304&lt;&gt;"",'SlNr für Antrag §24a'!AL1304&amp;K1308,IF(K1308&lt;&gt;"",K1308,IF('SlNr für Antrag §24a'!V1304="X","?","**"))))</f>
        <v>**</v>
      </c>
      <c r="H1308" s="131"/>
      <c r="I1308" s="124"/>
      <c r="J1308" s="118">
        <f>'SlNr für Antrag §24a'!AM1304</f>
        <v>0</v>
      </c>
      <c r="K1308" s="121"/>
      <c r="L1308" s="121" t="str">
        <f>'SlNr für Antrag §24a'!AT1304</f>
        <v>Nein</v>
      </c>
      <c r="M1308" s="161" t="str">
        <f>'SlNr für Antrag §24a'!AV1304</f>
        <v>-</v>
      </c>
      <c r="N1308" s="157" t="str">
        <f>IF('SlNr für Antrag §24a'!AU1304&gt;0,"Wird auto. genehmigt!","")</f>
        <v/>
      </c>
      <c r="P1308" s="96" t="str">
        <f>'SlNr für Antrag §24a'!AP1304</f>
        <v>X</v>
      </c>
      <c r="R1308" s="143"/>
      <c r="S1308" s="143"/>
      <c r="T1308" s="143"/>
      <c r="U1308" s="143"/>
      <c r="V1308" s="143"/>
      <c r="W1308" s="143"/>
      <c r="X1308" s="143"/>
      <c r="Y1308" s="143"/>
      <c r="Z1308" s="143"/>
      <c r="AA1308" s="143"/>
    </row>
    <row r="1309" spans="1:27" ht="22.8" x14ac:dyDescent="0.25">
      <c r="A1309" s="70">
        <f>'SlNr für Antrag §24a'!B1305</f>
        <v>57133</v>
      </c>
      <c r="B1309" s="70" t="str">
        <f>'SlNr für Antrag §24a'!C1305</f>
        <v>77</v>
      </c>
      <c r="C1309" s="70" t="str">
        <f>IF('SlNr für Antrag §24a'!D1305&lt;&gt;"",'SlNr für Antrag §24a'!D1305,"")</f>
        <v>g</v>
      </c>
      <c r="D1309" s="70" t="str">
        <f>'SlNr für Antrag §24a'!H1305</f>
        <v>Carbonfaserverbundstoffe, ausgehärtet</v>
      </c>
      <c r="E1309" s="70" t="str">
        <f>'SlNr für Antrag §24a'!I1305</f>
        <v>gefährlich kontaminiert</v>
      </c>
      <c r="F1309" s="69" t="str">
        <f>IF(AND('SlNr für Antrag §24a'!S1305="x",'SlNr für Antrag §24a'!T1305="x"),'SlNr für Antrag §24a'!U1305,IF('SlNr für Antrag §24a'!S1305="x","--",IF('SlNr für Antrag §24a'!T1305="x",'SlNr für Antrag §24a'!U1305,"**")))</f>
        <v>**</v>
      </c>
      <c r="G1309" s="69" t="str">
        <f>(IF('SlNr für Antrag §24a'!AL1305&lt;&gt;"",'SlNr für Antrag §24a'!AL1305&amp;K1309,IF(K1309&lt;&gt;"",K1309,IF('SlNr für Antrag §24a'!V1305="X","?","**"))))</f>
        <v>**</v>
      </c>
      <c r="H1309" s="131"/>
      <c r="I1309" s="124"/>
      <c r="J1309" s="118">
        <f>'SlNr für Antrag §24a'!AM1305</f>
        <v>0</v>
      </c>
      <c r="K1309" s="121"/>
      <c r="L1309" s="121" t="str">
        <f>'SlNr für Antrag §24a'!AT1305</f>
        <v>Ja</v>
      </c>
      <c r="M1309" s="161" t="str">
        <f>'SlNr für Antrag §24a'!AV1305</f>
        <v>-</v>
      </c>
      <c r="N1309" s="157" t="str">
        <f>IF('SlNr für Antrag §24a'!AU1305&gt;0,"Wird auto. genehmigt!","")</f>
        <v/>
      </c>
      <c r="P1309" s="96" t="str">
        <f>'SlNr für Antrag §24a'!AP1305</f>
        <v/>
      </c>
      <c r="R1309" s="143"/>
      <c r="S1309" s="143"/>
      <c r="T1309" s="143"/>
      <c r="U1309" s="143"/>
      <c r="V1309" s="143"/>
      <c r="W1309" s="143"/>
      <c r="X1309" s="143"/>
      <c r="Y1309" s="143"/>
      <c r="Z1309" s="143"/>
      <c r="AA1309" s="143"/>
    </row>
    <row r="1310" spans="1:27" ht="22.8" x14ac:dyDescent="0.25">
      <c r="A1310" s="70">
        <f>'SlNr für Antrag §24a'!B1306</f>
        <v>57133</v>
      </c>
      <c r="B1310" s="70" t="str">
        <f>'SlNr für Antrag §24a'!C1306</f>
        <v>91</v>
      </c>
      <c r="C1310" s="70" t="str">
        <f>IF('SlNr für Antrag §24a'!D1306&lt;&gt;"",'SlNr für Antrag §24a'!D1306,"")</f>
        <v/>
      </c>
      <c r="D1310" s="70" t="str">
        <f>'SlNr für Antrag §24a'!H1306</f>
        <v>Carbonfaserverbundstoffe, ausgehärtet</v>
      </c>
      <c r="E1310" s="70" t="str">
        <f>'SlNr für Antrag §24a'!I1306</f>
        <v>verfestigt, immobilisiert oder stabilisiert</v>
      </c>
      <c r="F1310" s="69" t="str">
        <f>IF(AND('SlNr für Antrag §24a'!S1306="x",'SlNr für Antrag §24a'!T1306="x"),'SlNr für Antrag §24a'!U1306,IF('SlNr für Antrag §24a'!S1306="x","--",IF('SlNr für Antrag §24a'!T1306="x",'SlNr für Antrag §24a'!U1306,"**")))</f>
        <v>**</v>
      </c>
      <c r="G1310" s="69" t="str">
        <f>(IF('SlNr für Antrag §24a'!AL1306&lt;&gt;"",'SlNr für Antrag §24a'!AL1306&amp;K1310,IF(K1310&lt;&gt;"",K1310,IF('SlNr für Antrag §24a'!V1306="X","?","**"))))</f>
        <v>**</v>
      </c>
      <c r="H1310" s="131"/>
      <c r="I1310" s="124"/>
      <c r="J1310" s="118">
        <f>'SlNr für Antrag §24a'!AM1306</f>
        <v>0</v>
      </c>
      <c r="K1310" s="121"/>
      <c r="L1310" s="121" t="str">
        <f>'SlNr für Antrag §24a'!AT1306</f>
        <v>Ja</v>
      </c>
      <c r="M1310" s="161" t="str">
        <f>'SlNr für Antrag §24a'!AV1306</f>
        <v>-</v>
      </c>
      <c r="N1310" s="157" t="str">
        <f>IF('SlNr für Antrag §24a'!AU1306&gt;0,"Wird auto. genehmigt!","")</f>
        <v/>
      </c>
      <c r="P1310" s="96" t="str">
        <f>'SlNr für Antrag §24a'!AP1306</f>
        <v/>
      </c>
      <c r="R1310" s="143"/>
      <c r="S1310" s="143"/>
      <c r="T1310" s="143"/>
      <c r="U1310" s="143"/>
      <c r="V1310" s="143"/>
      <c r="W1310" s="143"/>
      <c r="X1310" s="143"/>
      <c r="Y1310" s="143"/>
      <c r="Z1310" s="143"/>
      <c r="AA1310" s="143"/>
    </row>
    <row r="1311" spans="1:27" ht="22.8" x14ac:dyDescent="0.25">
      <c r="A1311" s="70">
        <f>'SlNr für Antrag §24a'!B1307</f>
        <v>57201</v>
      </c>
      <c r="B1311" s="70" t="str">
        <f>'SlNr für Antrag §24a'!C1307</f>
        <v/>
      </c>
      <c r="C1311" s="70" t="str">
        <f>IF('SlNr für Antrag §24a'!D1307&lt;&gt;"",'SlNr für Antrag §24a'!D1307,"")</f>
        <v>g</v>
      </c>
      <c r="D1311" s="70" t="str">
        <f>'SlNr für Antrag §24a'!H1307</f>
        <v>Weichmacher mit halogenierten organischen Bestandteilen</v>
      </c>
      <c r="E1311" s="70" t="str">
        <f>'SlNr für Antrag §24a'!I1307</f>
        <v xml:space="preserve"> </v>
      </c>
      <c r="F1311" s="69" t="str">
        <f>IF(AND('SlNr für Antrag §24a'!S1307="x",'SlNr für Antrag §24a'!T1307="x"),'SlNr für Antrag §24a'!U1307,IF('SlNr für Antrag §24a'!S1307="x","--",IF('SlNr für Antrag §24a'!T1307="x",'SlNr für Antrag §24a'!U1307,"**")))</f>
        <v>**</v>
      </c>
      <c r="G1311" s="69" t="str">
        <f>(IF('SlNr für Antrag §24a'!AL1307&lt;&gt;"",'SlNr für Antrag §24a'!AL1307&amp;K1311,IF(K1311&lt;&gt;"",K1311,IF('SlNr für Antrag §24a'!V1307="X","?","**"))))</f>
        <v>**</v>
      </c>
      <c r="H1311" s="131"/>
      <c r="I1311" s="124"/>
      <c r="J1311" s="118">
        <f>'SlNr für Antrag §24a'!AM1307</f>
        <v>0</v>
      </c>
      <c r="K1311" s="121"/>
      <c r="L1311" s="121" t="str">
        <f>'SlNr für Antrag §24a'!AT1307</f>
        <v>Ja</v>
      </c>
      <c r="M1311" s="161" t="str">
        <f>'SlNr für Antrag §24a'!AV1307</f>
        <v>-</v>
      </c>
      <c r="N1311" s="157" t="str">
        <f>IF('SlNr für Antrag §24a'!AU1307&gt;0,"Wird auto. genehmigt!","")</f>
        <v/>
      </c>
      <c r="P1311" s="96" t="str">
        <f>'SlNr für Antrag §24a'!AP1307</f>
        <v/>
      </c>
      <c r="R1311" s="143"/>
      <c r="S1311" s="143"/>
      <c r="T1311" s="143"/>
      <c r="U1311" s="143"/>
      <c r="V1311" s="143"/>
      <c r="W1311" s="143"/>
      <c r="X1311" s="143"/>
      <c r="Y1311" s="143"/>
      <c r="Z1311" s="143"/>
      <c r="AA1311" s="143"/>
    </row>
    <row r="1312" spans="1:27" ht="22.8" x14ac:dyDescent="0.25">
      <c r="A1312" s="70">
        <f>'SlNr für Antrag §24a'!B1308</f>
        <v>57201</v>
      </c>
      <c r="B1312" s="70" t="str">
        <f>'SlNr für Antrag §24a'!C1308</f>
        <v>88</v>
      </c>
      <c r="C1312" s="70" t="str">
        <f>IF('SlNr für Antrag §24a'!D1308&lt;&gt;"",'SlNr für Antrag §24a'!D1308,"")</f>
        <v/>
      </c>
      <c r="D1312" s="70" t="str">
        <f>'SlNr für Antrag §24a'!H1308</f>
        <v>Weichmacher mit halogenierten organischen Bestandteilen</v>
      </c>
      <c r="E1312" s="70" t="str">
        <f>'SlNr für Antrag §24a'!I1308</f>
        <v>ausgestuft</v>
      </c>
      <c r="F1312" s="69" t="str">
        <f>IF(AND('SlNr für Antrag §24a'!S1308="x",'SlNr für Antrag §24a'!T1308="x"),'SlNr für Antrag §24a'!U1308,IF('SlNr für Antrag §24a'!S1308="x","--",IF('SlNr für Antrag §24a'!T1308="x",'SlNr für Antrag §24a'!U1308,"**")))</f>
        <v>**</v>
      </c>
      <c r="G1312" s="69" t="str">
        <f>(IF('SlNr für Antrag §24a'!AL1308&lt;&gt;"",'SlNr für Antrag §24a'!AL1308&amp;K1312,IF(K1312&lt;&gt;"",K1312,IF('SlNr für Antrag §24a'!V1308="X","?","**"))))</f>
        <v>**</v>
      </c>
      <c r="H1312" s="131"/>
      <c r="I1312" s="124"/>
      <c r="J1312" s="118">
        <f>'SlNr für Antrag §24a'!AM1308</f>
        <v>0</v>
      </c>
      <c r="K1312" s="121"/>
      <c r="L1312" s="121" t="str">
        <f>'SlNr für Antrag §24a'!AT1308</f>
        <v>Ja</v>
      </c>
      <c r="M1312" s="161" t="str">
        <f>'SlNr für Antrag §24a'!AV1308</f>
        <v>-</v>
      </c>
      <c r="N1312" s="157" t="str">
        <f>IF('SlNr für Antrag §24a'!AU1308&gt;0,"Wird auto. genehmigt!","")</f>
        <v/>
      </c>
      <c r="P1312" s="96" t="str">
        <f>'SlNr für Antrag §24a'!AP1308</f>
        <v/>
      </c>
      <c r="R1312" s="143"/>
      <c r="S1312" s="143"/>
      <c r="T1312" s="143"/>
      <c r="U1312" s="143"/>
      <c r="V1312" s="143"/>
      <c r="W1312" s="143"/>
      <c r="X1312" s="143"/>
      <c r="Y1312" s="143"/>
      <c r="Z1312" s="143"/>
      <c r="AA1312" s="143"/>
    </row>
    <row r="1313" spans="1:27" ht="34.200000000000003" x14ac:dyDescent="0.25">
      <c r="A1313" s="70">
        <f>'SlNr für Antrag §24a'!B1309</f>
        <v>57202</v>
      </c>
      <c r="B1313" s="70" t="str">
        <f>'SlNr für Antrag §24a'!C1309</f>
        <v/>
      </c>
      <c r="C1313" s="70" t="str">
        <f>IF('SlNr für Antrag §24a'!D1309&lt;&gt;"",'SlNr für Antrag §24a'!D1309,"")</f>
        <v>g</v>
      </c>
      <c r="D1313" s="70" t="str">
        <f>'SlNr für Antrag §24a'!H1309</f>
        <v>Fabrikationsrückstände aus der Kunststoffherstellung und -verarbeitung</v>
      </c>
      <c r="E1313" s="70" t="str">
        <f>'SlNr für Antrag §24a'!I1309</f>
        <v xml:space="preserve"> </v>
      </c>
      <c r="F1313" s="69" t="str">
        <f>IF(AND('SlNr für Antrag §24a'!S1309="x",'SlNr für Antrag §24a'!T1309="x"),'SlNr für Antrag §24a'!U1309,IF('SlNr für Antrag §24a'!S1309="x","--",IF('SlNr für Antrag §24a'!T1309="x",'SlNr für Antrag §24a'!U1309,"**")))</f>
        <v>**</v>
      </c>
      <c r="G1313" s="69" t="str">
        <f>(IF('SlNr für Antrag §24a'!AL1309&lt;&gt;"",'SlNr für Antrag §24a'!AL1309&amp;K1313,IF(K1313&lt;&gt;"",K1313,IF('SlNr für Antrag §24a'!V1309="X","?","**"))))</f>
        <v>**</v>
      </c>
      <c r="H1313" s="131"/>
      <c r="I1313" s="124"/>
      <c r="J1313" s="118">
        <f>'SlNr für Antrag §24a'!AM1309</f>
        <v>0</v>
      </c>
      <c r="K1313" s="121"/>
      <c r="L1313" s="121" t="str">
        <f>'SlNr für Antrag §24a'!AT1309</f>
        <v>Ja</v>
      </c>
      <c r="M1313" s="161" t="str">
        <f>'SlNr für Antrag §24a'!AV1309</f>
        <v>-</v>
      </c>
      <c r="N1313" s="157" t="str">
        <f>IF('SlNr für Antrag §24a'!AU1309&gt;0,"Wird auto. genehmigt!","")</f>
        <v/>
      </c>
      <c r="P1313" s="96" t="str">
        <f>'SlNr für Antrag §24a'!AP1309</f>
        <v/>
      </c>
      <c r="R1313" s="143"/>
      <c r="S1313" s="143"/>
      <c r="T1313" s="143"/>
      <c r="U1313" s="143"/>
      <c r="V1313" s="143"/>
      <c r="W1313" s="143"/>
      <c r="X1313" s="143"/>
      <c r="Y1313" s="143"/>
      <c r="Z1313" s="143"/>
      <c r="AA1313" s="143"/>
    </row>
    <row r="1314" spans="1:27" ht="34.200000000000003" x14ac:dyDescent="0.25">
      <c r="A1314" s="70">
        <f>'SlNr für Antrag §24a'!B1310</f>
        <v>57202</v>
      </c>
      <c r="B1314" s="70" t="str">
        <f>'SlNr für Antrag §24a'!C1310</f>
        <v>88</v>
      </c>
      <c r="C1314" s="70" t="str">
        <f>IF('SlNr für Antrag §24a'!D1310&lt;&gt;"",'SlNr für Antrag §24a'!D1310,"")</f>
        <v/>
      </c>
      <c r="D1314" s="70" t="str">
        <f>'SlNr für Antrag §24a'!H1310</f>
        <v>Fabrikationsrückstände aus der Kunststoffherstellung und -verarbeitung</v>
      </c>
      <c r="E1314" s="70" t="str">
        <f>'SlNr für Antrag §24a'!I1310</f>
        <v>ausgestuft</v>
      </c>
      <c r="F1314" s="69" t="str">
        <f>IF(AND('SlNr für Antrag §24a'!S1310="x",'SlNr für Antrag §24a'!T1310="x"),'SlNr für Antrag §24a'!U1310,IF('SlNr für Antrag §24a'!S1310="x","--",IF('SlNr für Antrag §24a'!T1310="x",'SlNr für Antrag §24a'!U1310,"**")))</f>
        <v>**</v>
      </c>
      <c r="G1314" s="69" t="str">
        <f>(IF('SlNr für Antrag §24a'!AL1310&lt;&gt;"",'SlNr für Antrag §24a'!AL1310&amp;K1314,IF(K1314&lt;&gt;"",K1314,IF('SlNr für Antrag §24a'!V1310="X","?","**"))))</f>
        <v>**</v>
      </c>
      <c r="H1314" s="131"/>
      <c r="I1314" s="124"/>
      <c r="J1314" s="118">
        <f>'SlNr für Antrag §24a'!AM1310</f>
        <v>0</v>
      </c>
      <c r="K1314" s="121"/>
      <c r="L1314" s="121" t="str">
        <f>'SlNr für Antrag §24a'!AT1310</f>
        <v>Ja</v>
      </c>
      <c r="M1314" s="161" t="str">
        <f>'SlNr für Antrag §24a'!AV1310</f>
        <v>-</v>
      </c>
      <c r="N1314" s="157" t="str">
        <f>IF('SlNr für Antrag §24a'!AU1310&gt;0,"Wird auto. genehmigt!","")</f>
        <v/>
      </c>
      <c r="P1314" s="96" t="str">
        <f>'SlNr für Antrag §24a'!AP1310</f>
        <v/>
      </c>
      <c r="R1314" s="143"/>
      <c r="S1314" s="143"/>
      <c r="T1314" s="143"/>
      <c r="U1314" s="143"/>
      <c r="V1314" s="143"/>
      <c r="W1314" s="143"/>
      <c r="X1314" s="143"/>
      <c r="Y1314" s="143"/>
      <c r="Z1314" s="143"/>
      <c r="AA1314" s="143"/>
    </row>
    <row r="1315" spans="1:27" ht="22.8" x14ac:dyDescent="0.25">
      <c r="A1315" s="70">
        <f>'SlNr für Antrag §24a'!B1311</f>
        <v>57203</v>
      </c>
      <c r="B1315" s="70" t="str">
        <f>'SlNr für Antrag §24a'!C1311</f>
        <v/>
      </c>
      <c r="C1315" s="70" t="str">
        <f>IF('SlNr für Antrag §24a'!D1311&lt;&gt;"",'SlNr für Antrag §24a'!D1311,"")</f>
        <v>g</v>
      </c>
      <c r="D1315" s="70" t="str">
        <f>'SlNr für Antrag §24a'!H1311</f>
        <v>Weichmacher ohne halogenierte organische Bestandteile</v>
      </c>
      <c r="E1315" s="70" t="str">
        <f>'SlNr für Antrag §24a'!I1311</f>
        <v xml:space="preserve"> </v>
      </c>
      <c r="F1315" s="69" t="str">
        <f>IF(AND('SlNr für Antrag §24a'!S1311="x",'SlNr für Antrag §24a'!T1311="x"),'SlNr für Antrag §24a'!U1311,IF('SlNr für Antrag §24a'!S1311="x","--",IF('SlNr für Antrag §24a'!T1311="x",'SlNr für Antrag §24a'!U1311,"**")))</f>
        <v>**</v>
      </c>
      <c r="G1315" s="69" t="str">
        <f>(IF('SlNr für Antrag §24a'!AL1311&lt;&gt;"",'SlNr für Antrag §24a'!AL1311&amp;K1315,IF(K1315&lt;&gt;"",K1315,IF('SlNr für Antrag §24a'!V1311="X","?","**"))))</f>
        <v>**</v>
      </c>
      <c r="H1315" s="131"/>
      <c r="I1315" s="124"/>
      <c r="J1315" s="118">
        <f>'SlNr für Antrag §24a'!AM1311</f>
        <v>0</v>
      </c>
      <c r="K1315" s="121"/>
      <c r="L1315" s="121" t="str">
        <f>'SlNr für Antrag §24a'!AT1311</f>
        <v>Ja</v>
      </c>
      <c r="M1315" s="161" t="str">
        <f>'SlNr für Antrag §24a'!AV1311</f>
        <v>-</v>
      </c>
      <c r="N1315" s="157" t="str">
        <f>IF('SlNr für Antrag §24a'!AU1311&gt;0,"Wird auto. genehmigt!","")</f>
        <v/>
      </c>
      <c r="P1315" s="96" t="str">
        <f>'SlNr für Antrag §24a'!AP1311</f>
        <v/>
      </c>
      <c r="R1315" s="143"/>
      <c r="S1315" s="143"/>
      <c r="T1315" s="143"/>
      <c r="U1315" s="143"/>
      <c r="V1315" s="143"/>
      <c r="W1315" s="143"/>
      <c r="X1315" s="143"/>
      <c r="Y1315" s="143"/>
      <c r="Z1315" s="143"/>
      <c r="AA1315" s="143"/>
    </row>
    <row r="1316" spans="1:27" ht="22.8" x14ac:dyDescent="0.25">
      <c r="A1316" s="70">
        <f>'SlNr für Antrag §24a'!B1312</f>
        <v>57203</v>
      </c>
      <c r="B1316" s="70" t="str">
        <f>'SlNr für Antrag §24a'!C1312</f>
        <v>88</v>
      </c>
      <c r="C1316" s="70" t="str">
        <f>IF('SlNr für Antrag §24a'!D1312&lt;&gt;"",'SlNr für Antrag §24a'!D1312,"")</f>
        <v/>
      </c>
      <c r="D1316" s="70" t="str">
        <f>'SlNr für Antrag §24a'!H1312</f>
        <v>Weichmacher ohne halogenierte organische Bestandteile</v>
      </c>
      <c r="E1316" s="70" t="str">
        <f>'SlNr für Antrag §24a'!I1312</f>
        <v>ausgestuft</v>
      </c>
      <c r="F1316" s="69" t="str">
        <f>IF(AND('SlNr für Antrag §24a'!S1312="x",'SlNr für Antrag §24a'!T1312="x"),'SlNr für Antrag §24a'!U1312,IF('SlNr für Antrag §24a'!S1312="x","--",IF('SlNr für Antrag §24a'!T1312="x",'SlNr für Antrag §24a'!U1312,"**")))</f>
        <v>**</v>
      </c>
      <c r="G1316" s="69" t="str">
        <f>(IF('SlNr für Antrag §24a'!AL1312&lt;&gt;"",'SlNr für Antrag §24a'!AL1312&amp;K1316,IF(K1316&lt;&gt;"",K1316,IF('SlNr für Antrag §24a'!V1312="X","?","**"))))</f>
        <v>**</v>
      </c>
      <c r="H1316" s="131"/>
      <c r="I1316" s="124"/>
      <c r="J1316" s="118">
        <f>'SlNr für Antrag §24a'!AM1312</f>
        <v>0</v>
      </c>
      <c r="K1316" s="121"/>
      <c r="L1316" s="121" t="str">
        <f>'SlNr für Antrag §24a'!AT1312</f>
        <v>Ja</v>
      </c>
      <c r="M1316" s="161" t="str">
        <f>'SlNr für Antrag §24a'!AV1312</f>
        <v>-</v>
      </c>
      <c r="N1316" s="157" t="str">
        <f>IF('SlNr für Antrag §24a'!AU1312&gt;0,"Wird auto. genehmigt!","")</f>
        <v/>
      </c>
      <c r="P1316" s="96" t="str">
        <f>'SlNr für Antrag §24a'!AP1312</f>
        <v/>
      </c>
      <c r="R1316" s="143"/>
      <c r="S1316" s="143"/>
      <c r="T1316" s="143"/>
      <c r="U1316" s="143"/>
      <c r="V1316" s="143"/>
      <c r="W1316" s="143"/>
      <c r="X1316" s="143"/>
      <c r="Y1316" s="143"/>
      <c r="Z1316" s="143"/>
      <c r="AA1316" s="143"/>
    </row>
    <row r="1317" spans="1:27" ht="22.8" x14ac:dyDescent="0.25">
      <c r="A1317" s="70">
        <f>'SlNr für Antrag §24a'!B1313</f>
        <v>57204</v>
      </c>
      <c r="B1317" s="70" t="str">
        <f>'SlNr für Antrag §24a'!C1313</f>
        <v/>
      </c>
      <c r="C1317" s="70" t="str">
        <f>IF('SlNr für Antrag §24a'!D1313&lt;&gt;"",'SlNr für Antrag §24a'!D1313,"")</f>
        <v>g</v>
      </c>
      <c r="D1317" s="70" t="str">
        <f>'SlNr für Antrag §24a'!H1313</f>
        <v>Carbonfaserverbundstoffe, nicht ausgehärtet</v>
      </c>
      <c r="E1317" s="70" t="str">
        <f>'SlNr für Antrag §24a'!I1313</f>
        <v xml:space="preserve"> </v>
      </c>
      <c r="F1317" s="69" t="str">
        <f>IF(AND('SlNr für Antrag §24a'!S1313="x",'SlNr für Antrag §24a'!T1313="x"),'SlNr für Antrag §24a'!U1313,IF('SlNr für Antrag §24a'!S1313="x","--",IF('SlNr für Antrag §24a'!T1313="x",'SlNr für Antrag §24a'!U1313,"**")))</f>
        <v>**</v>
      </c>
      <c r="G1317" s="69" t="str">
        <f>(IF('SlNr für Antrag §24a'!AL1313&lt;&gt;"",'SlNr für Antrag §24a'!AL1313&amp;K1317,IF(K1317&lt;&gt;"",K1317,IF('SlNr für Antrag §24a'!V1313="X","?","**"))))</f>
        <v>**</v>
      </c>
      <c r="H1317" s="131"/>
      <c r="I1317" s="124"/>
      <c r="J1317" s="118">
        <f>'SlNr für Antrag §24a'!AM1313</f>
        <v>0</v>
      </c>
      <c r="K1317" s="121"/>
      <c r="L1317" s="121" t="str">
        <f>'SlNr für Antrag §24a'!AT1313</f>
        <v>Ja</v>
      </c>
      <c r="M1317" s="161" t="str">
        <f>'SlNr für Antrag §24a'!AV1313</f>
        <v>-</v>
      </c>
      <c r="N1317" s="157" t="str">
        <f>IF('SlNr für Antrag §24a'!AU1313&gt;0,"Wird auto. genehmigt!","")</f>
        <v/>
      </c>
      <c r="P1317" s="96" t="str">
        <f>'SlNr für Antrag §24a'!AP1313</f>
        <v/>
      </c>
      <c r="R1317" s="143"/>
      <c r="S1317" s="143"/>
      <c r="T1317" s="143"/>
      <c r="U1317" s="143"/>
      <c r="V1317" s="143"/>
      <c r="W1317" s="143"/>
      <c r="X1317" s="143"/>
      <c r="Y1317" s="143"/>
      <c r="Z1317" s="143"/>
      <c r="AA1317" s="143"/>
    </row>
    <row r="1318" spans="1:27" ht="22.8" x14ac:dyDescent="0.25">
      <c r="A1318" s="70">
        <f>'SlNr für Antrag §24a'!B1314</f>
        <v>57204</v>
      </c>
      <c r="B1318" s="70" t="str">
        <f>'SlNr für Antrag §24a'!C1314</f>
        <v>88</v>
      </c>
      <c r="C1318" s="70" t="str">
        <f>IF('SlNr für Antrag §24a'!D1314&lt;&gt;"",'SlNr für Antrag §24a'!D1314,"")</f>
        <v/>
      </c>
      <c r="D1318" s="70" t="str">
        <f>'SlNr für Antrag §24a'!H1314</f>
        <v>Carbonfaserverbundstoffe, nicht ausgehärtet</v>
      </c>
      <c r="E1318" s="70" t="str">
        <f>'SlNr für Antrag §24a'!I1314</f>
        <v>ausgestuft</v>
      </c>
      <c r="F1318" s="69" t="str">
        <f>IF(AND('SlNr für Antrag §24a'!S1314="x",'SlNr für Antrag §24a'!T1314="x"),'SlNr für Antrag §24a'!U1314,IF('SlNr für Antrag §24a'!S1314="x","--",IF('SlNr für Antrag §24a'!T1314="x",'SlNr für Antrag §24a'!U1314,"**")))</f>
        <v>**</v>
      </c>
      <c r="G1318" s="69" t="str">
        <f>(IF('SlNr für Antrag §24a'!AL1314&lt;&gt;"",'SlNr für Antrag §24a'!AL1314&amp;K1318,IF(K1318&lt;&gt;"",K1318,IF('SlNr für Antrag §24a'!V1314="X","?","**"))))</f>
        <v>**</v>
      </c>
      <c r="H1318" s="131"/>
      <c r="I1318" s="124"/>
      <c r="J1318" s="118">
        <f>'SlNr für Antrag §24a'!AM1314</f>
        <v>0</v>
      </c>
      <c r="K1318" s="121"/>
      <c r="L1318" s="121" t="str">
        <f>'SlNr für Antrag §24a'!AT1314</f>
        <v>Ja</v>
      </c>
      <c r="M1318" s="161" t="str">
        <f>'SlNr für Antrag §24a'!AV1314</f>
        <v>-</v>
      </c>
      <c r="N1318" s="157" t="str">
        <f>IF('SlNr für Antrag §24a'!AU1314&gt;0,"Wird auto. genehmigt!","")</f>
        <v/>
      </c>
      <c r="P1318" s="96" t="str">
        <f>'SlNr für Antrag §24a'!AP1314</f>
        <v/>
      </c>
      <c r="R1318" s="143"/>
      <c r="S1318" s="143"/>
      <c r="T1318" s="143"/>
      <c r="U1318" s="143"/>
      <c r="V1318" s="143"/>
      <c r="W1318" s="143"/>
      <c r="X1318" s="143"/>
      <c r="Y1318" s="143"/>
      <c r="Z1318" s="143"/>
      <c r="AA1318" s="143"/>
    </row>
    <row r="1319" spans="1:27" x14ac:dyDescent="0.25">
      <c r="A1319" s="70">
        <f>'SlNr für Antrag §24a'!B1315</f>
        <v>57301</v>
      </c>
      <c r="B1319" s="70" t="str">
        <f>'SlNr für Antrag §24a'!C1315</f>
        <v/>
      </c>
      <c r="C1319" s="70" t="str">
        <f>IF('SlNr für Antrag §24a'!D1315&lt;&gt;"",'SlNr für Antrag §24a'!D1315,"")</f>
        <v/>
      </c>
      <c r="D1319" s="70" t="str">
        <f>'SlNr für Antrag §24a'!H1315</f>
        <v>Kunststoffschlamm, lösemittelfrei</v>
      </c>
      <c r="E1319" s="70" t="str">
        <f>'SlNr für Antrag §24a'!I1315</f>
        <v xml:space="preserve"> </v>
      </c>
      <c r="F1319" s="69" t="str">
        <f>IF(AND('SlNr für Antrag §24a'!S1315="x",'SlNr für Antrag §24a'!T1315="x"),'SlNr für Antrag §24a'!U1315,IF('SlNr für Antrag §24a'!S1315="x","--",IF('SlNr für Antrag §24a'!T1315="x",'SlNr für Antrag §24a'!U1315,"**")))</f>
        <v>--</v>
      </c>
      <c r="G1319" s="69" t="str">
        <f>(IF('SlNr für Antrag §24a'!AL1315&lt;&gt;"",'SlNr für Antrag §24a'!AL1315&amp;K1319,IF(K1319&lt;&gt;"",K1319,IF('SlNr für Antrag §24a'!V1315="X","?","**"))))</f>
        <v>**</v>
      </c>
      <c r="H1319" s="131"/>
      <c r="I1319" s="124"/>
      <c r="J1319" s="118">
        <f>'SlNr für Antrag §24a'!AM1315</f>
        <v>0</v>
      </c>
      <c r="K1319" s="121"/>
      <c r="L1319" s="121" t="str">
        <f>'SlNr für Antrag §24a'!AT1315</f>
        <v>Nein</v>
      </c>
      <c r="M1319" s="161" t="str">
        <f>'SlNr für Antrag §24a'!AV1315</f>
        <v>-</v>
      </c>
      <c r="N1319" s="157" t="str">
        <f>IF('SlNr für Antrag §24a'!AU1315&gt;0,"Wird auto. genehmigt!","")</f>
        <v/>
      </c>
      <c r="P1319" s="96" t="str">
        <f>'SlNr für Antrag §24a'!AP1315</f>
        <v>X</v>
      </c>
      <c r="R1319" s="143"/>
      <c r="S1319" s="143"/>
      <c r="T1319" s="143"/>
      <c r="U1319" s="143"/>
      <c r="V1319" s="143"/>
      <c r="W1319" s="143"/>
      <c r="X1319" s="143"/>
      <c r="Y1319" s="143"/>
      <c r="Z1319" s="143"/>
      <c r="AA1319" s="143"/>
    </row>
    <row r="1320" spans="1:27" x14ac:dyDescent="0.25">
      <c r="A1320" s="70">
        <f>'SlNr für Antrag §24a'!B1316</f>
        <v>57301</v>
      </c>
      <c r="B1320" s="70" t="str">
        <f>'SlNr für Antrag §24a'!C1316</f>
        <v>77</v>
      </c>
      <c r="C1320" s="70" t="str">
        <f>IF('SlNr für Antrag §24a'!D1316&lt;&gt;"",'SlNr für Antrag §24a'!D1316,"")</f>
        <v>g</v>
      </c>
      <c r="D1320" s="70" t="str">
        <f>'SlNr für Antrag §24a'!H1316</f>
        <v>Kunststoffschlamm, lösemittelfrei</v>
      </c>
      <c r="E1320" s="70" t="str">
        <f>'SlNr für Antrag §24a'!I1316</f>
        <v>gefährlich kontaminiert</v>
      </c>
      <c r="F1320" s="69" t="str">
        <f>IF(AND('SlNr für Antrag §24a'!S1316="x",'SlNr für Antrag §24a'!T1316="x"),'SlNr für Antrag §24a'!U1316,IF('SlNr für Antrag §24a'!S1316="x","--",IF('SlNr für Antrag §24a'!T1316="x",'SlNr für Antrag §24a'!U1316,"**")))</f>
        <v>**</v>
      </c>
      <c r="G1320" s="69" t="str">
        <f>(IF('SlNr für Antrag §24a'!AL1316&lt;&gt;"",'SlNr für Antrag §24a'!AL1316&amp;K1320,IF(K1320&lt;&gt;"",K1320,IF('SlNr für Antrag §24a'!V1316="X","?","**"))))</f>
        <v>**</v>
      </c>
      <c r="H1320" s="131"/>
      <c r="I1320" s="124"/>
      <c r="J1320" s="118">
        <f>'SlNr für Antrag §24a'!AM1316</f>
        <v>0</v>
      </c>
      <c r="K1320" s="121"/>
      <c r="L1320" s="121" t="str">
        <f>'SlNr für Antrag §24a'!AT1316</f>
        <v>Ja</v>
      </c>
      <c r="M1320" s="161" t="str">
        <f>'SlNr für Antrag §24a'!AV1316</f>
        <v>-</v>
      </c>
      <c r="N1320" s="157" t="str">
        <f>IF('SlNr für Antrag §24a'!AU1316&gt;0,"Wird auto. genehmigt!","")</f>
        <v/>
      </c>
      <c r="P1320" s="96" t="str">
        <f>'SlNr für Antrag §24a'!AP1316</f>
        <v/>
      </c>
      <c r="R1320" s="143"/>
      <c r="S1320" s="143"/>
      <c r="T1320" s="143"/>
      <c r="U1320" s="143"/>
      <c r="V1320" s="143"/>
      <c r="W1320" s="143"/>
      <c r="X1320" s="143"/>
      <c r="Y1320" s="143"/>
      <c r="Z1320" s="143"/>
      <c r="AA1320" s="143"/>
    </row>
    <row r="1321" spans="1:27" ht="22.8" x14ac:dyDescent="0.25">
      <c r="A1321" s="70">
        <f>'SlNr für Antrag §24a'!B1317</f>
        <v>57303</v>
      </c>
      <c r="B1321" s="70" t="str">
        <f>'SlNr für Antrag §24a'!C1317</f>
        <v/>
      </c>
      <c r="C1321" s="70" t="str">
        <f>IF('SlNr für Antrag §24a'!D1317&lt;&gt;"",'SlNr für Antrag §24a'!D1317,"")</f>
        <v/>
      </c>
      <c r="D1321" s="70" t="str">
        <f>'SlNr für Antrag §24a'!H1317</f>
        <v>Kunststoffdispersionen (auf Wasserbasis)</v>
      </c>
      <c r="E1321" s="70" t="str">
        <f>'SlNr für Antrag §24a'!I1317</f>
        <v xml:space="preserve"> </v>
      </c>
      <c r="F1321" s="69" t="str">
        <f>IF(AND('SlNr für Antrag §24a'!S1317="x",'SlNr für Antrag §24a'!T1317="x"),'SlNr für Antrag §24a'!U1317,IF('SlNr für Antrag §24a'!S1317="x","--",IF('SlNr für Antrag §24a'!T1317="x",'SlNr für Antrag §24a'!U1317,"**")))</f>
        <v>--</v>
      </c>
      <c r="G1321" s="69" t="str">
        <f>(IF('SlNr für Antrag §24a'!AL1317&lt;&gt;"",'SlNr für Antrag §24a'!AL1317&amp;K1321,IF(K1321&lt;&gt;"",K1321,IF('SlNr für Antrag §24a'!V1317="X","?","**"))))</f>
        <v>**</v>
      </c>
      <c r="H1321" s="131"/>
      <c r="I1321" s="124"/>
      <c r="J1321" s="118">
        <f>'SlNr für Antrag §24a'!AM1317</f>
        <v>0</v>
      </c>
      <c r="K1321" s="121"/>
      <c r="L1321" s="121" t="str">
        <f>'SlNr für Antrag §24a'!AT1317</f>
        <v>Nein</v>
      </c>
      <c r="M1321" s="161" t="str">
        <f>'SlNr für Antrag §24a'!AV1317</f>
        <v>-</v>
      </c>
      <c r="N1321" s="157" t="str">
        <f>IF('SlNr für Antrag §24a'!AU1317&gt;0,"Wird auto. genehmigt!","")</f>
        <v/>
      </c>
      <c r="P1321" s="96" t="str">
        <f>'SlNr für Antrag §24a'!AP1317</f>
        <v>X</v>
      </c>
      <c r="R1321" s="143"/>
      <c r="S1321" s="143"/>
      <c r="T1321" s="143"/>
      <c r="U1321" s="143"/>
      <c r="V1321" s="143"/>
      <c r="W1321" s="143"/>
      <c r="X1321" s="143"/>
      <c r="Y1321" s="143"/>
      <c r="Z1321" s="143"/>
      <c r="AA1321" s="143"/>
    </row>
    <row r="1322" spans="1:27" ht="22.8" x14ac:dyDescent="0.25">
      <c r="A1322" s="70">
        <f>'SlNr für Antrag §24a'!B1318</f>
        <v>57303</v>
      </c>
      <c r="B1322" s="70" t="str">
        <f>'SlNr für Antrag §24a'!C1318</f>
        <v>77</v>
      </c>
      <c r="C1322" s="70" t="str">
        <f>IF('SlNr für Antrag §24a'!D1318&lt;&gt;"",'SlNr für Antrag §24a'!D1318,"")</f>
        <v>g</v>
      </c>
      <c r="D1322" s="70" t="str">
        <f>'SlNr für Antrag §24a'!H1318</f>
        <v>Kunststoffdispersionen (auf Wasserbasis)</v>
      </c>
      <c r="E1322" s="70" t="str">
        <f>'SlNr für Antrag §24a'!I1318</f>
        <v>gefährlich kontaminiert</v>
      </c>
      <c r="F1322" s="69" t="str">
        <f>IF(AND('SlNr für Antrag §24a'!S1318="x",'SlNr für Antrag §24a'!T1318="x"),'SlNr für Antrag §24a'!U1318,IF('SlNr für Antrag §24a'!S1318="x","--",IF('SlNr für Antrag §24a'!T1318="x",'SlNr für Antrag §24a'!U1318,"**")))</f>
        <v>**</v>
      </c>
      <c r="G1322" s="69" t="str">
        <f>(IF('SlNr für Antrag §24a'!AL1318&lt;&gt;"",'SlNr für Antrag §24a'!AL1318&amp;K1322,IF(K1322&lt;&gt;"",K1322,IF('SlNr für Antrag §24a'!V1318="X","?","**"))))</f>
        <v>**</v>
      </c>
      <c r="H1322" s="131"/>
      <c r="I1322" s="124"/>
      <c r="J1322" s="118">
        <f>'SlNr für Antrag §24a'!AM1318</f>
        <v>0</v>
      </c>
      <c r="K1322" s="121"/>
      <c r="L1322" s="121" t="str">
        <f>'SlNr für Antrag §24a'!AT1318</f>
        <v>Ja</v>
      </c>
      <c r="M1322" s="161" t="str">
        <f>'SlNr für Antrag §24a'!AV1318</f>
        <v>-</v>
      </c>
      <c r="N1322" s="157" t="str">
        <f>IF('SlNr für Antrag §24a'!AU1318&gt;0,"Wird auto. genehmigt!","")</f>
        <v/>
      </c>
      <c r="P1322" s="96" t="str">
        <f>'SlNr für Antrag §24a'!AP1318</f>
        <v/>
      </c>
      <c r="R1322" s="143"/>
      <c r="S1322" s="143"/>
      <c r="T1322" s="143"/>
      <c r="U1322" s="143"/>
      <c r="V1322" s="143"/>
      <c r="W1322" s="143"/>
      <c r="X1322" s="143"/>
      <c r="Y1322" s="143"/>
      <c r="Z1322" s="143"/>
      <c r="AA1322" s="143"/>
    </row>
    <row r="1323" spans="1:27" x14ac:dyDescent="0.25">
      <c r="A1323" s="70">
        <f>'SlNr für Antrag §24a'!B1319</f>
        <v>57304</v>
      </c>
      <c r="B1323" s="70" t="str">
        <f>'SlNr für Antrag §24a'!C1319</f>
        <v/>
      </c>
      <c r="C1323" s="70" t="str">
        <f>IF('SlNr für Antrag §24a'!D1319&lt;&gt;"",'SlNr für Antrag §24a'!D1319,"")</f>
        <v/>
      </c>
      <c r="D1323" s="70" t="str">
        <f>'SlNr für Antrag §24a'!H1319</f>
        <v>Kunststoffemulsionen</v>
      </c>
      <c r="E1323" s="70" t="str">
        <f>'SlNr für Antrag §24a'!I1319</f>
        <v xml:space="preserve"> </v>
      </c>
      <c r="F1323" s="69" t="str">
        <f>IF(AND('SlNr für Antrag §24a'!S1319="x",'SlNr für Antrag §24a'!T1319="x"),'SlNr für Antrag §24a'!U1319,IF('SlNr für Antrag §24a'!S1319="x","--",IF('SlNr für Antrag §24a'!T1319="x",'SlNr für Antrag §24a'!U1319,"**")))</f>
        <v>--</v>
      </c>
      <c r="G1323" s="69" t="str">
        <f>(IF('SlNr für Antrag §24a'!AL1319&lt;&gt;"",'SlNr für Antrag §24a'!AL1319&amp;K1323,IF(K1323&lt;&gt;"",K1323,IF('SlNr für Antrag §24a'!V1319="X","?","**"))))</f>
        <v>**</v>
      </c>
      <c r="H1323" s="131"/>
      <c r="I1323" s="124"/>
      <c r="J1323" s="118">
        <f>'SlNr für Antrag §24a'!AM1319</f>
        <v>0</v>
      </c>
      <c r="K1323" s="121"/>
      <c r="L1323" s="121" t="str">
        <f>'SlNr für Antrag §24a'!AT1319</f>
        <v>Nein</v>
      </c>
      <c r="M1323" s="161" t="str">
        <f>'SlNr für Antrag §24a'!AV1319</f>
        <v>-</v>
      </c>
      <c r="N1323" s="157" t="str">
        <f>IF('SlNr für Antrag §24a'!AU1319&gt;0,"Wird auto. genehmigt!","")</f>
        <v/>
      </c>
      <c r="P1323" s="96" t="str">
        <f>'SlNr für Antrag §24a'!AP1319</f>
        <v>X</v>
      </c>
      <c r="R1323" s="143"/>
      <c r="S1323" s="143"/>
      <c r="T1323" s="143"/>
      <c r="U1323" s="143"/>
      <c r="V1323" s="143"/>
      <c r="W1323" s="143"/>
      <c r="X1323" s="143"/>
      <c r="Y1323" s="143"/>
      <c r="Z1323" s="143"/>
      <c r="AA1323" s="143"/>
    </row>
    <row r="1324" spans="1:27" x14ac:dyDescent="0.25">
      <c r="A1324" s="70">
        <f>'SlNr für Antrag §24a'!B1320</f>
        <v>57304</v>
      </c>
      <c r="B1324" s="70" t="str">
        <f>'SlNr für Antrag §24a'!C1320</f>
        <v>77</v>
      </c>
      <c r="C1324" s="70" t="str">
        <f>IF('SlNr für Antrag §24a'!D1320&lt;&gt;"",'SlNr für Antrag §24a'!D1320,"")</f>
        <v>g</v>
      </c>
      <c r="D1324" s="70" t="str">
        <f>'SlNr für Antrag §24a'!H1320</f>
        <v>Kunststoffemulsionen</v>
      </c>
      <c r="E1324" s="70" t="str">
        <f>'SlNr für Antrag §24a'!I1320</f>
        <v>gefährlich kontaminiert</v>
      </c>
      <c r="F1324" s="69" t="str">
        <f>IF(AND('SlNr für Antrag §24a'!S1320="x",'SlNr für Antrag §24a'!T1320="x"),'SlNr für Antrag §24a'!U1320,IF('SlNr für Antrag §24a'!S1320="x","--",IF('SlNr für Antrag §24a'!T1320="x",'SlNr für Antrag §24a'!U1320,"**")))</f>
        <v>**</v>
      </c>
      <c r="G1324" s="69" t="str">
        <f>(IF('SlNr für Antrag §24a'!AL1320&lt;&gt;"",'SlNr für Antrag §24a'!AL1320&amp;K1324,IF(K1324&lt;&gt;"",K1324,IF('SlNr für Antrag §24a'!V1320="X","?","**"))))</f>
        <v>**</v>
      </c>
      <c r="H1324" s="131"/>
      <c r="I1324" s="124"/>
      <c r="J1324" s="118">
        <f>'SlNr für Antrag §24a'!AM1320</f>
        <v>0</v>
      </c>
      <c r="K1324" s="121"/>
      <c r="L1324" s="121" t="str">
        <f>'SlNr für Antrag §24a'!AT1320</f>
        <v>Ja</v>
      </c>
      <c r="M1324" s="161" t="str">
        <f>'SlNr für Antrag §24a'!AV1320</f>
        <v>-</v>
      </c>
      <c r="N1324" s="157" t="str">
        <f>IF('SlNr für Antrag §24a'!AU1320&gt;0,"Wird auto. genehmigt!","")</f>
        <v/>
      </c>
      <c r="P1324" s="96" t="str">
        <f>'SlNr für Antrag §24a'!AP1320</f>
        <v/>
      </c>
      <c r="R1324" s="143"/>
      <c r="S1324" s="143"/>
      <c r="T1324" s="143"/>
      <c r="U1324" s="143"/>
      <c r="V1324" s="143"/>
      <c r="W1324" s="143"/>
      <c r="X1324" s="143"/>
      <c r="Y1324" s="143"/>
      <c r="Z1324" s="143"/>
      <c r="AA1324" s="143"/>
    </row>
    <row r="1325" spans="1:27" ht="34.200000000000003" x14ac:dyDescent="0.25">
      <c r="A1325" s="70">
        <f>'SlNr für Antrag §24a'!B1321</f>
        <v>57305</v>
      </c>
      <c r="B1325" s="70" t="str">
        <f>'SlNr für Antrag §24a'!C1321</f>
        <v/>
      </c>
      <c r="C1325" s="70" t="str">
        <f>IF('SlNr für Antrag §24a'!D1321&lt;&gt;"",'SlNr für Antrag §24a'!D1321,"")</f>
        <v>g</v>
      </c>
      <c r="D1325" s="70" t="str">
        <f>'SlNr für Antrag §24a'!H1321</f>
        <v>Kunststoffschlamm, lösemittelhaltig, mit halogenierten organischen Bestandteilen</v>
      </c>
      <c r="E1325" s="70" t="str">
        <f>'SlNr für Antrag §24a'!I1321</f>
        <v xml:space="preserve"> </v>
      </c>
      <c r="F1325" s="69" t="str">
        <f>IF(AND('SlNr für Antrag §24a'!S1321="x",'SlNr für Antrag §24a'!T1321="x"),'SlNr für Antrag §24a'!U1321,IF('SlNr für Antrag §24a'!S1321="x","--",IF('SlNr für Antrag §24a'!T1321="x",'SlNr für Antrag §24a'!U1321,"**")))</f>
        <v>**</v>
      </c>
      <c r="G1325" s="69" t="str">
        <f>(IF('SlNr für Antrag §24a'!AL1321&lt;&gt;"",'SlNr für Antrag §24a'!AL1321&amp;K1325,IF(K1325&lt;&gt;"",K1325,IF('SlNr für Antrag §24a'!V1321="X","?","**"))))</f>
        <v>**</v>
      </c>
      <c r="H1325" s="131"/>
      <c r="I1325" s="124"/>
      <c r="J1325" s="118">
        <f>'SlNr für Antrag §24a'!AM1321</f>
        <v>0</v>
      </c>
      <c r="K1325" s="121"/>
      <c r="L1325" s="121" t="str">
        <f>'SlNr für Antrag §24a'!AT1321</f>
        <v>Ja</v>
      </c>
      <c r="M1325" s="161" t="str">
        <f>'SlNr für Antrag §24a'!AV1321</f>
        <v>-</v>
      </c>
      <c r="N1325" s="157" t="str">
        <f>IF('SlNr für Antrag §24a'!AU1321&gt;0,"Wird auto. genehmigt!","")</f>
        <v/>
      </c>
      <c r="P1325" s="96" t="str">
        <f>'SlNr für Antrag §24a'!AP1321</f>
        <v/>
      </c>
      <c r="R1325" s="143"/>
      <c r="S1325" s="143"/>
      <c r="T1325" s="143"/>
      <c r="U1325" s="143"/>
      <c r="V1325" s="143"/>
      <c r="W1325" s="143"/>
      <c r="X1325" s="143"/>
      <c r="Y1325" s="143"/>
      <c r="Z1325" s="143"/>
      <c r="AA1325" s="143"/>
    </row>
    <row r="1326" spans="1:27" ht="34.200000000000003" x14ac:dyDescent="0.25">
      <c r="A1326" s="70">
        <f>'SlNr für Antrag §24a'!B1322</f>
        <v>57305</v>
      </c>
      <c r="B1326" s="70" t="str">
        <f>'SlNr für Antrag §24a'!C1322</f>
        <v>88</v>
      </c>
      <c r="C1326" s="70" t="str">
        <f>IF('SlNr für Antrag §24a'!D1322&lt;&gt;"",'SlNr für Antrag §24a'!D1322,"")</f>
        <v/>
      </c>
      <c r="D1326" s="70" t="str">
        <f>'SlNr für Antrag §24a'!H1322</f>
        <v>Kunststoffschlamm, lösemittelhaltig, mit halogenierten organischen Bestandteilen</v>
      </c>
      <c r="E1326" s="70" t="str">
        <f>'SlNr für Antrag §24a'!I1322</f>
        <v>ausgestuft</v>
      </c>
      <c r="F1326" s="69" t="str">
        <f>IF(AND('SlNr für Antrag §24a'!S1322="x",'SlNr für Antrag §24a'!T1322="x"),'SlNr für Antrag §24a'!U1322,IF('SlNr für Antrag §24a'!S1322="x","--",IF('SlNr für Antrag §24a'!T1322="x",'SlNr für Antrag §24a'!U1322,"**")))</f>
        <v>**</v>
      </c>
      <c r="G1326" s="69" t="str">
        <f>(IF('SlNr für Antrag §24a'!AL1322&lt;&gt;"",'SlNr für Antrag §24a'!AL1322&amp;K1326,IF(K1326&lt;&gt;"",K1326,IF('SlNr für Antrag §24a'!V1322="X","?","**"))))</f>
        <v>**</v>
      </c>
      <c r="H1326" s="131"/>
      <c r="I1326" s="124"/>
      <c r="J1326" s="118">
        <f>'SlNr für Antrag §24a'!AM1322</f>
        <v>0</v>
      </c>
      <c r="K1326" s="121"/>
      <c r="L1326" s="121" t="str">
        <f>'SlNr für Antrag §24a'!AT1322</f>
        <v>Ja</v>
      </c>
      <c r="M1326" s="161" t="str">
        <f>'SlNr für Antrag §24a'!AV1322</f>
        <v>-</v>
      </c>
      <c r="N1326" s="157" t="str">
        <f>IF('SlNr für Antrag §24a'!AU1322&gt;0,"Wird auto. genehmigt!","")</f>
        <v/>
      </c>
      <c r="P1326" s="96" t="str">
        <f>'SlNr für Antrag §24a'!AP1322</f>
        <v/>
      </c>
      <c r="R1326" s="143"/>
      <c r="S1326" s="143"/>
      <c r="T1326" s="143"/>
      <c r="U1326" s="143"/>
      <c r="V1326" s="143"/>
      <c r="W1326" s="143"/>
      <c r="X1326" s="143"/>
      <c r="Y1326" s="143"/>
      <c r="Z1326" s="143"/>
      <c r="AA1326" s="143"/>
    </row>
    <row r="1327" spans="1:27" ht="34.200000000000003" x14ac:dyDescent="0.25">
      <c r="A1327" s="70">
        <f>'SlNr für Antrag §24a'!B1323</f>
        <v>57306</v>
      </c>
      <c r="B1327" s="70" t="str">
        <f>'SlNr für Antrag §24a'!C1323</f>
        <v/>
      </c>
      <c r="C1327" s="70" t="str">
        <f>IF('SlNr für Antrag §24a'!D1323&lt;&gt;"",'SlNr für Antrag §24a'!D1323,"")</f>
        <v>g</v>
      </c>
      <c r="D1327" s="70" t="str">
        <f>'SlNr für Antrag §24a'!H1323</f>
        <v>Kunststoffschlamm, lösemittelhaltig, ohne halogenierte organische Bestandteile</v>
      </c>
      <c r="E1327" s="70" t="str">
        <f>'SlNr für Antrag §24a'!I1323</f>
        <v xml:space="preserve"> </v>
      </c>
      <c r="F1327" s="69" t="str">
        <f>IF(AND('SlNr für Antrag §24a'!S1323="x",'SlNr für Antrag §24a'!T1323="x"),'SlNr für Antrag §24a'!U1323,IF('SlNr für Antrag §24a'!S1323="x","--",IF('SlNr für Antrag §24a'!T1323="x",'SlNr für Antrag §24a'!U1323,"**")))</f>
        <v>**</v>
      </c>
      <c r="G1327" s="69" t="str">
        <f>(IF('SlNr für Antrag §24a'!AL1323&lt;&gt;"",'SlNr für Antrag §24a'!AL1323&amp;K1327,IF(K1327&lt;&gt;"",K1327,IF('SlNr für Antrag §24a'!V1323="X","?","**"))))</f>
        <v>**</v>
      </c>
      <c r="H1327" s="131"/>
      <c r="I1327" s="124"/>
      <c r="J1327" s="118">
        <f>'SlNr für Antrag §24a'!AM1323</f>
        <v>0</v>
      </c>
      <c r="K1327" s="121"/>
      <c r="L1327" s="121" t="str">
        <f>'SlNr für Antrag §24a'!AT1323</f>
        <v>Ja</v>
      </c>
      <c r="M1327" s="161" t="str">
        <f>'SlNr für Antrag §24a'!AV1323</f>
        <v>-</v>
      </c>
      <c r="N1327" s="157" t="str">
        <f>IF('SlNr für Antrag §24a'!AU1323&gt;0,"Wird auto. genehmigt!","")</f>
        <v/>
      </c>
      <c r="P1327" s="96" t="str">
        <f>'SlNr für Antrag §24a'!AP1323</f>
        <v/>
      </c>
      <c r="R1327" s="143"/>
      <c r="S1327" s="143"/>
      <c r="T1327" s="143"/>
      <c r="U1327" s="143"/>
      <c r="V1327" s="143"/>
      <c r="W1327" s="143"/>
      <c r="X1327" s="143"/>
      <c r="Y1327" s="143"/>
      <c r="Z1327" s="143"/>
      <c r="AA1327" s="143"/>
    </row>
    <row r="1328" spans="1:27" ht="34.200000000000003" x14ac:dyDescent="0.25">
      <c r="A1328" s="70">
        <f>'SlNr für Antrag §24a'!B1324</f>
        <v>57306</v>
      </c>
      <c r="B1328" s="70" t="str">
        <f>'SlNr für Antrag §24a'!C1324</f>
        <v>88</v>
      </c>
      <c r="C1328" s="70" t="str">
        <f>IF('SlNr für Antrag §24a'!D1324&lt;&gt;"",'SlNr für Antrag §24a'!D1324,"")</f>
        <v/>
      </c>
      <c r="D1328" s="70" t="str">
        <f>'SlNr für Antrag §24a'!H1324</f>
        <v>Kunststoffschlamm, lösemittelhaltig, ohne halogenierte organische Bestandteile</v>
      </c>
      <c r="E1328" s="70" t="str">
        <f>'SlNr für Antrag §24a'!I1324</f>
        <v>ausgestuft</v>
      </c>
      <c r="F1328" s="69" t="str">
        <f>IF(AND('SlNr für Antrag §24a'!S1324="x",'SlNr für Antrag §24a'!T1324="x"),'SlNr für Antrag §24a'!U1324,IF('SlNr für Antrag §24a'!S1324="x","--",IF('SlNr für Antrag §24a'!T1324="x",'SlNr für Antrag §24a'!U1324,"**")))</f>
        <v>**</v>
      </c>
      <c r="G1328" s="69" t="str">
        <f>(IF('SlNr für Antrag §24a'!AL1324&lt;&gt;"",'SlNr für Antrag §24a'!AL1324&amp;K1328,IF(K1328&lt;&gt;"",K1328,IF('SlNr für Antrag §24a'!V1324="X","?","**"))))</f>
        <v>**</v>
      </c>
      <c r="H1328" s="131"/>
      <c r="I1328" s="124"/>
      <c r="J1328" s="118">
        <f>'SlNr für Antrag §24a'!AM1324</f>
        <v>0</v>
      </c>
      <c r="K1328" s="121"/>
      <c r="L1328" s="121" t="str">
        <f>'SlNr für Antrag §24a'!AT1324</f>
        <v>Ja</v>
      </c>
      <c r="M1328" s="161" t="str">
        <f>'SlNr für Antrag §24a'!AV1324</f>
        <v>-</v>
      </c>
      <c r="N1328" s="157" t="str">
        <f>IF('SlNr für Antrag §24a'!AU1324&gt;0,"Wird auto. genehmigt!","")</f>
        <v/>
      </c>
      <c r="P1328" s="96" t="str">
        <f>'SlNr für Antrag §24a'!AP1324</f>
        <v/>
      </c>
      <c r="R1328" s="143"/>
      <c r="S1328" s="143"/>
      <c r="T1328" s="143"/>
      <c r="U1328" s="143"/>
      <c r="V1328" s="143"/>
      <c r="W1328" s="143"/>
      <c r="X1328" s="143"/>
      <c r="Y1328" s="143"/>
      <c r="Z1328" s="143"/>
      <c r="AA1328" s="143"/>
    </row>
    <row r="1329" spans="1:27" x14ac:dyDescent="0.25">
      <c r="A1329" s="70">
        <f>'SlNr für Antrag §24a'!B1325</f>
        <v>57501</v>
      </c>
      <c r="B1329" s="70" t="str">
        <f>'SlNr für Antrag §24a'!C1325</f>
        <v/>
      </c>
      <c r="C1329" s="70" t="str">
        <f>IF('SlNr für Antrag §24a'!D1325&lt;&gt;"",'SlNr für Antrag §24a'!D1325,"")</f>
        <v/>
      </c>
      <c r="D1329" s="70" t="str">
        <f>'SlNr für Antrag §24a'!H1325</f>
        <v>Gummi</v>
      </c>
      <c r="E1329" s="70" t="str">
        <f>'SlNr für Antrag §24a'!I1325</f>
        <v xml:space="preserve"> </v>
      </c>
      <c r="F1329" s="69" t="str">
        <f>IF(AND('SlNr für Antrag §24a'!S1325="x",'SlNr für Antrag §24a'!T1325="x"),'SlNr für Antrag §24a'!U1325,IF('SlNr für Antrag §24a'!S1325="x","--",IF('SlNr für Antrag §24a'!T1325="x",'SlNr für Antrag §24a'!U1325,"**")))</f>
        <v>--</v>
      </c>
      <c r="G1329" s="69" t="str">
        <f>(IF('SlNr für Antrag §24a'!AL1325&lt;&gt;"",'SlNr für Antrag §24a'!AL1325&amp;K1329,IF(K1329&lt;&gt;"",K1329,IF('SlNr für Antrag §24a'!V1325="X","?","**"))))</f>
        <v>**</v>
      </c>
      <c r="H1329" s="131"/>
      <c r="I1329" s="124"/>
      <c r="J1329" s="118">
        <f>'SlNr für Antrag §24a'!AM1325</f>
        <v>0</v>
      </c>
      <c r="K1329" s="121"/>
      <c r="L1329" s="121" t="str">
        <f>'SlNr für Antrag §24a'!AT1325</f>
        <v>Nein</v>
      </c>
      <c r="M1329" s="161" t="str">
        <f>'SlNr für Antrag §24a'!AV1325</f>
        <v>-</v>
      </c>
      <c r="N1329" s="157" t="str">
        <f>IF('SlNr für Antrag §24a'!AU1325&gt;0,"Wird auto. genehmigt!","")</f>
        <v/>
      </c>
      <c r="P1329" s="96" t="str">
        <f>'SlNr für Antrag §24a'!AP1325</f>
        <v>X</v>
      </c>
      <c r="R1329" s="143"/>
      <c r="S1329" s="143"/>
      <c r="T1329" s="143"/>
      <c r="U1329" s="143"/>
      <c r="V1329" s="143"/>
      <c r="W1329" s="143"/>
      <c r="X1329" s="143"/>
      <c r="Y1329" s="143"/>
      <c r="Z1329" s="143"/>
      <c r="AA1329" s="143"/>
    </row>
    <row r="1330" spans="1:27" x14ac:dyDescent="0.25">
      <c r="A1330" s="70">
        <f>'SlNr für Antrag §24a'!B1326</f>
        <v>57501</v>
      </c>
      <c r="B1330" s="70" t="str">
        <f>'SlNr für Antrag §24a'!C1326</f>
        <v>77</v>
      </c>
      <c r="C1330" s="70" t="str">
        <f>IF('SlNr für Antrag §24a'!D1326&lt;&gt;"",'SlNr für Antrag §24a'!D1326,"")</f>
        <v>g</v>
      </c>
      <c r="D1330" s="70" t="str">
        <f>'SlNr für Antrag §24a'!H1326</f>
        <v>Gummi</v>
      </c>
      <c r="E1330" s="70" t="str">
        <f>'SlNr für Antrag §24a'!I1326</f>
        <v>gefährlich kontaminiert</v>
      </c>
      <c r="F1330" s="69" t="str">
        <f>IF(AND('SlNr für Antrag §24a'!S1326="x",'SlNr für Antrag §24a'!T1326="x"),'SlNr für Antrag §24a'!U1326,IF('SlNr für Antrag §24a'!S1326="x","--",IF('SlNr für Antrag §24a'!T1326="x",'SlNr für Antrag §24a'!U1326,"**")))</f>
        <v>**</v>
      </c>
      <c r="G1330" s="69" t="str">
        <f>(IF('SlNr für Antrag §24a'!AL1326&lt;&gt;"",'SlNr für Antrag §24a'!AL1326&amp;K1330,IF(K1330&lt;&gt;"",K1330,IF('SlNr für Antrag §24a'!V1326="X","?","**"))))</f>
        <v>**</v>
      </c>
      <c r="H1330" s="131"/>
      <c r="I1330" s="124"/>
      <c r="J1330" s="118">
        <f>'SlNr für Antrag §24a'!AM1326</f>
        <v>0</v>
      </c>
      <c r="K1330" s="121"/>
      <c r="L1330" s="121" t="str">
        <f>'SlNr für Antrag §24a'!AT1326</f>
        <v>Ja</v>
      </c>
      <c r="M1330" s="161" t="str">
        <f>'SlNr für Antrag §24a'!AV1326</f>
        <v>-</v>
      </c>
      <c r="N1330" s="157" t="str">
        <f>IF('SlNr für Antrag §24a'!AU1326&gt;0,"Wird auto. genehmigt!","")</f>
        <v/>
      </c>
      <c r="P1330" s="96" t="str">
        <f>'SlNr für Antrag §24a'!AP1326</f>
        <v/>
      </c>
      <c r="R1330" s="143"/>
      <c r="S1330" s="143"/>
      <c r="T1330" s="143"/>
      <c r="U1330" s="143"/>
      <c r="V1330" s="143"/>
      <c r="W1330" s="143"/>
      <c r="X1330" s="143"/>
      <c r="Y1330" s="143"/>
      <c r="Z1330" s="143"/>
      <c r="AA1330" s="143"/>
    </row>
    <row r="1331" spans="1:27" x14ac:dyDescent="0.25">
      <c r="A1331" s="70">
        <f>'SlNr für Antrag §24a'!B1327</f>
        <v>57502</v>
      </c>
      <c r="B1331" s="70" t="str">
        <f>'SlNr für Antrag §24a'!C1327</f>
        <v/>
      </c>
      <c r="C1331" s="70" t="str">
        <f>IF('SlNr für Antrag §24a'!D1327&lt;&gt;"",'SlNr für Antrag §24a'!D1327,"")</f>
        <v/>
      </c>
      <c r="D1331" s="70" t="str">
        <f>'SlNr für Antrag §24a'!H1327</f>
        <v>Altreifen und Altreifenschnitzel</v>
      </c>
      <c r="E1331" s="70" t="str">
        <f>'SlNr für Antrag §24a'!I1327</f>
        <v xml:space="preserve"> </v>
      </c>
      <c r="F1331" s="69" t="str">
        <f>IF(AND('SlNr für Antrag §24a'!S1327="x",'SlNr für Antrag §24a'!T1327="x"),'SlNr für Antrag §24a'!U1327,IF('SlNr für Antrag §24a'!S1327="x","--",IF('SlNr für Antrag §24a'!T1327="x",'SlNr für Antrag §24a'!U1327,"**")))</f>
        <v>--</v>
      </c>
      <c r="G1331" s="69" t="str">
        <f>(IF('SlNr für Antrag §24a'!AL1327&lt;&gt;"",'SlNr für Antrag §24a'!AL1327&amp;K1331,IF(K1331&lt;&gt;"",K1331,IF('SlNr für Antrag §24a'!V1327="X","?","**"))))</f>
        <v>**</v>
      </c>
      <c r="H1331" s="131"/>
      <c r="I1331" s="124"/>
      <c r="J1331" s="118">
        <f>'SlNr für Antrag §24a'!AM1327</f>
        <v>0</v>
      </c>
      <c r="K1331" s="121"/>
      <c r="L1331" s="121" t="str">
        <f>'SlNr für Antrag §24a'!AT1327</f>
        <v>Nein</v>
      </c>
      <c r="M1331" s="161" t="str">
        <f>'SlNr für Antrag §24a'!AV1327</f>
        <v>-</v>
      </c>
      <c r="N1331" s="157" t="str">
        <f>IF('SlNr für Antrag §24a'!AU1327&gt;0,"Wird auto. genehmigt!","")</f>
        <v/>
      </c>
      <c r="P1331" s="96" t="str">
        <f>'SlNr für Antrag §24a'!AP1327</f>
        <v>X</v>
      </c>
      <c r="R1331" s="143"/>
      <c r="S1331" s="143"/>
      <c r="T1331" s="143"/>
      <c r="U1331" s="143"/>
      <c r="V1331" s="143"/>
      <c r="W1331" s="143"/>
      <c r="X1331" s="143"/>
      <c r="Y1331" s="143"/>
      <c r="Z1331" s="143"/>
      <c r="AA1331" s="143"/>
    </row>
    <row r="1332" spans="1:27" x14ac:dyDescent="0.25">
      <c r="A1332" s="70">
        <f>'SlNr für Antrag §24a'!B1328</f>
        <v>57502</v>
      </c>
      <c r="B1332" s="70" t="str">
        <f>'SlNr für Antrag §24a'!C1328</f>
        <v>77</v>
      </c>
      <c r="C1332" s="70" t="str">
        <f>IF('SlNr für Antrag §24a'!D1328&lt;&gt;"",'SlNr für Antrag §24a'!D1328,"")</f>
        <v>g</v>
      </c>
      <c r="D1332" s="70" t="str">
        <f>'SlNr für Antrag §24a'!H1328</f>
        <v>Altreifen und Altreifenschnitzel</v>
      </c>
      <c r="E1332" s="70" t="str">
        <f>'SlNr für Antrag §24a'!I1328</f>
        <v>gefährlich kontaminiert</v>
      </c>
      <c r="F1332" s="69" t="str">
        <f>IF(AND('SlNr für Antrag §24a'!S1328="x",'SlNr für Antrag §24a'!T1328="x"),'SlNr für Antrag §24a'!U1328,IF('SlNr für Antrag §24a'!S1328="x","--",IF('SlNr für Antrag §24a'!T1328="x",'SlNr für Antrag §24a'!U1328,"**")))</f>
        <v>**</v>
      </c>
      <c r="G1332" s="69" t="str">
        <f>(IF('SlNr für Antrag §24a'!AL1328&lt;&gt;"",'SlNr für Antrag §24a'!AL1328&amp;K1332,IF(K1332&lt;&gt;"",K1332,IF('SlNr für Antrag §24a'!V1328="X","?","**"))))</f>
        <v>**</v>
      </c>
      <c r="H1332" s="131"/>
      <c r="I1332" s="124"/>
      <c r="J1332" s="118">
        <f>'SlNr für Antrag §24a'!AM1328</f>
        <v>0</v>
      </c>
      <c r="K1332" s="121"/>
      <c r="L1332" s="121" t="str">
        <f>'SlNr für Antrag §24a'!AT1328</f>
        <v>Ja</v>
      </c>
      <c r="M1332" s="161" t="str">
        <f>'SlNr für Antrag §24a'!AV1328</f>
        <v>-</v>
      </c>
      <c r="N1332" s="157" t="str">
        <f>IF('SlNr für Antrag §24a'!AU1328&gt;0,"Wird auto. genehmigt!","")</f>
        <v/>
      </c>
      <c r="P1332" s="96" t="str">
        <f>'SlNr für Antrag §24a'!AP1328</f>
        <v/>
      </c>
      <c r="R1332" s="143"/>
      <c r="S1332" s="143"/>
      <c r="T1332" s="143"/>
      <c r="U1332" s="143"/>
      <c r="V1332" s="143"/>
      <c r="W1332" s="143"/>
      <c r="X1332" s="143"/>
      <c r="Y1332" s="143"/>
      <c r="Z1332" s="143"/>
      <c r="AA1332" s="143"/>
    </row>
    <row r="1333" spans="1:27" x14ac:dyDescent="0.25">
      <c r="A1333" s="70">
        <f>'SlNr für Antrag §24a'!B1329</f>
        <v>57505</v>
      </c>
      <c r="B1333" s="70" t="str">
        <f>'SlNr für Antrag §24a'!C1329</f>
        <v/>
      </c>
      <c r="C1333" s="70" t="str">
        <f>IF('SlNr für Antrag §24a'!D1329&lt;&gt;"",'SlNr für Antrag §24a'!D1329,"")</f>
        <v/>
      </c>
      <c r="D1333" s="70" t="str">
        <f>'SlNr für Antrag §24a'!H1329</f>
        <v>Latexschaumabfälle</v>
      </c>
      <c r="E1333" s="70" t="str">
        <f>'SlNr für Antrag §24a'!I1329</f>
        <v xml:space="preserve"> </v>
      </c>
      <c r="F1333" s="69" t="str">
        <f>IF(AND('SlNr für Antrag §24a'!S1329="x",'SlNr für Antrag §24a'!T1329="x"),'SlNr für Antrag §24a'!U1329,IF('SlNr für Antrag §24a'!S1329="x","--",IF('SlNr für Antrag §24a'!T1329="x",'SlNr für Antrag §24a'!U1329,"**")))</f>
        <v>--</v>
      </c>
      <c r="G1333" s="69" t="str">
        <f>(IF('SlNr für Antrag §24a'!AL1329&lt;&gt;"",'SlNr für Antrag §24a'!AL1329&amp;K1333,IF(K1333&lt;&gt;"",K1333,IF('SlNr für Antrag §24a'!V1329="X","?","**"))))</f>
        <v>**</v>
      </c>
      <c r="H1333" s="131"/>
      <c r="I1333" s="124"/>
      <c r="J1333" s="118">
        <f>'SlNr für Antrag §24a'!AM1329</f>
        <v>0</v>
      </c>
      <c r="K1333" s="121"/>
      <c r="L1333" s="121" t="str">
        <f>'SlNr für Antrag §24a'!AT1329</f>
        <v>Nein</v>
      </c>
      <c r="M1333" s="161" t="str">
        <f>'SlNr für Antrag §24a'!AV1329</f>
        <v>-</v>
      </c>
      <c r="N1333" s="157" t="str">
        <f>IF('SlNr für Antrag §24a'!AU1329&gt;0,"Wird auto. genehmigt!","")</f>
        <v/>
      </c>
      <c r="P1333" s="96" t="str">
        <f>'SlNr für Antrag §24a'!AP1329</f>
        <v>X</v>
      </c>
      <c r="R1333" s="143"/>
      <c r="S1333" s="143"/>
      <c r="T1333" s="143"/>
      <c r="U1333" s="143"/>
      <c r="V1333" s="143"/>
      <c r="W1333" s="143"/>
      <c r="X1333" s="143"/>
      <c r="Y1333" s="143"/>
      <c r="Z1333" s="143"/>
      <c r="AA1333" s="143"/>
    </row>
    <row r="1334" spans="1:27" x14ac:dyDescent="0.25">
      <c r="A1334" s="70">
        <f>'SlNr für Antrag §24a'!B1330</f>
        <v>57505</v>
      </c>
      <c r="B1334" s="70" t="str">
        <f>'SlNr für Antrag §24a'!C1330</f>
        <v>77</v>
      </c>
      <c r="C1334" s="70" t="str">
        <f>IF('SlNr für Antrag §24a'!D1330&lt;&gt;"",'SlNr für Antrag §24a'!D1330,"")</f>
        <v>g</v>
      </c>
      <c r="D1334" s="70" t="str">
        <f>'SlNr für Antrag §24a'!H1330</f>
        <v>Latexschaumabfälle</v>
      </c>
      <c r="E1334" s="70" t="str">
        <f>'SlNr für Antrag §24a'!I1330</f>
        <v>gefährlich kontaminiert</v>
      </c>
      <c r="F1334" s="69" t="str">
        <f>IF(AND('SlNr für Antrag §24a'!S1330="x",'SlNr für Antrag §24a'!T1330="x"),'SlNr für Antrag §24a'!U1330,IF('SlNr für Antrag §24a'!S1330="x","--",IF('SlNr für Antrag §24a'!T1330="x",'SlNr für Antrag §24a'!U1330,"**")))</f>
        <v>**</v>
      </c>
      <c r="G1334" s="69" t="str">
        <f>(IF('SlNr für Antrag §24a'!AL1330&lt;&gt;"",'SlNr für Antrag §24a'!AL1330&amp;K1334,IF(K1334&lt;&gt;"",K1334,IF('SlNr für Antrag §24a'!V1330="X","?","**"))))</f>
        <v>**</v>
      </c>
      <c r="H1334" s="131"/>
      <c r="I1334" s="124"/>
      <c r="J1334" s="118">
        <f>'SlNr für Antrag §24a'!AM1330</f>
        <v>0</v>
      </c>
      <c r="K1334" s="121"/>
      <c r="L1334" s="121" t="str">
        <f>'SlNr für Antrag §24a'!AT1330</f>
        <v>Ja</v>
      </c>
      <c r="M1334" s="161" t="str">
        <f>'SlNr für Antrag §24a'!AV1330</f>
        <v>-</v>
      </c>
      <c r="N1334" s="157" t="str">
        <f>IF('SlNr für Antrag §24a'!AU1330&gt;0,"Wird auto. genehmigt!","")</f>
        <v/>
      </c>
      <c r="P1334" s="96" t="str">
        <f>'SlNr für Antrag §24a'!AP1330</f>
        <v/>
      </c>
      <c r="R1334" s="143"/>
      <c r="S1334" s="143"/>
      <c r="T1334" s="143"/>
      <c r="U1334" s="143"/>
      <c r="V1334" s="143"/>
      <c r="W1334" s="143"/>
      <c r="X1334" s="143"/>
      <c r="Y1334" s="143"/>
      <c r="Z1334" s="143"/>
      <c r="AA1334" s="143"/>
    </row>
    <row r="1335" spans="1:27" x14ac:dyDescent="0.25">
      <c r="A1335" s="70">
        <f>'SlNr für Antrag §24a'!B1331</f>
        <v>57506</v>
      </c>
      <c r="B1335" s="70" t="str">
        <f>'SlNr für Antrag §24a'!C1331</f>
        <v/>
      </c>
      <c r="C1335" s="70" t="str">
        <f>IF('SlNr für Antrag §24a'!D1331&lt;&gt;"",'SlNr für Antrag §24a'!D1331,"")</f>
        <v/>
      </c>
      <c r="D1335" s="70" t="str">
        <f>'SlNr für Antrag §24a'!H1331</f>
        <v>Gummimehl, Gummistaub</v>
      </c>
      <c r="E1335" s="70" t="str">
        <f>'SlNr für Antrag §24a'!I1331</f>
        <v xml:space="preserve"> </v>
      </c>
      <c r="F1335" s="69" t="str">
        <f>IF(AND('SlNr für Antrag §24a'!S1331="x",'SlNr für Antrag §24a'!T1331="x"),'SlNr für Antrag §24a'!U1331,IF('SlNr für Antrag §24a'!S1331="x","--",IF('SlNr für Antrag §24a'!T1331="x",'SlNr für Antrag §24a'!U1331,"**")))</f>
        <v>--</v>
      </c>
      <c r="G1335" s="69" t="str">
        <f>(IF('SlNr für Antrag §24a'!AL1331&lt;&gt;"",'SlNr für Antrag §24a'!AL1331&amp;K1335,IF(K1335&lt;&gt;"",K1335,IF('SlNr für Antrag §24a'!V1331="X","?","**"))))</f>
        <v>**</v>
      </c>
      <c r="H1335" s="131"/>
      <c r="I1335" s="124"/>
      <c r="J1335" s="118">
        <f>'SlNr für Antrag §24a'!AM1331</f>
        <v>0</v>
      </c>
      <c r="K1335" s="121"/>
      <c r="L1335" s="121" t="str">
        <f>'SlNr für Antrag §24a'!AT1331</f>
        <v>Nein</v>
      </c>
      <c r="M1335" s="161" t="str">
        <f>'SlNr für Antrag §24a'!AV1331</f>
        <v>-</v>
      </c>
      <c r="N1335" s="157" t="str">
        <f>IF('SlNr für Antrag §24a'!AU1331&gt;0,"Wird auto. genehmigt!","")</f>
        <v/>
      </c>
      <c r="P1335" s="96" t="str">
        <f>'SlNr für Antrag §24a'!AP1331</f>
        <v>X</v>
      </c>
      <c r="R1335" s="143"/>
      <c r="S1335" s="143"/>
      <c r="T1335" s="143"/>
      <c r="U1335" s="143"/>
      <c r="V1335" s="143"/>
      <c r="W1335" s="143"/>
      <c r="X1335" s="143"/>
      <c r="Y1335" s="143"/>
      <c r="Z1335" s="143"/>
      <c r="AA1335" s="143"/>
    </row>
    <row r="1336" spans="1:27" x14ac:dyDescent="0.25">
      <c r="A1336" s="70">
        <f>'SlNr für Antrag §24a'!B1332</f>
        <v>57506</v>
      </c>
      <c r="B1336" s="70" t="str">
        <f>'SlNr für Antrag §24a'!C1332</f>
        <v>77</v>
      </c>
      <c r="C1336" s="70" t="str">
        <f>IF('SlNr für Antrag §24a'!D1332&lt;&gt;"",'SlNr für Antrag §24a'!D1332,"")</f>
        <v>g</v>
      </c>
      <c r="D1336" s="70" t="str">
        <f>'SlNr für Antrag §24a'!H1332</f>
        <v>Gummimehl, Gummistaub</v>
      </c>
      <c r="E1336" s="70" t="str">
        <f>'SlNr für Antrag §24a'!I1332</f>
        <v>gefährlich kontaminiert</v>
      </c>
      <c r="F1336" s="69" t="str">
        <f>IF(AND('SlNr für Antrag §24a'!S1332="x",'SlNr für Antrag §24a'!T1332="x"),'SlNr für Antrag §24a'!U1332,IF('SlNr für Antrag §24a'!S1332="x","--",IF('SlNr für Antrag §24a'!T1332="x",'SlNr für Antrag §24a'!U1332,"**")))</f>
        <v>**</v>
      </c>
      <c r="G1336" s="69" t="str">
        <f>(IF('SlNr für Antrag §24a'!AL1332&lt;&gt;"",'SlNr für Antrag §24a'!AL1332&amp;K1336,IF(K1336&lt;&gt;"",K1336,IF('SlNr für Antrag §24a'!V1332="X","?","**"))))</f>
        <v>**</v>
      </c>
      <c r="H1336" s="131"/>
      <c r="I1336" s="124"/>
      <c r="J1336" s="118">
        <f>'SlNr für Antrag §24a'!AM1332</f>
        <v>0</v>
      </c>
      <c r="K1336" s="121"/>
      <c r="L1336" s="121" t="str">
        <f>'SlNr für Antrag §24a'!AT1332</f>
        <v>Ja</v>
      </c>
      <c r="M1336" s="161" t="str">
        <f>'SlNr für Antrag §24a'!AV1332</f>
        <v>-</v>
      </c>
      <c r="N1336" s="157" t="str">
        <f>IF('SlNr für Antrag §24a'!AU1332&gt;0,"Wird auto. genehmigt!","")</f>
        <v/>
      </c>
      <c r="P1336" s="96" t="str">
        <f>'SlNr für Antrag §24a'!AP1332</f>
        <v/>
      </c>
      <c r="R1336" s="143"/>
      <c r="S1336" s="143"/>
      <c r="T1336" s="143"/>
      <c r="U1336" s="143"/>
      <c r="V1336" s="143"/>
      <c r="W1336" s="143"/>
      <c r="X1336" s="143"/>
      <c r="Y1336" s="143"/>
      <c r="Z1336" s="143"/>
      <c r="AA1336" s="143"/>
    </row>
    <row r="1337" spans="1:27" x14ac:dyDescent="0.25">
      <c r="A1337" s="70">
        <f>'SlNr für Antrag §24a'!B1333</f>
        <v>57507</v>
      </c>
      <c r="B1337" s="70" t="str">
        <f>'SlNr für Antrag §24a'!C1333</f>
        <v/>
      </c>
      <c r="C1337" s="70" t="str">
        <f>IF('SlNr für Antrag §24a'!D1333&lt;&gt;"",'SlNr für Antrag §24a'!D1333,"")</f>
        <v/>
      </c>
      <c r="D1337" s="70" t="str">
        <f>'SlNr für Antrag §24a'!H1333</f>
        <v>Gummigranulat</v>
      </c>
      <c r="E1337" s="70" t="str">
        <f>'SlNr für Antrag §24a'!I1333</f>
        <v xml:space="preserve"> </v>
      </c>
      <c r="F1337" s="69" t="str">
        <f>IF(AND('SlNr für Antrag §24a'!S1333="x",'SlNr für Antrag §24a'!T1333="x"),'SlNr für Antrag §24a'!U1333,IF('SlNr für Antrag §24a'!S1333="x","--",IF('SlNr für Antrag §24a'!T1333="x",'SlNr für Antrag §24a'!U1333,"**")))</f>
        <v>--</v>
      </c>
      <c r="G1337" s="69" t="str">
        <f>(IF('SlNr für Antrag §24a'!AL1333&lt;&gt;"",'SlNr für Antrag §24a'!AL1333&amp;K1337,IF(K1337&lt;&gt;"",K1337,IF('SlNr für Antrag §24a'!V1333="X","?","**"))))</f>
        <v>**</v>
      </c>
      <c r="H1337" s="131"/>
      <c r="I1337" s="124"/>
      <c r="J1337" s="118">
        <f>'SlNr für Antrag §24a'!AM1333</f>
        <v>0</v>
      </c>
      <c r="K1337" s="121"/>
      <c r="L1337" s="121" t="str">
        <f>'SlNr für Antrag §24a'!AT1333</f>
        <v>Nein</v>
      </c>
      <c r="M1337" s="161" t="str">
        <f>'SlNr für Antrag §24a'!AV1333</f>
        <v>-</v>
      </c>
      <c r="N1337" s="157" t="str">
        <f>IF('SlNr für Antrag §24a'!AU1333&gt;0,"Wird auto. genehmigt!","")</f>
        <v/>
      </c>
      <c r="P1337" s="96" t="str">
        <f>'SlNr für Antrag §24a'!AP1333</f>
        <v>X</v>
      </c>
      <c r="R1337" s="143"/>
      <c r="S1337" s="143"/>
      <c r="T1337" s="143"/>
      <c r="U1337" s="143"/>
      <c r="V1337" s="143"/>
      <c r="W1337" s="143"/>
      <c r="X1337" s="143"/>
      <c r="Y1337" s="143"/>
      <c r="Z1337" s="143"/>
      <c r="AA1337" s="143"/>
    </row>
    <row r="1338" spans="1:27" x14ac:dyDescent="0.25">
      <c r="A1338" s="70">
        <f>'SlNr für Antrag §24a'!B1334</f>
        <v>57507</v>
      </c>
      <c r="B1338" s="70" t="str">
        <f>'SlNr für Antrag §24a'!C1334</f>
        <v>77</v>
      </c>
      <c r="C1338" s="70" t="str">
        <f>IF('SlNr für Antrag §24a'!D1334&lt;&gt;"",'SlNr für Antrag §24a'!D1334,"")</f>
        <v>g</v>
      </c>
      <c r="D1338" s="70" t="str">
        <f>'SlNr für Antrag §24a'!H1334</f>
        <v>Gummigranulat</v>
      </c>
      <c r="E1338" s="70" t="str">
        <f>'SlNr für Antrag §24a'!I1334</f>
        <v>gefährlich kontaminiert</v>
      </c>
      <c r="F1338" s="69" t="str">
        <f>IF(AND('SlNr für Antrag §24a'!S1334="x",'SlNr für Antrag §24a'!T1334="x"),'SlNr für Antrag §24a'!U1334,IF('SlNr für Antrag §24a'!S1334="x","--",IF('SlNr für Antrag §24a'!T1334="x",'SlNr für Antrag §24a'!U1334,"**")))</f>
        <v>**</v>
      </c>
      <c r="G1338" s="69" t="str">
        <f>(IF('SlNr für Antrag §24a'!AL1334&lt;&gt;"",'SlNr für Antrag §24a'!AL1334&amp;K1338,IF(K1338&lt;&gt;"",K1338,IF('SlNr für Antrag §24a'!V1334="X","?","**"))))</f>
        <v>**</v>
      </c>
      <c r="H1338" s="131"/>
      <c r="I1338" s="124"/>
      <c r="J1338" s="118">
        <f>'SlNr für Antrag §24a'!AM1334</f>
        <v>0</v>
      </c>
      <c r="K1338" s="121"/>
      <c r="L1338" s="121" t="str">
        <f>'SlNr für Antrag §24a'!AT1334</f>
        <v>Ja</v>
      </c>
      <c r="M1338" s="161" t="str">
        <f>'SlNr für Antrag §24a'!AV1334</f>
        <v>-</v>
      </c>
      <c r="N1338" s="157" t="str">
        <f>IF('SlNr für Antrag §24a'!AU1334&gt;0,"Wird auto. genehmigt!","")</f>
        <v/>
      </c>
      <c r="P1338" s="96" t="str">
        <f>'SlNr für Antrag §24a'!AP1334</f>
        <v/>
      </c>
      <c r="R1338" s="143"/>
      <c r="S1338" s="143"/>
      <c r="T1338" s="143"/>
      <c r="U1338" s="143"/>
      <c r="V1338" s="143"/>
      <c r="W1338" s="143"/>
      <c r="X1338" s="143"/>
      <c r="Y1338" s="143"/>
      <c r="Z1338" s="143"/>
      <c r="AA1338" s="143"/>
    </row>
    <row r="1339" spans="1:27" x14ac:dyDescent="0.25">
      <c r="A1339" s="70">
        <f>'SlNr für Antrag §24a'!B1335</f>
        <v>57702</v>
      </c>
      <c r="B1339" s="70" t="str">
        <f>'SlNr für Antrag §24a'!C1335</f>
        <v/>
      </c>
      <c r="C1339" s="70" t="str">
        <f>IF('SlNr für Antrag §24a'!D1335&lt;&gt;"",'SlNr für Antrag §24a'!D1335,"")</f>
        <v/>
      </c>
      <c r="D1339" s="70" t="str">
        <f>'SlNr für Antrag §24a'!H1335</f>
        <v>Latex-Schlamm</v>
      </c>
      <c r="E1339" s="70" t="str">
        <f>'SlNr für Antrag §24a'!I1335</f>
        <v xml:space="preserve"> </v>
      </c>
      <c r="F1339" s="69" t="str">
        <f>IF(AND('SlNr für Antrag §24a'!S1335="x",'SlNr für Antrag §24a'!T1335="x"),'SlNr für Antrag §24a'!U1335,IF('SlNr für Antrag §24a'!S1335="x","--",IF('SlNr für Antrag §24a'!T1335="x",'SlNr für Antrag §24a'!U1335,"**")))</f>
        <v>--</v>
      </c>
      <c r="G1339" s="69" t="str">
        <f>(IF('SlNr für Antrag §24a'!AL1335&lt;&gt;"",'SlNr für Antrag §24a'!AL1335&amp;K1339,IF(K1339&lt;&gt;"",K1339,IF('SlNr für Antrag §24a'!V1335="X","?","**"))))</f>
        <v>**</v>
      </c>
      <c r="H1339" s="131"/>
      <c r="I1339" s="124"/>
      <c r="J1339" s="118">
        <f>'SlNr für Antrag §24a'!AM1335</f>
        <v>0</v>
      </c>
      <c r="K1339" s="121"/>
      <c r="L1339" s="121" t="str">
        <f>'SlNr für Antrag §24a'!AT1335</f>
        <v>Nein</v>
      </c>
      <c r="M1339" s="161" t="str">
        <f>'SlNr für Antrag §24a'!AV1335</f>
        <v>-</v>
      </c>
      <c r="N1339" s="157" t="str">
        <f>IF('SlNr für Antrag §24a'!AU1335&gt;0,"Wird auto. genehmigt!","")</f>
        <v/>
      </c>
      <c r="P1339" s="96" t="str">
        <f>'SlNr für Antrag §24a'!AP1335</f>
        <v>X</v>
      </c>
      <c r="R1339" s="143"/>
      <c r="S1339" s="143"/>
      <c r="T1339" s="143"/>
      <c r="U1339" s="143"/>
      <c r="V1339" s="143"/>
      <c r="W1339" s="143"/>
      <c r="X1339" s="143"/>
      <c r="Y1339" s="143"/>
      <c r="Z1339" s="143"/>
      <c r="AA1339" s="143"/>
    </row>
    <row r="1340" spans="1:27" x14ac:dyDescent="0.25">
      <c r="A1340" s="70">
        <f>'SlNr für Antrag §24a'!B1336</f>
        <v>57702</v>
      </c>
      <c r="B1340" s="70" t="str">
        <f>'SlNr für Antrag §24a'!C1336</f>
        <v>77</v>
      </c>
      <c r="C1340" s="70" t="str">
        <f>IF('SlNr für Antrag §24a'!D1336&lt;&gt;"",'SlNr für Antrag §24a'!D1336,"")</f>
        <v>g</v>
      </c>
      <c r="D1340" s="70" t="str">
        <f>'SlNr für Antrag §24a'!H1336</f>
        <v>Latex-Schlamm</v>
      </c>
      <c r="E1340" s="70" t="str">
        <f>'SlNr für Antrag §24a'!I1336</f>
        <v>gefährlich kontaminiert</v>
      </c>
      <c r="F1340" s="69" t="str">
        <f>IF(AND('SlNr für Antrag §24a'!S1336="x",'SlNr für Antrag §24a'!T1336="x"),'SlNr für Antrag §24a'!U1336,IF('SlNr für Antrag §24a'!S1336="x","--",IF('SlNr für Antrag §24a'!T1336="x",'SlNr für Antrag §24a'!U1336,"**")))</f>
        <v>**</v>
      </c>
      <c r="G1340" s="69" t="str">
        <f>(IF('SlNr für Antrag §24a'!AL1336&lt;&gt;"",'SlNr für Antrag §24a'!AL1336&amp;K1340,IF(K1340&lt;&gt;"",K1340,IF('SlNr für Antrag §24a'!V1336="X","?","**"))))</f>
        <v>**</v>
      </c>
      <c r="H1340" s="131"/>
      <c r="I1340" s="124"/>
      <c r="J1340" s="118">
        <f>'SlNr für Antrag §24a'!AM1336</f>
        <v>0</v>
      </c>
      <c r="K1340" s="121"/>
      <c r="L1340" s="121" t="str">
        <f>'SlNr für Antrag §24a'!AT1336</f>
        <v>Ja</v>
      </c>
      <c r="M1340" s="161" t="str">
        <f>'SlNr für Antrag §24a'!AV1336</f>
        <v>-</v>
      </c>
      <c r="N1340" s="157" t="str">
        <f>IF('SlNr für Antrag §24a'!AU1336&gt;0,"Wird auto. genehmigt!","")</f>
        <v/>
      </c>
      <c r="P1340" s="96" t="str">
        <f>'SlNr für Antrag §24a'!AP1336</f>
        <v/>
      </c>
      <c r="R1340" s="143"/>
      <c r="S1340" s="143"/>
      <c r="T1340" s="143"/>
      <c r="U1340" s="143"/>
      <c r="V1340" s="143"/>
      <c r="W1340" s="143"/>
      <c r="X1340" s="143"/>
      <c r="Y1340" s="143"/>
      <c r="Z1340" s="143"/>
      <c r="AA1340" s="143"/>
    </row>
    <row r="1341" spans="1:27" x14ac:dyDescent="0.25">
      <c r="A1341" s="70">
        <f>'SlNr für Antrag §24a'!B1337</f>
        <v>57703</v>
      </c>
      <c r="B1341" s="70" t="str">
        <f>'SlNr für Antrag §24a'!C1337</f>
        <v/>
      </c>
      <c r="C1341" s="70" t="str">
        <f>IF('SlNr für Antrag §24a'!D1337&lt;&gt;"",'SlNr für Antrag §24a'!D1337,"")</f>
        <v/>
      </c>
      <c r="D1341" s="70" t="str">
        <f>'SlNr für Antrag §24a'!H1337</f>
        <v>Latex-Emulsionen</v>
      </c>
      <c r="E1341" s="70" t="str">
        <f>'SlNr für Antrag §24a'!I1337</f>
        <v xml:space="preserve"> </v>
      </c>
      <c r="F1341" s="69" t="str">
        <f>IF(AND('SlNr für Antrag §24a'!S1337="x",'SlNr für Antrag §24a'!T1337="x"),'SlNr für Antrag §24a'!U1337,IF('SlNr für Antrag §24a'!S1337="x","--",IF('SlNr für Antrag §24a'!T1337="x",'SlNr für Antrag §24a'!U1337,"**")))</f>
        <v>--</v>
      </c>
      <c r="G1341" s="69" t="str">
        <f>(IF('SlNr für Antrag §24a'!AL1337&lt;&gt;"",'SlNr für Antrag §24a'!AL1337&amp;K1341,IF(K1341&lt;&gt;"",K1341,IF('SlNr für Antrag §24a'!V1337="X","?","**"))))</f>
        <v>**</v>
      </c>
      <c r="H1341" s="131"/>
      <c r="I1341" s="124"/>
      <c r="J1341" s="118">
        <f>'SlNr für Antrag §24a'!AM1337</f>
        <v>0</v>
      </c>
      <c r="K1341" s="121"/>
      <c r="L1341" s="121" t="str">
        <f>'SlNr für Antrag §24a'!AT1337</f>
        <v>Nein</v>
      </c>
      <c r="M1341" s="161" t="str">
        <f>'SlNr für Antrag §24a'!AV1337</f>
        <v>-</v>
      </c>
      <c r="N1341" s="157" t="str">
        <f>IF('SlNr für Antrag §24a'!AU1337&gt;0,"Wird auto. genehmigt!","")</f>
        <v/>
      </c>
      <c r="P1341" s="96" t="str">
        <f>'SlNr für Antrag §24a'!AP1337</f>
        <v>X</v>
      </c>
      <c r="R1341" s="143"/>
      <c r="S1341" s="143"/>
      <c r="T1341" s="143"/>
      <c r="U1341" s="143"/>
      <c r="V1341" s="143"/>
      <c r="W1341" s="143"/>
      <c r="X1341" s="143"/>
      <c r="Y1341" s="143"/>
      <c r="Z1341" s="143"/>
      <c r="AA1341" s="143"/>
    </row>
    <row r="1342" spans="1:27" x14ac:dyDescent="0.25">
      <c r="A1342" s="70">
        <f>'SlNr für Antrag §24a'!B1338</f>
        <v>57703</v>
      </c>
      <c r="B1342" s="70" t="str">
        <f>'SlNr für Antrag §24a'!C1338</f>
        <v>77</v>
      </c>
      <c r="C1342" s="70" t="str">
        <f>IF('SlNr für Antrag §24a'!D1338&lt;&gt;"",'SlNr für Antrag §24a'!D1338,"")</f>
        <v>g</v>
      </c>
      <c r="D1342" s="70" t="str">
        <f>'SlNr für Antrag §24a'!H1338</f>
        <v>Latex-Emulsionen</v>
      </c>
      <c r="E1342" s="70" t="str">
        <f>'SlNr für Antrag §24a'!I1338</f>
        <v>gefährlich kontaminiert</v>
      </c>
      <c r="F1342" s="69" t="str">
        <f>IF(AND('SlNr für Antrag §24a'!S1338="x",'SlNr für Antrag §24a'!T1338="x"),'SlNr für Antrag §24a'!U1338,IF('SlNr für Antrag §24a'!S1338="x","--",IF('SlNr für Antrag §24a'!T1338="x",'SlNr für Antrag §24a'!U1338,"**")))</f>
        <v>**</v>
      </c>
      <c r="G1342" s="69" t="str">
        <f>(IF('SlNr für Antrag §24a'!AL1338&lt;&gt;"",'SlNr für Antrag §24a'!AL1338&amp;K1342,IF(K1342&lt;&gt;"",K1342,IF('SlNr für Antrag §24a'!V1338="X","?","**"))))</f>
        <v>**</v>
      </c>
      <c r="H1342" s="131"/>
      <c r="I1342" s="124"/>
      <c r="J1342" s="118">
        <f>'SlNr für Antrag §24a'!AM1338</f>
        <v>0</v>
      </c>
      <c r="K1342" s="121"/>
      <c r="L1342" s="121" t="str">
        <f>'SlNr für Antrag §24a'!AT1338</f>
        <v>Ja</v>
      </c>
      <c r="M1342" s="161" t="str">
        <f>'SlNr für Antrag §24a'!AV1338</f>
        <v>-</v>
      </c>
      <c r="N1342" s="157" t="str">
        <f>IF('SlNr für Antrag §24a'!AU1338&gt;0,"Wird auto. genehmigt!","")</f>
        <v/>
      </c>
      <c r="P1342" s="96" t="str">
        <f>'SlNr für Antrag §24a'!AP1338</f>
        <v/>
      </c>
      <c r="R1342" s="143"/>
      <c r="S1342" s="143"/>
      <c r="T1342" s="143"/>
      <c r="U1342" s="143"/>
      <c r="V1342" s="143"/>
      <c r="W1342" s="143"/>
      <c r="X1342" s="143"/>
      <c r="Y1342" s="143"/>
      <c r="Z1342" s="143"/>
      <c r="AA1342" s="143"/>
    </row>
    <row r="1343" spans="1:27" x14ac:dyDescent="0.25">
      <c r="A1343" s="70">
        <f>'SlNr für Antrag §24a'!B1339</f>
        <v>57704</v>
      </c>
      <c r="B1343" s="70" t="str">
        <f>'SlNr für Antrag §24a'!C1339</f>
        <v/>
      </c>
      <c r="C1343" s="70" t="str">
        <f>IF('SlNr für Antrag §24a'!D1339&lt;&gt;"",'SlNr für Antrag §24a'!D1339,"")</f>
        <v/>
      </c>
      <c r="D1343" s="70" t="str">
        <f>'SlNr für Antrag §24a'!H1339</f>
        <v>Kautschuklösungen</v>
      </c>
      <c r="E1343" s="70" t="str">
        <f>'SlNr für Antrag §24a'!I1339</f>
        <v xml:space="preserve"> </v>
      </c>
      <c r="F1343" s="69" t="str">
        <f>IF(AND('SlNr für Antrag §24a'!S1339="x",'SlNr für Antrag §24a'!T1339="x"),'SlNr für Antrag §24a'!U1339,IF('SlNr für Antrag §24a'!S1339="x","--",IF('SlNr für Antrag §24a'!T1339="x",'SlNr für Antrag §24a'!U1339,"**")))</f>
        <v>--</v>
      </c>
      <c r="G1343" s="69" t="str">
        <f>(IF('SlNr für Antrag §24a'!AL1339&lt;&gt;"",'SlNr für Antrag §24a'!AL1339&amp;K1343,IF(K1343&lt;&gt;"",K1343,IF('SlNr für Antrag §24a'!V1339="X","?","**"))))</f>
        <v>**</v>
      </c>
      <c r="H1343" s="131"/>
      <c r="I1343" s="124"/>
      <c r="J1343" s="118">
        <f>'SlNr für Antrag §24a'!AM1339</f>
        <v>0</v>
      </c>
      <c r="K1343" s="121"/>
      <c r="L1343" s="121" t="str">
        <f>'SlNr für Antrag §24a'!AT1339</f>
        <v>Nein</v>
      </c>
      <c r="M1343" s="161" t="str">
        <f>'SlNr für Antrag §24a'!AV1339</f>
        <v>-</v>
      </c>
      <c r="N1343" s="157" t="str">
        <f>IF('SlNr für Antrag §24a'!AU1339&gt;0,"Wird auto. genehmigt!","")</f>
        <v/>
      </c>
      <c r="P1343" s="96" t="str">
        <f>'SlNr für Antrag §24a'!AP1339</f>
        <v>X</v>
      </c>
      <c r="R1343" s="143"/>
      <c r="S1343" s="143"/>
      <c r="T1343" s="143"/>
      <c r="U1343" s="143"/>
      <c r="V1343" s="143"/>
      <c r="W1343" s="143"/>
      <c r="X1343" s="143"/>
      <c r="Y1343" s="143"/>
      <c r="Z1343" s="143"/>
      <c r="AA1343" s="143"/>
    </row>
    <row r="1344" spans="1:27" x14ac:dyDescent="0.25">
      <c r="A1344" s="70">
        <f>'SlNr für Antrag §24a'!B1340</f>
        <v>57704</v>
      </c>
      <c r="B1344" s="70" t="str">
        <f>'SlNr für Antrag §24a'!C1340</f>
        <v>77</v>
      </c>
      <c r="C1344" s="70" t="str">
        <f>IF('SlNr für Antrag §24a'!D1340&lt;&gt;"",'SlNr für Antrag §24a'!D1340,"")</f>
        <v>g</v>
      </c>
      <c r="D1344" s="70" t="str">
        <f>'SlNr für Antrag §24a'!H1340</f>
        <v>Kautschuklösungen</v>
      </c>
      <c r="E1344" s="70" t="str">
        <f>'SlNr für Antrag §24a'!I1340</f>
        <v>gefährlich kontaminiert</v>
      </c>
      <c r="F1344" s="69" t="str">
        <f>IF(AND('SlNr für Antrag §24a'!S1340="x",'SlNr für Antrag §24a'!T1340="x"),'SlNr für Antrag §24a'!U1340,IF('SlNr für Antrag §24a'!S1340="x","--",IF('SlNr für Antrag §24a'!T1340="x",'SlNr für Antrag §24a'!U1340,"**")))</f>
        <v>**</v>
      </c>
      <c r="G1344" s="69" t="str">
        <f>(IF('SlNr für Antrag §24a'!AL1340&lt;&gt;"",'SlNr für Antrag §24a'!AL1340&amp;K1344,IF(K1344&lt;&gt;"",K1344,IF('SlNr für Antrag §24a'!V1340="X","?","**"))))</f>
        <v>**</v>
      </c>
      <c r="H1344" s="131"/>
      <c r="I1344" s="124"/>
      <c r="J1344" s="118">
        <f>'SlNr für Antrag §24a'!AM1340</f>
        <v>0</v>
      </c>
      <c r="K1344" s="121"/>
      <c r="L1344" s="121" t="str">
        <f>'SlNr für Antrag §24a'!AT1340</f>
        <v>Ja</v>
      </c>
      <c r="M1344" s="161" t="str">
        <f>'SlNr für Antrag §24a'!AV1340</f>
        <v>-</v>
      </c>
      <c r="N1344" s="157" t="str">
        <f>IF('SlNr für Antrag §24a'!AU1340&gt;0,"Wird auto. genehmigt!","")</f>
        <v/>
      </c>
      <c r="P1344" s="96" t="str">
        <f>'SlNr für Antrag §24a'!AP1340</f>
        <v/>
      </c>
      <c r="R1344" s="143"/>
      <c r="S1344" s="143"/>
      <c r="T1344" s="143"/>
      <c r="U1344" s="143"/>
      <c r="V1344" s="143"/>
      <c r="W1344" s="143"/>
      <c r="X1344" s="143"/>
      <c r="Y1344" s="143"/>
      <c r="Z1344" s="143"/>
      <c r="AA1344" s="143"/>
    </row>
    <row r="1345" spans="1:27" x14ac:dyDescent="0.25">
      <c r="A1345" s="70">
        <f>'SlNr für Antrag §24a'!B1341</f>
        <v>57705</v>
      </c>
      <c r="B1345" s="70" t="str">
        <f>'SlNr für Antrag §24a'!C1341</f>
        <v/>
      </c>
      <c r="C1345" s="70" t="str">
        <f>IF('SlNr für Antrag §24a'!D1341&lt;&gt;"",'SlNr für Antrag §24a'!D1341,"")</f>
        <v/>
      </c>
      <c r="D1345" s="70" t="str">
        <f>'SlNr für Antrag §24a'!H1341</f>
        <v>Gummischlamm, lösemittelfrei</v>
      </c>
      <c r="E1345" s="70" t="str">
        <f>'SlNr für Antrag §24a'!I1341</f>
        <v xml:space="preserve"> </v>
      </c>
      <c r="F1345" s="69" t="str">
        <f>IF(AND('SlNr für Antrag §24a'!S1341="x",'SlNr für Antrag §24a'!T1341="x"),'SlNr für Antrag §24a'!U1341,IF('SlNr für Antrag §24a'!S1341="x","--",IF('SlNr für Antrag §24a'!T1341="x",'SlNr für Antrag §24a'!U1341,"**")))</f>
        <v>--</v>
      </c>
      <c r="G1345" s="69" t="str">
        <f>(IF('SlNr für Antrag §24a'!AL1341&lt;&gt;"",'SlNr für Antrag §24a'!AL1341&amp;K1345,IF(K1345&lt;&gt;"",K1345,IF('SlNr für Antrag §24a'!V1341="X","?","**"))))</f>
        <v>**</v>
      </c>
      <c r="H1345" s="131"/>
      <c r="I1345" s="124"/>
      <c r="J1345" s="118">
        <f>'SlNr für Antrag §24a'!AM1341</f>
        <v>0</v>
      </c>
      <c r="K1345" s="121"/>
      <c r="L1345" s="121" t="str">
        <f>'SlNr für Antrag §24a'!AT1341</f>
        <v>Nein</v>
      </c>
      <c r="M1345" s="161" t="str">
        <f>'SlNr für Antrag §24a'!AV1341</f>
        <v>-</v>
      </c>
      <c r="N1345" s="157" t="str">
        <f>IF('SlNr für Antrag §24a'!AU1341&gt;0,"Wird auto. genehmigt!","")</f>
        <v/>
      </c>
      <c r="P1345" s="96" t="str">
        <f>'SlNr für Antrag §24a'!AP1341</f>
        <v>X</v>
      </c>
      <c r="R1345" s="143"/>
      <c r="S1345" s="143"/>
      <c r="T1345" s="143"/>
      <c r="U1345" s="143"/>
      <c r="V1345" s="143"/>
      <c r="W1345" s="143"/>
      <c r="X1345" s="143"/>
      <c r="Y1345" s="143"/>
      <c r="Z1345" s="143"/>
      <c r="AA1345" s="143"/>
    </row>
    <row r="1346" spans="1:27" x14ac:dyDescent="0.25">
      <c r="A1346" s="70">
        <f>'SlNr für Antrag §24a'!B1342</f>
        <v>57705</v>
      </c>
      <c r="B1346" s="70" t="str">
        <f>'SlNr für Antrag §24a'!C1342</f>
        <v>77</v>
      </c>
      <c r="C1346" s="70" t="str">
        <f>IF('SlNr für Antrag §24a'!D1342&lt;&gt;"",'SlNr für Antrag §24a'!D1342,"")</f>
        <v>g</v>
      </c>
      <c r="D1346" s="70" t="str">
        <f>'SlNr für Antrag §24a'!H1342</f>
        <v>Gummischlamm, lösemittelfrei</v>
      </c>
      <c r="E1346" s="70" t="str">
        <f>'SlNr für Antrag §24a'!I1342</f>
        <v>gefährlich kontaminiert</v>
      </c>
      <c r="F1346" s="69" t="str">
        <f>IF(AND('SlNr für Antrag §24a'!S1342="x",'SlNr für Antrag §24a'!T1342="x"),'SlNr für Antrag §24a'!U1342,IF('SlNr für Antrag §24a'!S1342="x","--",IF('SlNr für Antrag §24a'!T1342="x",'SlNr für Antrag §24a'!U1342,"**")))</f>
        <v>**</v>
      </c>
      <c r="G1346" s="69" t="str">
        <f>(IF('SlNr für Antrag §24a'!AL1342&lt;&gt;"",'SlNr für Antrag §24a'!AL1342&amp;K1346,IF(K1346&lt;&gt;"",K1346,IF('SlNr für Antrag §24a'!V1342="X","?","**"))))</f>
        <v>**</v>
      </c>
      <c r="H1346" s="131"/>
      <c r="I1346" s="124"/>
      <c r="J1346" s="118">
        <f>'SlNr für Antrag §24a'!AM1342</f>
        <v>0</v>
      </c>
      <c r="K1346" s="121"/>
      <c r="L1346" s="121" t="str">
        <f>'SlNr für Antrag §24a'!AT1342</f>
        <v>Ja</v>
      </c>
      <c r="M1346" s="161" t="str">
        <f>'SlNr für Antrag §24a'!AV1342</f>
        <v>-</v>
      </c>
      <c r="N1346" s="157" t="str">
        <f>IF('SlNr für Antrag §24a'!AU1342&gt;0,"Wird auto. genehmigt!","")</f>
        <v/>
      </c>
      <c r="P1346" s="96" t="str">
        <f>'SlNr für Antrag §24a'!AP1342</f>
        <v/>
      </c>
      <c r="R1346" s="143"/>
      <c r="S1346" s="143"/>
      <c r="T1346" s="143"/>
      <c r="U1346" s="143"/>
      <c r="V1346" s="143"/>
      <c r="W1346" s="143"/>
      <c r="X1346" s="143"/>
      <c r="Y1346" s="143"/>
      <c r="Z1346" s="143"/>
      <c r="AA1346" s="143"/>
    </row>
    <row r="1347" spans="1:27" x14ac:dyDescent="0.25">
      <c r="A1347" s="70">
        <f>'SlNr für Antrag §24a'!B1343</f>
        <v>57706</v>
      </c>
      <c r="B1347" s="70" t="str">
        <f>'SlNr für Antrag §24a'!C1343</f>
        <v/>
      </c>
      <c r="C1347" s="70" t="str">
        <f>IF('SlNr für Antrag §24a'!D1343&lt;&gt;"",'SlNr für Antrag §24a'!D1343,"")</f>
        <v>g</v>
      </c>
      <c r="D1347" s="70" t="str">
        <f>'SlNr für Antrag §24a'!H1343</f>
        <v>Gummischlamm, lösemittelhaltig</v>
      </c>
      <c r="E1347" s="70" t="str">
        <f>'SlNr für Antrag §24a'!I1343</f>
        <v xml:space="preserve"> </v>
      </c>
      <c r="F1347" s="69" t="str">
        <f>IF(AND('SlNr für Antrag §24a'!S1343="x",'SlNr für Antrag §24a'!T1343="x"),'SlNr für Antrag §24a'!U1343,IF('SlNr für Antrag §24a'!S1343="x","--",IF('SlNr für Antrag §24a'!T1343="x",'SlNr für Antrag §24a'!U1343,"**")))</f>
        <v>**</v>
      </c>
      <c r="G1347" s="69" t="str">
        <f>(IF('SlNr für Antrag §24a'!AL1343&lt;&gt;"",'SlNr für Antrag §24a'!AL1343&amp;K1347,IF(K1347&lt;&gt;"",K1347,IF('SlNr für Antrag §24a'!V1343="X","?","**"))))</f>
        <v>**</v>
      </c>
      <c r="H1347" s="131"/>
      <c r="I1347" s="124"/>
      <c r="J1347" s="118">
        <f>'SlNr für Antrag §24a'!AM1343</f>
        <v>0</v>
      </c>
      <c r="K1347" s="121"/>
      <c r="L1347" s="121" t="str">
        <f>'SlNr für Antrag §24a'!AT1343</f>
        <v>Ja</v>
      </c>
      <c r="M1347" s="161" t="str">
        <f>'SlNr für Antrag §24a'!AV1343</f>
        <v>-</v>
      </c>
      <c r="N1347" s="157" t="str">
        <f>IF('SlNr für Antrag §24a'!AU1343&gt;0,"Wird auto. genehmigt!","")</f>
        <v/>
      </c>
      <c r="P1347" s="96" t="str">
        <f>'SlNr für Antrag §24a'!AP1343</f>
        <v/>
      </c>
      <c r="R1347" s="143"/>
      <c r="S1347" s="143"/>
      <c r="T1347" s="143"/>
      <c r="U1347" s="143"/>
      <c r="V1347" s="143"/>
      <c r="W1347" s="143"/>
      <c r="X1347" s="143"/>
      <c r="Y1347" s="143"/>
      <c r="Z1347" s="143"/>
      <c r="AA1347" s="143"/>
    </row>
    <row r="1348" spans="1:27" x14ac:dyDescent="0.25">
      <c r="A1348" s="70">
        <f>'SlNr für Antrag §24a'!B1344</f>
        <v>57706</v>
      </c>
      <c r="B1348" s="70" t="str">
        <f>'SlNr für Antrag §24a'!C1344</f>
        <v>88</v>
      </c>
      <c r="C1348" s="70" t="str">
        <f>IF('SlNr für Antrag §24a'!D1344&lt;&gt;"",'SlNr für Antrag §24a'!D1344,"")</f>
        <v/>
      </c>
      <c r="D1348" s="70" t="str">
        <f>'SlNr für Antrag §24a'!H1344</f>
        <v>Gummischlamm, lösemittelhaltig</v>
      </c>
      <c r="E1348" s="70" t="str">
        <f>'SlNr für Antrag §24a'!I1344</f>
        <v>ausgestuft</v>
      </c>
      <c r="F1348" s="69" t="str">
        <f>IF(AND('SlNr für Antrag §24a'!S1344="x",'SlNr für Antrag §24a'!T1344="x"),'SlNr für Antrag §24a'!U1344,IF('SlNr für Antrag §24a'!S1344="x","--",IF('SlNr für Antrag §24a'!T1344="x",'SlNr für Antrag §24a'!U1344,"**")))</f>
        <v>**</v>
      </c>
      <c r="G1348" s="69" t="str">
        <f>(IF('SlNr für Antrag §24a'!AL1344&lt;&gt;"",'SlNr für Antrag §24a'!AL1344&amp;K1348,IF(K1348&lt;&gt;"",K1348,IF('SlNr für Antrag §24a'!V1344="X","?","**"))))</f>
        <v>**</v>
      </c>
      <c r="H1348" s="131"/>
      <c r="I1348" s="124"/>
      <c r="J1348" s="118">
        <f>'SlNr für Antrag §24a'!AM1344</f>
        <v>0</v>
      </c>
      <c r="K1348" s="121"/>
      <c r="L1348" s="121" t="str">
        <f>'SlNr für Antrag §24a'!AT1344</f>
        <v>Ja</v>
      </c>
      <c r="M1348" s="161" t="str">
        <f>'SlNr für Antrag §24a'!AV1344</f>
        <v>-</v>
      </c>
      <c r="N1348" s="157" t="str">
        <f>IF('SlNr für Antrag §24a'!AU1344&gt;0,"Wird auto. genehmigt!","")</f>
        <v/>
      </c>
      <c r="P1348" s="96" t="str">
        <f>'SlNr für Antrag §24a'!AP1344</f>
        <v/>
      </c>
      <c r="R1348" s="143"/>
      <c r="S1348" s="143"/>
      <c r="T1348" s="143"/>
      <c r="U1348" s="143"/>
      <c r="V1348" s="143"/>
      <c r="W1348" s="143"/>
      <c r="X1348" s="143"/>
      <c r="Y1348" s="143"/>
      <c r="Z1348" s="143"/>
      <c r="AA1348" s="143"/>
    </row>
    <row r="1349" spans="1:27" x14ac:dyDescent="0.25">
      <c r="A1349" s="70">
        <f>'SlNr für Antrag §24a'!B1345</f>
        <v>57801</v>
      </c>
      <c r="B1349" s="70" t="str">
        <f>'SlNr für Antrag §24a'!C1345</f>
        <v/>
      </c>
      <c r="C1349" s="70" t="str">
        <f>IF('SlNr für Antrag §24a'!D1345&lt;&gt;"",'SlNr für Antrag §24a'!D1345,"")</f>
        <v/>
      </c>
      <c r="D1349" s="70" t="str">
        <f>'SlNr für Antrag §24a'!H1345</f>
        <v>Shredderleichtfraktion, metallarm</v>
      </c>
      <c r="E1349" s="70" t="str">
        <f>'SlNr für Antrag §24a'!I1345</f>
        <v xml:space="preserve"> </v>
      </c>
      <c r="F1349" s="69" t="str">
        <f>IF(AND('SlNr für Antrag §24a'!S1345="x",'SlNr für Antrag §24a'!T1345="x"),'SlNr für Antrag §24a'!U1345,IF('SlNr für Antrag §24a'!S1345="x","--",IF('SlNr für Antrag §24a'!T1345="x",'SlNr für Antrag §24a'!U1345,"**")))</f>
        <v>**</v>
      </c>
      <c r="G1349" s="69" t="str">
        <f>(IF('SlNr für Antrag §24a'!AL1345&lt;&gt;"",'SlNr für Antrag §24a'!AL1345&amp;K1349,IF(K1349&lt;&gt;"",K1349,IF('SlNr für Antrag §24a'!V1345="X","?","**"))))</f>
        <v>**</v>
      </c>
      <c r="H1349" s="131"/>
      <c r="I1349" s="124"/>
      <c r="J1349" s="118">
        <f>'SlNr für Antrag §24a'!AM1345</f>
        <v>0</v>
      </c>
      <c r="K1349" s="121"/>
      <c r="L1349" s="121" t="str">
        <f>'SlNr für Antrag §24a'!AT1345</f>
        <v>Ja</v>
      </c>
      <c r="M1349" s="161" t="str">
        <f>'SlNr für Antrag §24a'!AV1345</f>
        <v>-</v>
      </c>
      <c r="N1349" s="157" t="str">
        <f>IF('SlNr für Antrag §24a'!AU1345&gt;0,"Wird auto. genehmigt!","")</f>
        <v/>
      </c>
      <c r="P1349" s="96" t="str">
        <f>'SlNr für Antrag §24a'!AP1345</f>
        <v/>
      </c>
      <c r="R1349" s="143"/>
      <c r="S1349" s="143"/>
      <c r="T1349" s="143"/>
      <c r="U1349" s="143"/>
      <c r="V1349" s="143"/>
      <c r="W1349" s="143"/>
      <c r="X1349" s="143"/>
      <c r="Y1349" s="143"/>
      <c r="Z1349" s="143"/>
      <c r="AA1349" s="143"/>
    </row>
    <row r="1350" spans="1:27" x14ac:dyDescent="0.25">
      <c r="A1350" s="70">
        <f>'SlNr für Antrag §24a'!B1346</f>
        <v>57802</v>
      </c>
      <c r="B1350" s="70" t="str">
        <f>'SlNr für Antrag §24a'!C1346</f>
        <v/>
      </c>
      <c r="C1350" s="70" t="str">
        <f>IF('SlNr für Antrag §24a'!D1346&lt;&gt;"",'SlNr für Antrag §24a'!D1346,"")</f>
        <v/>
      </c>
      <c r="D1350" s="70" t="str">
        <f>'SlNr für Antrag §24a'!H1346</f>
        <v>Filterstäube aus Shredderanlagen</v>
      </c>
      <c r="E1350" s="70" t="str">
        <f>'SlNr für Antrag §24a'!I1346</f>
        <v xml:space="preserve"> </v>
      </c>
      <c r="F1350" s="69" t="str">
        <f>IF(AND('SlNr für Antrag §24a'!S1346="x",'SlNr für Antrag §24a'!T1346="x"),'SlNr für Antrag §24a'!U1346,IF('SlNr für Antrag §24a'!S1346="x","--",IF('SlNr für Antrag §24a'!T1346="x",'SlNr für Antrag §24a'!U1346,"**")))</f>
        <v>--</v>
      </c>
      <c r="G1350" s="69" t="str">
        <f>(IF('SlNr für Antrag §24a'!AL1346&lt;&gt;"",'SlNr für Antrag §24a'!AL1346&amp;K1350,IF(K1350&lt;&gt;"",K1350,IF('SlNr für Antrag §24a'!V1346="X","?","**"))))</f>
        <v>**</v>
      </c>
      <c r="H1350" s="131"/>
      <c r="I1350" s="124"/>
      <c r="J1350" s="118">
        <f>'SlNr für Antrag §24a'!AM1346</f>
        <v>0</v>
      </c>
      <c r="K1350" s="121"/>
      <c r="L1350" s="121" t="str">
        <f>'SlNr für Antrag §24a'!AT1346</f>
        <v>Nein</v>
      </c>
      <c r="M1350" s="161" t="str">
        <f>'SlNr für Antrag §24a'!AV1346</f>
        <v>-</v>
      </c>
      <c r="N1350" s="157" t="str">
        <f>IF('SlNr für Antrag §24a'!AU1346&gt;0,"Wird auto. genehmigt!","")</f>
        <v/>
      </c>
      <c r="P1350" s="96" t="str">
        <f>'SlNr für Antrag §24a'!AP1346</f>
        <v>X</v>
      </c>
      <c r="R1350" s="143"/>
      <c r="S1350" s="143"/>
      <c r="T1350" s="143"/>
      <c r="U1350" s="143"/>
      <c r="V1350" s="143"/>
      <c r="W1350" s="143"/>
      <c r="X1350" s="143"/>
      <c r="Y1350" s="143"/>
      <c r="Z1350" s="143"/>
      <c r="AA1350" s="143"/>
    </row>
    <row r="1351" spans="1:27" ht="22.8" x14ac:dyDescent="0.25">
      <c r="A1351" s="70">
        <f>'SlNr für Antrag §24a'!B1347</f>
        <v>57802</v>
      </c>
      <c r="B1351" s="70" t="str">
        <f>'SlNr für Antrag §24a'!C1347</f>
        <v>91</v>
      </c>
      <c r="C1351" s="70" t="str">
        <f>IF('SlNr für Antrag §24a'!D1347&lt;&gt;"",'SlNr für Antrag §24a'!D1347,"")</f>
        <v/>
      </c>
      <c r="D1351" s="70" t="str">
        <f>'SlNr für Antrag §24a'!H1347</f>
        <v>Filterstäube aus Shredderanlagen</v>
      </c>
      <c r="E1351" s="70" t="str">
        <f>'SlNr für Antrag §24a'!I1347</f>
        <v>verfestigt, immobilisiert oder stabilisiert</v>
      </c>
      <c r="F1351" s="69" t="str">
        <f>IF(AND('SlNr für Antrag §24a'!S1347="x",'SlNr für Antrag §24a'!T1347="x"),'SlNr für Antrag §24a'!U1347,IF('SlNr für Antrag §24a'!S1347="x","--",IF('SlNr für Antrag §24a'!T1347="x",'SlNr für Antrag §24a'!U1347,"**")))</f>
        <v>**</v>
      </c>
      <c r="G1351" s="69" t="str">
        <f>(IF('SlNr für Antrag §24a'!AL1347&lt;&gt;"",'SlNr für Antrag §24a'!AL1347&amp;K1351,IF(K1351&lt;&gt;"",K1351,IF('SlNr für Antrag §24a'!V1347="X","?","**"))))</f>
        <v>**</v>
      </c>
      <c r="H1351" s="131"/>
      <c r="I1351" s="124"/>
      <c r="J1351" s="118">
        <f>'SlNr für Antrag §24a'!AM1347</f>
        <v>0</v>
      </c>
      <c r="K1351" s="121"/>
      <c r="L1351" s="121" t="str">
        <f>'SlNr für Antrag §24a'!AT1347</f>
        <v>Ja</v>
      </c>
      <c r="M1351" s="161" t="str">
        <f>'SlNr für Antrag §24a'!AV1347</f>
        <v>-</v>
      </c>
      <c r="N1351" s="157" t="str">
        <f>IF('SlNr für Antrag §24a'!AU1347&gt;0,"Wird auto. genehmigt!","")</f>
        <v/>
      </c>
      <c r="P1351" s="96" t="str">
        <f>'SlNr für Antrag §24a'!AP1347</f>
        <v/>
      </c>
      <c r="R1351" s="143"/>
      <c r="S1351" s="143"/>
      <c r="T1351" s="143"/>
      <c r="U1351" s="143"/>
      <c r="V1351" s="143"/>
      <c r="W1351" s="143"/>
      <c r="X1351" s="143"/>
      <c r="Y1351" s="143"/>
      <c r="Z1351" s="143"/>
      <c r="AA1351" s="143"/>
    </row>
    <row r="1352" spans="1:27" x14ac:dyDescent="0.25">
      <c r="A1352" s="70">
        <f>'SlNr für Antrag §24a'!B1348</f>
        <v>57803</v>
      </c>
      <c r="B1352" s="70" t="str">
        <f>'SlNr für Antrag §24a'!C1348</f>
        <v/>
      </c>
      <c r="C1352" s="70" t="str">
        <f>IF('SlNr für Antrag §24a'!D1348&lt;&gt;"",'SlNr für Antrag §24a'!D1348,"")</f>
        <v/>
      </c>
      <c r="D1352" s="70" t="str">
        <f>'SlNr für Antrag §24a'!H1348</f>
        <v>Shredderleichtfraktion, metallreich</v>
      </c>
      <c r="E1352" s="70" t="str">
        <f>'SlNr für Antrag §24a'!I1348</f>
        <v xml:space="preserve"> </v>
      </c>
      <c r="F1352" s="69" t="str">
        <f>IF(AND('SlNr für Antrag §24a'!S1348="x",'SlNr für Antrag §24a'!T1348="x"),'SlNr für Antrag §24a'!U1348,IF('SlNr für Antrag §24a'!S1348="x","--",IF('SlNr für Antrag §24a'!T1348="x",'SlNr für Antrag §24a'!U1348,"**")))</f>
        <v>--</v>
      </c>
      <c r="G1352" s="69" t="str">
        <f>(IF('SlNr für Antrag §24a'!AL1348&lt;&gt;"",'SlNr für Antrag §24a'!AL1348&amp;K1352,IF(K1352&lt;&gt;"",K1352,IF('SlNr für Antrag §24a'!V1348="X","?","**"))))</f>
        <v>**</v>
      </c>
      <c r="H1352" s="131"/>
      <c r="I1352" s="124"/>
      <c r="J1352" s="118">
        <f>'SlNr für Antrag §24a'!AM1348</f>
        <v>0</v>
      </c>
      <c r="K1352" s="121"/>
      <c r="L1352" s="121" t="str">
        <f>'SlNr für Antrag §24a'!AT1348</f>
        <v>Nein</v>
      </c>
      <c r="M1352" s="161" t="str">
        <f>'SlNr für Antrag §24a'!AV1348</f>
        <v>-</v>
      </c>
      <c r="N1352" s="157" t="str">
        <f>IF('SlNr für Antrag §24a'!AU1348&gt;0,"Wird auto. genehmigt!","")</f>
        <v/>
      </c>
      <c r="P1352" s="96" t="str">
        <f>'SlNr für Antrag §24a'!AP1348</f>
        <v>X</v>
      </c>
      <c r="R1352" s="143"/>
      <c r="S1352" s="143"/>
      <c r="T1352" s="143"/>
      <c r="U1352" s="143"/>
      <c r="V1352" s="143"/>
      <c r="W1352" s="143"/>
      <c r="X1352" s="143"/>
      <c r="Y1352" s="143"/>
      <c r="Z1352" s="143"/>
      <c r="AA1352" s="143"/>
    </row>
    <row r="1353" spans="1:27" x14ac:dyDescent="0.25">
      <c r="A1353" s="70">
        <f>'SlNr für Antrag §24a'!B1349</f>
        <v>57804</v>
      </c>
      <c r="B1353" s="70" t="str">
        <f>'SlNr für Antrag §24a'!C1349</f>
        <v/>
      </c>
      <c r="C1353" s="70" t="str">
        <f>IF('SlNr für Antrag §24a'!D1349&lt;&gt;"",'SlNr für Antrag §24a'!D1349,"")</f>
        <v/>
      </c>
      <c r="D1353" s="70" t="str">
        <f>'SlNr für Antrag §24a'!H1349</f>
        <v>Shredderschwerfraktion</v>
      </c>
      <c r="E1353" s="70" t="str">
        <f>'SlNr für Antrag §24a'!I1349</f>
        <v xml:space="preserve"> </v>
      </c>
      <c r="F1353" s="69" t="str">
        <f>IF(AND('SlNr für Antrag §24a'!S1349="x",'SlNr für Antrag §24a'!T1349="x"),'SlNr für Antrag §24a'!U1349,IF('SlNr für Antrag §24a'!S1349="x","--",IF('SlNr für Antrag §24a'!T1349="x",'SlNr für Antrag §24a'!U1349,"**")))</f>
        <v>--</v>
      </c>
      <c r="G1353" s="69" t="str">
        <f>(IF('SlNr für Antrag §24a'!AL1349&lt;&gt;"",'SlNr für Antrag §24a'!AL1349&amp;K1353,IF(K1353&lt;&gt;"",K1353,IF('SlNr für Antrag §24a'!V1349="X","?","**"))))</f>
        <v>**</v>
      </c>
      <c r="H1353" s="131"/>
      <c r="I1353" s="124"/>
      <c r="J1353" s="118">
        <f>'SlNr für Antrag §24a'!AM1349</f>
        <v>0</v>
      </c>
      <c r="K1353" s="121"/>
      <c r="L1353" s="121" t="str">
        <f>'SlNr für Antrag §24a'!AT1349</f>
        <v>Nein</v>
      </c>
      <c r="M1353" s="161" t="str">
        <f>'SlNr für Antrag §24a'!AV1349</f>
        <v>-</v>
      </c>
      <c r="N1353" s="157" t="str">
        <f>IF('SlNr für Antrag §24a'!AU1349&gt;0,"Wird auto. genehmigt!","")</f>
        <v/>
      </c>
      <c r="P1353" s="96" t="str">
        <f>'SlNr für Antrag §24a'!AP1349</f>
        <v>X</v>
      </c>
      <c r="R1353" s="143"/>
      <c r="S1353" s="143"/>
      <c r="T1353" s="143"/>
      <c r="U1353" s="143"/>
      <c r="V1353" s="143"/>
      <c r="W1353" s="143"/>
      <c r="X1353" s="143"/>
      <c r="Y1353" s="143"/>
      <c r="Z1353" s="143"/>
      <c r="AA1353" s="143"/>
    </row>
    <row r="1354" spans="1:27" ht="34.200000000000003" x14ac:dyDescent="0.25">
      <c r="A1354" s="70">
        <f>'SlNr für Antrag §24a'!B1350</f>
        <v>57805</v>
      </c>
      <c r="B1354" s="70" t="str">
        <f>'SlNr für Antrag §24a'!C1350</f>
        <v/>
      </c>
      <c r="C1354" s="70" t="str">
        <f>IF('SlNr für Antrag §24a'!D1350&lt;&gt;"",'SlNr für Antrag §24a'!D1350,"")</f>
        <v>g</v>
      </c>
      <c r="D1354" s="70" t="str">
        <f>'SlNr für Antrag §24a'!H1350</f>
        <v>gefährlich verunreinigte Fraktionen und Filterstäube aus Shredderanlagen</v>
      </c>
      <c r="E1354" s="70" t="str">
        <f>'SlNr für Antrag §24a'!I1350</f>
        <v xml:space="preserve"> </v>
      </c>
      <c r="F1354" s="69" t="str">
        <f>IF(AND('SlNr für Antrag §24a'!S1350="x",'SlNr für Antrag §24a'!T1350="x"),'SlNr für Antrag §24a'!U1350,IF('SlNr für Antrag §24a'!S1350="x","--",IF('SlNr für Antrag §24a'!T1350="x",'SlNr für Antrag §24a'!U1350,"**")))</f>
        <v>**</v>
      </c>
      <c r="G1354" s="69" t="str">
        <f>(IF('SlNr für Antrag §24a'!AL1350&lt;&gt;"",'SlNr für Antrag §24a'!AL1350&amp;K1354,IF(K1354&lt;&gt;"",K1354,IF('SlNr für Antrag §24a'!V1350="X","?","**"))))</f>
        <v>**</v>
      </c>
      <c r="H1354" s="131"/>
      <c r="I1354" s="124"/>
      <c r="J1354" s="118">
        <f>'SlNr für Antrag §24a'!AM1350</f>
        <v>0</v>
      </c>
      <c r="K1354" s="121"/>
      <c r="L1354" s="121" t="str">
        <f>'SlNr für Antrag §24a'!AT1350</f>
        <v>Ja</v>
      </c>
      <c r="M1354" s="161" t="str">
        <f>'SlNr für Antrag §24a'!AV1350</f>
        <v>-</v>
      </c>
      <c r="N1354" s="157" t="str">
        <f>IF('SlNr für Antrag §24a'!AU1350&gt;0,"Wird auto. genehmigt!","")</f>
        <v/>
      </c>
      <c r="P1354" s="96" t="str">
        <f>'SlNr für Antrag §24a'!AP1350</f>
        <v/>
      </c>
      <c r="R1354" s="143"/>
      <c r="S1354" s="143"/>
      <c r="T1354" s="143"/>
      <c r="U1354" s="143"/>
      <c r="V1354" s="143"/>
      <c r="W1354" s="143"/>
      <c r="X1354" s="143"/>
      <c r="Y1354" s="143"/>
      <c r="Z1354" s="143"/>
      <c r="AA1354" s="143"/>
    </row>
    <row r="1355" spans="1:27" ht="34.200000000000003" x14ac:dyDescent="0.25">
      <c r="A1355" s="70">
        <f>'SlNr für Antrag §24a'!B1351</f>
        <v>57805</v>
      </c>
      <c r="B1355" s="70" t="str">
        <f>'SlNr für Antrag §24a'!C1351</f>
        <v>91</v>
      </c>
      <c r="C1355" s="70" t="str">
        <f>IF('SlNr für Antrag §24a'!D1351&lt;&gt;"",'SlNr für Antrag §24a'!D1351,"")</f>
        <v>g</v>
      </c>
      <c r="D1355" s="70" t="str">
        <f>'SlNr für Antrag §24a'!H1351</f>
        <v>gefährlich verunreinigte Fraktionen und Filterstäube aus Shredderanlagen</v>
      </c>
      <c r="E1355" s="70" t="str">
        <f>'SlNr für Antrag §24a'!I1351</f>
        <v>verfestigt, immobilisiert oder stabilisiert</v>
      </c>
      <c r="F1355" s="69" t="str">
        <f>IF(AND('SlNr für Antrag §24a'!S1351="x",'SlNr für Antrag §24a'!T1351="x"),'SlNr für Antrag §24a'!U1351,IF('SlNr für Antrag §24a'!S1351="x","--",IF('SlNr für Antrag §24a'!T1351="x",'SlNr für Antrag §24a'!U1351,"**")))</f>
        <v>**</v>
      </c>
      <c r="G1355" s="69" t="str">
        <f>(IF('SlNr für Antrag §24a'!AL1351&lt;&gt;"",'SlNr für Antrag §24a'!AL1351&amp;K1355,IF(K1355&lt;&gt;"",K1355,IF('SlNr für Antrag §24a'!V1351="X","?","**"))))</f>
        <v>**</v>
      </c>
      <c r="H1355" s="131"/>
      <c r="I1355" s="124"/>
      <c r="J1355" s="118">
        <f>'SlNr für Antrag §24a'!AM1351</f>
        <v>0</v>
      </c>
      <c r="K1355" s="121"/>
      <c r="L1355" s="121" t="str">
        <f>'SlNr für Antrag §24a'!AT1351</f>
        <v>Ja</v>
      </c>
      <c r="M1355" s="161" t="str">
        <f>'SlNr für Antrag §24a'!AV1351</f>
        <v>-</v>
      </c>
      <c r="N1355" s="157" t="str">
        <f>IF('SlNr für Antrag §24a'!AU1351&gt;0,"Wird auto. genehmigt!","")</f>
        <v/>
      </c>
      <c r="P1355" s="96" t="str">
        <f>'SlNr für Antrag §24a'!AP1351</f>
        <v/>
      </c>
      <c r="R1355" s="143"/>
      <c r="S1355" s="143"/>
      <c r="T1355" s="143"/>
      <c r="U1355" s="143"/>
      <c r="V1355" s="143"/>
      <c r="W1355" s="143"/>
      <c r="X1355" s="143"/>
      <c r="Y1355" s="143"/>
      <c r="Z1355" s="143"/>
      <c r="AA1355" s="143"/>
    </row>
    <row r="1356" spans="1:27" x14ac:dyDescent="0.25">
      <c r="A1356" s="70">
        <f>'SlNr für Antrag §24a'!B1352</f>
        <v>58101</v>
      </c>
      <c r="B1356" s="70" t="str">
        <f>'SlNr für Antrag §24a'!C1352</f>
        <v/>
      </c>
      <c r="C1356" s="70" t="str">
        <f>IF('SlNr für Antrag §24a'!D1352&lt;&gt;"",'SlNr für Antrag §24a'!D1352,"")</f>
        <v/>
      </c>
      <c r="D1356" s="70" t="str">
        <f>'SlNr für Antrag §24a'!H1352</f>
        <v>Polyamidfasern</v>
      </c>
      <c r="E1356" s="70" t="str">
        <f>'SlNr für Antrag §24a'!I1352</f>
        <v xml:space="preserve"> </v>
      </c>
      <c r="F1356" s="69" t="str">
        <f>IF(AND('SlNr für Antrag §24a'!S1352="x",'SlNr für Antrag §24a'!T1352="x"),'SlNr für Antrag §24a'!U1352,IF('SlNr für Antrag §24a'!S1352="x","--",IF('SlNr für Antrag §24a'!T1352="x",'SlNr für Antrag §24a'!U1352,"**")))</f>
        <v>--</v>
      </c>
      <c r="G1356" s="69" t="str">
        <f>(IF('SlNr für Antrag §24a'!AL1352&lt;&gt;"",'SlNr für Antrag §24a'!AL1352&amp;K1356,IF(K1356&lt;&gt;"",K1356,IF('SlNr für Antrag §24a'!V1352="X","?","**"))))</f>
        <v>**</v>
      </c>
      <c r="H1356" s="131"/>
      <c r="I1356" s="124"/>
      <c r="J1356" s="118">
        <f>'SlNr für Antrag §24a'!AM1352</f>
        <v>0</v>
      </c>
      <c r="K1356" s="121"/>
      <c r="L1356" s="121" t="str">
        <f>'SlNr für Antrag §24a'!AT1352</f>
        <v>Nein</v>
      </c>
      <c r="M1356" s="161" t="str">
        <f>'SlNr für Antrag §24a'!AV1352</f>
        <v>-</v>
      </c>
      <c r="N1356" s="157" t="str">
        <f>IF('SlNr für Antrag §24a'!AU1352&gt;0,"Wird auto. genehmigt!","")</f>
        <v/>
      </c>
      <c r="P1356" s="96" t="str">
        <f>'SlNr für Antrag §24a'!AP1352</f>
        <v>X</v>
      </c>
      <c r="R1356" s="143"/>
      <c r="S1356" s="143"/>
      <c r="T1356" s="143"/>
      <c r="U1356" s="143"/>
      <c r="V1356" s="143"/>
      <c r="W1356" s="143"/>
      <c r="X1356" s="143"/>
      <c r="Y1356" s="143"/>
      <c r="Z1356" s="143"/>
      <c r="AA1356" s="143"/>
    </row>
    <row r="1357" spans="1:27" x14ac:dyDescent="0.25">
      <c r="A1357" s="70">
        <f>'SlNr für Antrag §24a'!B1353</f>
        <v>58101</v>
      </c>
      <c r="B1357" s="70" t="str">
        <f>'SlNr für Antrag §24a'!C1353</f>
        <v>77</v>
      </c>
      <c r="C1357" s="70" t="str">
        <f>IF('SlNr für Antrag §24a'!D1353&lt;&gt;"",'SlNr für Antrag §24a'!D1353,"")</f>
        <v>g</v>
      </c>
      <c r="D1357" s="70" t="str">
        <f>'SlNr für Antrag §24a'!H1353</f>
        <v>Polyamidfasern</v>
      </c>
      <c r="E1357" s="70" t="str">
        <f>'SlNr für Antrag §24a'!I1353</f>
        <v>gefährlich kontaminiert</v>
      </c>
      <c r="F1357" s="69" t="str">
        <f>IF(AND('SlNr für Antrag §24a'!S1353="x",'SlNr für Antrag §24a'!T1353="x"),'SlNr für Antrag §24a'!U1353,IF('SlNr für Antrag §24a'!S1353="x","--",IF('SlNr für Antrag §24a'!T1353="x",'SlNr für Antrag §24a'!U1353,"**")))</f>
        <v>**</v>
      </c>
      <c r="G1357" s="69" t="str">
        <f>(IF('SlNr für Antrag §24a'!AL1353&lt;&gt;"",'SlNr für Antrag §24a'!AL1353&amp;K1357,IF(K1357&lt;&gt;"",K1357,IF('SlNr für Antrag §24a'!V1353="X","?","**"))))</f>
        <v>**</v>
      </c>
      <c r="H1357" s="131"/>
      <c r="I1357" s="124"/>
      <c r="J1357" s="118">
        <f>'SlNr für Antrag §24a'!AM1353</f>
        <v>0</v>
      </c>
      <c r="K1357" s="121"/>
      <c r="L1357" s="121" t="str">
        <f>'SlNr für Antrag §24a'!AT1353</f>
        <v>Ja</v>
      </c>
      <c r="M1357" s="161" t="str">
        <f>'SlNr für Antrag §24a'!AV1353</f>
        <v>-</v>
      </c>
      <c r="N1357" s="157" t="str">
        <f>IF('SlNr für Antrag §24a'!AU1353&gt;0,"Wird auto. genehmigt!","")</f>
        <v/>
      </c>
      <c r="P1357" s="96" t="str">
        <f>'SlNr für Antrag §24a'!AP1353</f>
        <v/>
      </c>
      <c r="R1357" s="143"/>
      <c r="S1357" s="143"/>
      <c r="T1357" s="143"/>
      <c r="U1357" s="143"/>
      <c r="V1357" s="143"/>
      <c r="W1357" s="143"/>
      <c r="X1357" s="143"/>
      <c r="Y1357" s="143"/>
      <c r="Z1357" s="143"/>
      <c r="AA1357" s="143"/>
    </row>
    <row r="1358" spans="1:27" x14ac:dyDescent="0.25">
      <c r="A1358" s="70">
        <f>'SlNr für Antrag §24a'!B1354</f>
        <v>58102</v>
      </c>
      <c r="B1358" s="70" t="str">
        <f>'SlNr für Antrag §24a'!C1354</f>
        <v/>
      </c>
      <c r="C1358" s="70" t="str">
        <f>IF('SlNr für Antrag §24a'!D1354&lt;&gt;"",'SlNr für Antrag §24a'!D1354,"")</f>
        <v/>
      </c>
      <c r="D1358" s="70" t="str">
        <f>'SlNr für Antrag §24a'!H1354</f>
        <v>Polyesterfasern</v>
      </c>
      <c r="E1358" s="70" t="str">
        <f>'SlNr für Antrag §24a'!I1354</f>
        <v xml:space="preserve"> </v>
      </c>
      <c r="F1358" s="69" t="str">
        <f>IF(AND('SlNr für Antrag §24a'!S1354="x",'SlNr für Antrag §24a'!T1354="x"),'SlNr für Antrag §24a'!U1354,IF('SlNr für Antrag §24a'!S1354="x","--",IF('SlNr für Antrag §24a'!T1354="x",'SlNr für Antrag §24a'!U1354,"**")))</f>
        <v>--</v>
      </c>
      <c r="G1358" s="69" t="str">
        <f>(IF('SlNr für Antrag §24a'!AL1354&lt;&gt;"",'SlNr für Antrag §24a'!AL1354&amp;K1358,IF(K1358&lt;&gt;"",K1358,IF('SlNr für Antrag §24a'!V1354="X","?","**"))))</f>
        <v>**</v>
      </c>
      <c r="H1358" s="131"/>
      <c r="I1358" s="124"/>
      <c r="J1358" s="118">
        <f>'SlNr für Antrag §24a'!AM1354</f>
        <v>0</v>
      </c>
      <c r="K1358" s="121"/>
      <c r="L1358" s="121" t="str">
        <f>'SlNr für Antrag §24a'!AT1354</f>
        <v>Nein</v>
      </c>
      <c r="M1358" s="161" t="str">
        <f>'SlNr für Antrag §24a'!AV1354</f>
        <v>-</v>
      </c>
      <c r="N1358" s="157" t="str">
        <f>IF('SlNr für Antrag §24a'!AU1354&gt;0,"Wird auto. genehmigt!","")</f>
        <v/>
      </c>
      <c r="P1358" s="96" t="str">
        <f>'SlNr für Antrag §24a'!AP1354</f>
        <v>X</v>
      </c>
      <c r="R1358" s="143"/>
      <c r="S1358" s="143"/>
      <c r="T1358" s="143"/>
      <c r="U1358" s="143"/>
      <c r="V1358" s="143"/>
      <c r="W1358" s="143"/>
      <c r="X1358" s="143"/>
      <c r="Y1358" s="143"/>
      <c r="Z1358" s="143"/>
      <c r="AA1358" s="143"/>
    </row>
    <row r="1359" spans="1:27" x14ac:dyDescent="0.25">
      <c r="A1359" s="70">
        <f>'SlNr für Antrag §24a'!B1355</f>
        <v>58102</v>
      </c>
      <c r="B1359" s="70" t="str">
        <f>'SlNr für Antrag §24a'!C1355</f>
        <v>77</v>
      </c>
      <c r="C1359" s="70" t="str">
        <f>IF('SlNr für Antrag §24a'!D1355&lt;&gt;"",'SlNr für Antrag §24a'!D1355,"")</f>
        <v>g</v>
      </c>
      <c r="D1359" s="70" t="str">
        <f>'SlNr für Antrag §24a'!H1355</f>
        <v>Polyesterfasern</v>
      </c>
      <c r="E1359" s="70" t="str">
        <f>'SlNr für Antrag §24a'!I1355</f>
        <v>gefährlich kontaminiert</v>
      </c>
      <c r="F1359" s="69" t="str">
        <f>IF(AND('SlNr für Antrag §24a'!S1355="x",'SlNr für Antrag §24a'!T1355="x"),'SlNr für Antrag §24a'!U1355,IF('SlNr für Antrag §24a'!S1355="x","--",IF('SlNr für Antrag §24a'!T1355="x",'SlNr für Antrag §24a'!U1355,"**")))</f>
        <v>**</v>
      </c>
      <c r="G1359" s="69" t="str">
        <f>(IF('SlNr für Antrag §24a'!AL1355&lt;&gt;"",'SlNr für Antrag §24a'!AL1355&amp;K1359,IF(K1359&lt;&gt;"",K1359,IF('SlNr für Antrag §24a'!V1355="X","?","**"))))</f>
        <v>**</v>
      </c>
      <c r="H1359" s="131"/>
      <c r="I1359" s="124"/>
      <c r="J1359" s="118">
        <f>'SlNr für Antrag §24a'!AM1355</f>
        <v>0</v>
      </c>
      <c r="K1359" s="121"/>
      <c r="L1359" s="121" t="str">
        <f>'SlNr für Antrag §24a'!AT1355</f>
        <v>Ja</v>
      </c>
      <c r="M1359" s="161" t="str">
        <f>'SlNr für Antrag §24a'!AV1355</f>
        <v>-</v>
      </c>
      <c r="N1359" s="157" t="str">
        <f>IF('SlNr für Antrag §24a'!AU1355&gt;0,"Wird auto. genehmigt!","")</f>
        <v/>
      </c>
      <c r="P1359" s="96" t="str">
        <f>'SlNr für Antrag §24a'!AP1355</f>
        <v/>
      </c>
      <c r="R1359" s="143"/>
      <c r="S1359" s="143"/>
      <c r="T1359" s="143"/>
      <c r="U1359" s="143"/>
      <c r="V1359" s="143"/>
      <c r="W1359" s="143"/>
      <c r="X1359" s="143"/>
      <c r="Y1359" s="143"/>
      <c r="Z1359" s="143"/>
      <c r="AA1359" s="143"/>
    </row>
    <row r="1360" spans="1:27" x14ac:dyDescent="0.25">
      <c r="A1360" s="70">
        <f>'SlNr für Antrag §24a'!B1356</f>
        <v>58103</v>
      </c>
      <c r="B1360" s="70" t="str">
        <f>'SlNr für Antrag §24a'!C1356</f>
        <v/>
      </c>
      <c r="C1360" s="70" t="str">
        <f>IF('SlNr für Antrag §24a'!D1356&lt;&gt;"",'SlNr für Antrag §24a'!D1356,"")</f>
        <v/>
      </c>
      <c r="D1360" s="70" t="str">
        <f>'SlNr für Antrag §24a'!H1356</f>
        <v>Polyacrylfasern</v>
      </c>
      <c r="E1360" s="70" t="str">
        <f>'SlNr für Antrag §24a'!I1356</f>
        <v xml:space="preserve"> </v>
      </c>
      <c r="F1360" s="69" t="str">
        <f>IF(AND('SlNr für Antrag §24a'!S1356="x",'SlNr für Antrag §24a'!T1356="x"),'SlNr für Antrag §24a'!U1356,IF('SlNr für Antrag §24a'!S1356="x","--",IF('SlNr für Antrag §24a'!T1356="x",'SlNr für Antrag §24a'!U1356,"**")))</f>
        <v>--</v>
      </c>
      <c r="G1360" s="69" t="str">
        <f>(IF('SlNr für Antrag §24a'!AL1356&lt;&gt;"",'SlNr für Antrag §24a'!AL1356&amp;K1360,IF(K1360&lt;&gt;"",K1360,IF('SlNr für Antrag §24a'!V1356="X","?","**"))))</f>
        <v>**</v>
      </c>
      <c r="H1360" s="131"/>
      <c r="I1360" s="124"/>
      <c r="J1360" s="118">
        <f>'SlNr für Antrag §24a'!AM1356</f>
        <v>0</v>
      </c>
      <c r="K1360" s="121"/>
      <c r="L1360" s="121" t="str">
        <f>'SlNr für Antrag §24a'!AT1356</f>
        <v>Nein</v>
      </c>
      <c r="M1360" s="161" t="str">
        <f>'SlNr für Antrag §24a'!AV1356</f>
        <v>-</v>
      </c>
      <c r="N1360" s="157" t="str">
        <f>IF('SlNr für Antrag §24a'!AU1356&gt;0,"Wird auto. genehmigt!","")</f>
        <v/>
      </c>
      <c r="P1360" s="96" t="str">
        <f>'SlNr für Antrag §24a'!AP1356</f>
        <v>X</v>
      </c>
      <c r="R1360" s="143"/>
      <c r="S1360" s="143"/>
      <c r="T1360" s="143"/>
      <c r="U1360" s="143"/>
      <c r="V1360" s="143"/>
      <c r="W1360" s="143"/>
      <c r="X1360" s="143"/>
      <c r="Y1360" s="143"/>
      <c r="Z1360" s="143"/>
      <c r="AA1360" s="143"/>
    </row>
    <row r="1361" spans="1:27" x14ac:dyDescent="0.25">
      <c r="A1361" s="70">
        <f>'SlNr für Antrag §24a'!B1357</f>
        <v>58103</v>
      </c>
      <c r="B1361" s="70" t="str">
        <f>'SlNr für Antrag §24a'!C1357</f>
        <v>77</v>
      </c>
      <c r="C1361" s="70" t="str">
        <f>IF('SlNr für Antrag §24a'!D1357&lt;&gt;"",'SlNr für Antrag §24a'!D1357,"")</f>
        <v>g</v>
      </c>
      <c r="D1361" s="70" t="str">
        <f>'SlNr für Antrag §24a'!H1357</f>
        <v>Polyacrylfasern</v>
      </c>
      <c r="E1361" s="70" t="str">
        <f>'SlNr für Antrag §24a'!I1357</f>
        <v>gefährlich kontaminiert</v>
      </c>
      <c r="F1361" s="69" t="str">
        <f>IF(AND('SlNr für Antrag §24a'!S1357="x",'SlNr für Antrag §24a'!T1357="x"),'SlNr für Antrag §24a'!U1357,IF('SlNr für Antrag §24a'!S1357="x","--",IF('SlNr für Antrag §24a'!T1357="x",'SlNr für Antrag §24a'!U1357,"**")))</f>
        <v>**</v>
      </c>
      <c r="G1361" s="69" t="str">
        <f>(IF('SlNr für Antrag §24a'!AL1357&lt;&gt;"",'SlNr für Antrag §24a'!AL1357&amp;K1361,IF(K1361&lt;&gt;"",K1361,IF('SlNr für Antrag §24a'!V1357="X","?","**"))))</f>
        <v>**</v>
      </c>
      <c r="H1361" s="131"/>
      <c r="I1361" s="124"/>
      <c r="J1361" s="118">
        <f>'SlNr für Antrag §24a'!AM1357</f>
        <v>0</v>
      </c>
      <c r="K1361" s="121"/>
      <c r="L1361" s="121" t="str">
        <f>'SlNr für Antrag §24a'!AT1357</f>
        <v>Ja</v>
      </c>
      <c r="M1361" s="161" t="str">
        <f>'SlNr für Antrag §24a'!AV1357</f>
        <v>-</v>
      </c>
      <c r="N1361" s="157" t="str">
        <f>IF('SlNr für Antrag §24a'!AU1357&gt;0,"Wird auto. genehmigt!","")</f>
        <v/>
      </c>
      <c r="P1361" s="96" t="str">
        <f>'SlNr für Antrag §24a'!AP1357</f>
        <v/>
      </c>
      <c r="R1361" s="143"/>
      <c r="S1361" s="143"/>
      <c r="T1361" s="143"/>
      <c r="U1361" s="143"/>
      <c r="V1361" s="143"/>
      <c r="W1361" s="143"/>
      <c r="X1361" s="143"/>
      <c r="Y1361" s="143"/>
      <c r="Z1361" s="143"/>
      <c r="AA1361" s="143"/>
    </row>
    <row r="1362" spans="1:27" x14ac:dyDescent="0.25">
      <c r="A1362" s="70">
        <f>'SlNr für Antrag §24a'!B1358</f>
        <v>58104</v>
      </c>
      <c r="B1362" s="70" t="str">
        <f>'SlNr für Antrag §24a'!C1358</f>
        <v/>
      </c>
      <c r="C1362" s="70" t="str">
        <f>IF('SlNr für Antrag §24a'!D1358&lt;&gt;"",'SlNr für Antrag §24a'!D1358,"")</f>
        <v/>
      </c>
      <c r="D1362" s="70" t="str">
        <f>'SlNr für Antrag §24a'!H1358</f>
        <v>Cellulosefasern</v>
      </c>
      <c r="E1362" s="70" t="str">
        <f>'SlNr für Antrag §24a'!I1358</f>
        <v xml:space="preserve"> </v>
      </c>
      <c r="F1362" s="69" t="str">
        <f>IF(AND('SlNr für Antrag §24a'!S1358="x",'SlNr für Antrag §24a'!T1358="x"),'SlNr für Antrag §24a'!U1358,IF('SlNr für Antrag §24a'!S1358="x","--",IF('SlNr für Antrag §24a'!T1358="x",'SlNr für Antrag §24a'!U1358,"**")))</f>
        <v>--</v>
      </c>
      <c r="G1362" s="69" t="str">
        <f>(IF('SlNr für Antrag §24a'!AL1358&lt;&gt;"",'SlNr für Antrag §24a'!AL1358&amp;K1362,IF(K1362&lt;&gt;"",K1362,IF('SlNr für Antrag §24a'!V1358="X","?","**"))))</f>
        <v>**</v>
      </c>
      <c r="H1362" s="131"/>
      <c r="I1362" s="124"/>
      <c r="J1362" s="118">
        <f>'SlNr für Antrag §24a'!AM1358</f>
        <v>0</v>
      </c>
      <c r="K1362" s="121"/>
      <c r="L1362" s="121" t="str">
        <f>'SlNr für Antrag §24a'!AT1358</f>
        <v>Nein</v>
      </c>
      <c r="M1362" s="161" t="str">
        <f>'SlNr für Antrag §24a'!AV1358</f>
        <v>-</v>
      </c>
      <c r="N1362" s="157" t="str">
        <f>IF('SlNr für Antrag §24a'!AU1358&gt;0,"Wird auto. genehmigt!","")</f>
        <v/>
      </c>
      <c r="P1362" s="96" t="str">
        <f>'SlNr für Antrag §24a'!AP1358</f>
        <v>X</v>
      </c>
      <c r="R1362" s="143"/>
      <c r="S1362" s="143"/>
      <c r="T1362" s="143"/>
      <c r="U1362" s="143"/>
      <c r="V1362" s="143"/>
      <c r="W1362" s="143"/>
      <c r="X1362" s="143"/>
      <c r="Y1362" s="143"/>
      <c r="Z1362" s="143"/>
      <c r="AA1362" s="143"/>
    </row>
    <row r="1363" spans="1:27" x14ac:dyDescent="0.25">
      <c r="A1363" s="70">
        <f>'SlNr für Antrag §24a'!B1359</f>
        <v>58104</v>
      </c>
      <c r="B1363" s="70" t="str">
        <f>'SlNr für Antrag §24a'!C1359</f>
        <v>77</v>
      </c>
      <c r="C1363" s="70" t="str">
        <f>IF('SlNr für Antrag §24a'!D1359&lt;&gt;"",'SlNr für Antrag §24a'!D1359,"")</f>
        <v>g</v>
      </c>
      <c r="D1363" s="70" t="str">
        <f>'SlNr für Antrag §24a'!H1359</f>
        <v>Cellulosefasern</v>
      </c>
      <c r="E1363" s="70" t="str">
        <f>'SlNr für Antrag §24a'!I1359</f>
        <v>gefährlich kontaminiert</v>
      </c>
      <c r="F1363" s="69" t="str">
        <f>IF(AND('SlNr für Antrag §24a'!S1359="x",'SlNr für Antrag §24a'!T1359="x"),'SlNr für Antrag §24a'!U1359,IF('SlNr für Antrag §24a'!S1359="x","--",IF('SlNr für Antrag §24a'!T1359="x",'SlNr für Antrag §24a'!U1359,"**")))</f>
        <v>**</v>
      </c>
      <c r="G1363" s="69" t="str">
        <f>(IF('SlNr für Antrag §24a'!AL1359&lt;&gt;"",'SlNr für Antrag §24a'!AL1359&amp;K1363,IF(K1363&lt;&gt;"",K1363,IF('SlNr für Antrag §24a'!V1359="X","?","**"))))</f>
        <v>**</v>
      </c>
      <c r="H1363" s="131"/>
      <c r="I1363" s="124"/>
      <c r="J1363" s="118">
        <f>'SlNr für Antrag §24a'!AM1359</f>
        <v>0</v>
      </c>
      <c r="K1363" s="121"/>
      <c r="L1363" s="121" t="str">
        <f>'SlNr für Antrag §24a'!AT1359</f>
        <v>Ja</v>
      </c>
      <c r="M1363" s="161" t="str">
        <f>'SlNr für Antrag §24a'!AV1359</f>
        <v>-</v>
      </c>
      <c r="N1363" s="157" t="str">
        <f>IF('SlNr für Antrag §24a'!AU1359&gt;0,"Wird auto. genehmigt!","")</f>
        <v/>
      </c>
      <c r="P1363" s="96" t="str">
        <f>'SlNr für Antrag §24a'!AP1359</f>
        <v/>
      </c>
      <c r="R1363" s="143"/>
      <c r="S1363" s="143"/>
      <c r="T1363" s="143"/>
      <c r="U1363" s="143"/>
      <c r="V1363" s="143"/>
      <c r="W1363" s="143"/>
      <c r="X1363" s="143"/>
      <c r="Y1363" s="143"/>
      <c r="Z1363" s="143"/>
      <c r="AA1363" s="143"/>
    </row>
    <row r="1364" spans="1:27" x14ac:dyDescent="0.25">
      <c r="A1364" s="70">
        <f>'SlNr für Antrag §24a'!B1360</f>
        <v>58105</v>
      </c>
      <c r="B1364" s="70" t="str">
        <f>'SlNr für Antrag §24a'!C1360</f>
        <v/>
      </c>
      <c r="C1364" s="70" t="str">
        <f>IF('SlNr für Antrag §24a'!D1360&lt;&gt;"",'SlNr für Antrag §24a'!D1360,"")</f>
        <v/>
      </c>
      <c r="D1364" s="70" t="str">
        <f>'SlNr für Antrag §24a'!H1360</f>
        <v>Wolle</v>
      </c>
      <c r="E1364" s="70" t="str">
        <f>'SlNr für Antrag §24a'!I1360</f>
        <v xml:space="preserve"> </v>
      </c>
      <c r="F1364" s="69" t="str">
        <f>IF(AND('SlNr für Antrag §24a'!S1360="x",'SlNr für Antrag §24a'!T1360="x"),'SlNr für Antrag §24a'!U1360,IF('SlNr für Antrag §24a'!S1360="x","--",IF('SlNr für Antrag §24a'!T1360="x",'SlNr für Antrag §24a'!U1360,"**")))</f>
        <v>--</v>
      </c>
      <c r="G1364" s="69" t="str">
        <f>(IF('SlNr für Antrag §24a'!AL1360&lt;&gt;"",'SlNr für Antrag §24a'!AL1360&amp;K1364,IF(K1364&lt;&gt;"",K1364,IF('SlNr für Antrag §24a'!V1360="X","?","**"))))</f>
        <v>**</v>
      </c>
      <c r="H1364" s="131"/>
      <c r="I1364" s="124"/>
      <c r="J1364" s="118">
        <f>'SlNr für Antrag §24a'!AM1360</f>
        <v>0</v>
      </c>
      <c r="K1364" s="121"/>
      <c r="L1364" s="121" t="str">
        <f>'SlNr für Antrag §24a'!AT1360</f>
        <v>Nein</v>
      </c>
      <c r="M1364" s="161" t="str">
        <f>'SlNr für Antrag §24a'!AV1360</f>
        <v>-</v>
      </c>
      <c r="N1364" s="157" t="str">
        <f>IF('SlNr für Antrag §24a'!AU1360&gt;0,"Wird auto. genehmigt!","")</f>
        <v/>
      </c>
      <c r="P1364" s="96" t="str">
        <f>'SlNr für Antrag §24a'!AP1360</f>
        <v>X</v>
      </c>
      <c r="R1364" s="143"/>
      <c r="S1364" s="143"/>
      <c r="T1364" s="143"/>
      <c r="U1364" s="143"/>
      <c r="V1364" s="143"/>
      <c r="W1364" s="143"/>
      <c r="X1364" s="143"/>
      <c r="Y1364" s="143"/>
      <c r="Z1364" s="143"/>
      <c r="AA1364" s="143"/>
    </row>
    <row r="1365" spans="1:27" x14ac:dyDescent="0.25">
      <c r="A1365" s="70">
        <f>'SlNr für Antrag §24a'!B1361</f>
        <v>58105</v>
      </c>
      <c r="B1365" s="70" t="str">
        <f>'SlNr für Antrag §24a'!C1361</f>
        <v>77</v>
      </c>
      <c r="C1365" s="70" t="str">
        <f>IF('SlNr für Antrag §24a'!D1361&lt;&gt;"",'SlNr für Antrag §24a'!D1361,"")</f>
        <v>g</v>
      </c>
      <c r="D1365" s="70" t="str">
        <f>'SlNr für Antrag §24a'!H1361</f>
        <v>Wolle</v>
      </c>
      <c r="E1365" s="70" t="str">
        <f>'SlNr für Antrag §24a'!I1361</f>
        <v>gefährlich kontaminiert</v>
      </c>
      <c r="F1365" s="69" t="str">
        <f>IF(AND('SlNr für Antrag §24a'!S1361="x",'SlNr für Antrag §24a'!T1361="x"),'SlNr für Antrag §24a'!U1361,IF('SlNr für Antrag §24a'!S1361="x","--",IF('SlNr für Antrag §24a'!T1361="x",'SlNr für Antrag §24a'!U1361,"**")))</f>
        <v>**</v>
      </c>
      <c r="G1365" s="69" t="str">
        <f>(IF('SlNr für Antrag §24a'!AL1361&lt;&gt;"",'SlNr für Antrag §24a'!AL1361&amp;K1365,IF(K1365&lt;&gt;"",K1365,IF('SlNr für Antrag §24a'!V1361="X","?","**"))))</f>
        <v>**</v>
      </c>
      <c r="H1365" s="131"/>
      <c r="I1365" s="124"/>
      <c r="J1365" s="118">
        <f>'SlNr für Antrag §24a'!AM1361</f>
        <v>0</v>
      </c>
      <c r="K1365" s="121"/>
      <c r="L1365" s="121" t="str">
        <f>'SlNr für Antrag §24a'!AT1361</f>
        <v>Ja</v>
      </c>
      <c r="M1365" s="161" t="str">
        <f>'SlNr für Antrag §24a'!AV1361</f>
        <v>-</v>
      </c>
      <c r="N1365" s="157" t="str">
        <f>IF('SlNr für Antrag §24a'!AU1361&gt;0,"Wird auto. genehmigt!","")</f>
        <v/>
      </c>
      <c r="P1365" s="96" t="str">
        <f>'SlNr für Antrag §24a'!AP1361</f>
        <v/>
      </c>
      <c r="R1365" s="143"/>
      <c r="S1365" s="143"/>
      <c r="T1365" s="143"/>
      <c r="U1365" s="143"/>
      <c r="V1365" s="143"/>
      <c r="W1365" s="143"/>
      <c r="X1365" s="143"/>
      <c r="Y1365" s="143"/>
      <c r="Z1365" s="143"/>
      <c r="AA1365" s="143"/>
    </row>
    <row r="1366" spans="1:27" x14ac:dyDescent="0.25">
      <c r="A1366" s="70">
        <f>'SlNr für Antrag §24a'!B1362</f>
        <v>58106</v>
      </c>
      <c r="B1366" s="70" t="str">
        <f>'SlNr für Antrag §24a'!C1362</f>
        <v/>
      </c>
      <c r="C1366" s="70" t="str">
        <f>IF('SlNr für Antrag §24a'!D1362&lt;&gt;"",'SlNr für Antrag §24a'!D1362,"")</f>
        <v/>
      </c>
      <c r="D1366" s="70" t="str">
        <f>'SlNr für Antrag §24a'!H1362</f>
        <v>Pflanzenfasern</v>
      </c>
      <c r="E1366" s="70" t="str">
        <f>'SlNr für Antrag §24a'!I1362</f>
        <v xml:space="preserve"> </v>
      </c>
      <c r="F1366" s="69" t="str">
        <f>IF(AND('SlNr für Antrag §24a'!S1362="x",'SlNr für Antrag §24a'!T1362="x"),'SlNr für Antrag §24a'!U1362,IF('SlNr für Antrag §24a'!S1362="x","--",IF('SlNr für Antrag §24a'!T1362="x",'SlNr für Antrag §24a'!U1362,"**")))</f>
        <v>--</v>
      </c>
      <c r="G1366" s="69" t="str">
        <f>(IF('SlNr für Antrag §24a'!AL1362&lt;&gt;"",'SlNr für Antrag §24a'!AL1362&amp;K1366,IF(K1366&lt;&gt;"",K1366,IF('SlNr für Antrag §24a'!V1362="X","?","**"))))</f>
        <v>**</v>
      </c>
      <c r="H1366" s="131"/>
      <c r="I1366" s="124"/>
      <c r="J1366" s="118">
        <f>'SlNr für Antrag §24a'!AM1362</f>
        <v>0</v>
      </c>
      <c r="K1366" s="121"/>
      <c r="L1366" s="121" t="str">
        <f>'SlNr für Antrag §24a'!AT1362</f>
        <v>Nein</v>
      </c>
      <c r="M1366" s="161" t="str">
        <f>'SlNr für Antrag §24a'!AV1362</f>
        <v>-</v>
      </c>
      <c r="N1366" s="157" t="str">
        <f>IF('SlNr für Antrag §24a'!AU1362&gt;0,"Wird auto. genehmigt!","")</f>
        <v/>
      </c>
      <c r="P1366" s="96" t="str">
        <f>'SlNr für Antrag §24a'!AP1362</f>
        <v>X</v>
      </c>
      <c r="R1366" s="143"/>
      <c r="S1366" s="143"/>
      <c r="T1366" s="143"/>
      <c r="U1366" s="143"/>
      <c r="V1366" s="143"/>
      <c r="W1366" s="143"/>
      <c r="X1366" s="143"/>
      <c r="Y1366" s="143"/>
      <c r="Z1366" s="143"/>
      <c r="AA1366" s="143"/>
    </row>
    <row r="1367" spans="1:27" x14ac:dyDescent="0.25">
      <c r="A1367" s="70">
        <f>'SlNr für Antrag §24a'!B1363</f>
        <v>58106</v>
      </c>
      <c r="B1367" s="70" t="str">
        <f>'SlNr für Antrag §24a'!C1363</f>
        <v>77</v>
      </c>
      <c r="C1367" s="70" t="str">
        <f>IF('SlNr für Antrag §24a'!D1363&lt;&gt;"",'SlNr für Antrag §24a'!D1363,"")</f>
        <v>g</v>
      </c>
      <c r="D1367" s="70" t="str">
        <f>'SlNr für Antrag §24a'!H1363</f>
        <v>Pflanzenfasern</v>
      </c>
      <c r="E1367" s="70" t="str">
        <f>'SlNr für Antrag §24a'!I1363</f>
        <v>gefährlich kontaminiert</v>
      </c>
      <c r="F1367" s="69" t="str">
        <f>IF(AND('SlNr für Antrag §24a'!S1363="x",'SlNr für Antrag §24a'!T1363="x"),'SlNr für Antrag §24a'!U1363,IF('SlNr für Antrag §24a'!S1363="x","--",IF('SlNr für Antrag §24a'!T1363="x",'SlNr für Antrag §24a'!U1363,"**")))</f>
        <v>**</v>
      </c>
      <c r="G1367" s="69" t="str">
        <f>(IF('SlNr für Antrag §24a'!AL1363&lt;&gt;"",'SlNr für Antrag §24a'!AL1363&amp;K1367,IF(K1367&lt;&gt;"",K1367,IF('SlNr für Antrag §24a'!V1363="X","?","**"))))</f>
        <v>**</v>
      </c>
      <c r="H1367" s="131"/>
      <c r="I1367" s="124"/>
      <c r="J1367" s="118">
        <f>'SlNr für Antrag §24a'!AM1363</f>
        <v>0</v>
      </c>
      <c r="K1367" s="121"/>
      <c r="L1367" s="121" t="str">
        <f>'SlNr für Antrag §24a'!AT1363</f>
        <v>Ja</v>
      </c>
      <c r="M1367" s="161" t="str">
        <f>'SlNr für Antrag §24a'!AV1363</f>
        <v>-</v>
      </c>
      <c r="N1367" s="157" t="str">
        <f>IF('SlNr für Antrag §24a'!AU1363&gt;0,"Wird auto. genehmigt!","")</f>
        <v/>
      </c>
      <c r="P1367" s="96" t="str">
        <f>'SlNr für Antrag §24a'!AP1363</f>
        <v/>
      </c>
      <c r="R1367" s="143"/>
      <c r="S1367" s="143"/>
      <c r="T1367" s="143"/>
      <c r="U1367" s="143"/>
      <c r="V1367" s="143"/>
      <c r="W1367" s="143"/>
      <c r="X1367" s="143"/>
      <c r="Y1367" s="143"/>
      <c r="Z1367" s="143"/>
      <c r="AA1367" s="143"/>
    </row>
    <row r="1368" spans="1:27" x14ac:dyDescent="0.25">
      <c r="A1368" s="70">
        <f>'SlNr für Antrag §24a'!B1364</f>
        <v>58107</v>
      </c>
      <c r="B1368" s="70" t="str">
        <f>'SlNr für Antrag §24a'!C1364</f>
        <v/>
      </c>
      <c r="C1368" s="70" t="str">
        <f>IF('SlNr für Antrag §24a'!D1364&lt;&gt;"",'SlNr für Antrag §24a'!D1364,"")</f>
        <v/>
      </c>
      <c r="D1368" s="70" t="str">
        <f>'SlNr für Antrag §24a'!H1364</f>
        <v>Stoff- und Gewebereste, Altkleider</v>
      </c>
      <c r="E1368" s="70" t="str">
        <f>'SlNr für Antrag §24a'!I1364</f>
        <v xml:space="preserve"> </v>
      </c>
      <c r="F1368" s="69" t="str">
        <f>IF(AND('SlNr für Antrag §24a'!S1364="x",'SlNr für Antrag §24a'!T1364="x"),'SlNr für Antrag §24a'!U1364,IF('SlNr für Antrag §24a'!S1364="x","--",IF('SlNr für Antrag §24a'!T1364="x",'SlNr für Antrag §24a'!U1364,"**")))</f>
        <v>--</v>
      </c>
      <c r="G1368" s="69" t="str">
        <f>(IF('SlNr für Antrag §24a'!AL1364&lt;&gt;"",'SlNr für Antrag §24a'!AL1364&amp;K1368,IF(K1368&lt;&gt;"",K1368,IF('SlNr für Antrag §24a'!V1364="X","?","**"))))</f>
        <v>**</v>
      </c>
      <c r="H1368" s="131"/>
      <c r="I1368" s="124"/>
      <c r="J1368" s="118">
        <f>'SlNr für Antrag §24a'!AM1364</f>
        <v>0</v>
      </c>
      <c r="K1368" s="121"/>
      <c r="L1368" s="121" t="str">
        <f>'SlNr für Antrag §24a'!AT1364</f>
        <v>Nein</v>
      </c>
      <c r="M1368" s="161" t="str">
        <f>'SlNr für Antrag §24a'!AV1364</f>
        <v>-</v>
      </c>
      <c r="N1368" s="157" t="str">
        <f>IF('SlNr für Antrag §24a'!AU1364&gt;0,"Wird auto. genehmigt!","")</f>
        <v/>
      </c>
      <c r="P1368" s="96" t="str">
        <f>'SlNr für Antrag §24a'!AP1364</f>
        <v>X</v>
      </c>
      <c r="R1368" s="143"/>
      <c r="S1368" s="143"/>
      <c r="T1368" s="143"/>
      <c r="U1368" s="143"/>
      <c r="V1368" s="143"/>
      <c r="W1368" s="143"/>
      <c r="X1368" s="143"/>
      <c r="Y1368" s="143"/>
      <c r="Z1368" s="143"/>
      <c r="AA1368" s="143"/>
    </row>
    <row r="1369" spans="1:27" x14ac:dyDescent="0.25">
      <c r="A1369" s="70">
        <f>'SlNr für Antrag §24a'!B1365</f>
        <v>58107</v>
      </c>
      <c r="B1369" s="70" t="str">
        <f>'SlNr für Antrag §24a'!C1365</f>
        <v>77</v>
      </c>
      <c r="C1369" s="70" t="str">
        <f>IF('SlNr für Antrag §24a'!D1365&lt;&gt;"",'SlNr für Antrag §24a'!D1365,"")</f>
        <v>g</v>
      </c>
      <c r="D1369" s="70" t="str">
        <f>'SlNr für Antrag §24a'!H1365</f>
        <v>Stoff- und Gewebereste, Altkleider</v>
      </c>
      <c r="E1369" s="70" t="str">
        <f>'SlNr für Antrag §24a'!I1365</f>
        <v>gefährlich kontaminiert</v>
      </c>
      <c r="F1369" s="69" t="str">
        <f>IF(AND('SlNr für Antrag §24a'!S1365="x",'SlNr für Antrag §24a'!T1365="x"),'SlNr für Antrag §24a'!U1365,IF('SlNr für Antrag §24a'!S1365="x","--",IF('SlNr für Antrag §24a'!T1365="x",'SlNr für Antrag §24a'!U1365,"**")))</f>
        <v>**</v>
      </c>
      <c r="G1369" s="69" t="str">
        <f>(IF('SlNr für Antrag §24a'!AL1365&lt;&gt;"",'SlNr für Antrag §24a'!AL1365&amp;K1369,IF(K1369&lt;&gt;"",K1369,IF('SlNr für Antrag §24a'!V1365="X","?","**"))))</f>
        <v>**</v>
      </c>
      <c r="H1369" s="131"/>
      <c r="I1369" s="124"/>
      <c r="J1369" s="118">
        <f>'SlNr für Antrag §24a'!AM1365</f>
        <v>0</v>
      </c>
      <c r="K1369" s="121"/>
      <c r="L1369" s="121" t="str">
        <f>'SlNr für Antrag §24a'!AT1365</f>
        <v>Ja</v>
      </c>
      <c r="M1369" s="161" t="str">
        <f>'SlNr für Antrag §24a'!AV1365</f>
        <v>-</v>
      </c>
      <c r="N1369" s="157" t="str">
        <f>IF('SlNr für Antrag §24a'!AU1365&gt;0,"Wird auto. genehmigt!","")</f>
        <v/>
      </c>
      <c r="P1369" s="96" t="str">
        <f>'SlNr für Antrag §24a'!AP1365</f>
        <v/>
      </c>
      <c r="R1369" s="143"/>
      <c r="S1369" s="143"/>
      <c r="T1369" s="143"/>
      <c r="U1369" s="143"/>
      <c r="V1369" s="143"/>
      <c r="W1369" s="143"/>
      <c r="X1369" s="143"/>
      <c r="Y1369" s="143"/>
      <c r="Z1369" s="143"/>
      <c r="AA1369" s="143"/>
    </row>
    <row r="1370" spans="1:27" x14ac:dyDescent="0.25">
      <c r="A1370" s="70">
        <f>'SlNr für Antrag §24a'!B1366</f>
        <v>58114</v>
      </c>
      <c r="B1370" s="70" t="str">
        <f>'SlNr für Antrag §24a'!C1366</f>
        <v/>
      </c>
      <c r="C1370" s="70" t="str">
        <f>IF('SlNr für Antrag §24a'!D1366&lt;&gt;"",'SlNr für Antrag §24a'!D1366,"")</f>
        <v/>
      </c>
      <c r="D1370" s="70" t="str">
        <f>'SlNr für Antrag §24a'!H1366</f>
        <v>Schlamm aus Tuchfabriken</v>
      </c>
      <c r="E1370" s="70" t="str">
        <f>'SlNr für Antrag §24a'!I1366</f>
        <v xml:space="preserve"> </v>
      </c>
      <c r="F1370" s="69" t="str">
        <f>IF(AND('SlNr für Antrag §24a'!S1366="x",'SlNr für Antrag §24a'!T1366="x"),'SlNr für Antrag §24a'!U1366,IF('SlNr für Antrag §24a'!S1366="x","--",IF('SlNr für Antrag §24a'!T1366="x",'SlNr für Antrag §24a'!U1366,"**")))</f>
        <v>--</v>
      </c>
      <c r="G1370" s="69" t="str">
        <f>(IF('SlNr für Antrag §24a'!AL1366&lt;&gt;"",'SlNr für Antrag §24a'!AL1366&amp;K1370,IF(K1370&lt;&gt;"",K1370,IF('SlNr für Antrag §24a'!V1366="X","?","**"))))</f>
        <v>**</v>
      </c>
      <c r="H1370" s="131"/>
      <c r="I1370" s="124"/>
      <c r="J1370" s="118">
        <f>'SlNr für Antrag §24a'!AM1366</f>
        <v>0</v>
      </c>
      <c r="K1370" s="121"/>
      <c r="L1370" s="121" t="str">
        <f>'SlNr für Antrag §24a'!AT1366</f>
        <v>Nein</v>
      </c>
      <c r="M1370" s="161" t="str">
        <f>'SlNr für Antrag §24a'!AV1366</f>
        <v>-</v>
      </c>
      <c r="N1370" s="157" t="str">
        <f>IF('SlNr für Antrag §24a'!AU1366&gt;0,"Wird auto. genehmigt!","")</f>
        <v/>
      </c>
      <c r="P1370" s="96" t="str">
        <f>'SlNr für Antrag §24a'!AP1366</f>
        <v>X</v>
      </c>
      <c r="R1370" s="143"/>
      <c r="S1370" s="143"/>
      <c r="T1370" s="143"/>
      <c r="U1370" s="143"/>
      <c r="V1370" s="143"/>
      <c r="W1370" s="143"/>
      <c r="X1370" s="143"/>
      <c r="Y1370" s="143"/>
      <c r="Z1370" s="143"/>
      <c r="AA1370" s="143"/>
    </row>
    <row r="1371" spans="1:27" x14ac:dyDescent="0.25">
      <c r="A1371" s="70">
        <f>'SlNr für Antrag §24a'!B1367</f>
        <v>58114</v>
      </c>
      <c r="B1371" s="70" t="str">
        <f>'SlNr für Antrag §24a'!C1367</f>
        <v>77</v>
      </c>
      <c r="C1371" s="70" t="str">
        <f>IF('SlNr für Antrag §24a'!D1367&lt;&gt;"",'SlNr für Antrag §24a'!D1367,"")</f>
        <v>g</v>
      </c>
      <c r="D1371" s="70" t="str">
        <f>'SlNr für Antrag §24a'!H1367</f>
        <v>Schlamm aus Tuchfabriken</v>
      </c>
      <c r="E1371" s="70" t="str">
        <f>'SlNr für Antrag §24a'!I1367</f>
        <v>gefährlich kontaminiert</v>
      </c>
      <c r="F1371" s="69" t="str">
        <f>IF(AND('SlNr für Antrag §24a'!S1367="x",'SlNr für Antrag §24a'!T1367="x"),'SlNr für Antrag §24a'!U1367,IF('SlNr für Antrag §24a'!S1367="x","--",IF('SlNr für Antrag §24a'!T1367="x",'SlNr für Antrag §24a'!U1367,"**")))</f>
        <v>**</v>
      </c>
      <c r="G1371" s="69" t="str">
        <f>(IF('SlNr für Antrag §24a'!AL1367&lt;&gt;"",'SlNr für Antrag §24a'!AL1367&amp;K1371,IF(K1371&lt;&gt;"",K1371,IF('SlNr für Antrag §24a'!V1367="X","?","**"))))</f>
        <v>**</v>
      </c>
      <c r="H1371" s="131"/>
      <c r="I1371" s="124"/>
      <c r="J1371" s="118">
        <f>'SlNr für Antrag §24a'!AM1367</f>
        <v>0</v>
      </c>
      <c r="K1371" s="121"/>
      <c r="L1371" s="121" t="str">
        <f>'SlNr für Antrag §24a'!AT1367</f>
        <v>Ja</v>
      </c>
      <c r="M1371" s="161" t="str">
        <f>'SlNr für Antrag §24a'!AV1367</f>
        <v>-</v>
      </c>
      <c r="N1371" s="157" t="str">
        <f>IF('SlNr für Antrag §24a'!AU1367&gt;0,"Wird auto. genehmigt!","")</f>
        <v/>
      </c>
      <c r="P1371" s="96" t="str">
        <f>'SlNr für Antrag §24a'!AP1367</f>
        <v/>
      </c>
      <c r="R1371" s="143"/>
      <c r="S1371" s="143"/>
      <c r="T1371" s="143"/>
      <c r="U1371" s="143"/>
      <c r="V1371" s="143"/>
      <c r="W1371" s="143"/>
      <c r="X1371" s="143"/>
      <c r="Y1371" s="143"/>
      <c r="Z1371" s="143"/>
      <c r="AA1371" s="143"/>
    </row>
    <row r="1372" spans="1:27" x14ac:dyDescent="0.25">
      <c r="A1372" s="70">
        <f>'SlNr für Antrag §24a'!B1368</f>
        <v>58115</v>
      </c>
      <c r="B1372" s="70" t="str">
        <f>'SlNr für Antrag §24a'!C1368</f>
        <v/>
      </c>
      <c r="C1372" s="70" t="str">
        <f>IF('SlNr für Antrag §24a'!D1368&lt;&gt;"",'SlNr für Antrag §24a'!D1368,"")</f>
        <v/>
      </c>
      <c r="D1372" s="70" t="str">
        <f>'SlNr für Antrag §24a'!H1368</f>
        <v>Schlamm aus Textilfärbereien</v>
      </c>
      <c r="E1372" s="70" t="str">
        <f>'SlNr für Antrag §24a'!I1368</f>
        <v xml:space="preserve"> </v>
      </c>
      <c r="F1372" s="69" t="str">
        <f>IF(AND('SlNr für Antrag §24a'!S1368="x",'SlNr für Antrag §24a'!T1368="x"),'SlNr für Antrag §24a'!U1368,IF('SlNr für Antrag §24a'!S1368="x","--",IF('SlNr für Antrag §24a'!T1368="x",'SlNr für Antrag §24a'!U1368,"**")))</f>
        <v>--</v>
      </c>
      <c r="G1372" s="69" t="str">
        <f>(IF('SlNr für Antrag §24a'!AL1368&lt;&gt;"",'SlNr für Antrag §24a'!AL1368&amp;K1372,IF(K1372&lt;&gt;"",K1372,IF('SlNr für Antrag §24a'!V1368="X","?","**"))))</f>
        <v>**</v>
      </c>
      <c r="H1372" s="131"/>
      <c r="I1372" s="124"/>
      <c r="J1372" s="118">
        <f>'SlNr für Antrag §24a'!AM1368</f>
        <v>0</v>
      </c>
      <c r="K1372" s="121"/>
      <c r="L1372" s="121" t="str">
        <f>'SlNr für Antrag §24a'!AT1368</f>
        <v>Nein</v>
      </c>
      <c r="M1372" s="161" t="str">
        <f>'SlNr für Antrag §24a'!AV1368</f>
        <v>-</v>
      </c>
      <c r="N1372" s="157" t="str">
        <f>IF('SlNr für Antrag §24a'!AU1368&gt;0,"Wird auto. genehmigt!","")</f>
        <v/>
      </c>
      <c r="P1372" s="96" t="str">
        <f>'SlNr für Antrag §24a'!AP1368</f>
        <v>X</v>
      </c>
      <c r="R1372" s="143"/>
      <c r="S1372" s="143"/>
      <c r="T1372" s="143"/>
      <c r="U1372" s="143"/>
      <c r="V1372" s="143"/>
      <c r="W1372" s="143"/>
      <c r="X1372" s="143"/>
      <c r="Y1372" s="143"/>
      <c r="Z1372" s="143"/>
      <c r="AA1372" s="143"/>
    </row>
    <row r="1373" spans="1:27" x14ac:dyDescent="0.25">
      <c r="A1373" s="70">
        <f>'SlNr für Antrag §24a'!B1369</f>
        <v>58115</v>
      </c>
      <c r="B1373" s="70" t="str">
        <f>'SlNr für Antrag §24a'!C1369</f>
        <v>77</v>
      </c>
      <c r="C1373" s="70" t="str">
        <f>IF('SlNr für Antrag §24a'!D1369&lt;&gt;"",'SlNr für Antrag §24a'!D1369,"")</f>
        <v>g</v>
      </c>
      <c r="D1373" s="70" t="str">
        <f>'SlNr für Antrag §24a'!H1369</f>
        <v>Schlamm aus Textilfärbereien</v>
      </c>
      <c r="E1373" s="70" t="str">
        <f>'SlNr für Antrag §24a'!I1369</f>
        <v>gefährlich kontaminiert</v>
      </c>
      <c r="F1373" s="69" t="str">
        <f>IF(AND('SlNr für Antrag §24a'!S1369="x",'SlNr für Antrag §24a'!T1369="x"),'SlNr für Antrag §24a'!U1369,IF('SlNr für Antrag §24a'!S1369="x","--",IF('SlNr für Antrag §24a'!T1369="x",'SlNr für Antrag §24a'!U1369,"**")))</f>
        <v>**</v>
      </c>
      <c r="G1373" s="69" t="str">
        <f>(IF('SlNr für Antrag §24a'!AL1369&lt;&gt;"",'SlNr für Antrag §24a'!AL1369&amp;K1373,IF(K1373&lt;&gt;"",K1373,IF('SlNr für Antrag §24a'!V1369="X","?","**"))))</f>
        <v>**</v>
      </c>
      <c r="H1373" s="131"/>
      <c r="I1373" s="124"/>
      <c r="J1373" s="118">
        <f>'SlNr für Antrag §24a'!AM1369</f>
        <v>0</v>
      </c>
      <c r="K1373" s="121"/>
      <c r="L1373" s="121" t="str">
        <f>'SlNr für Antrag §24a'!AT1369</f>
        <v>Ja</v>
      </c>
      <c r="M1373" s="161" t="str">
        <f>'SlNr für Antrag §24a'!AV1369</f>
        <v>-</v>
      </c>
      <c r="N1373" s="157" t="str">
        <f>IF('SlNr für Antrag §24a'!AU1369&gt;0,"Wird auto. genehmigt!","")</f>
        <v/>
      </c>
      <c r="P1373" s="96" t="str">
        <f>'SlNr für Antrag §24a'!AP1369</f>
        <v/>
      </c>
      <c r="R1373" s="143"/>
      <c r="S1373" s="143"/>
      <c r="T1373" s="143"/>
      <c r="U1373" s="143"/>
      <c r="V1373" s="143"/>
      <c r="W1373" s="143"/>
      <c r="X1373" s="143"/>
      <c r="Y1373" s="143"/>
      <c r="Z1373" s="143"/>
      <c r="AA1373" s="143"/>
    </row>
    <row r="1374" spans="1:27" x14ac:dyDescent="0.25">
      <c r="A1374" s="70">
        <f>'SlNr für Antrag §24a'!B1370</f>
        <v>58116</v>
      </c>
      <c r="B1374" s="70" t="str">
        <f>'SlNr für Antrag §24a'!C1370</f>
        <v/>
      </c>
      <c r="C1374" s="70" t="str">
        <f>IF('SlNr für Antrag §24a'!D1370&lt;&gt;"",'SlNr für Antrag §24a'!D1370,"")</f>
        <v/>
      </c>
      <c r="D1374" s="70" t="str">
        <f>'SlNr für Antrag §24a'!H1370</f>
        <v>Schlamm aus der Textilausrüstung</v>
      </c>
      <c r="E1374" s="70" t="str">
        <f>'SlNr für Antrag §24a'!I1370</f>
        <v xml:space="preserve"> </v>
      </c>
      <c r="F1374" s="69" t="str">
        <f>IF(AND('SlNr für Antrag §24a'!S1370="x",'SlNr für Antrag §24a'!T1370="x"),'SlNr für Antrag §24a'!U1370,IF('SlNr für Antrag §24a'!S1370="x","--",IF('SlNr für Antrag §24a'!T1370="x",'SlNr für Antrag §24a'!U1370,"**")))</f>
        <v>--</v>
      </c>
      <c r="G1374" s="69" t="str">
        <f>(IF('SlNr für Antrag §24a'!AL1370&lt;&gt;"",'SlNr für Antrag §24a'!AL1370&amp;K1374,IF(K1374&lt;&gt;"",K1374,IF('SlNr für Antrag §24a'!V1370="X","?","**"))))</f>
        <v>**</v>
      </c>
      <c r="H1374" s="131"/>
      <c r="I1374" s="124"/>
      <c r="J1374" s="118">
        <f>'SlNr für Antrag §24a'!AM1370</f>
        <v>0</v>
      </c>
      <c r="K1374" s="121"/>
      <c r="L1374" s="121" t="str">
        <f>'SlNr für Antrag §24a'!AT1370</f>
        <v>Nein</v>
      </c>
      <c r="M1374" s="161" t="str">
        <f>'SlNr für Antrag §24a'!AV1370</f>
        <v>-</v>
      </c>
      <c r="N1374" s="157" t="str">
        <f>IF('SlNr für Antrag §24a'!AU1370&gt;0,"Wird auto. genehmigt!","")</f>
        <v/>
      </c>
      <c r="P1374" s="96" t="str">
        <f>'SlNr für Antrag §24a'!AP1370</f>
        <v>X</v>
      </c>
      <c r="R1374" s="143"/>
      <c r="S1374" s="143"/>
      <c r="T1374" s="143"/>
      <c r="U1374" s="143"/>
      <c r="V1374" s="143"/>
      <c r="W1374" s="143"/>
      <c r="X1374" s="143"/>
      <c r="Y1374" s="143"/>
      <c r="Z1374" s="143"/>
      <c r="AA1374" s="143"/>
    </row>
    <row r="1375" spans="1:27" x14ac:dyDescent="0.25">
      <c r="A1375" s="70">
        <f>'SlNr für Antrag §24a'!B1371</f>
        <v>58116</v>
      </c>
      <c r="B1375" s="70" t="str">
        <f>'SlNr für Antrag §24a'!C1371</f>
        <v>77</v>
      </c>
      <c r="C1375" s="70" t="str">
        <f>IF('SlNr für Antrag §24a'!D1371&lt;&gt;"",'SlNr für Antrag §24a'!D1371,"")</f>
        <v>g</v>
      </c>
      <c r="D1375" s="70" t="str">
        <f>'SlNr für Antrag §24a'!H1371</f>
        <v>Schlamm aus der Textilausrüstung</v>
      </c>
      <c r="E1375" s="70" t="str">
        <f>'SlNr für Antrag §24a'!I1371</f>
        <v>gefährlich kontaminiert</v>
      </c>
      <c r="F1375" s="69" t="str">
        <f>IF(AND('SlNr für Antrag §24a'!S1371="x",'SlNr für Antrag §24a'!T1371="x"),'SlNr für Antrag §24a'!U1371,IF('SlNr für Antrag §24a'!S1371="x","--",IF('SlNr für Antrag §24a'!T1371="x",'SlNr für Antrag §24a'!U1371,"**")))</f>
        <v>**</v>
      </c>
      <c r="G1375" s="69" t="str">
        <f>(IF('SlNr für Antrag §24a'!AL1371&lt;&gt;"",'SlNr für Antrag §24a'!AL1371&amp;K1375,IF(K1375&lt;&gt;"",K1375,IF('SlNr für Antrag §24a'!V1371="X","?","**"))))</f>
        <v>**</v>
      </c>
      <c r="H1375" s="131"/>
      <c r="I1375" s="124"/>
      <c r="J1375" s="118">
        <f>'SlNr für Antrag §24a'!AM1371</f>
        <v>0</v>
      </c>
      <c r="K1375" s="121"/>
      <c r="L1375" s="121" t="str">
        <f>'SlNr für Antrag §24a'!AT1371</f>
        <v>Ja</v>
      </c>
      <c r="M1375" s="161" t="str">
        <f>'SlNr für Antrag §24a'!AV1371</f>
        <v>-</v>
      </c>
      <c r="N1375" s="157" t="str">
        <f>IF('SlNr für Antrag §24a'!AU1371&gt;0,"Wird auto. genehmigt!","")</f>
        <v/>
      </c>
      <c r="P1375" s="96" t="str">
        <f>'SlNr für Antrag §24a'!AP1371</f>
        <v/>
      </c>
      <c r="R1375" s="143"/>
      <c r="S1375" s="143"/>
      <c r="T1375" s="143"/>
      <c r="U1375" s="143"/>
      <c r="V1375" s="143"/>
      <c r="W1375" s="143"/>
      <c r="X1375" s="143"/>
      <c r="Y1375" s="143"/>
      <c r="Z1375" s="143"/>
      <c r="AA1375" s="143"/>
    </row>
    <row r="1376" spans="1:27" x14ac:dyDescent="0.25">
      <c r="A1376" s="70">
        <f>'SlNr für Antrag §24a'!B1372</f>
        <v>58117</v>
      </c>
      <c r="B1376" s="70" t="str">
        <f>'SlNr für Antrag §24a'!C1372</f>
        <v/>
      </c>
      <c r="C1376" s="70" t="str">
        <f>IF('SlNr für Antrag §24a'!D1372&lt;&gt;"",'SlNr für Antrag §24a'!D1372,"")</f>
        <v/>
      </c>
      <c r="D1376" s="70" t="str">
        <f>'SlNr für Antrag §24a'!H1372</f>
        <v>Schlamm aus Wollwäschereien</v>
      </c>
      <c r="E1376" s="70" t="str">
        <f>'SlNr für Antrag §24a'!I1372</f>
        <v xml:space="preserve"> </v>
      </c>
      <c r="F1376" s="69" t="str">
        <f>IF(AND('SlNr für Antrag §24a'!S1372="x",'SlNr für Antrag §24a'!T1372="x"),'SlNr für Antrag §24a'!U1372,IF('SlNr für Antrag §24a'!S1372="x","--",IF('SlNr für Antrag §24a'!T1372="x",'SlNr für Antrag §24a'!U1372,"**")))</f>
        <v>--</v>
      </c>
      <c r="G1376" s="69" t="str">
        <f>(IF('SlNr für Antrag §24a'!AL1372&lt;&gt;"",'SlNr für Antrag §24a'!AL1372&amp;K1376,IF(K1376&lt;&gt;"",K1376,IF('SlNr für Antrag §24a'!V1372="X","?","**"))))</f>
        <v>**</v>
      </c>
      <c r="H1376" s="131"/>
      <c r="I1376" s="124"/>
      <c r="J1376" s="118">
        <f>'SlNr für Antrag §24a'!AM1372</f>
        <v>0</v>
      </c>
      <c r="K1376" s="121"/>
      <c r="L1376" s="121" t="str">
        <f>'SlNr für Antrag §24a'!AT1372</f>
        <v>Nein</v>
      </c>
      <c r="M1376" s="161" t="str">
        <f>'SlNr für Antrag §24a'!AV1372</f>
        <v>-</v>
      </c>
      <c r="N1376" s="157" t="str">
        <f>IF('SlNr für Antrag §24a'!AU1372&gt;0,"Wird auto. genehmigt!","")</f>
        <v/>
      </c>
      <c r="P1376" s="96" t="str">
        <f>'SlNr für Antrag §24a'!AP1372</f>
        <v>X</v>
      </c>
      <c r="R1376" s="143"/>
      <c r="S1376" s="143"/>
      <c r="T1376" s="143"/>
      <c r="U1376" s="143"/>
      <c r="V1376" s="143"/>
      <c r="W1376" s="143"/>
      <c r="X1376" s="143"/>
      <c r="Y1376" s="143"/>
      <c r="Z1376" s="143"/>
      <c r="AA1376" s="143"/>
    </row>
    <row r="1377" spans="1:27" x14ac:dyDescent="0.25">
      <c r="A1377" s="70">
        <f>'SlNr für Antrag §24a'!B1373</f>
        <v>58117</v>
      </c>
      <c r="B1377" s="70" t="str">
        <f>'SlNr für Antrag §24a'!C1373</f>
        <v>77</v>
      </c>
      <c r="C1377" s="70" t="str">
        <f>IF('SlNr für Antrag §24a'!D1373&lt;&gt;"",'SlNr für Antrag §24a'!D1373,"")</f>
        <v>g</v>
      </c>
      <c r="D1377" s="70" t="str">
        <f>'SlNr für Antrag §24a'!H1373</f>
        <v>Schlamm aus Wollwäschereien</v>
      </c>
      <c r="E1377" s="70" t="str">
        <f>'SlNr für Antrag §24a'!I1373</f>
        <v>gefährlich kontaminiert</v>
      </c>
      <c r="F1377" s="69" t="str">
        <f>IF(AND('SlNr für Antrag §24a'!S1373="x",'SlNr für Antrag §24a'!T1373="x"),'SlNr für Antrag §24a'!U1373,IF('SlNr für Antrag §24a'!S1373="x","--",IF('SlNr für Antrag §24a'!T1373="x",'SlNr für Antrag §24a'!U1373,"**")))</f>
        <v>**</v>
      </c>
      <c r="G1377" s="69" t="str">
        <f>(IF('SlNr für Antrag §24a'!AL1373&lt;&gt;"",'SlNr für Antrag §24a'!AL1373&amp;K1377,IF(K1377&lt;&gt;"",K1377,IF('SlNr für Antrag §24a'!V1373="X","?","**"))))</f>
        <v>**</v>
      </c>
      <c r="H1377" s="131"/>
      <c r="I1377" s="124"/>
      <c r="J1377" s="118">
        <f>'SlNr für Antrag §24a'!AM1373</f>
        <v>0</v>
      </c>
      <c r="K1377" s="121"/>
      <c r="L1377" s="121" t="str">
        <f>'SlNr für Antrag §24a'!AT1373</f>
        <v>Ja</v>
      </c>
      <c r="M1377" s="161" t="str">
        <f>'SlNr für Antrag §24a'!AV1373</f>
        <v>-</v>
      </c>
      <c r="N1377" s="157" t="str">
        <f>IF('SlNr für Antrag §24a'!AU1373&gt;0,"Wird auto. genehmigt!","")</f>
        <v/>
      </c>
      <c r="P1377" s="96" t="str">
        <f>'SlNr für Antrag §24a'!AP1373</f>
        <v/>
      </c>
      <c r="R1377" s="143"/>
      <c r="S1377" s="143"/>
      <c r="T1377" s="143"/>
      <c r="U1377" s="143"/>
      <c r="V1377" s="143"/>
      <c r="W1377" s="143"/>
      <c r="X1377" s="143"/>
      <c r="Y1377" s="143"/>
      <c r="Z1377" s="143"/>
      <c r="AA1377" s="143"/>
    </row>
    <row r="1378" spans="1:27" x14ac:dyDescent="0.25">
      <c r="A1378" s="70">
        <f>'SlNr für Antrag §24a'!B1374</f>
        <v>58118</v>
      </c>
      <c r="B1378" s="70" t="str">
        <f>'SlNr für Antrag §24a'!C1374</f>
        <v/>
      </c>
      <c r="C1378" s="70" t="str">
        <f>IF('SlNr für Antrag §24a'!D1374&lt;&gt;"",'SlNr für Antrag §24a'!D1374,"")</f>
        <v/>
      </c>
      <c r="D1378" s="70" t="str">
        <f>'SlNr für Antrag §24a'!H1374</f>
        <v>Wäschereischlamm</v>
      </c>
      <c r="E1378" s="70" t="str">
        <f>'SlNr für Antrag §24a'!I1374</f>
        <v xml:space="preserve"> </v>
      </c>
      <c r="F1378" s="69" t="str">
        <f>IF(AND('SlNr für Antrag §24a'!S1374="x",'SlNr für Antrag §24a'!T1374="x"),'SlNr für Antrag §24a'!U1374,IF('SlNr für Antrag §24a'!S1374="x","--",IF('SlNr für Antrag §24a'!T1374="x",'SlNr für Antrag §24a'!U1374,"**")))</f>
        <v>--</v>
      </c>
      <c r="G1378" s="69" t="str">
        <f>(IF('SlNr für Antrag §24a'!AL1374&lt;&gt;"",'SlNr für Antrag §24a'!AL1374&amp;K1378,IF(K1378&lt;&gt;"",K1378,IF('SlNr für Antrag §24a'!V1374="X","?","**"))))</f>
        <v>**</v>
      </c>
      <c r="H1378" s="131"/>
      <c r="I1378" s="124"/>
      <c r="J1378" s="118">
        <f>'SlNr für Antrag §24a'!AM1374</f>
        <v>0</v>
      </c>
      <c r="K1378" s="121"/>
      <c r="L1378" s="121" t="str">
        <f>'SlNr für Antrag §24a'!AT1374</f>
        <v>Nein</v>
      </c>
      <c r="M1378" s="161" t="str">
        <f>'SlNr für Antrag §24a'!AV1374</f>
        <v>-</v>
      </c>
      <c r="N1378" s="157" t="str">
        <f>IF('SlNr für Antrag §24a'!AU1374&gt;0,"Wird auto. genehmigt!","")</f>
        <v/>
      </c>
      <c r="P1378" s="96" t="str">
        <f>'SlNr für Antrag §24a'!AP1374</f>
        <v>X</v>
      </c>
      <c r="R1378" s="143"/>
      <c r="S1378" s="143"/>
      <c r="T1378" s="143"/>
      <c r="U1378" s="143"/>
      <c r="V1378" s="143"/>
      <c r="W1378" s="143"/>
      <c r="X1378" s="143"/>
      <c r="Y1378" s="143"/>
      <c r="Z1378" s="143"/>
      <c r="AA1378" s="143"/>
    </row>
    <row r="1379" spans="1:27" x14ac:dyDescent="0.25">
      <c r="A1379" s="70">
        <f>'SlNr für Antrag §24a'!B1375</f>
        <v>58118</v>
      </c>
      <c r="B1379" s="70" t="str">
        <f>'SlNr für Antrag §24a'!C1375</f>
        <v>77</v>
      </c>
      <c r="C1379" s="70" t="str">
        <f>IF('SlNr für Antrag §24a'!D1375&lt;&gt;"",'SlNr für Antrag §24a'!D1375,"")</f>
        <v>g</v>
      </c>
      <c r="D1379" s="70" t="str">
        <f>'SlNr für Antrag §24a'!H1375</f>
        <v>Wäschereischlamm</v>
      </c>
      <c r="E1379" s="70" t="str">
        <f>'SlNr für Antrag §24a'!I1375</f>
        <v>gefährlich kontaminiert</v>
      </c>
      <c r="F1379" s="69" t="str">
        <f>IF(AND('SlNr für Antrag §24a'!S1375="x",'SlNr für Antrag §24a'!T1375="x"),'SlNr für Antrag §24a'!U1375,IF('SlNr für Antrag §24a'!S1375="x","--",IF('SlNr für Antrag §24a'!T1375="x",'SlNr für Antrag §24a'!U1375,"**")))</f>
        <v>**</v>
      </c>
      <c r="G1379" s="69" t="str">
        <f>(IF('SlNr für Antrag §24a'!AL1375&lt;&gt;"",'SlNr für Antrag §24a'!AL1375&amp;K1379,IF(K1379&lt;&gt;"",K1379,IF('SlNr für Antrag §24a'!V1375="X","?","**"))))</f>
        <v>**</v>
      </c>
      <c r="H1379" s="131"/>
      <c r="I1379" s="124"/>
      <c r="J1379" s="118">
        <f>'SlNr für Antrag §24a'!AM1375</f>
        <v>0</v>
      </c>
      <c r="K1379" s="121"/>
      <c r="L1379" s="121" t="str">
        <f>'SlNr für Antrag §24a'!AT1375</f>
        <v>Ja</v>
      </c>
      <c r="M1379" s="161" t="str">
        <f>'SlNr für Antrag §24a'!AV1375</f>
        <v>-</v>
      </c>
      <c r="N1379" s="157" t="str">
        <f>IF('SlNr für Antrag §24a'!AU1375&gt;0,"Wird auto. genehmigt!","")</f>
        <v/>
      </c>
      <c r="P1379" s="96" t="str">
        <f>'SlNr für Antrag §24a'!AP1375</f>
        <v/>
      </c>
      <c r="R1379" s="143"/>
      <c r="S1379" s="143"/>
      <c r="T1379" s="143"/>
      <c r="U1379" s="143"/>
      <c r="V1379" s="143"/>
      <c r="W1379" s="143"/>
      <c r="X1379" s="143"/>
      <c r="Y1379" s="143"/>
      <c r="Z1379" s="143"/>
      <c r="AA1379" s="143"/>
    </row>
    <row r="1380" spans="1:27" ht="45.6" x14ac:dyDescent="0.25">
      <c r="A1380" s="70">
        <f>'SlNr für Antrag §24a'!B1376</f>
        <v>58201</v>
      </c>
      <c r="B1380" s="70" t="str">
        <f>'SlNr für Antrag §24a'!C1376</f>
        <v/>
      </c>
      <c r="C1380" s="70" t="str">
        <f>IF('SlNr für Antrag §24a'!D1376&lt;&gt;"",'SlNr für Antrag §24a'!D1376,"")</f>
        <v>g</v>
      </c>
      <c r="D1380" s="70" t="str">
        <f>'SlNr für Antrag §24a'!H1376</f>
        <v>Filtertücher, Filtersäcke mit anwendungsspezifischen schädlichen Beimengungen, vorwiegend organisch</v>
      </c>
      <c r="E1380" s="70" t="str">
        <f>'SlNr für Antrag §24a'!I1376</f>
        <v xml:space="preserve"> </v>
      </c>
      <c r="F1380" s="69" t="str">
        <f>IF(AND('SlNr für Antrag §24a'!S1376="x",'SlNr für Antrag §24a'!T1376="x"),'SlNr für Antrag §24a'!U1376,IF('SlNr für Antrag §24a'!S1376="x","--",IF('SlNr für Antrag §24a'!T1376="x",'SlNr für Antrag §24a'!U1376,"**")))</f>
        <v>**</v>
      </c>
      <c r="G1380" s="69" t="str">
        <f>(IF('SlNr für Antrag §24a'!AL1376&lt;&gt;"",'SlNr für Antrag §24a'!AL1376&amp;K1380,IF(K1380&lt;&gt;"",K1380,IF('SlNr für Antrag §24a'!V1376="X","?","**"))))</f>
        <v>**</v>
      </c>
      <c r="H1380" s="131"/>
      <c r="I1380" s="124"/>
      <c r="J1380" s="118">
        <f>'SlNr für Antrag §24a'!AM1376</f>
        <v>0</v>
      </c>
      <c r="K1380" s="121"/>
      <c r="L1380" s="121" t="str">
        <f>'SlNr für Antrag §24a'!AT1376</f>
        <v>Ja</v>
      </c>
      <c r="M1380" s="161" t="str">
        <f>'SlNr für Antrag §24a'!AV1376</f>
        <v>-</v>
      </c>
      <c r="N1380" s="157" t="str">
        <f>IF('SlNr für Antrag §24a'!AU1376&gt;0,"Wird auto. genehmigt!","")</f>
        <v/>
      </c>
      <c r="P1380" s="96" t="str">
        <f>'SlNr für Antrag §24a'!AP1376</f>
        <v/>
      </c>
      <c r="R1380" s="143"/>
      <c r="S1380" s="143"/>
      <c r="T1380" s="143"/>
      <c r="U1380" s="143"/>
      <c r="V1380" s="143"/>
      <c r="W1380" s="143"/>
      <c r="X1380" s="143"/>
      <c r="Y1380" s="143"/>
      <c r="Z1380" s="143"/>
      <c r="AA1380" s="143"/>
    </row>
    <row r="1381" spans="1:27" ht="45.6" x14ac:dyDescent="0.25">
      <c r="A1381" s="70">
        <f>'SlNr für Antrag §24a'!B1377</f>
        <v>58202</v>
      </c>
      <c r="B1381" s="70" t="str">
        <f>'SlNr für Antrag §24a'!C1377</f>
        <v/>
      </c>
      <c r="C1381" s="70" t="str">
        <f>IF('SlNr für Antrag §24a'!D1377&lt;&gt;"",'SlNr für Antrag §24a'!D1377,"")</f>
        <v>g</v>
      </c>
      <c r="D1381" s="70" t="str">
        <f>'SlNr für Antrag §24a'!H1377</f>
        <v>Filtertücher, Filtersäcke mit anwendungsspezifischen schädlichen Beimengungen, vorwiegend anorganisch</v>
      </c>
      <c r="E1381" s="70" t="str">
        <f>'SlNr für Antrag §24a'!I1377</f>
        <v xml:space="preserve"> </v>
      </c>
      <c r="F1381" s="69" t="str">
        <f>IF(AND('SlNr für Antrag §24a'!S1377="x",'SlNr für Antrag §24a'!T1377="x"),'SlNr für Antrag §24a'!U1377,IF('SlNr für Antrag §24a'!S1377="x","--",IF('SlNr für Antrag §24a'!T1377="x",'SlNr für Antrag §24a'!U1377,"**")))</f>
        <v>**</v>
      </c>
      <c r="G1381" s="69" t="str">
        <f>(IF('SlNr für Antrag §24a'!AL1377&lt;&gt;"",'SlNr für Antrag §24a'!AL1377&amp;K1381,IF(K1381&lt;&gt;"",K1381,IF('SlNr für Antrag §24a'!V1377="X","?","**"))))</f>
        <v>**</v>
      </c>
      <c r="H1381" s="131"/>
      <c r="I1381" s="124"/>
      <c r="J1381" s="118">
        <f>'SlNr für Antrag §24a'!AM1377</f>
        <v>0</v>
      </c>
      <c r="K1381" s="121"/>
      <c r="L1381" s="121" t="str">
        <f>'SlNr für Antrag §24a'!AT1377</f>
        <v>Ja</v>
      </c>
      <c r="M1381" s="161" t="str">
        <f>'SlNr für Antrag §24a'!AV1377</f>
        <v>-</v>
      </c>
      <c r="N1381" s="157" t="str">
        <f>IF('SlNr für Antrag §24a'!AU1377&gt;0,"Wird auto. genehmigt!","")</f>
        <v/>
      </c>
      <c r="P1381" s="96" t="str">
        <f>'SlNr für Antrag §24a'!AP1377</f>
        <v/>
      </c>
      <c r="R1381" s="143"/>
      <c r="S1381" s="143"/>
      <c r="T1381" s="143"/>
      <c r="U1381" s="143"/>
      <c r="V1381" s="143"/>
      <c r="W1381" s="143"/>
      <c r="X1381" s="143"/>
      <c r="Y1381" s="143"/>
      <c r="Z1381" s="143"/>
      <c r="AA1381" s="143"/>
    </row>
    <row r="1382" spans="1:27" ht="45.6" x14ac:dyDescent="0.25">
      <c r="A1382" s="70">
        <f>'SlNr für Antrag §24a'!B1378</f>
        <v>58203</v>
      </c>
      <c r="B1382" s="70" t="str">
        <f>'SlNr für Antrag §24a'!C1378</f>
        <v/>
      </c>
      <c r="C1382" s="70" t="str">
        <f>IF('SlNr für Antrag §24a'!D1378&lt;&gt;"",'SlNr für Antrag §24a'!D1378,"")</f>
        <v>g</v>
      </c>
      <c r="D1382" s="70" t="str">
        <f>'SlNr für Antrag §24a'!H1378</f>
        <v>textiles Verpackungsmaterial mit anwendungsspezifischen schädlichen Beimengungen, vorwiegend organisch</v>
      </c>
      <c r="E1382" s="70" t="str">
        <f>'SlNr für Antrag §24a'!I1378</f>
        <v xml:space="preserve"> </v>
      </c>
      <c r="F1382" s="69" t="str">
        <f>IF(AND('SlNr für Antrag §24a'!S1378="x",'SlNr für Antrag §24a'!T1378="x"),'SlNr für Antrag §24a'!U1378,IF('SlNr für Antrag §24a'!S1378="x","--",IF('SlNr für Antrag §24a'!T1378="x",'SlNr für Antrag §24a'!U1378,"**")))</f>
        <v>**</v>
      </c>
      <c r="G1382" s="69" t="str">
        <f>(IF('SlNr für Antrag §24a'!AL1378&lt;&gt;"",'SlNr für Antrag §24a'!AL1378&amp;K1382,IF(K1382&lt;&gt;"",K1382,IF('SlNr für Antrag §24a'!V1378="X","?","**"))))</f>
        <v>**</v>
      </c>
      <c r="H1382" s="131"/>
      <c r="I1382" s="124"/>
      <c r="J1382" s="118">
        <f>'SlNr für Antrag §24a'!AM1378</f>
        <v>0</v>
      </c>
      <c r="K1382" s="121"/>
      <c r="L1382" s="121" t="str">
        <f>'SlNr für Antrag §24a'!AT1378</f>
        <v>Ja</v>
      </c>
      <c r="M1382" s="161" t="str">
        <f>'SlNr für Antrag §24a'!AV1378</f>
        <v>-</v>
      </c>
      <c r="N1382" s="157" t="str">
        <f>IF('SlNr für Antrag §24a'!AU1378&gt;0,"Wird auto. genehmigt!","")</f>
        <v/>
      </c>
      <c r="P1382" s="96" t="str">
        <f>'SlNr für Antrag §24a'!AP1378</f>
        <v/>
      </c>
      <c r="R1382" s="143"/>
      <c r="S1382" s="143"/>
      <c r="T1382" s="143"/>
      <c r="U1382" s="143"/>
      <c r="V1382" s="143"/>
      <c r="W1382" s="143"/>
      <c r="X1382" s="143"/>
      <c r="Y1382" s="143"/>
      <c r="Z1382" s="143"/>
      <c r="AA1382" s="143"/>
    </row>
    <row r="1383" spans="1:27" ht="45.6" x14ac:dyDescent="0.25">
      <c r="A1383" s="70">
        <f>'SlNr für Antrag §24a'!B1379</f>
        <v>58204</v>
      </c>
      <c r="B1383" s="70" t="str">
        <f>'SlNr für Antrag §24a'!C1379</f>
        <v/>
      </c>
      <c r="C1383" s="70" t="str">
        <f>IF('SlNr für Antrag §24a'!D1379&lt;&gt;"",'SlNr für Antrag §24a'!D1379,"")</f>
        <v>g</v>
      </c>
      <c r="D1383" s="70" t="str">
        <f>'SlNr für Antrag §24a'!H1379</f>
        <v>textiles Verpackungsmaterial mit anwendungsspezifischen schädlichen Beimengungen, vorwiegend anorganisch</v>
      </c>
      <c r="E1383" s="70" t="str">
        <f>'SlNr für Antrag §24a'!I1379</f>
        <v xml:space="preserve"> </v>
      </c>
      <c r="F1383" s="69" t="str">
        <f>IF(AND('SlNr für Antrag §24a'!S1379="x",'SlNr für Antrag §24a'!T1379="x"),'SlNr für Antrag §24a'!U1379,IF('SlNr für Antrag §24a'!S1379="x","--",IF('SlNr für Antrag §24a'!T1379="x",'SlNr für Antrag §24a'!U1379,"**")))</f>
        <v>**</v>
      </c>
      <c r="G1383" s="69" t="str">
        <f>(IF('SlNr für Antrag §24a'!AL1379&lt;&gt;"",'SlNr für Antrag §24a'!AL1379&amp;K1383,IF(K1383&lt;&gt;"",K1383,IF('SlNr für Antrag §24a'!V1379="X","?","**"))))</f>
        <v>**</v>
      </c>
      <c r="H1383" s="131"/>
      <c r="I1383" s="124"/>
      <c r="J1383" s="118">
        <f>'SlNr für Antrag §24a'!AM1379</f>
        <v>0</v>
      </c>
      <c r="K1383" s="121"/>
      <c r="L1383" s="121" t="str">
        <f>'SlNr für Antrag §24a'!AT1379</f>
        <v>Ja</v>
      </c>
      <c r="M1383" s="161" t="str">
        <f>'SlNr für Antrag §24a'!AV1379</f>
        <v>-</v>
      </c>
      <c r="N1383" s="157" t="str">
        <f>IF('SlNr für Antrag §24a'!AU1379&gt;0,"Wird auto. genehmigt!","")</f>
        <v/>
      </c>
      <c r="P1383" s="96" t="str">
        <f>'SlNr für Antrag §24a'!AP1379</f>
        <v/>
      </c>
      <c r="R1383" s="143"/>
      <c r="S1383" s="143"/>
      <c r="T1383" s="143"/>
      <c r="U1383" s="143"/>
      <c r="V1383" s="143"/>
      <c r="W1383" s="143"/>
      <c r="X1383" s="143"/>
      <c r="Y1383" s="143"/>
      <c r="Z1383" s="143"/>
      <c r="AA1383" s="143"/>
    </row>
    <row r="1384" spans="1:27" ht="34.200000000000003" x14ac:dyDescent="0.25">
      <c r="A1384" s="70">
        <f>'SlNr für Antrag §24a'!B1380</f>
        <v>58205</v>
      </c>
      <c r="B1384" s="70" t="str">
        <f>'SlNr für Antrag §24a'!C1380</f>
        <v/>
      </c>
      <c r="C1384" s="70" t="str">
        <f>IF('SlNr für Antrag §24a'!D1380&lt;&gt;"",'SlNr für Antrag §24a'!D1380,"")</f>
        <v/>
      </c>
      <c r="D1384" s="70" t="str">
        <f>'SlNr für Antrag §24a'!H1380</f>
        <v>Polierwolle und Polierfilze mit anwendungsspezifischen schädlichen Verunreinigungen</v>
      </c>
      <c r="E1384" s="70" t="str">
        <f>'SlNr für Antrag §24a'!I1380</f>
        <v xml:space="preserve"> </v>
      </c>
      <c r="F1384" s="69" t="str">
        <f>IF(AND('SlNr für Antrag §24a'!S1380="x",'SlNr für Antrag §24a'!T1380="x"),'SlNr für Antrag §24a'!U1380,IF('SlNr für Antrag §24a'!S1380="x","--",IF('SlNr für Antrag §24a'!T1380="x",'SlNr für Antrag §24a'!U1380,"**")))</f>
        <v>--</v>
      </c>
      <c r="G1384" s="69" t="str">
        <f>(IF('SlNr für Antrag §24a'!AL1380&lt;&gt;"",'SlNr für Antrag §24a'!AL1380&amp;K1384,IF(K1384&lt;&gt;"",K1384,IF('SlNr für Antrag §24a'!V1380="X","?","**"))))</f>
        <v>**</v>
      </c>
      <c r="H1384" s="131"/>
      <c r="I1384" s="124"/>
      <c r="J1384" s="118">
        <f>'SlNr für Antrag §24a'!AM1380</f>
        <v>0</v>
      </c>
      <c r="K1384" s="121"/>
      <c r="L1384" s="121" t="str">
        <f>'SlNr für Antrag §24a'!AT1380</f>
        <v>Nein</v>
      </c>
      <c r="M1384" s="161" t="str">
        <f>'SlNr für Antrag §24a'!AV1380</f>
        <v>-</v>
      </c>
      <c r="N1384" s="157" t="str">
        <f>IF('SlNr für Antrag §24a'!AU1380&gt;0,"Wird auto. genehmigt!","")</f>
        <v/>
      </c>
      <c r="P1384" s="96" t="str">
        <f>'SlNr für Antrag §24a'!AP1380</f>
        <v>X</v>
      </c>
      <c r="R1384" s="143"/>
      <c r="S1384" s="143"/>
      <c r="T1384" s="143"/>
      <c r="U1384" s="143"/>
      <c r="V1384" s="143"/>
      <c r="W1384" s="143"/>
      <c r="X1384" s="143"/>
      <c r="Y1384" s="143"/>
      <c r="Z1384" s="143"/>
      <c r="AA1384" s="143"/>
    </row>
    <row r="1385" spans="1:27" ht="34.200000000000003" x14ac:dyDescent="0.25">
      <c r="A1385" s="70">
        <f>'SlNr für Antrag §24a'!B1381</f>
        <v>58205</v>
      </c>
      <c r="B1385" s="70" t="str">
        <f>'SlNr für Antrag §24a'!C1381</f>
        <v>77</v>
      </c>
      <c r="C1385" s="70" t="str">
        <f>IF('SlNr für Antrag §24a'!D1381&lt;&gt;"",'SlNr für Antrag §24a'!D1381,"")</f>
        <v>g</v>
      </c>
      <c r="D1385" s="70" t="str">
        <f>'SlNr für Antrag §24a'!H1381</f>
        <v>Polierwolle und Polierfilze mit anwendungsspezifischen schädlichen Verunreinigungen</v>
      </c>
      <c r="E1385" s="70" t="str">
        <f>'SlNr für Antrag §24a'!I1381</f>
        <v>gefährlich kontaminiert</v>
      </c>
      <c r="F1385" s="69" t="str">
        <f>IF(AND('SlNr für Antrag §24a'!S1381="x",'SlNr für Antrag §24a'!T1381="x"),'SlNr für Antrag §24a'!U1381,IF('SlNr für Antrag §24a'!S1381="x","--",IF('SlNr für Antrag §24a'!T1381="x",'SlNr für Antrag §24a'!U1381,"**")))</f>
        <v>**</v>
      </c>
      <c r="G1385" s="69" t="str">
        <f>(IF('SlNr für Antrag §24a'!AL1381&lt;&gt;"",'SlNr für Antrag §24a'!AL1381&amp;K1385,IF(K1385&lt;&gt;"",K1385,IF('SlNr für Antrag §24a'!V1381="X","?","**"))))</f>
        <v>**</v>
      </c>
      <c r="H1385" s="131"/>
      <c r="I1385" s="124"/>
      <c r="J1385" s="118">
        <f>'SlNr für Antrag §24a'!AM1381</f>
        <v>0</v>
      </c>
      <c r="K1385" s="121"/>
      <c r="L1385" s="121" t="str">
        <f>'SlNr für Antrag §24a'!AT1381</f>
        <v>Ja</v>
      </c>
      <c r="M1385" s="161" t="str">
        <f>'SlNr für Antrag §24a'!AV1381</f>
        <v>-</v>
      </c>
      <c r="N1385" s="157" t="str">
        <f>IF('SlNr für Antrag §24a'!AU1381&gt;0,"Wird auto. genehmigt!","")</f>
        <v/>
      </c>
      <c r="P1385" s="96" t="str">
        <f>'SlNr für Antrag §24a'!AP1381</f>
        <v/>
      </c>
      <c r="R1385" s="143"/>
      <c r="S1385" s="143"/>
      <c r="T1385" s="143"/>
      <c r="U1385" s="143"/>
      <c r="V1385" s="143"/>
      <c r="W1385" s="143"/>
      <c r="X1385" s="143"/>
      <c r="Y1385" s="143"/>
      <c r="Z1385" s="143"/>
      <c r="AA1385" s="143"/>
    </row>
    <row r="1386" spans="1:27" ht="34.200000000000003" x14ac:dyDescent="0.25">
      <c r="A1386" s="70">
        <f>'SlNr für Antrag §24a'!B1382</f>
        <v>58208</v>
      </c>
      <c r="B1386" s="70" t="str">
        <f>'SlNr für Antrag §24a'!C1382</f>
        <v/>
      </c>
      <c r="C1386" s="70" t="str">
        <f>IF('SlNr für Antrag §24a'!D1382&lt;&gt;"",'SlNr für Antrag §24a'!D1382,"")</f>
        <v/>
      </c>
      <c r="D1386" s="70" t="str">
        <f>'SlNr für Antrag §24a'!H1382</f>
        <v>Filtertücher, Filtersäcke mit anwendungsspezifischen nicht schädlichen Beimengungen</v>
      </c>
      <c r="E1386" s="70" t="str">
        <f>'SlNr für Antrag §24a'!I1382</f>
        <v xml:space="preserve"> </v>
      </c>
      <c r="F1386" s="69" t="str">
        <f>IF(AND('SlNr für Antrag §24a'!S1382="x",'SlNr für Antrag §24a'!T1382="x"),'SlNr für Antrag §24a'!U1382,IF('SlNr für Antrag §24a'!S1382="x","--",IF('SlNr für Antrag §24a'!T1382="x",'SlNr für Antrag §24a'!U1382,"**")))</f>
        <v>--</v>
      </c>
      <c r="G1386" s="69" t="str">
        <f>(IF('SlNr für Antrag §24a'!AL1382&lt;&gt;"",'SlNr für Antrag §24a'!AL1382&amp;K1386,IF(K1386&lt;&gt;"",K1386,IF('SlNr für Antrag §24a'!V1382="X","?","**"))))</f>
        <v>**</v>
      </c>
      <c r="H1386" s="131"/>
      <c r="I1386" s="124"/>
      <c r="J1386" s="118">
        <f>'SlNr für Antrag §24a'!AM1382</f>
        <v>0</v>
      </c>
      <c r="K1386" s="121"/>
      <c r="L1386" s="121" t="str">
        <f>'SlNr für Antrag §24a'!AT1382</f>
        <v>Nein</v>
      </c>
      <c r="M1386" s="161" t="str">
        <f>'SlNr für Antrag §24a'!AV1382</f>
        <v>-</v>
      </c>
      <c r="N1386" s="157" t="str">
        <f>IF('SlNr für Antrag §24a'!AU1382&gt;0,"Wird auto. genehmigt!","")</f>
        <v/>
      </c>
      <c r="P1386" s="96" t="str">
        <f>'SlNr für Antrag §24a'!AP1382</f>
        <v>X</v>
      </c>
      <c r="R1386" s="143"/>
      <c r="S1386" s="143"/>
      <c r="T1386" s="143"/>
      <c r="U1386" s="143"/>
      <c r="V1386" s="143"/>
      <c r="W1386" s="143"/>
      <c r="X1386" s="143"/>
      <c r="Y1386" s="143"/>
      <c r="Z1386" s="143"/>
      <c r="AA1386" s="143"/>
    </row>
    <row r="1387" spans="1:27" x14ac:dyDescent="0.25">
      <c r="A1387" s="70">
        <f>'SlNr für Antrag §24a'!B1383</f>
        <v>59101</v>
      </c>
      <c r="B1387" s="70" t="str">
        <f>'SlNr für Antrag §24a'!C1383</f>
        <v/>
      </c>
      <c r="C1387" s="70" t="str">
        <f>IF('SlNr für Antrag §24a'!D1383&lt;&gt;"",'SlNr für Antrag §24a'!D1383,"")</f>
        <v>gn</v>
      </c>
      <c r="D1387" s="70" t="str">
        <f>'SlNr für Antrag §24a'!H1383</f>
        <v>pyrotechnische Abfälle</v>
      </c>
      <c r="E1387" s="70" t="str">
        <f>'SlNr für Antrag §24a'!I1383</f>
        <v xml:space="preserve"> </v>
      </c>
      <c r="F1387" s="69" t="str">
        <f>IF(AND('SlNr für Antrag §24a'!S1383="x",'SlNr für Antrag §24a'!T1383="x"),'SlNr für Antrag §24a'!U1383,IF('SlNr für Antrag §24a'!S1383="x","--",IF('SlNr für Antrag §24a'!T1383="x",'SlNr für Antrag §24a'!U1383,"**")))</f>
        <v>**</v>
      </c>
      <c r="G1387" s="69" t="str">
        <f>(IF('SlNr für Antrag §24a'!AL1383&lt;&gt;"",'SlNr für Antrag §24a'!AL1383&amp;K1387,IF(K1387&lt;&gt;"",K1387,IF('SlNr für Antrag §24a'!V1383="X","?","**"))))</f>
        <v>**</v>
      </c>
      <c r="H1387" s="131"/>
      <c r="I1387" s="124"/>
      <c r="J1387" s="118">
        <f>'SlNr für Antrag §24a'!AM1383</f>
        <v>0</v>
      </c>
      <c r="K1387" s="121"/>
      <c r="L1387" s="121" t="str">
        <f>'SlNr für Antrag §24a'!AT1383</f>
        <v>Ja</v>
      </c>
      <c r="M1387" s="161" t="str">
        <f>'SlNr für Antrag §24a'!AV1383</f>
        <v>-</v>
      </c>
      <c r="N1387" s="157" t="str">
        <f>IF('SlNr für Antrag §24a'!AU1383&gt;0,"Wird auto. genehmigt!","")</f>
        <v/>
      </c>
      <c r="P1387" s="96" t="str">
        <f>'SlNr für Antrag §24a'!AP1383</f>
        <v/>
      </c>
      <c r="R1387" s="143"/>
      <c r="S1387" s="143"/>
      <c r="T1387" s="143"/>
      <c r="U1387" s="143"/>
      <c r="V1387" s="143"/>
      <c r="W1387" s="143"/>
      <c r="X1387" s="143"/>
      <c r="Y1387" s="143"/>
      <c r="Z1387" s="143"/>
      <c r="AA1387" s="143"/>
    </row>
    <row r="1388" spans="1:27" x14ac:dyDescent="0.25">
      <c r="A1388" s="70">
        <f>'SlNr für Antrag §24a'!B1384</f>
        <v>59102</v>
      </c>
      <c r="B1388" s="70" t="str">
        <f>'SlNr für Antrag §24a'!C1384</f>
        <v/>
      </c>
      <c r="C1388" s="70" t="str">
        <f>IF('SlNr für Antrag §24a'!D1384&lt;&gt;"",'SlNr für Antrag §24a'!D1384,"")</f>
        <v>gn</v>
      </c>
      <c r="D1388" s="70" t="str">
        <f>'SlNr für Antrag §24a'!H1384</f>
        <v>Sprengstoff- und Munitionsabfälle</v>
      </c>
      <c r="E1388" s="70" t="str">
        <f>'SlNr für Antrag §24a'!I1384</f>
        <v xml:space="preserve"> </v>
      </c>
      <c r="F1388" s="69" t="str">
        <f>IF(AND('SlNr für Antrag §24a'!S1384="x",'SlNr für Antrag §24a'!T1384="x"),'SlNr für Antrag §24a'!U1384,IF('SlNr für Antrag §24a'!S1384="x","--",IF('SlNr für Antrag §24a'!T1384="x",'SlNr für Antrag §24a'!U1384,"**")))</f>
        <v>**</v>
      </c>
      <c r="G1388" s="69" t="str">
        <f>(IF('SlNr für Antrag §24a'!AL1384&lt;&gt;"",'SlNr für Antrag §24a'!AL1384&amp;K1388,IF(K1388&lt;&gt;"",K1388,IF('SlNr für Antrag §24a'!V1384="X","?","**"))))</f>
        <v>**</v>
      </c>
      <c r="H1388" s="131"/>
      <c r="I1388" s="124"/>
      <c r="J1388" s="118">
        <f>'SlNr für Antrag §24a'!AM1384</f>
        <v>0</v>
      </c>
      <c r="K1388" s="121"/>
      <c r="L1388" s="121" t="str">
        <f>'SlNr für Antrag §24a'!AT1384</f>
        <v>Ja</v>
      </c>
      <c r="M1388" s="161" t="str">
        <f>'SlNr für Antrag §24a'!AV1384</f>
        <v>-</v>
      </c>
      <c r="N1388" s="157" t="str">
        <f>IF('SlNr für Antrag §24a'!AU1384&gt;0,"Wird auto. genehmigt!","")</f>
        <v/>
      </c>
      <c r="P1388" s="96" t="str">
        <f>'SlNr für Antrag §24a'!AP1384</f>
        <v/>
      </c>
      <c r="R1388" s="143"/>
      <c r="S1388" s="143"/>
      <c r="T1388" s="143"/>
      <c r="U1388" s="143"/>
      <c r="V1388" s="143"/>
      <c r="W1388" s="143"/>
      <c r="X1388" s="143"/>
      <c r="Y1388" s="143"/>
      <c r="Z1388" s="143"/>
      <c r="AA1388" s="143"/>
    </row>
    <row r="1389" spans="1:27" ht="22.8" x14ac:dyDescent="0.25">
      <c r="A1389" s="70">
        <f>'SlNr für Antrag §24a'!B1385</f>
        <v>59103</v>
      </c>
      <c r="B1389" s="70" t="str">
        <f>'SlNr für Antrag §24a'!C1385</f>
        <v/>
      </c>
      <c r="C1389" s="70" t="str">
        <f>IF('SlNr für Antrag §24a'!D1385&lt;&gt;"",'SlNr für Antrag §24a'!D1385,"")</f>
        <v>g</v>
      </c>
      <c r="D1389" s="70" t="str">
        <f>'SlNr für Antrag §24a'!H1385</f>
        <v>mehrfach nitrierte organische Chemikalien</v>
      </c>
      <c r="E1389" s="70" t="str">
        <f>'SlNr für Antrag §24a'!I1385</f>
        <v xml:space="preserve"> </v>
      </c>
      <c r="F1389" s="69" t="str">
        <f>IF(AND('SlNr für Antrag §24a'!S1385="x",'SlNr für Antrag §24a'!T1385="x"),'SlNr für Antrag §24a'!U1385,IF('SlNr für Antrag §24a'!S1385="x","--",IF('SlNr für Antrag §24a'!T1385="x",'SlNr für Antrag §24a'!U1385,"**")))</f>
        <v>**</v>
      </c>
      <c r="G1389" s="69" t="str">
        <f>(IF('SlNr für Antrag §24a'!AL1385&lt;&gt;"",'SlNr für Antrag §24a'!AL1385&amp;K1389,IF(K1389&lt;&gt;"",K1389,IF('SlNr für Antrag §24a'!V1385="X","?","**"))))</f>
        <v>**</v>
      </c>
      <c r="H1389" s="131"/>
      <c r="I1389" s="124"/>
      <c r="J1389" s="118">
        <f>'SlNr für Antrag §24a'!AM1385</f>
        <v>0</v>
      </c>
      <c r="K1389" s="121"/>
      <c r="L1389" s="121" t="str">
        <f>'SlNr für Antrag §24a'!AT1385</f>
        <v>Ja</v>
      </c>
      <c r="M1389" s="161" t="str">
        <f>'SlNr für Antrag §24a'!AV1385</f>
        <v>-</v>
      </c>
      <c r="N1389" s="157" t="str">
        <f>IF('SlNr für Antrag §24a'!AU1385&gt;0,"Wird auto. genehmigt!","")</f>
        <v/>
      </c>
      <c r="P1389" s="96" t="str">
        <f>'SlNr für Antrag §24a'!AP1385</f>
        <v/>
      </c>
      <c r="R1389" s="143"/>
      <c r="S1389" s="143"/>
      <c r="T1389" s="143"/>
      <c r="U1389" s="143"/>
      <c r="V1389" s="143"/>
      <c r="W1389" s="143"/>
      <c r="X1389" s="143"/>
      <c r="Y1389" s="143"/>
      <c r="Z1389" s="143"/>
      <c r="AA1389" s="143"/>
    </row>
    <row r="1390" spans="1:27" ht="45.6" x14ac:dyDescent="0.25">
      <c r="A1390" s="70">
        <f>'SlNr für Antrag §24a'!B1386</f>
        <v>59201</v>
      </c>
      <c r="B1390" s="70" t="str">
        <f>'SlNr für Antrag §24a'!C1386</f>
        <v/>
      </c>
      <c r="C1390" s="70" t="str">
        <f>IF('SlNr für Antrag §24a'!D1386&lt;&gt;"",'SlNr für Antrag §24a'!D1386,"")</f>
        <v>g</v>
      </c>
      <c r="D1390" s="70" t="str">
        <f>'SlNr für Antrag §24a'!H1386</f>
        <v>Reste von festen Bauchemikalien (zB Betonzusatzmittel, Dichtungsmassen, 2-Komponenten-Schäume)</v>
      </c>
      <c r="E1390" s="70" t="str">
        <f>'SlNr für Antrag §24a'!I1386</f>
        <v xml:space="preserve"> </v>
      </c>
      <c r="F1390" s="69" t="str">
        <f>IF(AND('SlNr für Antrag §24a'!S1386="x",'SlNr für Antrag §24a'!T1386="x"),'SlNr für Antrag §24a'!U1386,IF('SlNr für Antrag §24a'!S1386="x","--",IF('SlNr für Antrag §24a'!T1386="x",'SlNr für Antrag §24a'!U1386,"**")))</f>
        <v>**</v>
      </c>
      <c r="G1390" s="69" t="str">
        <f>(IF('SlNr für Antrag §24a'!AL1386&lt;&gt;"",'SlNr für Antrag §24a'!AL1386&amp;K1390,IF(K1390&lt;&gt;"",K1390,IF('SlNr für Antrag §24a'!V1386="X","?","**"))))</f>
        <v>**</v>
      </c>
      <c r="H1390" s="131"/>
      <c r="I1390" s="124"/>
      <c r="J1390" s="118">
        <f>'SlNr für Antrag §24a'!AM1386</f>
        <v>0</v>
      </c>
      <c r="K1390" s="121"/>
      <c r="L1390" s="121" t="str">
        <f>'SlNr für Antrag §24a'!AT1386</f>
        <v>Ja</v>
      </c>
      <c r="M1390" s="161" t="str">
        <f>'SlNr für Antrag §24a'!AV1386</f>
        <v>-</v>
      </c>
      <c r="N1390" s="157" t="str">
        <f>IF('SlNr für Antrag §24a'!AU1386&gt;0,"Wird auto. genehmigt!","")</f>
        <v/>
      </c>
      <c r="P1390" s="96" t="str">
        <f>'SlNr für Antrag §24a'!AP1386</f>
        <v/>
      </c>
      <c r="R1390" s="143"/>
      <c r="S1390" s="143"/>
      <c r="T1390" s="143"/>
      <c r="U1390" s="143"/>
      <c r="V1390" s="143"/>
      <c r="W1390" s="143"/>
      <c r="X1390" s="143"/>
      <c r="Y1390" s="143"/>
      <c r="Z1390" s="143"/>
      <c r="AA1390" s="143"/>
    </row>
    <row r="1391" spans="1:27" ht="22.8" x14ac:dyDescent="0.25">
      <c r="A1391" s="70">
        <f>'SlNr für Antrag §24a'!B1387</f>
        <v>59202</v>
      </c>
      <c r="B1391" s="70" t="str">
        <f>'SlNr für Antrag §24a'!C1387</f>
        <v/>
      </c>
      <c r="C1391" s="70" t="str">
        <f>IF('SlNr für Antrag §24a'!D1387&lt;&gt;"",'SlNr für Antrag §24a'!D1387,"")</f>
        <v>g</v>
      </c>
      <c r="D1391" s="70" t="str">
        <f>'SlNr für Antrag §24a'!H1387</f>
        <v>Reste von flüssigen Bauchemikalien (zB Trennöle)</v>
      </c>
      <c r="E1391" s="70" t="str">
        <f>'SlNr für Antrag §24a'!I1387</f>
        <v xml:space="preserve"> </v>
      </c>
      <c r="F1391" s="69" t="str">
        <f>IF(AND('SlNr für Antrag §24a'!S1387="x",'SlNr für Antrag §24a'!T1387="x"),'SlNr für Antrag §24a'!U1387,IF('SlNr für Antrag §24a'!S1387="x","--",IF('SlNr für Antrag §24a'!T1387="x",'SlNr für Antrag §24a'!U1387,"**")))</f>
        <v>**</v>
      </c>
      <c r="G1391" s="69" t="str">
        <f>(IF('SlNr für Antrag §24a'!AL1387&lt;&gt;"",'SlNr für Antrag §24a'!AL1387&amp;K1391,IF(K1391&lt;&gt;"",K1391,IF('SlNr für Antrag §24a'!V1387="X","?","**"))))</f>
        <v>**</v>
      </c>
      <c r="H1391" s="131"/>
      <c r="I1391" s="124"/>
      <c r="J1391" s="118">
        <f>'SlNr für Antrag §24a'!AM1387</f>
        <v>0</v>
      </c>
      <c r="K1391" s="121"/>
      <c r="L1391" s="121" t="str">
        <f>'SlNr für Antrag §24a'!AT1387</f>
        <v>Ja</v>
      </c>
      <c r="M1391" s="161" t="str">
        <f>'SlNr für Antrag §24a'!AV1387</f>
        <v>-</v>
      </c>
      <c r="N1391" s="157" t="str">
        <f>IF('SlNr für Antrag §24a'!AU1387&gt;0,"Wird auto. genehmigt!","")</f>
        <v/>
      </c>
      <c r="P1391" s="96" t="str">
        <f>'SlNr für Antrag §24a'!AP1387</f>
        <v/>
      </c>
      <c r="R1391" s="143"/>
      <c r="S1391" s="143"/>
      <c r="T1391" s="143"/>
      <c r="U1391" s="143"/>
      <c r="V1391" s="143"/>
      <c r="W1391" s="143"/>
      <c r="X1391" s="143"/>
      <c r="Y1391" s="143"/>
      <c r="Z1391" s="143"/>
      <c r="AA1391" s="143"/>
    </row>
    <row r="1392" spans="1:27" ht="22.8" x14ac:dyDescent="0.25">
      <c r="A1392" s="70">
        <f>'SlNr für Antrag §24a'!B1388</f>
        <v>59305</v>
      </c>
      <c r="B1392" s="70" t="str">
        <f>'SlNr für Antrag §24a'!C1388</f>
        <v/>
      </c>
      <c r="C1392" s="70" t="str">
        <f>IF('SlNr für Antrag §24a'!D1388&lt;&gt;"",'SlNr für Antrag §24a'!D1388,"")</f>
        <v>g</v>
      </c>
      <c r="D1392" s="70" t="str">
        <f>'SlNr für Antrag §24a'!H1388</f>
        <v>unsortierte oder gefährliche Laborabfälle und Chemikalienreste</v>
      </c>
      <c r="E1392" s="70" t="str">
        <f>'SlNr für Antrag §24a'!I1388</f>
        <v xml:space="preserve"> </v>
      </c>
      <c r="F1392" s="69" t="str">
        <f>IF(AND('SlNr für Antrag §24a'!S1388="x",'SlNr für Antrag §24a'!T1388="x"),'SlNr für Antrag §24a'!U1388,IF('SlNr für Antrag §24a'!S1388="x","--",IF('SlNr für Antrag §24a'!T1388="x",'SlNr für Antrag §24a'!U1388,"**")))</f>
        <v>**</v>
      </c>
      <c r="G1392" s="69" t="str">
        <f>(IF('SlNr für Antrag §24a'!AL1388&lt;&gt;"",'SlNr für Antrag §24a'!AL1388&amp;K1392,IF(K1392&lt;&gt;"",K1392,IF('SlNr für Antrag §24a'!V1388="X","?","**"))))</f>
        <v>**</v>
      </c>
      <c r="H1392" s="131"/>
      <c r="I1392" s="124"/>
      <c r="J1392" s="118">
        <f>'SlNr für Antrag §24a'!AM1388</f>
        <v>0</v>
      </c>
      <c r="K1392" s="121"/>
      <c r="L1392" s="121" t="str">
        <f>'SlNr für Antrag §24a'!AT1388</f>
        <v>Ja</v>
      </c>
      <c r="M1392" s="161" t="str">
        <f>'SlNr für Antrag §24a'!AV1388</f>
        <v>-</v>
      </c>
      <c r="N1392" s="157" t="str">
        <f>IF('SlNr für Antrag §24a'!AU1388&gt;0,"Wird auto. genehmigt!","")</f>
        <v/>
      </c>
      <c r="P1392" s="96" t="str">
        <f>'SlNr für Antrag §24a'!AP1388</f>
        <v/>
      </c>
      <c r="R1392" s="143"/>
      <c r="S1392" s="143"/>
      <c r="T1392" s="143"/>
      <c r="U1392" s="143"/>
      <c r="V1392" s="143"/>
      <c r="W1392" s="143"/>
      <c r="X1392" s="143"/>
      <c r="Y1392" s="143"/>
      <c r="Z1392" s="143"/>
      <c r="AA1392" s="143"/>
    </row>
    <row r="1393" spans="1:27" ht="22.8" x14ac:dyDescent="0.25">
      <c r="A1393" s="70">
        <f>'SlNr für Antrag §24a'!B1389</f>
        <v>59306</v>
      </c>
      <c r="B1393" s="70" t="str">
        <f>'SlNr für Antrag §24a'!C1389</f>
        <v/>
      </c>
      <c r="C1393" s="70" t="str">
        <f>IF('SlNr für Antrag §24a'!D1389&lt;&gt;"",'SlNr für Antrag §24a'!D1389,"")</f>
        <v/>
      </c>
      <c r="D1393" s="70" t="str">
        <f>'SlNr für Antrag §24a'!H1389</f>
        <v>sortierte, nicht gefährliche Laborabfälle und Chemikalienreste</v>
      </c>
      <c r="E1393" s="70" t="str">
        <f>'SlNr für Antrag §24a'!I1389</f>
        <v xml:space="preserve"> </v>
      </c>
      <c r="F1393" s="69" t="str">
        <f>IF(AND('SlNr für Antrag §24a'!S1389="x",'SlNr für Antrag §24a'!T1389="x"),'SlNr für Antrag §24a'!U1389,IF('SlNr für Antrag §24a'!S1389="x","--",IF('SlNr für Antrag §24a'!T1389="x",'SlNr für Antrag §24a'!U1389,"**")))</f>
        <v>**</v>
      </c>
      <c r="G1393" s="69" t="str">
        <f>(IF('SlNr für Antrag §24a'!AL1389&lt;&gt;"",'SlNr für Antrag §24a'!AL1389&amp;K1393,IF(K1393&lt;&gt;"",K1393,IF('SlNr für Antrag §24a'!V1389="X","?","**"))))</f>
        <v>**</v>
      </c>
      <c r="H1393" s="131"/>
      <c r="I1393" s="124"/>
      <c r="J1393" s="118">
        <f>'SlNr für Antrag §24a'!AM1389</f>
        <v>0</v>
      </c>
      <c r="K1393" s="121"/>
      <c r="L1393" s="121" t="str">
        <f>'SlNr für Antrag §24a'!AT1389</f>
        <v>Ja</v>
      </c>
      <c r="M1393" s="161" t="str">
        <f>'SlNr für Antrag §24a'!AV1389</f>
        <v>-</v>
      </c>
      <c r="N1393" s="157" t="str">
        <f>IF('SlNr für Antrag §24a'!AU1389&gt;0,"Wird auto. genehmigt!","")</f>
        <v/>
      </c>
      <c r="P1393" s="96" t="str">
        <f>'SlNr für Antrag §24a'!AP1389</f>
        <v/>
      </c>
      <c r="R1393" s="143"/>
      <c r="S1393" s="143"/>
      <c r="T1393" s="143"/>
      <c r="U1393" s="143"/>
      <c r="V1393" s="143"/>
      <c r="W1393" s="143"/>
      <c r="X1393" s="143"/>
      <c r="Y1393" s="143"/>
      <c r="Z1393" s="143"/>
      <c r="AA1393" s="143"/>
    </row>
    <row r="1394" spans="1:27" ht="34.200000000000003" x14ac:dyDescent="0.25">
      <c r="A1394" s="70">
        <f>'SlNr für Antrag §24a'!B1390</f>
        <v>59402</v>
      </c>
      <c r="B1394" s="70" t="str">
        <f>'SlNr für Antrag §24a'!C1390</f>
        <v/>
      </c>
      <c r="C1394" s="70" t="str">
        <f>IF('SlNr für Antrag §24a'!D1390&lt;&gt;"",'SlNr für Antrag §24a'!D1390,"")</f>
        <v/>
      </c>
      <c r="D1394" s="70" t="str">
        <f>'SlNr für Antrag §24a'!H1390</f>
        <v>Tenside und tensidhältige Zubereitungen sowie Rückstände von Wasch- und Reinigungsmitteln</v>
      </c>
      <c r="E1394" s="70" t="str">
        <f>'SlNr für Antrag §24a'!I1390</f>
        <v xml:space="preserve"> </v>
      </c>
      <c r="F1394" s="69" t="str">
        <f>IF(AND('SlNr für Antrag §24a'!S1390="x",'SlNr für Antrag §24a'!T1390="x"),'SlNr für Antrag §24a'!U1390,IF('SlNr für Antrag §24a'!S1390="x","--",IF('SlNr für Antrag §24a'!T1390="x",'SlNr für Antrag §24a'!U1390,"**")))</f>
        <v>--</v>
      </c>
      <c r="G1394" s="69" t="str">
        <f>(IF('SlNr für Antrag §24a'!AL1390&lt;&gt;"",'SlNr für Antrag §24a'!AL1390&amp;K1394,IF(K1394&lt;&gt;"",K1394,IF('SlNr für Antrag §24a'!V1390="X","?","**"))))</f>
        <v>**</v>
      </c>
      <c r="H1394" s="131"/>
      <c r="I1394" s="124"/>
      <c r="J1394" s="118">
        <f>'SlNr für Antrag §24a'!AM1390</f>
        <v>0</v>
      </c>
      <c r="K1394" s="121"/>
      <c r="L1394" s="121" t="str">
        <f>'SlNr für Antrag §24a'!AT1390</f>
        <v>Nein</v>
      </c>
      <c r="M1394" s="161" t="str">
        <f>'SlNr für Antrag §24a'!AV1390</f>
        <v>-</v>
      </c>
      <c r="N1394" s="157" t="str">
        <f>IF('SlNr für Antrag §24a'!AU1390&gt;0,"Wird auto. genehmigt!","")</f>
        <v/>
      </c>
      <c r="P1394" s="96" t="str">
        <f>'SlNr für Antrag §24a'!AP1390</f>
        <v>X</v>
      </c>
      <c r="R1394" s="143"/>
      <c r="S1394" s="143"/>
      <c r="T1394" s="143"/>
      <c r="U1394" s="143"/>
      <c r="V1394" s="143"/>
      <c r="W1394" s="143"/>
      <c r="X1394" s="143"/>
      <c r="Y1394" s="143"/>
      <c r="Z1394" s="143"/>
      <c r="AA1394" s="143"/>
    </row>
    <row r="1395" spans="1:27" ht="45.6" x14ac:dyDescent="0.25">
      <c r="A1395" s="70">
        <f>'SlNr für Antrag §24a'!B1391</f>
        <v>59405</v>
      </c>
      <c r="B1395" s="70" t="str">
        <f>'SlNr für Antrag §24a'!C1391</f>
        <v/>
      </c>
      <c r="C1395" s="70" t="str">
        <f>IF('SlNr für Antrag §24a'!D1391&lt;&gt;"",'SlNr für Antrag §24a'!D1391,"")</f>
        <v>g</v>
      </c>
      <c r="D1395" s="70" t="str">
        <f>'SlNr für Antrag §24a'!H1391</f>
        <v>Tenside sowie Wasch- und Reinigungsmittel, die chemikalienrechtlich als gefährlich eingestuft sind</v>
      </c>
      <c r="E1395" s="70" t="str">
        <f>'SlNr für Antrag §24a'!I1391</f>
        <v xml:space="preserve"> </v>
      </c>
      <c r="F1395" s="69" t="str">
        <f>IF(AND('SlNr für Antrag §24a'!S1391="x",'SlNr für Antrag §24a'!T1391="x"),'SlNr für Antrag §24a'!U1391,IF('SlNr für Antrag §24a'!S1391="x","--",IF('SlNr für Antrag §24a'!T1391="x",'SlNr für Antrag §24a'!U1391,"**")))</f>
        <v>**</v>
      </c>
      <c r="G1395" s="69" t="str">
        <f>(IF('SlNr für Antrag §24a'!AL1391&lt;&gt;"",'SlNr für Antrag §24a'!AL1391&amp;K1395,IF(K1395&lt;&gt;"",K1395,IF('SlNr für Antrag §24a'!V1391="X","?","**"))))</f>
        <v>**</v>
      </c>
      <c r="H1395" s="131"/>
      <c r="I1395" s="124"/>
      <c r="J1395" s="118">
        <f>'SlNr für Antrag §24a'!AM1391</f>
        <v>0</v>
      </c>
      <c r="K1395" s="121"/>
      <c r="L1395" s="121" t="str">
        <f>'SlNr für Antrag §24a'!AT1391</f>
        <v>Ja</v>
      </c>
      <c r="M1395" s="161" t="str">
        <f>'SlNr für Antrag §24a'!AV1391</f>
        <v>-</v>
      </c>
      <c r="N1395" s="157" t="str">
        <f>IF('SlNr für Antrag §24a'!AU1391&gt;0,"Wird auto. genehmigt!","")</f>
        <v/>
      </c>
      <c r="P1395" s="96" t="str">
        <f>'SlNr für Antrag §24a'!AP1391</f>
        <v/>
      </c>
      <c r="R1395" s="143"/>
      <c r="S1395" s="143"/>
      <c r="T1395" s="143"/>
      <c r="U1395" s="143"/>
      <c r="V1395" s="143"/>
      <c r="W1395" s="143"/>
      <c r="X1395" s="143"/>
      <c r="Y1395" s="143"/>
      <c r="Z1395" s="143"/>
      <c r="AA1395" s="143"/>
    </row>
    <row r="1396" spans="1:27" x14ac:dyDescent="0.25">
      <c r="A1396" s="70">
        <f>'SlNr für Antrag §24a'!B1392</f>
        <v>59507</v>
      </c>
      <c r="B1396" s="70" t="str">
        <f>'SlNr für Antrag §24a'!C1392</f>
        <v/>
      </c>
      <c r="C1396" s="70" t="str">
        <f>IF('SlNr für Antrag §24a'!D1392&lt;&gt;"",'SlNr für Antrag §24a'!D1392,"")</f>
        <v>g</v>
      </c>
      <c r="D1396" s="70" t="str">
        <f>'SlNr für Antrag §24a'!H1392</f>
        <v>Katalysatoren und Kontaktmassen</v>
      </c>
      <c r="E1396" s="70" t="str">
        <f>'SlNr für Antrag §24a'!I1392</f>
        <v xml:space="preserve"> </v>
      </c>
      <c r="F1396" s="69" t="str">
        <f>IF(AND('SlNr für Antrag §24a'!S1392="x",'SlNr für Antrag §24a'!T1392="x"),'SlNr für Antrag §24a'!U1392,IF('SlNr für Antrag §24a'!S1392="x","--",IF('SlNr für Antrag §24a'!T1392="x",'SlNr für Antrag §24a'!U1392,"**")))</f>
        <v>**</v>
      </c>
      <c r="G1396" s="69" t="str">
        <f>(IF('SlNr für Antrag §24a'!AL1392&lt;&gt;"",'SlNr für Antrag §24a'!AL1392&amp;K1396,IF(K1396&lt;&gt;"",K1396,IF('SlNr für Antrag §24a'!V1392="X","?","**"))))</f>
        <v>**</v>
      </c>
      <c r="H1396" s="131"/>
      <c r="I1396" s="124"/>
      <c r="J1396" s="118">
        <f>'SlNr für Antrag §24a'!AM1392</f>
        <v>0</v>
      </c>
      <c r="K1396" s="121"/>
      <c r="L1396" s="121" t="str">
        <f>'SlNr für Antrag §24a'!AT1392</f>
        <v>Ja</v>
      </c>
      <c r="M1396" s="161" t="str">
        <f>'SlNr für Antrag §24a'!AV1392</f>
        <v>-</v>
      </c>
      <c r="N1396" s="157" t="str">
        <f>IF('SlNr für Antrag §24a'!AU1392&gt;0,"Wird auto. genehmigt!","")</f>
        <v/>
      </c>
      <c r="P1396" s="96" t="str">
        <f>'SlNr für Antrag §24a'!AP1392</f>
        <v/>
      </c>
      <c r="R1396" s="143"/>
      <c r="S1396" s="143"/>
      <c r="T1396" s="143"/>
      <c r="U1396" s="143"/>
      <c r="V1396" s="143"/>
      <c r="W1396" s="143"/>
      <c r="X1396" s="143"/>
      <c r="Y1396" s="143"/>
      <c r="Z1396" s="143"/>
      <c r="AA1396" s="143"/>
    </row>
    <row r="1397" spans="1:27" x14ac:dyDescent="0.25">
      <c r="A1397" s="70">
        <f>'SlNr für Antrag §24a'!B1393</f>
        <v>59507</v>
      </c>
      <c r="B1397" s="70" t="str">
        <f>'SlNr für Antrag §24a'!C1393</f>
        <v>88</v>
      </c>
      <c r="C1397" s="70" t="str">
        <f>IF('SlNr für Antrag §24a'!D1393&lt;&gt;"",'SlNr für Antrag §24a'!D1393,"")</f>
        <v/>
      </c>
      <c r="D1397" s="70" t="str">
        <f>'SlNr für Antrag §24a'!H1393</f>
        <v>Katalysatoren und Kontaktmassen</v>
      </c>
      <c r="E1397" s="70" t="str">
        <f>'SlNr für Antrag §24a'!I1393</f>
        <v>ausgestuft</v>
      </c>
      <c r="F1397" s="69" t="str">
        <f>IF(AND('SlNr für Antrag §24a'!S1393="x",'SlNr für Antrag §24a'!T1393="x"),'SlNr für Antrag §24a'!U1393,IF('SlNr für Antrag §24a'!S1393="x","--",IF('SlNr für Antrag §24a'!T1393="x",'SlNr für Antrag §24a'!U1393,"**")))</f>
        <v>**</v>
      </c>
      <c r="G1397" s="69" t="str">
        <f>(IF('SlNr für Antrag §24a'!AL1393&lt;&gt;"",'SlNr für Antrag §24a'!AL1393&amp;K1397,IF(K1397&lt;&gt;"",K1397,IF('SlNr für Antrag §24a'!V1393="X","?","**"))))</f>
        <v>**</v>
      </c>
      <c r="H1397" s="131"/>
      <c r="I1397" s="124"/>
      <c r="J1397" s="118">
        <f>'SlNr für Antrag §24a'!AM1393</f>
        <v>0</v>
      </c>
      <c r="K1397" s="121"/>
      <c r="L1397" s="121" t="str">
        <f>'SlNr für Antrag §24a'!AT1393</f>
        <v>Ja</v>
      </c>
      <c r="M1397" s="161" t="str">
        <f>'SlNr für Antrag §24a'!AV1393</f>
        <v>-</v>
      </c>
      <c r="N1397" s="157" t="str">
        <f>IF('SlNr für Antrag §24a'!AU1393&gt;0,"Wird auto. genehmigt!","")</f>
        <v/>
      </c>
      <c r="P1397" s="96" t="str">
        <f>'SlNr für Antrag §24a'!AP1393</f>
        <v/>
      </c>
      <c r="R1397" s="143"/>
      <c r="S1397" s="143"/>
      <c r="T1397" s="143"/>
      <c r="U1397" s="143"/>
      <c r="V1397" s="143"/>
      <c r="W1397" s="143"/>
      <c r="X1397" s="143"/>
      <c r="Y1397" s="143"/>
      <c r="Z1397" s="143"/>
      <c r="AA1397" s="143"/>
    </row>
    <row r="1398" spans="1:27" ht="22.8" x14ac:dyDescent="0.25">
      <c r="A1398" s="70">
        <f>'SlNr für Antrag §24a'!B1394</f>
        <v>59507</v>
      </c>
      <c r="B1398" s="70" t="str">
        <f>'SlNr für Antrag §24a'!C1394</f>
        <v>91</v>
      </c>
      <c r="C1398" s="70" t="str">
        <f>IF('SlNr für Antrag §24a'!D1394&lt;&gt;"",'SlNr für Antrag §24a'!D1394,"")</f>
        <v>g</v>
      </c>
      <c r="D1398" s="70" t="str">
        <f>'SlNr für Antrag §24a'!H1394</f>
        <v>Katalysatoren und Kontaktmassen</v>
      </c>
      <c r="E1398" s="70" t="str">
        <f>'SlNr für Antrag §24a'!I1394</f>
        <v>verfestigt, immobilisiert oder stabilisiert</v>
      </c>
      <c r="F1398" s="69" t="str">
        <f>IF(AND('SlNr für Antrag §24a'!S1394="x",'SlNr für Antrag §24a'!T1394="x"),'SlNr für Antrag §24a'!U1394,IF('SlNr für Antrag §24a'!S1394="x","--",IF('SlNr für Antrag §24a'!T1394="x",'SlNr für Antrag §24a'!U1394,"**")))</f>
        <v>**</v>
      </c>
      <c r="G1398" s="69" t="str">
        <f>(IF('SlNr für Antrag §24a'!AL1394&lt;&gt;"",'SlNr für Antrag §24a'!AL1394&amp;K1398,IF(K1398&lt;&gt;"",K1398,IF('SlNr für Antrag §24a'!V1394="X","?","**"))))</f>
        <v>**</v>
      </c>
      <c r="H1398" s="131"/>
      <c r="I1398" s="124"/>
      <c r="J1398" s="118">
        <f>'SlNr für Antrag §24a'!AM1394</f>
        <v>0</v>
      </c>
      <c r="K1398" s="121"/>
      <c r="L1398" s="121" t="str">
        <f>'SlNr für Antrag §24a'!AT1394</f>
        <v>Ja</v>
      </c>
      <c r="M1398" s="161" t="str">
        <f>'SlNr für Antrag §24a'!AV1394</f>
        <v>-</v>
      </c>
      <c r="N1398" s="157" t="str">
        <f>IF('SlNr für Antrag §24a'!AU1394&gt;0,"Wird auto. genehmigt!","")</f>
        <v/>
      </c>
      <c r="P1398" s="96" t="str">
        <f>'SlNr für Antrag §24a'!AP1394</f>
        <v/>
      </c>
      <c r="R1398" s="143"/>
      <c r="S1398" s="143"/>
      <c r="T1398" s="143"/>
      <c r="U1398" s="143"/>
      <c r="V1398" s="143"/>
      <c r="W1398" s="143"/>
      <c r="X1398" s="143"/>
      <c r="Y1398" s="143"/>
      <c r="Z1398" s="143"/>
      <c r="AA1398" s="143"/>
    </row>
    <row r="1399" spans="1:27" x14ac:dyDescent="0.25">
      <c r="A1399" s="70">
        <f>'SlNr für Antrag §24a'!B1395</f>
        <v>59801</v>
      </c>
      <c r="B1399" s="70" t="str">
        <f>'SlNr für Antrag §24a'!C1395</f>
        <v/>
      </c>
      <c r="C1399" s="70" t="str">
        <f>IF('SlNr für Antrag §24a'!D1395&lt;&gt;"",'SlNr für Antrag §24a'!D1395,"")</f>
        <v>g</v>
      </c>
      <c r="D1399" s="70" t="str">
        <f>'SlNr für Antrag §24a'!H1395</f>
        <v>Gase in Patronen</v>
      </c>
      <c r="E1399" s="70" t="str">
        <f>'SlNr für Antrag §24a'!I1395</f>
        <v xml:space="preserve"> </v>
      </c>
      <c r="F1399" s="69" t="str">
        <f>IF(AND('SlNr für Antrag §24a'!S1395="x",'SlNr für Antrag §24a'!T1395="x"),'SlNr für Antrag §24a'!U1395,IF('SlNr für Antrag §24a'!S1395="x","--",IF('SlNr für Antrag §24a'!T1395="x",'SlNr für Antrag §24a'!U1395,"**")))</f>
        <v>**</v>
      </c>
      <c r="G1399" s="69" t="str">
        <f>(IF('SlNr für Antrag §24a'!AL1395&lt;&gt;"",'SlNr für Antrag §24a'!AL1395&amp;K1399,IF(K1399&lt;&gt;"",K1399,IF('SlNr für Antrag §24a'!V1395="X","?","**"))))</f>
        <v>**</v>
      </c>
      <c r="H1399" s="131"/>
      <c r="I1399" s="124"/>
      <c r="J1399" s="118">
        <f>'SlNr für Antrag §24a'!AM1395</f>
        <v>0</v>
      </c>
      <c r="K1399" s="121"/>
      <c r="L1399" s="121" t="str">
        <f>'SlNr für Antrag §24a'!AT1395</f>
        <v>Ja</v>
      </c>
      <c r="M1399" s="161" t="str">
        <f>'SlNr für Antrag §24a'!AV1395</f>
        <v>-</v>
      </c>
      <c r="N1399" s="157" t="str">
        <f>IF('SlNr für Antrag §24a'!AU1395&gt;0,"Wird auto. genehmigt!","")</f>
        <v/>
      </c>
      <c r="P1399" s="96" t="str">
        <f>'SlNr für Antrag §24a'!AP1395</f>
        <v/>
      </c>
      <c r="R1399" s="143"/>
      <c r="S1399" s="143"/>
      <c r="T1399" s="143"/>
      <c r="U1399" s="143"/>
      <c r="V1399" s="143"/>
      <c r="W1399" s="143"/>
      <c r="X1399" s="143"/>
      <c r="Y1399" s="143"/>
      <c r="Z1399" s="143"/>
      <c r="AA1399" s="143"/>
    </row>
    <row r="1400" spans="1:27" x14ac:dyDescent="0.25">
      <c r="A1400" s="70">
        <f>'SlNr für Antrag §24a'!B1396</f>
        <v>59801</v>
      </c>
      <c r="B1400" s="70" t="str">
        <f>'SlNr für Antrag §24a'!C1396</f>
        <v>88</v>
      </c>
      <c r="C1400" s="70" t="str">
        <f>IF('SlNr für Antrag §24a'!D1396&lt;&gt;"",'SlNr für Antrag §24a'!D1396,"")</f>
        <v/>
      </c>
      <c r="D1400" s="70" t="str">
        <f>'SlNr für Antrag §24a'!H1396</f>
        <v>Gase in Patronen</v>
      </c>
      <c r="E1400" s="70" t="str">
        <f>'SlNr für Antrag §24a'!I1396</f>
        <v>ausgestuft</v>
      </c>
      <c r="F1400" s="69" t="str">
        <f>IF(AND('SlNr für Antrag §24a'!S1396="x",'SlNr für Antrag §24a'!T1396="x"),'SlNr für Antrag §24a'!U1396,IF('SlNr für Antrag §24a'!S1396="x","--",IF('SlNr für Antrag §24a'!T1396="x",'SlNr für Antrag §24a'!U1396,"**")))</f>
        <v>**</v>
      </c>
      <c r="G1400" s="69" t="str">
        <f>(IF('SlNr für Antrag §24a'!AL1396&lt;&gt;"",'SlNr für Antrag §24a'!AL1396&amp;K1400,IF(K1400&lt;&gt;"",K1400,IF('SlNr für Antrag §24a'!V1396="X","?","**"))))</f>
        <v>**</v>
      </c>
      <c r="H1400" s="131"/>
      <c r="I1400" s="124"/>
      <c r="J1400" s="118">
        <f>'SlNr für Antrag §24a'!AM1396</f>
        <v>0</v>
      </c>
      <c r="K1400" s="121"/>
      <c r="L1400" s="121" t="str">
        <f>'SlNr für Antrag §24a'!AT1396</f>
        <v>Ja</v>
      </c>
      <c r="M1400" s="161" t="str">
        <f>'SlNr für Antrag §24a'!AV1396</f>
        <v>-</v>
      </c>
      <c r="N1400" s="157" t="str">
        <f>IF('SlNr für Antrag §24a'!AU1396&gt;0,"Wird auto. genehmigt!","")</f>
        <v/>
      </c>
      <c r="P1400" s="96" t="str">
        <f>'SlNr für Antrag §24a'!AP1396</f>
        <v/>
      </c>
      <c r="R1400" s="143"/>
      <c r="S1400" s="143"/>
      <c r="T1400" s="143"/>
      <c r="U1400" s="143"/>
      <c r="V1400" s="143"/>
      <c r="W1400" s="143"/>
      <c r="X1400" s="143"/>
      <c r="Y1400" s="143"/>
      <c r="Z1400" s="143"/>
      <c r="AA1400" s="143"/>
    </row>
    <row r="1401" spans="1:27" ht="22.8" x14ac:dyDescent="0.25">
      <c r="A1401" s="70">
        <f>'SlNr für Antrag §24a'!B1397</f>
        <v>59802</v>
      </c>
      <c r="B1401" s="70" t="str">
        <f>'SlNr für Antrag §24a'!C1397</f>
        <v/>
      </c>
      <c r="C1401" s="70" t="str">
        <f>IF('SlNr für Antrag §24a'!D1397&lt;&gt;"",'SlNr für Antrag §24a'!D1397,"")</f>
        <v/>
      </c>
      <c r="D1401" s="70" t="str">
        <f>'SlNr für Antrag §24a'!H1397</f>
        <v>Gase in Stahldruckflaschen ohne gefahrenrelevante Eigenschaften</v>
      </c>
      <c r="E1401" s="70" t="str">
        <f>'SlNr für Antrag §24a'!I1397</f>
        <v xml:space="preserve"> </v>
      </c>
      <c r="F1401" s="69" t="str">
        <f>IF(AND('SlNr für Antrag §24a'!S1397="x",'SlNr für Antrag §24a'!T1397="x"),'SlNr für Antrag §24a'!U1397,IF('SlNr für Antrag §24a'!S1397="x","--",IF('SlNr für Antrag §24a'!T1397="x",'SlNr für Antrag §24a'!U1397,"**")))</f>
        <v>--</v>
      </c>
      <c r="G1401" s="69" t="str">
        <f>(IF('SlNr für Antrag §24a'!AL1397&lt;&gt;"",'SlNr für Antrag §24a'!AL1397&amp;K1401,IF(K1401&lt;&gt;"",K1401,IF('SlNr für Antrag §24a'!V1397="X","?","**"))))</f>
        <v>**</v>
      </c>
      <c r="H1401" s="131"/>
      <c r="I1401" s="124"/>
      <c r="J1401" s="118">
        <f>'SlNr für Antrag §24a'!AM1397</f>
        <v>0</v>
      </c>
      <c r="K1401" s="121"/>
      <c r="L1401" s="121" t="str">
        <f>'SlNr für Antrag §24a'!AT1397</f>
        <v>Nein</v>
      </c>
      <c r="M1401" s="161" t="str">
        <f>'SlNr für Antrag §24a'!AV1397</f>
        <v>-</v>
      </c>
      <c r="N1401" s="157" t="str">
        <f>IF('SlNr für Antrag §24a'!AU1397&gt;0,"Wird auto. genehmigt!","")</f>
        <v/>
      </c>
      <c r="P1401" s="96" t="str">
        <f>'SlNr für Antrag §24a'!AP1397</f>
        <v>X</v>
      </c>
      <c r="R1401" s="143"/>
      <c r="S1401" s="143"/>
      <c r="T1401" s="143"/>
      <c r="U1401" s="143"/>
      <c r="V1401" s="143"/>
      <c r="W1401" s="143"/>
      <c r="X1401" s="143"/>
      <c r="Y1401" s="143"/>
      <c r="Z1401" s="143"/>
      <c r="AA1401" s="143"/>
    </row>
    <row r="1402" spans="1:27" ht="22.8" x14ac:dyDescent="0.25">
      <c r="A1402" s="70">
        <f>'SlNr für Antrag §24a'!B1398</f>
        <v>59803</v>
      </c>
      <c r="B1402" s="70" t="str">
        <f>'SlNr für Antrag §24a'!C1398</f>
        <v/>
      </c>
      <c r="C1402" s="70" t="str">
        <f>IF('SlNr für Antrag §24a'!D1398&lt;&gt;"",'SlNr für Antrag §24a'!D1398,"")</f>
        <v>g</v>
      </c>
      <c r="D1402" s="70" t="str">
        <f>'SlNr für Antrag §24a'!H1398</f>
        <v>Druckgaspackungen (Spraydosen) mit Restinhalten</v>
      </c>
      <c r="E1402" s="70" t="str">
        <f>'SlNr für Antrag §24a'!I1398</f>
        <v xml:space="preserve"> </v>
      </c>
      <c r="F1402" s="69" t="str">
        <f>IF(AND('SlNr für Antrag §24a'!S1398="x",'SlNr für Antrag §24a'!T1398="x"),'SlNr für Antrag §24a'!U1398,IF('SlNr für Antrag §24a'!S1398="x","--",IF('SlNr für Antrag §24a'!T1398="x",'SlNr für Antrag §24a'!U1398,"**")))</f>
        <v>**</v>
      </c>
      <c r="G1402" s="69" t="str">
        <f>(IF('SlNr für Antrag §24a'!AL1398&lt;&gt;"",'SlNr für Antrag §24a'!AL1398&amp;K1402,IF(K1402&lt;&gt;"",K1402,IF('SlNr für Antrag §24a'!V1398="X","?","**"))))</f>
        <v>**</v>
      </c>
      <c r="H1402" s="131"/>
      <c r="I1402" s="124"/>
      <c r="J1402" s="118">
        <f>'SlNr für Antrag §24a'!AM1398</f>
        <v>0</v>
      </c>
      <c r="K1402" s="121"/>
      <c r="L1402" s="121" t="str">
        <f>'SlNr für Antrag §24a'!AT1398</f>
        <v>Ja</v>
      </c>
      <c r="M1402" s="161" t="str">
        <f>'SlNr für Antrag §24a'!AV1398</f>
        <v>-</v>
      </c>
      <c r="N1402" s="157" t="str">
        <f>IF('SlNr für Antrag §24a'!AU1398&gt;0,"Wird auto. genehmigt!","")</f>
        <v/>
      </c>
      <c r="P1402" s="96" t="str">
        <f>'SlNr für Antrag §24a'!AP1398</f>
        <v/>
      </c>
      <c r="R1402" s="143"/>
      <c r="S1402" s="143"/>
      <c r="T1402" s="143"/>
      <c r="U1402" s="143"/>
      <c r="V1402" s="143"/>
      <c r="W1402" s="143"/>
      <c r="X1402" s="143"/>
      <c r="Y1402" s="143"/>
      <c r="Z1402" s="143"/>
      <c r="AA1402" s="143"/>
    </row>
    <row r="1403" spans="1:27" ht="22.8" x14ac:dyDescent="0.25">
      <c r="A1403" s="70">
        <f>'SlNr für Antrag §24a'!B1399</f>
        <v>59804</v>
      </c>
      <c r="B1403" s="70" t="str">
        <f>'SlNr für Antrag §24a'!C1399</f>
        <v/>
      </c>
      <c r="C1403" s="70" t="str">
        <f>IF('SlNr für Antrag §24a'!D1399&lt;&gt;"",'SlNr für Antrag §24a'!D1399,"")</f>
        <v>g</v>
      </c>
      <c r="D1403" s="70" t="str">
        <f>'SlNr für Antrag §24a'!H1399</f>
        <v>Gase in Stahldruckflaschen, mit gefahrenrelevanten Eigenschaften</v>
      </c>
      <c r="E1403" s="70" t="str">
        <f>'SlNr für Antrag §24a'!I1399</f>
        <v xml:space="preserve"> </v>
      </c>
      <c r="F1403" s="69" t="str">
        <f>IF(AND('SlNr für Antrag §24a'!S1399="x",'SlNr für Antrag §24a'!T1399="x"),'SlNr für Antrag §24a'!U1399,IF('SlNr für Antrag §24a'!S1399="x","--",IF('SlNr für Antrag §24a'!T1399="x",'SlNr für Antrag §24a'!U1399,"**")))</f>
        <v>**</v>
      </c>
      <c r="G1403" s="69" t="str">
        <f>(IF('SlNr für Antrag §24a'!AL1399&lt;&gt;"",'SlNr für Antrag §24a'!AL1399&amp;K1403,IF(K1403&lt;&gt;"",K1403,IF('SlNr für Antrag §24a'!V1399="X","?","**"))))</f>
        <v>**</v>
      </c>
      <c r="H1403" s="131"/>
      <c r="I1403" s="124"/>
      <c r="J1403" s="118">
        <f>'SlNr für Antrag §24a'!AM1399</f>
        <v>0</v>
      </c>
      <c r="K1403" s="121"/>
      <c r="L1403" s="121" t="str">
        <f>'SlNr für Antrag §24a'!AT1399</f>
        <v>Ja</v>
      </c>
      <c r="M1403" s="161" t="str">
        <f>'SlNr für Antrag §24a'!AV1399</f>
        <v>-</v>
      </c>
      <c r="N1403" s="157" t="str">
        <f>IF('SlNr für Antrag §24a'!AU1399&gt;0,"Wird auto. genehmigt!","")</f>
        <v/>
      </c>
      <c r="P1403" s="96" t="str">
        <f>'SlNr für Antrag §24a'!AP1399</f>
        <v/>
      </c>
      <c r="R1403" s="143"/>
      <c r="S1403" s="143"/>
      <c r="T1403" s="143"/>
      <c r="U1403" s="143"/>
      <c r="V1403" s="143"/>
      <c r="W1403" s="143"/>
      <c r="X1403" s="143"/>
      <c r="Y1403" s="143"/>
      <c r="Z1403" s="143"/>
      <c r="AA1403" s="143"/>
    </row>
    <row r="1404" spans="1:27" ht="22.8" x14ac:dyDescent="0.25">
      <c r="A1404" s="70">
        <f>'SlNr für Antrag §24a'!B1400</f>
        <v>59901</v>
      </c>
      <c r="B1404" s="70" t="str">
        <f>'SlNr für Antrag §24a'!C1400</f>
        <v/>
      </c>
      <c r="C1404" s="70" t="str">
        <f>IF('SlNr für Antrag §24a'!D1400&lt;&gt;"",'SlNr für Antrag §24a'!D1400,"")</f>
        <v>g</v>
      </c>
      <c r="D1404" s="70" t="str">
        <f>'SlNr für Antrag §24a'!H1400</f>
        <v>polychlorierte Biphenyle und Terphenyle (PCB, PCT)</v>
      </c>
      <c r="E1404" s="70" t="str">
        <f>'SlNr für Antrag §24a'!I1400</f>
        <v xml:space="preserve"> </v>
      </c>
      <c r="F1404" s="69" t="str">
        <f>IF(AND('SlNr für Antrag §24a'!S1400="x",'SlNr für Antrag §24a'!T1400="x"),'SlNr für Antrag §24a'!U1400,IF('SlNr für Antrag §24a'!S1400="x","--",IF('SlNr für Antrag §24a'!T1400="x",'SlNr für Antrag §24a'!U1400,"**")))</f>
        <v>**</v>
      </c>
      <c r="G1404" s="69" t="str">
        <f>(IF('SlNr für Antrag §24a'!AL1400&lt;&gt;"",'SlNr für Antrag §24a'!AL1400&amp;K1404,IF(K1404&lt;&gt;"",K1404,IF('SlNr für Antrag §24a'!V1400="X","?","**"))))</f>
        <v>**</v>
      </c>
      <c r="H1404" s="131"/>
      <c r="I1404" s="124"/>
      <c r="J1404" s="118">
        <f>'SlNr für Antrag §24a'!AM1400</f>
        <v>0</v>
      </c>
      <c r="K1404" s="121"/>
      <c r="L1404" s="121" t="str">
        <f>'SlNr für Antrag §24a'!AT1400</f>
        <v>Ja</v>
      </c>
      <c r="M1404" s="161" t="str">
        <f>'SlNr für Antrag §24a'!AV1400</f>
        <v>-</v>
      </c>
      <c r="N1404" s="157" t="str">
        <f>IF('SlNr für Antrag §24a'!AU1400&gt;0,"Wird auto. genehmigt!","")</f>
        <v/>
      </c>
      <c r="P1404" s="96" t="str">
        <f>'SlNr für Antrag §24a'!AP1400</f>
        <v/>
      </c>
      <c r="R1404" s="143"/>
      <c r="S1404" s="143"/>
      <c r="T1404" s="143"/>
      <c r="U1404" s="143"/>
      <c r="V1404" s="143"/>
      <c r="W1404" s="143"/>
      <c r="X1404" s="143"/>
      <c r="Y1404" s="143"/>
      <c r="Z1404" s="143"/>
      <c r="AA1404" s="143"/>
    </row>
    <row r="1405" spans="1:27" x14ac:dyDescent="0.25">
      <c r="A1405" s="70">
        <f>'SlNr für Antrag §24a'!B1401</f>
        <v>59904</v>
      </c>
      <c r="B1405" s="70" t="str">
        <f>'SlNr für Antrag §24a'!C1401</f>
        <v/>
      </c>
      <c r="C1405" s="70" t="str">
        <f>IF('SlNr für Antrag §24a'!D1401&lt;&gt;"",'SlNr für Antrag §24a'!D1401,"")</f>
        <v>g</v>
      </c>
      <c r="D1405" s="70" t="str">
        <f>'SlNr für Antrag §24a'!H1401</f>
        <v>organische Peroxide</v>
      </c>
      <c r="E1405" s="70" t="str">
        <f>'SlNr für Antrag §24a'!I1401</f>
        <v xml:space="preserve"> </v>
      </c>
      <c r="F1405" s="69" t="str">
        <f>IF(AND('SlNr für Antrag §24a'!S1401="x",'SlNr für Antrag §24a'!T1401="x"),'SlNr für Antrag §24a'!U1401,IF('SlNr für Antrag §24a'!S1401="x","--",IF('SlNr für Antrag §24a'!T1401="x",'SlNr für Antrag §24a'!U1401,"**")))</f>
        <v>**</v>
      </c>
      <c r="G1405" s="69" t="str">
        <f>(IF('SlNr für Antrag §24a'!AL1401&lt;&gt;"",'SlNr für Antrag §24a'!AL1401&amp;K1405,IF(K1405&lt;&gt;"",K1405,IF('SlNr für Antrag §24a'!V1401="X","?","**"))))</f>
        <v>**</v>
      </c>
      <c r="H1405" s="131"/>
      <c r="I1405" s="124"/>
      <c r="J1405" s="118">
        <f>'SlNr für Antrag §24a'!AM1401</f>
        <v>0</v>
      </c>
      <c r="K1405" s="121"/>
      <c r="L1405" s="121" t="str">
        <f>'SlNr für Antrag §24a'!AT1401</f>
        <v>Ja</v>
      </c>
      <c r="M1405" s="161" t="str">
        <f>'SlNr für Antrag §24a'!AV1401</f>
        <v>-</v>
      </c>
      <c r="N1405" s="157" t="str">
        <f>IF('SlNr für Antrag §24a'!AU1401&gt;0,"Wird auto. genehmigt!","")</f>
        <v/>
      </c>
      <c r="P1405" s="96" t="str">
        <f>'SlNr für Antrag §24a'!AP1401</f>
        <v/>
      </c>
      <c r="R1405" s="143"/>
      <c r="S1405" s="143"/>
      <c r="T1405" s="143"/>
      <c r="U1405" s="143"/>
      <c r="V1405" s="143"/>
      <c r="W1405" s="143"/>
      <c r="X1405" s="143"/>
      <c r="Y1405" s="143"/>
      <c r="Z1405" s="143"/>
      <c r="AA1405" s="143"/>
    </row>
    <row r="1406" spans="1:27" ht="22.8" x14ac:dyDescent="0.25">
      <c r="A1406" s="70">
        <f>'SlNr für Antrag §24a'!B1402</f>
        <v>59906</v>
      </c>
      <c r="B1406" s="70" t="str">
        <f>'SlNr für Antrag §24a'!C1402</f>
        <v/>
      </c>
      <c r="C1406" s="70" t="str">
        <f>IF('SlNr für Antrag §24a'!D1402&lt;&gt;"",'SlNr für Antrag §24a'!D1402,"")</f>
        <v/>
      </c>
      <c r="D1406" s="70" t="str">
        <f>'SlNr für Antrag §24a'!H1402</f>
        <v>Industriekehricht, nicht öl- oder chemikalienverunreinigt</v>
      </c>
      <c r="E1406" s="70" t="str">
        <f>'SlNr für Antrag §24a'!I1402</f>
        <v xml:space="preserve"> </v>
      </c>
      <c r="F1406" s="69" t="str">
        <f>IF(AND('SlNr für Antrag §24a'!S1402="x",'SlNr für Antrag §24a'!T1402="x"),'SlNr für Antrag §24a'!U1402,IF('SlNr für Antrag §24a'!S1402="x","--",IF('SlNr für Antrag §24a'!T1402="x",'SlNr für Antrag §24a'!U1402,"**")))</f>
        <v>--</v>
      </c>
      <c r="G1406" s="69" t="str">
        <f>(IF('SlNr für Antrag §24a'!AL1402&lt;&gt;"",'SlNr für Antrag §24a'!AL1402&amp;K1406,IF(K1406&lt;&gt;"",K1406,IF('SlNr für Antrag §24a'!V1402="X","?","**"))))</f>
        <v>**</v>
      </c>
      <c r="H1406" s="131"/>
      <c r="I1406" s="124"/>
      <c r="J1406" s="118">
        <f>'SlNr für Antrag §24a'!AM1402</f>
        <v>0</v>
      </c>
      <c r="K1406" s="121"/>
      <c r="L1406" s="121" t="str">
        <f>'SlNr für Antrag §24a'!AT1402</f>
        <v>Nein</v>
      </c>
      <c r="M1406" s="161" t="str">
        <f>'SlNr für Antrag §24a'!AV1402</f>
        <v>-</v>
      </c>
      <c r="N1406" s="157" t="str">
        <f>IF('SlNr für Antrag §24a'!AU1402&gt;0,"Wird auto. genehmigt!","")</f>
        <v/>
      </c>
      <c r="P1406" s="96" t="str">
        <f>'SlNr für Antrag §24a'!AP1402</f>
        <v>X</v>
      </c>
      <c r="R1406" s="143"/>
      <c r="S1406" s="143"/>
      <c r="T1406" s="143"/>
      <c r="U1406" s="143"/>
      <c r="V1406" s="143"/>
      <c r="W1406" s="143"/>
      <c r="X1406" s="143"/>
      <c r="Y1406" s="143"/>
      <c r="Z1406" s="143"/>
      <c r="AA1406" s="143"/>
    </row>
    <row r="1407" spans="1:27" ht="22.8" x14ac:dyDescent="0.25">
      <c r="A1407" s="70">
        <f>'SlNr für Antrag §24a'!B1403</f>
        <v>59906</v>
      </c>
      <c r="B1407" s="70" t="str">
        <f>'SlNr für Antrag §24a'!C1403</f>
        <v>77</v>
      </c>
      <c r="C1407" s="70" t="str">
        <f>IF('SlNr für Antrag §24a'!D1403&lt;&gt;"",'SlNr für Antrag §24a'!D1403,"")</f>
        <v>g</v>
      </c>
      <c r="D1407" s="70" t="str">
        <f>'SlNr für Antrag §24a'!H1403</f>
        <v>Industriekehricht, nicht öl- oder chemikalienverunreinigt</v>
      </c>
      <c r="E1407" s="70" t="str">
        <f>'SlNr für Antrag §24a'!I1403</f>
        <v>gefährlich kontaminiert</v>
      </c>
      <c r="F1407" s="69" t="str">
        <f>IF(AND('SlNr für Antrag §24a'!S1403="x",'SlNr für Antrag §24a'!T1403="x"),'SlNr für Antrag §24a'!U1403,IF('SlNr für Antrag §24a'!S1403="x","--",IF('SlNr für Antrag §24a'!T1403="x",'SlNr für Antrag §24a'!U1403,"**")))</f>
        <v>**</v>
      </c>
      <c r="G1407" s="69" t="str">
        <f>(IF('SlNr für Antrag §24a'!AL1403&lt;&gt;"",'SlNr für Antrag §24a'!AL1403&amp;K1407,IF(K1407&lt;&gt;"",K1407,IF('SlNr für Antrag §24a'!V1403="X","?","**"))))</f>
        <v>**</v>
      </c>
      <c r="H1407" s="131"/>
      <c r="I1407" s="124"/>
      <c r="J1407" s="118">
        <f>'SlNr für Antrag §24a'!AM1403</f>
        <v>0</v>
      </c>
      <c r="K1407" s="121"/>
      <c r="L1407" s="121" t="str">
        <f>'SlNr für Antrag §24a'!AT1403</f>
        <v>Ja</v>
      </c>
      <c r="M1407" s="161" t="str">
        <f>'SlNr für Antrag §24a'!AV1403</f>
        <v>-</v>
      </c>
      <c r="N1407" s="157" t="str">
        <f>IF('SlNr für Antrag §24a'!AU1403&gt;0,"Wird auto. genehmigt!","")</f>
        <v/>
      </c>
      <c r="P1407" s="96" t="str">
        <f>'SlNr für Antrag §24a'!AP1403</f>
        <v/>
      </c>
      <c r="R1407" s="143"/>
      <c r="S1407" s="143"/>
      <c r="T1407" s="143"/>
      <c r="U1407" s="143"/>
      <c r="V1407" s="143"/>
      <c r="W1407" s="143"/>
      <c r="X1407" s="143"/>
      <c r="Y1407" s="143"/>
      <c r="Z1407" s="143"/>
      <c r="AA1407" s="143"/>
    </row>
    <row r="1408" spans="1:27" x14ac:dyDescent="0.25">
      <c r="A1408" s="70">
        <f>'SlNr für Antrag §24a'!B1404</f>
        <v>71101</v>
      </c>
      <c r="B1408" s="70" t="str">
        <f>'SlNr für Antrag §24a'!C1404</f>
        <v/>
      </c>
      <c r="C1408" s="70" t="str">
        <f>IF('SlNr für Antrag §24a'!D1404&lt;&gt;"",'SlNr für Antrag §24a'!D1404,"")</f>
        <v/>
      </c>
      <c r="D1408" s="70" t="str">
        <f>'SlNr für Antrag §24a'!H1404</f>
        <v>radioaktive Abfälle</v>
      </c>
      <c r="E1408" s="70" t="str">
        <f>'SlNr für Antrag §24a'!I1404</f>
        <v xml:space="preserve"> </v>
      </c>
      <c r="F1408" s="69" t="str">
        <f>IF(AND('SlNr für Antrag §24a'!S1404="x",'SlNr für Antrag §24a'!T1404="x"),'SlNr für Antrag §24a'!U1404,IF('SlNr für Antrag §24a'!S1404="x","--",IF('SlNr für Antrag §24a'!T1404="x",'SlNr für Antrag §24a'!U1404,"**")))</f>
        <v>**</v>
      </c>
      <c r="G1408" s="69" t="str">
        <f>(IF('SlNr für Antrag §24a'!AL1404&lt;&gt;"",'SlNr für Antrag §24a'!AL1404&amp;K1408,IF(K1408&lt;&gt;"",K1408,IF('SlNr für Antrag §24a'!V1404="X","?","**"))))</f>
        <v>**</v>
      </c>
      <c r="H1408" s="131"/>
      <c r="I1408" s="124"/>
      <c r="J1408" s="118">
        <f>'SlNr für Antrag §24a'!AM1404</f>
        <v>0</v>
      </c>
      <c r="K1408" s="121"/>
      <c r="L1408" s="121" t="str">
        <f>'SlNr für Antrag §24a'!AT1404</f>
        <v>Ja</v>
      </c>
      <c r="M1408" s="161" t="str">
        <f>'SlNr für Antrag §24a'!AV1404</f>
        <v>-</v>
      </c>
      <c r="N1408" s="157" t="str">
        <f>IF('SlNr für Antrag §24a'!AU1404&gt;0,"Wird auto. genehmigt!","")</f>
        <v/>
      </c>
      <c r="P1408" s="96" t="str">
        <f>'SlNr für Antrag §24a'!AP1404</f>
        <v/>
      </c>
      <c r="R1408" s="143"/>
      <c r="S1408" s="143"/>
      <c r="T1408" s="143"/>
      <c r="U1408" s="143"/>
      <c r="V1408" s="143"/>
      <c r="W1408" s="143"/>
      <c r="X1408" s="143"/>
      <c r="Y1408" s="143"/>
      <c r="Z1408" s="143"/>
      <c r="AA1408" s="143"/>
    </row>
    <row r="1409" spans="1:27" ht="22.8" x14ac:dyDescent="0.25">
      <c r="A1409" s="70">
        <f>'SlNr für Antrag §24a'!B1405</f>
        <v>91101</v>
      </c>
      <c r="B1409" s="70" t="str">
        <f>'SlNr für Antrag §24a'!C1405</f>
        <v/>
      </c>
      <c r="C1409" s="70" t="str">
        <f>IF('SlNr für Antrag §24a'!D1405&lt;&gt;"",'SlNr für Antrag §24a'!D1405,"")</f>
        <v/>
      </c>
      <c r="D1409" s="70" t="str">
        <f>'SlNr für Antrag §24a'!H1405</f>
        <v>Siedlungsabfälle und ähnliche Gewerbeabfälle</v>
      </c>
      <c r="E1409" s="70" t="str">
        <f>'SlNr für Antrag §24a'!I1405</f>
        <v xml:space="preserve"> </v>
      </c>
      <c r="F1409" s="69" t="str">
        <f>IF(AND('SlNr für Antrag §24a'!S1405="x",'SlNr für Antrag §24a'!T1405="x"),'SlNr für Antrag §24a'!U1405,IF('SlNr für Antrag §24a'!S1405="x","--",IF('SlNr für Antrag §24a'!T1405="x",'SlNr für Antrag §24a'!U1405,"**")))</f>
        <v>--</v>
      </c>
      <c r="G1409" s="69" t="str">
        <f>(IF('SlNr für Antrag §24a'!AL1405&lt;&gt;"",'SlNr für Antrag §24a'!AL1405&amp;K1409,IF(K1409&lt;&gt;"",K1409,IF('SlNr für Antrag §24a'!V1405="X","?","**"))))</f>
        <v>**</v>
      </c>
      <c r="H1409" s="131"/>
      <c r="I1409" s="124"/>
      <c r="J1409" s="118"/>
      <c r="K1409" s="121"/>
      <c r="L1409" s="121" t="str">
        <f>'SlNr für Antrag §24a'!AT1405</f>
        <v>Nein</v>
      </c>
      <c r="M1409" s="161" t="str">
        <f>'SlNr für Antrag §24a'!AV1405</f>
        <v>-</v>
      </c>
      <c r="N1409" s="157" t="str">
        <f>IF('SlNr für Antrag §24a'!AU1405&gt;0,"Wird auto. genehmigt!","")</f>
        <v/>
      </c>
      <c r="P1409" s="96" t="str">
        <f>'SlNr für Antrag §24a'!AP1405</f>
        <v>X</v>
      </c>
      <c r="R1409" s="143"/>
      <c r="S1409" s="143"/>
      <c r="T1409" s="143"/>
      <c r="U1409" s="143"/>
      <c r="V1409" s="143"/>
      <c r="W1409" s="143"/>
      <c r="X1409" s="143"/>
      <c r="Y1409" s="143"/>
      <c r="Z1409" s="143"/>
      <c r="AA1409" s="143"/>
    </row>
    <row r="1410" spans="1:27" ht="22.8" x14ac:dyDescent="0.25">
      <c r="A1410" s="70">
        <f>'SlNr für Antrag §24a'!B1406</f>
        <v>91101</v>
      </c>
      <c r="B1410" s="70" t="str">
        <f>'SlNr für Antrag §24a'!C1406</f>
        <v>77</v>
      </c>
      <c r="C1410" s="70" t="str">
        <f>IF('SlNr für Antrag §24a'!D1406&lt;&gt;"",'SlNr für Antrag §24a'!D1406,"")</f>
        <v>g</v>
      </c>
      <c r="D1410" s="70" t="str">
        <f>'SlNr für Antrag §24a'!H1406</f>
        <v>Siedlungsabfälle und ähnliche Gewerbeabfälle</v>
      </c>
      <c r="E1410" s="70" t="str">
        <f>'SlNr für Antrag §24a'!I1406</f>
        <v>gefährlich kontaminiert</v>
      </c>
      <c r="F1410" s="69" t="str">
        <f>IF(AND('SlNr für Antrag §24a'!S1406="x",'SlNr für Antrag §24a'!T1406="x"),'SlNr für Antrag §24a'!U1406,IF('SlNr für Antrag §24a'!S1406="x","--",IF('SlNr für Antrag §24a'!T1406="x",'SlNr für Antrag §24a'!U1406,"**")))</f>
        <v>**</v>
      </c>
      <c r="G1410" s="69" t="str">
        <f>(IF('SlNr für Antrag §24a'!AL1406&lt;&gt;"",'SlNr für Antrag §24a'!AL1406&amp;K1410,IF(K1410&lt;&gt;"",K1410,IF('SlNr für Antrag §24a'!V1406="X","?","**"))))</f>
        <v>**</v>
      </c>
      <c r="H1410" s="131"/>
      <c r="I1410" s="124"/>
      <c r="J1410" s="118">
        <f>'SlNr für Antrag §24a'!AM1406</f>
        <v>0</v>
      </c>
      <c r="K1410" s="121"/>
      <c r="L1410" s="121" t="str">
        <f>'SlNr für Antrag §24a'!AT1406</f>
        <v>Ja</v>
      </c>
      <c r="M1410" s="161" t="str">
        <f>'SlNr für Antrag §24a'!AV1406</f>
        <v>-</v>
      </c>
      <c r="N1410" s="157" t="str">
        <f>IF('SlNr für Antrag §24a'!AU1406&gt;0,"Wird auto. genehmigt!","")</f>
        <v/>
      </c>
      <c r="P1410" s="96" t="str">
        <f>'SlNr für Antrag §24a'!AP1406</f>
        <v/>
      </c>
      <c r="R1410" s="143"/>
      <c r="S1410" s="143"/>
      <c r="T1410" s="143"/>
      <c r="U1410" s="143"/>
      <c r="V1410" s="143"/>
      <c r="W1410" s="143"/>
      <c r="X1410" s="143"/>
      <c r="Y1410" s="143"/>
      <c r="Z1410" s="143"/>
      <c r="AA1410" s="143"/>
    </row>
    <row r="1411" spans="1:27" ht="22.8" x14ac:dyDescent="0.25">
      <c r="A1411" s="70">
        <f>'SlNr für Antrag §24a'!B1407</f>
        <v>91102</v>
      </c>
      <c r="B1411" s="70" t="str">
        <f>'SlNr für Antrag §24a'!C1407</f>
        <v/>
      </c>
      <c r="C1411" s="70" t="str">
        <f>IF('SlNr für Antrag §24a'!D1407&lt;&gt;"",'SlNr für Antrag §24a'!D1407,"")</f>
        <v/>
      </c>
      <c r="D1411" s="70" t="str">
        <f>'SlNr für Antrag §24a'!H1407</f>
        <v>Rückstände aus der biologischen Abfallbehandlung</v>
      </c>
      <c r="E1411" s="70" t="str">
        <f>'SlNr für Antrag §24a'!I1407</f>
        <v xml:space="preserve"> </v>
      </c>
      <c r="F1411" s="69" t="str">
        <f>IF(AND('SlNr für Antrag §24a'!S1407="x",'SlNr für Antrag §24a'!T1407="x"),'SlNr für Antrag §24a'!U1407,IF('SlNr für Antrag §24a'!S1407="x","--",IF('SlNr für Antrag §24a'!T1407="x",'SlNr für Antrag §24a'!U1407,"**")))</f>
        <v>--</v>
      </c>
      <c r="G1411" s="69" t="str">
        <f>(IF('SlNr für Antrag §24a'!AL1407&lt;&gt;"",'SlNr für Antrag §24a'!AL1407&amp;K1411,IF(K1411&lt;&gt;"",K1411,IF('SlNr für Antrag §24a'!V1407="X","?","**"))))</f>
        <v>**</v>
      </c>
      <c r="H1411" s="131"/>
      <c r="I1411" s="124"/>
      <c r="J1411" s="118">
        <f>'SlNr für Antrag §24a'!AM1407</f>
        <v>0</v>
      </c>
      <c r="K1411" s="121"/>
      <c r="L1411" s="121" t="str">
        <f>'SlNr für Antrag §24a'!AT1407</f>
        <v>Nein</v>
      </c>
      <c r="M1411" s="161" t="str">
        <f>'SlNr für Antrag §24a'!AV1407</f>
        <v>-</v>
      </c>
      <c r="N1411" s="157" t="str">
        <f>IF('SlNr für Antrag §24a'!AU1407&gt;0,"Wird auto. genehmigt!","")</f>
        <v/>
      </c>
      <c r="P1411" s="96" t="str">
        <f>'SlNr für Antrag §24a'!AP1407</f>
        <v>X</v>
      </c>
      <c r="R1411" s="143"/>
      <c r="S1411" s="143"/>
      <c r="T1411" s="143"/>
      <c r="U1411" s="143"/>
      <c r="V1411" s="143"/>
      <c r="W1411" s="143"/>
      <c r="X1411" s="143"/>
      <c r="Y1411" s="143"/>
      <c r="Z1411" s="143"/>
      <c r="AA1411" s="143"/>
    </row>
    <row r="1412" spans="1:27" ht="22.8" x14ac:dyDescent="0.25">
      <c r="A1412" s="70">
        <f>'SlNr für Antrag §24a'!B1408</f>
        <v>91102</v>
      </c>
      <c r="B1412" s="70" t="str">
        <f>'SlNr für Antrag §24a'!C1408</f>
        <v>77</v>
      </c>
      <c r="C1412" s="70" t="str">
        <f>IF('SlNr für Antrag §24a'!D1408&lt;&gt;"",'SlNr für Antrag §24a'!D1408,"")</f>
        <v>g</v>
      </c>
      <c r="D1412" s="70" t="str">
        <f>'SlNr für Antrag §24a'!H1408</f>
        <v>Rückstände aus der biologischen Abfallbehandlung</v>
      </c>
      <c r="E1412" s="70" t="str">
        <f>'SlNr für Antrag §24a'!I1408</f>
        <v>gefährlich kontaminiert</v>
      </c>
      <c r="F1412" s="69" t="str">
        <f>IF(AND('SlNr für Antrag §24a'!S1408="x",'SlNr für Antrag §24a'!T1408="x"),'SlNr für Antrag §24a'!U1408,IF('SlNr für Antrag §24a'!S1408="x","--",IF('SlNr für Antrag §24a'!T1408="x",'SlNr für Antrag §24a'!U1408,"**")))</f>
        <v>**</v>
      </c>
      <c r="G1412" s="69" t="str">
        <f>(IF('SlNr für Antrag §24a'!AL1408&lt;&gt;"",'SlNr für Antrag §24a'!AL1408&amp;K1412,IF(K1412&lt;&gt;"",K1412,IF('SlNr für Antrag §24a'!V1408="X","?","**"))))</f>
        <v>**</v>
      </c>
      <c r="H1412" s="131"/>
      <c r="I1412" s="124"/>
      <c r="J1412" s="118">
        <f>'SlNr für Antrag §24a'!AM1408</f>
        <v>0</v>
      </c>
      <c r="K1412" s="121"/>
      <c r="L1412" s="121" t="str">
        <f>'SlNr für Antrag §24a'!AT1408</f>
        <v>Ja</v>
      </c>
      <c r="M1412" s="161" t="str">
        <f>'SlNr für Antrag §24a'!AV1408</f>
        <v>-</v>
      </c>
      <c r="N1412" s="157" t="str">
        <f>IF('SlNr für Antrag §24a'!AU1408&gt;0,"Wird auto. genehmigt!","")</f>
        <v/>
      </c>
      <c r="P1412" s="96" t="str">
        <f>'SlNr für Antrag §24a'!AP1408</f>
        <v/>
      </c>
      <c r="R1412" s="143"/>
      <c r="S1412" s="143"/>
      <c r="T1412" s="143"/>
      <c r="U1412" s="143"/>
      <c r="V1412" s="143"/>
      <c r="W1412" s="143"/>
      <c r="X1412" s="143"/>
      <c r="Y1412" s="143"/>
      <c r="Z1412" s="143"/>
      <c r="AA1412" s="143"/>
    </row>
    <row r="1413" spans="1:27" ht="22.8" x14ac:dyDescent="0.25">
      <c r="A1413" s="70">
        <f>'SlNr für Antrag §24a'!B1409</f>
        <v>91103</v>
      </c>
      <c r="B1413" s="70" t="str">
        <f>'SlNr für Antrag §24a'!C1409</f>
        <v/>
      </c>
      <c r="C1413" s="70" t="str">
        <f>IF('SlNr für Antrag §24a'!D1409&lt;&gt;"",'SlNr für Antrag §24a'!D1409,"")</f>
        <v/>
      </c>
      <c r="D1413" s="70" t="str">
        <f>'SlNr für Antrag §24a'!H1409</f>
        <v>Rückstände aus der mechanischen Abfallaufbereitung</v>
      </c>
      <c r="E1413" s="70" t="str">
        <f>'SlNr für Antrag §24a'!I1409</f>
        <v xml:space="preserve"> </v>
      </c>
      <c r="F1413" s="69" t="str">
        <f>IF(AND('SlNr für Antrag §24a'!S1409="x",'SlNr für Antrag §24a'!T1409="x"),'SlNr für Antrag §24a'!U1409,IF('SlNr für Antrag §24a'!S1409="x","--",IF('SlNr für Antrag §24a'!T1409="x",'SlNr für Antrag §24a'!U1409,"**")))</f>
        <v>--</v>
      </c>
      <c r="G1413" s="69" t="str">
        <f>(IF('SlNr für Antrag §24a'!AL1409&lt;&gt;"",'SlNr für Antrag §24a'!AL1409&amp;K1413,IF(K1413&lt;&gt;"",K1413,IF('SlNr für Antrag §24a'!V1409="X","?","**"))))</f>
        <v>**</v>
      </c>
      <c r="H1413" s="131"/>
      <c r="I1413" s="124"/>
      <c r="J1413" s="118">
        <f>'SlNr für Antrag §24a'!AM1409</f>
        <v>0</v>
      </c>
      <c r="K1413" s="121"/>
      <c r="L1413" s="121" t="str">
        <f>'SlNr für Antrag §24a'!AT1409</f>
        <v>Nein</v>
      </c>
      <c r="M1413" s="161" t="str">
        <f>'SlNr für Antrag §24a'!AV1409</f>
        <v>-</v>
      </c>
      <c r="N1413" s="157" t="str">
        <f>IF('SlNr für Antrag §24a'!AU1409&gt;0,"Wird auto. genehmigt!","")</f>
        <v/>
      </c>
      <c r="P1413" s="96" t="str">
        <f>'SlNr für Antrag §24a'!AP1409</f>
        <v>X</v>
      </c>
      <c r="R1413" s="143"/>
      <c r="S1413" s="143"/>
      <c r="T1413" s="143"/>
      <c r="U1413" s="143"/>
      <c r="V1413" s="143"/>
      <c r="W1413" s="143"/>
      <c r="X1413" s="143"/>
      <c r="Y1413" s="143"/>
      <c r="Z1413" s="143"/>
      <c r="AA1413" s="143"/>
    </row>
    <row r="1414" spans="1:27" ht="22.8" x14ac:dyDescent="0.25">
      <c r="A1414" s="70">
        <f>'SlNr für Antrag §24a'!B1410</f>
        <v>91103</v>
      </c>
      <c r="B1414" s="70" t="str">
        <f>'SlNr für Antrag §24a'!C1410</f>
        <v>77</v>
      </c>
      <c r="C1414" s="70" t="str">
        <f>IF('SlNr für Antrag §24a'!D1410&lt;&gt;"",'SlNr für Antrag §24a'!D1410,"")</f>
        <v>g</v>
      </c>
      <c r="D1414" s="70" t="str">
        <f>'SlNr für Antrag §24a'!H1410</f>
        <v>Rückstände aus der mechanischen Abfallaufbereitung</v>
      </c>
      <c r="E1414" s="70" t="str">
        <f>'SlNr für Antrag §24a'!I1410</f>
        <v>gefährlich kontaminiert</v>
      </c>
      <c r="F1414" s="69" t="str">
        <f>IF(AND('SlNr für Antrag §24a'!S1410="x",'SlNr für Antrag §24a'!T1410="x"),'SlNr für Antrag §24a'!U1410,IF('SlNr für Antrag §24a'!S1410="x","--",IF('SlNr für Antrag §24a'!T1410="x",'SlNr für Antrag §24a'!U1410,"**")))</f>
        <v>**</v>
      </c>
      <c r="G1414" s="69" t="str">
        <f>(IF('SlNr für Antrag §24a'!AL1410&lt;&gt;"",'SlNr für Antrag §24a'!AL1410&amp;K1414,IF(K1414&lt;&gt;"",K1414,IF('SlNr für Antrag §24a'!V1410="X","?","**"))))</f>
        <v>**</v>
      </c>
      <c r="H1414" s="131"/>
      <c r="I1414" s="124"/>
      <c r="J1414" s="118">
        <f>'SlNr für Antrag §24a'!AM1410</f>
        <v>0</v>
      </c>
      <c r="K1414" s="121"/>
      <c r="L1414" s="121" t="str">
        <f>'SlNr für Antrag §24a'!AT1410</f>
        <v>Ja</v>
      </c>
      <c r="M1414" s="161" t="str">
        <f>'SlNr für Antrag §24a'!AV1410</f>
        <v>-</v>
      </c>
      <c r="N1414" s="157" t="str">
        <f>IF('SlNr für Antrag §24a'!AU1410&gt;0,"Wird auto. genehmigt!","")</f>
        <v/>
      </c>
      <c r="P1414" s="96" t="str">
        <f>'SlNr für Antrag §24a'!AP1410</f>
        <v/>
      </c>
      <c r="R1414" s="143"/>
      <c r="S1414" s="143"/>
      <c r="T1414" s="143"/>
      <c r="U1414" s="143"/>
      <c r="V1414" s="143"/>
      <c r="W1414" s="143"/>
      <c r="X1414" s="143"/>
      <c r="Y1414" s="143"/>
      <c r="Z1414" s="143"/>
      <c r="AA1414" s="143"/>
    </row>
    <row r="1415" spans="1:27" ht="34.200000000000003" x14ac:dyDescent="0.25">
      <c r="A1415" s="70">
        <f>'SlNr für Antrag §24a'!B1411</f>
        <v>91105</v>
      </c>
      <c r="B1415" s="70" t="str">
        <f>'SlNr für Antrag §24a'!C1411</f>
        <v/>
      </c>
      <c r="C1415" s="70" t="str">
        <f>IF('SlNr für Antrag §24a'!D1411&lt;&gt;"",'SlNr für Antrag §24a'!D1411,"")</f>
        <v/>
      </c>
      <c r="D1415" s="70" t="str">
        <f>'SlNr für Antrag §24a'!H1411</f>
        <v>Hausmüll und hausmüllähnliche Gewerbeabfälle, mechanisch-biologisch vorbehandelt</v>
      </c>
      <c r="E1415" s="70" t="str">
        <f>'SlNr für Antrag §24a'!I1411</f>
        <v xml:space="preserve"> </v>
      </c>
      <c r="F1415" s="69" t="str">
        <f>IF(AND('SlNr für Antrag §24a'!S1411="x",'SlNr für Antrag §24a'!T1411="x"),'SlNr für Antrag §24a'!U1411,IF('SlNr für Antrag §24a'!S1411="x","--",IF('SlNr für Antrag §24a'!T1411="x",'SlNr für Antrag §24a'!U1411,"**")))</f>
        <v>--</v>
      </c>
      <c r="G1415" s="69" t="str">
        <f>(IF('SlNr für Antrag §24a'!AL1411&lt;&gt;"",'SlNr für Antrag §24a'!AL1411&amp;K1415,IF(K1415&lt;&gt;"",K1415,IF('SlNr für Antrag §24a'!V1411="X","?","**"))))</f>
        <v>**</v>
      </c>
      <c r="H1415" s="131"/>
      <c r="I1415" s="124"/>
      <c r="J1415" s="118">
        <f>'SlNr für Antrag §24a'!AM1411</f>
        <v>0</v>
      </c>
      <c r="K1415" s="121"/>
      <c r="L1415" s="121" t="str">
        <f>'SlNr für Antrag §24a'!AT1411</f>
        <v>Nein</v>
      </c>
      <c r="M1415" s="161" t="str">
        <f>'SlNr für Antrag §24a'!AV1411</f>
        <v>-</v>
      </c>
      <c r="N1415" s="157" t="str">
        <f>IF('SlNr für Antrag §24a'!AU1411&gt;0,"Wird auto. genehmigt!","")</f>
        <v/>
      </c>
      <c r="P1415" s="96" t="str">
        <f>'SlNr für Antrag §24a'!AP1411</f>
        <v>X</v>
      </c>
      <c r="R1415" s="143"/>
      <c r="S1415" s="143"/>
      <c r="T1415" s="143"/>
      <c r="U1415" s="143"/>
      <c r="V1415" s="143"/>
      <c r="W1415" s="143"/>
      <c r="X1415" s="143"/>
      <c r="Y1415" s="143"/>
      <c r="Z1415" s="143"/>
      <c r="AA1415" s="143"/>
    </row>
    <row r="1416" spans="1:27" ht="34.200000000000003" x14ac:dyDescent="0.25">
      <c r="A1416" s="70">
        <f>'SlNr für Antrag §24a'!B1412</f>
        <v>91105</v>
      </c>
      <c r="B1416" s="70" t="str">
        <f>'SlNr für Antrag §24a'!C1412</f>
        <v>77</v>
      </c>
      <c r="C1416" s="70" t="str">
        <f>IF('SlNr für Antrag §24a'!D1412&lt;&gt;"",'SlNr für Antrag §24a'!D1412,"")</f>
        <v>g</v>
      </c>
      <c r="D1416" s="70" t="str">
        <f>'SlNr für Antrag §24a'!H1412</f>
        <v>Hausmüll und hausmüllähnliche Gewerbeabfälle, mechanisch-biologisch vorbehandelt</v>
      </c>
      <c r="E1416" s="70" t="str">
        <f>'SlNr für Antrag §24a'!I1412</f>
        <v>gefährlich kontaminiert</v>
      </c>
      <c r="F1416" s="69" t="str">
        <f>IF(AND('SlNr für Antrag §24a'!S1412="x",'SlNr für Antrag §24a'!T1412="x"),'SlNr für Antrag §24a'!U1412,IF('SlNr für Antrag §24a'!S1412="x","--",IF('SlNr für Antrag §24a'!T1412="x",'SlNr für Antrag §24a'!U1412,"**")))</f>
        <v>**</v>
      </c>
      <c r="G1416" s="69" t="str">
        <f>(IF('SlNr für Antrag §24a'!AL1412&lt;&gt;"",'SlNr für Antrag §24a'!AL1412&amp;K1416,IF(K1416&lt;&gt;"",K1416,IF('SlNr für Antrag §24a'!V1412="X","?","**"))))</f>
        <v>**</v>
      </c>
      <c r="H1416" s="131"/>
      <c r="I1416" s="124"/>
      <c r="J1416" s="118">
        <f>'SlNr für Antrag §24a'!AM1412</f>
        <v>0</v>
      </c>
      <c r="K1416" s="121"/>
      <c r="L1416" s="121" t="str">
        <f>'SlNr für Antrag §24a'!AT1412</f>
        <v>Ja</v>
      </c>
      <c r="M1416" s="161" t="str">
        <f>'SlNr für Antrag §24a'!AV1412</f>
        <v>-</v>
      </c>
      <c r="N1416" s="157" t="str">
        <f>IF('SlNr für Antrag §24a'!AU1412&gt;0,"Wird auto. genehmigt!","")</f>
        <v/>
      </c>
      <c r="P1416" s="96" t="str">
        <f>'SlNr für Antrag §24a'!AP1412</f>
        <v/>
      </c>
      <c r="R1416" s="143"/>
      <c r="S1416" s="143"/>
      <c r="T1416" s="143"/>
      <c r="U1416" s="143"/>
      <c r="V1416" s="143"/>
      <c r="W1416" s="143"/>
      <c r="X1416" s="143"/>
      <c r="Y1416" s="143"/>
      <c r="Z1416" s="143"/>
      <c r="AA1416" s="143"/>
    </row>
    <row r="1417" spans="1:27" ht="57" x14ac:dyDescent="0.25">
      <c r="A1417" s="70">
        <f>'SlNr für Antrag §24a'!B1413</f>
        <v>91107</v>
      </c>
      <c r="B1417" s="70" t="str">
        <f>'SlNr für Antrag §24a'!C1413</f>
        <v/>
      </c>
      <c r="C1417" s="70" t="str">
        <f>IF('SlNr für Antrag §24a'!D1413&lt;&gt;"",'SlNr für Antrag §24a'!D1413,"")</f>
        <v/>
      </c>
      <c r="D1417" s="70" t="str">
        <f>'SlNr für Antrag §24a'!H1413</f>
        <v>heizwertreiche Fraktion aus aufbereiteten Siedlungs- und Gewerbeabfällen und aufbereiteten Baustellenabfällen, nicht qualitätsgesichert</v>
      </c>
      <c r="E1417" s="70" t="str">
        <f>'SlNr für Antrag §24a'!I1413</f>
        <v xml:space="preserve"> </v>
      </c>
      <c r="F1417" s="69" t="str">
        <f>IF(AND('SlNr für Antrag §24a'!S1413="x",'SlNr für Antrag §24a'!T1413="x"),'SlNr für Antrag §24a'!U1413,IF('SlNr für Antrag §24a'!S1413="x","--",IF('SlNr für Antrag §24a'!T1413="x",'SlNr für Antrag §24a'!U1413,"**")))</f>
        <v>--</v>
      </c>
      <c r="G1417" s="69" t="str">
        <f>(IF('SlNr für Antrag §24a'!AL1413&lt;&gt;"",'SlNr für Antrag §24a'!AL1413&amp;K1417,IF(K1417&lt;&gt;"",K1417,IF('SlNr für Antrag §24a'!V1413="X","?","**"))))</f>
        <v>**</v>
      </c>
      <c r="H1417" s="131"/>
      <c r="I1417" s="124"/>
      <c r="J1417" s="118">
        <f>'SlNr für Antrag §24a'!AM1413</f>
        <v>0</v>
      </c>
      <c r="K1417" s="121"/>
      <c r="L1417" s="121" t="str">
        <f>'SlNr für Antrag §24a'!AT1413</f>
        <v>Nein</v>
      </c>
      <c r="M1417" s="161" t="str">
        <f>'SlNr für Antrag §24a'!AV1413</f>
        <v>-</v>
      </c>
      <c r="N1417" s="157" t="str">
        <f>IF('SlNr für Antrag §24a'!AU1413&gt;0,"Wird auto. genehmigt!","")</f>
        <v/>
      </c>
      <c r="P1417" s="96" t="str">
        <f>'SlNr für Antrag §24a'!AP1413</f>
        <v>X</v>
      </c>
      <c r="R1417" s="143"/>
      <c r="S1417" s="143"/>
      <c r="T1417" s="143"/>
      <c r="U1417" s="143"/>
      <c r="V1417" s="143"/>
      <c r="W1417" s="143"/>
      <c r="X1417" s="143"/>
      <c r="Y1417" s="143"/>
      <c r="Z1417" s="143"/>
      <c r="AA1417" s="143"/>
    </row>
    <row r="1418" spans="1:27" ht="57" x14ac:dyDescent="0.25">
      <c r="A1418" s="70">
        <f>'SlNr für Antrag §24a'!B1414</f>
        <v>91107</v>
      </c>
      <c r="B1418" s="70" t="str">
        <f>'SlNr für Antrag §24a'!C1414</f>
        <v>77</v>
      </c>
      <c r="C1418" s="70" t="str">
        <f>IF('SlNr für Antrag §24a'!D1414&lt;&gt;"",'SlNr für Antrag §24a'!D1414,"")</f>
        <v>g</v>
      </c>
      <c r="D1418" s="70" t="str">
        <f>'SlNr für Antrag §24a'!H1414</f>
        <v>heizwertreiche Fraktion aus aufbereiteten Siedlungs- und Gewerbeabfällen und aufbereiteten Baustellenabfällen, nicht qualitätsgesichert</v>
      </c>
      <c r="E1418" s="70" t="str">
        <f>'SlNr für Antrag §24a'!I1414</f>
        <v>gefährlich kontaminiert</v>
      </c>
      <c r="F1418" s="69" t="str">
        <f>IF(AND('SlNr für Antrag §24a'!S1414="x",'SlNr für Antrag §24a'!T1414="x"),'SlNr für Antrag §24a'!U1414,IF('SlNr für Antrag §24a'!S1414="x","--",IF('SlNr für Antrag §24a'!T1414="x",'SlNr für Antrag §24a'!U1414,"**")))</f>
        <v>**</v>
      </c>
      <c r="G1418" s="69" t="str">
        <f>(IF('SlNr für Antrag §24a'!AL1414&lt;&gt;"",'SlNr für Antrag §24a'!AL1414&amp;K1418,IF(K1418&lt;&gt;"",K1418,IF('SlNr für Antrag §24a'!V1414="X","?","**"))))</f>
        <v>**</v>
      </c>
      <c r="H1418" s="131"/>
      <c r="I1418" s="124"/>
      <c r="J1418" s="118">
        <f>'SlNr für Antrag §24a'!AM1414</f>
        <v>0</v>
      </c>
      <c r="K1418" s="121"/>
      <c r="L1418" s="121" t="str">
        <f>'SlNr für Antrag §24a'!AT1414</f>
        <v>Ja</v>
      </c>
      <c r="M1418" s="161" t="str">
        <f>'SlNr für Antrag §24a'!AV1414</f>
        <v>-</v>
      </c>
      <c r="N1418" s="157" t="str">
        <f>IF('SlNr für Antrag §24a'!AU1414&gt;0,"Wird auto. genehmigt!","")</f>
        <v/>
      </c>
      <c r="P1418" s="96" t="str">
        <f>'SlNr für Antrag §24a'!AP1414</f>
        <v/>
      </c>
      <c r="R1418" s="143"/>
      <c r="S1418" s="143"/>
      <c r="T1418" s="143"/>
      <c r="U1418" s="143"/>
      <c r="V1418" s="143"/>
      <c r="W1418" s="143"/>
      <c r="X1418" s="143"/>
      <c r="Y1418" s="143"/>
      <c r="Z1418" s="143"/>
      <c r="AA1418" s="143"/>
    </row>
    <row r="1419" spans="1:27" ht="22.8" x14ac:dyDescent="0.25">
      <c r="A1419" s="70">
        <f>'SlNr für Antrag §24a'!B1415</f>
        <v>91108</v>
      </c>
      <c r="B1419" s="70" t="str">
        <f>'SlNr für Antrag §24a'!C1415</f>
        <v/>
      </c>
      <c r="C1419" s="70" t="str">
        <f>IF('SlNr für Antrag §24a'!D1415&lt;&gt;"",'SlNr für Antrag §24a'!D1415,"")</f>
        <v/>
      </c>
      <c r="D1419" s="70" t="str">
        <f>'SlNr für Antrag §24a'!H1415</f>
        <v>Ersatzbrennstoffe, qualitätsgesichert</v>
      </c>
      <c r="E1419" s="70" t="str">
        <f>'SlNr für Antrag §24a'!I1415</f>
        <v xml:space="preserve"> </v>
      </c>
      <c r="F1419" s="69" t="str">
        <f>IF(AND('SlNr für Antrag §24a'!S1415="x",'SlNr für Antrag §24a'!T1415="x"),'SlNr für Antrag §24a'!U1415,IF('SlNr für Antrag §24a'!S1415="x","--",IF('SlNr für Antrag §24a'!T1415="x",'SlNr für Antrag §24a'!U1415,"**")))</f>
        <v>--</v>
      </c>
      <c r="G1419" s="69" t="str">
        <f>(IF('SlNr für Antrag §24a'!AL1415&lt;&gt;"",'SlNr für Antrag §24a'!AL1415&amp;K1419,IF(K1419&lt;&gt;"",K1419,IF('SlNr für Antrag §24a'!V1415="X","?","**"))))</f>
        <v>**</v>
      </c>
      <c r="H1419" s="131"/>
      <c r="I1419" s="124"/>
      <c r="J1419" s="118">
        <f>'SlNr für Antrag §24a'!AM1415</f>
        <v>0</v>
      </c>
      <c r="K1419" s="121"/>
      <c r="L1419" s="121" t="str">
        <f>'SlNr für Antrag §24a'!AT1415</f>
        <v>Nein</v>
      </c>
      <c r="M1419" s="161" t="str">
        <f>'SlNr für Antrag §24a'!AV1415</f>
        <v>-</v>
      </c>
      <c r="N1419" s="157" t="str">
        <f>IF('SlNr für Antrag §24a'!AU1415&gt;0,"Wird auto. genehmigt!","")</f>
        <v/>
      </c>
      <c r="P1419" s="96" t="str">
        <f>'SlNr für Antrag §24a'!AP1415</f>
        <v>X</v>
      </c>
      <c r="R1419" s="143"/>
      <c r="S1419" s="143"/>
      <c r="T1419" s="143"/>
      <c r="U1419" s="143"/>
      <c r="V1419" s="143"/>
      <c r="W1419" s="143"/>
      <c r="X1419" s="143"/>
      <c r="Y1419" s="143"/>
      <c r="Z1419" s="143"/>
      <c r="AA1419" s="143"/>
    </row>
    <row r="1420" spans="1:27" ht="22.8" x14ac:dyDescent="0.25">
      <c r="A1420" s="70">
        <f>'SlNr für Antrag §24a'!B1416</f>
        <v>91108</v>
      </c>
      <c r="B1420" s="70" t="str">
        <f>'SlNr für Antrag §24a'!C1416</f>
        <v>77</v>
      </c>
      <c r="C1420" s="70" t="str">
        <f>IF('SlNr für Antrag §24a'!D1416&lt;&gt;"",'SlNr für Antrag §24a'!D1416,"")</f>
        <v>g</v>
      </c>
      <c r="D1420" s="70" t="str">
        <f>'SlNr für Antrag §24a'!H1416</f>
        <v>Ersatzbrennstoffe, qualitätsgesichert</v>
      </c>
      <c r="E1420" s="70" t="str">
        <f>'SlNr für Antrag §24a'!I1416</f>
        <v>gefährlich kontaminiert</v>
      </c>
      <c r="F1420" s="69" t="str">
        <f>IF(AND('SlNr für Antrag §24a'!S1416="x",'SlNr für Antrag §24a'!T1416="x"),'SlNr für Antrag §24a'!U1416,IF('SlNr für Antrag §24a'!S1416="x","--",IF('SlNr für Antrag §24a'!T1416="x",'SlNr für Antrag §24a'!U1416,"**")))</f>
        <v>**</v>
      </c>
      <c r="G1420" s="69" t="str">
        <f>(IF('SlNr für Antrag §24a'!AL1416&lt;&gt;"",'SlNr für Antrag §24a'!AL1416&amp;K1420,IF(K1420&lt;&gt;"",K1420,IF('SlNr für Antrag §24a'!V1416="X","?","**"))))</f>
        <v>**</v>
      </c>
      <c r="H1420" s="131"/>
      <c r="I1420" s="124"/>
      <c r="J1420" s="118">
        <f>'SlNr für Antrag §24a'!AM1416</f>
        <v>0</v>
      </c>
      <c r="K1420" s="121"/>
      <c r="L1420" s="121" t="str">
        <f>'SlNr für Antrag §24a'!AT1416</f>
        <v>Ja</v>
      </c>
      <c r="M1420" s="161" t="str">
        <f>'SlNr für Antrag §24a'!AV1416</f>
        <v>-</v>
      </c>
      <c r="N1420" s="157" t="str">
        <f>IF('SlNr für Antrag §24a'!AU1416&gt;0,"Wird auto. genehmigt!","")</f>
        <v/>
      </c>
      <c r="P1420" s="96" t="str">
        <f>'SlNr für Antrag §24a'!AP1416</f>
        <v/>
      </c>
      <c r="R1420" s="143"/>
      <c r="S1420" s="143"/>
      <c r="T1420" s="143"/>
      <c r="U1420" s="143"/>
      <c r="V1420" s="143"/>
      <c r="W1420" s="143"/>
      <c r="X1420" s="143"/>
      <c r="Y1420" s="143"/>
      <c r="Z1420" s="143"/>
      <c r="AA1420" s="143"/>
    </row>
    <row r="1421" spans="1:27" ht="22.8" x14ac:dyDescent="0.25">
      <c r="A1421" s="70">
        <f>'SlNr für Antrag §24a'!B1417</f>
        <v>91201</v>
      </c>
      <c r="B1421" s="70" t="str">
        <f>'SlNr für Antrag §24a'!C1417</f>
        <v/>
      </c>
      <c r="C1421" s="70" t="str">
        <f>IF('SlNr für Antrag §24a'!D1417&lt;&gt;"",'SlNr für Antrag §24a'!D1417,"")</f>
        <v/>
      </c>
      <c r="D1421" s="70" t="str">
        <f>'SlNr für Antrag §24a'!H1417</f>
        <v>Gemische von Verpackungsmaterialien</v>
      </c>
      <c r="E1421" s="70" t="str">
        <f>'SlNr für Antrag §24a'!I1417</f>
        <v xml:space="preserve"> </v>
      </c>
      <c r="F1421" s="69" t="str">
        <f>IF(AND('SlNr für Antrag §24a'!S1417="x",'SlNr für Antrag §24a'!T1417="x"),'SlNr für Antrag §24a'!U1417,IF('SlNr für Antrag §24a'!S1417="x","--",IF('SlNr für Antrag §24a'!T1417="x",'SlNr für Antrag §24a'!U1417,"**")))</f>
        <v>--</v>
      </c>
      <c r="G1421" s="69" t="str">
        <f>(IF('SlNr für Antrag §24a'!AL1417&lt;&gt;"",'SlNr für Antrag §24a'!AL1417&amp;K1421,IF(K1421&lt;&gt;"",K1421,IF('SlNr für Antrag §24a'!V1417="X","?","**"))))</f>
        <v>**</v>
      </c>
      <c r="H1421" s="131"/>
      <c r="I1421" s="124"/>
      <c r="J1421" s="118">
        <f>'SlNr für Antrag §24a'!AM1417</f>
        <v>0</v>
      </c>
      <c r="K1421" s="121"/>
      <c r="L1421" s="121" t="str">
        <f>'SlNr für Antrag §24a'!AT1417</f>
        <v>Nein</v>
      </c>
      <c r="M1421" s="161" t="str">
        <f>'SlNr für Antrag §24a'!AV1417</f>
        <v>-</v>
      </c>
      <c r="N1421" s="157" t="str">
        <f>IF('SlNr für Antrag §24a'!AU1417&gt;0,"Wird auto. genehmigt!","")</f>
        <v/>
      </c>
      <c r="P1421" s="96" t="str">
        <f>'SlNr für Antrag §24a'!AP1417</f>
        <v>X</v>
      </c>
      <c r="R1421" s="143"/>
      <c r="S1421" s="143"/>
      <c r="T1421" s="143"/>
      <c r="U1421" s="143"/>
      <c r="V1421" s="143"/>
      <c r="W1421" s="143"/>
      <c r="X1421" s="143"/>
      <c r="Y1421" s="143"/>
      <c r="Z1421" s="143"/>
      <c r="AA1421" s="143"/>
    </row>
    <row r="1422" spans="1:27" ht="22.8" x14ac:dyDescent="0.25">
      <c r="A1422" s="70">
        <f>'SlNr für Antrag §24a'!B1418</f>
        <v>91201</v>
      </c>
      <c r="B1422" s="70" t="str">
        <f>'SlNr für Antrag §24a'!C1418</f>
        <v>77</v>
      </c>
      <c r="C1422" s="70" t="str">
        <f>IF('SlNr für Antrag §24a'!D1418&lt;&gt;"",'SlNr für Antrag §24a'!D1418,"")</f>
        <v>g</v>
      </c>
      <c r="D1422" s="70" t="str">
        <f>'SlNr für Antrag §24a'!H1418</f>
        <v>Gemische von Verpackungsmaterialien</v>
      </c>
      <c r="E1422" s="70" t="str">
        <f>'SlNr für Antrag §24a'!I1418</f>
        <v>gefährlich kontaminiert</v>
      </c>
      <c r="F1422" s="69" t="str">
        <f>IF(AND('SlNr für Antrag §24a'!S1418="x",'SlNr für Antrag §24a'!T1418="x"),'SlNr für Antrag §24a'!U1418,IF('SlNr für Antrag §24a'!S1418="x","--",IF('SlNr für Antrag §24a'!T1418="x",'SlNr für Antrag §24a'!U1418,"**")))</f>
        <v>**</v>
      </c>
      <c r="G1422" s="69" t="str">
        <f>(IF('SlNr für Antrag §24a'!AL1418&lt;&gt;"",'SlNr für Antrag §24a'!AL1418&amp;K1422,IF(K1422&lt;&gt;"",K1422,IF('SlNr für Antrag §24a'!V1418="X","?","**"))))</f>
        <v>**</v>
      </c>
      <c r="H1422" s="131"/>
      <c r="I1422" s="124"/>
      <c r="J1422" s="118">
        <f>'SlNr für Antrag §24a'!AM1418</f>
        <v>0</v>
      </c>
      <c r="K1422" s="121"/>
      <c r="L1422" s="121" t="str">
        <f>'SlNr für Antrag §24a'!AT1418</f>
        <v>Ja</v>
      </c>
      <c r="M1422" s="161" t="str">
        <f>'SlNr für Antrag §24a'!AV1418</f>
        <v>-</v>
      </c>
      <c r="N1422" s="157" t="str">
        <f>IF('SlNr für Antrag §24a'!AU1418&gt;0,"Wird auto. genehmigt!","")</f>
        <v/>
      </c>
      <c r="P1422" s="96" t="str">
        <f>'SlNr für Antrag §24a'!AP1418</f>
        <v/>
      </c>
      <c r="R1422" s="143"/>
      <c r="S1422" s="143"/>
      <c r="T1422" s="143"/>
      <c r="U1422" s="143"/>
      <c r="V1422" s="143"/>
      <c r="W1422" s="143"/>
      <c r="X1422" s="143"/>
      <c r="Y1422" s="143"/>
      <c r="Z1422" s="143"/>
      <c r="AA1422" s="143"/>
    </row>
    <row r="1423" spans="1:27" x14ac:dyDescent="0.25">
      <c r="A1423" s="70">
        <f>'SlNr für Antrag §24a'!B1419</f>
        <v>91202</v>
      </c>
      <c r="B1423" s="70" t="str">
        <f>'SlNr für Antrag §24a'!C1419</f>
        <v/>
      </c>
      <c r="C1423" s="70" t="str">
        <f>IF('SlNr für Antrag §24a'!D1419&lt;&gt;"",'SlNr für Antrag §24a'!D1419,"")</f>
        <v/>
      </c>
      <c r="D1423" s="70" t="str">
        <f>'SlNr für Antrag §24a'!H1419</f>
        <v>Küchen- und Kantinenabfälle</v>
      </c>
      <c r="E1423" s="70" t="str">
        <f>'SlNr für Antrag §24a'!I1419</f>
        <v xml:space="preserve"> </v>
      </c>
      <c r="F1423" s="69" t="str">
        <f>IF(AND('SlNr für Antrag §24a'!S1419="x",'SlNr für Antrag §24a'!T1419="x"),'SlNr für Antrag §24a'!U1419,IF('SlNr für Antrag §24a'!S1419="x","--",IF('SlNr für Antrag §24a'!T1419="x",'SlNr für Antrag §24a'!U1419,"**")))</f>
        <v>--</v>
      </c>
      <c r="G1423" s="69" t="str">
        <f>(IF('SlNr für Antrag §24a'!AL1419&lt;&gt;"",'SlNr für Antrag §24a'!AL1419&amp;K1423,IF(K1423&lt;&gt;"",K1423,IF('SlNr für Antrag §24a'!V1419="X","?","**"))))</f>
        <v>**</v>
      </c>
      <c r="H1423" s="131"/>
      <c r="I1423" s="124"/>
      <c r="J1423" s="118">
        <f>'SlNr für Antrag §24a'!AM1419</f>
        <v>0</v>
      </c>
      <c r="K1423" s="121"/>
      <c r="L1423" s="121" t="str">
        <f>'SlNr für Antrag §24a'!AT1419</f>
        <v>Nein</v>
      </c>
      <c r="M1423" s="161" t="str">
        <f>'SlNr für Antrag §24a'!AV1419</f>
        <v>-</v>
      </c>
      <c r="N1423" s="157" t="str">
        <f>IF('SlNr für Antrag §24a'!AU1419&gt;0,"Wird auto. genehmigt!","")</f>
        <v/>
      </c>
      <c r="P1423" s="96" t="str">
        <f>'SlNr für Antrag §24a'!AP1419</f>
        <v>X</v>
      </c>
      <c r="R1423" s="143"/>
      <c r="S1423" s="143"/>
      <c r="T1423" s="143"/>
      <c r="U1423" s="143"/>
      <c r="V1423" s="143"/>
      <c r="W1423" s="143"/>
      <c r="X1423" s="143"/>
      <c r="Y1423" s="143"/>
      <c r="Z1423" s="143"/>
      <c r="AA1423" s="143"/>
    </row>
    <row r="1424" spans="1:27" x14ac:dyDescent="0.25">
      <c r="A1424" s="70">
        <f>'SlNr für Antrag §24a'!B1420</f>
        <v>91202</v>
      </c>
      <c r="B1424" s="70" t="str">
        <f>'SlNr für Antrag §24a'!C1420</f>
        <v>77</v>
      </c>
      <c r="C1424" s="70" t="str">
        <f>IF('SlNr für Antrag §24a'!D1420&lt;&gt;"",'SlNr für Antrag §24a'!D1420,"")</f>
        <v>g</v>
      </c>
      <c r="D1424" s="70" t="str">
        <f>'SlNr für Antrag §24a'!H1420</f>
        <v>Küchen- und Kantinenabfälle</v>
      </c>
      <c r="E1424" s="70" t="str">
        <f>'SlNr für Antrag §24a'!I1420</f>
        <v>gefährlich kontaminiert</v>
      </c>
      <c r="F1424" s="69" t="str">
        <f>IF(AND('SlNr für Antrag §24a'!S1420="x",'SlNr für Antrag §24a'!T1420="x"),'SlNr für Antrag §24a'!U1420,IF('SlNr für Antrag §24a'!S1420="x","--",IF('SlNr für Antrag §24a'!T1420="x",'SlNr für Antrag §24a'!U1420,"**")))</f>
        <v>**</v>
      </c>
      <c r="G1424" s="69" t="str">
        <f>(IF('SlNr für Antrag §24a'!AL1420&lt;&gt;"",'SlNr für Antrag §24a'!AL1420&amp;K1424,IF(K1424&lt;&gt;"",K1424,IF('SlNr für Antrag §24a'!V1420="X","?","**"))))</f>
        <v>**</v>
      </c>
      <c r="H1424" s="131"/>
      <c r="I1424" s="124"/>
      <c r="J1424" s="118">
        <f>'SlNr für Antrag §24a'!AM1420</f>
        <v>0</v>
      </c>
      <c r="K1424" s="121"/>
      <c r="L1424" s="121" t="str">
        <f>'SlNr für Antrag §24a'!AT1420</f>
        <v>Ja</v>
      </c>
      <c r="M1424" s="161" t="str">
        <f>'SlNr für Antrag §24a'!AV1420</f>
        <v>-</v>
      </c>
      <c r="N1424" s="157" t="str">
        <f>IF('SlNr für Antrag §24a'!AU1420&gt;0,"Wird auto. genehmigt!","")</f>
        <v/>
      </c>
      <c r="P1424" s="96" t="str">
        <f>'SlNr für Antrag §24a'!AP1420</f>
        <v/>
      </c>
      <c r="R1424" s="143"/>
      <c r="S1424" s="143"/>
      <c r="T1424" s="143"/>
      <c r="U1424" s="143"/>
      <c r="V1424" s="143"/>
      <c r="W1424" s="143"/>
      <c r="X1424" s="143"/>
      <c r="Y1424" s="143"/>
      <c r="Z1424" s="143"/>
      <c r="AA1424" s="143"/>
    </row>
    <row r="1425" spans="1:27" x14ac:dyDescent="0.25">
      <c r="A1425" s="70">
        <f>'SlNr für Antrag §24a'!B1421</f>
        <v>91206</v>
      </c>
      <c r="B1425" s="70" t="str">
        <f>'SlNr für Antrag §24a'!C1421</f>
        <v/>
      </c>
      <c r="C1425" s="70" t="str">
        <f>IF('SlNr für Antrag §24a'!D1421&lt;&gt;"",'SlNr für Antrag §24a'!D1421,"")</f>
        <v/>
      </c>
      <c r="D1425" s="70" t="str">
        <f>'SlNr für Antrag §24a'!H1421</f>
        <v>Baustellenabfälle (kein Bauschutt)</v>
      </c>
      <c r="E1425" s="70" t="str">
        <f>'SlNr für Antrag §24a'!I1421</f>
        <v xml:space="preserve"> </v>
      </c>
      <c r="F1425" s="69" t="str">
        <f>IF(AND('SlNr für Antrag §24a'!S1421="x",'SlNr für Antrag §24a'!T1421="x"),'SlNr für Antrag §24a'!U1421,IF('SlNr für Antrag §24a'!S1421="x","--",IF('SlNr für Antrag §24a'!T1421="x",'SlNr für Antrag §24a'!U1421,"**")))</f>
        <v>--</v>
      </c>
      <c r="G1425" s="69" t="str">
        <f>(IF('SlNr für Antrag §24a'!AL1421&lt;&gt;"",'SlNr für Antrag §24a'!AL1421&amp;K1425,IF(K1425&lt;&gt;"",K1425,IF('SlNr für Antrag §24a'!V1421="X","?","**"))))</f>
        <v>**</v>
      </c>
      <c r="H1425" s="131"/>
      <c r="I1425" s="124"/>
      <c r="J1425" s="118">
        <f>'SlNr für Antrag §24a'!AM1421</f>
        <v>0</v>
      </c>
      <c r="K1425" s="121"/>
      <c r="L1425" s="121" t="str">
        <f>'SlNr für Antrag §24a'!AT1421</f>
        <v>Nein</v>
      </c>
      <c r="M1425" s="161" t="str">
        <f>'SlNr für Antrag §24a'!AV1421</f>
        <v>-</v>
      </c>
      <c r="N1425" s="157" t="str">
        <f>IF('SlNr für Antrag §24a'!AU1421&gt;0,"Wird auto. genehmigt!","")</f>
        <v/>
      </c>
      <c r="P1425" s="96" t="str">
        <f>'SlNr für Antrag §24a'!AP1421</f>
        <v>X</v>
      </c>
      <c r="R1425" s="143"/>
      <c r="S1425" s="143"/>
      <c r="T1425" s="143"/>
      <c r="U1425" s="143"/>
      <c r="V1425" s="143"/>
      <c r="W1425" s="143"/>
      <c r="X1425" s="143"/>
      <c r="Y1425" s="143"/>
      <c r="Z1425" s="143"/>
      <c r="AA1425" s="143"/>
    </row>
    <row r="1426" spans="1:27" x14ac:dyDescent="0.25">
      <c r="A1426" s="70">
        <f>'SlNr für Antrag §24a'!B1422</f>
        <v>91206</v>
      </c>
      <c r="B1426" s="70" t="str">
        <f>'SlNr für Antrag §24a'!C1422</f>
        <v>77</v>
      </c>
      <c r="C1426" s="70" t="str">
        <f>IF('SlNr für Antrag §24a'!D1422&lt;&gt;"",'SlNr für Antrag §24a'!D1422,"")</f>
        <v>g</v>
      </c>
      <c r="D1426" s="70" t="str">
        <f>'SlNr für Antrag §24a'!H1422</f>
        <v>Baustellenabfälle (kein Bauschutt)</v>
      </c>
      <c r="E1426" s="70" t="str">
        <f>'SlNr für Antrag §24a'!I1422</f>
        <v>gefährlich kontaminiert</v>
      </c>
      <c r="F1426" s="69" t="str">
        <f>IF(AND('SlNr für Antrag §24a'!S1422="x",'SlNr für Antrag §24a'!T1422="x"),'SlNr für Antrag §24a'!U1422,IF('SlNr für Antrag §24a'!S1422="x","--",IF('SlNr für Antrag §24a'!T1422="x",'SlNr für Antrag §24a'!U1422,"**")))</f>
        <v>**</v>
      </c>
      <c r="G1426" s="69" t="str">
        <f>(IF('SlNr für Antrag §24a'!AL1422&lt;&gt;"",'SlNr für Antrag §24a'!AL1422&amp;K1426,IF(K1426&lt;&gt;"",K1426,IF('SlNr für Antrag §24a'!V1422="X","?","**"))))</f>
        <v>**</v>
      </c>
      <c r="H1426" s="131"/>
      <c r="I1426" s="124"/>
      <c r="J1426" s="118">
        <f>'SlNr für Antrag §24a'!AM1422</f>
        <v>0</v>
      </c>
      <c r="K1426" s="121"/>
      <c r="L1426" s="121" t="str">
        <f>'SlNr für Antrag §24a'!AT1422</f>
        <v>Ja</v>
      </c>
      <c r="M1426" s="161" t="str">
        <f>'SlNr für Antrag §24a'!AV1422</f>
        <v>-</v>
      </c>
      <c r="N1426" s="157" t="str">
        <f>IF('SlNr für Antrag §24a'!AU1422&gt;0,"Wird auto. genehmigt!","")</f>
        <v/>
      </c>
      <c r="P1426" s="96" t="str">
        <f>'SlNr für Antrag §24a'!AP1422</f>
        <v/>
      </c>
      <c r="R1426" s="143"/>
      <c r="S1426" s="143"/>
      <c r="T1426" s="143"/>
      <c r="U1426" s="143"/>
      <c r="V1426" s="143"/>
      <c r="W1426" s="143"/>
      <c r="X1426" s="143"/>
      <c r="Y1426" s="143"/>
      <c r="Z1426" s="143"/>
      <c r="AA1426" s="143"/>
    </row>
    <row r="1427" spans="1:27" ht="22.8" x14ac:dyDescent="0.25">
      <c r="A1427" s="70">
        <f>'SlNr für Antrag §24a'!B1423</f>
        <v>91207</v>
      </c>
      <c r="B1427" s="70" t="str">
        <f>'SlNr für Antrag §24a'!C1423</f>
        <v/>
      </c>
      <c r="C1427" s="70" t="str">
        <f>IF('SlNr für Antrag §24a'!D1423&lt;&gt;"",'SlNr für Antrag §24a'!D1423,"")</f>
        <v/>
      </c>
      <c r="D1427" s="70" t="str">
        <f>'SlNr für Antrag §24a'!H1423</f>
        <v>Leichtfraktion aus der Verpackungssammlung</v>
      </c>
      <c r="E1427" s="70" t="str">
        <f>'SlNr für Antrag §24a'!I1423</f>
        <v xml:space="preserve"> </v>
      </c>
      <c r="F1427" s="69" t="str">
        <f>IF(AND('SlNr für Antrag §24a'!S1423="x",'SlNr für Antrag §24a'!T1423="x"),'SlNr für Antrag §24a'!U1423,IF('SlNr für Antrag §24a'!S1423="x","--",IF('SlNr für Antrag §24a'!T1423="x",'SlNr für Antrag §24a'!U1423,"**")))</f>
        <v>--</v>
      </c>
      <c r="G1427" s="69" t="str">
        <f>(IF('SlNr für Antrag §24a'!AL1423&lt;&gt;"",'SlNr für Antrag §24a'!AL1423&amp;K1427,IF(K1427&lt;&gt;"",K1427,IF('SlNr für Antrag §24a'!V1423="X","?","**"))))</f>
        <v>**</v>
      </c>
      <c r="H1427" s="131"/>
      <c r="I1427" s="124"/>
      <c r="J1427" s="118">
        <f>'SlNr für Antrag §24a'!AM1423</f>
        <v>0</v>
      </c>
      <c r="K1427" s="121"/>
      <c r="L1427" s="121" t="str">
        <f>'SlNr für Antrag §24a'!AT1423</f>
        <v>Nein</v>
      </c>
      <c r="M1427" s="161" t="str">
        <f>'SlNr für Antrag §24a'!AV1423</f>
        <v>-</v>
      </c>
      <c r="N1427" s="157" t="str">
        <f>IF('SlNr für Antrag §24a'!AU1423&gt;0,"Wird auto. genehmigt!","")</f>
        <v/>
      </c>
      <c r="P1427" s="96" t="str">
        <f>'SlNr für Antrag §24a'!AP1423</f>
        <v>X</v>
      </c>
      <c r="R1427" s="143"/>
      <c r="S1427" s="143"/>
      <c r="T1427" s="143"/>
      <c r="U1427" s="143"/>
      <c r="V1427" s="143"/>
      <c r="W1427" s="143"/>
      <c r="X1427" s="143"/>
      <c r="Y1427" s="143"/>
      <c r="Z1427" s="143"/>
      <c r="AA1427" s="143"/>
    </row>
    <row r="1428" spans="1:27" ht="22.8" x14ac:dyDescent="0.25">
      <c r="A1428" s="70">
        <f>'SlNr für Antrag §24a'!B1424</f>
        <v>91207</v>
      </c>
      <c r="B1428" s="70" t="str">
        <f>'SlNr für Antrag §24a'!C1424</f>
        <v>77</v>
      </c>
      <c r="C1428" s="70" t="str">
        <f>IF('SlNr für Antrag §24a'!D1424&lt;&gt;"",'SlNr für Antrag §24a'!D1424,"")</f>
        <v>g</v>
      </c>
      <c r="D1428" s="70" t="str">
        <f>'SlNr für Antrag §24a'!H1424</f>
        <v>Leichtfraktion aus der Verpackungssammlung</v>
      </c>
      <c r="E1428" s="70" t="str">
        <f>'SlNr für Antrag §24a'!I1424</f>
        <v>gefährlich kontaminiert</v>
      </c>
      <c r="F1428" s="69" t="str">
        <f>IF(AND('SlNr für Antrag §24a'!S1424="x",'SlNr für Antrag §24a'!T1424="x"),'SlNr für Antrag §24a'!U1424,IF('SlNr für Antrag §24a'!S1424="x","--",IF('SlNr für Antrag §24a'!T1424="x",'SlNr für Antrag §24a'!U1424,"**")))</f>
        <v>**</v>
      </c>
      <c r="G1428" s="69" t="str">
        <f>(IF('SlNr für Antrag §24a'!AL1424&lt;&gt;"",'SlNr für Antrag §24a'!AL1424&amp;K1428,IF(K1428&lt;&gt;"",K1428,IF('SlNr für Antrag §24a'!V1424="X","?","**"))))</f>
        <v>**</v>
      </c>
      <c r="H1428" s="131"/>
      <c r="I1428" s="124"/>
      <c r="J1428" s="118">
        <f>'SlNr für Antrag §24a'!AM1424</f>
        <v>0</v>
      </c>
      <c r="K1428" s="121"/>
      <c r="L1428" s="121" t="str">
        <f>'SlNr für Antrag §24a'!AT1424</f>
        <v>Ja</v>
      </c>
      <c r="M1428" s="161" t="str">
        <f>'SlNr für Antrag §24a'!AV1424</f>
        <v>-</v>
      </c>
      <c r="N1428" s="157" t="str">
        <f>IF('SlNr für Antrag §24a'!AU1424&gt;0,"Wird auto. genehmigt!","")</f>
        <v/>
      </c>
      <c r="P1428" s="96" t="str">
        <f>'SlNr für Antrag §24a'!AP1424</f>
        <v/>
      </c>
      <c r="R1428" s="143"/>
      <c r="S1428" s="143"/>
      <c r="T1428" s="143"/>
      <c r="U1428" s="143"/>
      <c r="V1428" s="143"/>
      <c r="W1428" s="143"/>
      <c r="X1428" s="143"/>
      <c r="Y1428" s="143"/>
      <c r="Z1428" s="143"/>
      <c r="AA1428" s="143"/>
    </row>
    <row r="1429" spans="1:27" ht="22.8" x14ac:dyDescent="0.25">
      <c r="A1429" s="70">
        <f>'SlNr für Antrag §24a'!B1425</f>
        <v>91301</v>
      </c>
      <c r="B1429" s="70" t="str">
        <f>'SlNr für Antrag §24a'!C1425</f>
        <v/>
      </c>
      <c r="C1429" s="70" t="str">
        <f>IF('SlNr für Antrag §24a'!D1425&lt;&gt;"",'SlNr für Antrag §24a'!D1425,"")</f>
        <v/>
      </c>
      <c r="D1429" s="70" t="str">
        <f>'SlNr für Antrag §24a'!H1425</f>
        <v>Gärrückstände aus der anaeroben Abfallbehandlung</v>
      </c>
      <c r="E1429" s="70" t="str">
        <f>'SlNr für Antrag §24a'!I1425</f>
        <v xml:space="preserve"> </v>
      </c>
      <c r="F1429" s="69" t="str">
        <f>IF(AND('SlNr für Antrag §24a'!S1425="x",'SlNr für Antrag §24a'!T1425="x"),'SlNr für Antrag §24a'!U1425,IF('SlNr für Antrag §24a'!S1425="x","--",IF('SlNr für Antrag §24a'!T1425="x",'SlNr für Antrag §24a'!U1425,"**")))</f>
        <v>--</v>
      </c>
      <c r="G1429" s="69" t="str">
        <f>(IF('SlNr für Antrag §24a'!AL1425&lt;&gt;"",'SlNr für Antrag §24a'!AL1425&amp;K1429,IF(K1429&lt;&gt;"",K1429,IF('SlNr für Antrag §24a'!V1425="X","?","**"))))</f>
        <v>**</v>
      </c>
      <c r="H1429" s="131"/>
      <c r="I1429" s="124"/>
      <c r="J1429" s="118">
        <f>'SlNr für Antrag §24a'!AM1425</f>
        <v>0</v>
      </c>
      <c r="K1429" s="121"/>
      <c r="L1429" s="121" t="str">
        <f>'SlNr für Antrag §24a'!AT1425</f>
        <v>Nein</v>
      </c>
      <c r="M1429" s="161" t="str">
        <f>'SlNr für Antrag §24a'!AV1425</f>
        <v>-</v>
      </c>
      <c r="N1429" s="157" t="str">
        <f>IF('SlNr für Antrag §24a'!AU1425&gt;0,"Wird auto. genehmigt!","")</f>
        <v/>
      </c>
      <c r="P1429" s="96" t="str">
        <f>'SlNr für Antrag §24a'!AP1425</f>
        <v>X</v>
      </c>
      <c r="R1429" s="143"/>
      <c r="S1429" s="143"/>
      <c r="T1429" s="143"/>
      <c r="U1429" s="143"/>
      <c r="V1429" s="143"/>
      <c r="W1429" s="143"/>
      <c r="X1429" s="143"/>
      <c r="Y1429" s="143"/>
      <c r="Z1429" s="143"/>
      <c r="AA1429" s="143"/>
    </row>
    <row r="1430" spans="1:27" ht="22.8" x14ac:dyDescent="0.25">
      <c r="A1430" s="70">
        <f>'SlNr für Antrag §24a'!B1426</f>
        <v>91301</v>
      </c>
      <c r="B1430" s="70" t="str">
        <f>'SlNr für Antrag §24a'!C1426</f>
        <v>77</v>
      </c>
      <c r="C1430" s="70" t="str">
        <f>IF('SlNr für Antrag §24a'!D1426&lt;&gt;"",'SlNr für Antrag §24a'!D1426,"")</f>
        <v>g</v>
      </c>
      <c r="D1430" s="70" t="str">
        <f>'SlNr für Antrag §24a'!H1426</f>
        <v>Gärrückstände aus der anaeroben Abfallbehandlung</v>
      </c>
      <c r="E1430" s="70" t="str">
        <f>'SlNr für Antrag §24a'!I1426</f>
        <v>gefährlich kontaminiert</v>
      </c>
      <c r="F1430" s="69" t="str">
        <f>IF(AND('SlNr für Antrag §24a'!S1426="x",'SlNr für Antrag §24a'!T1426="x"),'SlNr für Antrag §24a'!U1426,IF('SlNr für Antrag §24a'!S1426="x","--",IF('SlNr für Antrag §24a'!T1426="x",'SlNr für Antrag §24a'!U1426,"**")))</f>
        <v>**</v>
      </c>
      <c r="G1430" s="69" t="str">
        <f>(IF('SlNr für Antrag §24a'!AL1426&lt;&gt;"",'SlNr für Antrag §24a'!AL1426&amp;K1430,IF(K1430&lt;&gt;"",K1430,IF('SlNr für Antrag §24a'!V1426="X","?","**"))))</f>
        <v>**</v>
      </c>
      <c r="H1430" s="131"/>
      <c r="I1430" s="124"/>
      <c r="J1430" s="118">
        <f>'SlNr für Antrag §24a'!AM1426</f>
        <v>0</v>
      </c>
      <c r="K1430" s="121"/>
      <c r="L1430" s="121" t="str">
        <f>'SlNr für Antrag §24a'!AT1426</f>
        <v>Ja</v>
      </c>
      <c r="M1430" s="161" t="str">
        <f>'SlNr für Antrag §24a'!AV1426</f>
        <v>-</v>
      </c>
      <c r="N1430" s="157" t="str">
        <f>IF('SlNr für Antrag §24a'!AU1426&gt;0,"Wird auto. genehmigt!","")</f>
        <v/>
      </c>
      <c r="P1430" s="96" t="str">
        <f>'SlNr für Antrag §24a'!AP1426</f>
        <v/>
      </c>
      <c r="R1430" s="143"/>
      <c r="S1430" s="143"/>
      <c r="T1430" s="143"/>
      <c r="U1430" s="143"/>
      <c r="V1430" s="143"/>
      <c r="W1430" s="143"/>
      <c r="X1430" s="143"/>
      <c r="Y1430" s="143"/>
      <c r="Z1430" s="143"/>
      <c r="AA1430" s="143"/>
    </row>
    <row r="1431" spans="1:27" ht="22.8" x14ac:dyDescent="0.25">
      <c r="A1431" s="70">
        <f>'SlNr für Antrag §24a'!B1427</f>
        <v>91302</v>
      </c>
      <c r="B1431" s="70" t="str">
        <f>'SlNr für Antrag §24a'!C1427</f>
        <v/>
      </c>
      <c r="C1431" s="70" t="str">
        <f>IF('SlNr für Antrag §24a'!D1427&lt;&gt;"",'SlNr für Antrag §24a'!D1427,"")</f>
        <v/>
      </c>
      <c r="D1431" s="70" t="str">
        <f>'SlNr für Antrag §24a'!H1427</f>
        <v>aerob stabilisierte Abfälle aus der MBA</v>
      </c>
      <c r="E1431" s="70" t="str">
        <f>'SlNr für Antrag §24a'!I1427</f>
        <v xml:space="preserve"> </v>
      </c>
      <c r="F1431" s="69" t="str">
        <f>IF(AND('SlNr für Antrag §24a'!S1427="x",'SlNr für Antrag §24a'!T1427="x"),'SlNr für Antrag §24a'!U1427,IF('SlNr für Antrag §24a'!S1427="x","--",IF('SlNr für Antrag §24a'!T1427="x",'SlNr für Antrag §24a'!U1427,"**")))</f>
        <v>--</v>
      </c>
      <c r="G1431" s="69" t="str">
        <f>(IF('SlNr für Antrag §24a'!AL1427&lt;&gt;"",'SlNr für Antrag §24a'!AL1427&amp;K1431,IF(K1431&lt;&gt;"",K1431,IF('SlNr für Antrag §24a'!V1427="X","?","**"))))</f>
        <v>**</v>
      </c>
      <c r="H1431" s="131"/>
      <c r="I1431" s="124"/>
      <c r="J1431" s="118">
        <f>'SlNr für Antrag §24a'!AM1427</f>
        <v>0</v>
      </c>
      <c r="K1431" s="121"/>
      <c r="L1431" s="121" t="str">
        <f>'SlNr für Antrag §24a'!AT1427</f>
        <v>Nein</v>
      </c>
      <c r="M1431" s="161" t="str">
        <f>'SlNr für Antrag §24a'!AV1427</f>
        <v>-</v>
      </c>
      <c r="N1431" s="157" t="str">
        <f>IF('SlNr für Antrag §24a'!AU1427&gt;0,"Wird auto. genehmigt!","")</f>
        <v/>
      </c>
      <c r="P1431" s="96" t="str">
        <f>'SlNr für Antrag §24a'!AP1427</f>
        <v>X</v>
      </c>
      <c r="R1431" s="143"/>
      <c r="S1431" s="143"/>
      <c r="T1431" s="143"/>
      <c r="U1431" s="143"/>
      <c r="V1431" s="143"/>
      <c r="W1431" s="143"/>
      <c r="X1431" s="143"/>
      <c r="Y1431" s="143"/>
      <c r="Z1431" s="143"/>
      <c r="AA1431" s="143"/>
    </row>
    <row r="1432" spans="1:27" ht="22.8" x14ac:dyDescent="0.25">
      <c r="A1432" s="70">
        <f>'SlNr für Antrag §24a'!B1428</f>
        <v>91302</v>
      </c>
      <c r="B1432" s="70" t="str">
        <f>'SlNr für Antrag §24a'!C1428</f>
        <v>77</v>
      </c>
      <c r="C1432" s="70" t="str">
        <f>IF('SlNr für Antrag §24a'!D1428&lt;&gt;"",'SlNr für Antrag §24a'!D1428,"")</f>
        <v>g</v>
      </c>
      <c r="D1432" s="70" t="str">
        <f>'SlNr für Antrag §24a'!H1428</f>
        <v>aerob stabilisierte Abfälle aus der MBA</v>
      </c>
      <c r="E1432" s="70" t="str">
        <f>'SlNr für Antrag §24a'!I1428</f>
        <v>gefährlich kontaminiert</v>
      </c>
      <c r="F1432" s="69" t="str">
        <f>IF(AND('SlNr für Antrag §24a'!S1428="x",'SlNr für Antrag §24a'!T1428="x"),'SlNr für Antrag §24a'!U1428,IF('SlNr für Antrag §24a'!S1428="x","--",IF('SlNr für Antrag §24a'!T1428="x",'SlNr für Antrag §24a'!U1428,"**")))</f>
        <v>**</v>
      </c>
      <c r="G1432" s="69" t="str">
        <f>(IF('SlNr für Antrag §24a'!AL1428&lt;&gt;"",'SlNr für Antrag §24a'!AL1428&amp;K1432,IF(K1432&lt;&gt;"",K1432,IF('SlNr für Antrag §24a'!V1428="X","?","**"))))</f>
        <v>**</v>
      </c>
      <c r="H1432" s="131"/>
      <c r="I1432" s="124"/>
      <c r="J1432" s="118">
        <f>'SlNr für Antrag §24a'!AM1428</f>
        <v>0</v>
      </c>
      <c r="K1432" s="121"/>
      <c r="L1432" s="121" t="str">
        <f>'SlNr für Antrag §24a'!AT1428</f>
        <v>Ja</v>
      </c>
      <c r="M1432" s="161" t="str">
        <f>'SlNr für Antrag §24a'!AV1428</f>
        <v>-</v>
      </c>
      <c r="N1432" s="157" t="str">
        <f>IF('SlNr für Antrag §24a'!AU1428&gt;0,"Wird auto. genehmigt!","")</f>
        <v/>
      </c>
      <c r="P1432" s="96" t="str">
        <f>'SlNr für Antrag §24a'!AP1428</f>
        <v/>
      </c>
      <c r="R1432" s="143"/>
      <c r="S1432" s="143"/>
      <c r="T1432" s="143"/>
      <c r="U1432" s="143"/>
      <c r="V1432" s="143"/>
      <c r="W1432" s="143"/>
      <c r="X1432" s="143"/>
      <c r="Y1432" s="143"/>
      <c r="Z1432" s="143"/>
      <c r="AA1432" s="143"/>
    </row>
    <row r="1433" spans="1:27" ht="22.8" x14ac:dyDescent="0.25">
      <c r="A1433" s="70">
        <f>'SlNr für Antrag §24a'!B1429</f>
        <v>91303</v>
      </c>
      <c r="B1433" s="70" t="str">
        <f>'SlNr für Antrag §24a'!C1429</f>
        <v/>
      </c>
      <c r="C1433" s="70" t="str">
        <f>IF('SlNr für Antrag §24a'!D1429&lt;&gt;"",'SlNr für Antrag §24a'!D1429,"")</f>
        <v/>
      </c>
      <c r="D1433" s="70" t="str">
        <f>'SlNr für Antrag §24a'!H1429</f>
        <v>anaerob-aerob stabilisierte Abfälle aus der MBA</v>
      </c>
      <c r="E1433" s="70" t="str">
        <f>'SlNr für Antrag §24a'!I1429</f>
        <v xml:space="preserve"> </v>
      </c>
      <c r="F1433" s="69" t="str">
        <f>IF(AND('SlNr für Antrag §24a'!S1429="x",'SlNr für Antrag §24a'!T1429="x"),'SlNr für Antrag §24a'!U1429,IF('SlNr für Antrag §24a'!S1429="x","--",IF('SlNr für Antrag §24a'!T1429="x",'SlNr für Antrag §24a'!U1429,"**")))</f>
        <v>--</v>
      </c>
      <c r="G1433" s="69" t="str">
        <f>(IF('SlNr für Antrag §24a'!AL1429&lt;&gt;"",'SlNr für Antrag §24a'!AL1429&amp;K1433,IF(K1433&lt;&gt;"",K1433,IF('SlNr für Antrag §24a'!V1429="X","?","**"))))</f>
        <v>**</v>
      </c>
      <c r="H1433" s="131"/>
      <c r="I1433" s="124"/>
      <c r="J1433" s="118">
        <f>'SlNr für Antrag §24a'!AM1429</f>
        <v>0</v>
      </c>
      <c r="K1433" s="121"/>
      <c r="L1433" s="121" t="str">
        <f>'SlNr für Antrag §24a'!AT1429</f>
        <v>Nein</v>
      </c>
      <c r="M1433" s="161" t="str">
        <f>'SlNr für Antrag §24a'!AV1429</f>
        <v>-</v>
      </c>
      <c r="N1433" s="157" t="str">
        <f>IF('SlNr für Antrag §24a'!AU1429&gt;0,"Wird auto. genehmigt!","")</f>
        <v/>
      </c>
      <c r="P1433" s="96" t="str">
        <f>'SlNr für Antrag §24a'!AP1429</f>
        <v>X</v>
      </c>
      <c r="R1433" s="143"/>
      <c r="S1433" s="143"/>
      <c r="T1433" s="143"/>
      <c r="U1433" s="143"/>
      <c r="V1433" s="143"/>
      <c r="W1433" s="143"/>
      <c r="X1433" s="143"/>
      <c r="Y1433" s="143"/>
      <c r="Z1433" s="143"/>
      <c r="AA1433" s="143"/>
    </row>
    <row r="1434" spans="1:27" ht="22.8" x14ac:dyDescent="0.25">
      <c r="A1434" s="70">
        <f>'SlNr für Antrag §24a'!B1430</f>
        <v>91303</v>
      </c>
      <c r="B1434" s="70" t="str">
        <f>'SlNr für Antrag §24a'!C1430</f>
        <v>77</v>
      </c>
      <c r="C1434" s="70" t="str">
        <f>IF('SlNr für Antrag §24a'!D1430&lt;&gt;"",'SlNr für Antrag §24a'!D1430,"")</f>
        <v>g</v>
      </c>
      <c r="D1434" s="70" t="str">
        <f>'SlNr für Antrag §24a'!H1430</f>
        <v>anaerob-aerob stabilisierte Abfälle aus der MBA</v>
      </c>
      <c r="E1434" s="70" t="str">
        <f>'SlNr für Antrag §24a'!I1430</f>
        <v>gefährlich kontaminiert</v>
      </c>
      <c r="F1434" s="69" t="str">
        <f>IF(AND('SlNr für Antrag §24a'!S1430="x",'SlNr für Antrag §24a'!T1430="x"),'SlNr für Antrag §24a'!U1430,IF('SlNr für Antrag §24a'!S1430="x","--",IF('SlNr für Antrag §24a'!T1430="x",'SlNr für Antrag §24a'!U1430,"**")))</f>
        <v>**</v>
      </c>
      <c r="G1434" s="69" t="str">
        <f>(IF('SlNr für Antrag §24a'!AL1430&lt;&gt;"",'SlNr für Antrag §24a'!AL1430&amp;K1434,IF(K1434&lt;&gt;"",K1434,IF('SlNr für Antrag §24a'!V1430="X","?","**"))))</f>
        <v>**</v>
      </c>
      <c r="H1434" s="131"/>
      <c r="I1434" s="124"/>
      <c r="J1434" s="118">
        <f>'SlNr für Antrag §24a'!AM1430</f>
        <v>0</v>
      </c>
      <c r="K1434" s="121"/>
      <c r="L1434" s="121" t="str">
        <f>'SlNr für Antrag §24a'!AT1430</f>
        <v>Ja</v>
      </c>
      <c r="M1434" s="161" t="str">
        <f>'SlNr für Antrag §24a'!AV1430</f>
        <v>-</v>
      </c>
      <c r="N1434" s="157" t="str">
        <f>IF('SlNr für Antrag §24a'!AU1430&gt;0,"Wird auto. genehmigt!","")</f>
        <v/>
      </c>
      <c r="P1434" s="96" t="str">
        <f>'SlNr für Antrag §24a'!AP1430</f>
        <v/>
      </c>
      <c r="R1434" s="143"/>
      <c r="S1434" s="143"/>
      <c r="T1434" s="143"/>
      <c r="U1434" s="143"/>
      <c r="V1434" s="143"/>
      <c r="W1434" s="143"/>
      <c r="X1434" s="143"/>
      <c r="Y1434" s="143"/>
      <c r="Z1434" s="143"/>
      <c r="AA1434" s="143"/>
    </row>
    <row r="1435" spans="1:27" ht="22.8" x14ac:dyDescent="0.25">
      <c r="A1435" s="70">
        <f>'SlNr für Antrag §24a'!B1431</f>
        <v>91304</v>
      </c>
      <c r="B1435" s="70" t="str">
        <f>'SlNr für Antrag §24a'!C1431</f>
        <v/>
      </c>
      <c r="C1435" s="70" t="str">
        <f>IF('SlNr für Antrag §24a'!D1431&lt;&gt;"",'SlNr für Antrag §24a'!D1431,"")</f>
        <v/>
      </c>
      <c r="D1435" s="70" t="str">
        <f>'SlNr für Antrag §24a'!H1431</f>
        <v>anorganische Sortierreste (zB Glas, Steine, Metall) aus der MBA</v>
      </c>
      <c r="E1435" s="70" t="str">
        <f>'SlNr für Antrag §24a'!I1431</f>
        <v xml:space="preserve"> </v>
      </c>
      <c r="F1435" s="69" t="str">
        <f>IF(AND('SlNr für Antrag §24a'!S1431="x",'SlNr für Antrag §24a'!T1431="x"),'SlNr für Antrag §24a'!U1431,IF('SlNr für Antrag §24a'!S1431="x","--",IF('SlNr für Antrag §24a'!T1431="x",'SlNr für Antrag §24a'!U1431,"**")))</f>
        <v>--</v>
      </c>
      <c r="G1435" s="69" t="str">
        <f>(IF('SlNr für Antrag §24a'!AL1431&lt;&gt;"",'SlNr für Antrag §24a'!AL1431&amp;K1435,IF(K1435&lt;&gt;"",K1435,IF('SlNr für Antrag §24a'!V1431="X","?","**"))))</f>
        <v>**</v>
      </c>
      <c r="H1435" s="131"/>
      <c r="I1435" s="124"/>
      <c r="J1435" s="118">
        <f>'SlNr für Antrag §24a'!AM1431</f>
        <v>0</v>
      </c>
      <c r="K1435" s="121"/>
      <c r="L1435" s="121" t="str">
        <f>'SlNr für Antrag §24a'!AT1431</f>
        <v>Nein</v>
      </c>
      <c r="M1435" s="161" t="str">
        <f>'SlNr für Antrag §24a'!AV1431</f>
        <v>-</v>
      </c>
      <c r="N1435" s="157" t="str">
        <f>IF('SlNr für Antrag §24a'!AU1431&gt;0,"Wird auto. genehmigt!","")</f>
        <v/>
      </c>
      <c r="P1435" s="96" t="str">
        <f>'SlNr für Antrag §24a'!AP1431</f>
        <v>X</v>
      </c>
      <c r="R1435" s="143"/>
      <c r="S1435" s="143"/>
      <c r="T1435" s="143"/>
      <c r="U1435" s="143"/>
      <c r="V1435" s="143"/>
      <c r="W1435" s="143"/>
      <c r="X1435" s="143"/>
      <c r="Y1435" s="143"/>
      <c r="Z1435" s="143"/>
      <c r="AA1435" s="143"/>
    </row>
    <row r="1436" spans="1:27" ht="22.8" x14ac:dyDescent="0.25">
      <c r="A1436" s="70">
        <f>'SlNr für Antrag §24a'!B1432</f>
        <v>91304</v>
      </c>
      <c r="B1436" s="70" t="str">
        <f>'SlNr für Antrag §24a'!C1432</f>
        <v>77</v>
      </c>
      <c r="C1436" s="70" t="str">
        <f>IF('SlNr für Antrag §24a'!D1432&lt;&gt;"",'SlNr für Antrag §24a'!D1432,"")</f>
        <v>g</v>
      </c>
      <c r="D1436" s="70" t="str">
        <f>'SlNr für Antrag §24a'!H1432</f>
        <v>anorganische Sortierreste (zB Glas, Steine, Metall) aus der MBA</v>
      </c>
      <c r="E1436" s="70" t="str">
        <f>'SlNr für Antrag §24a'!I1432</f>
        <v>gefährlich kontaminiert</v>
      </c>
      <c r="F1436" s="69" t="str">
        <f>IF(AND('SlNr für Antrag §24a'!S1432="x",'SlNr für Antrag §24a'!T1432="x"),'SlNr für Antrag §24a'!U1432,IF('SlNr für Antrag §24a'!S1432="x","--",IF('SlNr für Antrag §24a'!T1432="x",'SlNr für Antrag §24a'!U1432,"**")))</f>
        <v>**</v>
      </c>
      <c r="G1436" s="69" t="str">
        <f>(IF('SlNr für Antrag §24a'!AL1432&lt;&gt;"",'SlNr für Antrag §24a'!AL1432&amp;K1436,IF(K1436&lt;&gt;"",K1436,IF('SlNr für Antrag §24a'!V1432="X","?","**"))))</f>
        <v>**</v>
      </c>
      <c r="H1436" s="131"/>
      <c r="I1436" s="124"/>
      <c r="J1436" s="118">
        <f>'SlNr für Antrag §24a'!AM1432</f>
        <v>0</v>
      </c>
      <c r="K1436" s="121"/>
      <c r="L1436" s="121" t="str">
        <f>'SlNr für Antrag §24a'!AT1432</f>
        <v>Ja</v>
      </c>
      <c r="M1436" s="161" t="str">
        <f>'SlNr für Antrag §24a'!AV1432</f>
        <v>-</v>
      </c>
      <c r="N1436" s="157" t="str">
        <f>IF('SlNr für Antrag §24a'!AU1432&gt;0,"Wird auto. genehmigt!","")</f>
        <v/>
      </c>
      <c r="P1436" s="96" t="str">
        <f>'SlNr für Antrag §24a'!AP1432</f>
        <v/>
      </c>
      <c r="R1436" s="143"/>
      <c r="S1436" s="143"/>
      <c r="T1436" s="143"/>
      <c r="U1436" s="143"/>
      <c r="V1436" s="143"/>
      <c r="W1436" s="143"/>
      <c r="X1436" s="143"/>
      <c r="Y1436" s="143"/>
      <c r="Z1436" s="143"/>
      <c r="AA1436" s="143"/>
    </row>
    <row r="1437" spans="1:27" ht="45.6" x14ac:dyDescent="0.25">
      <c r="A1437" s="70">
        <f>'SlNr für Antrag §24a'!B1433</f>
        <v>91305</v>
      </c>
      <c r="B1437" s="70" t="str">
        <f>'SlNr für Antrag §24a'!C1433</f>
        <v/>
      </c>
      <c r="C1437" s="70" t="str">
        <f>IF('SlNr für Antrag §24a'!D1433&lt;&gt;"",'SlNr für Antrag §24a'!D1433,"")</f>
        <v/>
      </c>
      <c r="D1437" s="70" t="str">
        <f>'SlNr für Antrag §24a'!H1433</f>
        <v>Metallfraktion aus der Sortierung und Aufbereitung von Siedlungsabfällen (zB Schrott) aus der MBA</v>
      </c>
      <c r="E1437" s="70" t="str">
        <f>'SlNr für Antrag §24a'!I1433</f>
        <v xml:space="preserve"> </v>
      </c>
      <c r="F1437" s="69" t="str">
        <f>IF(AND('SlNr für Antrag §24a'!S1433="x",'SlNr für Antrag §24a'!T1433="x"),'SlNr für Antrag §24a'!U1433,IF('SlNr für Antrag §24a'!S1433="x","--",IF('SlNr für Antrag §24a'!T1433="x",'SlNr für Antrag §24a'!U1433,"**")))</f>
        <v>--</v>
      </c>
      <c r="G1437" s="69" t="str">
        <f>(IF('SlNr für Antrag §24a'!AL1433&lt;&gt;"",'SlNr für Antrag §24a'!AL1433&amp;K1437,IF(K1437&lt;&gt;"",K1437,IF('SlNr für Antrag §24a'!V1433="X","?","**"))))</f>
        <v>**</v>
      </c>
      <c r="H1437" s="131"/>
      <c r="I1437" s="124"/>
      <c r="J1437" s="118">
        <f>'SlNr für Antrag §24a'!AM1433</f>
        <v>0</v>
      </c>
      <c r="K1437" s="121"/>
      <c r="L1437" s="121" t="str">
        <f>'SlNr für Antrag §24a'!AT1433</f>
        <v>Nein</v>
      </c>
      <c r="M1437" s="161" t="str">
        <f>'SlNr für Antrag §24a'!AV1433</f>
        <v>-</v>
      </c>
      <c r="N1437" s="157" t="str">
        <f>IF('SlNr für Antrag §24a'!AU1433&gt;0,"Wird auto. genehmigt!","")</f>
        <v/>
      </c>
      <c r="P1437" s="96" t="str">
        <f>'SlNr für Antrag §24a'!AP1433</f>
        <v>X</v>
      </c>
      <c r="R1437" s="143"/>
      <c r="S1437" s="143"/>
      <c r="T1437" s="143"/>
      <c r="U1437" s="143"/>
      <c r="V1437" s="143"/>
      <c r="W1437" s="143"/>
      <c r="X1437" s="143"/>
      <c r="Y1437" s="143"/>
      <c r="Z1437" s="143"/>
      <c r="AA1437" s="143"/>
    </row>
    <row r="1438" spans="1:27" ht="45.6" x14ac:dyDescent="0.25">
      <c r="A1438" s="70">
        <f>'SlNr für Antrag §24a'!B1434</f>
        <v>91305</v>
      </c>
      <c r="B1438" s="70" t="str">
        <f>'SlNr für Antrag §24a'!C1434</f>
        <v>77</v>
      </c>
      <c r="C1438" s="70" t="str">
        <f>IF('SlNr für Antrag §24a'!D1434&lt;&gt;"",'SlNr für Antrag §24a'!D1434,"")</f>
        <v>g</v>
      </c>
      <c r="D1438" s="70" t="str">
        <f>'SlNr für Antrag §24a'!H1434</f>
        <v>Metallfraktion aus der Sortierung und Aufbereitung von Siedlungsabfällen (zB Schrott) aus der MBA</v>
      </c>
      <c r="E1438" s="70" t="str">
        <f>'SlNr für Antrag §24a'!I1434</f>
        <v>gefährlich kontaminiert</v>
      </c>
      <c r="F1438" s="69" t="str">
        <f>IF(AND('SlNr für Antrag §24a'!S1434="x",'SlNr für Antrag §24a'!T1434="x"),'SlNr für Antrag §24a'!U1434,IF('SlNr für Antrag §24a'!S1434="x","--",IF('SlNr für Antrag §24a'!T1434="x",'SlNr für Antrag §24a'!U1434,"**")))</f>
        <v>**</v>
      </c>
      <c r="G1438" s="69" t="str">
        <f>(IF('SlNr für Antrag §24a'!AL1434&lt;&gt;"",'SlNr für Antrag §24a'!AL1434&amp;K1438,IF(K1438&lt;&gt;"",K1438,IF('SlNr für Antrag §24a'!V1434="X","?","**"))))</f>
        <v>**</v>
      </c>
      <c r="H1438" s="131"/>
      <c r="I1438" s="124"/>
      <c r="J1438" s="118">
        <f>'SlNr für Antrag §24a'!AM1434</f>
        <v>0</v>
      </c>
      <c r="K1438" s="121"/>
      <c r="L1438" s="121" t="str">
        <f>'SlNr für Antrag §24a'!AT1434</f>
        <v>Ja</v>
      </c>
      <c r="M1438" s="161" t="str">
        <f>'SlNr für Antrag §24a'!AV1434</f>
        <v>-</v>
      </c>
      <c r="N1438" s="157" t="str">
        <f>IF('SlNr für Antrag §24a'!AU1434&gt;0,"Wird auto. genehmigt!","")</f>
        <v/>
      </c>
      <c r="P1438" s="96" t="str">
        <f>'SlNr für Antrag §24a'!AP1434</f>
        <v/>
      </c>
      <c r="R1438" s="143"/>
      <c r="S1438" s="143"/>
      <c r="T1438" s="143"/>
      <c r="U1438" s="143"/>
      <c r="V1438" s="143"/>
      <c r="W1438" s="143"/>
      <c r="X1438" s="143"/>
      <c r="Y1438" s="143"/>
      <c r="Z1438" s="143"/>
      <c r="AA1438" s="143"/>
    </row>
    <row r="1439" spans="1:27" ht="22.8" x14ac:dyDescent="0.25">
      <c r="A1439" s="70">
        <f>'SlNr für Antrag §24a'!B1435</f>
        <v>91306</v>
      </c>
      <c r="B1439" s="70" t="str">
        <f>'SlNr für Antrag §24a'!C1435</f>
        <v/>
      </c>
      <c r="C1439" s="70" t="str">
        <f>IF('SlNr für Antrag §24a'!D1435&lt;&gt;"",'SlNr für Antrag §24a'!D1435,"")</f>
        <v/>
      </c>
      <c r="D1439" s="70" t="str">
        <f>'SlNr für Antrag §24a'!H1435</f>
        <v>organische Sortierreste (zB Siebüberlauf, Holz)</v>
      </c>
      <c r="E1439" s="70" t="str">
        <f>'SlNr für Antrag §24a'!I1435</f>
        <v xml:space="preserve"> </v>
      </c>
      <c r="F1439" s="69" t="str">
        <f>IF(AND('SlNr für Antrag §24a'!S1435="x",'SlNr für Antrag §24a'!T1435="x"),'SlNr für Antrag §24a'!U1435,IF('SlNr für Antrag §24a'!S1435="x","--",IF('SlNr für Antrag §24a'!T1435="x",'SlNr für Antrag §24a'!U1435,"**")))</f>
        <v>--</v>
      </c>
      <c r="G1439" s="69" t="str">
        <f>(IF('SlNr für Antrag §24a'!AL1435&lt;&gt;"",'SlNr für Antrag §24a'!AL1435&amp;K1439,IF(K1439&lt;&gt;"",K1439,IF('SlNr für Antrag §24a'!V1435="X","?","**"))))</f>
        <v>**</v>
      </c>
      <c r="H1439" s="131"/>
      <c r="I1439" s="124"/>
      <c r="J1439" s="118">
        <f>'SlNr für Antrag §24a'!AM1435</f>
        <v>0</v>
      </c>
      <c r="K1439" s="121"/>
      <c r="L1439" s="121" t="str">
        <f>'SlNr für Antrag §24a'!AT1435</f>
        <v>Nein</v>
      </c>
      <c r="M1439" s="161" t="str">
        <f>'SlNr für Antrag §24a'!AV1435</f>
        <v>-</v>
      </c>
      <c r="N1439" s="157" t="str">
        <f>IF('SlNr für Antrag §24a'!AU1435&gt;0,"Wird auto. genehmigt!","")</f>
        <v/>
      </c>
      <c r="P1439" s="96" t="str">
        <f>'SlNr für Antrag §24a'!AP1435</f>
        <v>X</v>
      </c>
      <c r="R1439" s="143"/>
      <c r="S1439" s="143"/>
      <c r="T1439" s="143"/>
      <c r="U1439" s="143"/>
      <c r="V1439" s="143"/>
      <c r="W1439" s="143"/>
      <c r="X1439" s="143"/>
      <c r="Y1439" s="143"/>
      <c r="Z1439" s="143"/>
      <c r="AA1439" s="143"/>
    </row>
    <row r="1440" spans="1:27" ht="22.8" x14ac:dyDescent="0.25">
      <c r="A1440" s="70">
        <f>'SlNr für Antrag §24a'!B1436</f>
        <v>91306</v>
      </c>
      <c r="B1440" s="70" t="str">
        <f>'SlNr für Antrag §24a'!C1436</f>
        <v>77</v>
      </c>
      <c r="C1440" s="70" t="str">
        <f>IF('SlNr für Antrag §24a'!D1436&lt;&gt;"",'SlNr für Antrag §24a'!D1436,"")</f>
        <v>g</v>
      </c>
      <c r="D1440" s="70" t="str">
        <f>'SlNr für Antrag §24a'!H1436</f>
        <v>organische Sortierreste (zB Siebüberlauf, Holz)</v>
      </c>
      <c r="E1440" s="70" t="str">
        <f>'SlNr für Antrag §24a'!I1436</f>
        <v>gefährlich kontaminiert</v>
      </c>
      <c r="F1440" s="69" t="str">
        <f>IF(AND('SlNr für Antrag §24a'!S1436="x",'SlNr für Antrag §24a'!T1436="x"),'SlNr für Antrag §24a'!U1436,IF('SlNr für Antrag §24a'!S1436="x","--",IF('SlNr für Antrag §24a'!T1436="x",'SlNr für Antrag §24a'!U1436,"**")))</f>
        <v>**</v>
      </c>
      <c r="G1440" s="69" t="str">
        <f>(IF('SlNr für Antrag §24a'!AL1436&lt;&gt;"",'SlNr für Antrag §24a'!AL1436&amp;K1440,IF(K1440&lt;&gt;"",K1440,IF('SlNr für Antrag §24a'!V1436="X","?","**"))))</f>
        <v>**</v>
      </c>
      <c r="H1440" s="131"/>
      <c r="I1440" s="124"/>
      <c r="J1440" s="118">
        <f>'SlNr für Antrag §24a'!AM1436</f>
        <v>0</v>
      </c>
      <c r="K1440" s="121"/>
      <c r="L1440" s="121" t="str">
        <f>'SlNr für Antrag §24a'!AT1436</f>
        <v>Ja</v>
      </c>
      <c r="M1440" s="161" t="str">
        <f>'SlNr für Antrag §24a'!AV1436</f>
        <v>-</v>
      </c>
      <c r="N1440" s="157" t="str">
        <f>IF('SlNr für Antrag §24a'!AU1436&gt;0,"Wird auto. genehmigt!","")</f>
        <v/>
      </c>
      <c r="P1440" s="96" t="str">
        <f>'SlNr für Antrag §24a'!AP1436</f>
        <v/>
      </c>
      <c r="R1440" s="143"/>
      <c r="S1440" s="143"/>
      <c r="T1440" s="143"/>
      <c r="U1440" s="143"/>
      <c r="V1440" s="143"/>
      <c r="W1440" s="143"/>
      <c r="X1440" s="143"/>
      <c r="Y1440" s="143"/>
      <c r="Z1440" s="143"/>
      <c r="AA1440" s="143"/>
    </row>
    <row r="1441" spans="1:27" ht="34.200000000000003" x14ac:dyDescent="0.25">
      <c r="A1441" s="70">
        <f>'SlNr für Antrag §24a'!B1437</f>
        <v>91307</v>
      </c>
      <c r="B1441" s="70" t="str">
        <f>'SlNr für Antrag §24a'!C1437</f>
        <v/>
      </c>
      <c r="C1441" s="70" t="str">
        <f>IF('SlNr für Antrag §24a'!D1437&lt;&gt;"",'SlNr für Antrag §24a'!D1437,"")</f>
        <v/>
      </c>
      <c r="D1441" s="70" t="str">
        <f>'SlNr für Antrag §24a'!H1437</f>
        <v>für die biologische Behandlung aufbereitete Fraktionen zur Beseitigung</v>
      </c>
      <c r="E1441" s="70" t="str">
        <f>'SlNr für Antrag §24a'!I1437</f>
        <v xml:space="preserve"> </v>
      </c>
      <c r="F1441" s="69" t="str">
        <f>IF(AND('SlNr für Antrag §24a'!S1437="x",'SlNr für Antrag §24a'!T1437="x"),'SlNr für Antrag §24a'!U1437,IF('SlNr für Antrag §24a'!S1437="x","--",IF('SlNr für Antrag §24a'!T1437="x",'SlNr für Antrag §24a'!U1437,"**")))</f>
        <v>**</v>
      </c>
      <c r="G1441" s="69" t="str">
        <f>(IF('SlNr für Antrag §24a'!AL1437&lt;&gt;"",'SlNr für Antrag §24a'!AL1437&amp;K1441,IF(K1441&lt;&gt;"",K1441,IF('SlNr für Antrag §24a'!V1437="X","?","**"))))</f>
        <v>**</v>
      </c>
      <c r="H1441" s="131"/>
      <c r="I1441" s="124"/>
      <c r="J1441" s="118">
        <f>'SlNr für Antrag §24a'!AM1437</f>
        <v>0</v>
      </c>
      <c r="K1441" s="121"/>
      <c r="L1441" s="121" t="str">
        <f>'SlNr für Antrag §24a'!AT1437</f>
        <v>Ja</v>
      </c>
      <c r="M1441" s="161" t="str">
        <f>'SlNr für Antrag §24a'!AV1437</f>
        <v>-</v>
      </c>
      <c r="N1441" s="157" t="str">
        <f>IF('SlNr für Antrag §24a'!AU1437&gt;0,"Wird auto. genehmigt!","")</f>
        <v/>
      </c>
      <c r="P1441" s="96" t="str">
        <f>'SlNr für Antrag §24a'!AP1437</f>
        <v/>
      </c>
      <c r="R1441" s="143"/>
      <c r="S1441" s="143"/>
      <c r="T1441" s="143"/>
      <c r="U1441" s="143"/>
      <c r="V1441" s="143"/>
      <c r="W1441" s="143"/>
      <c r="X1441" s="143"/>
      <c r="Y1441" s="143"/>
      <c r="Z1441" s="143"/>
      <c r="AA1441" s="143"/>
    </row>
    <row r="1442" spans="1:27" ht="34.200000000000003" x14ac:dyDescent="0.25">
      <c r="A1442" s="70">
        <f>'SlNr für Antrag §24a'!B1438</f>
        <v>91307</v>
      </c>
      <c r="B1442" s="70" t="str">
        <f>'SlNr für Antrag §24a'!C1438</f>
        <v>77</v>
      </c>
      <c r="C1442" s="70" t="str">
        <f>IF('SlNr für Antrag §24a'!D1438&lt;&gt;"",'SlNr für Antrag §24a'!D1438,"")</f>
        <v>g</v>
      </c>
      <c r="D1442" s="70" t="str">
        <f>'SlNr für Antrag §24a'!H1438</f>
        <v>für die biologische Behandlung aufbereitete Fraktionen zur Beseitigung</v>
      </c>
      <c r="E1442" s="70" t="str">
        <f>'SlNr für Antrag §24a'!I1438</f>
        <v>gefährlich kontaminiert</v>
      </c>
      <c r="F1442" s="69" t="str">
        <f>IF(AND('SlNr für Antrag §24a'!S1438="x",'SlNr für Antrag §24a'!T1438="x"),'SlNr für Antrag §24a'!U1438,IF('SlNr für Antrag §24a'!S1438="x","--",IF('SlNr für Antrag §24a'!T1438="x",'SlNr für Antrag §24a'!U1438,"**")))</f>
        <v>**</v>
      </c>
      <c r="G1442" s="69" t="str">
        <f>(IF('SlNr für Antrag §24a'!AL1438&lt;&gt;"",'SlNr für Antrag §24a'!AL1438&amp;K1442,IF(K1442&lt;&gt;"",K1442,IF('SlNr für Antrag §24a'!V1438="X","?","**"))))</f>
        <v>**</v>
      </c>
      <c r="H1442" s="131"/>
      <c r="I1442" s="124"/>
      <c r="J1442" s="118">
        <f>'SlNr für Antrag §24a'!AM1438</f>
        <v>0</v>
      </c>
      <c r="K1442" s="121"/>
      <c r="L1442" s="121" t="str">
        <f>'SlNr für Antrag §24a'!AT1438</f>
        <v>Ja</v>
      </c>
      <c r="M1442" s="161" t="str">
        <f>'SlNr für Antrag §24a'!AV1438</f>
        <v>-</v>
      </c>
      <c r="N1442" s="157" t="str">
        <f>IF('SlNr für Antrag §24a'!AU1438&gt;0,"Wird auto. genehmigt!","")</f>
        <v/>
      </c>
      <c r="P1442" s="96" t="str">
        <f>'SlNr für Antrag §24a'!AP1438</f>
        <v/>
      </c>
      <c r="R1442" s="143"/>
      <c r="S1442" s="143"/>
      <c r="T1442" s="143"/>
      <c r="U1442" s="143"/>
      <c r="V1442" s="143"/>
      <c r="W1442" s="143"/>
      <c r="X1442" s="143"/>
      <c r="Y1442" s="143"/>
      <c r="Z1442" s="143"/>
      <c r="AA1442" s="143"/>
    </row>
    <row r="1443" spans="1:27" x14ac:dyDescent="0.25">
      <c r="A1443" s="70">
        <f>'SlNr für Antrag §24a'!B1439</f>
        <v>91401</v>
      </c>
      <c r="B1443" s="70" t="str">
        <f>'SlNr für Antrag §24a'!C1439</f>
        <v/>
      </c>
      <c r="C1443" s="70" t="str">
        <f>IF('SlNr für Antrag §24a'!D1439&lt;&gt;"",'SlNr für Antrag §24a'!D1439,"")</f>
        <v/>
      </c>
      <c r="D1443" s="70" t="str">
        <f>'SlNr für Antrag §24a'!H1439</f>
        <v>Sperrmüll</v>
      </c>
      <c r="E1443" s="70" t="str">
        <f>'SlNr für Antrag §24a'!I1439</f>
        <v xml:space="preserve"> </v>
      </c>
      <c r="F1443" s="69" t="str">
        <f>IF(AND('SlNr für Antrag §24a'!S1439="x",'SlNr für Antrag §24a'!T1439="x"),'SlNr für Antrag §24a'!U1439,IF('SlNr für Antrag §24a'!S1439="x","--",IF('SlNr für Antrag §24a'!T1439="x",'SlNr für Antrag §24a'!U1439,"**")))</f>
        <v>--</v>
      </c>
      <c r="G1443" s="69" t="str">
        <f>(IF('SlNr für Antrag §24a'!AL1439&lt;&gt;"",'SlNr für Antrag §24a'!AL1439&amp;K1443,IF(K1443&lt;&gt;"",K1443,IF('SlNr für Antrag §24a'!V1439="X","?","**"))))</f>
        <v>**</v>
      </c>
      <c r="H1443" s="131"/>
      <c r="I1443" s="124"/>
      <c r="J1443" s="118">
        <f>'SlNr für Antrag §24a'!AM1439</f>
        <v>0</v>
      </c>
      <c r="K1443" s="121"/>
      <c r="L1443" s="121" t="str">
        <f>'SlNr für Antrag §24a'!AT1439</f>
        <v>Nein</v>
      </c>
      <c r="M1443" s="161" t="str">
        <f>'SlNr für Antrag §24a'!AV1439</f>
        <v>-</v>
      </c>
      <c r="N1443" s="157" t="str">
        <f>IF('SlNr für Antrag §24a'!AU1439&gt;0,"Wird auto. genehmigt!","")</f>
        <v/>
      </c>
      <c r="P1443" s="96" t="str">
        <f>'SlNr für Antrag §24a'!AP1439</f>
        <v>X</v>
      </c>
      <c r="R1443" s="143"/>
      <c r="S1443" s="143"/>
      <c r="T1443" s="143"/>
      <c r="U1443" s="143"/>
      <c r="V1443" s="143"/>
      <c r="W1443" s="143"/>
      <c r="X1443" s="143"/>
      <c r="Y1443" s="143"/>
      <c r="Z1443" s="143"/>
      <c r="AA1443" s="143"/>
    </row>
    <row r="1444" spans="1:27" x14ac:dyDescent="0.25">
      <c r="A1444" s="70">
        <f>'SlNr für Antrag §24a'!B1440</f>
        <v>91401</v>
      </c>
      <c r="B1444" s="70" t="str">
        <f>'SlNr für Antrag §24a'!C1440</f>
        <v>77</v>
      </c>
      <c r="C1444" s="70" t="str">
        <f>IF('SlNr für Antrag §24a'!D1440&lt;&gt;"",'SlNr für Antrag §24a'!D1440,"")</f>
        <v>g</v>
      </c>
      <c r="D1444" s="70" t="str">
        <f>'SlNr für Antrag §24a'!H1440</f>
        <v>Sperrmüll</v>
      </c>
      <c r="E1444" s="70" t="str">
        <f>'SlNr für Antrag §24a'!I1440</f>
        <v>gefährlich kontaminiert</v>
      </c>
      <c r="F1444" s="69" t="str">
        <f>IF(AND('SlNr für Antrag §24a'!S1440="x",'SlNr für Antrag §24a'!T1440="x"),'SlNr für Antrag §24a'!U1440,IF('SlNr für Antrag §24a'!S1440="x","--",IF('SlNr für Antrag §24a'!T1440="x",'SlNr für Antrag §24a'!U1440,"**")))</f>
        <v>**</v>
      </c>
      <c r="G1444" s="69" t="str">
        <f>(IF('SlNr für Antrag §24a'!AL1440&lt;&gt;"",'SlNr für Antrag §24a'!AL1440&amp;K1444,IF(K1444&lt;&gt;"",K1444,IF('SlNr für Antrag §24a'!V1440="X","?","**"))))</f>
        <v>**</v>
      </c>
      <c r="H1444" s="131"/>
      <c r="I1444" s="124"/>
      <c r="J1444" s="118">
        <f>'SlNr für Antrag §24a'!AM1440</f>
        <v>0</v>
      </c>
      <c r="K1444" s="121"/>
      <c r="L1444" s="121" t="str">
        <f>'SlNr für Antrag §24a'!AT1440</f>
        <v>Ja</v>
      </c>
      <c r="M1444" s="161" t="str">
        <f>'SlNr für Antrag §24a'!AV1440</f>
        <v>-</v>
      </c>
      <c r="N1444" s="157" t="str">
        <f>IF('SlNr für Antrag §24a'!AU1440&gt;0,"Wird auto. genehmigt!","")</f>
        <v/>
      </c>
      <c r="P1444" s="96" t="str">
        <f>'SlNr für Antrag §24a'!AP1440</f>
        <v/>
      </c>
      <c r="R1444" s="143"/>
      <c r="S1444" s="143"/>
      <c r="T1444" s="143"/>
      <c r="U1444" s="143"/>
      <c r="V1444" s="143"/>
      <c r="W1444" s="143"/>
      <c r="X1444" s="143"/>
      <c r="Y1444" s="143"/>
      <c r="Z1444" s="143"/>
      <c r="AA1444" s="143"/>
    </row>
    <row r="1445" spans="1:27" ht="34.200000000000003" x14ac:dyDescent="0.25">
      <c r="A1445" s="70">
        <f>'SlNr für Antrag §24a'!B1441</f>
        <v>91402</v>
      </c>
      <c r="B1445" s="70" t="str">
        <f>'SlNr für Antrag §24a'!C1441</f>
        <v/>
      </c>
      <c r="C1445" s="70" t="str">
        <f>IF('SlNr für Antrag §24a'!D1441&lt;&gt;"",'SlNr für Antrag §24a'!D1441,"")</f>
        <v/>
      </c>
      <c r="D1445" s="70" t="str">
        <f>'SlNr für Antrag §24a'!H1441</f>
        <v>heizwertreiche Fraktion aus aufbereitetem Sperrmüll, nicht qualitätsgesichert</v>
      </c>
      <c r="E1445" s="70" t="str">
        <f>'SlNr für Antrag §24a'!I1441</f>
        <v xml:space="preserve"> </v>
      </c>
      <c r="F1445" s="69" t="str">
        <f>IF(AND('SlNr für Antrag §24a'!S1441="x",'SlNr für Antrag §24a'!T1441="x"),'SlNr für Antrag §24a'!U1441,IF('SlNr für Antrag §24a'!S1441="x","--",IF('SlNr für Antrag §24a'!T1441="x",'SlNr für Antrag §24a'!U1441,"**")))</f>
        <v>--</v>
      </c>
      <c r="G1445" s="69" t="str">
        <f>(IF('SlNr für Antrag §24a'!AL1441&lt;&gt;"",'SlNr für Antrag §24a'!AL1441&amp;K1445,IF(K1445&lt;&gt;"",K1445,IF('SlNr für Antrag §24a'!V1441="X","?","**"))))</f>
        <v>**</v>
      </c>
      <c r="H1445" s="131"/>
      <c r="I1445" s="124"/>
      <c r="J1445" s="118">
        <f>'SlNr für Antrag §24a'!AM1441</f>
        <v>0</v>
      </c>
      <c r="K1445" s="121"/>
      <c r="L1445" s="121" t="str">
        <f>'SlNr für Antrag §24a'!AT1441</f>
        <v>Nein</v>
      </c>
      <c r="M1445" s="161" t="str">
        <f>'SlNr für Antrag §24a'!AV1441</f>
        <v>-</v>
      </c>
      <c r="N1445" s="157" t="str">
        <f>IF('SlNr für Antrag §24a'!AU1441&gt;0,"Wird auto. genehmigt!","")</f>
        <v/>
      </c>
      <c r="P1445" s="96" t="str">
        <f>'SlNr für Antrag §24a'!AP1441</f>
        <v>X</v>
      </c>
      <c r="R1445" s="143"/>
      <c r="S1445" s="143"/>
      <c r="T1445" s="143"/>
      <c r="U1445" s="143"/>
      <c r="V1445" s="143"/>
      <c r="W1445" s="143"/>
      <c r="X1445" s="143"/>
      <c r="Y1445" s="143"/>
      <c r="Z1445" s="143"/>
      <c r="AA1445" s="143"/>
    </row>
    <row r="1446" spans="1:27" ht="34.200000000000003" x14ac:dyDescent="0.25">
      <c r="A1446" s="70">
        <f>'SlNr für Antrag §24a'!B1442</f>
        <v>91402</v>
      </c>
      <c r="B1446" s="70" t="str">
        <f>'SlNr für Antrag §24a'!C1442</f>
        <v>77</v>
      </c>
      <c r="C1446" s="70" t="str">
        <f>IF('SlNr für Antrag §24a'!D1442&lt;&gt;"",'SlNr für Antrag §24a'!D1442,"")</f>
        <v>g</v>
      </c>
      <c r="D1446" s="70" t="str">
        <f>'SlNr für Antrag §24a'!H1442</f>
        <v>heizwertreiche Fraktion aus aufbereitetem Sperrmüll, nicht qualitätsgesichert</v>
      </c>
      <c r="E1446" s="70" t="str">
        <f>'SlNr für Antrag §24a'!I1442</f>
        <v>gefährlich kontaminiert</v>
      </c>
      <c r="F1446" s="69" t="str">
        <f>IF(AND('SlNr für Antrag §24a'!S1442="x",'SlNr für Antrag §24a'!T1442="x"),'SlNr für Antrag §24a'!U1442,IF('SlNr für Antrag §24a'!S1442="x","--",IF('SlNr für Antrag §24a'!T1442="x",'SlNr für Antrag §24a'!U1442,"**")))</f>
        <v>**</v>
      </c>
      <c r="G1446" s="69" t="str">
        <f>(IF('SlNr für Antrag §24a'!AL1442&lt;&gt;"",'SlNr für Antrag §24a'!AL1442&amp;K1446,IF(K1446&lt;&gt;"",K1446,IF('SlNr für Antrag §24a'!V1442="X","?","**"))))</f>
        <v>**</v>
      </c>
      <c r="H1446" s="131"/>
      <c r="I1446" s="124"/>
      <c r="J1446" s="118">
        <f>'SlNr für Antrag §24a'!AM1442</f>
        <v>0</v>
      </c>
      <c r="K1446" s="121"/>
      <c r="L1446" s="121" t="str">
        <f>'SlNr für Antrag §24a'!AT1442</f>
        <v>Ja</v>
      </c>
      <c r="M1446" s="161" t="str">
        <f>'SlNr für Antrag §24a'!AV1442</f>
        <v>-</v>
      </c>
      <c r="N1446" s="157" t="str">
        <f>IF('SlNr für Antrag §24a'!AU1442&gt;0,"Wird auto. genehmigt!","")</f>
        <v/>
      </c>
      <c r="P1446" s="96" t="str">
        <f>'SlNr für Antrag §24a'!AP1442</f>
        <v/>
      </c>
      <c r="R1446" s="143"/>
      <c r="S1446" s="143"/>
      <c r="T1446" s="143"/>
      <c r="U1446" s="143"/>
      <c r="V1446" s="143"/>
      <c r="W1446" s="143"/>
      <c r="X1446" s="143"/>
      <c r="Y1446" s="143"/>
      <c r="Z1446" s="143"/>
      <c r="AA1446" s="143"/>
    </row>
    <row r="1447" spans="1:27" x14ac:dyDescent="0.25">
      <c r="A1447" s="70">
        <f>'SlNr für Antrag §24a'!B1443</f>
        <v>91501</v>
      </c>
      <c r="B1447" s="70" t="str">
        <f>'SlNr für Antrag §24a'!C1443</f>
        <v/>
      </c>
      <c r="C1447" s="70" t="str">
        <f>IF('SlNr für Antrag §24a'!D1443&lt;&gt;"",'SlNr für Antrag §24a'!D1443,"")</f>
        <v/>
      </c>
      <c r="D1447" s="70" t="str">
        <f>'SlNr für Antrag §24a'!H1443</f>
        <v>Straßenkehricht</v>
      </c>
      <c r="E1447" s="70" t="str">
        <f>'SlNr für Antrag §24a'!I1443</f>
        <v xml:space="preserve"> </v>
      </c>
      <c r="F1447" s="69" t="str">
        <f>IF(AND('SlNr für Antrag §24a'!S1443="x",'SlNr für Antrag §24a'!T1443="x"),'SlNr für Antrag §24a'!U1443,IF('SlNr für Antrag §24a'!S1443="x","--",IF('SlNr für Antrag §24a'!T1443="x",'SlNr für Antrag §24a'!U1443,"**")))</f>
        <v>--</v>
      </c>
      <c r="G1447" s="69" t="str">
        <f>(IF('SlNr für Antrag §24a'!AL1443&lt;&gt;"",'SlNr für Antrag §24a'!AL1443&amp;K1447,IF(K1447&lt;&gt;"",K1447,IF('SlNr für Antrag §24a'!V1443="X","?","**"))))</f>
        <v>**</v>
      </c>
      <c r="H1447" s="131"/>
      <c r="I1447" s="124"/>
      <c r="J1447" s="118">
        <f>'SlNr für Antrag §24a'!AM1443</f>
        <v>0</v>
      </c>
      <c r="K1447" s="121"/>
      <c r="L1447" s="121" t="str">
        <f>'SlNr für Antrag §24a'!AT1443</f>
        <v>Nein</v>
      </c>
      <c r="M1447" s="161" t="str">
        <f>'SlNr für Antrag §24a'!AV1443</f>
        <v>-</v>
      </c>
      <c r="N1447" s="157" t="str">
        <f>IF('SlNr für Antrag §24a'!AU1443&gt;0,"Wird auto. genehmigt!","")</f>
        <v/>
      </c>
      <c r="P1447" s="96" t="str">
        <f>'SlNr für Antrag §24a'!AP1443</f>
        <v>X</v>
      </c>
      <c r="R1447" s="143"/>
      <c r="S1447" s="143"/>
      <c r="T1447" s="143"/>
      <c r="U1447" s="143"/>
      <c r="V1447" s="143"/>
      <c r="W1447" s="143"/>
      <c r="X1447" s="143"/>
      <c r="Y1447" s="143"/>
      <c r="Z1447" s="143"/>
      <c r="AA1447" s="143"/>
    </row>
    <row r="1448" spans="1:27" x14ac:dyDescent="0.25">
      <c r="A1448" s="70">
        <f>'SlNr für Antrag §24a'!B1444</f>
        <v>91501</v>
      </c>
      <c r="B1448" s="70" t="str">
        <f>'SlNr für Antrag §24a'!C1444</f>
        <v>77</v>
      </c>
      <c r="C1448" s="70" t="str">
        <f>IF('SlNr für Antrag §24a'!D1444&lt;&gt;"",'SlNr für Antrag §24a'!D1444,"")</f>
        <v>g</v>
      </c>
      <c r="D1448" s="70" t="str">
        <f>'SlNr für Antrag §24a'!H1444</f>
        <v>Straßenkehricht</v>
      </c>
      <c r="E1448" s="70" t="str">
        <f>'SlNr für Antrag §24a'!I1444</f>
        <v>gefährlich kontaminiert</v>
      </c>
      <c r="F1448" s="69" t="str">
        <f>IF(AND('SlNr für Antrag §24a'!S1444="x",'SlNr für Antrag §24a'!T1444="x"),'SlNr für Antrag §24a'!U1444,IF('SlNr für Antrag §24a'!S1444="x","--",IF('SlNr für Antrag §24a'!T1444="x",'SlNr für Antrag §24a'!U1444,"**")))</f>
        <v>**</v>
      </c>
      <c r="G1448" s="69" t="str">
        <f>(IF('SlNr für Antrag §24a'!AL1444&lt;&gt;"",'SlNr für Antrag §24a'!AL1444&amp;K1448,IF(K1448&lt;&gt;"",K1448,IF('SlNr für Antrag §24a'!V1444="X","?","**"))))</f>
        <v>**</v>
      </c>
      <c r="H1448" s="131"/>
      <c r="I1448" s="124"/>
      <c r="J1448" s="118">
        <f>'SlNr für Antrag §24a'!AM1444</f>
        <v>0</v>
      </c>
      <c r="K1448" s="121"/>
      <c r="L1448" s="121" t="str">
        <f>'SlNr für Antrag §24a'!AT1444</f>
        <v>Ja</v>
      </c>
      <c r="M1448" s="161" t="str">
        <f>'SlNr für Antrag §24a'!AV1444</f>
        <v>-</v>
      </c>
      <c r="N1448" s="157" t="str">
        <f>IF('SlNr für Antrag §24a'!AU1444&gt;0,"Wird auto. genehmigt!","")</f>
        <v/>
      </c>
      <c r="P1448" s="96" t="str">
        <f>'SlNr für Antrag §24a'!AP1444</f>
        <v/>
      </c>
      <c r="R1448" s="143"/>
      <c r="S1448" s="143"/>
      <c r="T1448" s="143"/>
      <c r="U1448" s="143"/>
      <c r="V1448" s="143"/>
      <c r="W1448" s="143"/>
      <c r="X1448" s="143"/>
      <c r="Y1448" s="143"/>
      <c r="Z1448" s="143"/>
      <c r="AA1448" s="143"/>
    </row>
    <row r="1449" spans="1:27" ht="22.8" x14ac:dyDescent="0.25">
      <c r="A1449" s="70">
        <f>'SlNr für Antrag §24a'!B1445</f>
        <v>91501</v>
      </c>
      <c r="B1449" s="70" t="str">
        <f>'SlNr für Antrag §24a'!C1445</f>
        <v>21</v>
      </c>
      <c r="C1449" s="70" t="str">
        <f>IF('SlNr für Antrag §24a'!D1445&lt;&gt;"",'SlNr für Antrag §24a'!D1445,"")</f>
        <v/>
      </c>
      <c r="D1449" s="70" t="str">
        <f>'SlNr für Antrag §24a'!H1445</f>
        <v>Straßenkehricht</v>
      </c>
      <c r="E1449" s="70" t="str">
        <f>'SlNr für Antrag §24a'!I1445</f>
        <v>nur Einkehrsplitt als natürliche Gesteinskörnung</v>
      </c>
      <c r="F1449" s="69" t="str">
        <f>IF(AND('SlNr für Antrag §24a'!S1445="x",'SlNr für Antrag §24a'!T1445="x"),'SlNr für Antrag §24a'!U1445,IF('SlNr für Antrag §24a'!S1445="x","--",IF('SlNr für Antrag §24a'!T1445="x",'SlNr für Antrag §24a'!U1445,"**")))</f>
        <v>--</v>
      </c>
      <c r="G1449" s="69" t="str">
        <f>(IF('SlNr für Antrag §24a'!AL1445&lt;&gt;"",'SlNr für Antrag §24a'!AL1445&amp;K1449,IF(K1449&lt;&gt;"",K1449,IF('SlNr für Antrag §24a'!V1445="X","?","**"))))</f>
        <v>**</v>
      </c>
      <c r="H1449" s="131"/>
      <c r="I1449" s="124"/>
      <c r="J1449" s="118">
        <f>'SlNr für Antrag §24a'!AM1445</f>
        <v>0</v>
      </c>
      <c r="K1449" s="121"/>
      <c r="L1449" s="121" t="str">
        <f>'SlNr für Antrag §24a'!AT1445</f>
        <v>Nein</v>
      </c>
      <c r="M1449" s="161" t="str">
        <f>'SlNr für Antrag §24a'!AV1445</f>
        <v>-</v>
      </c>
      <c r="N1449" s="157" t="str">
        <f>IF('SlNr für Antrag §24a'!AU1445&gt;0,"Wird auto. genehmigt!","")</f>
        <v/>
      </c>
      <c r="P1449" s="96" t="str">
        <f>'SlNr für Antrag §24a'!AP1445</f>
        <v>X</v>
      </c>
      <c r="R1449" s="143"/>
      <c r="S1449" s="143"/>
      <c r="T1449" s="143"/>
      <c r="U1449" s="143"/>
      <c r="V1449" s="143"/>
      <c r="W1449" s="143"/>
      <c r="X1449" s="143"/>
      <c r="Y1449" s="143"/>
      <c r="Z1449" s="143"/>
      <c r="AA1449" s="143"/>
    </row>
    <row r="1450" spans="1:27" x14ac:dyDescent="0.25">
      <c r="A1450" s="70">
        <f>'SlNr für Antrag §24a'!B1446</f>
        <v>91502</v>
      </c>
      <c r="B1450" s="70" t="str">
        <f>'SlNr für Antrag §24a'!C1446</f>
        <v/>
      </c>
      <c r="C1450" s="70" t="str">
        <f>IF('SlNr für Antrag §24a'!D1446&lt;&gt;"",'SlNr für Antrag §24a'!D1446,"")</f>
        <v/>
      </c>
      <c r="D1450" s="70" t="str">
        <f>'SlNr für Antrag §24a'!H1446</f>
        <v>Bankettschälgut von Straßen</v>
      </c>
      <c r="E1450" s="70" t="str">
        <f>'SlNr für Antrag §24a'!I1446</f>
        <v xml:space="preserve"> </v>
      </c>
      <c r="F1450" s="69" t="str">
        <f>IF(AND('SlNr für Antrag §24a'!S1446="x",'SlNr für Antrag §24a'!T1446="x"),'SlNr für Antrag §24a'!U1446,IF('SlNr für Antrag §24a'!S1446="x","--",IF('SlNr für Antrag §24a'!T1446="x",'SlNr für Antrag §24a'!U1446,"**")))</f>
        <v>--</v>
      </c>
      <c r="G1450" s="69" t="str">
        <f>(IF('SlNr für Antrag §24a'!AL1446&lt;&gt;"",'SlNr für Antrag §24a'!AL1446&amp;K1450,IF(K1450&lt;&gt;"",K1450,IF('SlNr für Antrag §24a'!V1446="X","?","**"))))</f>
        <v>**</v>
      </c>
      <c r="H1450" s="131"/>
      <c r="I1450" s="124"/>
      <c r="J1450" s="118">
        <f>'SlNr für Antrag §24a'!AM1446</f>
        <v>0</v>
      </c>
      <c r="K1450" s="121"/>
      <c r="L1450" s="121" t="str">
        <f>'SlNr für Antrag §24a'!AT1446</f>
        <v>Nein</v>
      </c>
      <c r="M1450" s="161" t="str">
        <f>'SlNr für Antrag §24a'!AV1446</f>
        <v>-</v>
      </c>
      <c r="N1450" s="157" t="str">
        <f>IF('SlNr für Antrag §24a'!AU1446&gt;0,"Wird auto. genehmigt!","")</f>
        <v/>
      </c>
      <c r="P1450" s="96" t="str">
        <f>'SlNr für Antrag §24a'!AP1446</f>
        <v>X</v>
      </c>
      <c r="R1450" s="143"/>
      <c r="S1450" s="143"/>
      <c r="T1450" s="143"/>
      <c r="U1450" s="143"/>
      <c r="V1450" s="143"/>
      <c r="W1450" s="143"/>
      <c r="X1450" s="143"/>
      <c r="Y1450" s="143"/>
      <c r="Z1450" s="143"/>
      <c r="AA1450" s="143"/>
    </row>
    <row r="1451" spans="1:27" ht="45.6" x14ac:dyDescent="0.25">
      <c r="A1451" s="70">
        <f>'SlNr für Antrag §24a'!B1447</f>
        <v>91502</v>
      </c>
      <c r="B1451" s="70" t="str">
        <f>'SlNr für Antrag §24a'!C1447</f>
        <v>60</v>
      </c>
      <c r="C1451" s="70" t="str">
        <f>IF('SlNr für Antrag §24a'!D1447&lt;&gt;"",'SlNr für Antrag §24a'!D1447,"")</f>
        <v/>
      </c>
      <c r="D1451" s="70" t="str">
        <f>'SlNr für Antrag §24a'!H1447</f>
        <v>Bankettschälgut von Straßen</v>
      </c>
      <c r="E1451" s="70" t="str">
        <f>'SlNr für Antrag §24a'!I1447</f>
        <v>gemäß Bundes-Abfallwirtschaftsplan zulässig für Maßnahmen zur Bodenrekultivierung</v>
      </c>
      <c r="F1451" s="69" t="str">
        <f>IF(AND('SlNr für Antrag §24a'!S1447="x",'SlNr für Antrag §24a'!T1447="x"),'SlNr für Antrag §24a'!U1447,IF('SlNr für Antrag §24a'!S1447="x","--",IF('SlNr für Antrag §24a'!T1447="x",'SlNr für Antrag §24a'!U1447,"**")))</f>
        <v>--</v>
      </c>
      <c r="G1451" s="69" t="str">
        <f>(IF('SlNr für Antrag §24a'!AL1447&lt;&gt;"",'SlNr für Antrag §24a'!AL1447&amp;K1451,IF(K1451&lt;&gt;"",K1451,IF('SlNr für Antrag §24a'!V1447="X","?","**"))))</f>
        <v>**</v>
      </c>
      <c r="H1451" s="131"/>
      <c r="I1451" s="124"/>
      <c r="J1451" s="118">
        <f>'SlNr für Antrag §24a'!AM1447</f>
        <v>0</v>
      </c>
      <c r="K1451" s="121"/>
      <c r="L1451" s="121" t="str">
        <f>'SlNr für Antrag §24a'!AT1447</f>
        <v>Nein</v>
      </c>
      <c r="M1451" s="161" t="str">
        <f>'SlNr für Antrag §24a'!AV1447</f>
        <v>-</v>
      </c>
      <c r="N1451" s="157" t="str">
        <f>IF('SlNr für Antrag §24a'!AU1447&gt;0,"Wird auto. genehmigt!","")</f>
        <v/>
      </c>
      <c r="P1451" s="96" t="str">
        <f>'SlNr für Antrag §24a'!AP1447</f>
        <v>X</v>
      </c>
      <c r="R1451" s="143"/>
      <c r="S1451" s="143"/>
      <c r="T1451" s="143"/>
      <c r="U1451" s="143"/>
      <c r="V1451" s="143"/>
      <c r="W1451" s="143"/>
      <c r="X1451" s="143"/>
      <c r="Y1451" s="143"/>
      <c r="Z1451" s="143"/>
      <c r="AA1451" s="143"/>
    </row>
    <row r="1452" spans="1:27" x14ac:dyDescent="0.25">
      <c r="A1452" s="70">
        <f>'SlNr für Antrag §24a'!B1448</f>
        <v>91502</v>
      </c>
      <c r="B1452" s="70" t="str">
        <f>'SlNr für Antrag §24a'!C1448</f>
        <v>77</v>
      </c>
      <c r="C1452" s="70" t="str">
        <f>IF('SlNr für Antrag §24a'!D1448&lt;&gt;"",'SlNr für Antrag §24a'!D1448,"")</f>
        <v>g</v>
      </c>
      <c r="D1452" s="70" t="str">
        <f>'SlNr für Antrag §24a'!H1448</f>
        <v>Bankettschälgut von Straßen</v>
      </c>
      <c r="E1452" s="70" t="str">
        <f>'SlNr für Antrag §24a'!I1448</f>
        <v>gefährlich kontaminiert</v>
      </c>
      <c r="F1452" s="69" t="str">
        <f>IF(AND('SlNr für Antrag §24a'!S1448="x",'SlNr für Antrag §24a'!T1448="x"),'SlNr für Antrag §24a'!U1448,IF('SlNr für Antrag §24a'!S1448="x","--",IF('SlNr für Antrag §24a'!T1448="x",'SlNr für Antrag §24a'!U1448,"**")))</f>
        <v>**</v>
      </c>
      <c r="G1452" s="69" t="str">
        <f>(IF('SlNr für Antrag §24a'!AL1448&lt;&gt;"",'SlNr für Antrag §24a'!AL1448&amp;K1452,IF(K1452&lt;&gt;"",K1452,IF('SlNr für Antrag §24a'!V1448="X","?","**"))))</f>
        <v>**</v>
      </c>
      <c r="H1452" s="131"/>
      <c r="I1452" s="124"/>
      <c r="J1452" s="118">
        <f>'SlNr für Antrag §24a'!AM1448</f>
        <v>0</v>
      </c>
      <c r="K1452" s="121"/>
      <c r="L1452" s="121" t="str">
        <f>'SlNr für Antrag §24a'!AT1448</f>
        <v>Ja</v>
      </c>
      <c r="M1452" s="161" t="str">
        <f>'SlNr für Antrag §24a'!AV1448</f>
        <v>-</v>
      </c>
      <c r="N1452" s="157" t="str">
        <f>IF('SlNr für Antrag §24a'!AU1448&gt;0,"Wird auto. genehmigt!","")</f>
        <v/>
      </c>
      <c r="P1452" s="96" t="str">
        <f>'SlNr für Antrag §24a'!AP1448</f>
        <v/>
      </c>
      <c r="R1452" s="143"/>
      <c r="S1452" s="143"/>
      <c r="T1452" s="143"/>
      <c r="U1452" s="143"/>
      <c r="V1452" s="143"/>
      <c r="W1452" s="143"/>
      <c r="X1452" s="143"/>
      <c r="Y1452" s="143"/>
      <c r="Z1452" s="143"/>
      <c r="AA1452" s="143"/>
    </row>
    <row r="1453" spans="1:27" x14ac:dyDescent="0.25">
      <c r="A1453" s="70">
        <f>'SlNr für Antrag §24a'!B1449</f>
        <v>91601</v>
      </c>
      <c r="B1453" s="70" t="str">
        <f>'SlNr für Antrag §24a'!C1449</f>
        <v/>
      </c>
      <c r="C1453" s="70" t="str">
        <f>IF('SlNr für Antrag §24a'!D1449&lt;&gt;"",'SlNr für Antrag §24a'!D1449,"")</f>
        <v/>
      </c>
      <c r="D1453" s="70" t="str">
        <f>'SlNr für Antrag §24a'!H1449</f>
        <v>Viktualienmarkt-Abfälle</v>
      </c>
      <c r="E1453" s="70" t="str">
        <f>'SlNr für Antrag §24a'!I1449</f>
        <v xml:space="preserve"> </v>
      </c>
      <c r="F1453" s="69" t="str">
        <f>IF(AND('SlNr für Antrag §24a'!S1449="x",'SlNr für Antrag §24a'!T1449="x"),'SlNr für Antrag §24a'!U1449,IF('SlNr für Antrag §24a'!S1449="x","--",IF('SlNr für Antrag §24a'!T1449="x",'SlNr für Antrag §24a'!U1449,"**")))</f>
        <v>--</v>
      </c>
      <c r="G1453" s="69" t="str">
        <f>(IF('SlNr für Antrag §24a'!AL1449&lt;&gt;"",'SlNr für Antrag §24a'!AL1449&amp;K1453,IF(K1453&lt;&gt;"",K1453,IF('SlNr für Antrag §24a'!V1449="X","?","**"))))</f>
        <v>**</v>
      </c>
      <c r="H1453" s="131"/>
      <c r="I1453" s="124"/>
      <c r="J1453" s="118">
        <f>'SlNr für Antrag §24a'!AM1449</f>
        <v>0</v>
      </c>
      <c r="K1453" s="121"/>
      <c r="L1453" s="121" t="str">
        <f>'SlNr für Antrag §24a'!AT1449</f>
        <v>Nein</v>
      </c>
      <c r="M1453" s="161" t="str">
        <f>'SlNr für Antrag §24a'!AV1449</f>
        <v>-</v>
      </c>
      <c r="N1453" s="157" t="str">
        <f>IF('SlNr für Antrag §24a'!AU1449&gt;0,"Wird auto. genehmigt!","")</f>
        <v/>
      </c>
      <c r="P1453" s="96" t="str">
        <f>'SlNr für Antrag §24a'!AP1449</f>
        <v>X</v>
      </c>
      <c r="R1453" s="143"/>
      <c r="S1453" s="143"/>
      <c r="T1453" s="143"/>
      <c r="U1453" s="143"/>
      <c r="V1453" s="143"/>
      <c r="W1453" s="143"/>
      <c r="X1453" s="143"/>
      <c r="Y1453" s="143"/>
      <c r="Z1453" s="143"/>
      <c r="AA1453" s="143"/>
    </row>
    <row r="1454" spans="1:27" x14ac:dyDescent="0.25">
      <c r="A1454" s="70">
        <f>'SlNr für Antrag §24a'!B1450</f>
        <v>91601</v>
      </c>
      <c r="B1454" s="70" t="str">
        <f>'SlNr für Antrag §24a'!C1450</f>
        <v>77</v>
      </c>
      <c r="C1454" s="70" t="str">
        <f>IF('SlNr für Antrag §24a'!D1450&lt;&gt;"",'SlNr für Antrag §24a'!D1450,"")</f>
        <v>g</v>
      </c>
      <c r="D1454" s="70" t="str">
        <f>'SlNr für Antrag §24a'!H1450</f>
        <v>Viktualienmarkt-Abfälle</v>
      </c>
      <c r="E1454" s="70" t="str">
        <f>'SlNr für Antrag §24a'!I1450</f>
        <v>gefährlich kontaminiert</v>
      </c>
      <c r="F1454" s="69" t="str">
        <f>IF(AND('SlNr für Antrag §24a'!S1450="x",'SlNr für Antrag §24a'!T1450="x"),'SlNr für Antrag §24a'!U1450,IF('SlNr für Antrag §24a'!S1450="x","--",IF('SlNr für Antrag §24a'!T1450="x",'SlNr für Antrag §24a'!U1450,"**")))</f>
        <v>**</v>
      </c>
      <c r="G1454" s="69" t="str">
        <f>(IF('SlNr für Antrag §24a'!AL1450&lt;&gt;"",'SlNr für Antrag §24a'!AL1450&amp;K1454,IF(K1454&lt;&gt;"",K1454,IF('SlNr für Antrag §24a'!V1450="X","?","**"))))</f>
        <v>**</v>
      </c>
      <c r="H1454" s="131"/>
      <c r="I1454" s="124"/>
      <c r="J1454" s="118">
        <f>'SlNr für Antrag §24a'!AM1450</f>
        <v>0</v>
      </c>
      <c r="K1454" s="121"/>
      <c r="L1454" s="121" t="str">
        <f>'SlNr für Antrag §24a'!AT1450</f>
        <v>Ja</v>
      </c>
      <c r="M1454" s="161" t="str">
        <f>'SlNr für Antrag §24a'!AV1450</f>
        <v>-</v>
      </c>
      <c r="N1454" s="157" t="str">
        <f>IF('SlNr für Antrag §24a'!AU1450&gt;0,"Wird auto. genehmigt!","")</f>
        <v/>
      </c>
      <c r="P1454" s="96" t="str">
        <f>'SlNr für Antrag §24a'!AP1450</f>
        <v/>
      </c>
      <c r="R1454" s="143"/>
      <c r="S1454" s="143"/>
      <c r="T1454" s="143"/>
      <c r="U1454" s="143"/>
      <c r="V1454" s="143"/>
      <c r="W1454" s="143"/>
      <c r="X1454" s="143"/>
      <c r="Y1454" s="143"/>
      <c r="Z1454" s="143"/>
      <c r="AA1454" s="143"/>
    </row>
    <row r="1455" spans="1:27" ht="57" x14ac:dyDescent="0.25">
      <c r="A1455" s="70">
        <f>'SlNr für Antrag §24a'!B1451</f>
        <v>91701</v>
      </c>
      <c r="B1455" s="70" t="str">
        <f>'SlNr für Antrag §24a'!C1451</f>
        <v/>
      </c>
      <c r="C1455" s="70" t="str">
        <f>IF('SlNr für Antrag §24a'!D1451&lt;&gt;"",'SlNr für Antrag §24a'!D1451,"")</f>
        <v/>
      </c>
      <c r="D1455" s="70" t="str">
        <f>'SlNr für Antrag §24a'!H1451</f>
        <v>Garten- und Parkabfälle sowie sonstige biogene Abfälle, die nicht den Anforderungen der Kompostverordnung idgF entsprechen</v>
      </c>
      <c r="E1455" s="70" t="str">
        <f>'SlNr für Antrag §24a'!I1451</f>
        <v xml:space="preserve"> </v>
      </c>
      <c r="F1455" s="69" t="str">
        <f>IF(AND('SlNr für Antrag §24a'!S1451="x",'SlNr für Antrag §24a'!T1451="x"),'SlNr für Antrag §24a'!U1451,IF('SlNr für Antrag §24a'!S1451="x","--",IF('SlNr für Antrag §24a'!T1451="x",'SlNr für Antrag §24a'!U1451,"**")))</f>
        <v>--</v>
      </c>
      <c r="G1455" s="69" t="str">
        <f>(IF('SlNr für Antrag §24a'!AL1451&lt;&gt;"",'SlNr für Antrag §24a'!AL1451&amp;K1455,IF(K1455&lt;&gt;"",K1455,IF('SlNr für Antrag §24a'!V1451="X","?","**"))))</f>
        <v>**</v>
      </c>
      <c r="H1455" s="131"/>
      <c r="I1455" s="124"/>
      <c r="J1455" s="118">
        <f>'SlNr für Antrag §24a'!AM1451</f>
        <v>0</v>
      </c>
      <c r="K1455" s="121"/>
      <c r="L1455" s="121" t="str">
        <f>'SlNr für Antrag §24a'!AT1451</f>
        <v>Nein</v>
      </c>
      <c r="M1455" s="161" t="str">
        <f>'SlNr für Antrag §24a'!AV1451</f>
        <v>-</v>
      </c>
      <c r="N1455" s="157" t="str">
        <f>IF('SlNr für Antrag §24a'!AU1451&gt;0,"Wird auto. genehmigt!","")</f>
        <v/>
      </c>
      <c r="P1455" s="96" t="str">
        <f>'SlNr für Antrag §24a'!AP1451</f>
        <v>X</v>
      </c>
      <c r="R1455" s="143"/>
      <c r="S1455" s="143"/>
      <c r="T1455" s="143"/>
      <c r="U1455" s="143"/>
      <c r="V1455" s="143"/>
      <c r="W1455" s="143"/>
      <c r="X1455" s="143"/>
      <c r="Y1455" s="143"/>
      <c r="Z1455" s="143"/>
      <c r="AA1455" s="143"/>
    </row>
    <row r="1456" spans="1:27" ht="57" x14ac:dyDescent="0.25">
      <c r="A1456" s="70">
        <f>'SlNr für Antrag §24a'!B1452</f>
        <v>91701</v>
      </c>
      <c r="B1456" s="70" t="str">
        <f>'SlNr für Antrag §24a'!C1452</f>
        <v>77</v>
      </c>
      <c r="C1456" s="70" t="str">
        <f>IF('SlNr für Antrag §24a'!D1452&lt;&gt;"",'SlNr für Antrag §24a'!D1452,"")</f>
        <v>g</v>
      </c>
      <c r="D1456" s="70" t="str">
        <f>'SlNr für Antrag §24a'!H1452</f>
        <v>Garten- und Parkabfälle sowie sonstige biogene Abfälle, die nicht den Anforderungen der Kompostverordnung idgF entsprechen</v>
      </c>
      <c r="E1456" s="70" t="str">
        <f>'SlNr für Antrag §24a'!I1452</f>
        <v>gefährlich kontaminiert</v>
      </c>
      <c r="F1456" s="69" t="str">
        <f>IF(AND('SlNr für Antrag §24a'!S1452="x",'SlNr für Antrag §24a'!T1452="x"),'SlNr für Antrag §24a'!U1452,IF('SlNr für Antrag §24a'!S1452="x","--",IF('SlNr für Antrag §24a'!T1452="x",'SlNr für Antrag §24a'!U1452,"**")))</f>
        <v>**</v>
      </c>
      <c r="G1456" s="69" t="str">
        <f>(IF('SlNr für Antrag §24a'!AL1452&lt;&gt;"",'SlNr für Antrag §24a'!AL1452&amp;K1456,IF(K1456&lt;&gt;"",K1456,IF('SlNr für Antrag §24a'!V1452="X","?","**"))))</f>
        <v>**</v>
      </c>
      <c r="H1456" s="131"/>
      <c r="I1456" s="124"/>
      <c r="J1456" s="118">
        <f>'SlNr für Antrag §24a'!AM1452</f>
        <v>0</v>
      </c>
      <c r="K1456" s="121"/>
      <c r="L1456" s="121" t="str">
        <f>'SlNr für Antrag §24a'!AT1452</f>
        <v>Ja</v>
      </c>
      <c r="M1456" s="161" t="str">
        <f>'SlNr für Antrag §24a'!AV1452</f>
        <v>-</v>
      </c>
      <c r="N1456" s="157" t="str">
        <f>IF('SlNr für Antrag §24a'!AU1452&gt;0,"Wird auto. genehmigt!","")</f>
        <v/>
      </c>
      <c r="P1456" s="96" t="str">
        <f>'SlNr für Antrag §24a'!AP1452</f>
        <v/>
      </c>
      <c r="R1456" s="143"/>
      <c r="S1456" s="143"/>
      <c r="T1456" s="143"/>
      <c r="U1456" s="143"/>
      <c r="V1456" s="143"/>
      <c r="W1456" s="143"/>
      <c r="X1456" s="143"/>
      <c r="Y1456" s="143"/>
      <c r="Z1456" s="143"/>
      <c r="AA1456" s="143"/>
    </row>
    <row r="1457" spans="1:27" ht="45.6" x14ac:dyDescent="0.25">
      <c r="A1457" s="70">
        <f>'SlNr für Antrag §24a'!B1453</f>
        <v>91702</v>
      </c>
      <c r="B1457" s="70" t="str">
        <f>'SlNr für Antrag §24a'!C1453</f>
        <v/>
      </c>
      <c r="C1457" s="70" t="str">
        <f>IF('SlNr für Antrag §24a'!D1453&lt;&gt;"",'SlNr für Antrag §24a'!D1453,"")</f>
        <v/>
      </c>
      <c r="D1457" s="70" t="str">
        <f>'SlNr für Antrag §24a'!H1453</f>
        <v>Friedhofsabfälle, die nicht den Anforderungen der Kompostverordnung idgF entsprechen</v>
      </c>
      <c r="E1457" s="70" t="str">
        <f>'SlNr für Antrag §24a'!I1453</f>
        <v xml:space="preserve"> </v>
      </c>
      <c r="F1457" s="69" t="str">
        <f>IF(AND('SlNr für Antrag §24a'!S1453="x",'SlNr für Antrag §24a'!T1453="x"),'SlNr für Antrag §24a'!U1453,IF('SlNr für Antrag §24a'!S1453="x","--",IF('SlNr für Antrag §24a'!T1453="x",'SlNr für Antrag §24a'!U1453,"**")))</f>
        <v>--</v>
      </c>
      <c r="G1457" s="69" t="str">
        <f>(IF('SlNr für Antrag §24a'!AL1453&lt;&gt;"",'SlNr für Antrag §24a'!AL1453&amp;K1457,IF(K1457&lt;&gt;"",K1457,IF('SlNr für Antrag §24a'!V1453="X","?","**"))))</f>
        <v>**</v>
      </c>
      <c r="H1457" s="131"/>
      <c r="I1457" s="124"/>
      <c r="J1457" s="118">
        <f>'SlNr für Antrag §24a'!AM1453</f>
        <v>0</v>
      </c>
      <c r="K1457" s="121"/>
      <c r="L1457" s="121" t="str">
        <f>'SlNr für Antrag §24a'!AT1453</f>
        <v>Nein</v>
      </c>
      <c r="M1457" s="161" t="str">
        <f>'SlNr für Antrag §24a'!AV1453</f>
        <v>-</v>
      </c>
      <c r="N1457" s="157" t="str">
        <f>IF('SlNr für Antrag §24a'!AU1453&gt;0,"Wird auto. genehmigt!","")</f>
        <v/>
      </c>
      <c r="P1457" s="96" t="str">
        <f>'SlNr für Antrag §24a'!AP1453</f>
        <v>X</v>
      </c>
      <c r="R1457" s="143"/>
      <c r="S1457" s="143"/>
      <c r="T1457" s="143"/>
      <c r="U1457" s="143"/>
      <c r="V1457" s="143"/>
      <c r="W1457" s="143"/>
      <c r="X1457" s="143"/>
      <c r="Y1457" s="143"/>
      <c r="Z1457" s="143"/>
      <c r="AA1457" s="143"/>
    </row>
    <row r="1458" spans="1:27" ht="45.6" x14ac:dyDescent="0.25">
      <c r="A1458" s="70">
        <f>'SlNr für Antrag §24a'!B1454</f>
        <v>91702</v>
      </c>
      <c r="B1458" s="70" t="str">
        <f>'SlNr für Antrag §24a'!C1454</f>
        <v>77</v>
      </c>
      <c r="C1458" s="70" t="str">
        <f>IF('SlNr für Antrag §24a'!D1454&lt;&gt;"",'SlNr für Antrag §24a'!D1454,"")</f>
        <v>g</v>
      </c>
      <c r="D1458" s="70" t="str">
        <f>'SlNr für Antrag §24a'!H1454</f>
        <v>Friedhofsabfälle, die nicht den Anforderungen der Kompostverordnung idgF entsprechen</v>
      </c>
      <c r="E1458" s="70" t="str">
        <f>'SlNr für Antrag §24a'!I1454</f>
        <v>gefährlich kontaminiert</v>
      </c>
      <c r="F1458" s="69" t="str">
        <f>IF(AND('SlNr für Antrag §24a'!S1454="x",'SlNr für Antrag §24a'!T1454="x"),'SlNr für Antrag §24a'!U1454,IF('SlNr für Antrag §24a'!S1454="x","--",IF('SlNr für Antrag §24a'!T1454="x",'SlNr für Antrag §24a'!U1454,"**")))</f>
        <v>**</v>
      </c>
      <c r="G1458" s="69" t="str">
        <f>(IF('SlNr für Antrag §24a'!AL1454&lt;&gt;"",'SlNr für Antrag §24a'!AL1454&amp;K1458,IF(K1458&lt;&gt;"",K1458,IF('SlNr für Antrag §24a'!V1454="X","?","**"))))</f>
        <v>**</v>
      </c>
      <c r="H1458" s="131"/>
      <c r="I1458" s="124"/>
      <c r="J1458" s="118">
        <f>'SlNr für Antrag §24a'!AM1454</f>
        <v>0</v>
      </c>
      <c r="K1458" s="121"/>
      <c r="L1458" s="121" t="str">
        <f>'SlNr für Antrag §24a'!AT1454</f>
        <v>Ja</v>
      </c>
      <c r="M1458" s="161" t="str">
        <f>'SlNr für Antrag §24a'!AV1454</f>
        <v>-</v>
      </c>
      <c r="N1458" s="157" t="str">
        <f>IF('SlNr für Antrag §24a'!AU1454&gt;0,"Wird auto. genehmigt!","")</f>
        <v/>
      </c>
      <c r="P1458" s="96" t="str">
        <f>'SlNr für Antrag §24a'!AP1454</f>
        <v/>
      </c>
      <c r="R1458" s="143"/>
      <c r="S1458" s="143"/>
      <c r="T1458" s="143"/>
      <c r="U1458" s="143"/>
      <c r="V1458" s="143"/>
      <c r="W1458" s="143"/>
      <c r="X1458" s="143"/>
      <c r="Y1458" s="143"/>
      <c r="Z1458" s="143"/>
      <c r="AA1458" s="143"/>
    </row>
    <row r="1459" spans="1:27" ht="22.8" x14ac:dyDescent="0.25">
      <c r="A1459" s="70">
        <f>'SlNr für Antrag §24a'!B1455</f>
        <v>91703</v>
      </c>
      <c r="B1459" s="70" t="str">
        <f>'SlNr für Antrag §24a'!C1455</f>
        <v/>
      </c>
      <c r="C1459" s="70" t="str">
        <f>IF('SlNr für Antrag §24a'!D1455&lt;&gt;"",'SlNr für Antrag §24a'!D1455,"")</f>
        <v/>
      </c>
      <c r="D1459" s="70" t="str">
        <f>'SlNr für Antrag §24a'!H1455</f>
        <v>Bioabfallkomposte für die Landwirtschaft</v>
      </c>
      <c r="E1459" s="70" t="str">
        <f>'SlNr für Antrag §24a'!I1455</f>
        <v xml:space="preserve"> </v>
      </c>
      <c r="F1459" s="69" t="str">
        <f>IF(AND('SlNr für Antrag §24a'!S1455="x",'SlNr für Antrag §24a'!T1455="x"),'SlNr für Antrag §24a'!U1455,IF('SlNr für Antrag §24a'!S1455="x","--",IF('SlNr für Antrag §24a'!T1455="x",'SlNr für Antrag §24a'!U1455,"**")))</f>
        <v>--</v>
      </c>
      <c r="G1459" s="69" t="str">
        <f>(IF('SlNr für Antrag §24a'!AL1455&lt;&gt;"",'SlNr für Antrag §24a'!AL1455&amp;K1459,IF(K1459&lt;&gt;"",K1459,IF('SlNr für Antrag §24a'!V1455="X","?","**"))))</f>
        <v>**</v>
      </c>
      <c r="H1459" s="131"/>
      <c r="I1459" s="124"/>
      <c r="J1459" s="118">
        <f>'SlNr für Antrag §24a'!AM1455</f>
        <v>0</v>
      </c>
      <c r="K1459" s="121"/>
      <c r="L1459" s="121" t="str">
        <f>'SlNr für Antrag §24a'!AT1455</f>
        <v>Nein</v>
      </c>
      <c r="M1459" s="161" t="str">
        <f>'SlNr für Antrag §24a'!AV1455</f>
        <v>-</v>
      </c>
      <c r="N1459" s="157" t="str">
        <f>IF('SlNr für Antrag §24a'!AU1455&gt;0,"Wird auto. genehmigt!","")</f>
        <v/>
      </c>
      <c r="P1459" s="96" t="str">
        <f>'SlNr für Antrag §24a'!AP1455</f>
        <v>X</v>
      </c>
      <c r="R1459" s="143"/>
      <c r="S1459" s="143"/>
      <c r="T1459" s="143"/>
      <c r="U1459" s="143"/>
      <c r="V1459" s="143"/>
      <c r="W1459" s="143"/>
      <c r="X1459" s="143"/>
      <c r="Y1459" s="143"/>
      <c r="Z1459" s="143"/>
      <c r="AA1459" s="143"/>
    </row>
    <row r="1460" spans="1:27" ht="22.8" x14ac:dyDescent="0.25">
      <c r="A1460" s="70">
        <f>'SlNr für Antrag §24a'!B1456</f>
        <v>91704</v>
      </c>
      <c r="B1460" s="70" t="str">
        <f>'SlNr für Antrag §24a'!C1456</f>
        <v/>
      </c>
      <c r="C1460" s="70" t="str">
        <f>IF('SlNr für Antrag §24a'!D1456&lt;&gt;"",'SlNr für Antrag §24a'!D1456,"")</f>
        <v/>
      </c>
      <c r="D1460" s="70" t="str">
        <f>'SlNr für Antrag §24a'!H1456</f>
        <v>Klärschlammkomposte für die Landwirtschaft</v>
      </c>
      <c r="E1460" s="70" t="str">
        <f>'SlNr für Antrag §24a'!I1456</f>
        <v xml:space="preserve"> </v>
      </c>
      <c r="F1460" s="69" t="str">
        <f>IF(AND('SlNr für Antrag §24a'!S1456="x",'SlNr für Antrag §24a'!T1456="x"),'SlNr für Antrag §24a'!U1456,IF('SlNr für Antrag §24a'!S1456="x","--",IF('SlNr für Antrag §24a'!T1456="x",'SlNr für Antrag §24a'!U1456,"**")))</f>
        <v>--</v>
      </c>
      <c r="G1460" s="69" t="str">
        <f>(IF('SlNr für Antrag §24a'!AL1456&lt;&gt;"",'SlNr für Antrag §24a'!AL1456&amp;K1460,IF(K1460&lt;&gt;"",K1460,IF('SlNr für Antrag §24a'!V1456="X","?","**"))))</f>
        <v>**</v>
      </c>
      <c r="H1460" s="131"/>
      <c r="I1460" s="124"/>
      <c r="J1460" s="118">
        <f>'SlNr für Antrag §24a'!AM1456</f>
        <v>0</v>
      </c>
      <c r="K1460" s="121"/>
      <c r="L1460" s="121" t="str">
        <f>'SlNr für Antrag §24a'!AT1456</f>
        <v>Nein</v>
      </c>
      <c r="M1460" s="161" t="str">
        <f>'SlNr für Antrag §24a'!AV1456</f>
        <v>-</v>
      </c>
      <c r="N1460" s="157" t="str">
        <f>IF('SlNr für Antrag §24a'!AU1456&gt;0,"Wird auto. genehmigt!","")</f>
        <v/>
      </c>
      <c r="P1460" s="96" t="str">
        <f>'SlNr für Antrag §24a'!AP1456</f>
        <v>X</v>
      </c>
      <c r="R1460" s="143"/>
      <c r="S1460" s="143"/>
      <c r="T1460" s="143"/>
      <c r="U1460" s="143"/>
      <c r="V1460" s="143"/>
      <c r="W1460" s="143"/>
      <c r="X1460" s="143"/>
      <c r="Y1460" s="143"/>
      <c r="Z1460" s="143"/>
      <c r="AA1460" s="143"/>
    </row>
    <row r="1461" spans="1:27" x14ac:dyDescent="0.25">
      <c r="A1461" s="70">
        <f>'SlNr für Antrag §24a'!B1457</f>
        <v>91705</v>
      </c>
      <c r="B1461" s="70" t="str">
        <f>'SlNr für Antrag §24a'!C1457</f>
        <v/>
      </c>
      <c r="C1461" s="70" t="str">
        <f>IF('SlNr für Antrag §24a'!D1457&lt;&gt;"",'SlNr für Antrag §24a'!D1457,"")</f>
        <v/>
      </c>
      <c r="D1461" s="70" t="str">
        <f>'SlNr für Antrag §24a'!H1457</f>
        <v>sonstige Komposte</v>
      </c>
      <c r="E1461" s="70" t="str">
        <f>'SlNr für Antrag §24a'!I1457</f>
        <v xml:space="preserve"> </v>
      </c>
      <c r="F1461" s="69" t="str">
        <f>IF(AND('SlNr für Antrag §24a'!S1457="x",'SlNr für Antrag §24a'!T1457="x"),'SlNr für Antrag §24a'!U1457,IF('SlNr für Antrag §24a'!S1457="x","--",IF('SlNr für Antrag §24a'!T1457="x",'SlNr für Antrag §24a'!U1457,"**")))</f>
        <v>--</v>
      </c>
      <c r="G1461" s="69" t="str">
        <f>(IF('SlNr für Antrag §24a'!AL1457&lt;&gt;"",'SlNr für Antrag §24a'!AL1457&amp;K1461,IF(K1461&lt;&gt;"",K1461,IF('SlNr für Antrag §24a'!V1457="X","?","**"))))</f>
        <v>**</v>
      </c>
      <c r="H1461" s="131"/>
      <c r="I1461" s="124"/>
      <c r="J1461" s="118">
        <f>'SlNr für Antrag §24a'!AM1457</f>
        <v>0</v>
      </c>
      <c r="K1461" s="121"/>
      <c r="L1461" s="121" t="str">
        <f>'SlNr für Antrag §24a'!AT1457</f>
        <v>Nein</v>
      </c>
      <c r="M1461" s="161" t="str">
        <f>'SlNr für Antrag §24a'!AV1457</f>
        <v>-</v>
      </c>
      <c r="N1461" s="157" t="str">
        <f>IF('SlNr für Antrag §24a'!AU1457&gt;0,"Wird auto. genehmigt!","")</f>
        <v/>
      </c>
      <c r="P1461" s="96" t="str">
        <f>'SlNr für Antrag §24a'!AP1457</f>
        <v>X</v>
      </c>
      <c r="R1461" s="143"/>
      <c r="S1461" s="143"/>
      <c r="T1461" s="143"/>
      <c r="U1461" s="143"/>
      <c r="V1461" s="143"/>
      <c r="W1461" s="143"/>
      <c r="X1461" s="143"/>
      <c r="Y1461" s="143"/>
      <c r="Z1461" s="143"/>
      <c r="AA1461" s="143"/>
    </row>
    <row r="1462" spans="1:27" x14ac:dyDescent="0.25">
      <c r="A1462" s="70">
        <f>'SlNr für Antrag §24a'!B1458</f>
        <v>91705</v>
      </c>
      <c r="B1462" s="70" t="str">
        <f>'SlNr für Antrag §24a'!C1458</f>
        <v>77</v>
      </c>
      <c r="C1462" s="70" t="str">
        <f>IF('SlNr für Antrag §24a'!D1458&lt;&gt;"",'SlNr für Antrag §24a'!D1458,"")</f>
        <v>g</v>
      </c>
      <c r="D1462" s="70" t="str">
        <f>'SlNr für Antrag §24a'!H1458</f>
        <v>sonstige Komposte</v>
      </c>
      <c r="E1462" s="70" t="str">
        <f>'SlNr für Antrag §24a'!I1458</f>
        <v>gefährlich kontaminiert</v>
      </c>
      <c r="F1462" s="69" t="str">
        <f>IF(AND('SlNr für Antrag §24a'!S1458="x",'SlNr für Antrag §24a'!T1458="x"),'SlNr für Antrag §24a'!U1458,IF('SlNr für Antrag §24a'!S1458="x","--",IF('SlNr für Antrag §24a'!T1458="x",'SlNr für Antrag §24a'!U1458,"**")))</f>
        <v>**</v>
      </c>
      <c r="G1462" s="69" t="str">
        <f>(IF('SlNr für Antrag §24a'!AL1458&lt;&gt;"",'SlNr für Antrag §24a'!AL1458&amp;K1462,IF(K1462&lt;&gt;"",K1462,IF('SlNr für Antrag §24a'!V1458="X","?","**"))))</f>
        <v>**</v>
      </c>
      <c r="H1462" s="131"/>
      <c r="I1462" s="124"/>
      <c r="J1462" s="118">
        <f>'SlNr für Antrag §24a'!AM1458</f>
        <v>0</v>
      </c>
      <c r="K1462" s="121"/>
      <c r="L1462" s="121" t="str">
        <f>'SlNr für Antrag §24a'!AT1458</f>
        <v>Ja</v>
      </c>
      <c r="M1462" s="161" t="str">
        <f>'SlNr für Antrag §24a'!AV1458</f>
        <v>-</v>
      </c>
      <c r="N1462" s="157" t="str">
        <f>IF('SlNr für Antrag §24a'!AU1458&gt;0,"Wird auto. genehmigt!","")</f>
        <v/>
      </c>
      <c r="P1462" s="96" t="str">
        <f>'SlNr für Antrag §24a'!AP1458</f>
        <v/>
      </c>
      <c r="R1462" s="143"/>
      <c r="S1462" s="143"/>
      <c r="T1462" s="143"/>
      <c r="U1462" s="143"/>
      <c r="V1462" s="143"/>
      <c r="W1462" s="143"/>
      <c r="X1462" s="143"/>
      <c r="Y1462" s="143"/>
      <c r="Z1462" s="143"/>
      <c r="AA1462" s="143"/>
    </row>
    <row r="1463" spans="1:27" ht="34.200000000000003" x14ac:dyDescent="0.25">
      <c r="A1463" s="70">
        <f>'SlNr für Antrag §24a'!B1459</f>
        <v>92101</v>
      </c>
      <c r="B1463" s="70" t="str">
        <f>'SlNr für Antrag §24a'!C1459</f>
        <v/>
      </c>
      <c r="C1463" s="70" t="str">
        <f>IF('SlNr für Antrag §24a'!D1459&lt;&gt;"",'SlNr für Antrag §24a'!D1459,"")</f>
        <v/>
      </c>
      <c r="D1463" s="70" t="str">
        <f>'SlNr für Antrag §24a'!H1459</f>
        <v>Mischungen von Abfällen der Abfallgruppe 921, zur Kompostierung</v>
      </c>
      <c r="E1463" s="70" t="str">
        <f>'SlNr für Antrag §24a'!I1459</f>
        <v xml:space="preserve"> </v>
      </c>
      <c r="F1463" s="69" t="str">
        <f>IF(AND('SlNr für Antrag §24a'!S1459="x",'SlNr für Antrag §24a'!T1459="x"),'SlNr für Antrag §24a'!U1459,IF('SlNr für Antrag §24a'!S1459="x","--",IF('SlNr für Antrag §24a'!T1459="x",'SlNr für Antrag §24a'!U1459,"**")))</f>
        <v>--</v>
      </c>
      <c r="G1463" s="69" t="str">
        <f>(IF('SlNr für Antrag §24a'!AL1459&lt;&gt;"",'SlNr für Antrag §24a'!AL1459&amp;K1463,IF(K1463&lt;&gt;"",K1463,IF('SlNr für Antrag §24a'!V1459="X","?","**"))))</f>
        <v>**</v>
      </c>
      <c r="H1463" s="131"/>
      <c r="I1463" s="124"/>
      <c r="J1463" s="118">
        <f>'SlNr für Antrag §24a'!AM1459</f>
        <v>0</v>
      </c>
      <c r="K1463" s="121"/>
      <c r="L1463" s="121" t="str">
        <f>'SlNr für Antrag §24a'!AT1459</f>
        <v>Nein</v>
      </c>
      <c r="M1463" s="161" t="str">
        <f>'SlNr für Antrag §24a'!AV1459</f>
        <v>-</v>
      </c>
      <c r="N1463" s="157" t="str">
        <f>IF('SlNr für Antrag §24a'!AU1459&gt;0,"Wird auto. genehmigt!","")</f>
        <v/>
      </c>
      <c r="P1463" s="96" t="str">
        <f>'SlNr für Antrag §24a'!AP1459</f>
        <v>X</v>
      </c>
      <c r="R1463" s="143"/>
      <c r="S1463" s="143"/>
      <c r="T1463" s="143"/>
      <c r="U1463" s="143"/>
      <c r="V1463" s="143"/>
      <c r="W1463" s="143"/>
      <c r="X1463" s="143"/>
      <c r="Y1463" s="143"/>
      <c r="Z1463" s="143"/>
      <c r="AA1463" s="143"/>
    </row>
    <row r="1464" spans="1:27" x14ac:dyDescent="0.25">
      <c r="A1464" s="70">
        <f>'SlNr für Antrag §24a'!B1460</f>
        <v>92102</v>
      </c>
      <c r="B1464" s="70" t="str">
        <f>'SlNr für Antrag §24a'!C1460</f>
        <v/>
      </c>
      <c r="C1464" s="70" t="str">
        <f>IF('SlNr für Antrag §24a'!D1460&lt;&gt;"",'SlNr für Antrag §24a'!D1460,"")</f>
        <v/>
      </c>
      <c r="D1464" s="70" t="str">
        <f>'SlNr für Antrag §24a'!H1460</f>
        <v>Mähgut, Laub</v>
      </c>
      <c r="E1464" s="70" t="str">
        <f>'SlNr für Antrag §24a'!I1460</f>
        <v xml:space="preserve"> </v>
      </c>
      <c r="F1464" s="69" t="str">
        <f>IF(AND('SlNr für Antrag §24a'!S1460="x",'SlNr für Antrag §24a'!T1460="x"),'SlNr für Antrag §24a'!U1460,IF('SlNr für Antrag §24a'!S1460="x","--",IF('SlNr für Antrag §24a'!T1460="x",'SlNr für Antrag §24a'!U1460,"**")))</f>
        <v>--</v>
      </c>
      <c r="G1464" s="69" t="str">
        <f>(IF('SlNr für Antrag §24a'!AL1460&lt;&gt;"",'SlNr für Antrag §24a'!AL1460&amp;K1464,IF(K1464&lt;&gt;"",K1464,IF('SlNr für Antrag §24a'!V1460="X","?","**"))))</f>
        <v>**</v>
      </c>
      <c r="H1464" s="131"/>
      <c r="I1464" s="124"/>
      <c r="J1464" s="118">
        <f>'SlNr für Antrag §24a'!AM1460</f>
        <v>0</v>
      </c>
      <c r="K1464" s="121"/>
      <c r="L1464" s="121" t="str">
        <f>'SlNr für Antrag §24a'!AT1460</f>
        <v>Ja</v>
      </c>
      <c r="M1464" s="161" t="str">
        <f>'SlNr für Antrag §24a'!AV1460</f>
        <v>-</v>
      </c>
      <c r="N1464" s="157" t="str">
        <f>IF('SlNr für Antrag §24a'!AU1460&gt;0,"Wird auto. genehmigt!","")</f>
        <v/>
      </c>
      <c r="P1464" s="96" t="str">
        <f>'SlNr für Antrag §24a'!AP1460</f>
        <v>X</v>
      </c>
      <c r="R1464" s="143"/>
      <c r="S1464" s="143"/>
      <c r="T1464" s="143"/>
      <c r="U1464" s="143"/>
      <c r="V1464" s="143"/>
      <c r="W1464" s="143"/>
      <c r="X1464" s="143"/>
      <c r="Y1464" s="143"/>
      <c r="Z1464" s="143"/>
      <c r="AA1464" s="143"/>
    </row>
    <row r="1465" spans="1:27" x14ac:dyDescent="0.25">
      <c r="A1465" s="70">
        <f>'SlNr für Antrag §24a'!B1461</f>
        <v>92103</v>
      </c>
      <c r="B1465" s="70" t="str">
        <f>'SlNr für Antrag §24a'!C1461</f>
        <v/>
      </c>
      <c r="C1465" s="70" t="str">
        <f>IF('SlNr für Antrag §24a'!D1461&lt;&gt;"",'SlNr für Antrag §24a'!D1461,"")</f>
        <v/>
      </c>
      <c r="D1465" s="70" t="str">
        <f>'SlNr für Antrag §24a'!H1461</f>
        <v>Obst- und Gemüseabfälle, Blumen</v>
      </c>
      <c r="E1465" s="70" t="str">
        <f>'SlNr für Antrag §24a'!I1461</f>
        <v xml:space="preserve"> </v>
      </c>
      <c r="F1465" s="69" t="str">
        <f>IF(AND('SlNr für Antrag §24a'!S1461="x",'SlNr für Antrag §24a'!T1461="x"),'SlNr für Antrag §24a'!U1461,IF('SlNr für Antrag §24a'!S1461="x","--",IF('SlNr für Antrag §24a'!T1461="x",'SlNr für Antrag §24a'!U1461,"**")))</f>
        <v>--</v>
      </c>
      <c r="G1465" s="69" t="str">
        <f>(IF('SlNr für Antrag §24a'!AL1461&lt;&gt;"",'SlNr für Antrag §24a'!AL1461&amp;K1465,IF(K1465&lt;&gt;"",K1465,IF('SlNr für Antrag §24a'!V1461="X","?","**"))))</f>
        <v>**</v>
      </c>
      <c r="H1465" s="131"/>
      <c r="I1465" s="124"/>
      <c r="J1465" s="118">
        <f>'SlNr für Antrag §24a'!AM1461</f>
        <v>0</v>
      </c>
      <c r="K1465" s="121"/>
      <c r="L1465" s="121" t="str">
        <f>'SlNr für Antrag §24a'!AT1461</f>
        <v>Nein</v>
      </c>
      <c r="M1465" s="161" t="str">
        <f>'SlNr für Antrag §24a'!AV1461</f>
        <v>-</v>
      </c>
      <c r="N1465" s="157" t="str">
        <f>IF('SlNr für Antrag §24a'!AU1461&gt;0,"Wird auto. genehmigt!","")</f>
        <v/>
      </c>
      <c r="P1465" s="96" t="str">
        <f>'SlNr für Antrag §24a'!AP1461</f>
        <v>X</v>
      </c>
      <c r="R1465" s="143"/>
      <c r="S1465" s="143"/>
      <c r="T1465" s="143"/>
      <c r="U1465" s="143"/>
      <c r="V1465" s="143"/>
      <c r="W1465" s="143"/>
      <c r="X1465" s="143"/>
      <c r="Y1465" s="143"/>
      <c r="Z1465" s="143"/>
      <c r="AA1465" s="143"/>
    </row>
    <row r="1466" spans="1:27" ht="22.8" x14ac:dyDescent="0.25">
      <c r="A1466" s="70">
        <f>'SlNr für Antrag §24a'!B1462</f>
        <v>92104</v>
      </c>
      <c r="B1466" s="70" t="str">
        <f>'SlNr für Antrag §24a'!C1462</f>
        <v/>
      </c>
      <c r="C1466" s="70" t="str">
        <f>IF('SlNr für Antrag §24a'!D1462&lt;&gt;"",'SlNr für Antrag §24a'!D1462,"")</f>
        <v/>
      </c>
      <c r="D1466" s="70" t="str">
        <f>'SlNr für Antrag §24a'!H1462</f>
        <v>Rinde für die biologische Verwertung</v>
      </c>
      <c r="E1466" s="70" t="str">
        <f>'SlNr für Antrag §24a'!I1462</f>
        <v xml:space="preserve"> </v>
      </c>
      <c r="F1466" s="69" t="str">
        <f>IF(AND('SlNr für Antrag §24a'!S1462="x",'SlNr für Antrag §24a'!T1462="x"),'SlNr für Antrag §24a'!U1462,IF('SlNr für Antrag §24a'!S1462="x","--",IF('SlNr für Antrag §24a'!T1462="x",'SlNr für Antrag §24a'!U1462,"**")))</f>
        <v>--</v>
      </c>
      <c r="G1466" s="69" t="str">
        <f>(IF('SlNr für Antrag §24a'!AL1462&lt;&gt;"",'SlNr für Antrag §24a'!AL1462&amp;K1466,IF(K1466&lt;&gt;"",K1466,IF('SlNr für Antrag §24a'!V1462="X","?","**"))))</f>
        <v>**</v>
      </c>
      <c r="H1466" s="131"/>
      <c r="I1466" s="124"/>
      <c r="J1466" s="118">
        <f>'SlNr für Antrag §24a'!AM1462</f>
        <v>0</v>
      </c>
      <c r="K1466" s="121"/>
      <c r="L1466" s="121" t="str">
        <f>'SlNr für Antrag §24a'!AT1462</f>
        <v>Nein</v>
      </c>
      <c r="M1466" s="161" t="str">
        <f>'SlNr für Antrag §24a'!AV1462</f>
        <v>-</v>
      </c>
      <c r="N1466" s="157" t="str">
        <f>IF('SlNr für Antrag §24a'!AU1462&gt;0,"Wird auto. genehmigt!","")</f>
        <v/>
      </c>
      <c r="P1466" s="96" t="str">
        <f>'SlNr für Antrag §24a'!AP1462</f>
        <v>X</v>
      </c>
      <c r="R1466" s="143"/>
      <c r="S1466" s="143"/>
      <c r="T1466" s="143"/>
      <c r="U1466" s="143"/>
      <c r="V1466" s="143"/>
      <c r="W1466" s="143"/>
      <c r="X1466" s="143"/>
      <c r="Y1466" s="143"/>
      <c r="Z1466" s="143"/>
      <c r="AA1466" s="143"/>
    </row>
    <row r="1467" spans="1:27" x14ac:dyDescent="0.25">
      <c r="A1467" s="70">
        <f>'SlNr für Antrag §24a'!B1463</f>
        <v>92105</v>
      </c>
      <c r="B1467" s="70" t="str">
        <f>'SlNr für Antrag §24a'!C1463</f>
        <v/>
      </c>
      <c r="C1467" s="70" t="str">
        <f>IF('SlNr für Antrag §24a'!D1463&lt;&gt;"",'SlNr für Antrag §24a'!D1463,"")</f>
        <v/>
      </c>
      <c r="D1467" s="70" t="str">
        <f>'SlNr für Antrag §24a'!H1463</f>
        <v>Holz</v>
      </c>
      <c r="E1467" s="70" t="str">
        <f>'SlNr für Antrag §24a'!I1463</f>
        <v xml:space="preserve"> </v>
      </c>
      <c r="F1467" s="69" t="str">
        <f>IF(AND('SlNr für Antrag §24a'!S1463="x",'SlNr für Antrag §24a'!T1463="x"),'SlNr für Antrag §24a'!U1463,IF('SlNr für Antrag §24a'!S1463="x","--",IF('SlNr für Antrag §24a'!T1463="x",'SlNr für Antrag §24a'!U1463,"**")))</f>
        <v>--</v>
      </c>
      <c r="G1467" s="69" t="str">
        <f>(IF('SlNr für Antrag §24a'!AL1463&lt;&gt;"",'SlNr für Antrag §24a'!AL1463&amp;K1467,IF(K1467&lt;&gt;"",K1467,IF('SlNr für Antrag §24a'!V1463="X","?","**"))))</f>
        <v>**</v>
      </c>
      <c r="H1467" s="131"/>
      <c r="I1467" s="124"/>
      <c r="J1467" s="118">
        <f>'SlNr für Antrag §24a'!AM1463</f>
        <v>0</v>
      </c>
      <c r="K1467" s="121"/>
      <c r="L1467" s="121" t="str">
        <f>'SlNr für Antrag §24a'!AT1463</f>
        <v>Nein</v>
      </c>
      <c r="M1467" s="161" t="str">
        <f>'SlNr für Antrag §24a'!AV1463</f>
        <v>-</v>
      </c>
      <c r="N1467" s="157" t="str">
        <f>IF('SlNr für Antrag §24a'!AU1463&gt;0,"Wird auto. genehmigt!","")</f>
        <v/>
      </c>
      <c r="P1467" s="96" t="str">
        <f>'SlNr für Antrag §24a'!AP1463</f>
        <v>X</v>
      </c>
      <c r="R1467" s="143"/>
      <c r="S1467" s="143"/>
      <c r="T1467" s="143"/>
      <c r="U1467" s="143"/>
      <c r="V1467" s="143"/>
      <c r="W1467" s="143"/>
      <c r="X1467" s="143"/>
      <c r="Y1467" s="143"/>
      <c r="Z1467" s="143"/>
      <c r="AA1467" s="143"/>
    </row>
    <row r="1468" spans="1:27" x14ac:dyDescent="0.25">
      <c r="A1468" s="70">
        <f>'SlNr für Antrag §24a'!B1464</f>
        <v>92105</v>
      </c>
      <c r="B1468" s="70" t="str">
        <f>'SlNr für Antrag §24a'!C1464</f>
        <v>67</v>
      </c>
      <c r="C1468" s="70" t="str">
        <f>IF('SlNr für Antrag §24a'!D1464&lt;&gt;"",'SlNr für Antrag §24a'!D1464,"")</f>
        <v/>
      </c>
      <c r="D1468" s="70" t="str">
        <f>'SlNr für Antrag §24a'!H1464</f>
        <v>Holz</v>
      </c>
      <c r="E1468" s="70" t="str">
        <f>'SlNr für Antrag §24a'!I1464</f>
        <v>Baum- und Strauchschnitt</v>
      </c>
      <c r="F1468" s="69" t="str">
        <f>IF(AND('SlNr für Antrag §24a'!S1464="x",'SlNr für Antrag §24a'!T1464="x"),'SlNr für Antrag §24a'!U1464,IF('SlNr für Antrag §24a'!S1464="x","--",IF('SlNr für Antrag §24a'!T1464="x",'SlNr für Antrag §24a'!U1464,"**")))</f>
        <v>--</v>
      </c>
      <c r="G1468" s="69" t="str">
        <f>(IF('SlNr für Antrag §24a'!AL1464&lt;&gt;"",'SlNr für Antrag §24a'!AL1464&amp;K1468,IF(K1468&lt;&gt;"",K1468,IF('SlNr für Antrag §24a'!V1464="X","?","**"))))</f>
        <v>**</v>
      </c>
      <c r="H1468" s="131"/>
      <c r="I1468" s="124"/>
      <c r="J1468" s="118">
        <f>'SlNr für Antrag §24a'!AM1464</f>
        <v>0</v>
      </c>
      <c r="K1468" s="121"/>
      <c r="L1468" s="121" t="str">
        <f>'SlNr für Antrag §24a'!AT1464</f>
        <v>Nein</v>
      </c>
      <c r="M1468" s="161" t="str">
        <f>'SlNr für Antrag §24a'!AV1464</f>
        <v>-</v>
      </c>
      <c r="N1468" s="157" t="str">
        <f>IF('SlNr für Antrag §24a'!AU1464&gt;0,"Wird auto. genehmigt!","")</f>
        <v/>
      </c>
      <c r="P1468" s="96" t="str">
        <f>'SlNr für Antrag §24a'!AP1464</f>
        <v>X</v>
      </c>
      <c r="R1468" s="143"/>
      <c r="S1468" s="143"/>
      <c r="T1468" s="143"/>
      <c r="U1468" s="143"/>
      <c r="V1468" s="143"/>
      <c r="W1468" s="143"/>
      <c r="X1468" s="143"/>
      <c r="Y1468" s="143"/>
      <c r="Z1468" s="143"/>
      <c r="AA1468" s="143"/>
    </row>
    <row r="1469" spans="1:27" ht="22.8" x14ac:dyDescent="0.25">
      <c r="A1469" s="70">
        <f>'SlNr für Antrag §24a'!B1465</f>
        <v>92105</v>
      </c>
      <c r="B1469" s="70" t="str">
        <f>'SlNr für Antrag §24a'!C1465</f>
        <v>68</v>
      </c>
      <c r="C1469" s="70" t="str">
        <f>IF('SlNr für Antrag §24a'!D1465&lt;&gt;"",'SlNr für Antrag §24a'!D1465,"")</f>
        <v/>
      </c>
      <c r="D1469" s="70" t="str">
        <f>'SlNr für Antrag §24a'!H1465</f>
        <v>Holz</v>
      </c>
      <c r="E1469" s="70" t="str">
        <f>'SlNr für Antrag §24a'!I1465</f>
        <v>aus der Verarbeitung von unbehandeltem Holz</v>
      </c>
      <c r="F1469" s="69" t="str">
        <f>IF(AND('SlNr für Antrag §24a'!S1465="x",'SlNr für Antrag §24a'!T1465="x"),'SlNr für Antrag §24a'!U1465,IF('SlNr für Antrag §24a'!S1465="x","--",IF('SlNr für Antrag §24a'!T1465="x",'SlNr für Antrag §24a'!U1465,"**")))</f>
        <v>--</v>
      </c>
      <c r="G1469" s="69" t="str">
        <f>(IF('SlNr für Antrag §24a'!AL1465&lt;&gt;"",'SlNr für Antrag §24a'!AL1465&amp;K1469,IF(K1469&lt;&gt;"",K1469,IF('SlNr für Antrag §24a'!V1465="X","?","**"))))</f>
        <v>**</v>
      </c>
      <c r="H1469" s="131"/>
      <c r="I1469" s="124"/>
      <c r="J1469" s="118">
        <f>'SlNr für Antrag §24a'!AM1465</f>
        <v>0</v>
      </c>
      <c r="K1469" s="121"/>
      <c r="L1469" s="121" t="str">
        <f>'SlNr für Antrag §24a'!AT1465</f>
        <v>Nein</v>
      </c>
      <c r="M1469" s="161" t="str">
        <f>'SlNr für Antrag §24a'!AV1465</f>
        <v>-</v>
      </c>
      <c r="N1469" s="157" t="str">
        <f>IF('SlNr für Antrag §24a'!AU1465&gt;0,"Wird auto. genehmigt!","")</f>
        <v/>
      </c>
      <c r="P1469" s="96" t="str">
        <f>'SlNr für Antrag §24a'!AP1465</f>
        <v>X</v>
      </c>
      <c r="R1469" s="143"/>
      <c r="S1469" s="143"/>
      <c r="T1469" s="143"/>
      <c r="U1469" s="143"/>
      <c r="V1469" s="143"/>
      <c r="W1469" s="143"/>
      <c r="X1469" s="143"/>
      <c r="Y1469" s="143"/>
      <c r="Z1469" s="143"/>
      <c r="AA1469" s="143"/>
    </row>
    <row r="1470" spans="1:27" x14ac:dyDescent="0.25">
      <c r="A1470" s="70">
        <f>'SlNr für Antrag §24a'!B1466</f>
        <v>92105</v>
      </c>
      <c r="B1470" s="70" t="str">
        <f>'SlNr für Antrag §24a'!C1466</f>
        <v>69</v>
      </c>
      <c r="C1470" s="70" t="str">
        <f>IF('SlNr für Antrag §24a'!D1466&lt;&gt;"",'SlNr für Antrag §24a'!D1466,"")</f>
        <v/>
      </c>
      <c r="D1470" s="70" t="str">
        <f>'SlNr für Antrag §24a'!H1466</f>
        <v>Holz</v>
      </c>
      <c r="E1470" s="70" t="str">
        <f>'SlNr für Antrag §24a'!I1466</f>
        <v>Siebüberlauf zur Kompostierung</v>
      </c>
      <c r="F1470" s="69" t="str">
        <f>IF(AND('SlNr für Antrag §24a'!S1466="x",'SlNr für Antrag §24a'!T1466="x"),'SlNr für Antrag §24a'!U1466,IF('SlNr für Antrag §24a'!S1466="x","--",IF('SlNr für Antrag §24a'!T1466="x",'SlNr für Antrag §24a'!U1466,"**")))</f>
        <v>--</v>
      </c>
      <c r="G1470" s="69" t="str">
        <f>(IF('SlNr für Antrag §24a'!AL1466&lt;&gt;"",'SlNr für Antrag §24a'!AL1466&amp;K1470,IF(K1470&lt;&gt;"",K1470,IF('SlNr für Antrag §24a'!V1466="X","?","**"))))</f>
        <v>**</v>
      </c>
      <c r="H1470" s="131"/>
      <c r="I1470" s="124"/>
      <c r="J1470" s="118">
        <f>'SlNr für Antrag §24a'!AM1466</f>
        <v>0</v>
      </c>
      <c r="K1470" s="121"/>
      <c r="L1470" s="121" t="str">
        <f>'SlNr für Antrag §24a'!AT1466</f>
        <v>Nein</v>
      </c>
      <c r="M1470" s="161" t="str">
        <f>'SlNr für Antrag §24a'!AV1466</f>
        <v>-</v>
      </c>
      <c r="N1470" s="157" t="str">
        <f>IF('SlNr für Antrag §24a'!AU1466&gt;0,"Wird auto. genehmigt!","")</f>
        <v/>
      </c>
      <c r="P1470" s="96" t="str">
        <f>'SlNr für Antrag §24a'!AP1466</f>
        <v>X</v>
      </c>
      <c r="R1470" s="143"/>
      <c r="S1470" s="143"/>
      <c r="T1470" s="143"/>
      <c r="U1470" s="143"/>
      <c r="V1470" s="143"/>
      <c r="W1470" s="143"/>
      <c r="X1470" s="143"/>
      <c r="Y1470" s="143"/>
      <c r="Z1470" s="143"/>
      <c r="AA1470" s="143"/>
    </row>
    <row r="1471" spans="1:27" x14ac:dyDescent="0.25">
      <c r="A1471" s="70">
        <f>'SlNr für Antrag §24a'!B1467</f>
        <v>92106</v>
      </c>
      <c r="B1471" s="70" t="str">
        <f>'SlNr für Antrag §24a'!C1467</f>
        <v/>
      </c>
      <c r="C1471" s="70" t="str">
        <f>IF('SlNr für Antrag §24a'!D1467&lt;&gt;"",'SlNr für Antrag §24a'!D1467,"")</f>
        <v/>
      </c>
      <c r="D1471" s="70" t="str">
        <f>'SlNr für Antrag §24a'!H1467</f>
        <v>Ernte- und Verarbeitungsrückstände</v>
      </c>
      <c r="E1471" s="70" t="str">
        <f>'SlNr für Antrag §24a'!I1467</f>
        <v xml:space="preserve"> </v>
      </c>
      <c r="F1471" s="69" t="str">
        <f>IF(AND('SlNr für Antrag §24a'!S1467="x",'SlNr für Antrag §24a'!T1467="x"),'SlNr für Antrag §24a'!U1467,IF('SlNr für Antrag §24a'!S1467="x","--",IF('SlNr für Antrag §24a'!T1467="x",'SlNr für Antrag §24a'!U1467,"**")))</f>
        <v>--</v>
      </c>
      <c r="G1471" s="69" t="str">
        <f>(IF('SlNr für Antrag §24a'!AL1467&lt;&gt;"",'SlNr für Antrag §24a'!AL1467&amp;K1471,IF(K1471&lt;&gt;"",K1471,IF('SlNr für Antrag §24a'!V1467="X","?","**"))))</f>
        <v>**</v>
      </c>
      <c r="H1471" s="131"/>
      <c r="I1471" s="124"/>
      <c r="J1471" s="118">
        <f>'SlNr für Antrag §24a'!AM1467</f>
        <v>0</v>
      </c>
      <c r="K1471" s="121"/>
      <c r="L1471" s="121" t="str">
        <f>'SlNr für Antrag §24a'!AT1467</f>
        <v>Nein</v>
      </c>
      <c r="M1471" s="161" t="str">
        <f>'SlNr für Antrag §24a'!AV1467</f>
        <v>-</v>
      </c>
      <c r="N1471" s="157" t="str">
        <f>IF('SlNr für Antrag §24a'!AU1467&gt;0,"Wird auto. genehmigt!","")</f>
        <v/>
      </c>
      <c r="P1471" s="96" t="str">
        <f>'SlNr für Antrag §24a'!AP1467</f>
        <v>X</v>
      </c>
      <c r="R1471" s="143"/>
      <c r="S1471" s="143"/>
      <c r="T1471" s="143"/>
      <c r="U1471" s="143"/>
      <c r="V1471" s="143"/>
      <c r="W1471" s="143"/>
      <c r="X1471" s="143"/>
      <c r="Y1471" s="143"/>
      <c r="Z1471" s="143"/>
      <c r="AA1471" s="143"/>
    </row>
    <row r="1472" spans="1:27" ht="22.8" x14ac:dyDescent="0.25">
      <c r="A1472" s="70">
        <f>'SlNr für Antrag §24a'!B1468</f>
        <v>92107</v>
      </c>
      <c r="B1472" s="70" t="str">
        <f>'SlNr für Antrag §24a'!C1468</f>
        <v/>
      </c>
      <c r="C1472" s="70" t="str">
        <f>IF('SlNr für Antrag §24a'!D1468&lt;&gt;"",'SlNr für Antrag §24a'!D1468,"")</f>
        <v/>
      </c>
      <c r="D1472" s="70" t="str">
        <f>'SlNr für Antrag §24a'!H1468</f>
        <v>pflanzliche Lebens- und Genussmittelreste</v>
      </c>
      <c r="E1472" s="70" t="str">
        <f>'SlNr für Antrag §24a'!I1468</f>
        <v xml:space="preserve"> </v>
      </c>
      <c r="F1472" s="69" t="str">
        <f>IF(AND('SlNr für Antrag §24a'!S1468="x",'SlNr für Antrag §24a'!T1468="x"),'SlNr für Antrag §24a'!U1468,IF('SlNr für Antrag §24a'!S1468="x","--",IF('SlNr für Antrag §24a'!T1468="x",'SlNr für Antrag §24a'!U1468,"**")))</f>
        <v>--</v>
      </c>
      <c r="G1472" s="69" t="str">
        <f>(IF('SlNr für Antrag §24a'!AL1468&lt;&gt;"",'SlNr für Antrag §24a'!AL1468&amp;K1472,IF(K1472&lt;&gt;"",K1472,IF('SlNr für Antrag §24a'!V1468="X","?","**"))))</f>
        <v>**</v>
      </c>
      <c r="H1472" s="131"/>
      <c r="I1472" s="124"/>
      <c r="J1472" s="118">
        <f>'SlNr für Antrag §24a'!AM1468</f>
        <v>0</v>
      </c>
      <c r="K1472" s="121"/>
      <c r="L1472" s="121" t="str">
        <f>'SlNr für Antrag §24a'!AT1468</f>
        <v>Nein</v>
      </c>
      <c r="M1472" s="161" t="str">
        <f>'SlNr für Antrag §24a'!AV1468</f>
        <v>-</v>
      </c>
      <c r="N1472" s="157" t="str">
        <f>IF('SlNr für Antrag §24a'!AU1468&gt;0,"Wird auto. genehmigt!","")</f>
        <v/>
      </c>
      <c r="P1472" s="96" t="str">
        <f>'SlNr für Antrag §24a'!AP1468</f>
        <v>X</v>
      </c>
      <c r="R1472" s="143"/>
      <c r="S1472" s="143"/>
      <c r="T1472" s="143"/>
      <c r="U1472" s="143"/>
      <c r="V1472" s="143"/>
      <c r="W1472" s="143"/>
      <c r="X1472" s="143"/>
      <c r="Y1472" s="143"/>
      <c r="Z1472" s="143"/>
      <c r="AA1472" s="143"/>
    </row>
    <row r="1473" spans="1:27" ht="34.200000000000003" x14ac:dyDescent="0.25">
      <c r="A1473" s="70">
        <f>'SlNr für Antrag §24a'!B1469</f>
        <v>92110</v>
      </c>
      <c r="B1473" s="70" t="str">
        <f>'SlNr für Antrag §24a'!C1469</f>
        <v/>
      </c>
      <c r="C1473" s="70" t="str">
        <f>IF('SlNr für Antrag §24a'!D1469&lt;&gt;"",'SlNr für Antrag §24a'!D1469,"")</f>
        <v/>
      </c>
      <c r="D1473" s="70" t="str">
        <f>'SlNr für Antrag §24a'!H1469</f>
        <v>rein pflanzliche Press- und Filterrückstände der Nahrungs-, Genuss- und Futtermittelproduktion</v>
      </c>
      <c r="E1473" s="70" t="str">
        <f>'SlNr für Antrag §24a'!I1469</f>
        <v xml:space="preserve"> </v>
      </c>
      <c r="F1473" s="69" t="str">
        <f>IF(AND('SlNr für Antrag §24a'!S1469="x",'SlNr für Antrag §24a'!T1469="x"),'SlNr für Antrag §24a'!U1469,IF('SlNr für Antrag §24a'!S1469="x","--",IF('SlNr für Antrag §24a'!T1469="x",'SlNr für Antrag §24a'!U1469,"**")))</f>
        <v>--</v>
      </c>
      <c r="G1473" s="69" t="str">
        <f>(IF('SlNr für Antrag §24a'!AL1469&lt;&gt;"",'SlNr für Antrag §24a'!AL1469&amp;K1473,IF(K1473&lt;&gt;"",K1473,IF('SlNr für Antrag §24a'!V1469="X","?","**"))))</f>
        <v>**</v>
      </c>
      <c r="H1473" s="131"/>
      <c r="I1473" s="124"/>
      <c r="J1473" s="118">
        <f>'SlNr für Antrag §24a'!AM1469</f>
        <v>0</v>
      </c>
      <c r="K1473" s="121"/>
      <c r="L1473" s="121" t="str">
        <f>'SlNr für Antrag §24a'!AT1469</f>
        <v>Nein</v>
      </c>
      <c r="M1473" s="161" t="str">
        <f>'SlNr für Antrag §24a'!AV1469</f>
        <v>-</v>
      </c>
      <c r="N1473" s="157" t="str">
        <f>IF('SlNr für Antrag §24a'!AU1469&gt;0,"Wird auto. genehmigt!","")</f>
        <v/>
      </c>
      <c r="P1473" s="96" t="str">
        <f>'SlNr für Antrag §24a'!AP1469</f>
        <v>X</v>
      </c>
      <c r="R1473" s="143"/>
      <c r="S1473" s="143"/>
      <c r="T1473" s="143"/>
      <c r="U1473" s="143"/>
      <c r="V1473" s="143"/>
      <c r="W1473" s="143"/>
      <c r="X1473" s="143"/>
      <c r="Y1473" s="143"/>
      <c r="Z1473" s="143"/>
      <c r="AA1473" s="143"/>
    </row>
    <row r="1474" spans="1:27" x14ac:dyDescent="0.25">
      <c r="A1474" s="70">
        <f>'SlNr für Antrag §24a'!B1470</f>
        <v>92111</v>
      </c>
      <c r="B1474" s="70" t="str">
        <f>'SlNr für Antrag §24a'!C1470</f>
        <v/>
      </c>
      <c r="C1474" s="70" t="str">
        <f>IF('SlNr für Antrag §24a'!D1470&lt;&gt;"",'SlNr für Antrag §24a'!D1470,"")</f>
        <v/>
      </c>
      <c r="D1474" s="70" t="str">
        <f>'SlNr für Antrag §24a'!H1470</f>
        <v>verdorbenes Saatgut</v>
      </c>
      <c r="E1474" s="70" t="str">
        <f>'SlNr für Antrag §24a'!I1470</f>
        <v xml:space="preserve"> </v>
      </c>
      <c r="F1474" s="69" t="str">
        <f>IF(AND('SlNr für Antrag §24a'!S1470="x",'SlNr für Antrag §24a'!T1470="x"),'SlNr für Antrag §24a'!U1470,IF('SlNr für Antrag §24a'!S1470="x","--",IF('SlNr für Antrag §24a'!T1470="x",'SlNr für Antrag §24a'!U1470,"**")))</f>
        <v>--</v>
      </c>
      <c r="G1474" s="69" t="str">
        <f>(IF('SlNr für Antrag §24a'!AL1470&lt;&gt;"",'SlNr für Antrag §24a'!AL1470&amp;K1474,IF(K1474&lt;&gt;"",K1474,IF('SlNr für Antrag §24a'!V1470="X","?","**"))))</f>
        <v>**</v>
      </c>
      <c r="H1474" s="131"/>
      <c r="I1474" s="124"/>
      <c r="J1474" s="118">
        <f>'SlNr für Antrag §24a'!AM1470</f>
        <v>0</v>
      </c>
      <c r="K1474" s="121"/>
      <c r="L1474" s="121" t="str">
        <f>'SlNr für Antrag §24a'!AT1470</f>
        <v>Nein</v>
      </c>
      <c r="M1474" s="161" t="str">
        <f>'SlNr für Antrag §24a'!AV1470</f>
        <v>-</v>
      </c>
      <c r="N1474" s="157" t="str">
        <f>IF('SlNr für Antrag §24a'!AU1470&gt;0,"Wird auto. genehmigt!","")</f>
        <v/>
      </c>
      <c r="P1474" s="96" t="str">
        <f>'SlNr für Antrag §24a'!AP1470</f>
        <v>X</v>
      </c>
      <c r="R1474" s="143"/>
      <c r="S1474" s="143"/>
      <c r="T1474" s="143"/>
      <c r="U1474" s="143"/>
      <c r="V1474" s="143"/>
      <c r="W1474" s="143"/>
      <c r="X1474" s="143"/>
      <c r="Y1474" s="143"/>
      <c r="Z1474" s="143"/>
      <c r="AA1474" s="143"/>
    </row>
    <row r="1475" spans="1:27" x14ac:dyDescent="0.25">
      <c r="A1475" s="70">
        <f>'SlNr für Antrag §24a'!B1471</f>
        <v>92115</v>
      </c>
      <c r="B1475" s="70" t="str">
        <f>'SlNr für Antrag §24a'!C1471</f>
        <v/>
      </c>
      <c r="C1475" s="70" t="str">
        <f>IF('SlNr für Antrag §24a'!D1471&lt;&gt;"",'SlNr für Antrag §24a'!D1471,"")</f>
        <v/>
      </c>
      <c r="D1475" s="70" t="str">
        <f>'SlNr für Antrag §24a'!H1471</f>
        <v>Unterwasserpflanzen</v>
      </c>
      <c r="E1475" s="70" t="str">
        <f>'SlNr für Antrag §24a'!I1471</f>
        <v xml:space="preserve"> </v>
      </c>
      <c r="F1475" s="69" t="str">
        <f>IF(AND('SlNr für Antrag §24a'!S1471="x",'SlNr für Antrag §24a'!T1471="x"),'SlNr für Antrag §24a'!U1471,IF('SlNr für Antrag §24a'!S1471="x","--",IF('SlNr für Antrag §24a'!T1471="x",'SlNr für Antrag §24a'!U1471,"**")))</f>
        <v>--</v>
      </c>
      <c r="G1475" s="69" t="str">
        <f>(IF('SlNr für Antrag §24a'!AL1471&lt;&gt;"",'SlNr für Antrag §24a'!AL1471&amp;K1475,IF(K1475&lt;&gt;"",K1475,IF('SlNr für Antrag §24a'!V1471="X","?","**"))))</f>
        <v>**</v>
      </c>
      <c r="H1475" s="131"/>
      <c r="I1475" s="124"/>
      <c r="J1475" s="118">
        <f>'SlNr für Antrag §24a'!AM1471</f>
        <v>0</v>
      </c>
      <c r="K1475" s="121"/>
      <c r="L1475" s="121" t="str">
        <f>'SlNr für Antrag §24a'!AT1471</f>
        <v>Nein</v>
      </c>
      <c r="M1475" s="161" t="str">
        <f>'SlNr für Antrag §24a'!AV1471</f>
        <v>-</v>
      </c>
      <c r="N1475" s="157" t="str">
        <f>IF('SlNr für Antrag §24a'!AU1471&gt;0,"Wird auto. genehmigt!","")</f>
        <v/>
      </c>
      <c r="P1475" s="96" t="str">
        <f>'SlNr für Antrag §24a'!AP1471</f>
        <v>X</v>
      </c>
      <c r="R1475" s="143"/>
      <c r="S1475" s="143"/>
      <c r="T1475" s="143"/>
      <c r="U1475" s="143"/>
      <c r="V1475" s="143"/>
      <c r="W1475" s="143"/>
      <c r="X1475" s="143"/>
      <c r="Y1475" s="143"/>
      <c r="Z1475" s="143"/>
      <c r="AA1475" s="143"/>
    </row>
    <row r="1476" spans="1:27" x14ac:dyDescent="0.25">
      <c r="A1476" s="70">
        <f>'SlNr für Antrag §24a'!B1472</f>
        <v>92116</v>
      </c>
      <c r="B1476" s="70" t="str">
        <f>'SlNr für Antrag §24a'!C1472</f>
        <v/>
      </c>
      <c r="C1476" s="70" t="str">
        <f>IF('SlNr für Antrag §24a'!D1472&lt;&gt;"",'SlNr für Antrag §24a'!D1472,"")</f>
        <v/>
      </c>
      <c r="D1476" s="70" t="str">
        <f>'SlNr für Antrag §24a'!H1472</f>
        <v>Friedhofsabfälle</v>
      </c>
      <c r="E1476" s="70" t="str">
        <f>'SlNr für Antrag §24a'!I1472</f>
        <v xml:space="preserve"> </v>
      </c>
      <c r="F1476" s="69" t="str">
        <f>IF(AND('SlNr für Antrag §24a'!S1472="x",'SlNr für Antrag §24a'!T1472="x"),'SlNr für Antrag §24a'!U1472,IF('SlNr für Antrag §24a'!S1472="x","--",IF('SlNr für Antrag §24a'!T1472="x",'SlNr für Antrag §24a'!U1472,"**")))</f>
        <v>--</v>
      </c>
      <c r="G1476" s="69" t="str">
        <f>(IF('SlNr für Antrag §24a'!AL1472&lt;&gt;"",'SlNr für Antrag §24a'!AL1472&amp;K1476,IF(K1476&lt;&gt;"",K1476,IF('SlNr für Antrag §24a'!V1472="X","?","**"))))</f>
        <v>**</v>
      </c>
      <c r="H1476" s="131"/>
      <c r="I1476" s="124"/>
      <c r="J1476" s="118">
        <f>'SlNr für Antrag §24a'!AM1472</f>
        <v>0</v>
      </c>
      <c r="K1476" s="121"/>
      <c r="L1476" s="121" t="str">
        <f>'SlNr für Antrag §24a'!AT1472</f>
        <v>Nein</v>
      </c>
      <c r="M1476" s="161" t="str">
        <f>'SlNr für Antrag §24a'!AV1472</f>
        <v>-</v>
      </c>
      <c r="N1476" s="157" t="str">
        <f>IF('SlNr für Antrag §24a'!AU1472&gt;0,"Wird auto. genehmigt!","")</f>
        <v/>
      </c>
      <c r="P1476" s="96" t="str">
        <f>'SlNr für Antrag §24a'!AP1472</f>
        <v>X</v>
      </c>
      <c r="R1476" s="143"/>
      <c r="S1476" s="143"/>
      <c r="T1476" s="143"/>
      <c r="U1476" s="143"/>
      <c r="V1476" s="143"/>
      <c r="W1476" s="143"/>
      <c r="X1476" s="143"/>
      <c r="Y1476" s="143"/>
      <c r="Z1476" s="143"/>
      <c r="AA1476" s="143"/>
    </row>
    <row r="1477" spans="1:27" x14ac:dyDescent="0.25">
      <c r="A1477" s="70">
        <f>'SlNr für Antrag §24a'!B1473</f>
        <v>92117</v>
      </c>
      <c r="B1477" s="70" t="str">
        <f>'SlNr für Antrag §24a'!C1473</f>
        <v/>
      </c>
      <c r="C1477" s="70" t="str">
        <f>IF('SlNr für Antrag §24a'!D1473&lt;&gt;"",'SlNr für Antrag §24a'!D1473,"")</f>
        <v/>
      </c>
      <c r="D1477" s="70" t="str">
        <f>'SlNr für Antrag §24a'!H1473</f>
        <v>Mycele</v>
      </c>
      <c r="E1477" s="70" t="str">
        <f>'SlNr für Antrag §24a'!I1473</f>
        <v xml:space="preserve"> </v>
      </c>
      <c r="F1477" s="69" t="str">
        <f>IF(AND('SlNr für Antrag §24a'!S1473="x",'SlNr für Antrag §24a'!T1473="x"),'SlNr für Antrag §24a'!U1473,IF('SlNr für Antrag §24a'!S1473="x","--",IF('SlNr für Antrag §24a'!T1473="x",'SlNr für Antrag §24a'!U1473,"**")))</f>
        <v>--</v>
      </c>
      <c r="G1477" s="69" t="str">
        <f>(IF('SlNr für Antrag §24a'!AL1473&lt;&gt;"",'SlNr für Antrag §24a'!AL1473&amp;K1477,IF(K1477&lt;&gt;"",K1477,IF('SlNr für Antrag §24a'!V1473="X","?","**"))))</f>
        <v>**</v>
      </c>
      <c r="H1477" s="131"/>
      <c r="I1477" s="124"/>
      <c r="J1477" s="118">
        <f>'SlNr für Antrag §24a'!AM1473</f>
        <v>0</v>
      </c>
      <c r="K1477" s="121"/>
      <c r="L1477" s="121" t="str">
        <f>'SlNr für Antrag §24a'!AT1473</f>
        <v>Nein</v>
      </c>
      <c r="M1477" s="161" t="str">
        <f>'SlNr für Antrag §24a'!AV1473</f>
        <v>-</v>
      </c>
      <c r="N1477" s="157" t="str">
        <f>IF('SlNr für Antrag §24a'!AU1473&gt;0,"Wird auto. genehmigt!","")</f>
        <v/>
      </c>
      <c r="P1477" s="96" t="str">
        <f>'SlNr für Antrag §24a'!AP1473</f>
        <v>X</v>
      </c>
      <c r="R1477" s="143"/>
      <c r="S1477" s="143"/>
      <c r="T1477" s="143"/>
      <c r="U1477" s="143"/>
      <c r="V1477" s="143"/>
      <c r="W1477" s="143"/>
      <c r="X1477" s="143"/>
      <c r="Y1477" s="143"/>
      <c r="Z1477" s="143"/>
      <c r="AA1477" s="143"/>
    </row>
    <row r="1478" spans="1:27" ht="22.8" x14ac:dyDescent="0.25">
      <c r="A1478" s="70">
        <f>'SlNr für Antrag §24a'!B1474</f>
        <v>92118</v>
      </c>
      <c r="B1478" s="70" t="str">
        <f>'SlNr für Antrag §24a'!C1474</f>
        <v/>
      </c>
      <c r="C1478" s="70" t="str">
        <f>IF('SlNr für Antrag §24a'!D1474&lt;&gt;"",'SlNr für Antrag §24a'!D1474,"")</f>
        <v/>
      </c>
      <c r="D1478" s="70" t="str">
        <f>'SlNr für Antrag §24a'!H1474</f>
        <v>biologisch abbaubare Verpackungen</v>
      </c>
      <c r="E1478" s="70" t="str">
        <f>'SlNr für Antrag §24a'!I1474</f>
        <v xml:space="preserve"> </v>
      </c>
      <c r="F1478" s="69" t="str">
        <f>IF(AND('SlNr für Antrag §24a'!S1474="x",'SlNr für Antrag §24a'!T1474="x"),'SlNr für Antrag §24a'!U1474,IF('SlNr für Antrag §24a'!S1474="x","--",IF('SlNr für Antrag §24a'!T1474="x",'SlNr für Antrag §24a'!U1474,"**")))</f>
        <v>--</v>
      </c>
      <c r="G1478" s="69" t="str">
        <f>(IF('SlNr für Antrag §24a'!AL1474&lt;&gt;"",'SlNr für Antrag §24a'!AL1474&amp;K1478,IF(K1478&lt;&gt;"",K1478,IF('SlNr für Antrag §24a'!V1474="X","?","**"))))</f>
        <v>**</v>
      </c>
      <c r="H1478" s="131"/>
      <c r="I1478" s="124"/>
      <c r="J1478" s="118">
        <f>'SlNr für Antrag §24a'!AM1474</f>
        <v>0</v>
      </c>
      <c r="K1478" s="121"/>
      <c r="L1478" s="121" t="str">
        <f>'SlNr für Antrag §24a'!AT1474</f>
        <v>Nein</v>
      </c>
      <c r="M1478" s="161" t="str">
        <f>'SlNr für Antrag §24a'!AV1474</f>
        <v>-</v>
      </c>
      <c r="N1478" s="157" t="str">
        <f>IF('SlNr für Antrag §24a'!AU1474&gt;0,"Wird auto. genehmigt!","")</f>
        <v/>
      </c>
      <c r="P1478" s="96" t="str">
        <f>'SlNr für Antrag §24a'!AP1474</f>
        <v>X</v>
      </c>
      <c r="R1478" s="143"/>
      <c r="S1478" s="143"/>
      <c r="T1478" s="143"/>
      <c r="U1478" s="143"/>
      <c r="V1478" s="143"/>
      <c r="W1478" s="143"/>
      <c r="X1478" s="143"/>
      <c r="Y1478" s="143"/>
      <c r="Z1478" s="143"/>
      <c r="AA1478" s="143"/>
    </row>
    <row r="1479" spans="1:27" ht="22.8" x14ac:dyDescent="0.25">
      <c r="A1479" s="70">
        <f>'SlNr für Antrag §24a'!B1475</f>
        <v>92120</v>
      </c>
      <c r="B1479" s="70" t="str">
        <f>'SlNr für Antrag §24a'!C1475</f>
        <v/>
      </c>
      <c r="C1479" s="70" t="str">
        <f>IF('SlNr für Antrag §24a'!D1475&lt;&gt;"",'SlNr für Antrag §24a'!D1475,"")</f>
        <v/>
      </c>
      <c r="D1479" s="70" t="str">
        <f>'SlNr für Antrag §24a'!H1475</f>
        <v>Gärrückstände der Abfallgruppe 921 aus der anaeroben Behandlung</v>
      </c>
      <c r="E1479" s="70" t="str">
        <f>'SlNr für Antrag §24a'!I1475</f>
        <v xml:space="preserve"> </v>
      </c>
      <c r="F1479" s="69" t="str">
        <f>IF(AND('SlNr für Antrag §24a'!S1475="x",'SlNr für Antrag §24a'!T1475="x"),'SlNr für Antrag §24a'!U1475,IF('SlNr für Antrag §24a'!S1475="x","--",IF('SlNr für Antrag §24a'!T1475="x",'SlNr für Antrag §24a'!U1475,"**")))</f>
        <v>--</v>
      </c>
      <c r="G1479" s="69" t="str">
        <f>(IF('SlNr für Antrag §24a'!AL1475&lt;&gt;"",'SlNr für Antrag §24a'!AL1475&amp;K1479,IF(K1479&lt;&gt;"",K1479,IF('SlNr für Antrag §24a'!V1475="X","?","**"))))</f>
        <v>**</v>
      </c>
      <c r="H1479" s="131"/>
      <c r="I1479" s="124"/>
      <c r="J1479" s="118">
        <f>'SlNr für Antrag §24a'!AM1475</f>
        <v>0</v>
      </c>
      <c r="K1479" s="121"/>
      <c r="L1479" s="121" t="str">
        <f>'SlNr für Antrag §24a'!AT1475</f>
        <v>Nein</v>
      </c>
      <c r="M1479" s="161" t="str">
        <f>'SlNr für Antrag §24a'!AV1475</f>
        <v>-</v>
      </c>
      <c r="N1479" s="157" t="str">
        <f>IF('SlNr für Antrag §24a'!AU1475&gt;0,"Wird auto. genehmigt!","")</f>
        <v/>
      </c>
      <c r="P1479" s="96" t="str">
        <f>'SlNr für Antrag §24a'!AP1475</f>
        <v>X</v>
      </c>
      <c r="R1479" s="143"/>
      <c r="S1479" s="143"/>
      <c r="T1479" s="143"/>
      <c r="U1479" s="143"/>
      <c r="V1479" s="143"/>
      <c r="W1479" s="143"/>
      <c r="X1479" s="143"/>
      <c r="Y1479" s="143"/>
      <c r="Z1479" s="143"/>
      <c r="AA1479" s="143"/>
    </row>
    <row r="1480" spans="1:27" ht="34.200000000000003" x14ac:dyDescent="0.25">
      <c r="A1480" s="70">
        <f>'SlNr für Antrag §24a'!B1476</f>
        <v>92121</v>
      </c>
      <c r="B1480" s="70" t="str">
        <f>'SlNr für Antrag §24a'!C1476</f>
        <v/>
      </c>
      <c r="C1480" s="70" t="str">
        <f>IF('SlNr für Antrag §24a'!D1476&lt;&gt;"",'SlNr für Antrag §24a'!D1476,"")</f>
        <v/>
      </c>
      <c r="D1480" s="70" t="str">
        <f>'SlNr für Antrag §24a'!H1476</f>
        <v>Speiseöle und -fette, Fettabscheiderinhalte, rein pflanzlich</v>
      </c>
      <c r="E1480" s="70" t="str">
        <f>'SlNr für Antrag §24a'!I1476</f>
        <v xml:space="preserve"> </v>
      </c>
      <c r="F1480" s="69" t="str">
        <f>IF(AND('SlNr für Antrag §24a'!S1476="x",'SlNr für Antrag §24a'!T1476="x"),'SlNr für Antrag §24a'!U1476,IF('SlNr für Antrag §24a'!S1476="x","--",IF('SlNr für Antrag §24a'!T1476="x",'SlNr für Antrag §24a'!U1476,"**")))</f>
        <v>--</v>
      </c>
      <c r="G1480" s="69" t="str">
        <f>(IF('SlNr für Antrag §24a'!AL1476&lt;&gt;"",'SlNr für Antrag §24a'!AL1476&amp;K1480,IF(K1480&lt;&gt;"",K1480,IF('SlNr für Antrag §24a'!V1476="X","?","**"))))</f>
        <v>**</v>
      </c>
      <c r="H1480" s="131"/>
      <c r="I1480" s="124"/>
      <c r="J1480" s="118">
        <f>'SlNr für Antrag §24a'!AM1476</f>
        <v>0</v>
      </c>
      <c r="K1480" s="121"/>
      <c r="L1480" s="121" t="str">
        <f>'SlNr für Antrag §24a'!AT1476</f>
        <v>Nein</v>
      </c>
      <c r="M1480" s="161" t="str">
        <f>'SlNr für Antrag §24a'!AV1476</f>
        <v>-</v>
      </c>
      <c r="N1480" s="157" t="str">
        <f>IF('SlNr für Antrag §24a'!AU1476&gt;0,"Wird auto. genehmigt!","")</f>
        <v/>
      </c>
      <c r="P1480" s="96" t="str">
        <f>'SlNr für Antrag §24a'!AP1476</f>
        <v>X</v>
      </c>
      <c r="R1480" s="143"/>
      <c r="S1480" s="143"/>
      <c r="T1480" s="143"/>
      <c r="U1480" s="143"/>
      <c r="V1480" s="143"/>
      <c r="W1480" s="143"/>
      <c r="X1480" s="143"/>
      <c r="Y1480" s="143"/>
      <c r="Z1480" s="143"/>
      <c r="AA1480" s="143"/>
    </row>
    <row r="1481" spans="1:27" ht="34.200000000000003" x14ac:dyDescent="0.25">
      <c r="A1481" s="70">
        <f>'SlNr für Antrag §24a'!B1477</f>
        <v>92122</v>
      </c>
      <c r="B1481" s="70" t="str">
        <f>'SlNr für Antrag §24a'!C1477</f>
        <v/>
      </c>
      <c r="C1481" s="70" t="str">
        <f>IF('SlNr für Antrag §24a'!D1477&lt;&gt;"",'SlNr für Antrag §24a'!D1477,"")</f>
        <v/>
      </c>
      <c r="D1481" s="70" t="str">
        <f>'SlNr für Antrag §24a'!H1477</f>
        <v>Schlamm aus der Speisefett und -ölproduktion ausschließlich pflanzlicher Herkunft</v>
      </c>
      <c r="E1481" s="70" t="str">
        <f>'SlNr für Antrag §24a'!I1477</f>
        <v xml:space="preserve"> </v>
      </c>
      <c r="F1481" s="69" t="str">
        <f>IF(AND('SlNr für Antrag §24a'!S1477="x",'SlNr für Antrag §24a'!T1477="x"),'SlNr für Antrag §24a'!U1477,IF('SlNr für Antrag §24a'!S1477="x","--",IF('SlNr für Antrag §24a'!T1477="x",'SlNr für Antrag §24a'!U1477,"**")))</f>
        <v>--</v>
      </c>
      <c r="G1481" s="69" t="str">
        <f>(IF('SlNr für Antrag §24a'!AL1477&lt;&gt;"",'SlNr für Antrag §24a'!AL1477&amp;K1481,IF(K1481&lt;&gt;"",K1481,IF('SlNr für Antrag §24a'!V1477="X","?","**"))))</f>
        <v>**</v>
      </c>
      <c r="H1481" s="131"/>
      <c r="I1481" s="124"/>
      <c r="J1481" s="118">
        <f>'SlNr für Antrag §24a'!AM1477</f>
        <v>0</v>
      </c>
      <c r="K1481" s="121"/>
      <c r="L1481" s="121" t="str">
        <f>'SlNr für Antrag §24a'!AT1477</f>
        <v>Nein</v>
      </c>
      <c r="M1481" s="161" t="str">
        <f>'SlNr für Antrag §24a'!AV1477</f>
        <v>-</v>
      </c>
      <c r="N1481" s="157" t="str">
        <f>IF('SlNr für Antrag §24a'!AU1477&gt;0,"Wird auto. genehmigt!","")</f>
        <v/>
      </c>
      <c r="P1481" s="96" t="str">
        <f>'SlNr für Antrag §24a'!AP1477</f>
        <v>X</v>
      </c>
      <c r="R1481" s="143"/>
      <c r="S1481" s="143"/>
      <c r="T1481" s="143"/>
      <c r="U1481" s="143"/>
      <c r="V1481" s="143"/>
      <c r="W1481" s="143"/>
      <c r="X1481" s="143"/>
      <c r="Y1481" s="143"/>
      <c r="Z1481" s="143"/>
      <c r="AA1481" s="143"/>
    </row>
    <row r="1482" spans="1:27" x14ac:dyDescent="0.25">
      <c r="A1482" s="70">
        <f>'SlNr für Antrag §24a'!B1478</f>
        <v>92123</v>
      </c>
      <c r="B1482" s="70" t="str">
        <f>'SlNr für Antrag §24a'!C1478</f>
        <v/>
      </c>
      <c r="C1482" s="70" t="str">
        <f>IF('SlNr für Antrag §24a'!D1478&lt;&gt;"",'SlNr für Antrag §24a'!D1478,"")</f>
        <v/>
      </c>
      <c r="D1482" s="70" t="str">
        <f>'SlNr für Antrag §24a'!H1478</f>
        <v>Silosickersaft</v>
      </c>
      <c r="E1482" s="70" t="str">
        <f>'SlNr für Antrag §24a'!I1478</f>
        <v xml:space="preserve"> </v>
      </c>
      <c r="F1482" s="69" t="str">
        <f>IF(AND('SlNr für Antrag §24a'!S1478="x",'SlNr für Antrag §24a'!T1478="x"),'SlNr für Antrag §24a'!U1478,IF('SlNr für Antrag §24a'!S1478="x","--",IF('SlNr für Antrag §24a'!T1478="x",'SlNr für Antrag §24a'!U1478,"**")))</f>
        <v>--</v>
      </c>
      <c r="G1482" s="69" t="str">
        <f>(IF('SlNr für Antrag §24a'!AL1478&lt;&gt;"",'SlNr für Antrag §24a'!AL1478&amp;K1482,IF(K1482&lt;&gt;"",K1482,IF('SlNr für Antrag §24a'!V1478="X","?","**"))))</f>
        <v>**</v>
      </c>
      <c r="H1482" s="131"/>
      <c r="I1482" s="124"/>
      <c r="J1482" s="118">
        <f>'SlNr für Antrag §24a'!AM1478</f>
        <v>0</v>
      </c>
      <c r="K1482" s="121"/>
      <c r="L1482" s="121" t="str">
        <f>'SlNr für Antrag §24a'!AT1478</f>
        <v>Nein</v>
      </c>
      <c r="M1482" s="161" t="str">
        <f>'SlNr für Antrag §24a'!AV1478</f>
        <v>-</v>
      </c>
      <c r="N1482" s="157" t="str">
        <f>IF('SlNr für Antrag §24a'!AU1478&gt;0,"Wird auto. genehmigt!","")</f>
        <v/>
      </c>
      <c r="P1482" s="96" t="str">
        <f>'SlNr für Antrag §24a'!AP1478</f>
        <v>X</v>
      </c>
      <c r="R1482" s="143"/>
      <c r="S1482" s="143"/>
      <c r="T1482" s="143"/>
      <c r="U1482" s="143"/>
      <c r="V1482" s="143"/>
      <c r="W1482" s="143"/>
      <c r="X1482" s="143"/>
      <c r="Y1482" s="143"/>
      <c r="Z1482" s="143"/>
      <c r="AA1482" s="143"/>
    </row>
    <row r="1483" spans="1:27" ht="22.8" x14ac:dyDescent="0.25">
      <c r="A1483" s="70">
        <f>'SlNr für Antrag §24a'!B1479</f>
        <v>92130</v>
      </c>
      <c r="B1483" s="70" t="str">
        <f>'SlNr für Antrag §24a'!C1479</f>
        <v/>
      </c>
      <c r="C1483" s="70" t="str">
        <f>IF('SlNr für Antrag §24a'!D1479&lt;&gt;"",'SlNr für Antrag §24a'!D1479,"")</f>
        <v>g</v>
      </c>
      <c r="D1483" s="70" t="str">
        <f>'SlNr für Antrag §24a'!H1479</f>
        <v>Glycerinphase aus der Veresterung pflanzlicher Öle und Fette</v>
      </c>
      <c r="E1483" s="70" t="str">
        <f>'SlNr für Antrag §24a'!I1479</f>
        <v xml:space="preserve"> </v>
      </c>
      <c r="F1483" s="69" t="str">
        <f>IF(AND('SlNr für Antrag §24a'!S1479="x",'SlNr für Antrag §24a'!T1479="x"),'SlNr für Antrag §24a'!U1479,IF('SlNr für Antrag §24a'!S1479="x","--",IF('SlNr für Antrag §24a'!T1479="x",'SlNr für Antrag §24a'!U1479,"**")))</f>
        <v>**</v>
      </c>
      <c r="G1483" s="69" t="str">
        <f>(IF('SlNr für Antrag §24a'!AL1479&lt;&gt;"",'SlNr für Antrag §24a'!AL1479&amp;K1483,IF(K1483&lt;&gt;"",K1483,IF('SlNr für Antrag §24a'!V1479="X","?","**"))))</f>
        <v>**</v>
      </c>
      <c r="H1483" s="131"/>
      <c r="I1483" s="124"/>
      <c r="J1483" s="118">
        <f>'SlNr für Antrag §24a'!AM1479</f>
        <v>0</v>
      </c>
      <c r="K1483" s="121"/>
      <c r="L1483" s="121" t="str">
        <f>'SlNr für Antrag §24a'!AT1479</f>
        <v>Ja</v>
      </c>
      <c r="M1483" s="161" t="str">
        <f>'SlNr für Antrag §24a'!AV1479</f>
        <v>-</v>
      </c>
      <c r="N1483" s="157" t="str">
        <f>IF('SlNr für Antrag §24a'!AU1479&gt;0,"Wird auto. genehmigt!","")</f>
        <v/>
      </c>
      <c r="P1483" s="96" t="str">
        <f>'SlNr für Antrag §24a'!AP1479</f>
        <v/>
      </c>
      <c r="R1483" s="143"/>
      <c r="S1483" s="143"/>
      <c r="T1483" s="143"/>
      <c r="U1483" s="143"/>
      <c r="V1483" s="143"/>
      <c r="W1483" s="143"/>
      <c r="X1483" s="143"/>
      <c r="Y1483" s="143"/>
      <c r="Z1483" s="143"/>
      <c r="AA1483" s="143"/>
    </row>
    <row r="1484" spans="1:27" ht="22.8" x14ac:dyDescent="0.25">
      <c r="A1484" s="70">
        <f>'SlNr für Antrag §24a'!B1480</f>
        <v>92131</v>
      </c>
      <c r="B1484" s="70" t="str">
        <f>'SlNr für Antrag §24a'!C1480</f>
        <v/>
      </c>
      <c r="C1484" s="70" t="str">
        <f>IF('SlNr für Antrag §24a'!D1480&lt;&gt;"",'SlNr für Antrag §24a'!D1480,"")</f>
        <v/>
      </c>
      <c r="D1484" s="70" t="str">
        <f>'SlNr für Antrag §24a'!H1480</f>
        <v>Destillationsrückstände aus der Rapsölmethylester-Herstellung</v>
      </c>
      <c r="E1484" s="70" t="str">
        <f>'SlNr für Antrag §24a'!I1480</f>
        <v xml:space="preserve"> </v>
      </c>
      <c r="F1484" s="69" t="str">
        <f>IF(AND('SlNr für Antrag §24a'!S1480="x",'SlNr für Antrag §24a'!T1480="x"),'SlNr für Antrag §24a'!U1480,IF('SlNr für Antrag §24a'!S1480="x","--",IF('SlNr für Antrag §24a'!T1480="x",'SlNr für Antrag §24a'!U1480,"**")))</f>
        <v>**</v>
      </c>
      <c r="G1484" s="69" t="str">
        <f>(IF('SlNr für Antrag §24a'!AL1480&lt;&gt;"",'SlNr für Antrag §24a'!AL1480&amp;K1484,IF(K1484&lt;&gt;"",K1484,IF('SlNr für Antrag §24a'!V1480="X","?","**"))))</f>
        <v>**</v>
      </c>
      <c r="H1484" s="131"/>
      <c r="I1484" s="124"/>
      <c r="J1484" s="118">
        <f>'SlNr für Antrag §24a'!AM1480</f>
        <v>0</v>
      </c>
      <c r="K1484" s="121"/>
      <c r="L1484" s="121" t="str">
        <f>'SlNr für Antrag §24a'!AT1480</f>
        <v>Ja</v>
      </c>
      <c r="M1484" s="161" t="str">
        <f>'SlNr für Antrag §24a'!AV1480</f>
        <v>-</v>
      </c>
      <c r="N1484" s="157" t="str">
        <f>IF('SlNr für Antrag §24a'!AU1480&gt;0,"Wird auto. genehmigt!","")</f>
        <v/>
      </c>
      <c r="P1484" s="96" t="str">
        <f>'SlNr für Antrag §24a'!AP1480</f>
        <v/>
      </c>
      <c r="R1484" s="143"/>
      <c r="S1484" s="143"/>
      <c r="T1484" s="143"/>
      <c r="U1484" s="143"/>
      <c r="V1484" s="143"/>
      <c r="W1484" s="143"/>
      <c r="X1484" s="143"/>
      <c r="Y1484" s="143"/>
      <c r="Z1484" s="143"/>
      <c r="AA1484" s="143"/>
    </row>
    <row r="1485" spans="1:27" ht="22.8" x14ac:dyDescent="0.25">
      <c r="A1485" s="70">
        <f>'SlNr für Antrag §24a'!B1481</f>
        <v>92132</v>
      </c>
      <c r="B1485" s="70" t="str">
        <f>'SlNr für Antrag §24a'!C1481</f>
        <v/>
      </c>
      <c r="C1485" s="70" t="str">
        <f>IF('SlNr für Antrag §24a'!D1481&lt;&gt;"",'SlNr für Antrag §24a'!D1481,"")</f>
        <v/>
      </c>
      <c r="D1485" s="70" t="str">
        <f>'SlNr für Antrag §24a'!H1481</f>
        <v>Rohglycerin aus der Veresterung pflanzlicher Öle und Fette</v>
      </c>
      <c r="E1485" s="70" t="str">
        <f>'SlNr für Antrag §24a'!I1481</f>
        <v xml:space="preserve"> </v>
      </c>
      <c r="F1485" s="69" t="str">
        <f>IF(AND('SlNr für Antrag §24a'!S1481="x",'SlNr für Antrag §24a'!T1481="x"),'SlNr für Antrag §24a'!U1481,IF('SlNr für Antrag §24a'!S1481="x","--",IF('SlNr für Antrag §24a'!T1481="x",'SlNr für Antrag §24a'!U1481,"**")))</f>
        <v>**</v>
      </c>
      <c r="G1485" s="69" t="str">
        <f>(IF('SlNr für Antrag §24a'!AL1481&lt;&gt;"",'SlNr für Antrag §24a'!AL1481&amp;K1485,IF(K1485&lt;&gt;"",K1485,IF('SlNr für Antrag §24a'!V1481="X","?","**"))))</f>
        <v>**</v>
      </c>
      <c r="H1485" s="131"/>
      <c r="I1485" s="124"/>
      <c r="J1485" s="118">
        <f>'SlNr für Antrag §24a'!AM1481</f>
        <v>0</v>
      </c>
      <c r="K1485" s="121"/>
      <c r="L1485" s="121" t="str">
        <f>'SlNr für Antrag §24a'!AT1481</f>
        <v>Ja</v>
      </c>
      <c r="M1485" s="161" t="str">
        <f>'SlNr für Antrag §24a'!AV1481</f>
        <v>-</v>
      </c>
      <c r="N1485" s="157" t="str">
        <f>IF('SlNr für Antrag §24a'!AU1481&gt;0,"Wird auto. genehmigt!","")</f>
        <v/>
      </c>
      <c r="P1485" s="96" t="str">
        <f>'SlNr für Antrag §24a'!AP1481</f>
        <v/>
      </c>
      <c r="R1485" s="143"/>
      <c r="S1485" s="143"/>
      <c r="T1485" s="143"/>
      <c r="U1485" s="143"/>
      <c r="V1485" s="143"/>
      <c r="W1485" s="143"/>
      <c r="X1485" s="143"/>
      <c r="Y1485" s="143"/>
      <c r="Z1485" s="143"/>
      <c r="AA1485" s="143"/>
    </row>
    <row r="1486" spans="1:27" ht="45.6" x14ac:dyDescent="0.25">
      <c r="A1486" s="70">
        <f>'SlNr für Antrag §24a'!B1482</f>
        <v>92150</v>
      </c>
      <c r="B1486" s="70" t="str">
        <f>'SlNr für Antrag §24a'!C1482</f>
        <v/>
      </c>
      <c r="C1486" s="70" t="str">
        <f>IF('SlNr für Antrag §24a'!D1482&lt;&gt;"",'SlNr für Antrag §24a'!D1482,"")</f>
        <v/>
      </c>
      <c r="D1486" s="70" t="str">
        <f>'SlNr für Antrag §24a'!H1482</f>
        <v>Mischungen von Abfällen der Abfallgruppe 921, ausgenommen Schlüssel-Nummer 92130 g Glycerinphase, zur Vergärung</v>
      </c>
      <c r="E1486" s="70" t="str">
        <f>'SlNr für Antrag §24a'!I1482</f>
        <v xml:space="preserve"> </v>
      </c>
      <c r="F1486" s="69" t="str">
        <f>IF(AND('SlNr für Antrag §24a'!S1482="x",'SlNr für Antrag §24a'!T1482="x"),'SlNr für Antrag §24a'!U1482,IF('SlNr für Antrag §24a'!S1482="x","--",IF('SlNr für Antrag §24a'!T1482="x",'SlNr für Antrag §24a'!U1482,"**")))</f>
        <v>--</v>
      </c>
      <c r="G1486" s="69" t="str">
        <f>(IF('SlNr für Antrag §24a'!AL1482&lt;&gt;"",'SlNr für Antrag §24a'!AL1482&amp;K1486,IF(K1486&lt;&gt;"",K1486,IF('SlNr für Antrag §24a'!V1482="X","?","**"))))</f>
        <v>**</v>
      </c>
      <c r="H1486" s="131"/>
      <c r="I1486" s="124"/>
      <c r="J1486" s="118">
        <f>'SlNr für Antrag §24a'!AM1482</f>
        <v>0</v>
      </c>
      <c r="K1486" s="121"/>
      <c r="L1486" s="121" t="str">
        <f>'SlNr für Antrag §24a'!AT1482</f>
        <v>Nein</v>
      </c>
      <c r="M1486" s="161" t="str">
        <f>'SlNr für Antrag §24a'!AV1482</f>
        <v>-</v>
      </c>
      <c r="N1486" s="157" t="str">
        <f>IF('SlNr für Antrag §24a'!AU1482&gt;0,"Wird auto. genehmigt!","")</f>
        <v/>
      </c>
      <c r="P1486" s="96" t="str">
        <f>'SlNr für Antrag §24a'!AP1482</f>
        <v>X</v>
      </c>
      <c r="R1486" s="143"/>
      <c r="S1486" s="143"/>
      <c r="T1486" s="143"/>
      <c r="U1486" s="143"/>
      <c r="V1486" s="143"/>
      <c r="W1486" s="143"/>
      <c r="X1486" s="143"/>
      <c r="Y1486" s="143"/>
      <c r="Z1486" s="143"/>
      <c r="AA1486" s="143"/>
    </row>
    <row r="1487" spans="1:27" ht="34.200000000000003" x14ac:dyDescent="0.25">
      <c r="A1487" s="70">
        <f>'SlNr für Antrag §24a'!B1483</f>
        <v>92199</v>
      </c>
      <c r="B1487" s="70" t="str">
        <f>'SlNr für Antrag §24a'!C1483</f>
        <v/>
      </c>
      <c r="C1487" s="70" t="str">
        <f>IF('SlNr für Antrag §24a'!D1483&lt;&gt;"",'SlNr für Antrag §24a'!D1483,"")</f>
        <v/>
      </c>
      <c r="D1487" s="70" t="str">
        <f>'SlNr für Antrag §24a'!H1483</f>
        <v>aufbereitete Abfälle gemäß Kompostverordnung idgF ohne tierische Anteile</v>
      </c>
      <c r="E1487" s="70" t="str">
        <f>'SlNr für Antrag §24a'!I1483</f>
        <v xml:space="preserve"> </v>
      </c>
      <c r="F1487" s="69" t="str">
        <f>IF(AND('SlNr für Antrag §24a'!S1483="x",'SlNr für Antrag §24a'!T1483="x"),'SlNr für Antrag §24a'!U1483,IF('SlNr für Antrag §24a'!S1483="x","--",IF('SlNr für Antrag §24a'!T1483="x",'SlNr für Antrag §24a'!U1483,"**")))</f>
        <v>--</v>
      </c>
      <c r="G1487" s="69" t="str">
        <f>(IF('SlNr für Antrag §24a'!AL1483&lt;&gt;"",'SlNr für Antrag §24a'!AL1483&amp;K1487,IF(K1487&lt;&gt;"",K1487,IF('SlNr für Antrag §24a'!V1483="X","?","**"))))</f>
        <v>**</v>
      </c>
      <c r="H1487" s="131"/>
      <c r="I1487" s="124"/>
      <c r="J1487" s="118">
        <f>'SlNr für Antrag §24a'!AM1483</f>
        <v>0</v>
      </c>
      <c r="K1487" s="121"/>
      <c r="L1487" s="121" t="str">
        <f>'SlNr für Antrag §24a'!AT1483</f>
        <v>Nein</v>
      </c>
      <c r="M1487" s="161" t="str">
        <f>'SlNr für Antrag §24a'!AV1483</f>
        <v>-</v>
      </c>
      <c r="N1487" s="157" t="str">
        <f>IF('SlNr für Antrag §24a'!AU1483&gt;0,"Wird auto. genehmigt!","")</f>
        <v/>
      </c>
      <c r="P1487" s="96" t="str">
        <f>'SlNr für Antrag §24a'!AP1483</f>
        <v>X</v>
      </c>
      <c r="R1487" s="143"/>
      <c r="S1487" s="143"/>
      <c r="T1487" s="143"/>
      <c r="U1487" s="143"/>
      <c r="V1487" s="143"/>
      <c r="W1487" s="143"/>
      <c r="X1487" s="143"/>
      <c r="Y1487" s="143"/>
      <c r="Z1487" s="143"/>
      <c r="AA1487" s="143"/>
    </row>
    <row r="1488" spans="1:27" x14ac:dyDescent="0.25">
      <c r="A1488" s="70">
        <f>'SlNr für Antrag §24a'!B1484</f>
        <v>92201</v>
      </c>
      <c r="B1488" s="70" t="str">
        <f>'SlNr für Antrag §24a'!C1484</f>
        <v/>
      </c>
      <c r="C1488" s="70" t="str">
        <f>IF('SlNr für Antrag §24a'!D1484&lt;&gt;"",'SlNr für Antrag §24a'!D1484,"")</f>
        <v/>
      </c>
      <c r="D1488" s="70" t="str">
        <f>'SlNr für Antrag §24a'!H1484</f>
        <v>kommunale Qualitätsklärschlämme</v>
      </c>
      <c r="E1488" s="70" t="str">
        <f>'SlNr für Antrag §24a'!I1484</f>
        <v xml:space="preserve"> </v>
      </c>
      <c r="F1488" s="69" t="str">
        <f>IF(AND('SlNr für Antrag §24a'!S1484="x",'SlNr für Antrag §24a'!T1484="x"),'SlNr für Antrag §24a'!U1484,IF('SlNr für Antrag §24a'!S1484="x","--",IF('SlNr für Antrag §24a'!T1484="x",'SlNr für Antrag §24a'!U1484,"**")))</f>
        <v>--</v>
      </c>
      <c r="G1488" s="69" t="str">
        <f>(IF('SlNr für Antrag §24a'!AL1484&lt;&gt;"",'SlNr für Antrag §24a'!AL1484&amp;K1488,IF(K1488&lt;&gt;"",K1488,IF('SlNr für Antrag §24a'!V1484="X","?","**"))))</f>
        <v>**</v>
      </c>
      <c r="H1488" s="131"/>
      <c r="I1488" s="124"/>
      <c r="J1488" s="118">
        <f>'SlNr für Antrag §24a'!AM1484</f>
        <v>0</v>
      </c>
      <c r="K1488" s="121"/>
      <c r="L1488" s="121" t="str">
        <f>'SlNr für Antrag §24a'!AT1484</f>
        <v>Nein</v>
      </c>
      <c r="M1488" s="161" t="str">
        <f>'SlNr für Antrag §24a'!AV1484</f>
        <v>-</v>
      </c>
      <c r="N1488" s="157" t="str">
        <f>IF('SlNr für Antrag §24a'!AU1484&gt;0,"Wird auto. genehmigt!","")</f>
        <v/>
      </c>
      <c r="P1488" s="96" t="str">
        <f>'SlNr für Antrag §24a'!AP1484</f>
        <v>X</v>
      </c>
      <c r="R1488" s="143"/>
      <c r="S1488" s="143"/>
      <c r="T1488" s="143"/>
      <c r="U1488" s="143"/>
      <c r="V1488" s="143"/>
      <c r="W1488" s="143"/>
      <c r="X1488" s="143"/>
      <c r="Y1488" s="143"/>
      <c r="Z1488" s="143"/>
      <c r="AA1488" s="143"/>
    </row>
    <row r="1489" spans="1:27" ht="45.6" x14ac:dyDescent="0.25">
      <c r="A1489" s="70">
        <f>'SlNr für Antrag §24a'!B1485</f>
        <v>92202</v>
      </c>
      <c r="B1489" s="70" t="str">
        <f>'SlNr für Antrag §24a'!C1485</f>
        <v/>
      </c>
      <c r="C1489" s="70" t="str">
        <f>IF('SlNr für Antrag §24a'!D1485&lt;&gt;"",'SlNr für Antrag §24a'!D1485,"")</f>
        <v/>
      </c>
      <c r="D1489" s="70" t="str">
        <f>'SlNr für Antrag §24a'!H1485</f>
        <v>gering belastete Schlämme aus der Nahrungs-, Genuss- und Futtermittelindustrie ausschließlich pflanzlicher Herkunft</v>
      </c>
      <c r="E1489" s="70" t="str">
        <f>'SlNr für Antrag §24a'!I1485</f>
        <v xml:space="preserve"> </v>
      </c>
      <c r="F1489" s="69" t="str">
        <f>IF(AND('SlNr für Antrag §24a'!S1485="x",'SlNr für Antrag §24a'!T1485="x"),'SlNr für Antrag §24a'!U1485,IF('SlNr für Antrag §24a'!S1485="x","--",IF('SlNr für Antrag §24a'!T1485="x",'SlNr für Antrag §24a'!U1485,"**")))</f>
        <v>--</v>
      </c>
      <c r="G1489" s="69" t="str">
        <f>(IF('SlNr für Antrag §24a'!AL1485&lt;&gt;"",'SlNr für Antrag §24a'!AL1485&amp;K1489,IF(K1489&lt;&gt;"",K1489,IF('SlNr für Antrag §24a'!V1485="X","?","**"))))</f>
        <v>**</v>
      </c>
      <c r="H1489" s="131"/>
      <c r="I1489" s="124"/>
      <c r="J1489" s="118">
        <f>'SlNr für Antrag §24a'!AM1485</f>
        <v>0</v>
      </c>
      <c r="K1489" s="121"/>
      <c r="L1489" s="121" t="str">
        <f>'SlNr für Antrag §24a'!AT1485</f>
        <v>Nein</v>
      </c>
      <c r="M1489" s="161" t="str">
        <f>'SlNr für Antrag §24a'!AV1485</f>
        <v>-</v>
      </c>
      <c r="N1489" s="157" t="str">
        <f>IF('SlNr für Antrag §24a'!AU1485&gt;0,"Wird auto. genehmigt!","")</f>
        <v/>
      </c>
      <c r="P1489" s="96" t="str">
        <f>'SlNr für Antrag §24a'!AP1485</f>
        <v>X</v>
      </c>
      <c r="R1489" s="143"/>
      <c r="S1489" s="143"/>
      <c r="T1489" s="143"/>
      <c r="U1489" s="143"/>
      <c r="V1489" s="143"/>
      <c r="W1489" s="143"/>
      <c r="X1489" s="143"/>
      <c r="Y1489" s="143"/>
      <c r="Z1489" s="143"/>
      <c r="AA1489" s="143"/>
    </row>
    <row r="1490" spans="1:27" ht="57" x14ac:dyDescent="0.25">
      <c r="A1490" s="70">
        <f>'SlNr für Antrag §24a'!B1486</f>
        <v>92203</v>
      </c>
      <c r="B1490" s="70" t="str">
        <f>'SlNr für Antrag §24a'!C1486</f>
        <v/>
      </c>
      <c r="C1490" s="70" t="str">
        <f>IF('SlNr für Antrag §24a'!D1486&lt;&gt;"",'SlNr für Antrag §24a'!D1486,"")</f>
        <v/>
      </c>
      <c r="D1490" s="70" t="str">
        <f>'SlNr für Antrag §24a'!H1486</f>
        <v>gering belastete Pressfilter-, Extraktions- und Ölsaatenrückstände der Nahrungs-, Genuss- und Futtermittelindustrie ausschließlich pflanzlicher Herkunft</v>
      </c>
      <c r="E1490" s="70" t="str">
        <f>'SlNr für Antrag §24a'!I1486</f>
        <v xml:space="preserve"> </v>
      </c>
      <c r="F1490" s="69" t="str">
        <f>IF(AND('SlNr für Antrag §24a'!S1486="x",'SlNr für Antrag §24a'!T1486="x"),'SlNr für Antrag §24a'!U1486,IF('SlNr für Antrag §24a'!S1486="x","--",IF('SlNr für Antrag §24a'!T1486="x",'SlNr für Antrag §24a'!U1486,"**")))</f>
        <v>--</v>
      </c>
      <c r="G1490" s="69" t="str">
        <f>(IF('SlNr für Antrag §24a'!AL1486&lt;&gt;"",'SlNr für Antrag §24a'!AL1486&amp;K1490,IF(K1490&lt;&gt;"",K1490,IF('SlNr für Antrag §24a'!V1486="X","?","**"))))</f>
        <v>**</v>
      </c>
      <c r="H1490" s="131"/>
      <c r="I1490" s="124"/>
      <c r="J1490" s="118">
        <f>'SlNr für Antrag §24a'!AM1486</f>
        <v>0</v>
      </c>
      <c r="K1490" s="121"/>
      <c r="L1490" s="121" t="str">
        <f>'SlNr für Antrag §24a'!AT1486</f>
        <v>Nein</v>
      </c>
      <c r="M1490" s="161" t="str">
        <f>'SlNr für Antrag §24a'!AV1486</f>
        <v>-</v>
      </c>
      <c r="N1490" s="157" t="str">
        <f>IF('SlNr für Antrag §24a'!AU1486&gt;0,"Wird auto. genehmigt!","")</f>
        <v/>
      </c>
      <c r="P1490" s="96" t="str">
        <f>'SlNr für Antrag §24a'!AP1486</f>
        <v>X</v>
      </c>
      <c r="R1490" s="143"/>
      <c r="S1490" s="143"/>
      <c r="T1490" s="143"/>
      <c r="U1490" s="143"/>
      <c r="V1490" s="143"/>
      <c r="W1490" s="143"/>
      <c r="X1490" s="143"/>
      <c r="Y1490" s="143"/>
      <c r="Z1490" s="143"/>
      <c r="AA1490" s="143"/>
    </row>
    <row r="1491" spans="1:27" x14ac:dyDescent="0.25">
      <c r="A1491" s="70">
        <f>'SlNr für Antrag §24a'!B1487</f>
        <v>92205</v>
      </c>
      <c r="B1491" s="70" t="str">
        <f>'SlNr für Antrag §24a'!C1487</f>
        <v/>
      </c>
      <c r="C1491" s="70" t="str">
        <f>IF('SlNr für Antrag §24a'!D1487&lt;&gt;"",'SlNr für Antrag §24a'!D1487,"")</f>
        <v/>
      </c>
      <c r="D1491" s="70" t="str">
        <f>'SlNr für Antrag §24a'!H1487</f>
        <v>Bleicherde</v>
      </c>
      <c r="E1491" s="70" t="str">
        <f>'SlNr für Antrag §24a'!I1487</f>
        <v xml:space="preserve"> </v>
      </c>
      <c r="F1491" s="69" t="str">
        <f>IF(AND('SlNr für Antrag §24a'!S1487="x",'SlNr für Antrag §24a'!T1487="x"),'SlNr für Antrag §24a'!U1487,IF('SlNr für Antrag §24a'!S1487="x","--",IF('SlNr für Antrag §24a'!T1487="x",'SlNr für Antrag §24a'!U1487,"**")))</f>
        <v>--</v>
      </c>
      <c r="G1491" s="69" t="str">
        <f>(IF('SlNr für Antrag §24a'!AL1487&lt;&gt;"",'SlNr für Antrag §24a'!AL1487&amp;K1491,IF(K1491&lt;&gt;"",K1491,IF('SlNr für Antrag §24a'!V1487="X","?","**"))))</f>
        <v>**</v>
      </c>
      <c r="H1491" s="131"/>
      <c r="I1491" s="124"/>
      <c r="J1491" s="118">
        <f>'SlNr für Antrag §24a'!AM1487</f>
        <v>0</v>
      </c>
      <c r="K1491" s="121"/>
      <c r="L1491" s="121" t="str">
        <f>'SlNr für Antrag §24a'!AT1487</f>
        <v>Nein</v>
      </c>
      <c r="M1491" s="161" t="str">
        <f>'SlNr für Antrag §24a'!AV1487</f>
        <v>-</v>
      </c>
      <c r="N1491" s="157" t="str">
        <f>IF('SlNr für Antrag §24a'!AU1487&gt;0,"Wird auto. genehmigt!","")</f>
        <v/>
      </c>
      <c r="P1491" s="96" t="str">
        <f>'SlNr für Antrag §24a'!AP1487</f>
        <v>X</v>
      </c>
      <c r="R1491" s="143"/>
      <c r="S1491" s="143"/>
      <c r="T1491" s="143"/>
      <c r="U1491" s="143"/>
      <c r="V1491" s="143"/>
      <c r="W1491" s="143"/>
      <c r="X1491" s="143"/>
      <c r="Y1491" s="143"/>
      <c r="Z1491" s="143"/>
      <c r="AA1491" s="143"/>
    </row>
    <row r="1492" spans="1:27" x14ac:dyDescent="0.25">
      <c r="A1492" s="70">
        <f>'SlNr für Antrag §24a'!B1488</f>
        <v>92208</v>
      </c>
      <c r="B1492" s="70" t="str">
        <f>'SlNr für Antrag §24a'!C1488</f>
        <v/>
      </c>
      <c r="C1492" s="70" t="str">
        <f>IF('SlNr für Antrag §24a'!D1488&lt;&gt;"",'SlNr für Antrag §24a'!D1488,"")</f>
        <v/>
      </c>
      <c r="D1492" s="70" t="str">
        <f>'SlNr für Antrag §24a'!H1488</f>
        <v>Kakaoschalen</v>
      </c>
      <c r="E1492" s="70" t="str">
        <f>'SlNr für Antrag §24a'!I1488</f>
        <v xml:space="preserve"> </v>
      </c>
      <c r="F1492" s="69" t="str">
        <f>IF(AND('SlNr für Antrag §24a'!S1488="x",'SlNr für Antrag §24a'!T1488="x"),'SlNr für Antrag §24a'!U1488,IF('SlNr für Antrag §24a'!S1488="x","--",IF('SlNr für Antrag §24a'!T1488="x",'SlNr für Antrag §24a'!U1488,"**")))</f>
        <v>--</v>
      </c>
      <c r="G1492" s="69" t="str">
        <f>(IF('SlNr für Antrag §24a'!AL1488&lt;&gt;"",'SlNr für Antrag §24a'!AL1488&amp;K1492,IF(K1492&lt;&gt;"",K1492,IF('SlNr für Antrag §24a'!V1488="X","?","**"))))</f>
        <v>**</v>
      </c>
      <c r="H1492" s="131"/>
      <c r="I1492" s="124"/>
      <c r="J1492" s="118">
        <f>'SlNr für Antrag §24a'!AM1488</f>
        <v>0</v>
      </c>
      <c r="K1492" s="121"/>
      <c r="L1492" s="121" t="str">
        <f>'SlNr für Antrag §24a'!AT1488</f>
        <v>Nein</v>
      </c>
      <c r="M1492" s="161" t="str">
        <f>'SlNr für Antrag §24a'!AV1488</f>
        <v>-</v>
      </c>
      <c r="N1492" s="157" t="str">
        <f>IF('SlNr für Antrag §24a'!AU1488&gt;0,"Wird auto. genehmigt!","")</f>
        <v/>
      </c>
      <c r="P1492" s="96" t="str">
        <f>'SlNr für Antrag §24a'!AP1488</f>
        <v>X</v>
      </c>
      <c r="R1492" s="143"/>
      <c r="S1492" s="143"/>
      <c r="T1492" s="143"/>
      <c r="U1492" s="143"/>
      <c r="V1492" s="143"/>
      <c r="W1492" s="143"/>
      <c r="X1492" s="143"/>
      <c r="Y1492" s="143"/>
      <c r="Z1492" s="143"/>
      <c r="AA1492" s="143"/>
    </row>
    <row r="1493" spans="1:27" ht="34.200000000000003" x14ac:dyDescent="0.25">
      <c r="A1493" s="70">
        <f>'SlNr für Antrag §24a'!B1489</f>
        <v>92210</v>
      </c>
      <c r="B1493" s="70" t="str">
        <f>'SlNr für Antrag §24a'!C1489</f>
        <v/>
      </c>
      <c r="C1493" s="70" t="str">
        <f>IF('SlNr für Antrag §24a'!D1489&lt;&gt;"",'SlNr für Antrag §24a'!D1489,"")</f>
        <v/>
      </c>
      <c r="D1493" s="70" t="str">
        <f>'SlNr für Antrag §24a'!H1489</f>
        <v>chemisch modifizierte Verpackungsmaterialien und „Warenreste“, biologisch abbaubar</v>
      </c>
      <c r="E1493" s="70" t="str">
        <f>'SlNr für Antrag §24a'!I1489</f>
        <v xml:space="preserve"> </v>
      </c>
      <c r="F1493" s="69" t="str">
        <f>IF(AND('SlNr für Antrag §24a'!S1489="x",'SlNr für Antrag §24a'!T1489="x"),'SlNr für Antrag §24a'!U1489,IF('SlNr für Antrag §24a'!S1489="x","--",IF('SlNr für Antrag §24a'!T1489="x",'SlNr für Antrag §24a'!U1489,"**")))</f>
        <v>--</v>
      </c>
      <c r="G1493" s="69" t="str">
        <f>(IF('SlNr für Antrag §24a'!AL1489&lt;&gt;"",'SlNr für Antrag §24a'!AL1489&amp;K1493,IF(K1493&lt;&gt;"",K1493,IF('SlNr für Antrag §24a'!V1489="X","?","**"))))</f>
        <v>**</v>
      </c>
      <c r="H1493" s="131"/>
      <c r="I1493" s="124"/>
      <c r="J1493" s="118">
        <f>'SlNr für Antrag §24a'!AM1489</f>
        <v>0</v>
      </c>
      <c r="K1493" s="121"/>
      <c r="L1493" s="121" t="str">
        <f>'SlNr für Antrag §24a'!AT1489</f>
        <v>Nein</v>
      </c>
      <c r="M1493" s="161" t="str">
        <f>'SlNr für Antrag §24a'!AV1489</f>
        <v>-</v>
      </c>
      <c r="N1493" s="157" t="str">
        <f>IF('SlNr für Antrag §24a'!AU1489&gt;0,"Wird auto. genehmigt!","")</f>
        <v/>
      </c>
      <c r="P1493" s="96" t="str">
        <f>'SlNr für Antrag §24a'!AP1489</f>
        <v>X</v>
      </c>
      <c r="R1493" s="143"/>
      <c r="S1493" s="143"/>
      <c r="T1493" s="143"/>
      <c r="U1493" s="143"/>
      <c r="V1493" s="143"/>
      <c r="W1493" s="143"/>
      <c r="X1493" s="143"/>
      <c r="Y1493" s="143"/>
      <c r="Z1493" s="143"/>
      <c r="AA1493" s="143"/>
    </row>
    <row r="1494" spans="1:27" ht="34.200000000000003" x14ac:dyDescent="0.25">
      <c r="A1494" s="70">
        <f>'SlNr für Antrag §24a'!B1490</f>
        <v>92211</v>
      </c>
      <c r="B1494" s="70" t="str">
        <f>'SlNr für Antrag §24a'!C1490</f>
        <v/>
      </c>
      <c r="C1494" s="70" t="str">
        <f>IF('SlNr für Antrag §24a'!D1490&lt;&gt;"",'SlNr für Antrag §24a'!D1490,"")</f>
        <v/>
      </c>
      <c r="D1494" s="70" t="str">
        <f>'SlNr für Antrag §24a'!H1490</f>
        <v>Gärrückstände aus der anaeroben Behandlung der Abfallgruppen 921 und 922</v>
      </c>
      <c r="E1494" s="70" t="str">
        <f>'SlNr für Antrag §24a'!I1490</f>
        <v xml:space="preserve"> </v>
      </c>
      <c r="F1494" s="69" t="str">
        <f>IF(AND('SlNr für Antrag §24a'!S1490="x",'SlNr für Antrag §24a'!T1490="x"),'SlNr für Antrag §24a'!U1490,IF('SlNr für Antrag §24a'!S1490="x","--",IF('SlNr für Antrag §24a'!T1490="x",'SlNr für Antrag §24a'!U1490,"**")))</f>
        <v>--</v>
      </c>
      <c r="G1494" s="69" t="str">
        <f>(IF('SlNr für Antrag §24a'!AL1490&lt;&gt;"",'SlNr für Antrag §24a'!AL1490&amp;K1494,IF(K1494&lt;&gt;"",K1494,IF('SlNr für Antrag §24a'!V1490="X","?","**"))))</f>
        <v>**</v>
      </c>
      <c r="H1494" s="131"/>
      <c r="I1494" s="124"/>
      <c r="J1494" s="118">
        <f>'SlNr für Antrag §24a'!AM1490</f>
        <v>0</v>
      </c>
      <c r="K1494" s="121"/>
      <c r="L1494" s="121" t="str">
        <f>'SlNr für Antrag §24a'!AT1490</f>
        <v>Nein</v>
      </c>
      <c r="M1494" s="161" t="str">
        <f>'SlNr für Antrag §24a'!AV1490</f>
        <v>-</v>
      </c>
      <c r="N1494" s="157" t="str">
        <f>IF('SlNr für Antrag §24a'!AU1490&gt;0,"Wird auto. genehmigt!","")</f>
        <v/>
      </c>
      <c r="P1494" s="96" t="str">
        <f>'SlNr für Antrag §24a'!AP1490</f>
        <v>X</v>
      </c>
      <c r="R1494" s="143"/>
      <c r="S1494" s="143"/>
      <c r="T1494" s="143"/>
      <c r="U1494" s="143"/>
      <c r="V1494" s="143"/>
      <c r="W1494" s="143"/>
      <c r="X1494" s="143"/>
      <c r="Y1494" s="143"/>
      <c r="Z1494" s="143"/>
      <c r="AA1494" s="143"/>
    </row>
    <row r="1495" spans="1:27" x14ac:dyDescent="0.25">
      <c r="A1495" s="70">
        <f>'SlNr für Antrag §24a'!B1491</f>
        <v>92212</v>
      </c>
      <c r="B1495" s="70" t="str">
        <f>'SlNr für Antrag §24a'!C1491</f>
        <v/>
      </c>
      <c r="C1495" s="70" t="str">
        <f>IF('SlNr für Antrag §24a'!D1491&lt;&gt;"",'SlNr für Antrag §24a'!D1491,"")</f>
        <v/>
      </c>
      <c r="D1495" s="70" t="str">
        <f>'SlNr für Antrag §24a'!H1491</f>
        <v>kommunale Klärschlämme</v>
      </c>
      <c r="E1495" s="70" t="str">
        <f>'SlNr für Antrag §24a'!I1491</f>
        <v xml:space="preserve"> </v>
      </c>
      <c r="F1495" s="69" t="str">
        <f>IF(AND('SlNr für Antrag §24a'!S1491="x",'SlNr für Antrag §24a'!T1491="x"),'SlNr für Antrag §24a'!U1491,IF('SlNr für Antrag §24a'!S1491="x","--",IF('SlNr für Antrag §24a'!T1491="x",'SlNr für Antrag §24a'!U1491,"**")))</f>
        <v>--</v>
      </c>
      <c r="G1495" s="69" t="str">
        <f>(IF('SlNr für Antrag §24a'!AL1491&lt;&gt;"",'SlNr für Antrag §24a'!AL1491&amp;K1495,IF(K1495&lt;&gt;"",K1495,IF('SlNr für Antrag §24a'!V1491="X","?","**"))))</f>
        <v>**</v>
      </c>
      <c r="H1495" s="131"/>
      <c r="I1495" s="124"/>
      <c r="J1495" s="118">
        <f>'SlNr für Antrag §24a'!AM1491</f>
        <v>0</v>
      </c>
      <c r="K1495" s="121"/>
      <c r="L1495" s="121" t="str">
        <f>'SlNr für Antrag §24a'!AT1491</f>
        <v>Nein</v>
      </c>
      <c r="M1495" s="161" t="str">
        <f>'SlNr für Antrag §24a'!AV1491</f>
        <v>-</v>
      </c>
      <c r="N1495" s="157" t="str">
        <f>IF('SlNr für Antrag §24a'!AU1491&gt;0,"Wird auto. genehmigt!","")</f>
        <v/>
      </c>
      <c r="P1495" s="96" t="str">
        <f>'SlNr für Antrag §24a'!AP1491</f>
        <v>X</v>
      </c>
      <c r="R1495" s="143"/>
      <c r="S1495" s="143"/>
      <c r="T1495" s="143"/>
      <c r="U1495" s="143"/>
      <c r="V1495" s="143"/>
      <c r="W1495" s="143"/>
      <c r="X1495" s="143"/>
      <c r="Y1495" s="143"/>
      <c r="Z1495" s="143"/>
      <c r="AA1495" s="143"/>
    </row>
    <row r="1496" spans="1:27" x14ac:dyDescent="0.25">
      <c r="A1496" s="70">
        <f>'SlNr für Antrag §24a'!B1492</f>
        <v>92301</v>
      </c>
      <c r="B1496" s="70" t="str">
        <f>'SlNr für Antrag §24a'!C1492</f>
        <v/>
      </c>
      <c r="C1496" s="70" t="str">
        <f>IF('SlNr für Antrag §24a'!D1492&lt;&gt;"",'SlNr für Antrag §24a'!D1492,"")</f>
        <v/>
      </c>
      <c r="D1496" s="70" t="str">
        <f>'SlNr für Antrag §24a'!H1492</f>
        <v>Gesteinsmehl</v>
      </c>
      <c r="E1496" s="70" t="str">
        <f>'SlNr für Antrag §24a'!I1492</f>
        <v xml:space="preserve"> </v>
      </c>
      <c r="F1496" s="69" t="str">
        <f>IF(AND('SlNr für Antrag §24a'!S1492="x",'SlNr für Antrag §24a'!T1492="x"),'SlNr für Antrag §24a'!U1492,IF('SlNr für Antrag §24a'!S1492="x","--",IF('SlNr für Antrag §24a'!T1492="x",'SlNr für Antrag §24a'!U1492,"**")))</f>
        <v>--</v>
      </c>
      <c r="G1496" s="69" t="str">
        <f>(IF('SlNr für Antrag §24a'!AL1492&lt;&gt;"",'SlNr für Antrag §24a'!AL1492&amp;K1496,IF(K1496&lt;&gt;"",K1496,IF('SlNr für Antrag §24a'!V1492="X","?","**"))))</f>
        <v>**</v>
      </c>
      <c r="H1496" s="131"/>
      <c r="I1496" s="124"/>
      <c r="J1496" s="118">
        <f>'SlNr für Antrag §24a'!AM1492</f>
        <v>0</v>
      </c>
      <c r="K1496" s="121"/>
      <c r="L1496" s="121" t="str">
        <f>'SlNr für Antrag §24a'!AT1492</f>
        <v>Nein</v>
      </c>
      <c r="M1496" s="161" t="str">
        <f>'SlNr für Antrag §24a'!AV1492</f>
        <v>-</v>
      </c>
      <c r="N1496" s="157" t="str">
        <f>IF('SlNr für Antrag §24a'!AU1492&gt;0,"Wird auto. genehmigt!","")</f>
        <v/>
      </c>
      <c r="P1496" s="96" t="str">
        <f>'SlNr für Antrag §24a'!AP1492</f>
        <v>X</v>
      </c>
      <c r="R1496" s="143"/>
      <c r="S1496" s="143"/>
      <c r="T1496" s="143"/>
      <c r="U1496" s="143"/>
      <c r="V1496" s="143"/>
      <c r="W1496" s="143"/>
      <c r="X1496" s="143"/>
      <c r="Y1496" s="143"/>
      <c r="Z1496" s="143"/>
      <c r="AA1496" s="143"/>
    </row>
    <row r="1497" spans="1:27" x14ac:dyDescent="0.25">
      <c r="A1497" s="70">
        <f>'SlNr für Antrag §24a'!B1493</f>
        <v>92302</v>
      </c>
      <c r="B1497" s="70" t="str">
        <f>'SlNr für Antrag §24a'!C1493</f>
        <v/>
      </c>
      <c r="C1497" s="70" t="str">
        <f>IF('SlNr für Antrag §24a'!D1493&lt;&gt;"",'SlNr für Antrag §24a'!D1493,"")</f>
        <v/>
      </c>
      <c r="D1497" s="70" t="str">
        <f>'SlNr für Antrag §24a'!H1493</f>
        <v>Calciumcarbonatabfälle</v>
      </c>
      <c r="E1497" s="70" t="str">
        <f>'SlNr für Antrag §24a'!I1493</f>
        <v xml:space="preserve"> </v>
      </c>
      <c r="F1497" s="69" t="str">
        <f>IF(AND('SlNr für Antrag §24a'!S1493="x",'SlNr für Antrag §24a'!T1493="x"),'SlNr für Antrag §24a'!U1493,IF('SlNr für Antrag §24a'!S1493="x","--",IF('SlNr für Antrag §24a'!T1493="x",'SlNr für Antrag §24a'!U1493,"**")))</f>
        <v>--</v>
      </c>
      <c r="G1497" s="69" t="str">
        <f>(IF('SlNr für Antrag §24a'!AL1493&lt;&gt;"",'SlNr für Antrag §24a'!AL1493&amp;K1497,IF(K1497&lt;&gt;"",K1497,IF('SlNr für Antrag §24a'!V1493="X","?","**"))))</f>
        <v>**</v>
      </c>
      <c r="H1497" s="131"/>
      <c r="I1497" s="124"/>
      <c r="J1497" s="118">
        <f>'SlNr für Antrag §24a'!AM1493</f>
        <v>0</v>
      </c>
      <c r="K1497" s="121"/>
      <c r="L1497" s="121" t="str">
        <f>'SlNr für Antrag §24a'!AT1493</f>
        <v>Nein</v>
      </c>
      <c r="M1497" s="161" t="str">
        <f>'SlNr für Antrag §24a'!AV1493</f>
        <v>-</v>
      </c>
      <c r="N1497" s="157" t="str">
        <f>IF('SlNr für Antrag §24a'!AU1493&gt;0,"Wird auto. genehmigt!","")</f>
        <v/>
      </c>
      <c r="P1497" s="96" t="str">
        <f>'SlNr für Antrag §24a'!AP1493</f>
        <v>X</v>
      </c>
      <c r="R1497" s="143"/>
      <c r="S1497" s="143"/>
      <c r="T1497" s="143"/>
      <c r="U1497" s="143"/>
      <c r="V1497" s="143"/>
      <c r="W1497" s="143"/>
      <c r="X1497" s="143"/>
      <c r="Y1497" s="143"/>
      <c r="Z1497" s="143"/>
      <c r="AA1497" s="143"/>
    </row>
    <row r="1498" spans="1:27" x14ac:dyDescent="0.25">
      <c r="A1498" s="70">
        <f>'SlNr für Antrag §24a'!B1494</f>
        <v>92303</v>
      </c>
      <c r="B1498" s="70" t="str">
        <f>'SlNr für Antrag §24a'!C1494</f>
        <v/>
      </c>
      <c r="C1498" s="70" t="str">
        <f>IF('SlNr für Antrag §24a'!D1494&lt;&gt;"",'SlNr für Antrag §24a'!D1494,"")</f>
        <v/>
      </c>
      <c r="D1498" s="70" t="str">
        <f>'SlNr für Antrag §24a'!H1494</f>
        <v>Pflanzenasche</v>
      </c>
      <c r="E1498" s="70" t="str">
        <f>'SlNr für Antrag §24a'!I1494</f>
        <v xml:space="preserve"> </v>
      </c>
      <c r="F1498" s="69" t="str">
        <f>IF(AND('SlNr für Antrag §24a'!S1494="x",'SlNr für Antrag §24a'!T1494="x"),'SlNr für Antrag §24a'!U1494,IF('SlNr für Antrag §24a'!S1494="x","--",IF('SlNr für Antrag §24a'!T1494="x",'SlNr für Antrag §24a'!U1494,"**")))</f>
        <v>--</v>
      </c>
      <c r="G1498" s="69" t="str">
        <f>(IF('SlNr für Antrag §24a'!AL1494&lt;&gt;"",'SlNr für Antrag §24a'!AL1494&amp;K1498,IF(K1498&lt;&gt;"",K1498,IF('SlNr für Antrag §24a'!V1494="X","?","**"))))</f>
        <v>**</v>
      </c>
      <c r="H1498" s="131"/>
      <c r="I1498" s="124"/>
      <c r="J1498" s="118">
        <f>'SlNr für Antrag §24a'!AM1494</f>
        <v>0</v>
      </c>
      <c r="K1498" s="121"/>
      <c r="L1498" s="121" t="str">
        <f>'SlNr für Antrag §24a'!AT1494</f>
        <v>Nein</v>
      </c>
      <c r="M1498" s="161" t="str">
        <f>'SlNr für Antrag §24a'!AV1494</f>
        <v>-</v>
      </c>
      <c r="N1498" s="157" t="str">
        <f>IF('SlNr für Antrag §24a'!AU1494&gt;0,"Wird auto. genehmigt!","")</f>
        <v/>
      </c>
      <c r="P1498" s="96" t="str">
        <f>'SlNr für Antrag §24a'!AP1494</f>
        <v>X</v>
      </c>
      <c r="R1498" s="143"/>
      <c r="S1498" s="143"/>
      <c r="T1498" s="143"/>
      <c r="U1498" s="143"/>
      <c r="V1498" s="143"/>
      <c r="W1498" s="143"/>
      <c r="X1498" s="143"/>
      <c r="Y1498" s="143"/>
      <c r="Z1498" s="143"/>
      <c r="AA1498" s="143"/>
    </row>
    <row r="1499" spans="1:27" x14ac:dyDescent="0.25">
      <c r="A1499" s="70">
        <f>'SlNr für Antrag §24a'!B1495</f>
        <v>92303</v>
      </c>
      <c r="B1499" s="70" t="str">
        <f>'SlNr für Antrag §24a'!C1495</f>
        <v>71</v>
      </c>
      <c r="C1499" s="70" t="str">
        <f>IF('SlNr für Antrag §24a'!D1495&lt;&gt;"",'SlNr für Antrag §24a'!D1495,"")</f>
        <v/>
      </c>
      <c r="D1499" s="70" t="str">
        <f>'SlNr für Antrag §24a'!H1495</f>
        <v>Pflanzenasche</v>
      </c>
      <c r="E1499" s="70" t="str">
        <f>'SlNr für Antrag §24a'!I1495</f>
        <v>Pflanzen-Rostaschen</v>
      </c>
      <c r="F1499" s="69" t="str">
        <f>IF(AND('SlNr für Antrag §24a'!S1495="x",'SlNr für Antrag §24a'!T1495="x"),'SlNr für Antrag §24a'!U1495,IF('SlNr für Antrag §24a'!S1495="x","--",IF('SlNr für Antrag §24a'!T1495="x",'SlNr für Antrag §24a'!U1495,"**")))</f>
        <v>--</v>
      </c>
      <c r="G1499" s="69" t="str">
        <f>(IF('SlNr für Antrag §24a'!AL1495&lt;&gt;"",'SlNr für Antrag §24a'!AL1495&amp;K1499,IF(K1499&lt;&gt;"",K1499,IF('SlNr für Antrag §24a'!V1495="X","?","**"))))</f>
        <v>**</v>
      </c>
      <c r="H1499" s="131"/>
      <c r="I1499" s="124"/>
      <c r="J1499" s="118">
        <f>'SlNr für Antrag §24a'!AM1495</f>
        <v>0</v>
      </c>
      <c r="K1499" s="121"/>
      <c r="L1499" s="121" t="str">
        <f>'SlNr für Antrag §24a'!AT1495</f>
        <v>Nein</v>
      </c>
      <c r="M1499" s="161" t="str">
        <f>'SlNr für Antrag §24a'!AV1495</f>
        <v>-</v>
      </c>
      <c r="N1499" s="157" t="str">
        <f>IF('SlNr für Antrag §24a'!AU1495&gt;0,"Wird auto. genehmigt!","")</f>
        <v/>
      </c>
      <c r="P1499" s="96" t="str">
        <f>'SlNr für Antrag §24a'!AP1495</f>
        <v>X</v>
      </c>
      <c r="R1499" s="143"/>
      <c r="S1499" s="143"/>
      <c r="T1499" s="143"/>
      <c r="U1499" s="143"/>
      <c r="V1499" s="143"/>
      <c r="W1499" s="143"/>
      <c r="X1499" s="143"/>
      <c r="Y1499" s="143"/>
      <c r="Z1499" s="143"/>
      <c r="AA1499" s="143"/>
    </row>
    <row r="1500" spans="1:27" x14ac:dyDescent="0.25">
      <c r="A1500" s="70">
        <f>'SlNr für Antrag §24a'!B1496</f>
        <v>92303</v>
      </c>
      <c r="B1500" s="70" t="str">
        <f>'SlNr für Antrag §24a'!C1496</f>
        <v>73</v>
      </c>
      <c r="C1500" s="70" t="str">
        <f>IF('SlNr für Antrag §24a'!D1496&lt;&gt;"",'SlNr für Antrag §24a'!D1496,"")</f>
        <v/>
      </c>
      <c r="D1500" s="70" t="str">
        <f>'SlNr für Antrag §24a'!H1496</f>
        <v>Pflanzenasche</v>
      </c>
      <c r="E1500" s="70" t="str">
        <f>'SlNr für Antrag §24a'!I1496</f>
        <v>Pflanzen-Flugaschen</v>
      </c>
      <c r="F1500" s="69" t="str">
        <f>IF(AND('SlNr für Antrag §24a'!S1496="x",'SlNr für Antrag §24a'!T1496="x"),'SlNr für Antrag §24a'!U1496,IF('SlNr für Antrag §24a'!S1496="x","--",IF('SlNr für Antrag §24a'!T1496="x",'SlNr für Antrag §24a'!U1496,"**")))</f>
        <v>--</v>
      </c>
      <c r="G1500" s="69" t="str">
        <f>(IF('SlNr für Antrag §24a'!AL1496&lt;&gt;"",'SlNr für Antrag §24a'!AL1496&amp;K1500,IF(K1500&lt;&gt;"",K1500,IF('SlNr für Antrag §24a'!V1496="X","?","**"))))</f>
        <v>**</v>
      </c>
      <c r="H1500" s="131"/>
      <c r="I1500" s="124"/>
      <c r="J1500" s="118">
        <f>'SlNr für Antrag §24a'!AM1496</f>
        <v>0</v>
      </c>
      <c r="K1500" s="121"/>
      <c r="L1500" s="121" t="str">
        <f>'SlNr für Antrag §24a'!AT1496</f>
        <v>Nein</v>
      </c>
      <c r="M1500" s="161" t="str">
        <f>'SlNr für Antrag §24a'!AV1496</f>
        <v>-</v>
      </c>
      <c r="N1500" s="157" t="str">
        <f>IF('SlNr für Antrag §24a'!AU1496&gt;0,"Wird auto. genehmigt!","")</f>
        <v/>
      </c>
      <c r="P1500" s="96" t="str">
        <f>'SlNr für Antrag §24a'!AP1496</f>
        <v>X</v>
      </c>
      <c r="R1500" s="143"/>
      <c r="S1500" s="143"/>
      <c r="T1500" s="143"/>
      <c r="U1500" s="143"/>
      <c r="V1500" s="143"/>
      <c r="W1500" s="143"/>
      <c r="X1500" s="143"/>
      <c r="Y1500" s="143"/>
      <c r="Z1500" s="143"/>
      <c r="AA1500" s="143"/>
    </row>
    <row r="1501" spans="1:27" x14ac:dyDescent="0.25">
      <c r="A1501" s="70">
        <f>'SlNr für Antrag §24a'!B1497</f>
        <v>92304</v>
      </c>
      <c r="B1501" s="70" t="str">
        <f>'SlNr für Antrag §24a'!C1497</f>
        <v/>
      </c>
      <c r="C1501" s="70" t="str">
        <f>IF('SlNr für Antrag §24a'!D1497&lt;&gt;"",'SlNr für Antrag §24a'!D1497,"")</f>
        <v/>
      </c>
      <c r="D1501" s="70" t="str">
        <f>'SlNr für Antrag §24a'!H1497</f>
        <v>Erde</v>
      </c>
      <c r="E1501" s="70" t="str">
        <f>'SlNr für Antrag §24a'!I1497</f>
        <v xml:space="preserve"> </v>
      </c>
      <c r="F1501" s="69" t="str">
        <f>IF(AND('SlNr für Antrag §24a'!S1497="x",'SlNr für Antrag §24a'!T1497="x"),'SlNr für Antrag §24a'!U1497,IF('SlNr für Antrag §24a'!S1497="x","--",IF('SlNr für Antrag §24a'!T1497="x",'SlNr für Antrag §24a'!U1497,"**")))</f>
        <v>**</v>
      </c>
      <c r="G1501" s="69" t="str">
        <f>(IF('SlNr für Antrag §24a'!AL1497&lt;&gt;"",'SlNr für Antrag §24a'!AL1497&amp;K1501,IF(K1501&lt;&gt;"",K1501,IF('SlNr für Antrag §24a'!V1497="X","?","**"))))</f>
        <v>**</v>
      </c>
      <c r="H1501" s="131"/>
      <c r="I1501" s="124"/>
      <c r="J1501" s="118">
        <f>'SlNr für Antrag §24a'!AM1497</f>
        <v>0</v>
      </c>
      <c r="K1501" s="121"/>
      <c r="L1501" s="121" t="str">
        <f>'SlNr für Antrag §24a'!AT1497</f>
        <v>Ja</v>
      </c>
      <c r="M1501" s="161" t="str">
        <f>'SlNr für Antrag §24a'!AV1497</f>
        <v>-</v>
      </c>
      <c r="N1501" s="157" t="str">
        <f>IF('SlNr für Antrag §24a'!AU1497&gt;0,"Wird auto. genehmigt!","")</f>
        <v/>
      </c>
      <c r="P1501" s="96" t="str">
        <f>'SlNr für Antrag §24a'!AP1497</f>
        <v/>
      </c>
      <c r="R1501" s="143"/>
      <c r="S1501" s="143"/>
      <c r="T1501" s="143"/>
      <c r="U1501" s="143"/>
      <c r="V1501" s="143"/>
      <c r="W1501" s="143"/>
      <c r="X1501" s="143"/>
      <c r="Y1501" s="143"/>
      <c r="Z1501" s="143"/>
      <c r="AA1501" s="143"/>
    </row>
    <row r="1502" spans="1:27" x14ac:dyDescent="0.25">
      <c r="A1502" s="70">
        <f>'SlNr für Antrag §24a'!B1498</f>
        <v>92305</v>
      </c>
      <c r="B1502" s="70" t="str">
        <f>'SlNr für Antrag §24a'!C1498</f>
        <v/>
      </c>
      <c r="C1502" s="70" t="str">
        <f>IF('SlNr für Antrag §24a'!D1498&lt;&gt;"",'SlNr für Antrag §24a'!D1498,"")</f>
        <v>g</v>
      </c>
      <c r="D1502" s="70" t="str">
        <f>'SlNr für Antrag §24a'!H1498</f>
        <v>Kalkabfälle (Calciumoxid,- hydroxid)</v>
      </c>
      <c r="E1502" s="70" t="str">
        <f>'SlNr für Antrag §24a'!I1498</f>
        <v xml:space="preserve"> </v>
      </c>
      <c r="F1502" s="69" t="str">
        <f>IF(AND('SlNr für Antrag §24a'!S1498="x",'SlNr für Antrag §24a'!T1498="x"),'SlNr für Antrag §24a'!U1498,IF('SlNr für Antrag §24a'!S1498="x","--",IF('SlNr für Antrag §24a'!T1498="x",'SlNr für Antrag §24a'!U1498,"**")))</f>
        <v>**</v>
      </c>
      <c r="G1502" s="69" t="str">
        <f>(IF('SlNr für Antrag §24a'!AL1498&lt;&gt;"",'SlNr für Antrag §24a'!AL1498&amp;K1502,IF(K1502&lt;&gt;"",K1502,IF('SlNr für Antrag §24a'!V1498="X","?","**"))))</f>
        <v>**</v>
      </c>
      <c r="H1502" s="131"/>
      <c r="I1502" s="124"/>
      <c r="J1502" s="118">
        <f>'SlNr für Antrag §24a'!AM1498</f>
        <v>0</v>
      </c>
      <c r="K1502" s="121"/>
      <c r="L1502" s="121" t="str">
        <f>'SlNr für Antrag §24a'!AT1498</f>
        <v>Ja</v>
      </c>
      <c r="M1502" s="161" t="str">
        <f>'SlNr für Antrag §24a'!AV1498</f>
        <v>-</v>
      </c>
      <c r="N1502" s="157" t="str">
        <f>IF('SlNr für Antrag §24a'!AU1498&gt;0,"Wird auto. genehmigt!","")</f>
        <v/>
      </c>
      <c r="P1502" s="96" t="str">
        <f>'SlNr für Antrag §24a'!AP1498</f>
        <v/>
      </c>
      <c r="R1502" s="143"/>
      <c r="S1502" s="143"/>
      <c r="T1502" s="143"/>
      <c r="U1502" s="143"/>
      <c r="V1502" s="143"/>
      <c r="W1502" s="143"/>
      <c r="X1502" s="143"/>
      <c r="Y1502" s="143"/>
      <c r="Z1502" s="143"/>
      <c r="AA1502" s="143"/>
    </row>
    <row r="1503" spans="1:27" ht="45.6" x14ac:dyDescent="0.25">
      <c r="A1503" s="70">
        <f>'SlNr für Antrag §24a'!B1499</f>
        <v>92401</v>
      </c>
      <c r="B1503" s="70" t="str">
        <f>'SlNr für Antrag §24a'!C1499</f>
        <v/>
      </c>
      <c r="C1503" s="70" t="str">
        <f>IF('SlNr für Antrag §24a'!D1499&lt;&gt;"",'SlNr für Antrag §24a'!D1499,"")</f>
        <v/>
      </c>
      <c r="D1503" s="70" t="str">
        <f>'SlNr für Antrag §24a'!H1499</f>
        <v>Mischungen von Abfällen der Abfallgruppen 924 und 921, die tierische Anteile enthalten, zur Kompostierung</v>
      </c>
      <c r="E1503" s="70" t="str">
        <f>'SlNr für Antrag §24a'!I1499</f>
        <v xml:space="preserve"> </v>
      </c>
      <c r="F1503" s="69" t="str">
        <f>IF(AND('SlNr für Antrag §24a'!S1499="x",'SlNr für Antrag §24a'!T1499="x"),'SlNr für Antrag §24a'!U1499,IF('SlNr für Antrag §24a'!S1499="x","--",IF('SlNr für Antrag §24a'!T1499="x",'SlNr für Antrag §24a'!U1499,"**")))</f>
        <v>**</v>
      </c>
      <c r="G1503" s="69" t="str">
        <f>(IF('SlNr für Antrag §24a'!AL1499&lt;&gt;"",'SlNr für Antrag §24a'!AL1499&amp;K1503,IF(K1503&lt;&gt;"",K1503,IF('SlNr für Antrag §24a'!V1499="X","?","**"))))</f>
        <v>**</v>
      </c>
      <c r="H1503" s="131"/>
      <c r="I1503" s="124"/>
      <c r="J1503" s="118">
        <f>'SlNr für Antrag §24a'!AM1499</f>
        <v>0</v>
      </c>
      <c r="K1503" s="121"/>
      <c r="L1503" s="121" t="str">
        <f>'SlNr für Antrag §24a'!AT1499</f>
        <v>Ja</v>
      </c>
      <c r="M1503" s="161" t="str">
        <f>'SlNr für Antrag §24a'!AV1499</f>
        <v>-</v>
      </c>
      <c r="N1503" s="157" t="str">
        <f>IF('SlNr für Antrag §24a'!AU1499&gt;0,"Wird auto. genehmigt!","")</f>
        <v/>
      </c>
      <c r="P1503" s="96" t="str">
        <f>'SlNr für Antrag §24a'!AP1499</f>
        <v/>
      </c>
      <c r="R1503" s="143"/>
      <c r="S1503" s="143"/>
      <c r="T1503" s="143"/>
      <c r="U1503" s="143"/>
      <c r="V1503" s="143"/>
      <c r="W1503" s="143"/>
      <c r="X1503" s="143"/>
      <c r="Y1503" s="143"/>
      <c r="Z1503" s="143"/>
      <c r="AA1503" s="143"/>
    </row>
    <row r="1504" spans="1:27" ht="22.8" x14ac:dyDescent="0.25">
      <c r="A1504" s="70">
        <f>'SlNr für Antrag §24a'!B1500</f>
        <v>92402</v>
      </c>
      <c r="B1504" s="70" t="str">
        <f>'SlNr für Antrag §24a'!C1500</f>
        <v/>
      </c>
      <c r="C1504" s="70" t="str">
        <f>IF('SlNr für Antrag §24a'!D1500&lt;&gt;"",'SlNr für Antrag §24a'!D1500,"")</f>
        <v/>
      </c>
      <c r="D1504" s="70" t="str">
        <f>'SlNr für Antrag §24a'!H1500</f>
        <v>Küchen- und Speiseabfälle, die tierische Speisereste enthalten</v>
      </c>
      <c r="E1504" s="70" t="str">
        <f>'SlNr für Antrag §24a'!I1500</f>
        <v xml:space="preserve"> </v>
      </c>
      <c r="F1504" s="69" t="str">
        <f>IF(AND('SlNr für Antrag §24a'!S1500="x",'SlNr für Antrag §24a'!T1500="x"),'SlNr für Antrag §24a'!U1500,IF('SlNr für Antrag §24a'!S1500="x","--",IF('SlNr für Antrag §24a'!T1500="x",'SlNr für Antrag §24a'!U1500,"**")))</f>
        <v>**</v>
      </c>
      <c r="G1504" s="69" t="str">
        <f>(IF('SlNr für Antrag §24a'!AL1500&lt;&gt;"",'SlNr für Antrag §24a'!AL1500&amp;K1504,IF(K1504&lt;&gt;"",K1504,IF('SlNr für Antrag §24a'!V1500="X","?","**"))))</f>
        <v>**</v>
      </c>
      <c r="H1504" s="131"/>
      <c r="I1504" s="124"/>
      <c r="J1504" s="118">
        <f>'SlNr für Antrag §24a'!AM1500</f>
        <v>0</v>
      </c>
      <c r="K1504" s="121"/>
      <c r="L1504" s="121" t="str">
        <f>'SlNr für Antrag §24a'!AT1500</f>
        <v>Ja</v>
      </c>
      <c r="M1504" s="161" t="str">
        <f>'SlNr für Antrag §24a'!AV1500</f>
        <v>-</v>
      </c>
      <c r="N1504" s="157" t="str">
        <f>IF('SlNr für Antrag §24a'!AU1500&gt;0,"Wird auto. genehmigt!","")</f>
        <v/>
      </c>
      <c r="P1504" s="96" t="str">
        <f>'SlNr für Antrag §24a'!AP1500</f>
        <v/>
      </c>
      <c r="R1504" s="143"/>
      <c r="S1504" s="143"/>
      <c r="T1504" s="143"/>
      <c r="U1504" s="143"/>
      <c r="V1504" s="143"/>
      <c r="W1504" s="143"/>
      <c r="X1504" s="143"/>
      <c r="Y1504" s="143"/>
      <c r="Z1504" s="143"/>
      <c r="AA1504" s="143"/>
    </row>
    <row r="1505" spans="1:27" ht="34.200000000000003" x14ac:dyDescent="0.25">
      <c r="A1505" s="70">
        <f>'SlNr für Antrag §24a'!B1501</f>
        <v>92403</v>
      </c>
      <c r="B1505" s="70" t="str">
        <f>'SlNr für Antrag §24a'!C1501</f>
        <v/>
      </c>
      <c r="C1505" s="70" t="str">
        <f>IF('SlNr für Antrag §24a'!D1501&lt;&gt;"",'SlNr für Antrag §24a'!D1501,"")</f>
        <v/>
      </c>
      <c r="D1505" s="70" t="str">
        <f>'SlNr für Antrag §24a'!H1501</f>
        <v>Speiseöle und -fette, Fettabscheiderinhalte, tierisch oder tierische Anteile enthaltend</v>
      </c>
      <c r="E1505" s="70" t="str">
        <f>'SlNr für Antrag §24a'!I1501</f>
        <v xml:space="preserve"> </v>
      </c>
      <c r="F1505" s="69" t="str">
        <f>IF(AND('SlNr für Antrag §24a'!S1501="x",'SlNr für Antrag §24a'!T1501="x"),'SlNr für Antrag §24a'!U1501,IF('SlNr für Antrag §24a'!S1501="x","--",IF('SlNr für Antrag §24a'!T1501="x",'SlNr für Antrag §24a'!U1501,"**")))</f>
        <v>**</v>
      </c>
      <c r="G1505" s="69" t="str">
        <f>(IF('SlNr für Antrag §24a'!AL1501&lt;&gt;"",'SlNr für Antrag §24a'!AL1501&amp;K1505,IF(K1505&lt;&gt;"",K1505,IF('SlNr für Antrag §24a'!V1501="X","?","**"))))</f>
        <v>**</v>
      </c>
      <c r="H1505" s="131"/>
      <c r="I1505" s="124"/>
      <c r="J1505" s="118">
        <f>'SlNr für Antrag §24a'!AM1501</f>
        <v>0</v>
      </c>
      <c r="K1505" s="121"/>
      <c r="L1505" s="121" t="str">
        <f>'SlNr für Antrag §24a'!AT1501</f>
        <v>Ja</v>
      </c>
      <c r="M1505" s="161" t="str">
        <f>'SlNr für Antrag §24a'!AV1501</f>
        <v>-</v>
      </c>
      <c r="N1505" s="157" t="str">
        <f>IF('SlNr für Antrag §24a'!AU1501&gt;0,"Wird auto. genehmigt!","")</f>
        <v/>
      </c>
      <c r="P1505" s="96" t="str">
        <f>'SlNr für Antrag §24a'!AP1501</f>
        <v/>
      </c>
      <c r="R1505" s="143"/>
      <c r="S1505" s="143"/>
      <c r="T1505" s="143"/>
      <c r="U1505" s="143"/>
      <c r="V1505" s="143"/>
      <c r="W1505" s="143"/>
      <c r="X1505" s="143"/>
      <c r="Y1505" s="143"/>
      <c r="Z1505" s="143"/>
      <c r="AA1505" s="143"/>
    </row>
    <row r="1506" spans="1:27" ht="22.8" x14ac:dyDescent="0.25">
      <c r="A1506" s="70">
        <f>'SlNr für Antrag §24a'!B1502</f>
        <v>92404</v>
      </c>
      <c r="B1506" s="70" t="str">
        <f>'SlNr für Antrag §24a'!C1502</f>
        <v/>
      </c>
      <c r="C1506" s="70" t="str">
        <f>IF('SlNr für Antrag §24a'!D1502&lt;&gt;"",'SlNr für Antrag §24a'!D1502,"")</f>
        <v/>
      </c>
      <c r="D1506" s="70" t="str">
        <f>'SlNr für Antrag §24a'!H1502</f>
        <v>ehemalige Lebensmittel tierischer Herkunft</v>
      </c>
      <c r="E1506" s="70" t="str">
        <f>'SlNr für Antrag §24a'!I1502</f>
        <v xml:space="preserve"> </v>
      </c>
      <c r="F1506" s="69" t="str">
        <f>IF(AND('SlNr für Antrag §24a'!S1502="x",'SlNr für Antrag §24a'!T1502="x"),'SlNr für Antrag §24a'!U1502,IF('SlNr für Antrag §24a'!S1502="x","--",IF('SlNr für Antrag §24a'!T1502="x",'SlNr für Antrag §24a'!U1502,"**")))</f>
        <v>**</v>
      </c>
      <c r="G1506" s="69" t="str">
        <f>(IF('SlNr für Antrag §24a'!AL1502&lt;&gt;"",'SlNr für Antrag §24a'!AL1502&amp;K1506,IF(K1506&lt;&gt;"",K1506,IF('SlNr für Antrag §24a'!V1502="X","?","**"))))</f>
        <v>**</v>
      </c>
      <c r="H1506" s="131"/>
      <c r="I1506" s="124"/>
      <c r="J1506" s="118">
        <f>'SlNr für Antrag §24a'!AM1502</f>
        <v>0</v>
      </c>
      <c r="K1506" s="121"/>
      <c r="L1506" s="121" t="str">
        <f>'SlNr für Antrag §24a'!AT1502</f>
        <v>Ja</v>
      </c>
      <c r="M1506" s="161" t="str">
        <f>'SlNr für Antrag §24a'!AV1502</f>
        <v>-</v>
      </c>
      <c r="N1506" s="157" t="str">
        <f>IF('SlNr für Antrag §24a'!AU1502&gt;0,"Wird auto. genehmigt!","")</f>
        <v/>
      </c>
      <c r="P1506" s="96" t="str">
        <f>'SlNr für Antrag §24a'!AP1502</f>
        <v/>
      </c>
      <c r="R1506" s="143"/>
      <c r="S1506" s="143"/>
      <c r="T1506" s="143"/>
      <c r="U1506" s="143"/>
      <c r="V1506" s="143"/>
      <c r="W1506" s="143"/>
      <c r="X1506" s="143"/>
      <c r="Y1506" s="143"/>
      <c r="Z1506" s="143"/>
      <c r="AA1506" s="143"/>
    </row>
    <row r="1507" spans="1:27" x14ac:dyDescent="0.25">
      <c r="A1507" s="70">
        <f>'SlNr für Antrag §24a'!B1503</f>
        <v>92405</v>
      </c>
      <c r="B1507" s="70" t="str">
        <f>'SlNr für Antrag §24a'!C1503</f>
        <v/>
      </c>
      <c r="C1507" s="70" t="str">
        <f>IF('SlNr für Antrag §24a'!D1503&lt;&gt;"",'SlNr für Antrag §24a'!D1503,"")</f>
        <v/>
      </c>
      <c r="D1507" s="70" t="str">
        <f>'SlNr für Antrag §24a'!H1503</f>
        <v>Eierschalen</v>
      </c>
      <c r="E1507" s="70" t="str">
        <f>'SlNr für Antrag §24a'!I1503</f>
        <v xml:space="preserve"> </v>
      </c>
      <c r="F1507" s="69" t="str">
        <f>IF(AND('SlNr für Antrag §24a'!S1503="x",'SlNr für Antrag §24a'!T1503="x"),'SlNr für Antrag §24a'!U1503,IF('SlNr für Antrag §24a'!S1503="x","--",IF('SlNr für Antrag §24a'!T1503="x",'SlNr für Antrag §24a'!U1503,"**")))</f>
        <v>--</v>
      </c>
      <c r="G1507" s="69" t="str">
        <f>(IF('SlNr für Antrag §24a'!AL1503&lt;&gt;"",'SlNr für Antrag §24a'!AL1503&amp;K1507,IF(K1507&lt;&gt;"",K1507,IF('SlNr für Antrag §24a'!V1503="X","?","**"))))</f>
        <v>**</v>
      </c>
      <c r="H1507" s="131"/>
      <c r="I1507" s="124"/>
      <c r="J1507" s="118">
        <f>'SlNr für Antrag §24a'!AM1503</f>
        <v>0</v>
      </c>
      <c r="K1507" s="121"/>
      <c r="L1507" s="121" t="str">
        <f>'SlNr für Antrag §24a'!AT1503</f>
        <v>Nein</v>
      </c>
      <c r="M1507" s="161" t="str">
        <f>'SlNr für Antrag §24a'!AV1503</f>
        <v>-</v>
      </c>
      <c r="N1507" s="157" t="str">
        <f>IF('SlNr für Antrag §24a'!AU1503&gt;0,"Wird auto. genehmigt!","")</f>
        <v/>
      </c>
      <c r="P1507" s="96" t="str">
        <f>'SlNr für Antrag §24a'!AP1503</f>
        <v>X</v>
      </c>
      <c r="R1507" s="143"/>
      <c r="S1507" s="143"/>
      <c r="T1507" s="143"/>
      <c r="U1507" s="143"/>
      <c r="V1507" s="143"/>
      <c r="W1507" s="143"/>
      <c r="X1507" s="143"/>
      <c r="Y1507" s="143"/>
      <c r="Z1507" s="143"/>
      <c r="AA1507" s="143"/>
    </row>
    <row r="1508" spans="1:27" ht="68.400000000000006" x14ac:dyDescent="0.25">
      <c r="A1508" s="70">
        <f>'SlNr für Antrag §24a'!B1504</f>
        <v>92406</v>
      </c>
      <c r="B1508" s="70" t="str">
        <f>'SlNr für Antrag §24a'!C1504</f>
        <v/>
      </c>
      <c r="C1508" s="70" t="str">
        <f>IF('SlNr für Antrag §24a'!D1504&lt;&gt;"",'SlNr für Antrag §24a'!D1504,"")</f>
        <v/>
      </c>
      <c r="D1508" s="70" t="str">
        <f>'SlNr für Antrag §24a'!H1504</f>
        <v>Pressfilterrückstände aus getrennter Prozessabwassererfassung der Nahrungs-, Genuss- und Futtermittelindustrie mit tierischen Anteilen</v>
      </c>
      <c r="E1508" s="70" t="str">
        <f>'SlNr für Antrag §24a'!I1504</f>
        <v xml:space="preserve"> </v>
      </c>
      <c r="F1508" s="69" t="str">
        <f>IF(AND('SlNr für Antrag §24a'!S1504="x",'SlNr für Antrag §24a'!T1504="x"),'SlNr für Antrag §24a'!U1504,IF('SlNr für Antrag §24a'!S1504="x","--",IF('SlNr für Antrag §24a'!T1504="x",'SlNr für Antrag §24a'!U1504,"**")))</f>
        <v>**</v>
      </c>
      <c r="G1508" s="69" t="str">
        <f>(IF('SlNr für Antrag §24a'!AL1504&lt;&gt;"",'SlNr für Antrag §24a'!AL1504&amp;K1508,IF(K1508&lt;&gt;"",K1508,IF('SlNr für Antrag §24a'!V1504="X","?","**"))))</f>
        <v>**</v>
      </c>
      <c r="H1508" s="131"/>
      <c r="I1508" s="124"/>
      <c r="J1508" s="118">
        <f>'SlNr für Antrag §24a'!AM1504</f>
        <v>0</v>
      </c>
      <c r="K1508" s="121"/>
      <c r="L1508" s="121" t="str">
        <f>'SlNr für Antrag §24a'!AT1504</f>
        <v>Ja</v>
      </c>
      <c r="M1508" s="161" t="str">
        <f>'SlNr für Antrag §24a'!AV1504</f>
        <v>-</v>
      </c>
      <c r="N1508" s="157" t="str">
        <f>IF('SlNr für Antrag §24a'!AU1504&gt;0,"Wird auto. genehmigt!","")</f>
        <v/>
      </c>
      <c r="P1508" s="96" t="str">
        <f>'SlNr für Antrag §24a'!AP1504</f>
        <v/>
      </c>
      <c r="R1508" s="143"/>
      <c r="S1508" s="143"/>
      <c r="T1508" s="143"/>
      <c r="U1508" s="143"/>
      <c r="V1508" s="143"/>
      <c r="W1508" s="143"/>
      <c r="X1508" s="143"/>
      <c r="Y1508" s="143"/>
      <c r="Z1508" s="143"/>
      <c r="AA1508" s="143"/>
    </row>
    <row r="1509" spans="1:27" x14ac:dyDescent="0.25">
      <c r="A1509" s="70">
        <f>'SlNr für Antrag §24a'!B1505</f>
        <v>92408</v>
      </c>
      <c r="B1509" s="70" t="str">
        <f>'SlNr für Antrag §24a'!C1505</f>
        <v/>
      </c>
      <c r="C1509" s="70" t="str">
        <f>IF('SlNr für Antrag §24a'!D1505&lt;&gt;"",'SlNr für Antrag §24a'!D1505,"")</f>
        <v/>
      </c>
      <c r="D1509" s="70" t="str">
        <f>'SlNr für Antrag §24a'!H1505</f>
        <v>Horn-, Huf-, Haar- und Federabfälle</v>
      </c>
      <c r="E1509" s="70" t="str">
        <f>'SlNr für Antrag §24a'!I1505</f>
        <v xml:space="preserve"> </v>
      </c>
      <c r="F1509" s="69" t="str">
        <f>IF(AND('SlNr für Antrag §24a'!S1505="x",'SlNr für Antrag §24a'!T1505="x"),'SlNr für Antrag §24a'!U1505,IF('SlNr für Antrag §24a'!S1505="x","--",IF('SlNr für Antrag §24a'!T1505="x",'SlNr für Antrag §24a'!U1505,"**")))</f>
        <v>**</v>
      </c>
      <c r="G1509" s="69" t="str">
        <f>(IF('SlNr für Antrag §24a'!AL1505&lt;&gt;"",'SlNr für Antrag §24a'!AL1505&amp;K1509,IF(K1509&lt;&gt;"",K1509,IF('SlNr für Antrag §24a'!V1505="X","?","**"))))</f>
        <v>**</v>
      </c>
      <c r="H1509" s="131"/>
      <c r="I1509" s="124"/>
      <c r="J1509" s="118">
        <f>'SlNr für Antrag §24a'!AM1505</f>
        <v>0</v>
      </c>
      <c r="K1509" s="121"/>
      <c r="L1509" s="121" t="str">
        <f>'SlNr für Antrag §24a'!AT1505</f>
        <v>Ja</v>
      </c>
      <c r="M1509" s="161" t="str">
        <f>'SlNr für Antrag §24a'!AV1505</f>
        <v>-</v>
      </c>
      <c r="N1509" s="157" t="str">
        <f>IF('SlNr für Antrag §24a'!AU1505&gt;0,"Wird auto. genehmigt!","")</f>
        <v/>
      </c>
      <c r="P1509" s="96" t="str">
        <f>'SlNr für Antrag §24a'!AP1505</f>
        <v/>
      </c>
      <c r="R1509" s="143"/>
      <c r="S1509" s="143"/>
      <c r="T1509" s="143"/>
      <c r="U1509" s="143"/>
      <c r="V1509" s="143"/>
      <c r="W1509" s="143"/>
      <c r="X1509" s="143"/>
      <c r="Y1509" s="143"/>
      <c r="Z1509" s="143"/>
      <c r="AA1509" s="143"/>
    </row>
    <row r="1510" spans="1:27" x14ac:dyDescent="0.25">
      <c r="A1510" s="70">
        <f>'SlNr für Antrag §24a'!B1506</f>
        <v>92409</v>
      </c>
      <c r="B1510" s="70" t="str">
        <f>'SlNr für Antrag §24a'!C1506</f>
        <v/>
      </c>
      <c r="C1510" s="70" t="str">
        <f>IF('SlNr für Antrag §24a'!D1506&lt;&gt;"",'SlNr für Antrag §24a'!D1506,"")</f>
        <v/>
      </c>
      <c r="D1510" s="70" t="str">
        <f>'SlNr für Antrag §24a'!H1506</f>
        <v>Panseninhalt</v>
      </c>
      <c r="E1510" s="70" t="str">
        <f>'SlNr für Antrag §24a'!I1506</f>
        <v xml:space="preserve"> </v>
      </c>
      <c r="F1510" s="69" t="str">
        <f>IF(AND('SlNr für Antrag §24a'!S1506="x",'SlNr für Antrag §24a'!T1506="x"),'SlNr für Antrag §24a'!U1506,IF('SlNr für Antrag §24a'!S1506="x","--",IF('SlNr für Antrag §24a'!T1506="x",'SlNr für Antrag §24a'!U1506,"**")))</f>
        <v>--</v>
      </c>
      <c r="G1510" s="69" t="str">
        <f>(IF('SlNr für Antrag §24a'!AL1506&lt;&gt;"",'SlNr für Antrag §24a'!AL1506&amp;K1510,IF(K1510&lt;&gt;"",K1510,IF('SlNr für Antrag §24a'!V1506="X","?","**"))))</f>
        <v>**</v>
      </c>
      <c r="H1510" s="131"/>
      <c r="I1510" s="124"/>
      <c r="J1510" s="118">
        <f>'SlNr für Antrag §24a'!AM1506</f>
        <v>0</v>
      </c>
      <c r="K1510" s="121"/>
      <c r="L1510" s="121" t="str">
        <f>'SlNr für Antrag §24a'!AT1506</f>
        <v>Nein</v>
      </c>
      <c r="M1510" s="161" t="str">
        <f>'SlNr für Antrag §24a'!AV1506</f>
        <v>-</v>
      </c>
      <c r="N1510" s="157" t="str">
        <f>IF('SlNr für Antrag §24a'!AU1506&gt;0,"Wird auto. genehmigt!","")</f>
        <v/>
      </c>
      <c r="P1510" s="96" t="str">
        <f>'SlNr für Antrag §24a'!AP1506</f>
        <v>X</v>
      </c>
      <c r="R1510" s="143"/>
      <c r="S1510" s="143"/>
      <c r="T1510" s="143"/>
      <c r="U1510" s="143"/>
      <c r="V1510" s="143"/>
      <c r="W1510" s="143"/>
      <c r="X1510" s="143"/>
      <c r="Y1510" s="143"/>
      <c r="Z1510" s="143"/>
      <c r="AA1510" s="143"/>
    </row>
    <row r="1511" spans="1:27" ht="22.8" x14ac:dyDescent="0.25">
      <c r="A1511" s="70">
        <f>'SlNr für Antrag §24a'!B1507</f>
        <v>92410</v>
      </c>
      <c r="B1511" s="70" t="str">
        <f>'SlNr für Antrag §24a'!C1507</f>
        <v/>
      </c>
      <c r="C1511" s="70" t="str">
        <f>IF('SlNr für Antrag §24a'!D1507&lt;&gt;"",'SlNr für Antrag §24a'!D1507,"")</f>
        <v/>
      </c>
      <c r="D1511" s="70" t="str">
        <f>'SlNr für Antrag §24a'!H1507</f>
        <v>Fest- und Flüssigmist/ökologischer Landbau</v>
      </c>
      <c r="E1511" s="70" t="str">
        <f>'SlNr für Antrag §24a'!I1507</f>
        <v xml:space="preserve"> </v>
      </c>
      <c r="F1511" s="69" t="str">
        <f>IF(AND('SlNr für Antrag §24a'!S1507="x",'SlNr für Antrag §24a'!T1507="x"),'SlNr für Antrag §24a'!U1507,IF('SlNr für Antrag §24a'!S1507="x","--",IF('SlNr für Antrag §24a'!T1507="x",'SlNr für Antrag §24a'!U1507,"**")))</f>
        <v>--</v>
      </c>
      <c r="G1511" s="69" t="str">
        <f>(IF('SlNr für Antrag §24a'!AL1507&lt;&gt;"",'SlNr für Antrag §24a'!AL1507&amp;K1511,IF(K1511&lt;&gt;"",K1511,IF('SlNr für Antrag §24a'!V1507="X","?","**"))))</f>
        <v>**</v>
      </c>
      <c r="H1511" s="131"/>
      <c r="I1511" s="124"/>
      <c r="J1511" s="118">
        <f>'SlNr für Antrag §24a'!AM1507</f>
        <v>0</v>
      </c>
      <c r="K1511" s="121"/>
      <c r="L1511" s="121" t="str">
        <f>'SlNr für Antrag §24a'!AT1507</f>
        <v>Nein</v>
      </c>
      <c r="M1511" s="161" t="str">
        <f>'SlNr für Antrag §24a'!AV1507</f>
        <v>-</v>
      </c>
      <c r="N1511" s="157" t="str">
        <f>IF('SlNr für Antrag §24a'!AU1507&gt;0,"Wird auto. genehmigt!","")</f>
        <v/>
      </c>
      <c r="P1511" s="96" t="str">
        <f>'SlNr für Antrag §24a'!AP1507</f>
        <v>X</v>
      </c>
      <c r="R1511" s="143"/>
      <c r="S1511" s="143"/>
      <c r="T1511" s="143"/>
      <c r="U1511" s="143"/>
      <c r="V1511" s="143"/>
      <c r="W1511" s="143"/>
      <c r="X1511" s="143"/>
      <c r="Y1511" s="143"/>
      <c r="Z1511" s="143"/>
      <c r="AA1511" s="143"/>
    </row>
    <row r="1512" spans="1:27" ht="57" x14ac:dyDescent="0.25">
      <c r="A1512" s="70">
        <f>'SlNr für Antrag §24a'!B1508</f>
        <v>92420</v>
      </c>
      <c r="B1512" s="70" t="str">
        <f>'SlNr für Antrag §24a'!C1508</f>
        <v/>
      </c>
      <c r="C1512" s="70" t="str">
        <f>IF('SlNr für Antrag §24a'!D1508&lt;&gt;"",'SlNr für Antrag §24a'!D1508,"")</f>
        <v/>
      </c>
      <c r="D1512" s="70" t="str">
        <f>'SlNr für Antrag §24a'!H1508</f>
        <v>Gärrückstände aus der anaeroben Behandlung von Ausgangsmaterialien der Abfallgruppen 921 und 924 mit tierischen Anteilen</v>
      </c>
      <c r="E1512" s="70" t="str">
        <f>'SlNr für Antrag §24a'!I1508</f>
        <v xml:space="preserve"> </v>
      </c>
      <c r="F1512" s="69" t="str">
        <f>IF(AND('SlNr für Antrag §24a'!S1508="x",'SlNr für Antrag §24a'!T1508="x"),'SlNr für Antrag §24a'!U1508,IF('SlNr für Antrag §24a'!S1508="x","--",IF('SlNr für Antrag §24a'!T1508="x",'SlNr für Antrag §24a'!U1508,"**")))</f>
        <v>--</v>
      </c>
      <c r="G1512" s="69" t="str">
        <f>(IF('SlNr für Antrag §24a'!AL1508&lt;&gt;"",'SlNr für Antrag §24a'!AL1508&amp;K1512,IF(K1512&lt;&gt;"",K1512,IF('SlNr für Antrag §24a'!V1508="X","?","**"))))</f>
        <v>**</v>
      </c>
      <c r="H1512" s="131"/>
      <c r="I1512" s="124"/>
      <c r="J1512" s="118">
        <f>'SlNr für Antrag §24a'!AM1508</f>
        <v>0</v>
      </c>
      <c r="K1512" s="121"/>
      <c r="L1512" s="121" t="str">
        <f>'SlNr für Antrag §24a'!AT1508</f>
        <v>Nein</v>
      </c>
      <c r="M1512" s="161" t="str">
        <f>'SlNr für Antrag §24a'!AV1508</f>
        <v>-</v>
      </c>
      <c r="N1512" s="157" t="str">
        <f>IF('SlNr für Antrag §24a'!AU1508&gt;0,"Wird auto. genehmigt!","")</f>
        <v/>
      </c>
      <c r="P1512" s="96" t="str">
        <f>'SlNr für Antrag §24a'!AP1508</f>
        <v>X</v>
      </c>
      <c r="R1512" s="143"/>
      <c r="S1512" s="143"/>
      <c r="T1512" s="143"/>
      <c r="U1512" s="143"/>
      <c r="V1512" s="143"/>
      <c r="W1512" s="143"/>
      <c r="X1512" s="143"/>
      <c r="Y1512" s="143"/>
      <c r="Z1512" s="143"/>
      <c r="AA1512" s="143"/>
    </row>
    <row r="1513" spans="1:27" x14ac:dyDescent="0.25">
      <c r="A1513" s="70">
        <f>'SlNr für Antrag §24a'!B1509</f>
        <v>92425</v>
      </c>
      <c r="B1513" s="70" t="str">
        <f>'SlNr für Antrag §24a'!C1509</f>
        <v/>
      </c>
      <c r="C1513" s="70" t="str">
        <f>IF('SlNr für Antrag §24a'!D1509&lt;&gt;"",'SlNr für Antrag §24a'!D1509,"")</f>
        <v/>
      </c>
      <c r="D1513" s="70" t="str">
        <f>'SlNr für Antrag §24a'!H1509</f>
        <v>Molkereiabfälle</v>
      </c>
      <c r="E1513" s="70" t="str">
        <f>'SlNr für Antrag §24a'!I1509</f>
        <v xml:space="preserve"> </v>
      </c>
      <c r="F1513" s="69" t="str">
        <f>IF(AND('SlNr für Antrag §24a'!S1509="x",'SlNr für Antrag §24a'!T1509="x"),'SlNr für Antrag §24a'!U1509,IF('SlNr für Antrag §24a'!S1509="x","--",IF('SlNr für Antrag §24a'!T1509="x",'SlNr für Antrag §24a'!U1509,"**")))</f>
        <v>--</v>
      </c>
      <c r="G1513" s="69" t="str">
        <f>(IF('SlNr für Antrag §24a'!AL1509&lt;&gt;"",'SlNr für Antrag §24a'!AL1509&amp;K1513,IF(K1513&lt;&gt;"",K1513,IF('SlNr für Antrag §24a'!V1509="X","?","**"))))</f>
        <v>**</v>
      </c>
      <c r="H1513" s="131"/>
      <c r="I1513" s="124"/>
      <c r="J1513" s="118">
        <f>'SlNr für Antrag §24a'!AM1509</f>
        <v>0</v>
      </c>
      <c r="K1513" s="121"/>
      <c r="L1513" s="121" t="str">
        <f>'SlNr für Antrag §24a'!AT1509</f>
        <v>Nein</v>
      </c>
      <c r="M1513" s="161" t="str">
        <f>'SlNr für Antrag §24a'!AV1509</f>
        <v>-</v>
      </c>
      <c r="N1513" s="157" t="str">
        <f>IF('SlNr für Antrag §24a'!AU1509&gt;0,"Wird auto. genehmigt!","")</f>
        <v/>
      </c>
      <c r="P1513" s="96" t="str">
        <f>'SlNr für Antrag §24a'!AP1509</f>
        <v>X</v>
      </c>
      <c r="R1513" s="143"/>
      <c r="S1513" s="143"/>
      <c r="T1513" s="143"/>
      <c r="U1513" s="143"/>
      <c r="V1513" s="143"/>
      <c r="W1513" s="143"/>
      <c r="X1513" s="143"/>
      <c r="Y1513" s="143"/>
      <c r="Z1513" s="143"/>
      <c r="AA1513" s="143"/>
    </row>
    <row r="1514" spans="1:27" x14ac:dyDescent="0.25">
      <c r="A1514" s="70">
        <f>'SlNr für Antrag §24a'!B1510</f>
        <v>92426</v>
      </c>
      <c r="B1514" s="70" t="str">
        <f>'SlNr für Antrag §24a'!C1510</f>
        <v/>
      </c>
      <c r="C1514" s="70" t="str">
        <f>IF('SlNr für Antrag §24a'!D1510&lt;&gt;"",'SlNr für Antrag §24a'!D1510,"")</f>
        <v/>
      </c>
      <c r="D1514" s="70" t="str">
        <f>'SlNr für Antrag §24a'!H1510</f>
        <v>Rohmilch</v>
      </c>
      <c r="E1514" s="70" t="str">
        <f>'SlNr für Antrag §24a'!I1510</f>
        <v xml:space="preserve"> </v>
      </c>
      <c r="F1514" s="69" t="str">
        <f>IF(AND('SlNr für Antrag §24a'!S1510="x",'SlNr für Antrag §24a'!T1510="x"),'SlNr für Antrag §24a'!U1510,IF('SlNr für Antrag §24a'!S1510="x","--",IF('SlNr für Antrag §24a'!T1510="x",'SlNr für Antrag §24a'!U1510,"**")))</f>
        <v>--</v>
      </c>
      <c r="G1514" s="69" t="str">
        <f>(IF('SlNr für Antrag §24a'!AL1510&lt;&gt;"",'SlNr für Antrag §24a'!AL1510&amp;K1514,IF(K1514&lt;&gt;"",K1514,IF('SlNr für Antrag §24a'!V1510="X","?","**"))))</f>
        <v>**</v>
      </c>
      <c r="H1514" s="131"/>
      <c r="I1514" s="124"/>
      <c r="J1514" s="118">
        <f>'SlNr für Antrag §24a'!AM1510</f>
        <v>0</v>
      </c>
      <c r="K1514" s="121"/>
      <c r="L1514" s="121" t="str">
        <f>'SlNr für Antrag §24a'!AT1510</f>
        <v>Nein</v>
      </c>
      <c r="M1514" s="161" t="str">
        <f>'SlNr für Antrag §24a'!AV1510</f>
        <v>-</v>
      </c>
      <c r="N1514" s="157" t="str">
        <f>IF('SlNr für Antrag §24a'!AU1510&gt;0,"Wird auto. genehmigt!","")</f>
        <v/>
      </c>
      <c r="P1514" s="96" t="str">
        <f>'SlNr für Antrag §24a'!AP1510</f>
        <v>X</v>
      </c>
      <c r="R1514" s="143"/>
      <c r="S1514" s="143"/>
      <c r="T1514" s="143"/>
      <c r="U1514" s="143"/>
      <c r="V1514" s="143"/>
      <c r="W1514" s="143"/>
      <c r="X1514" s="143"/>
      <c r="Y1514" s="143"/>
      <c r="Z1514" s="143"/>
      <c r="AA1514" s="143"/>
    </row>
    <row r="1515" spans="1:27" ht="45.6" x14ac:dyDescent="0.25">
      <c r="A1515" s="70">
        <f>'SlNr für Antrag §24a'!B1511</f>
        <v>92450</v>
      </c>
      <c r="B1515" s="70" t="str">
        <f>'SlNr für Antrag §24a'!C1511</f>
        <v/>
      </c>
      <c r="C1515" s="70" t="str">
        <f>IF('SlNr für Antrag §24a'!D1511&lt;&gt;"",'SlNr für Antrag §24a'!D1511,"")</f>
        <v/>
      </c>
      <c r="D1515" s="70" t="str">
        <f>'SlNr für Antrag §24a'!H1511</f>
        <v>Mischungen von Abfällen der Abfallgruppen 924 und 921, die tierische Anteile enthalten, zur Vergärung</v>
      </c>
      <c r="E1515" s="70" t="str">
        <f>'SlNr für Antrag §24a'!I1511</f>
        <v xml:space="preserve"> </v>
      </c>
      <c r="F1515" s="69" t="str">
        <f>IF(AND('SlNr für Antrag §24a'!S1511="x",'SlNr für Antrag §24a'!T1511="x"),'SlNr für Antrag §24a'!U1511,IF('SlNr für Antrag §24a'!S1511="x","--",IF('SlNr für Antrag §24a'!T1511="x",'SlNr für Antrag §24a'!U1511,"**")))</f>
        <v>**</v>
      </c>
      <c r="G1515" s="69" t="str">
        <f>(IF('SlNr für Antrag §24a'!AL1511&lt;&gt;"",'SlNr für Antrag §24a'!AL1511&amp;K1515,IF(K1515&lt;&gt;"",K1515,IF('SlNr für Antrag §24a'!V1511="X","?","**"))))</f>
        <v>**</v>
      </c>
      <c r="H1515" s="131"/>
      <c r="I1515" s="124"/>
      <c r="J1515" s="118">
        <f>'SlNr für Antrag §24a'!AM1511</f>
        <v>0</v>
      </c>
      <c r="K1515" s="121"/>
      <c r="L1515" s="121" t="str">
        <f>'SlNr für Antrag §24a'!AT1511</f>
        <v>Ja</v>
      </c>
      <c r="M1515" s="161" t="str">
        <f>'SlNr für Antrag §24a'!AV1511</f>
        <v>-</v>
      </c>
      <c r="N1515" s="157" t="str">
        <f>IF('SlNr für Antrag §24a'!AU1511&gt;0,"Wird auto. genehmigt!","")</f>
        <v/>
      </c>
      <c r="P1515" s="96" t="str">
        <f>'SlNr für Antrag §24a'!AP1511</f>
        <v/>
      </c>
      <c r="R1515" s="143"/>
      <c r="S1515" s="143"/>
      <c r="T1515" s="143"/>
      <c r="U1515" s="143"/>
      <c r="V1515" s="143"/>
      <c r="W1515" s="143"/>
      <c r="X1515" s="143"/>
      <c r="Y1515" s="143"/>
      <c r="Z1515" s="143"/>
      <c r="AA1515" s="143"/>
    </row>
    <row r="1516" spans="1:27" ht="22.8" x14ac:dyDescent="0.25">
      <c r="A1516" s="70">
        <f>'SlNr für Antrag §24a'!B1512</f>
        <v>92451</v>
      </c>
      <c r="B1516" s="70" t="str">
        <f>'SlNr für Antrag §24a'!C1512</f>
        <v/>
      </c>
      <c r="C1516" s="70" t="str">
        <f>IF('SlNr für Antrag §24a'!D1512&lt;&gt;"",'SlNr für Antrag §24a'!D1512,"")</f>
        <v/>
      </c>
      <c r="D1516" s="70" t="str">
        <f>'SlNr für Antrag §24a'!H1512</f>
        <v>Rohglycerin aus der Veresterung tierischer Öle und Fette</v>
      </c>
      <c r="E1516" s="70" t="str">
        <f>'SlNr für Antrag §24a'!I1512</f>
        <v xml:space="preserve"> </v>
      </c>
      <c r="F1516" s="69" t="str">
        <f>IF(AND('SlNr für Antrag §24a'!S1512="x",'SlNr für Antrag §24a'!T1512="x"),'SlNr für Antrag §24a'!U1512,IF('SlNr für Antrag §24a'!S1512="x","--",IF('SlNr für Antrag §24a'!T1512="x",'SlNr für Antrag §24a'!U1512,"**")))</f>
        <v>**</v>
      </c>
      <c r="G1516" s="69" t="str">
        <f>(IF('SlNr für Antrag §24a'!AL1512&lt;&gt;"",'SlNr für Antrag §24a'!AL1512&amp;K1516,IF(K1516&lt;&gt;"",K1516,IF('SlNr für Antrag §24a'!V1512="X","?","**"))))</f>
        <v>**</v>
      </c>
      <c r="H1516" s="131"/>
      <c r="I1516" s="124"/>
      <c r="J1516" s="118">
        <f>'SlNr für Antrag §24a'!AM1512</f>
        <v>0</v>
      </c>
      <c r="K1516" s="121"/>
      <c r="L1516" s="121" t="str">
        <f>'SlNr für Antrag §24a'!AT1512</f>
        <v>Ja</v>
      </c>
      <c r="M1516" s="161" t="str">
        <f>'SlNr für Antrag §24a'!AV1512</f>
        <v>-</v>
      </c>
      <c r="N1516" s="157" t="str">
        <f>IF('SlNr für Antrag §24a'!AU1512&gt;0,"Wird auto. genehmigt!","")</f>
        <v/>
      </c>
      <c r="P1516" s="96" t="str">
        <f>'SlNr für Antrag §24a'!AP1512</f>
        <v/>
      </c>
      <c r="R1516" s="143"/>
      <c r="S1516" s="143"/>
      <c r="T1516" s="143"/>
      <c r="U1516" s="143"/>
      <c r="V1516" s="143"/>
      <c r="W1516" s="143"/>
      <c r="X1516" s="143"/>
      <c r="Y1516" s="143"/>
      <c r="Z1516" s="143"/>
      <c r="AA1516" s="143"/>
    </row>
    <row r="1517" spans="1:27" ht="22.8" x14ac:dyDescent="0.25">
      <c r="A1517" s="70">
        <f>'SlNr für Antrag §24a'!B1513</f>
        <v>92452</v>
      </c>
      <c r="B1517" s="70" t="str">
        <f>'SlNr für Antrag §24a'!C1513</f>
        <v/>
      </c>
      <c r="C1517" s="70" t="str">
        <f>IF('SlNr für Antrag §24a'!D1513&lt;&gt;"",'SlNr für Antrag §24a'!D1513,"")</f>
        <v>g</v>
      </c>
      <c r="D1517" s="70" t="str">
        <f>'SlNr für Antrag §24a'!H1513</f>
        <v>Glycerinphase aus der Veresterung tierischer Öle und Fette</v>
      </c>
      <c r="E1517" s="70" t="str">
        <f>'SlNr für Antrag §24a'!I1513</f>
        <v xml:space="preserve"> </v>
      </c>
      <c r="F1517" s="69" t="str">
        <f>IF(AND('SlNr für Antrag §24a'!S1513="x",'SlNr für Antrag §24a'!T1513="x"),'SlNr für Antrag §24a'!U1513,IF('SlNr für Antrag §24a'!S1513="x","--",IF('SlNr für Antrag §24a'!T1513="x",'SlNr für Antrag §24a'!U1513,"**")))</f>
        <v>**</v>
      </c>
      <c r="G1517" s="69" t="str">
        <f>(IF('SlNr für Antrag §24a'!AL1513&lt;&gt;"",'SlNr für Antrag §24a'!AL1513&amp;K1517,IF(K1517&lt;&gt;"",K1517,IF('SlNr für Antrag §24a'!V1513="X","?","**"))))</f>
        <v>**</v>
      </c>
      <c r="H1517" s="131"/>
      <c r="I1517" s="124"/>
      <c r="J1517" s="118">
        <f>'SlNr für Antrag §24a'!AM1513</f>
        <v>0</v>
      </c>
      <c r="K1517" s="121"/>
      <c r="L1517" s="121" t="str">
        <f>'SlNr für Antrag §24a'!AT1513</f>
        <v>Ja</v>
      </c>
      <c r="M1517" s="161" t="str">
        <f>'SlNr für Antrag §24a'!AV1513</f>
        <v>-</v>
      </c>
      <c r="N1517" s="157" t="str">
        <f>IF('SlNr für Antrag §24a'!AU1513&gt;0,"Wird auto. genehmigt!","")</f>
        <v/>
      </c>
      <c r="P1517" s="96" t="str">
        <f>'SlNr für Antrag §24a'!AP1513</f>
        <v/>
      </c>
      <c r="R1517" s="143"/>
      <c r="S1517" s="143"/>
      <c r="T1517" s="143"/>
      <c r="U1517" s="143"/>
      <c r="V1517" s="143"/>
      <c r="W1517" s="143"/>
      <c r="X1517" s="143"/>
      <c r="Y1517" s="143"/>
      <c r="Z1517" s="143"/>
      <c r="AA1517" s="143"/>
    </row>
    <row r="1518" spans="1:27" ht="22.8" x14ac:dyDescent="0.25">
      <c r="A1518" s="70">
        <f>'SlNr für Antrag §24a'!B1514</f>
        <v>92499</v>
      </c>
      <c r="B1518" s="70" t="str">
        <f>'SlNr für Antrag §24a'!C1514</f>
        <v/>
      </c>
      <c r="C1518" s="70" t="str">
        <f>IF('SlNr für Antrag §24a'!D1514&lt;&gt;"",'SlNr für Antrag §24a'!D1514,"")</f>
        <v/>
      </c>
      <c r="D1518" s="70" t="str">
        <f>'SlNr für Antrag §24a'!H1514</f>
        <v>aufbereitete Abfälle gemäß Kompostverordnung idgF</v>
      </c>
      <c r="E1518" s="70" t="str">
        <f>'SlNr für Antrag §24a'!I1514</f>
        <v xml:space="preserve"> </v>
      </c>
      <c r="F1518" s="69" t="str">
        <f>IF(AND('SlNr für Antrag §24a'!S1514="x",'SlNr für Antrag §24a'!T1514="x"),'SlNr für Antrag §24a'!U1514,IF('SlNr für Antrag §24a'!S1514="x","--",IF('SlNr für Antrag §24a'!T1514="x",'SlNr für Antrag §24a'!U1514,"**")))</f>
        <v>--</v>
      </c>
      <c r="G1518" s="69" t="str">
        <f>(IF('SlNr für Antrag §24a'!AL1514&lt;&gt;"",'SlNr für Antrag §24a'!AL1514&amp;K1518,IF(K1518&lt;&gt;"",K1518,IF('SlNr für Antrag §24a'!V1514="X","?","**"))))</f>
        <v>**</v>
      </c>
      <c r="H1518" s="131"/>
      <c r="I1518" s="124"/>
      <c r="J1518" s="118">
        <f>'SlNr für Antrag §24a'!AM1514</f>
        <v>0</v>
      </c>
      <c r="K1518" s="121"/>
      <c r="L1518" s="121" t="str">
        <f>'SlNr für Antrag §24a'!AT1514</f>
        <v>Nein</v>
      </c>
      <c r="M1518" s="161" t="str">
        <f>'SlNr für Antrag §24a'!AV1514</f>
        <v>-</v>
      </c>
      <c r="N1518" s="157" t="str">
        <f>IF('SlNr für Antrag §24a'!AU1514&gt;0,"Wird auto. genehmigt!","")</f>
        <v/>
      </c>
      <c r="P1518" s="96" t="str">
        <f>'SlNr für Antrag §24a'!AP1514</f>
        <v>X</v>
      </c>
      <c r="R1518" s="143"/>
      <c r="S1518" s="143"/>
      <c r="T1518" s="143"/>
      <c r="U1518" s="143"/>
      <c r="V1518" s="143"/>
      <c r="W1518" s="143"/>
      <c r="X1518" s="143"/>
      <c r="Y1518" s="143"/>
      <c r="Z1518" s="143"/>
      <c r="AA1518" s="143"/>
    </row>
    <row r="1519" spans="1:27" ht="45.6" x14ac:dyDescent="0.25">
      <c r="A1519" s="70">
        <f>'SlNr für Antrag §24a'!B1515</f>
        <v>92501</v>
      </c>
      <c r="B1519" s="70" t="str">
        <f>'SlNr für Antrag §24a'!C1515</f>
        <v/>
      </c>
      <c r="C1519" s="70" t="str">
        <f>IF('SlNr für Antrag §24a'!D1515&lt;&gt;"",'SlNr für Antrag §24a'!D1515,"")</f>
        <v/>
      </c>
      <c r="D1519" s="70" t="str">
        <f>'SlNr für Antrag §24a'!H1515</f>
        <v>gering belastete Schlämme aus der Nahrungs-, Genuss- und Futtermittelindustrie tierischer Herkunft</v>
      </c>
      <c r="E1519" s="70" t="str">
        <f>'SlNr für Antrag §24a'!I1515</f>
        <v xml:space="preserve"> </v>
      </c>
      <c r="F1519" s="69" t="str">
        <f>IF(AND('SlNr für Antrag §24a'!S1515="x",'SlNr für Antrag §24a'!T1515="x"),'SlNr für Antrag §24a'!U1515,IF('SlNr für Antrag §24a'!S1515="x","--",IF('SlNr für Antrag §24a'!T1515="x",'SlNr für Antrag §24a'!U1515,"**")))</f>
        <v>**</v>
      </c>
      <c r="G1519" s="69" t="str">
        <f>(IF('SlNr für Antrag §24a'!AL1515&lt;&gt;"",'SlNr für Antrag §24a'!AL1515&amp;K1519,IF(K1519&lt;&gt;"",K1519,IF('SlNr für Antrag §24a'!V1515="X","?","**"))))</f>
        <v>**</v>
      </c>
      <c r="H1519" s="131"/>
      <c r="I1519" s="124"/>
      <c r="J1519" s="118">
        <f>'SlNr für Antrag §24a'!AM1515</f>
        <v>0</v>
      </c>
      <c r="K1519" s="121"/>
      <c r="L1519" s="121" t="str">
        <f>'SlNr für Antrag §24a'!AT1515</f>
        <v>Ja</v>
      </c>
      <c r="M1519" s="161" t="str">
        <f>'SlNr für Antrag §24a'!AV1515</f>
        <v>-</v>
      </c>
      <c r="N1519" s="157" t="str">
        <f>IF('SlNr für Antrag §24a'!AU1515&gt;0,"Wird auto. genehmigt!","")</f>
        <v/>
      </c>
      <c r="P1519" s="96" t="str">
        <f>'SlNr für Antrag §24a'!AP1515</f>
        <v/>
      </c>
      <c r="R1519" s="143"/>
      <c r="S1519" s="143"/>
      <c r="T1519" s="143"/>
      <c r="U1519" s="143"/>
      <c r="V1519" s="143"/>
      <c r="W1519" s="143"/>
      <c r="X1519" s="143"/>
      <c r="Y1519" s="143"/>
      <c r="Z1519" s="143"/>
      <c r="AA1519" s="143"/>
    </row>
    <row r="1520" spans="1:27" x14ac:dyDescent="0.25">
      <c r="A1520" s="70">
        <f>'SlNr für Antrag §24a'!B1516</f>
        <v>92502</v>
      </c>
      <c r="B1520" s="70" t="str">
        <f>'SlNr für Antrag §24a'!C1516</f>
        <v/>
      </c>
      <c r="C1520" s="70" t="str">
        <f>IF('SlNr für Antrag §24a'!D1516&lt;&gt;"",'SlNr für Antrag §24a'!D1516,"")</f>
        <v/>
      </c>
      <c r="D1520" s="70" t="str">
        <f>'SlNr für Antrag §24a'!H1516</f>
        <v>Fest- und Flüssigmist</v>
      </c>
      <c r="E1520" s="70" t="str">
        <f>'SlNr für Antrag §24a'!I1516</f>
        <v xml:space="preserve"> </v>
      </c>
      <c r="F1520" s="69" t="str">
        <f>IF(AND('SlNr für Antrag §24a'!S1516="x",'SlNr für Antrag §24a'!T1516="x"),'SlNr für Antrag §24a'!U1516,IF('SlNr für Antrag §24a'!S1516="x","--",IF('SlNr für Antrag §24a'!T1516="x",'SlNr für Antrag §24a'!U1516,"**")))</f>
        <v>--</v>
      </c>
      <c r="G1520" s="69" t="str">
        <f>(IF('SlNr für Antrag §24a'!AL1516&lt;&gt;"",'SlNr für Antrag §24a'!AL1516&amp;K1520,IF(K1520&lt;&gt;"",K1520,IF('SlNr für Antrag §24a'!V1516="X","?","**"))))</f>
        <v>**</v>
      </c>
      <c r="H1520" s="131"/>
      <c r="I1520" s="124"/>
      <c r="J1520" s="118">
        <f>'SlNr für Antrag §24a'!AM1516</f>
        <v>0</v>
      </c>
      <c r="K1520" s="121"/>
      <c r="L1520" s="121" t="str">
        <f>'SlNr für Antrag §24a'!AT1516</f>
        <v>Nein</v>
      </c>
      <c r="M1520" s="161" t="str">
        <f>'SlNr für Antrag §24a'!AV1516</f>
        <v>-</v>
      </c>
      <c r="N1520" s="157" t="str">
        <f>IF('SlNr für Antrag §24a'!AU1516&gt;0,"Wird auto. genehmigt!","")</f>
        <v/>
      </c>
      <c r="P1520" s="96" t="str">
        <f>'SlNr für Antrag §24a'!AP1516</f>
        <v>X</v>
      </c>
      <c r="R1520" s="143"/>
      <c r="S1520" s="143"/>
      <c r="T1520" s="143"/>
      <c r="U1520" s="143"/>
      <c r="V1520" s="143"/>
      <c r="W1520" s="143"/>
      <c r="X1520" s="143"/>
      <c r="Y1520" s="143"/>
      <c r="Z1520" s="143"/>
      <c r="AA1520" s="143"/>
    </row>
    <row r="1521" spans="1:27" x14ac:dyDescent="0.25">
      <c r="A1521" s="70">
        <f>'SlNr für Antrag §24a'!B1517</f>
        <v>92503</v>
      </c>
      <c r="B1521" s="70" t="str">
        <f>'SlNr für Antrag §24a'!C1517</f>
        <v/>
      </c>
      <c r="C1521" s="70" t="str">
        <f>IF('SlNr für Antrag §24a'!D1517&lt;&gt;"",'SlNr für Antrag §24a'!D1517,"")</f>
        <v/>
      </c>
      <c r="D1521" s="70" t="str">
        <f>'SlNr für Antrag §24a'!H1517</f>
        <v>Gelatinerückstände</v>
      </c>
      <c r="E1521" s="70" t="str">
        <f>'SlNr für Antrag §24a'!I1517</f>
        <v xml:space="preserve"> </v>
      </c>
      <c r="F1521" s="69" t="str">
        <f>IF(AND('SlNr für Antrag §24a'!S1517="x",'SlNr für Antrag §24a'!T1517="x"),'SlNr für Antrag §24a'!U1517,IF('SlNr für Antrag §24a'!S1517="x","--",IF('SlNr für Antrag §24a'!T1517="x",'SlNr für Antrag §24a'!U1517,"**")))</f>
        <v>--</v>
      </c>
      <c r="G1521" s="69" t="str">
        <f>(IF('SlNr für Antrag §24a'!AL1517&lt;&gt;"",'SlNr für Antrag §24a'!AL1517&amp;K1521,IF(K1521&lt;&gt;"",K1521,IF('SlNr für Antrag §24a'!V1517="X","?","**"))))</f>
        <v>**</v>
      </c>
      <c r="H1521" s="131"/>
      <c r="I1521" s="124"/>
      <c r="J1521" s="118">
        <f>'SlNr für Antrag §24a'!AM1517</f>
        <v>0</v>
      </c>
      <c r="K1521" s="121"/>
      <c r="L1521" s="121" t="str">
        <f>'SlNr für Antrag §24a'!AT1517</f>
        <v>Nein</v>
      </c>
      <c r="M1521" s="161" t="str">
        <f>'SlNr für Antrag §24a'!AV1517</f>
        <v>-</v>
      </c>
      <c r="N1521" s="157" t="str">
        <f>IF('SlNr für Antrag §24a'!AU1517&gt;0,"Wird auto. genehmigt!","")</f>
        <v/>
      </c>
      <c r="P1521" s="96" t="str">
        <f>'SlNr für Antrag §24a'!AP1517</f>
        <v>X</v>
      </c>
      <c r="R1521" s="143"/>
      <c r="S1521" s="143"/>
      <c r="T1521" s="143"/>
      <c r="U1521" s="143"/>
      <c r="V1521" s="143"/>
      <c r="W1521" s="143"/>
      <c r="X1521" s="143"/>
      <c r="Y1521" s="143"/>
      <c r="Z1521" s="143"/>
      <c r="AA1521" s="143"/>
    </row>
    <row r="1522" spans="1:27" ht="45.6" x14ac:dyDescent="0.25">
      <c r="A1522" s="70">
        <f>'SlNr für Antrag §24a'!B1518</f>
        <v>92504</v>
      </c>
      <c r="B1522" s="70" t="str">
        <f>'SlNr für Antrag §24a'!C1518</f>
        <v/>
      </c>
      <c r="C1522" s="70" t="str">
        <f>IF('SlNr für Antrag §24a'!D1518&lt;&gt;"",'SlNr für Antrag §24a'!D1518,"")</f>
        <v/>
      </c>
      <c r="D1522" s="70" t="str">
        <f>'SlNr für Antrag §24a'!H1518</f>
        <v>„Flotat”-Schlamm, Pressfilterrückstände von Mast- und Schlachtbetrieben, für Qualitätsklärschlammkompost</v>
      </c>
      <c r="E1522" s="70" t="str">
        <f>'SlNr für Antrag §24a'!I1518</f>
        <v xml:space="preserve"> </v>
      </c>
      <c r="F1522" s="69" t="str">
        <f>IF(AND('SlNr für Antrag §24a'!S1518="x",'SlNr für Antrag §24a'!T1518="x"),'SlNr für Antrag §24a'!U1518,IF('SlNr für Antrag §24a'!S1518="x","--",IF('SlNr für Antrag §24a'!T1518="x",'SlNr für Antrag §24a'!U1518,"**")))</f>
        <v>--</v>
      </c>
      <c r="G1522" s="69" t="str">
        <f>(IF('SlNr für Antrag §24a'!AL1518&lt;&gt;"",'SlNr für Antrag §24a'!AL1518&amp;K1522,IF(K1522&lt;&gt;"",K1522,IF('SlNr für Antrag §24a'!V1518="X","?","**"))))</f>
        <v>**</v>
      </c>
      <c r="H1522" s="131"/>
      <c r="I1522" s="124"/>
      <c r="J1522" s="118">
        <f>'SlNr für Antrag §24a'!AM1518</f>
        <v>0</v>
      </c>
      <c r="K1522" s="121"/>
      <c r="L1522" s="121" t="str">
        <f>'SlNr für Antrag §24a'!AT1518</f>
        <v>Nein</v>
      </c>
      <c r="M1522" s="161" t="str">
        <f>'SlNr für Antrag §24a'!AV1518</f>
        <v>-</v>
      </c>
      <c r="N1522" s="157" t="str">
        <f>IF('SlNr für Antrag §24a'!AU1518&gt;0,"Wird auto. genehmigt!","")</f>
        <v/>
      </c>
      <c r="P1522" s="96" t="str">
        <f>'SlNr für Antrag §24a'!AP1518</f>
        <v>X</v>
      </c>
      <c r="R1522" s="143"/>
      <c r="S1522" s="143"/>
      <c r="T1522" s="143"/>
      <c r="U1522" s="143"/>
      <c r="V1522" s="143"/>
      <c r="W1522" s="143"/>
      <c r="X1522" s="143"/>
      <c r="Y1522" s="143"/>
      <c r="Z1522" s="143"/>
      <c r="AA1522" s="143"/>
    </row>
    <row r="1523" spans="1:27" ht="57" x14ac:dyDescent="0.25">
      <c r="A1523" s="70">
        <f>'SlNr für Antrag §24a'!B1519</f>
        <v>92506</v>
      </c>
      <c r="B1523" s="70" t="str">
        <f>'SlNr für Antrag §24a'!C1519</f>
        <v/>
      </c>
      <c r="C1523" s="70" t="str">
        <f>IF('SlNr für Antrag §24a'!D1519&lt;&gt;"",'SlNr für Antrag §24a'!D1519,"")</f>
        <v/>
      </c>
      <c r="D1523" s="70" t="str">
        <f>'SlNr für Antrag §24a'!H1519</f>
        <v>Gärrückstände aus der anaeroben Behandlung von Ausgangsmaterialien der Abfallgruppen 921, 922, 924 und 925 mit tierischen Anteilen</v>
      </c>
      <c r="E1523" s="70" t="str">
        <f>'SlNr für Antrag §24a'!I1519</f>
        <v xml:space="preserve"> </v>
      </c>
      <c r="F1523" s="69" t="str">
        <f>IF(AND('SlNr für Antrag §24a'!S1519="x",'SlNr für Antrag §24a'!T1519="x"),'SlNr für Antrag §24a'!U1519,IF('SlNr für Antrag §24a'!S1519="x","--",IF('SlNr für Antrag §24a'!T1519="x",'SlNr für Antrag §24a'!U1519,"**")))</f>
        <v>--</v>
      </c>
      <c r="G1523" s="69" t="str">
        <f>(IF('SlNr für Antrag §24a'!AL1519&lt;&gt;"",'SlNr für Antrag §24a'!AL1519&amp;K1523,IF(K1523&lt;&gt;"",K1523,IF('SlNr für Antrag §24a'!V1519="X","?","**"))))</f>
        <v>**</v>
      </c>
      <c r="H1523" s="131"/>
      <c r="I1523" s="124"/>
      <c r="J1523" s="118">
        <f>'SlNr für Antrag §24a'!AM1519</f>
        <v>0</v>
      </c>
      <c r="K1523" s="121"/>
      <c r="L1523" s="121" t="str">
        <f>'SlNr für Antrag §24a'!AT1519</f>
        <v>Nein</v>
      </c>
      <c r="M1523" s="161" t="str">
        <f>'SlNr für Antrag §24a'!AV1519</f>
        <v>-</v>
      </c>
      <c r="N1523" s="157" t="str">
        <f>IF('SlNr für Antrag §24a'!AU1519&gt;0,"Wird auto. genehmigt!","")</f>
        <v/>
      </c>
      <c r="P1523" s="96" t="str">
        <f>'SlNr für Antrag §24a'!AP1519</f>
        <v>X</v>
      </c>
      <c r="R1523" s="143"/>
      <c r="S1523" s="143"/>
      <c r="T1523" s="143"/>
      <c r="U1523" s="143"/>
      <c r="V1523" s="143"/>
      <c r="W1523" s="143"/>
      <c r="X1523" s="143"/>
      <c r="Y1523" s="143"/>
      <c r="Z1523" s="143"/>
      <c r="AA1523" s="143"/>
    </row>
    <row r="1524" spans="1:27" ht="22.8" x14ac:dyDescent="0.25">
      <c r="A1524" s="70">
        <f>'SlNr für Antrag §24a'!B1520</f>
        <v>92510</v>
      </c>
      <c r="B1524" s="70" t="str">
        <f>'SlNr für Antrag §24a'!C1520</f>
        <v/>
      </c>
      <c r="C1524" s="70" t="str">
        <f>IF('SlNr für Antrag §24a'!D1520&lt;&gt;"",'SlNr für Antrag §24a'!D1520,"")</f>
        <v/>
      </c>
      <c r="D1524" s="70" t="str">
        <f>'SlNr für Antrag §24a'!H1520</f>
        <v>Schlachtabfälle und Nebenprodukte, zur Vergärung</v>
      </c>
      <c r="E1524" s="70" t="str">
        <f>'SlNr für Antrag §24a'!I1520</f>
        <v xml:space="preserve"> </v>
      </c>
      <c r="F1524" s="69" t="str">
        <f>IF(AND('SlNr für Antrag §24a'!S1520="x",'SlNr für Antrag §24a'!T1520="x"),'SlNr für Antrag §24a'!U1520,IF('SlNr für Antrag §24a'!S1520="x","--",IF('SlNr für Antrag §24a'!T1520="x",'SlNr für Antrag §24a'!U1520,"**")))</f>
        <v>**</v>
      </c>
      <c r="G1524" s="69" t="str">
        <f>(IF('SlNr für Antrag §24a'!AL1520&lt;&gt;"",'SlNr für Antrag §24a'!AL1520&amp;K1524,IF(K1524&lt;&gt;"",K1524,IF('SlNr für Antrag §24a'!V1520="X","?","**"))))</f>
        <v>**</v>
      </c>
      <c r="H1524" s="131"/>
      <c r="I1524" s="124"/>
      <c r="J1524" s="118">
        <f>'SlNr für Antrag §24a'!AM1520</f>
        <v>0</v>
      </c>
      <c r="K1524" s="121"/>
      <c r="L1524" s="121" t="str">
        <f>'SlNr für Antrag §24a'!AT1520</f>
        <v>Ja</v>
      </c>
      <c r="M1524" s="161" t="str">
        <f>'SlNr für Antrag §24a'!AV1520</f>
        <v>-</v>
      </c>
      <c r="N1524" s="157" t="str">
        <f>IF('SlNr für Antrag §24a'!AU1520&gt;0,"Wird auto. genehmigt!","")</f>
        <v/>
      </c>
      <c r="P1524" s="96" t="str">
        <f>'SlNr für Antrag §24a'!AP1520</f>
        <v/>
      </c>
      <c r="R1524" s="143"/>
      <c r="S1524" s="143"/>
      <c r="T1524" s="143"/>
      <c r="U1524" s="143"/>
      <c r="V1524" s="143"/>
      <c r="W1524" s="143"/>
      <c r="X1524" s="143"/>
      <c r="Y1524" s="143"/>
      <c r="Z1524" s="143"/>
      <c r="AA1524" s="143"/>
    </row>
    <row r="1525" spans="1:27" ht="22.8" x14ac:dyDescent="0.25">
      <c r="A1525" s="70">
        <f>'SlNr für Antrag §24a'!B1521</f>
        <v>92511</v>
      </c>
      <c r="B1525" s="70" t="str">
        <f>'SlNr für Antrag §24a'!C1521</f>
        <v/>
      </c>
      <c r="C1525" s="70" t="str">
        <f>IF('SlNr für Antrag §24a'!D1521&lt;&gt;"",'SlNr für Antrag §24a'!D1521,"")</f>
        <v/>
      </c>
      <c r="D1525" s="70" t="str">
        <f>'SlNr für Antrag §24a'!H1521</f>
        <v>Abfälle von Häuten und Fellen, zur Vergärung</v>
      </c>
      <c r="E1525" s="70" t="str">
        <f>'SlNr für Antrag §24a'!I1521</f>
        <v xml:space="preserve"> </v>
      </c>
      <c r="F1525" s="69" t="str">
        <f>IF(AND('SlNr für Antrag §24a'!S1521="x",'SlNr für Antrag §24a'!T1521="x"),'SlNr für Antrag §24a'!U1521,IF('SlNr für Antrag §24a'!S1521="x","--",IF('SlNr für Antrag §24a'!T1521="x",'SlNr für Antrag §24a'!U1521,"**")))</f>
        <v>**</v>
      </c>
      <c r="G1525" s="69" t="str">
        <f>(IF('SlNr für Antrag §24a'!AL1521&lt;&gt;"",'SlNr für Antrag §24a'!AL1521&amp;K1525,IF(K1525&lt;&gt;"",K1525,IF('SlNr für Antrag §24a'!V1521="X","?","**"))))</f>
        <v>**</v>
      </c>
      <c r="H1525" s="131"/>
      <c r="I1525" s="124"/>
      <c r="J1525" s="118">
        <f>'SlNr für Antrag §24a'!AM1521</f>
        <v>0</v>
      </c>
      <c r="K1525" s="121"/>
      <c r="L1525" s="121" t="str">
        <f>'SlNr für Antrag §24a'!AT1521</f>
        <v>Ja</v>
      </c>
      <c r="M1525" s="161" t="str">
        <f>'SlNr für Antrag §24a'!AV1521</f>
        <v>-</v>
      </c>
      <c r="N1525" s="157" t="str">
        <f>IF('SlNr für Antrag §24a'!AU1521&gt;0,"Wird auto. genehmigt!","")</f>
        <v/>
      </c>
      <c r="P1525" s="96" t="str">
        <f>'SlNr für Antrag §24a'!AP1521</f>
        <v/>
      </c>
      <c r="R1525" s="143"/>
      <c r="S1525" s="143"/>
      <c r="T1525" s="143"/>
      <c r="U1525" s="143"/>
      <c r="V1525" s="143"/>
      <c r="W1525" s="143"/>
      <c r="X1525" s="143"/>
      <c r="Y1525" s="143"/>
      <c r="Z1525" s="143"/>
      <c r="AA1525" s="143"/>
    </row>
    <row r="1526" spans="1:27" x14ac:dyDescent="0.25">
      <c r="A1526" s="70">
        <f>'SlNr für Antrag §24a'!B1522</f>
        <v>94101</v>
      </c>
      <c r="B1526" s="70" t="str">
        <f>'SlNr für Antrag §24a'!C1522</f>
        <v/>
      </c>
      <c r="C1526" s="70" t="str">
        <f>IF('SlNr für Antrag §24a'!D1522&lt;&gt;"",'SlNr für Antrag §24a'!D1522,"")</f>
        <v/>
      </c>
      <c r="D1526" s="70" t="str">
        <f>'SlNr für Antrag §24a'!H1522</f>
        <v>Sedimentationsschlamm</v>
      </c>
      <c r="E1526" s="70" t="str">
        <f>'SlNr für Antrag §24a'!I1522</f>
        <v xml:space="preserve"> </v>
      </c>
      <c r="F1526" s="69" t="str">
        <f>IF(AND('SlNr für Antrag §24a'!S1522="x",'SlNr für Antrag §24a'!T1522="x"),'SlNr für Antrag §24a'!U1522,IF('SlNr für Antrag §24a'!S1522="x","--",IF('SlNr für Antrag §24a'!T1522="x",'SlNr für Antrag §24a'!U1522,"**")))</f>
        <v>--</v>
      </c>
      <c r="G1526" s="69" t="str">
        <f>(IF('SlNr für Antrag §24a'!AL1522&lt;&gt;"",'SlNr für Antrag §24a'!AL1522&amp;K1526,IF(K1526&lt;&gt;"",K1526,IF('SlNr für Antrag §24a'!V1522="X","?","**"))))</f>
        <v>**</v>
      </c>
      <c r="H1526" s="131"/>
      <c r="I1526" s="124"/>
      <c r="J1526" s="118">
        <f>'SlNr für Antrag §24a'!AM1522</f>
        <v>0</v>
      </c>
      <c r="K1526" s="121"/>
      <c r="L1526" s="121" t="str">
        <f>'SlNr für Antrag §24a'!AT1522</f>
        <v>Nein</v>
      </c>
      <c r="M1526" s="161" t="str">
        <f>'SlNr für Antrag §24a'!AV1522</f>
        <v>-</v>
      </c>
      <c r="N1526" s="157" t="str">
        <f>IF('SlNr für Antrag §24a'!AU1522&gt;0,"Wird auto. genehmigt!","")</f>
        <v/>
      </c>
      <c r="P1526" s="96" t="str">
        <f>'SlNr für Antrag §24a'!AP1522</f>
        <v>X</v>
      </c>
      <c r="R1526" s="143"/>
      <c r="S1526" s="143"/>
      <c r="T1526" s="143"/>
      <c r="U1526" s="143"/>
      <c r="V1526" s="143"/>
      <c r="W1526" s="143"/>
      <c r="X1526" s="143"/>
      <c r="Y1526" s="143"/>
      <c r="Z1526" s="143"/>
      <c r="AA1526" s="143"/>
    </row>
    <row r="1527" spans="1:27" x14ac:dyDescent="0.25">
      <c r="A1527" s="70">
        <f>'SlNr für Antrag §24a'!B1523</f>
        <v>94101</v>
      </c>
      <c r="B1527" s="70" t="str">
        <f>'SlNr für Antrag §24a'!C1523</f>
        <v>77</v>
      </c>
      <c r="C1527" s="70" t="str">
        <f>IF('SlNr für Antrag §24a'!D1523&lt;&gt;"",'SlNr für Antrag §24a'!D1523,"")</f>
        <v>g</v>
      </c>
      <c r="D1527" s="70" t="str">
        <f>'SlNr für Antrag §24a'!H1523</f>
        <v>Sedimentationsschlamm</v>
      </c>
      <c r="E1527" s="70" t="str">
        <f>'SlNr für Antrag §24a'!I1523</f>
        <v>gefährlich kontaminiert</v>
      </c>
      <c r="F1527" s="69" t="str">
        <f>IF(AND('SlNr für Antrag §24a'!S1523="x",'SlNr für Antrag §24a'!T1523="x"),'SlNr für Antrag §24a'!U1523,IF('SlNr für Antrag §24a'!S1523="x","--",IF('SlNr für Antrag §24a'!T1523="x",'SlNr für Antrag §24a'!U1523,"**")))</f>
        <v>**</v>
      </c>
      <c r="G1527" s="69" t="str">
        <f>(IF('SlNr für Antrag §24a'!AL1523&lt;&gt;"",'SlNr für Antrag §24a'!AL1523&amp;K1527,IF(K1527&lt;&gt;"",K1527,IF('SlNr für Antrag §24a'!V1523="X","?","**"))))</f>
        <v>**</v>
      </c>
      <c r="H1527" s="131"/>
      <c r="I1527" s="124"/>
      <c r="J1527" s="118">
        <f>'SlNr für Antrag §24a'!AM1523</f>
        <v>0</v>
      </c>
      <c r="K1527" s="121"/>
      <c r="L1527" s="121" t="str">
        <f>'SlNr für Antrag §24a'!AT1523</f>
        <v>Ja</v>
      </c>
      <c r="M1527" s="161" t="str">
        <f>'SlNr für Antrag §24a'!AV1523</f>
        <v>-</v>
      </c>
      <c r="N1527" s="157" t="str">
        <f>IF('SlNr für Antrag §24a'!AU1523&gt;0,"Wird auto. genehmigt!","")</f>
        <v/>
      </c>
      <c r="P1527" s="96" t="str">
        <f>'SlNr für Antrag §24a'!AP1523</f>
        <v/>
      </c>
      <c r="R1527" s="143"/>
      <c r="S1527" s="143"/>
      <c r="T1527" s="143"/>
      <c r="U1527" s="143"/>
      <c r="V1527" s="143"/>
      <c r="W1527" s="143"/>
      <c r="X1527" s="143"/>
      <c r="Y1527" s="143"/>
      <c r="Z1527" s="143"/>
      <c r="AA1527" s="143"/>
    </row>
    <row r="1528" spans="1:27" ht="22.8" x14ac:dyDescent="0.25">
      <c r="A1528" s="70">
        <f>'SlNr für Antrag §24a'!B1524</f>
        <v>94102</v>
      </c>
      <c r="B1528" s="70" t="str">
        <f>'SlNr für Antrag §24a'!C1524</f>
        <v/>
      </c>
      <c r="C1528" s="70" t="str">
        <f>IF('SlNr für Antrag §24a'!D1524&lt;&gt;"",'SlNr für Antrag §24a'!D1524,"")</f>
        <v/>
      </c>
      <c r="D1528" s="70" t="str">
        <f>'SlNr für Antrag §24a'!H1524</f>
        <v>Schlamm aus der Wasserenthärtung</v>
      </c>
      <c r="E1528" s="70" t="str">
        <f>'SlNr für Antrag §24a'!I1524</f>
        <v xml:space="preserve"> </v>
      </c>
      <c r="F1528" s="69" t="str">
        <f>IF(AND('SlNr für Antrag §24a'!S1524="x",'SlNr für Antrag §24a'!T1524="x"),'SlNr für Antrag §24a'!U1524,IF('SlNr für Antrag §24a'!S1524="x","--",IF('SlNr für Antrag §24a'!T1524="x",'SlNr für Antrag §24a'!U1524,"**")))</f>
        <v>--</v>
      </c>
      <c r="G1528" s="69" t="str">
        <f>(IF('SlNr für Antrag §24a'!AL1524&lt;&gt;"",'SlNr für Antrag §24a'!AL1524&amp;K1528,IF(K1528&lt;&gt;"",K1528,IF('SlNr für Antrag §24a'!V1524="X","?","**"))))</f>
        <v>**</v>
      </c>
      <c r="H1528" s="131"/>
      <c r="I1528" s="124"/>
      <c r="J1528" s="118">
        <f>'SlNr für Antrag §24a'!AM1524</f>
        <v>0</v>
      </c>
      <c r="K1528" s="121"/>
      <c r="L1528" s="121" t="str">
        <f>'SlNr für Antrag §24a'!AT1524</f>
        <v>Nein</v>
      </c>
      <c r="M1528" s="161" t="str">
        <f>'SlNr für Antrag §24a'!AV1524</f>
        <v>-</v>
      </c>
      <c r="N1528" s="157" t="str">
        <f>IF('SlNr für Antrag §24a'!AU1524&gt;0,"Wird auto. genehmigt!","")</f>
        <v/>
      </c>
      <c r="P1528" s="96" t="str">
        <f>'SlNr für Antrag §24a'!AP1524</f>
        <v>X</v>
      </c>
      <c r="R1528" s="143"/>
      <c r="S1528" s="143"/>
      <c r="T1528" s="143"/>
      <c r="U1528" s="143"/>
      <c r="V1528" s="143"/>
      <c r="W1528" s="143"/>
      <c r="X1528" s="143"/>
      <c r="Y1528" s="143"/>
      <c r="Z1528" s="143"/>
      <c r="AA1528" s="143"/>
    </row>
    <row r="1529" spans="1:27" ht="22.8" x14ac:dyDescent="0.25">
      <c r="A1529" s="70">
        <f>'SlNr für Antrag §24a'!B1525</f>
        <v>94102</v>
      </c>
      <c r="B1529" s="70" t="str">
        <f>'SlNr für Antrag §24a'!C1525</f>
        <v>77</v>
      </c>
      <c r="C1529" s="70" t="str">
        <f>IF('SlNr für Antrag §24a'!D1525&lt;&gt;"",'SlNr für Antrag §24a'!D1525,"")</f>
        <v>g</v>
      </c>
      <c r="D1529" s="70" t="str">
        <f>'SlNr für Antrag §24a'!H1525</f>
        <v>Schlamm aus der Wasserenthärtung</v>
      </c>
      <c r="E1529" s="70" t="str">
        <f>'SlNr für Antrag §24a'!I1525</f>
        <v>gefährlich kontaminiert</v>
      </c>
      <c r="F1529" s="69" t="str">
        <f>IF(AND('SlNr für Antrag §24a'!S1525="x",'SlNr für Antrag §24a'!T1525="x"),'SlNr für Antrag §24a'!U1525,IF('SlNr für Antrag §24a'!S1525="x","--",IF('SlNr für Antrag §24a'!T1525="x",'SlNr für Antrag §24a'!U1525,"**")))</f>
        <v>**</v>
      </c>
      <c r="G1529" s="69" t="str">
        <f>(IF('SlNr für Antrag §24a'!AL1525&lt;&gt;"",'SlNr für Antrag §24a'!AL1525&amp;K1529,IF(K1529&lt;&gt;"",K1529,IF('SlNr für Antrag §24a'!V1525="X","?","**"))))</f>
        <v>**</v>
      </c>
      <c r="H1529" s="131"/>
      <c r="I1529" s="124"/>
      <c r="J1529" s="118">
        <f>'SlNr für Antrag §24a'!AM1525</f>
        <v>0</v>
      </c>
      <c r="K1529" s="121"/>
      <c r="L1529" s="121" t="str">
        <f>'SlNr für Antrag §24a'!AT1525</f>
        <v>Ja</v>
      </c>
      <c r="M1529" s="161" t="str">
        <f>'SlNr für Antrag §24a'!AV1525</f>
        <v>-</v>
      </c>
      <c r="N1529" s="157" t="str">
        <f>IF('SlNr für Antrag §24a'!AU1525&gt;0,"Wird auto. genehmigt!","")</f>
        <v/>
      </c>
      <c r="P1529" s="96" t="str">
        <f>'SlNr für Antrag §24a'!AP1525</f>
        <v/>
      </c>
      <c r="R1529" s="143"/>
      <c r="S1529" s="143"/>
      <c r="T1529" s="143"/>
      <c r="U1529" s="143"/>
      <c r="V1529" s="143"/>
      <c r="W1529" s="143"/>
      <c r="X1529" s="143"/>
      <c r="Y1529" s="143"/>
      <c r="Z1529" s="143"/>
      <c r="AA1529" s="143"/>
    </row>
    <row r="1530" spans="1:27" ht="22.8" x14ac:dyDescent="0.25">
      <c r="A1530" s="70">
        <f>'SlNr für Antrag §24a'!B1526</f>
        <v>94102</v>
      </c>
      <c r="B1530" s="70" t="str">
        <f>'SlNr für Antrag §24a'!C1526</f>
        <v>91</v>
      </c>
      <c r="C1530" s="70" t="str">
        <f>IF('SlNr für Antrag §24a'!D1526&lt;&gt;"",'SlNr für Antrag §24a'!D1526,"")</f>
        <v/>
      </c>
      <c r="D1530" s="70" t="str">
        <f>'SlNr für Antrag §24a'!H1526</f>
        <v>Schlamm aus der Wasserenthärtung</v>
      </c>
      <c r="E1530" s="70" t="str">
        <f>'SlNr für Antrag §24a'!I1526</f>
        <v>verfestigt, immobilisiert oder stabilisiert</v>
      </c>
      <c r="F1530" s="69" t="str">
        <f>IF(AND('SlNr für Antrag §24a'!S1526="x",'SlNr für Antrag §24a'!T1526="x"),'SlNr für Antrag §24a'!U1526,IF('SlNr für Antrag §24a'!S1526="x","--",IF('SlNr für Antrag §24a'!T1526="x",'SlNr für Antrag §24a'!U1526,"**")))</f>
        <v>**</v>
      </c>
      <c r="G1530" s="69" t="str">
        <f>(IF('SlNr für Antrag §24a'!AL1526&lt;&gt;"",'SlNr für Antrag §24a'!AL1526&amp;K1530,IF(K1530&lt;&gt;"",K1530,IF('SlNr für Antrag §24a'!V1526="X","?","**"))))</f>
        <v>**</v>
      </c>
      <c r="H1530" s="131"/>
      <c r="I1530" s="124"/>
      <c r="J1530" s="118">
        <f>'SlNr für Antrag §24a'!AM1526</f>
        <v>0</v>
      </c>
      <c r="K1530" s="121"/>
      <c r="L1530" s="121" t="str">
        <f>'SlNr für Antrag §24a'!AT1526</f>
        <v>Ja</v>
      </c>
      <c r="M1530" s="161" t="str">
        <f>'SlNr für Antrag §24a'!AV1526</f>
        <v>-</v>
      </c>
      <c r="N1530" s="157" t="str">
        <f>IF('SlNr für Antrag §24a'!AU1526&gt;0,"Wird auto. genehmigt!","")</f>
        <v/>
      </c>
      <c r="P1530" s="96" t="str">
        <f>'SlNr für Antrag §24a'!AP1526</f>
        <v/>
      </c>
      <c r="R1530" s="143"/>
      <c r="S1530" s="143"/>
      <c r="T1530" s="143"/>
      <c r="U1530" s="143"/>
      <c r="V1530" s="143"/>
      <c r="W1530" s="143"/>
      <c r="X1530" s="143"/>
      <c r="Y1530" s="143"/>
      <c r="Z1530" s="143"/>
      <c r="AA1530" s="143"/>
    </row>
    <row r="1531" spans="1:27" x14ac:dyDescent="0.25">
      <c r="A1531" s="70">
        <f>'SlNr für Antrag §24a'!B1527</f>
        <v>94103</v>
      </c>
      <c r="B1531" s="70" t="str">
        <f>'SlNr für Antrag §24a'!C1527</f>
        <v/>
      </c>
      <c r="C1531" s="70" t="str">
        <f>IF('SlNr für Antrag §24a'!D1527&lt;&gt;"",'SlNr für Antrag §24a'!D1527,"")</f>
        <v/>
      </c>
      <c r="D1531" s="70" t="str">
        <f>'SlNr für Antrag §24a'!H1527</f>
        <v>Schlamm aus der Eisenfällung</v>
      </c>
      <c r="E1531" s="70" t="str">
        <f>'SlNr für Antrag §24a'!I1527</f>
        <v xml:space="preserve"> </v>
      </c>
      <c r="F1531" s="69" t="str">
        <f>IF(AND('SlNr für Antrag §24a'!S1527="x",'SlNr für Antrag §24a'!T1527="x"),'SlNr für Antrag §24a'!U1527,IF('SlNr für Antrag §24a'!S1527="x","--",IF('SlNr für Antrag §24a'!T1527="x",'SlNr für Antrag §24a'!U1527,"**")))</f>
        <v>--</v>
      </c>
      <c r="G1531" s="69" t="str">
        <f>(IF('SlNr für Antrag §24a'!AL1527&lt;&gt;"",'SlNr für Antrag §24a'!AL1527&amp;K1531,IF(K1531&lt;&gt;"",K1531,IF('SlNr für Antrag §24a'!V1527="X","?","**"))))</f>
        <v>**</v>
      </c>
      <c r="H1531" s="131"/>
      <c r="I1531" s="124"/>
      <c r="J1531" s="118">
        <f>'SlNr für Antrag §24a'!AM1527</f>
        <v>0</v>
      </c>
      <c r="K1531" s="121"/>
      <c r="L1531" s="121" t="str">
        <f>'SlNr für Antrag §24a'!AT1527</f>
        <v>Nein</v>
      </c>
      <c r="M1531" s="161" t="str">
        <f>'SlNr für Antrag §24a'!AV1527</f>
        <v>-</v>
      </c>
      <c r="N1531" s="157" t="str">
        <f>IF('SlNr für Antrag §24a'!AU1527&gt;0,"Wird auto. genehmigt!","")</f>
        <v/>
      </c>
      <c r="P1531" s="96" t="str">
        <f>'SlNr für Antrag §24a'!AP1527</f>
        <v>X</v>
      </c>
      <c r="R1531" s="143"/>
      <c r="S1531" s="143"/>
      <c r="T1531" s="143"/>
      <c r="U1531" s="143"/>
      <c r="V1531" s="143"/>
      <c r="W1531" s="143"/>
      <c r="X1531" s="143"/>
      <c r="Y1531" s="143"/>
      <c r="Z1531" s="143"/>
      <c r="AA1531" s="143"/>
    </row>
    <row r="1532" spans="1:27" x14ac:dyDescent="0.25">
      <c r="A1532" s="70">
        <f>'SlNr für Antrag §24a'!B1528</f>
        <v>94103</v>
      </c>
      <c r="B1532" s="70" t="str">
        <f>'SlNr für Antrag §24a'!C1528</f>
        <v>77</v>
      </c>
      <c r="C1532" s="70" t="str">
        <f>IF('SlNr für Antrag §24a'!D1528&lt;&gt;"",'SlNr für Antrag §24a'!D1528,"")</f>
        <v>g</v>
      </c>
      <c r="D1532" s="70" t="str">
        <f>'SlNr für Antrag §24a'!H1528</f>
        <v>Schlamm aus der Eisenfällung</v>
      </c>
      <c r="E1532" s="70" t="str">
        <f>'SlNr für Antrag §24a'!I1528</f>
        <v>gefährlich kontaminiert</v>
      </c>
      <c r="F1532" s="69" t="str">
        <f>IF(AND('SlNr für Antrag §24a'!S1528="x",'SlNr für Antrag §24a'!T1528="x"),'SlNr für Antrag §24a'!U1528,IF('SlNr für Antrag §24a'!S1528="x","--",IF('SlNr für Antrag §24a'!T1528="x",'SlNr für Antrag §24a'!U1528,"**")))</f>
        <v>**</v>
      </c>
      <c r="G1532" s="69" t="str">
        <f>(IF('SlNr für Antrag §24a'!AL1528&lt;&gt;"",'SlNr für Antrag §24a'!AL1528&amp;K1532,IF(K1532&lt;&gt;"",K1532,IF('SlNr für Antrag §24a'!V1528="X","?","**"))))</f>
        <v>**</v>
      </c>
      <c r="H1532" s="131"/>
      <c r="I1532" s="124"/>
      <c r="J1532" s="118">
        <f>'SlNr für Antrag §24a'!AM1528</f>
        <v>0</v>
      </c>
      <c r="K1532" s="121"/>
      <c r="L1532" s="121" t="str">
        <f>'SlNr für Antrag §24a'!AT1528</f>
        <v>Ja</v>
      </c>
      <c r="M1532" s="161" t="str">
        <f>'SlNr für Antrag §24a'!AV1528</f>
        <v>-</v>
      </c>
      <c r="N1532" s="157" t="str">
        <f>IF('SlNr für Antrag §24a'!AU1528&gt;0,"Wird auto. genehmigt!","")</f>
        <v/>
      </c>
      <c r="P1532" s="96" t="str">
        <f>'SlNr für Antrag §24a'!AP1528</f>
        <v/>
      </c>
      <c r="R1532" s="143"/>
      <c r="S1532" s="143"/>
      <c r="T1532" s="143"/>
      <c r="U1532" s="143"/>
      <c r="V1532" s="143"/>
      <c r="W1532" s="143"/>
      <c r="X1532" s="143"/>
      <c r="Y1532" s="143"/>
      <c r="Z1532" s="143"/>
      <c r="AA1532" s="143"/>
    </row>
    <row r="1533" spans="1:27" ht="22.8" x14ac:dyDescent="0.25">
      <c r="A1533" s="70">
        <f>'SlNr für Antrag §24a'!B1529</f>
        <v>94103</v>
      </c>
      <c r="B1533" s="70" t="str">
        <f>'SlNr für Antrag §24a'!C1529</f>
        <v>91</v>
      </c>
      <c r="C1533" s="70" t="str">
        <f>IF('SlNr für Antrag §24a'!D1529&lt;&gt;"",'SlNr für Antrag §24a'!D1529,"")</f>
        <v/>
      </c>
      <c r="D1533" s="70" t="str">
        <f>'SlNr für Antrag §24a'!H1529</f>
        <v>Schlamm aus der Eisenfällung</v>
      </c>
      <c r="E1533" s="70" t="str">
        <f>'SlNr für Antrag §24a'!I1529</f>
        <v>verfestigt, immobilisiert oder stabilisiert</v>
      </c>
      <c r="F1533" s="69" t="str">
        <f>IF(AND('SlNr für Antrag §24a'!S1529="x",'SlNr für Antrag §24a'!T1529="x"),'SlNr für Antrag §24a'!U1529,IF('SlNr für Antrag §24a'!S1529="x","--",IF('SlNr für Antrag §24a'!T1529="x",'SlNr für Antrag §24a'!U1529,"**")))</f>
        <v>**</v>
      </c>
      <c r="G1533" s="69" t="str">
        <f>(IF('SlNr für Antrag §24a'!AL1529&lt;&gt;"",'SlNr für Antrag §24a'!AL1529&amp;K1533,IF(K1533&lt;&gt;"",K1533,IF('SlNr für Antrag §24a'!V1529="X","?","**"))))</f>
        <v>**</v>
      </c>
      <c r="H1533" s="131"/>
      <c r="I1533" s="124"/>
      <c r="J1533" s="118">
        <f>'SlNr für Antrag §24a'!AM1529</f>
        <v>0</v>
      </c>
      <c r="K1533" s="121"/>
      <c r="L1533" s="121" t="str">
        <f>'SlNr für Antrag §24a'!AT1529</f>
        <v>Ja</v>
      </c>
      <c r="M1533" s="161" t="str">
        <f>'SlNr für Antrag §24a'!AV1529</f>
        <v>-</v>
      </c>
      <c r="N1533" s="157" t="str">
        <f>IF('SlNr für Antrag §24a'!AU1529&gt;0,"Wird auto. genehmigt!","")</f>
        <v/>
      </c>
      <c r="P1533" s="96" t="str">
        <f>'SlNr für Antrag §24a'!AP1529</f>
        <v/>
      </c>
      <c r="R1533" s="143"/>
      <c r="S1533" s="143"/>
      <c r="T1533" s="143"/>
      <c r="U1533" s="143"/>
      <c r="V1533" s="143"/>
      <c r="W1533" s="143"/>
      <c r="X1533" s="143"/>
      <c r="Y1533" s="143"/>
      <c r="Z1533" s="143"/>
      <c r="AA1533" s="143"/>
    </row>
    <row r="1534" spans="1:27" x14ac:dyDescent="0.25">
      <c r="A1534" s="70">
        <f>'SlNr für Antrag §24a'!B1530</f>
        <v>94104</v>
      </c>
      <c r="B1534" s="70" t="str">
        <f>'SlNr für Antrag §24a'!C1530</f>
        <v/>
      </c>
      <c r="C1534" s="70" t="str">
        <f>IF('SlNr für Antrag §24a'!D1530&lt;&gt;"",'SlNr für Antrag §24a'!D1530,"")</f>
        <v/>
      </c>
      <c r="D1534" s="70" t="str">
        <f>'SlNr für Antrag §24a'!H1530</f>
        <v>Schlamm aus der Manganfällung</v>
      </c>
      <c r="E1534" s="70" t="str">
        <f>'SlNr für Antrag §24a'!I1530</f>
        <v xml:space="preserve"> </v>
      </c>
      <c r="F1534" s="69" t="str">
        <f>IF(AND('SlNr für Antrag §24a'!S1530="x",'SlNr für Antrag §24a'!T1530="x"),'SlNr für Antrag §24a'!U1530,IF('SlNr für Antrag §24a'!S1530="x","--",IF('SlNr für Antrag §24a'!T1530="x",'SlNr für Antrag §24a'!U1530,"**")))</f>
        <v>--</v>
      </c>
      <c r="G1534" s="69" t="str">
        <f>(IF('SlNr für Antrag §24a'!AL1530&lt;&gt;"",'SlNr für Antrag §24a'!AL1530&amp;K1534,IF(K1534&lt;&gt;"",K1534,IF('SlNr für Antrag §24a'!V1530="X","?","**"))))</f>
        <v>**</v>
      </c>
      <c r="H1534" s="131"/>
      <c r="I1534" s="124"/>
      <c r="J1534" s="118">
        <f>'SlNr für Antrag §24a'!AM1530</f>
        <v>0</v>
      </c>
      <c r="K1534" s="121"/>
      <c r="L1534" s="121" t="str">
        <f>'SlNr für Antrag §24a'!AT1530</f>
        <v>Nein</v>
      </c>
      <c r="M1534" s="161" t="str">
        <f>'SlNr für Antrag §24a'!AV1530</f>
        <v>-</v>
      </c>
      <c r="N1534" s="157" t="str">
        <f>IF('SlNr für Antrag §24a'!AU1530&gt;0,"Wird auto. genehmigt!","")</f>
        <v/>
      </c>
      <c r="P1534" s="96" t="str">
        <f>'SlNr für Antrag §24a'!AP1530</f>
        <v>X</v>
      </c>
      <c r="R1534" s="143"/>
      <c r="S1534" s="143"/>
      <c r="T1534" s="143"/>
      <c r="U1534" s="143"/>
      <c r="V1534" s="143"/>
      <c r="W1534" s="143"/>
      <c r="X1534" s="143"/>
      <c r="Y1534" s="143"/>
      <c r="Z1534" s="143"/>
      <c r="AA1534" s="143"/>
    </row>
    <row r="1535" spans="1:27" x14ac:dyDescent="0.25">
      <c r="A1535" s="70">
        <f>'SlNr für Antrag §24a'!B1531</f>
        <v>94104</v>
      </c>
      <c r="B1535" s="70" t="str">
        <f>'SlNr für Antrag §24a'!C1531</f>
        <v>77</v>
      </c>
      <c r="C1535" s="70" t="str">
        <f>IF('SlNr für Antrag §24a'!D1531&lt;&gt;"",'SlNr für Antrag §24a'!D1531,"")</f>
        <v>g</v>
      </c>
      <c r="D1535" s="70" t="str">
        <f>'SlNr für Antrag §24a'!H1531</f>
        <v>Schlamm aus der Manganfällung</v>
      </c>
      <c r="E1535" s="70" t="str">
        <f>'SlNr für Antrag §24a'!I1531</f>
        <v>gefährlich kontaminiert</v>
      </c>
      <c r="F1535" s="69" t="str">
        <f>IF(AND('SlNr für Antrag §24a'!S1531="x",'SlNr für Antrag §24a'!T1531="x"),'SlNr für Antrag §24a'!U1531,IF('SlNr für Antrag §24a'!S1531="x","--",IF('SlNr für Antrag §24a'!T1531="x",'SlNr für Antrag §24a'!U1531,"**")))</f>
        <v>**</v>
      </c>
      <c r="G1535" s="69" t="str">
        <f>(IF('SlNr für Antrag §24a'!AL1531&lt;&gt;"",'SlNr für Antrag §24a'!AL1531&amp;K1535,IF(K1535&lt;&gt;"",K1535,IF('SlNr für Antrag §24a'!V1531="X","?","**"))))</f>
        <v>**</v>
      </c>
      <c r="H1535" s="131"/>
      <c r="I1535" s="124"/>
      <c r="J1535" s="118">
        <f>'SlNr für Antrag §24a'!AM1531</f>
        <v>0</v>
      </c>
      <c r="K1535" s="121"/>
      <c r="L1535" s="121" t="str">
        <f>'SlNr für Antrag §24a'!AT1531</f>
        <v>Ja</v>
      </c>
      <c r="M1535" s="161" t="str">
        <f>'SlNr für Antrag §24a'!AV1531</f>
        <v>-</v>
      </c>
      <c r="N1535" s="157" t="str">
        <f>IF('SlNr für Antrag §24a'!AU1531&gt;0,"Wird auto. genehmigt!","")</f>
        <v/>
      </c>
      <c r="P1535" s="96" t="str">
        <f>'SlNr für Antrag §24a'!AP1531</f>
        <v/>
      </c>
      <c r="R1535" s="143"/>
      <c r="S1535" s="143"/>
      <c r="T1535" s="143"/>
      <c r="U1535" s="143"/>
      <c r="V1535" s="143"/>
      <c r="W1535" s="143"/>
      <c r="X1535" s="143"/>
      <c r="Y1535" s="143"/>
      <c r="Z1535" s="143"/>
      <c r="AA1535" s="143"/>
    </row>
    <row r="1536" spans="1:27" ht="22.8" x14ac:dyDescent="0.25">
      <c r="A1536" s="70">
        <f>'SlNr für Antrag §24a'!B1532</f>
        <v>94104</v>
      </c>
      <c r="B1536" s="70" t="str">
        <f>'SlNr für Antrag §24a'!C1532</f>
        <v>91</v>
      </c>
      <c r="C1536" s="70" t="str">
        <f>IF('SlNr für Antrag §24a'!D1532&lt;&gt;"",'SlNr für Antrag §24a'!D1532,"")</f>
        <v/>
      </c>
      <c r="D1536" s="70" t="str">
        <f>'SlNr für Antrag §24a'!H1532</f>
        <v>Schlamm aus der Manganfällung</v>
      </c>
      <c r="E1536" s="70" t="str">
        <f>'SlNr für Antrag §24a'!I1532</f>
        <v>verfestigt, immobilisiert oder stabilisiert</v>
      </c>
      <c r="F1536" s="69" t="str">
        <f>IF(AND('SlNr für Antrag §24a'!S1532="x",'SlNr für Antrag §24a'!T1532="x"),'SlNr für Antrag §24a'!U1532,IF('SlNr für Antrag §24a'!S1532="x","--",IF('SlNr für Antrag §24a'!T1532="x",'SlNr für Antrag §24a'!U1532,"**")))</f>
        <v>**</v>
      </c>
      <c r="G1536" s="69" t="str">
        <f>(IF('SlNr für Antrag §24a'!AL1532&lt;&gt;"",'SlNr für Antrag §24a'!AL1532&amp;K1536,IF(K1536&lt;&gt;"",K1536,IF('SlNr für Antrag §24a'!V1532="X","?","**"))))</f>
        <v>**</v>
      </c>
      <c r="H1536" s="131"/>
      <c r="I1536" s="124"/>
      <c r="J1536" s="118">
        <f>'SlNr für Antrag §24a'!AM1532</f>
        <v>0</v>
      </c>
      <c r="K1536" s="121"/>
      <c r="L1536" s="121" t="str">
        <f>'SlNr für Antrag §24a'!AT1532</f>
        <v>Ja</v>
      </c>
      <c r="M1536" s="161" t="str">
        <f>'SlNr für Antrag §24a'!AV1532</f>
        <v>-</v>
      </c>
      <c r="N1536" s="157" t="str">
        <f>IF('SlNr für Antrag §24a'!AU1532&gt;0,"Wird auto. genehmigt!","")</f>
        <v/>
      </c>
      <c r="P1536" s="96" t="str">
        <f>'SlNr für Antrag §24a'!AP1532</f>
        <v/>
      </c>
      <c r="R1536" s="143"/>
      <c r="S1536" s="143"/>
      <c r="T1536" s="143"/>
      <c r="U1536" s="143"/>
      <c r="V1536" s="143"/>
      <c r="W1536" s="143"/>
      <c r="X1536" s="143"/>
      <c r="Y1536" s="143"/>
      <c r="Z1536" s="143"/>
      <c r="AA1536" s="143"/>
    </row>
    <row r="1537" spans="1:27" ht="22.8" x14ac:dyDescent="0.25">
      <c r="A1537" s="70">
        <f>'SlNr für Antrag §24a'!B1533</f>
        <v>94105</v>
      </c>
      <c r="B1537" s="70" t="str">
        <f>'SlNr für Antrag §24a'!C1533</f>
        <v/>
      </c>
      <c r="C1537" s="70" t="str">
        <f>IF('SlNr für Antrag §24a'!D1533&lt;&gt;"",'SlNr für Antrag §24a'!D1533,"")</f>
        <v/>
      </c>
      <c r="D1537" s="70" t="str">
        <f>'SlNr für Antrag §24a'!H1533</f>
        <v>Schlamm aus der Kesselwasseraufbereitung</v>
      </c>
      <c r="E1537" s="70" t="str">
        <f>'SlNr für Antrag §24a'!I1533</f>
        <v xml:space="preserve"> </v>
      </c>
      <c r="F1537" s="69" t="str">
        <f>IF(AND('SlNr für Antrag §24a'!S1533="x",'SlNr für Antrag §24a'!T1533="x"),'SlNr für Antrag §24a'!U1533,IF('SlNr für Antrag §24a'!S1533="x","--",IF('SlNr für Antrag §24a'!T1533="x",'SlNr für Antrag §24a'!U1533,"**")))</f>
        <v>--</v>
      </c>
      <c r="G1537" s="69" t="str">
        <f>(IF('SlNr für Antrag §24a'!AL1533&lt;&gt;"",'SlNr für Antrag §24a'!AL1533&amp;K1537,IF(K1537&lt;&gt;"",K1537,IF('SlNr für Antrag §24a'!V1533="X","?","**"))))</f>
        <v>**</v>
      </c>
      <c r="H1537" s="131"/>
      <c r="I1537" s="124"/>
      <c r="J1537" s="118">
        <f>'SlNr für Antrag §24a'!AM1533</f>
        <v>0</v>
      </c>
      <c r="K1537" s="121"/>
      <c r="L1537" s="121" t="str">
        <f>'SlNr für Antrag §24a'!AT1533</f>
        <v>Nein</v>
      </c>
      <c r="M1537" s="161" t="str">
        <f>'SlNr für Antrag §24a'!AV1533</f>
        <v>-</v>
      </c>
      <c r="N1537" s="157" t="str">
        <f>IF('SlNr für Antrag §24a'!AU1533&gt;0,"Wird auto. genehmigt!","")</f>
        <v/>
      </c>
      <c r="P1537" s="96" t="str">
        <f>'SlNr für Antrag §24a'!AP1533</f>
        <v>X</v>
      </c>
      <c r="R1537" s="143"/>
      <c r="S1537" s="143"/>
      <c r="T1537" s="143"/>
      <c r="U1537" s="143"/>
      <c r="V1537" s="143"/>
      <c r="W1537" s="143"/>
      <c r="X1537" s="143"/>
      <c r="Y1537" s="143"/>
      <c r="Z1537" s="143"/>
      <c r="AA1537" s="143"/>
    </row>
    <row r="1538" spans="1:27" ht="22.8" x14ac:dyDescent="0.25">
      <c r="A1538" s="70">
        <f>'SlNr für Antrag §24a'!B1534</f>
        <v>94105</v>
      </c>
      <c r="B1538" s="70" t="str">
        <f>'SlNr für Antrag §24a'!C1534</f>
        <v>77</v>
      </c>
      <c r="C1538" s="70" t="str">
        <f>IF('SlNr für Antrag §24a'!D1534&lt;&gt;"",'SlNr für Antrag §24a'!D1534,"")</f>
        <v>g</v>
      </c>
      <c r="D1538" s="70" t="str">
        <f>'SlNr für Antrag §24a'!H1534</f>
        <v>Schlamm aus der Kesselwasseraufbereitung</v>
      </c>
      <c r="E1538" s="70" t="str">
        <f>'SlNr für Antrag §24a'!I1534</f>
        <v>gefährlich kontaminiert</v>
      </c>
      <c r="F1538" s="69" t="str">
        <f>IF(AND('SlNr für Antrag §24a'!S1534="x",'SlNr für Antrag §24a'!T1534="x"),'SlNr für Antrag §24a'!U1534,IF('SlNr für Antrag §24a'!S1534="x","--",IF('SlNr für Antrag §24a'!T1534="x",'SlNr für Antrag §24a'!U1534,"**")))</f>
        <v>**</v>
      </c>
      <c r="G1538" s="69" t="str">
        <f>(IF('SlNr für Antrag §24a'!AL1534&lt;&gt;"",'SlNr für Antrag §24a'!AL1534&amp;K1538,IF(K1538&lt;&gt;"",K1538,IF('SlNr für Antrag §24a'!V1534="X","?","**"))))</f>
        <v>**</v>
      </c>
      <c r="H1538" s="131"/>
      <c r="I1538" s="124"/>
      <c r="J1538" s="118">
        <f>'SlNr für Antrag §24a'!AM1534</f>
        <v>0</v>
      </c>
      <c r="K1538" s="121"/>
      <c r="L1538" s="121" t="str">
        <f>'SlNr für Antrag §24a'!AT1534</f>
        <v>Ja</v>
      </c>
      <c r="M1538" s="161" t="str">
        <f>'SlNr für Antrag §24a'!AV1534</f>
        <v>-</v>
      </c>
      <c r="N1538" s="157" t="str">
        <f>IF('SlNr für Antrag §24a'!AU1534&gt;0,"Wird auto. genehmigt!","")</f>
        <v/>
      </c>
      <c r="P1538" s="96" t="str">
        <f>'SlNr für Antrag §24a'!AP1534</f>
        <v/>
      </c>
      <c r="R1538" s="143"/>
      <c r="S1538" s="143"/>
      <c r="T1538" s="143"/>
      <c r="U1538" s="143"/>
      <c r="V1538" s="143"/>
      <c r="W1538" s="143"/>
      <c r="X1538" s="143"/>
      <c r="Y1538" s="143"/>
      <c r="Z1538" s="143"/>
      <c r="AA1538" s="143"/>
    </row>
    <row r="1539" spans="1:27" ht="22.8" x14ac:dyDescent="0.25">
      <c r="A1539" s="70">
        <f>'SlNr für Antrag §24a'!B1535</f>
        <v>94105</v>
      </c>
      <c r="B1539" s="70" t="str">
        <f>'SlNr für Antrag §24a'!C1535</f>
        <v>91</v>
      </c>
      <c r="C1539" s="70" t="str">
        <f>IF('SlNr für Antrag §24a'!D1535&lt;&gt;"",'SlNr für Antrag §24a'!D1535,"")</f>
        <v/>
      </c>
      <c r="D1539" s="70" t="str">
        <f>'SlNr für Antrag §24a'!H1535</f>
        <v>Schlamm aus der Kesselwasseraufbereitung</v>
      </c>
      <c r="E1539" s="70" t="str">
        <f>'SlNr für Antrag §24a'!I1535</f>
        <v>verfestigt, immobilisiert oder stabilisiert</v>
      </c>
      <c r="F1539" s="69" t="str">
        <f>IF(AND('SlNr für Antrag §24a'!S1535="x",'SlNr für Antrag §24a'!T1535="x"),'SlNr für Antrag §24a'!U1535,IF('SlNr für Antrag §24a'!S1535="x","--",IF('SlNr für Antrag §24a'!T1535="x",'SlNr für Antrag §24a'!U1535,"**")))</f>
        <v>**</v>
      </c>
      <c r="G1539" s="69" t="str">
        <f>(IF('SlNr für Antrag §24a'!AL1535&lt;&gt;"",'SlNr für Antrag §24a'!AL1535&amp;K1539,IF(K1539&lt;&gt;"",K1539,IF('SlNr für Antrag §24a'!V1535="X","?","**"))))</f>
        <v>**</v>
      </c>
      <c r="H1539" s="131"/>
      <c r="I1539" s="124"/>
      <c r="J1539" s="118">
        <f>'SlNr für Antrag §24a'!AM1535</f>
        <v>0</v>
      </c>
      <c r="K1539" s="121"/>
      <c r="L1539" s="121" t="str">
        <f>'SlNr für Antrag §24a'!AT1535</f>
        <v>Ja</v>
      </c>
      <c r="M1539" s="161" t="str">
        <f>'SlNr für Antrag §24a'!AV1535</f>
        <v>-</v>
      </c>
      <c r="N1539" s="157" t="str">
        <f>IF('SlNr für Antrag §24a'!AU1535&gt;0,"Wird auto. genehmigt!","")</f>
        <v/>
      </c>
      <c r="P1539" s="96" t="str">
        <f>'SlNr für Antrag §24a'!AP1535</f>
        <v/>
      </c>
      <c r="R1539" s="143"/>
      <c r="S1539" s="143"/>
      <c r="T1539" s="143"/>
      <c r="U1539" s="143"/>
      <c r="V1539" s="143"/>
      <c r="W1539" s="143"/>
      <c r="X1539" s="143"/>
      <c r="Y1539" s="143"/>
      <c r="Z1539" s="143"/>
      <c r="AA1539" s="143"/>
    </row>
    <row r="1540" spans="1:27" ht="22.8" x14ac:dyDescent="0.25">
      <c r="A1540" s="70">
        <f>'SlNr für Antrag §24a'!B1536</f>
        <v>94106</v>
      </c>
      <c r="B1540" s="70" t="str">
        <f>'SlNr für Antrag §24a'!C1536</f>
        <v/>
      </c>
      <c r="C1540" s="70" t="str">
        <f>IF('SlNr für Antrag §24a'!D1536&lt;&gt;"",'SlNr für Antrag §24a'!D1536,"")</f>
        <v/>
      </c>
      <c r="D1540" s="70" t="str">
        <f>'SlNr für Antrag §24a'!H1536</f>
        <v>Schlamm aus der Dampfkesselreinigung</v>
      </c>
      <c r="E1540" s="70" t="str">
        <f>'SlNr für Antrag §24a'!I1536</f>
        <v xml:space="preserve"> </v>
      </c>
      <c r="F1540" s="69" t="str">
        <f>IF(AND('SlNr für Antrag §24a'!S1536="x",'SlNr für Antrag §24a'!T1536="x"),'SlNr für Antrag §24a'!U1536,IF('SlNr für Antrag §24a'!S1536="x","--",IF('SlNr für Antrag §24a'!T1536="x",'SlNr für Antrag §24a'!U1536,"**")))</f>
        <v>--</v>
      </c>
      <c r="G1540" s="69" t="str">
        <f>(IF('SlNr für Antrag §24a'!AL1536&lt;&gt;"",'SlNr für Antrag §24a'!AL1536&amp;K1540,IF(K1540&lt;&gt;"",K1540,IF('SlNr für Antrag §24a'!V1536="X","?","**"))))</f>
        <v>**</v>
      </c>
      <c r="H1540" s="131"/>
      <c r="I1540" s="124"/>
      <c r="J1540" s="118">
        <f>'SlNr für Antrag §24a'!AM1536</f>
        <v>0</v>
      </c>
      <c r="K1540" s="121"/>
      <c r="L1540" s="121" t="str">
        <f>'SlNr für Antrag §24a'!AT1536</f>
        <v>Nein</v>
      </c>
      <c r="M1540" s="161" t="str">
        <f>'SlNr für Antrag §24a'!AV1536</f>
        <v>-</v>
      </c>
      <c r="N1540" s="157" t="str">
        <f>IF('SlNr für Antrag §24a'!AU1536&gt;0,"Wird auto. genehmigt!","")</f>
        <v/>
      </c>
      <c r="P1540" s="96" t="str">
        <f>'SlNr für Antrag §24a'!AP1536</f>
        <v>X</v>
      </c>
      <c r="R1540" s="143"/>
      <c r="S1540" s="143"/>
      <c r="T1540" s="143"/>
      <c r="U1540" s="143"/>
      <c r="V1540" s="143"/>
      <c r="W1540" s="143"/>
      <c r="X1540" s="143"/>
      <c r="Y1540" s="143"/>
      <c r="Z1540" s="143"/>
      <c r="AA1540" s="143"/>
    </row>
    <row r="1541" spans="1:27" ht="22.8" x14ac:dyDescent="0.25">
      <c r="A1541" s="70">
        <f>'SlNr für Antrag §24a'!B1537</f>
        <v>94106</v>
      </c>
      <c r="B1541" s="70" t="str">
        <f>'SlNr für Antrag §24a'!C1537</f>
        <v>77</v>
      </c>
      <c r="C1541" s="70" t="str">
        <f>IF('SlNr für Antrag §24a'!D1537&lt;&gt;"",'SlNr für Antrag §24a'!D1537,"")</f>
        <v>g</v>
      </c>
      <c r="D1541" s="70" t="str">
        <f>'SlNr für Antrag §24a'!H1537</f>
        <v>Schlamm aus der Dampfkesselreinigung</v>
      </c>
      <c r="E1541" s="70" t="str">
        <f>'SlNr für Antrag §24a'!I1537</f>
        <v>gefährlich kontaminiert</v>
      </c>
      <c r="F1541" s="69" t="str">
        <f>IF(AND('SlNr für Antrag §24a'!S1537="x",'SlNr für Antrag §24a'!T1537="x"),'SlNr für Antrag §24a'!U1537,IF('SlNr für Antrag §24a'!S1537="x","--",IF('SlNr für Antrag §24a'!T1537="x",'SlNr für Antrag §24a'!U1537,"**")))</f>
        <v>**</v>
      </c>
      <c r="G1541" s="69" t="str">
        <f>(IF('SlNr für Antrag §24a'!AL1537&lt;&gt;"",'SlNr für Antrag §24a'!AL1537&amp;K1541,IF(K1541&lt;&gt;"",K1541,IF('SlNr für Antrag §24a'!V1537="X","?","**"))))</f>
        <v>**</v>
      </c>
      <c r="H1541" s="131"/>
      <c r="I1541" s="124"/>
      <c r="J1541" s="118">
        <f>'SlNr für Antrag §24a'!AM1537</f>
        <v>0</v>
      </c>
      <c r="K1541" s="121"/>
      <c r="L1541" s="121" t="str">
        <f>'SlNr für Antrag §24a'!AT1537</f>
        <v>Ja</v>
      </c>
      <c r="M1541" s="161" t="str">
        <f>'SlNr für Antrag §24a'!AV1537</f>
        <v>-</v>
      </c>
      <c r="N1541" s="157" t="str">
        <f>IF('SlNr für Antrag §24a'!AU1537&gt;0,"Wird auto. genehmigt!","")</f>
        <v/>
      </c>
      <c r="P1541" s="96" t="str">
        <f>'SlNr für Antrag §24a'!AP1537</f>
        <v/>
      </c>
      <c r="R1541" s="143"/>
      <c r="S1541" s="143"/>
      <c r="T1541" s="143"/>
      <c r="U1541" s="143"/>
      <c r="V1541" s="143"/>
      <c r="W1541" s="143"/>
      <c r="X1541" s="143"/>
      <c r="Y1541" s="143"/>
      <c r="Z1541" s="143"/>
      <c r="AA1541" s="143"/>
    </row>
    <row r="1542" spans="1:27" ht="22.8" x14ac:dyDescent="0.25">
      <c r="A1542" s="70">
        <f>'SlNr für Antrag §24a'!B1538</f>
        <v>94106</v>
      </c>
      <c r="B1542" s="70" t="str">
        <f>'SlNr für Antrag §24a'!C1538</f>
        <v>91</v>
      </c>
      <c r="C1542" s="70" t="str">
        <f>IF('SlNr für Antrag §24a'!D1538&lt;&gt;"",'SlNr für Antrag §24a'!D1538,"")</f>
        <v/>
      </c>
      <c r="D1542" s="70" t="str">
        <f>'SlNr für Antrag §24a'!H1538</f>
        <v>Schlamm aus der Dampfkesselreinigung</v>
      </c>
      <c r="E1542" s="70" t="str">
        <f>'SlNr für Antrag §24a'!I1538</f>
        <v>verfestigt, immobilisiert oder stabilisiert</v>
      </c>
      <c r="F1542" s="69" t="str">
        <f>IF(AND('SlNr für Antrag §24a'!S1538="x",'SlNr für Antrag §24a'!T1538="x"),'SlNr für Antrag §24a'!U1538,IF('SlNr für Antrag §24a'!S1538="x","--",IF('SlNr für Antrag §24a'!T1538="x",'SlNr für Antrag §24a'!U1538,"**")))</f>
        <v>**</v>
      </c>
      <c r="G1542" s="69" t="str">
        <f>(IF('SlNr für Antrag §24a'!AL1538&lt;&gt;"",'SlNr für Antrag §24a'!AL1538&amp;K1542,IF(K1542&lt;&gt;"",K1542,IF('SlNr für Antrag §24a'!V1538="X","?","**"))))</f>
        <v>**</v>
      </c>
      <c r="H1542" s="131"/>
      <c r="I1542" s="124"/>
      <c r="J1542" s="118">
        <f>'SlNr für Antrag §24a'!AM1538</f>
        <v>0</v>
      </c>
      <c r="K1542" s="121"/>
      <c r="L1542" s="121" t="str">
        <f>'SlNr für Antrag §24a'!AT1538</f>
        <v>Ja</v>
      </c>
      <c r="M1542" s="161" t="str">
        <f>'SlNr für Antrag §24a'!AV1538</f>
        <v>-</v>
      </c>
      <c r="N1542" s="157" t="str">
        <f>IF('SlNr für Antrag §24a'!AU1538&gt;0,"Wird auto. genehmigt!","")</f>
        <v/>
      </c>
      <c r="P1542" s="96" t="str">
        <f>'SlNr für Antrag §24a'!AP1538</f>
        <v/>
      </c>
      <c r="R1542" s="143"/>
      <c r="S1542" s="143"/>
      <c r="T1542" s="143"/>
      <c r="U1542" s="143"/>
      <c r="V1542" s="143"/>
      <c r="W1542" s="143"/>
      <c r="X1542" s="143"/>
      <c r="Y1542" s="143"/>
      <c r="Z1542" s="143"/>
      <c r="AA1542" s="143"/>
    </row>
    <row r="1543" spans="1:27" x14ac:dyDescent="0.25">
      <c r="A1543" s="70">
        <f>'SlNr für Antrag §24a'!B1539</f>
        <v>94107</v>
      </c>
      <c r="B1543" s="70" t="str">
        <f>'SlNr für Antrag §24a'!C1539</f>
        <v/>
      </c>
      <c r="C1543" s="70" t="str">
        <f>IF('SlNr für Antrag §24a'!D1539&lt;&gt;"",'SlNr für Antrag §24a'!D1539,"")</f>
        <v/>
      </c>
      <c r="D1543" s="70" t="str">
        <f>'SlNr für Antrag §24a'!H1539</f>
        <v>Kesselabschlamm</v>
      </c>
      <c r="E1543" s="70" t="str">
        <f>'SlNr für Antrag §24a'!I1539</f>
        <v xml:space="preserve"> </v>
      </c>
      <c r="F1543" s="69" t="str">
        <f>IF(AND('SlNr für Antrag §24a'!S1539="x",'SlNr für Antrag §24a'!T1539="x"),'SlNr für Antrag §24a'!U1539,IF('SlNr für Antrag §24a'!S1539="x","--",IF('SlNr für Antrag §24a'!T1539="x",'SlNr für Antrag §24a'!U1539,"**")))</f>
        <v>--</v>
      </c>
      <c r="G1543" s="69" t="str">
        <f>(IF('SlNr für Antrag §24a'!AL1539&lt;&gt;"",'SlNr für Antrag §24a'!AL1539&amp;K1543,IF(K1543&lt;&gt;"",K1543,IF('SlNr für Antrag §24a'!V1539="X","?","**"))))</f>
        <v>**</v>
      </c>
      <c r="H1543" s="131"/>
      <c r="I1543" s="124"/>
      <c r="J1543" s="118">
        <f>'SlNr für Antrag §24a'!AM1539</f>
        <v>0</v>
      </c>
      <c r="K1543" s="121"/>
      <c r="L1543" s="121" t="str">
        <f>'SlNr für Antrag §24a'!AT1539</f>
        <v>Nein</v>
      </c>
      <c r="M1543" s="161" t="str">
        <f>'SlNr für Antrag §24a'!AV1539</f>
        <v>-</v>
      </c>
      <c r="N1543" s="157" t="str">
        <f>IF('SlNr für Antrag §24a'!AU1539&gt;0,"Wird auto. genehmigt!","")</f>
        <v/>
      </c>
      <c r="P1543" s="96" t="str">
        <f>'SlNr für Antrag §24a'!AP1539</f>
        <v>X</v>
      </c>
      <c r="R1543" s="143"/>
      <c r="S1543" s="143"/>
      <c r="T1543" s="143"/>
      <c r="U1543" s="143"/>
      <c r="V1543" s="143"/>
      <c r="W1543" s="143"/>
      <c r="X1543" s="143"/>
      <c r="Y1543" s="143"/>
      <c r="Z1543" s="143"/>
      <c r="AA1543" s="143"/>
    </row>
    <row r="1544" spans="1:27" x14ac:dyDescent="0.25">
      <c r="A1544" s="70">
        <f>'SlNr für Antrag §24a'!B1540</f>
        <v>94107</v>
      </c>
      <c r="B1544" s="70" t="str">
        <f>'SlNr für Antrag §24a'!C1540</f>
        <v>77</v>
      </c>
      <c r="C1544" s="70" t="str">
        <f>IF('SlNr für Antrag §24a'!D1540&lt;&gt;"",'SlNr für Antrag §24a'!D1540,"")</f>
        <v>g</v>
      </c>
      <c r="D1544" s="70" t="str">
        <f>'SlNr für Antrag §24a'!H1540</f>
        <v>Kesselabschlamm</v>
      </c>
      <c r="E1544" s="70" t="str">
        <f>'SlNr für Antrag §24a'!I1540</f>
        <v>gefährlich kontaminiert</v>
      </c>
      <c r="F1544" s="69" t="str">
        <f>IF(AND('SlNr für Antrag §24a'!S1540="x",'SlNr für Antrag §24a'!T1540="x"),'SlNr für Antrag §24a'!U1540,IF('SlNr für Antrag §24a'!S1540="x","--",IF('SlNr für Antrag §24a'!T1540="x",'SlNr für Antrag §24a'!U1540,"**")))</f>
        <v>**</v>
      </c>
      <c r="G1544" s="69" t="str">
        <f>(IF('SlNr für Antrag §24a'!AL1540&lt;&gt;"",'SlNr für Antrag §24a'!AL1540&amp;K1544,IF(K1544&lt;&gt;"",K1544,IF('SlNr für Antrag §24a'!V1540="X","?","**"))))</f>
        <v>**</v>
      </c>
      <c r="H1544" s="131"/>
      <c r="I1544" s="124"/>
      <c r="J1544" s="118">
        <f>'SlNr für Antrag §24a'!AM1540</f>
        <v>0</v>
      </c>
      <c r="K1544" s="121"/>
      <c r="L1544" s="121" t="str">
        <f>'SlNr für Antrag §24a'!AT1540</f>
        <v>Ja</v>
      </c>
      <c r="M1544" s="161" t="str">
        <f>'SlNr für Antrag §24a'!AV1540</f>
        <v>-</v>
      </c>
      <c r="N1544" s="157" t="str">
        <f>IF('SlNr für Antrag §24a'!AU1540&gt;0,"Wird auto. genehmigt!","")</f>
        <v/>
      </c>
      <c r="P1544" s="96" t="str">
        <f>'SlNr für Antrag §24a'!AP1540</f>
        <v/>
      </c>
      <c r="R1544" s="143"/>
      <c r="S1544" s="143"/>
      <c r="T1544" s="143"/>
      <c r="U1544" s="143"/>
      <c r="V1544" s="143"/>
      <c r="W1544" s="143"/>
      <c r="X1544" s="143"/>
      <c r="Y1544" s="143"/>
      <c r="Z1544" s="143"/>
      <c r="AA1544" s="143"/>
    </row>
    <row r="1545" spans="1:27" ht="22.8" x14ac:dyDescent="0.25">
      <c r="A1545" s="70">
        <f>'SlNr für Antrag §24a'!B1541</f>
        <v>94107</v>
      </c>
      <c r="B1545" s="70" t="str">
        <f>'SlNr für Antrag §24a'!C1541</f>
        <v>91</v>
      </c>
      <c r="C1545" s="70" t="str">
        <f>IF('SlNr für Antrag §24a'!D1541&lt;&gt;"",'SlNr für Antrag §24a'!D1541,"")</f>
        <v/>
      </c>
      <c r="D1545" s="70" t="str">
        <f>'SlNr für Antrag §24a'!H1541</f>
        <v>Kesselabschlamm</v>
      </c>
      <c r="E1545" s="70" t="str">
        <f>'SlNr für Antrag §24a'!I1541</f>
        <v>verfestigt, immobilisiert oder stabilisiert</v>
      </c>
      <c r="F1545" s="69" t="str">
        <f>IF(AND('SlNr für Antrag §24a'!S1541="x",'SlNr für Antrag §24a'!T1541="x"),'SlNr für Antrag §24a'!U1541,IF('SlNr für Antrag §24a'!S1541="x","--",IF('SlNr für Antrag §24a'!T1541="x",'SlNr für Antrag §24a'!U1541,"**")))</f>
        <v>**</v>
      </c>
      <c r="G1545" s="69" t="str">
        <f>(IF('SlNr für Antrag §24a'!AL1541&lt;&gt;"",'SlNr für Antrag §24a'!AL1541&amp;K1545,IF(K1545&lt;&gt;"",K1545,IF('SlNr für Antrag §24a'!V1541="X","?","**"))))</f>
        <v>**</v>
      </c>
      <c r="H1545" s="131"/>
      <c r="I1545" s="124"/>
      <c r="J1545" s="118">
        <f>'SlNr für Antrag §24a'!AM1541</f>
        <v>0</v>
      </c>
      <c r="K1545" s="121"/>
      <c r="L1545" s="121" t="str">
        <f>'SlNr für Antrag §24a'!AT1541</f>
        <v>Ja</v>
      </c>
      <c r="M1545" s="161" t="str">
        <f>'SlNr für Antrag §24a'!AV1541</f>
        <v>-</v>
      </c>
      <c r="N1545" s="157" t="str">
        <f>IF('SlNr für Antrag §24a'!AU1541&gt;0,"Wird auto. genehmigt!","")</f>
        <v/>
      </c>
      <c r="P1545" s="96" t="str">
        <f>'SlNr für Antrag §24a'!AP1541</f>
        <v/>
      </c>
      <c r="R1545" s="143"/>
      <c r="S1545" s="143"/>
      <c r="T1545" s="143"/>
      <c r="U1545" s="143"/>
      <c r="V1545" s="143"/>
      <c r="W1545" s="143"/>
      <c r="X1545" s="143"/>
      <c r="Y1545" s="143"/>
      <c r="Z1545" s="143"/>
      <c r="AA1545" s="143"/>
    </row>
    <row r="1546" spans="1:27" x14ac:dyDescent="0.25">
      <c r="A1546" s="70">
        <f>'SlNr für Antrag §24a'!B1542</f>
        <v>94301</v>
      </c>
      <c r="B1546" s="70" t="str">
        <f>'SlNr für Antrag §24a'!C1542</f>
        <v/>
      </c>
      <c r="C1546" s="70" t="str">
        <f>IF('SlNr für Antrag §24a'!D1542&lt;&gt;"",'SlNr für Antrag §24a'!D1542,"")</f>
        <v/>
      </c>
      <c r="D1546" s="70" t="str">
        <f>'SlNr für Antrag §24a'!H1542</f>
        <v>Vorklärschlamm</v>
      </c>
      <c r="E1546" s="70" t="str">
        <f>'SlNr für Antrag §24a'!I1542</f>
        <v xml:space="preserve"> </v>
      </c>
      <c r="F1546" s="69" t="str">
        <f>IF(AND('SlNr für Antrag §24a'!S1542="x",'SlNr für Antrag §24a'!T1542="x"),'SlNr für Antrag §24a'!U1542,IF('SlNr für Antrag §24a'!S1542="x","--",IF('SlNr für Antrag §24a'!T1542="x",'SlNr für Antrag §24a'!U1542,"**")))</f>
        <v>--</v>
      </c>
      <c r="G1546" s="69" t="str">
        <f>(IF('SlNr für Antrag §24a'!AL1542&lt;&gt;"",'SlNr für Antrag §24a'!AL1542&amp;K1546,IF(K1546&lt;&gt;"",K1546,IF('SlNr für Antrag §24a'!V1542="X","?","**"))))</f>
        <v>**</v>
      </c>
      <c r="H1546" s="131"/>
      <c r="I1546" s="124"/>
      <c r="J1546" s="118">
        <f>'SlNr für Antrag §24a'!AM1542</f>
        <v>0</v>
      </c>
      <c r="K1546" s="121"/>
      <c r="L1546" s="121" t="str">
        <f>'SlNr für Antrag §24a'!AT1542</f>
        <v>Nein</v>
      </c>
      <c r="M1546" s="161" t="str">
        <f>'SlNr für Antrag §24a'!AV1542</f>
        <v>-</v>
      </c>
      <c r="N1546" s="157" t="str">
        <f>IF('SlNr für Antrag §24a'!AU1542&gt;0,"Wird auto. genehmigt!","")</f>
        <v/>
      </c>
      <c r="P1546" s="96" t="str">
        <f>'SlNr für Antrag §24a'!AP1542</f>
        <v>X</v>
      </c>
      <c r="R1546" s="143"/>
      <c r="S1546" s="143"/>
      <c r="T1546" s="143"/>
      <c r="U1546" s="143"/>
      <c r="V1546" s="143"/>
      <c r="W1546" s="143"/>
      <c r="X1546" s="143"/>
      <c r="Y1546" s="143"/>
      <c r="Z1546" s="143"/>
      <c r="AA1546" s="143"/>
    </row>
    <row r="1547" spans="1:27" x14ac:dyDescent="0.25">
      <c r="A1547" s="70">
        <f>'SlNr für Antrag §24a'!B1543</f>
        <v>94301</v>
      </c>
      <c r="B1547" s="70" t="str">
        <f>'SlNr für Antrag §24a'!C1543</f>
        <v>77</v>
      </c>
      <c r="C1547" s="70" t="str">
        <f>IF('SlNr für Antrag §24a'!D1543&lt;&gt;"",'SlNr für Antrag §24a'!D1543,"")</f>
        <v>g</v>
      </c>
      <c r="D1547" s="70" t="str">
        <f>'SlNr für Antrag §24a'!H1543</f>
        <v>Vorklärschlamm</v>
      </c>
      <c r="E1547" s="70" t="str">
        <f>'SlNr für Antrag §24a'!I1543</f>
        <v>gefährlich kontaminiert</v>
      </c>
      <c r="F1547" s="69" t="str">
        <f>IF(AND('SlNr für Antrag §24a'!S1543="x",'SlNr für Antrag §24a'!T1543="x"),'SlNr für Antrag §24a'!U1543,IF('SlNr für Antrag §24a'!S1543="x","--",IF('SlNr für Antrag §24a'!T1543="x",'SlNr für Antrag §24a'!U1543,"**")))</f>
        <v>**</v>
      </c>
      <c r="G1547" s="69" t="str">
        <f>(IF('SlNr für Antrag §24a'!AL1543&lt;&gt;"",'SlNr für Antrag §24a'!AL1543&amp;K1547,IF(K1547&lt;&gt;"",K1547,IF('SlNr für Antrag §24a'!V1543="X","?","**"))))</f>
        <v>**</v>
      </c>
      <c r="H1547" s="131"/>
      <c r="I1547" s="124"/>
      <c r="J1547" s="118">
        <f>'SlNr für Antrag §24a'!AM1543</f>
        <v>0</v>
      </c>
      <c r="K1547" s="121"/>
      <c r="L1547" s="121" t="str">
        <f>'SlNr für Antrag §24a'!AT1543</f>
        <v>Ja</v>
      </c>
      <c r="M1547" s="161" t="str">
        <f>'SlNr für Antrag §24a'!AV1543</f>
        <v>-</v>
      </c>
      <c r="N1547" s="157" t="str">
        <f>IF('SlNr für Antrag §24a'!AU1543&gt;0,"Wird auto. genehmigt!","")</f>
        <v/>
      </c>
      <c r="P1547" s="96" t="str">
        <f>'SlNr für Antrag §24a'!AP1543</f>
        <v/>
      </c>
      <c r="R1547" s="143"/>
      <c r="S1547" s="143"/>
      <c r="T1547" s="143"/>
      <c r="U1547" s="143"/>
      <c r="V1547" s="143"/>
      <c r="W1547" s="143"/>
      <c r="X1547" s="143"/>
      <c r="Y1547" s="143"/>
      <c r="Z1547" s="143"/>
      <c r="AA1547" s="143"/>
    </row>
    <row r="1548" spans="1:27" ht="22.8" x14ac:dyDescent="0.25">
      <c r="A1548" s="70">
        <f>'SlNr für Antrag §24a'!B1544</f>
        <v>94302</v>
      </c>
      <c r="B1548" s="70" t="str">
        <f>'SlNr für Antrag §24a'!C1544</f>
        <v/>
      </c>
      <c r="C1548" s="70" t="str">
        <f>IF('SlNr für Antrag §24a'!D1544&lt;&gt;"",'SlNr für Antrag §24a'!D1544,"")</f>
        <v/>
      </c>
      <c r="D1548" s="70" t="str">
        <f>'SlNr für Antrag §24a'!H1544</f>
        <v>Überschussschlamm aus der biologischen Abwasserbehandlung</v>
      </c>
      <c r="E1548" s="70" t="str">
        <f>'SlNr für Antrag §24a'!I1544</f>
        <v xml:space="preserve"> </v>
      </c>
      <c r="F1548" s="69" t="str">
        <f>IF(AND('SlNr für Antrag §24a'!S1544="x",'SlNr für Antrag §24a'!T1544="x"),'SlNr für Antrag §24a'!U1544,IF('SlNr für Antrag §24a'!S1544="x","--",IF('SlNr für Antrag §24a'!T1544="x",'SlNr für Antrag §24a'!U1544,"**")))</f>
        <v>--</v>
      </c>
      <c r="G1548" s="69" t="str">
        <f>(IF('SlNr für Antrag §24a'!AL1544&lt;&gt;"",'SlNr für Antrag §24a'!AL1544&amp;K1548,IF(K1548&lt;&gt;"",K1548,IF('SlNr für Antrag §24a'!V1544="X","?","**"))))</f>
        <v>**</v>
      </c>
      <c r="H1548" s="131"/>
      <c r="I1548" s="124"/>
      <c r="J1548" s="118">
        <f>'SlNr für Antrag §24a'!AM1544</f>
        <v>0</v>
      </c>
      <c r="K1548" s="121"/>
      <c r="L1548" s="121" t="str">
        <f>'SlNr für Antrag §24a'!AT1544</f>
        <v>Nein</v>
      </c>
      <c r="M1548" s="161" t="str">
        <f>'SlNr für Antrag §24a'!AV1544</f>
        <v>-</v>
      </c>
      <c r="N1548" s="157" t="str">
        <f>IF('SlNr für Antrag §24a'!AU1544&gt;0,"Wird auto. genehmigt!","")</f>
        <v/>
      </c>
      <c r="P1548" s="96" t="str">
        <f>'SlNr für Antrag §24a'!AP1544</f>
        <v>X</v>
      </c>
      <c r="R1548" s="143"/>
      <c r="S1548" s="143"/>
      <c r="T1548" s="143"/>
      <c r="U1548" s="143"/>
      <c r="V1548" s="143"/>
      <c r="W1548" s="143"/>
      <c r="X1548" s="143"/>
      <c r="Y1548" s="143"/>
      <c r="Z1548" s="143"/>
      <c r="AA1548" s="143"/>
    </row>
    <row r="1549" spans="1:27" ht="22.8" x14ac:dyDescent="0.25">
      <c r="A1549" s="70">
        <f>'SlNr für Antrag §24a'!B1545</f>
        <v>94302</v>
      </c>
      <c r="B1549" s="70" t="str">
        <f>'SlNr für Antrag §24a'!C1545</f>
        <v>77</v>
      </c>
      <c r="C1549" s="70" t="str">
        <f>IF('SlNr für Antrag §24a'!D1545&lt;&gt;"",'SlNr für Antrag §24a'!D1545,"")</f>
        <v>g</v>
      </c>
      <c r="D1549" s="70" t="str">
        <f>'SlNr für Antrag §24a'!H1545</f>
        <v>Überschussschlamm aus der biologischen Abwasserbehandlung</v>
      </c>
      <c r="E1549" s="70" t="str">
        <f>'SlNr für Antrag §24a'!I1545</f>
        <v>gefährlich kontaminiert</v>
      </c>
      <c r="F1549" s="69" t="str">
        <f>IF(AND('SlNr für Antrag §24a'!S1545="x",'SlNr für Antrag §24a'!T1545="x"),'SlNr für Antrag §24a'!U1545,IF('SlNr für Antrag §24a'!S1545="x","--",IF('SlNr für Antrag §24a'!T1545="x",'SlNr für Antrag §24a'!U1545,"**")))</f>
        <v>**</v>
      </c>
      <c r="G1549" s="69" t="str">
        <f>(IF('SlNr für Antrag §24a'!AL1545&lt;&gt;"",'SlNr für Antrag §24a'!AL1545&amp;K1549,IF(K1549&lt;&gt;"",K1549,IF('SlNr für Antrag §24a'!V1545="X","?","**"))))</f>
        <v>**</v>
      </c>
      <c r="H1549" s="131"/>
      <c r="I1549" s="124"/>
      <c r="J1549" s="118">
        <f>'SlNr für Antrag §24a'!AM1545</f>
        <v>0</v>
      </c>
      <c r="K1549" s="121"/>
      <c r="L1549" s="121" t="str">
        <f>'SlNr für Antrag §24a'!AT1545</f>
        <v>Ja</v>
      </c>
      <c r="M1549" s="161" t="str">
        <f>'SlNr für Antrag §24a'!AV1545</f>
        <v>-</v>
      </c>
      <c r="N1549" s="157" t="str">
        <f>IF('SlNr für Antrag §24a'!AU1545&gt;0,"Wird auto. genehmigt!","")</f>
        <v/>
      </c>
      <c r="P1549" s="96" t="str">
        <f>'SlNr für Antrag §24a'!AP1545</f>
        <v/>
      </c>
      <c r="R1549" s="143"/>
      <c r="S1549" s="143"/>
      <c r="T1549" s="143"/>
      <c r="U1549" s="143"/>
      <c r="V1549" s="143"/>
      <c r="W1549" s="143"/>
      <c r="X1549" s="143"/>
      <c r="Y1549" s="143"/>
      <c r="Z1549" s="143"/>
      <c r="AA1549" s="143"/>
    </row>
    <row r="1550" spans="1:27" ht="34.200000000000003" x14ac:dyDescent="0.25">
      <c r="A1550" s="70">
        <f>'SlNr für Antrag §24a'!B1546</f>
        <v>94303</v>
      </c>
      <c r="B1550" s="70" t="str">
        <f>'SlNr für Antrag §24a'!C1546</f>
        <v/>
      </c>
      <c r="C1550" s="70" t="str">
        <f>IF('SlNr für Antrag §24a'!D1546&lt;&gt;"",'SlNr für Antrag §24a'!D1546,"")</f>
        <v/>
      </c>
      <c r="D1550" s="70" t="str">
        <f>'SlNr für Antrag §24a'!H1546</f>
        <v>Fäkalschlamm aus Hauskläranlagen und Sammelgruben</v>
      </c>
      <c r="E1550" s="70" t="str">
        <f>'SlNr für Antrag §24a'!I1546</f>
        <v xml:space="preserve"> </v>
      </c>
      <c r="F1550" s="69" t="str">
        <f>IF(AND('SlNr für Antrag §24a'!S1546="x",'SlNr für Antrag §24a'!T1546="x"),'SlNr für Antrag §24a'!U1546,IF('SlNr für Antrag §24a'!S1546="x","--",IF('SlNr für Antrag §24a'!T1546="x",'SlNr für Antrag §24a'!U1546,"**")))</f>
        <v>--</v>
      </c>
      <c r="G1550" s="69" t="str">
        <f>(IF('SlNr für Antrag §24a'!AL1546&lt;&gt;"",'SlNr für Antrag §24a'!AL1546&amp;K1550,IF(K1550&lt;&gt;"",K1550,IF('SlNr für Antrag §24a'!V1546="X","?","**"))))</f>
        <v>**</v>
      </c>
      <c r="H1550" s="131"/>
      <c r="I1550" s="124"/>
      <c r="J1550" s="118">
        <f>'SlNr für Antrag §24a'!AM1546</f>
        <v>0</v>
      </c>
      <c r="K1550" s="121"/>
      <c r="L1550" s="121" t="str">
        <f>'SlNr für Antrag §24a'!AT1546</f>
        <v>Nein</v>
      </c>
      <c r="M1550" s="161" t="str">
        <f>'SlNr für Antrag §24a'!AV1546</f>
        <v>-</v>
      </c>
      <c r="N1550" s="157" t="str">
        <f>IF('SlNr für Antrag §24a'!AU1546&gt;0,"Wird auto. genehmigt!","")</f>
        <v/>
      </c>
      <c r="P1550" s="96" t="str">
        <f>'SlNr für Antrag §24a'!AP1546</f>
        <v>X</v>
      </c>
      <c r="R1550" s="143"/>
      <c r="S1550" s="143"/>
      <c r="T1550" s="143"/>
      <c r="U1550" s="143"/>
      <c r="V1550" s="143"/>
      <c r="W1550" s="143"/>
      <c r="X1550" s="143"/>
      <c r="Y1550" s="143"/>
      <c r="Z1550" s="143"/>
      <c r="AA1550" s="143"/>
    </row>
    <row r="1551" spans="1:27" ht="34.200000000000003" x14ac:dyDescent="0.25">
      <c r="A1551" s="70">
        <f>'SlNr für Antrag §24a'!B1547</f>
        <v>94303</v>
      </c>
      <c r="B1551" s="70" t="str">
        <f>'SlNr für Antrag §24a'!C1547</f>
        <v>77</v>
      </c>
      <c r="C1551" s="70" t="str">
        <f>IF('SlNr für Antrag §24a'!D1547&lt;&gt;"",'SlNr für Antrag §24a'!D1547,"")</f>
        <v>g</v>
      </c>
      <c r="D1551" s="70" t="str">
        <f>'SlNr für Antrag §24a'!H1547</f>
        <v>Fäkalschlamm aus Hauskläranlagen und Sammelgruben</v>
      </c>
      <c r="E1551" s="70" t="str">
        <f>'SlNr für Antrag §24a'!I1547</f>
        <v>gefährlich kontaminiert</v>
      </c>
      <c r="F1551" s="69" t="str">
        <f>IF(AND('SlNr für Antrag §24a'!S1547="x",'SlNr für Antrag §24a'!T1547="x"),'SlNr für Antrag §24a'!U1547,IF('SlNr für Antrag §24a'!S1547="x","--",IF('SlNr für Antrag §24a'!T1547="x",'SlNr für Antrag §24a'!U1547,"**")))</f>
        <v>**</v>
      </c>
      <c r="G1551" s="69" t="str">
        <f>(IF('SlNr für Antrag §24a'!AL1547&lt;&gt;"",'SlNr für Antrag §24a'!AL1547&amp;K1551,IF(K1551&lt;&gt;"",K1551,IF('SlNr für Antrag §24a'!V1547="X","?","**"))))</f>
        <v>**</v>
      </c>
      <c r="H1551" s="131"/>
      <c r="I1551" s="124"/>
      <c r="J1551" s="118">
        <f>'SlNr für Antrag §24a'!AM1547</f>
        <v>0</v>
      </c>
      <c r="K1551" s="121"/>
      <c r="L1551" s="121" t="str">
        <f>'SlNr für Antrag §24a'!AT1547</f>
        <v>Ja</v>
      </c>
      <c r="M1551" s="161" t="str">
        <f>'SlNr für Antrag §24a'!AV1547</f>
        <v>-</v>
      </c>
      <c r="N1551" s="157" t="str">
        <f>IF('SlNr für Antrag §24a'!AU1547&gt;0,"Wird auto. genehmigt!","")</f>
        <v/>
      </c>
      <c r="P1551" s="96" t="str">
        <f>'SlNr für Antrag §24a'!AP1547</f>
        <v/>
      </c>
      <c r="R1551" s="143"/>
      <c r="S1551" s="143"/>
      <c r="T1551" s="143"/>
      <c r="U1551" s="143"/>
      <c r="V1551" s="143"/>
      <c r="W1551" s="143"/>
      <c r="X1551" s="143"/>
      <c r="Y1551" s="143"/>
      <c r="Z1551" s="143"/>
      <c r="AA1551" s="143"/>
    </row>
    <row r="1552" spans="1:27" ht="22.8" x14ac:dyDescent="0.25">
      <c r="A1552" s="70">
        <f>'SlNr für Antrag §24a'!B1548</f>
        <v>94501</v>
      </c>
      <c r="B1552" s="70" t="str">
        <f>'SlNr für Antrag §24a'!C1548</f>
        <v/>
      </c>
      <c r="C1552" s="70" t="str">
        <f>IF('SlNr für Antrag §24a'!D1548&lt;&gt;"",'SlNr für Antrag §24a'!D1548,"")</f>
        <v/>
      </c>
      <c r="D1552" s="70" t="str">
        <f>'SlNr für Antrag §24a'!H1548</f>
        <v>anaerob stabilisierter Schlamm (Faulschlamm)</v>
      </c>
      <c r="E1552" s="70" t="str">
        <f>'SlNr für Antrag §24a'!I1548</f>
        <v xml:space="preserve"> </v>
      </c>
      <c r="F1552" s="69" t="str">
        <f>IF(AND('SlNr für Antrag §24a'!S1548="x",'SlNr für Antrag §24a'!T1548="x"),'SlNr für Antrag §24a'!U1548,IF('SlNr für Antrag §24a'!S1548="x","--",IF('SlNr für Antrag §24a'!T1548="x",'SlNr für Antrag §24a'!U1548,"**")))</f>
        <v>--</v>
      </c>
      <c r="G1552" s="69" t="str">
        <f>(IF('SlNr für Antrag §24a'!AL1548&lt;&gt;"",'SlNr für Antrag §24a'!AL1548&amp;K1552,IF(K1552&lt;&gt;"",K1552,IF('SlNr für Antrag §24a'!V1548="X","?","**"))))</f>
        <v>**</v>
      </c>
      <c r="H1552" s="131"/>
      <c r="I1552" s="124"/>
      <c r="J1552" s="118">
        <f>'SlNr für Antrag §24a'!AM1548</f>
        <v>0</v>
      </c>
      <c r="K1552" s="121"/>
      <c r="L1552" s="121" t="str">
        <f>'SlNr für Antrag §24a'!AT1548</f>
        <v>Nein</v>
      </c>
      <c r="M1552" s="161" t="str">
        <f>'SlNr für Antrag §24a'!AV1548</f>
        <v>-</v>
      </c>
      <c r="N1552" s="157" t="str">
        <f>IF('SlNr für Antrag §24a'!AU1548&gt;0,"Wird auto. genehmigt!","")</f>
        <v/>
      </c>
      <c r="P1552" s="96" t="str">
        <f>'SlNr für Antrag §24a'!AP1548</f>
        <v>X</v>
      </c>
      <c r="R1552" s="143"/>
      <c r="S1552" s="143"/>
      <c r="T1552" s="143"/>
      <c r="U1552" s="143"/>
      <c r="V1552" s="143"/>
      <c r="W1552" s="143"/>
      <c r="X1552" s="143"/>
      <c r="Y1552" s="143"/>
      <c r="Z1552" s="143"/>
      <c r="AA1552" s="143"/>
    </row>
    <row r="1553" spans="1:27" x14ac:dyDescent="0.25">
      <c r="A1553" s="70">
        <f>'SlNr für Antrag §24a'!B1549</f>
        <v>94502</v>
      </c>
      <c r="B1553" s="70" t="str">
        <f>'SlNr für Antrag §24a'!C1549</f>
        <v/>
      </c>
      <c r="C1553" s="70" t="str">
        <f>IF('SlNr für Antrag §24a'!D1549&lt;&gt;"",'SlNr für Antrag §24a'!D1549,"")</f>
        <v/>
      </c>
      <c r="D1553" s="70" t="str">
        <f>'SlNr für Antrag §24a'!H1549</f>
        <v>aerob stabilisierter Schlamm</v>
      </c>
      <c r="E1553" s="70" t="str">
        <f>'SlNr für Antrag §24a'!I1549</f>
        <v xml:space="preserve"> </v>
      </c>
      <c r="F1553" s="69" t="str">
        <f>IF(AND('SlNr für Antrag §24a'!S1549="x",'SlNr für Antrag §24a'!T1549="x"),'SlNr für Antrag §24a'!U1549,IF('SlNr für Antrag §24a'!S1549="x","--",IF('SlNr für Antrag §24a'!T1549="x",'SlNr für Antrag §24a'!U1549,"**")))</f>
        <v>--</v>
      </c>
      <c r="G1553" s="69" t="str">
        <f>(IF('SlNr für Antrag §24a'!AL1549&lt;&gt;"",'SlNr für Antrag §24a'!AL1549&amp;K1553,IF(K1553&lt;&gt;"",K1553,IF('SlNr für Antrag §24a'!V1549="X","?","**"))))</f>
        <v>**</v>
      </c>
      <c r="H1553" s="131"/>
      <c r="I1553" s="124"/>
      <c r="J1553" s="118">
        <f>'SlNr für Antrag §24a'!AM1549</f>
        <v>0</v>
      </c>
      <c r="K1553" s="121"/>
      <c r="L1553" s="121" t="str">
        <f>'SlNr für Antrag §24a'!AT1549</f>
        <v>Nein</v>
      </c>
      <c r="M1553" s="161" t="str">
        <f>'SlNr für Antrag §24a'!AV1549</f>
        <v>-</v>
      </c>
      <c r="N1553" s="157" t="str">
        <f>IF('SlNr für Antrag §24a'!AU1549&gt;0,"Wird auto. genehmigt!","")</f>
        <v/>
      </c>
      <c r="P1553" s="96" t="str">
        <f>'SlNr für Antrag §24a'!AP1549</f>
        <v>X</v>
      </c>
      <c r="R1553" s="143"/>
      <c r="S1553" s="143"/>
      <c r="T1553" s="143"/>
      <c r="U1553" s="143"/>
      <c r="V1553" s="143"/>
      <c r="W1553" s="143"/>
      <c r="X1553" s="143"/>
      <c r="Y1553" s="143"/>
      <c r="Z1553" s="143"/>
      <c r="AA1553" s="143"/>
    </row>
    <row r="1554" spans="1:27" x14ac:dyDescent="0.25">
      <c r="A1554" s="70">
        <f>'SlNr für Antrag §24a'!B1550</f>
        <v>94701</v>
      </c>
      <c r="B1554" s="70" t="str">
        <f>'SlNr für Antrag §24a'!C1550</f>
        <v/>
      </c>
      <c r="C1554" s="70" t="str">
        <f>IF('SlNr für Antrag §24a'!D1550&lt;&gt;"",'SlNr für Antrag §24a'!D1550,"")</f>
        <v/>
      </c>
      <c r="D1554" s="70" t="str">
        <f>'SlNr für Antrag §24a'!H1550</f>
        <v>Rechengut</v>
      </c>
      <c r="E1554" s="70" t="str">
        <f>'SlNr für Antrag §24a'!I1550</f>
        <v xml:space="preserve"> </v>
      </c>
      <c r="F1554" s="69" t="str">
        <f>IF(AND('SlNr für Antrag §24a'!S1550="x",'SlNr für Antrag §24a'!T1550="x"),'SlNr für Antrag §24a'!U1550,IF('SlNr für Antrag §24a'!S1550="x","--",IF('SlNr für Antrag §24a'!T1550="x",'SlNr für Antrag §24a'!U1550,"**")))</f>
        <v>--</v>
      </c>
      <c r="G1554" s="69" t="str">
        <f>(IF('SlNr für Antrag §24a'!AL1550&lt;&gt;"",'SlNr für Antrag §24a'!AL1550&amp;K1554,IF(K1554&lt;&gt;"",K1554,IF('SlNr für Antrag §24a'!V1550="X","?","**"))))</f>
        <v>**</v>
      </c>
      <c r="H1554" s="131"/>
      <c r="I1554" s="124"/>
      <c r="J1554" s="118">
        <f>'SlNr für Antrag §24a'!AM1550</f>
        <v>0</v>
      </c>
      <c r="K1554" s="121"/>
      <c r="L1554" s="121" t="str">
        <f>'SlNr für Antrag §24a'!AT1550</f>
        <v>Nein</v>
      </c>
      <c r="M1554" s="161" t="str">
        <f>'SlNr für Antrag §24a'!AV1550</f>
        <v>-</v>
      </c>
      <c r="N1554" s="157" t="str">
        <f>IF('SlNr für Antrag §24a'!AU1550&gt;0,"Wird auto. genehmigt!","")</f>
        <v/>
      </c>
      <c r="P1554" s="96" t="str">
        <f>'SlNr für Antrag §24a'!AP1550</f>
        <v>X</v>
      </c>
      <c r="R1554" s="143"/>
      <c r="S1554" s="143"/>
      <c r="T1554" s="143"/>
      <c r="U1554" s="143"/>
      <c r="V1554" s="143"/>
      <c r="W1554" s="143"/>
      <c r="X1554" s="143"/>
      <c r="Y1554" s="143"/>
      <c r="Z1554" s="143"/>
      <c r="AA1554" s="143"/>
    </row>
    <row r="1555" spans="1:27" x14ac:dyDescent="0.25">
      <c r="A1555" s="70">
        <f>'SlNr für Antrag §24a'!B1551</f>
        <v>94701</v>
      </c>
      <c r="B1555" s="70" t="str">
        <f>'SlNr für Antrag §24a'!C1551</f>
        <v>77</v>
      </c>
      <c r="C1555" s="70" t="str">
        <f>IF('SlNr für Antrag §24a'!D1551&lt;&gt;"",'SlNr für Antrag §24a'!D1551,"")</f>
        <v>g</v>
      </c>
      <c r="D1555" s="70" t="str">
        <f>'SlNr für Antrag §24a'!H1551</f>
        <v>Rechengut</v>
      </c>
      <c r="E1555" s="70" t="str">
        <f>'SlNr für Antrag §24a'!I1551</f>
        <v>gefährlich kontaminiert</v>
      </c>
      <c r="F1555" s="69" t="str">
        <f>IF(AND('SlNr für Antrag §24a'!S1551="x",'SlNr für Antrag §24a'!T1551="x"),'SlNr für Antrag §24a'!U1551,IF('SlNr für Antrag §24a'!S1551="x","--",IF('SlNr für Antrag §24a'!T1551="x",'SlNr für Antrag §24a'!U1551,"**")))</f>
        <v>**</v>
      </c>
      <c r="G1555" s="69" t="str">
        <f>(IF('SlNr für Antrag §24a'!AL1551&lt;&gt;"",'SlNr für Antrag §24a'!AL1551&amp;K1555,IF(K1555&lt;&gt;"",K1555,IF('SlNr für Antrag §24a'!V1551="X","?","**"))))</f>
        <v>**</v>
      </c>
      <c r="H1555" s="131"/>
      <c r="I1555" s="124"/>
      <c r="J1555" s="118">
        <f>'SlNr für Antrag §24a'!AM1551</f>
        <v>0</v>
      </c>
      <c r="K1555" s="121"/>
      <c r="L1555" s="121" t="str">
        <f>'SlNr für Antrag §24a'!AT1551</f>
        <v>Ja</v>
      </c>
      <c r="M1555" s="161" t="str">
        <f>'SlNr für Antrag §24a'!AV1551</f>
        <v>-</v>
      </c>
      <c r="N1555" s="157" t="str">
        <f>IF('SlNr für Antrag §24a'!AU1551&gt;0,"Wird auto. genehmigt!","")</f>
        <v/>
      </c>
      <c r="P1555" s="96" t="str">
        <f>'SlNr für Antrag §24a'!AP1551</f>
        <v/>
      </c>
      <c r="R1555" s="143"/>
      <c r="S1555" s="143"/>
      <c r="T1555" s="143"/>
      <c r="U1555" s="143"/>
      <c r="V1555" s="143"/>
      <c r="W1555" s="143"/>
      <c r="X1555" s="143"/>
      <c r="Y1555" s="143"/>
      <c r="Z1555" s="143"/>
      <c r="AA1555" s="143"/>
    </row>
    <row r="1556" spans="1:27" x14ac:dyDescent="0.25">
      <c r="A1556" s="70">
        <f>'SlNr für Antrag §24a'!B1552</f>
        <v>94702</v>
      </c>
      <c r="B1556" s="70" t="str">
        <f>'SlNr für Antrag §24a'!C1552</f>
        <v/>
      </c>
      <c r="C1556" s="70" t="str">
        <f>IF('SlNr für Antrag §24a'!D1552&lt;&gt;"",'SlNr für Antrag §24a'!D1552,"")</f>
        <v/>
      </c>
      <c r="D1556" s="70" t="str">
        <f>'SlNr für Antrag §24a'!H1552</f>
        <v>Rückstände aus der Kanalreinigung</v>
      </c>
      <c r="E1556" s="70" t="str">
        <f>'SlNr für Antrag §24a'!I1552</f>
        <v xml:space="preserve"> </v>
      </c>
      <c r="F1556" s="69" t="str">
        <f>IF(AND('SlNr für Antrag §24a'!S1552="x",'SlNr für Antrag §24a'!T1552="x"),'SlNr für Antrag §24a'!U1552,IF('SlNr für Antrag §24a'!S1552="x","--",IF('SlNr für Antrag §24a'!T1552="x",'SlNr für Antrag §24a'!U1552,"**")))</f>
        <v>--</v>
      </c>
      <c r="G1556" s="69" t="str">
        <f>(IF('SlNr für Antrag §24a'!AL1552&lt;&gt;"",'SlNr für Antrag §24a'!AL1552&amp;K1556,IF(K1556&lt;&gt;"",K1556,IF('SlNr für Antrag §24a'!V1552="X","?","**"))))</f>
        <v>**</v>
      </c>
      <c r="H1556" s="131"/>
      <c r="I1556" s="124"/>
      <c r="J1556" s="118">
        <f>'SlNr für Antrag §24a'!AM1552</f>
        <v>0</v>
      </c>
      <c r="K1556" s="121"/>
      <c r="L1556" s="121" t="str">
        <f>'SlNr für Antrag §24a'!AT1552</f>
        <v>Nein</v>
      </c>
      <c r="M1556" s="161" t="str">
        <f>'SlNr für Antrag §24a'!AV1552</f>
        <v>-</v>
      </c>
      <c r="N1556" s="157" t="str">
        <f>IF('SlNr für Antrag §24a'!AU1552&gt;0,"Wird auto. genehmigt!","")</f>
        <v/>
      </c>
      <c r="P1556" s="96" t="str">
        <f>'SlNr für Antrag §24a'!AP1552</f>
        <v>X</v>
      </c>
      <c r="R1556" s="143"/>
      <c r="S1556" s="143"/>
      <c r="T1556" s="143"/>
      <c r="U1556" s="143"/>
      <c r="V1556" s="143"/>
      <c r="W1556" s="143"/>
      <c r="X1556" s="143"/>
      <c r="Y1556" s="143"/>
      <c r="Z1556" s="143"/>
      <c r="AA1556" s="143"/>
    </row>
    <row r="1557" spans="1:27" x14ac:dyDescent="0.25">
      <c r="A1557" s="70">
        <f>'SlNr für Antrag §24a'!B1553</f>
        <v>94702</v>
      </c>
      <c r="B1557" s="70" t="str">
        <f>'SlNr für Antrag §24a'!C1553</f>
        <v>77</v>
      </c>
      <c r="C1557" s="70" t="str">
        <f>IF('SlNr für Antrag §24a'!D1553&lt;&gt;"",'SlNr für Antrag §24a'!D1553,"")</f>
        <v>g</v>
      </c>
      <c r="D1557" s="70" t="str">
        <f>'SlNr für Antrag §24a'!H1553</f>
        <v>Rückstände aus der Kanalreinigung</v>
      </c>
      <c r="E1557" s="70" t="str">
        <f>'SlNr für Antrag §24a'!I1553</f>
        <v>gefährlich kontaminiert</v>
      </c>
      <c r="F1557" s="69" t="str">
        <f>IF(AND('SlNr für Antrag §24a'!S1553="x",'SlNr für Antrag §24a'!T1553="x"),'SlNr für Antrag §24a'!U1553,IF('SlNr für Antrag §24a'!S1553="x","--",IF('SlNr für Antrag §24a'!T1553="x",'SlNr für Antrag §24a'!U1553,"**")))</f>
        <v>**</v>
      </c>
      <c r="G1557" s="69" t="str">
        <f>(IF('SlNr für Antrag §24a'!AL1553&lt;&gt;"",'SlNr für Antrag §24a'!AL1553&amp;K1557,IF(K1557&lt;&gt;"",K1557,IF('SlNr für Antrag §24a'!V1553="X","?","**"))))</f>
        <v>**</v>
      </c>
      <c r="H1557" s="131"/>
      <c r="I1557" s="124"/>
      <c r="J1557" s="118">
        <f>'SlNr für Antrag §24a'!AM1553</f>
        <v>0</v>
      </c>
      <c r="K1557" s="121"/>
      <c r="L1557" s="121" t="str">
        <f>'SlNr für Antrag §24a'!AT1553</f>
        <v>Ja</v>
      </c>
      <c r="M1557" s="161" t="str">
        <f>'SlNr für Antrag §24a'!AV1553</f>
        <v>-</v>
      </c>
      <c r="N1557" s="157" t="str">
        <f>IF('SlNr für Antrag §24a'!AU1553&gt;0,"Wird auto. genehmigt!","")</f>
        <v/>
      </c>
      <c r="P1557" s="96" t="str">
        <f>'SlNr für Antrag §24a'!AP1553</f>
        <v/>
      </c>
      <c r="R1557" s="143"/>
      <c r="S1557" s="143"/>
      <c r="T1557" s="143"/>
      <c r="U1557" s="143"/>
      <c r="V1557" s="143"/>
      <c r="W1557" s="143"/>
      <c r="X1557" s="143"/>
      <c r="Y1557" s="143"/>
      <c r="Z1557" s="143"/>
      <c r="AA1557" s="143"/>
    </row>
    <row r="1558" spans="1:27" x14ac:dyDescent="0.25">
      <c r="A1558" s="70">
        <f>'SlNr für Antrag §24a'!B1554</f>
        <v>94704</v>
      </c>
      <c r="B1558" s="70" t="str">
        <f>'SlNr für Antrag §24a'!C1554</f>
        <v/>
      </c>
      <c r="C1558" s="70" t="str">
        <f>IF('SlNr für Antrag §24a'!D1554&lt;&gt;"",'SlNr für Antrag §24a'!D1554,"")</f>
        <v/>
      </c>
      <c r="D1558" s="70" t="str">
        <f>'SlNr für Antrag §24a'!H1554</f>
        <v>Sandfanginhalte</v>
      </c>
      <c r="E1558" s="70" t="str">
        <f>'SlNr für Antrag §24a'!I1554</f>
        <v xml:space="preserve"> </v>
      </c>
      <c r="F1558" s="69" t="str">
        <f>IF(AND('SlNr für Antrag §24a'!S1554="x",'SlNr für Antrag §24a'!T1554="x"),'SlNr für Antrag §24a'!U1554,IF('SlNr für Antrag §24a'!S1554="x","--",IF('SlNr für Antrag §24a'!T1554="x",'SlNr für Antrag §24a'!U1554,"**")))</f>
        <v>--</v>
      </c>
      <c r="G1558" s="69" t="str">
        <f>(IF('SlNr für Antrag §24a'!AL1554&lt;&gt;"",'SlNr für Antrag §24a'!AL1554&amp;K1558,IF(K1558&lt;&gt;"",K1558,IF('SlNr für Antrag §24a'!V1554="X","?","**"))))</f>
        <v>**</v>
      </c>
      <c r="H1558" s="131"/>
      <c r="I1558" s="124"/>
      <c r="J1558" s="118">
        <f>'SlNr für Antrag §24a'!AM1554</f>
        <v>0</v>
      </c>
      <c r="K1558" s="121"/>
      <c r="L1558" s="121" t="str">
        <f>'SlNr für Antrag §24a'!AT1554</f>
        <v>Nein</v>
      </c>
      <c r="M1558" s="161" t="str">
        <f>'SlNr für Antrag §24a'!AV1554</f>
        <v>-</v>
      </c>
      <c r="N1558" s="157" t="str">
        <f>IF('SlNr für Antrag §24a'!AU1554&gt;0,"Wird auto. genehmigt!","")</f>
        <v/>
      </c>
      <c r="P1558" s="96" t="str">
        <f>'SlNr für Antrag §24a'!AP1554</f>
        <v>X</v>
      </c>
      <c r="R1558" s="143"/>
      <c r="S1558" s="143"/>
      <c r="T1558" s="143"/>
      <c r="U1558" s="143"/>
      <c r="V1558" s="143"/>
      <c r="W1558" s="143"/>
      <c r="X1558" s="143"/>
      <c r="Y1558" s="143"/>
      <c r="Z1558" s="143"/>
      <c r="AA1558" s="143"/>
    </row>
    <row r="1559" spans="1:27" x14ac:dyDescent="0.25">
      <c r="A1559" s="70">
        <f>'SlNr für Antrag §24a'!B1555</f>
        <v>94704</v>
      </c>
      <c r="B1559" s="70" t="str">
        <f>'SlNr für Antrag §24a'!C1555</f>
        <v>77</v>
      </c>
      <c r="C1559" s="70" t="str">
        <f>IF('SlNr für Antrag §24a'!D1555&lt;&gt;"",'SlNr für Antrag §24a'!D1555,"")</f>
        <v>g</v>
      </c>
      <c r="D1559" s="70" t="str">
        <f>'SlNr für Antrag §24a'!H1555</f>
        <v>Sandfanginhalte</v>
      </c>
      <c r="E1559" s="70" t="str">
        <f>'SlNr für Antrag §24a'!I1555</f>
        <v>gefährlich kontaminiert</v>
      </c>
      <c r="F1559" s="69" t="str">
        <f>IF(AND('SlNr für Antrag §24a'!S1555="x",'SlNr für Antrag §24a'!T1555="x"),'SlNr für Antrag §24a'!U1555,IF('SlNr für Antrag §24a'!S1555="x","--",IF('SlNr für Antrag §24a'!T1555="x",'SlNr für Antrag §24a'!U1555,"**")))</f>
        <v>**</v>
      </c>
      <c r="G1559" s="69" t="str">
        <f>(IF('SlNr für Antrag §24a'!AL1555&lt;&gt;"",'SlNr für Antrag §24a'!AL1555&amp;K1559,IF(K1559&lt;&gt;"",K1559,IF('SlNr für Antrag §24a'!V1555="X","?","**"))))</f>
        <v>**</v>
      </c>
      <c r="H1559" s="131"/>
      <c r="I1559" s="124"/>
      <c r="J1559" s="118">
        <f>'SlNr für Antrag §24a'!AM1555</f>
        <v>0</v>
      </c>
      <c r="K1559" s="121"/>
      <c r="L1559" s="121" t="str">
        <f>'SlNr für Antrag §24a'!AT1555</f>
        <v>Ja</v>
      </c>
      <c r="M1559" s="161" t="str">
        <f>'SlNr für Antrag §24a'!AV1555</f>
        <v>-</v>
      </c>
      <c r="N1559" s="157" t="str">
        <f>IF('SlNr für Antrag §24a'!AU1555&gt;0,"Wird auto. genehmigt!","")</f>
        <v/>
      </c>
      <c r="P1559" s="96" t="str">
        <f>'SlNr für Antrag §24a'!AP1555</f>
        <v/>
      </c>
      <c r="R1559" s="143"/>
      <c r="S1559" s="143"/>
      <c r="T1559" s="143"/>
      <c r="U1559" s="143"/>
      <c r="V1559" s="143"/>
      <c r="W1559" s="143"/>
      <c r="X1559" s="143"/>
      <c r="Y1559" s="143"/>
      <c r="Z1559" s="143"/>
      <c r="AA1559" s="143"/>
    </row>
    <row r="1560" spans="1:27" ht="22.8" x14ac:dyDescent="0.25">
      <c r="A1560" s="70">
        <f>'SlNr für Antrag §24a'!B1556</f>
        <v>94704</v>
      </c>
      <c r="B1560" s="70" t="str">
        <f>'SlNr für Antrag §24a'!C1556</f>
        <v>91</v>
      </c>
      <c r="C1560" s="70" t="str">
        <f>IF('SlNr für Antrag §24a'!D1556&lt;&gt;"",'SlNr für Antrag §24a'!D1556,"")</f>
        <v/>
      </c>
      <c r="D1560" s="70" t="str">
        <f>'SlNr für Antrag §24a'!H1556</f>
        <v>Sandfanginhalte</v>
      </c>
      <c r="E1560" s="70" t="str">
        <f>'SlNr für Antrag §24a'!I1556</f>
        <v>verfestigt, immobilisiert oder stabilisiert</v>
      </c>
      <c r="F1560" s="69" t="str">
        <f>IF(AND('SlNr für Antrag §24a'!S1556="x",'SlNr für Antrag §24a'!T1556="x"),'SlNr für Antrag §24a'!U1556,IF('SlNr für Antrag §24a'!S1556="x","--",IF('SlNr für Antrag §24a'!T1556="x",'SlNr für Antrag §24a'!U1556,"**")))</f>
        <v>**</v>
      </c>
      <c r="G1560" s="69" t="str">
        <f>(IF('SlNr für Antrag §24a'!AL1556&lt;&gt;"",'SlNr für Antrag §24a'!AL1556&amp;K1560,IF(K1560&lt;&gt;"",K1560,IF('SlNr für Antrag §24a'!V1556="X","?","**"))))</f>
        <v>**</v>
      </c>
      <c r="H1560" s="131"/>
      <c r="I1560" s="124"/>
      <c r="J1560" s="118">
        <f>'SlNr für Antrag §24a'!AM1556</f>
        <v>0</v>
      </c>
      <c r="K1560" s="121"/>
      <c r="L1560" s="121" t="str">
        <f>'SlNr für Antrag §24a'!AT1556</f>
        <v>Ja</v>
      </c>
      <c r="M1560" s="161" t="str">
        <f>'SlNr für Antrag §24a'!AV1556</f>
        <v>-</v>
      </c>
      <c r="N1560" s="157" t="str">
        <f>IF('SlNr für Antrag §24a'!AU1556&gt;0,"Wird auto. genehmigt!","")</f>
        <v/>
      </c>
      <c r="P1560" s="96" t="str">
        <f>'SlNr für Antrag §24a'!AP1556</f>
        <v/>
      </c>
      <c r="R1560" s="143"/>
      <c r="S1560" s="143"/>
      <c r="T1560" s="143"/>
      <c r="U1560" s="143"/>
      <c r="V1560" s="143"/>
      <c r="W1560" s="143"/>
      <c r="X1560" s="143"/>
      <c r="Y1560" s="143"/>
      <c r="Z1560" s="143"/>
      <c r="AA1560" s="143"/>
    </row>
    <row r="1561" spans="1:27" x14ac:dyDescent="0.25">
      <c r="A1561" s="70">
        <f>'SlNr für Antrag §24a'!B1557</f>
        <v>94705</v>
      </c>
      <c r="B1561" s="70" t="str">
        <f>'SlNr für Antrag §24a'!C1557</f>
        <v/>
      </c>
      <c r="C1561" s="70" t="str">
        <f>IF('SlNr für Antrag §24a'!D1557&lt;&gt;"",'SlNr für Antrag §24a'!D1557,"")</f>
        <v/>
      </c>
      <c r="D1561" s="70" t="str">
        <f>'SlNr für Antrag §24a'!H1557</f>
        <v>Inhalte aus Fettfängen</v>
      </c>
      <c r="E1561" s="70" t="str">
        <f>'SlNr für Antrag §24a'!I1557</f>
        <v xml:space="preserve"> </v>
      </c>
      <c r="F1561" s="69" t="str">
        <f>IF(AND('SlNr für Antrag §24a'!S1557="x",'SlNr für Antrag §24a'!T1557="x"),'SlNr für Antrag §24a'!U1557,IF('SlNr für Antrag §24a'!S1557="x","--",IF('SlNr für Antrag §24a'!T1557="x",'SlNr für Antrag §24a'!U1557,"**")))</f>
        <v>--</v>
      </c>
      <c r="G1561" s="69" t="str">
        <f>(IF('SlNr für Antrag §24a'!AL1557&lt;&gt;"",'SlNr für Antrag §24a'!AL1557&amp;K1561,IF(K1561&lt;&gt;"",K1561,IF('SlNr für Antrag §24a'!V1557="X","?","**"))))</f>
        <v>**</v>
      </c>
      <c r="H1561" s="131"/>
      <c r="I1561" s="124"/>
      <c r="J1561" s="118">
        <f>'SlNr für Antrag §24a'!AM1557</f>
        <v>0</v>
      </c>
      <c r="K1561" s="121"/>
      <c r="L1561" s="121" t="str">
        <f>'SlNr für Antrag §24a'!AT1557</f>
        <v>Nein</v>
      </c>
      <c r="M1561" s="161" t="str">
        <f>'SlNr für Antrag §24a'!AV1557</f>
        <v>-</v>
      </c>
      <c r="N1561" s="157" t="str">
        <f>IF('SlNr für Antrag §24a'!AU1557&gt;0,"Wird auto. genehmigt!","")</f>
        <v/>
      </c>
      <c r="P1561" s="96" t="str">
        <f>'SlNr für Antrag §24a'!AP1557</f>
        <v>X</v>
      </c>
      <c r="R1561" s="143"/>
      <c r="S1561" s="143"/>
      <c r="T1561" s="143"/>
      <c r="U1561" s="143"/>
      <c r="V1561" s="143"/>
      <c r="W1561" s="143"/>
      <c r="X1561" s="143"/>
      <c r="Y1561" s="143"/>
      <c r="Z1561" s="143"/>
      <c r="AA1561" s="143"/>
    </row>
    <row r="1562" spans="1:27" x14ac:dyDescent="0.25">
      <c r="A1562" s="70">
        <f>'SlNr für Antrag §24a'!B1558</f>
        <v>94705</v>
      </c>
      <c r="B1562" s="70" t="str">
        <f>'SlNr für Antrag §24a'!C1558</f>
        <v>77</v>
      </c>
      <c r="C1562" s="70" t="str">
        <f>IF('SlNr für Antrag §24a'!D1558&lt;&gt;"",'SlNr für Antrag §24a'!D1558,"")</f>
        <v>g</v>
      </c>
      <c r="D1562" s="70" t="str">
        <f>'SlNr für Antrag §24a'!H1558</f>
        <v>Inhalte aus Fettfängen</v>
      </c>
      <c r="E1562" s="70" t="str">
        <f>'SlNr für Antrag §24a'!I1558</f>
        <v>gefährlich kontaminiert</v>
      </c>
      <c r="F1562" s="69" t="str">
        <f>IF(AND('SlNr für Antrag §24a'!S1558="x",'SlNr für Antrag §24a'!T1558="x"),'SlNr für Antrag §24a'!U1558,IF('SlNr für Antrag §24a'!S1558="x","--",IF('SlNr für Antrag §24a'!T1558="x",'SlNr für Antrag §24a'!U1558,"**")))</f>
        <v>**</v>
      </c>
      <c r="G1562" s="69" t="str">
        <f>(IF('SlNr für Antrag §24a'!AL1558&lt;&gt;"",'SlNr für Antrag §24a'!AL1558&amp;K1562,IF(K1562&lt;&gt;"",K1562,IF('SlNr für Antrag §24a'!V1558="X","?","**"))))</f>
        <v>**</v>
      </c>
      <c r="H1562" s="131"/>
      <c r="I1562" s="124"/>
      <c r="J1562" s="118">
        <f>'SlNr für Antrag §24a'!AM1558</f>
        <v>0</v>
      </c>
      <c r="K1562" s="121"/>
      <c r="L1562" s="121" t="str">
        <f>'SlNr für Antrag §24a'!AT1558</f>
        <v>Ja</v>
      </c>
      <c r="M1562" s="161" t="str">
        <f>'SlNr für Antrag §24a'!AV1558</f>
        <v>-</v>
      </c>
      <c r="N1562" s="157" t="str">
        <f>IF('SlNr für Antrag §24a'!AU1558&gt;0,"Wird auto. genehmigt!","")</f>
        <v/>
      </c>
      <c r="P1562" s="96" t="str">
        <f>'SlNr für Antrag §24a'!AP1558</f>
        <v/>
      </c>
      <c r="R1562" s="143"/>
      <c r="S1562" s="143"/>
      <c r="T1562" s="143"/>
      <c r="U1562" s="143"/>
      <c r="V1562" s="143"/>
      <c r="W1562" s="143"/>
      <c r="X1562" s="143"/>
      <c r="Y1562" s="143"/>
      <c r="Z1562" s="143"/>
      <c r="AA1562" s="143"/>
    </row>
    <row r="1563" spans="1:27" ht="34.200000000000003" x14ac:dyDescent="0.25">
      <c r="A1563" s="70">
        <f>'SlNr für Antrag §24a'!B1559</f>
        <v>94801</v>
      </c>
      <c r="B1563" s="70" t="str">
        <f>'SlNr für Antrag §24a'!C1559</f>
        <v/>
      </c>
      <c r="C1563" s="70" t="str">
        <f>IF('SlNr für Antrag §24a'!D1559&lt;&gt;"",'SlNr für Antrag §24a'!D1559,"")</f>
        <v>g</v>
      </c>
      <c r="D1563" s="70" t="str">
        <f>'SlNr für Antrag §24a'!H1559</f>
        <v>Schlamm aus der Abwasserbehandlung, mit gefährlichen Inhaltsstoffen</v>
      </c>
      <c r="E1563" s="70" t="str">
        <f>'SlNr für Antrag §24a'!I1559</f>
        <v xml:space="preserve"> </v>
      </c>
      <c r="F1563" s="69" t="str">
        <f>IF(AND('SlNr für Antrag §24a'!S1559="x",'SlNr für Antrag §24a'!T1559="x"),'SlNr für Antrag §24a'!U1559,IF('SlNr für Antrag §24a'!S1559="x","--",IF('SlNr für Antrag §24a'!T1559="x",'SlNr für Antrag §24a'!U1559,"**")))</f>
        <v>**</v>
      </c>
      <c r="G1563" s="69" t="str">
        <f>(IF('SlNr für Antrag §24a'!AL1559&lt;&gt;"",'SlNr für Antrag §24a'!AL1559&amp;K1563,IF(K1563&lt;&gt;"",K1563,IF('SlNr für Antrag §24a'!V1559="X","?","**"))))</f>
        <v>**</v>
      </c>
      <c r="H1563" s="131"/>
      <c r="I1563" s="124"/>
      <c r="J1563" s="118">
        <f>'SlNr für Antrag §24a'!AM1559</f>
        <v>0</v>
      </c>
      <c r="K1563" s="121"/>
      <c r="L1563" s="121" t="str">
        <f>'SlNr für Antrag §24a'!AT1559</f>
        <v>Ja</v>
      </c>
      <c r="M1563" s="161" t="str">
        <f>'SlNr für Antrag §24a'!AV1559</f>
        <v>-</v>
      </c>
      <c r="N1563" s="157" t="str">
        <f>IF('SlNr für Antrag §24a'!AU1559&gt;0,"Wird auto. genehmigt!","")</f>
        <v/>
      </c>
      <c r="P1563" s="96" t="str">
        <f>'SlNr für Antrag §24a'!AP1559</f>
        <v/>
      </c>
      <c r="R1563" s="143"/>
      <c r="S1563" s="143"/>
      <c r="T1563" s="143"/>
      <c r="U1563" s="143"/>
      <c r="V1563" s="143"/>
      <c r="W1563" s="143"/>
      <c r="X1563" s="143"/>
      <c r="Y1563" s="143"/>
      <c r="Z1563" s="143"/>
      <c r="AA1563" s="143"/>
    </row>
    <row r="1564" spans="1:27" ht="34.200000000000003" x14ac:dyDescent="0.25">
      <c r="A1564" s="70">
        <f>'SlNr für Antrag §24a'!B1560</f>
        <v>94801</v>
      </c>
      <c r="B1564" s="70" t="str">
        <f>'SlNr für Antrag §24a'!C1560</f>
        <v>91</v>
      </c>
      <c r="C1564" s="70" t="str">
        <f>IF('SlNr für Antrag §24a'!D1560&lt;&gt;"",'SlNr für Antrag §24a'!D1560,"")</f>
        <v>g</v>
      </c>
      <c r="D1564" s="70" t="str">
        <f>'SlNr für Antrag §24a'!H1560</f>
        <v>Schlamm aus der Abwasserbehandlung, mit gefährlichen Inhaltsstoffen</v>
      </c>
      <c r="E1564" s="70" t="str">
        <f>'SlNr für Antrag §24a'!I1560</f>
        <v>verfestigt, immobilisiert oder stabilisiert</v>
      </c>
      <c r="F1564" s="69" t="str">
        <f>IF(AND('SlNr für Antrag §24a'!S1560="x",'SlNr für Antrag §24a'!T1560="x"),'SlNr für Antrag §24a'!U1560,IF('SlNr für Antrag §24a'!S1560="x","--",IF('SlNr für Antrag §24a'!T1560="x",'SlNr für Antrag §24a'!U1560,"**")))</f>
        <v>**</v>
      </c>
      <c r="G1564" s="69" t="str">
        <f>(IF('SlNr für Antrag §24a'!AL1560&lt;&gt;"",'SlNr für Antrag §24a'!AL1560&amp;K1564,IF(K1564&lt;&gt;"",K1564,IF('SlNr für Antrag §24a'!V1560="X","?","**"))))</f>
        <v>**</v>
      </c>
      <c r="H1564" s="131"/>
      <c r="I1564" s="124"/>
      <c r="J1564" s="118">
        <f>'SlNr für Antrag §24a'!AM1560</f>
        <v>0</v>
      </c>
      <c r="K1564" s="121"/>
      <c r="L1564" s="121" t="str">
        <f>'SlNr für Antrag §24a'!AT1560</f>
        <v>Ja</v>
      </c>
      <c r="M1564" s="161" t="str">
        <f>'SlNr für Antrag §24a'!AV1560</f>
        <v>-</v>
      </c>
      <c r="N1564" s="157" t="str">
        <f>IF('SlNr für Antrag §24a'!AU1560&gt;0,"Wird auto. genehmigt!","")</f>
        <v/>
      </c>
      <c r="P1564" s="96" t="str">
        <f>'SlNr für Antrag §24a'!AP1560</f>
        <v/>
      </c>
      <c r="R1564" s="143"/>
      <c r="S1564" s="143"/>
      <c r="T1564" s="143"/>
      <c r="U1564" s="143"/>
      <c r="V1564" s="143"/>
      <c r="W1564" s="143"/>
      <c r="X1564" s="143"/>
      <c r="Y1564" s="143"/>
      <c r="Z1564" s="143"/>
      <c r="AA1564" s="143"/>
    </row>
    <row r="1565" spans="1:27" ht="34.200000000000003" x14ac:dyDescent="0.25">
      <c r="A1565" s="70">
        <f>'SlNr für Antrag §24a'!B1561</f>
        <v>94802</v>
      </c>
      <c r="B1565" s="70" t="str">
        <f>'SlNr für Antrag §24a'!C1561</f>
        <v/>
      </c>
      <c r="C1565" s="70" t="str">
        <f>IF('SlNr für Antrag §24a'!D1561&lt;&gt;"",'SlNr für Antrag §24a'!D1561,"")</f>
        <v/>
      </c>
      <c r="D1565" s="70" t="str">
        <f>'SlNr für Antrag §24a'!H1561</f>
        <v>Schlamm aus der mechanischen Abwasserbehandlung der Zellstoff- und Papierherstellung</v>
      </c>
      <c r="E1565" s="70" t="str">
        <f>'SlNr für Antrag §24a'!I1561</f>
        <v xml:space="preserve"> </v>
      </c>
      <c r="F1565" s="69" t="str">
        <f>IF(AND('SlNr für Antrag §24a'!S1561="x",'SlNr für Antrag §24a'!T1561="x"),'SlNr für Antrag §24a'!U1561,IF('SlNr für Antrag §24a'!S1561="x","--",IF('SlNr für Antrag §24a'!T1561="x",'SlNr für Antrag §24a'!U1561,"**")))</f>
        <v>--</v>
      </c>
      <c r="G1565" s="69" t="str">
        <f>(IF('SlNr für Antrag §24a'!AL1561&lt;&gt;"",'SlNr für Antrag §24a'!AL1561&amp;K1565,IF(K1565&lt;&gt;"",K1565,IF('SlNr für Antrag §24a'!V1561="X","?","**"))))</f>
        <v>**</v>
      </c>
      <c r="H1565" s="131"/>
      <c r="I1565" s="124"/>
      <c r="J1565" s="118">
        <f>'SlNr für Antrag §24a'!AM1561</f>
        <v>0</v>
      </c>
      <c r="K1565" s="121"/>
      <c r="L1565" s="121" t="str">
        <f>'SlNr für Antrag §24a'!AT1561</f>
        <v>Nein</v>
      </c>
      <c r="M1565" s="161" t="str">
        <f>'SlNr für Antrag §24a'!AV1561</f>
        <v>-</v>
      </c>
      <c r="N1565" s="157" t="str">
        <f>IF('SlNr für Antrag §24a'!AU1561&gt;0,"Wird auto. genehmigt!","")</f>
        <v/>
      </c>
      <c r="P1565" s="96" t="str">
        <f>'SlNr für Antrag §24a'!AP1561</f>
        <v>X</v>
      </c>
      <c r="R1565" s="143"/>
      <c r="S1565" s="143"/>
      <c r="T1565" s="143"/>
      <c r="U1565" s="143"/>
      <c r="V1565" s="143"/>
      <c r="W1565" s="143"/>
      <c r="X1565" s="143"/>
      <c r="Y1565" s="143"/>
      <c r="Z1565" s="143"/>
      <c r="AA1565" s="143"/>
    </row>
    <row r="1566" spans="1:27" ht="34.200000000000003" x14ac:dyDescent="0.25">
      <c r="A1566" s="70">
        <f>'SlNr für Antrag §24a'!B1562</f>
        <v>94802</v>
      </c>
      <c r="B1566" s="70" t="str">
        <f>'SlNr für Antrag §24a'!C1562</f>
        <v>91</v>
      </c>
      <c r="C1566" s="70" t="str">
        <f>IF('SlNr für Antrag §24a'!D1562&lt;&gt;"",'SlNr für Antrag §24a'!D1562,"")</f>
        <v/>
      </c>
      <c r="D1566" s="70" t="str">
        <f>'SlNr für Antrag §24a'!H1562</f>
        <v>Schlamm aus der mechanischen Abwasserbehandlung der Zellstoff- und Papierherstellung</v>
      </c>
      <c r="E1566" s="70" t="str">
        <f>'SlNr für Antrag §24a'!I1562</f>
        <v>verfestigt, immobilisiert oder stabilisiert</v>
      </c>
      <c r="F1566" s="69" t="str">
        <f>IF(AND('SlNr für Antrag §24a'!S1562="x",'SlNr für Antrag §24a'!T1562="x"),'SlNr für Antrag §24a'!U1562,IF('SlNr für Antrag §24a'!S1562="x","--",IF('SlNr für Antrag §24a'!T1562="x",'SlNr für Antrag §24a'!U1562,"**")))</f>
        <v>**</v>
      </c>
      <c r="G1566" s="69" t="str">
        <f>(IF('SlNr für Antrag §24a'!AL1562&lt;&gt;"",'SlNr für Antrag §24a'!AL1562&amp;K1566,IF(K1566&lt;&gt;"",K1566,IF('SlNr für Antrag §24a'!V1562="X","?","**"))))</f>
        <v>**</v>
      </c>
      <c r="H1566" s="131"/>
      <c r="I1566" s="124"/>
      <c r="J1566" s="118">
        <f>'SlNr für Antrag §24a'!AM1562</f>
        <v>0</v>
      </c>
      <c r="K1566" s="121"/>
      <c r="L1566" s="121" t="str">
        <f>'SlNr für Antrag §24a'!AT1562</f>
        <v>Ja</v>
      </c>
      <c r="M1566" s="161" t="str">
        <f>'SlNr für Antrag §24a'!AV1562</f>
        <v>-</v>
      </c>
      <c r="N1566" s="157" t="str">
        <f>IF('SlNr für Antrag §24a'!AU1562&gt;0,"Wird auto. genehmigt!","")</f>
        <v/>
      </c>
      <c r="P1566" s="96" t="str">
        <f>'SlNr für Antrag §24a'!AP1562</f>
        <v/>
      </c>
      <c r="R1566" s="143"/>
      <c r="S1566" s="143"/>
      <c r="T1566" s="143"/>
      <c r="U1566" s="143"/>
      <c r="V1566" s="143"/>
      <c r="W1566" s="143"/>
      <c r="X1566" s="143"/>
      <c r="Y1566" s="143"/>
      <c r="Z1566" s="143"/>
      <c r="AA1566" s="143"/>
    </row>
    <row r="1567" spans="1:27" ht="34.200000000000003" x14ac:dyDescent="0.25">
      <c r="A1567" s="70">
        <f>'SlNr für Antrag §24a'!B1563</f>
        <v>94803</v>
      </c>
      <c r="B1567" s="70" t="str">
        <f>'SlNr für Antrag §24a'!C1563</f>
        <v/>
      </c>
      <c r="C1567" s="70" t="str">
        <f>IF('SlNr für Antrag §24a'!D1563&lt;&gt;"",'SlNr für Antrag §24a'!D1563,"")</f>
        <v/>
      </c>
      <c r="D1567" s="70" t="str">
        <f>'SlNr für Antrag §24a'!H1563</f>
        <v>Schlamm aus der biologischen Abwasserbehandlung der Zellstoff- und Papierherstellung</v>
      </c>
      <c r="E1567" s="70" t="str">
        <f>'SlNr für Antrag §24a'!I1563</f>
        <v xml:space="preserve"> </v>
      </c>
      <c r="F1567" s="69" t="str">
        <f>IF(AND('SlNr für Antrag §24a'!S1563="x",'SlNr für Antrag §24a'!T1563="x"),'SlNr für Antrag §24a'!U1563,IF('SlNr für Antrag §24a'!S1563="x","--",IF('SlNr für Antrag §24a'!T1563="x",'SlNr für Antrag §24a'!U1563,"**")))</f>
        <v>--</v>
      </c>
      <c r="G1567" s="69" t="str">
        <f>(IF('SlNr für Antrag §24a'!AL1563&lt;&gt;"",'SlNr für Antrag §24a'!AL1563&amp;K1567,IF(K1567&lt;&gt;"",K1567,IF('SlNr für Antrag §24a'!V1563="X","?","**"))))</f>
        <v>**</v>
      </c>
      <c r="H1567" s="131"/>
      <c r="I1567" s="124"/>
      <c r="J1567" s="118">
        <f>'SlNr für Antrag §24a'!AM1563</f>
        <v>0</v>
      </c>
      <c r="K1567" s="121"/>
      <c r="L1567" s="121" t="str">
        <f>'SlNr für Antrag §24a'!AT1563</f>
        <v>Nein</v>
      </c>
      <c r="M1567" s="161" t="str">
        <f>'SlNr für Antrag §24a'!AV1563</f>
        <v>-</v>
      </c>
      <c r="N1567" s="157" t="str">
        <f>IF('SlNr für Antrag §24a'!AU1563&gt;0,"Wird auto. genehmigt!","")</f>
        <v/>
      </c>
      <c r="P1567" s="96" t="str">
        <f>'SlNr für Antrag §24a'!AP1563</f>
        <v>X</v>
      </c>
      <c r="R1567" s="143"/>
      <c r="S1567" s="143"/>
      <c r="T1567" s="143"/>
      <c r="U1567" s="143"/>
      <c r="V1567" s="143"/>
      <c r="W1567" s="143"/>
      <c r="X1567" s="143"/>
      <c r="Y1567" s="143"/>
      <c r="Z1567" s="143"/>
      <c r="AA1567" s="143"/>
    </row>
    <row r="1568" spans="1:27" ht="34.200000000000003" x14ac:dyDescent="0.25">
      <c r="A1568" s="70">
        <f>'SlNr für Antrag §24a'!B1564</f>
        <v>94804</v>
      </c>
      <c r="B1568" s="70" t="str">
        <f>'SlNr für Antrag §24a'!C1564</f>
        <v/>
      </c>
      <c r="C1568" s="70" t="str">
        <f>IF('SlNr für Antrag §24a'!D1564&lt;&gt;"",'SlNr für Antrag §24a'!D1564,"")</f>
        <v/>
      </c>
      <c r="D1568" s="70" t="str">
        <f>'SlNr für Antrag §24a'!H1564</f>
        <v>Schlamm aus der Abwasserbehandlung, ohne gefährliche Inhaltsstoffe</v>
      </c>
      <c r="E1568" s="70" t="str">
        <f>'SlNr für Antrag §24a'!I1564</f>
        <v xml:space="preserve"> </v>
      </c>
      <c r="F1568" s="69" t="str">
        <f>IF(AND('SlNr für Antrag §24a'!S1564="x",'SlNr für Antrag §24a'!T1564="x"),'SlNr für Antrag §24a'!U1564,IF('SlNr für Antrag §24a'!S1564="x","--",IF('SlNr für Antrag §24a'!T1564="x",'SlNr für Antrag §24a'!U1564,"**")))</f>
        <v>--</v>
      </c>
      <c r="G1568" s="69" t="str">
        <f>(IF('SlNr für Antrag §24a'!AL1564&lt;&gt;"",'SlNr für Antrag §24a'!AL1564&amp;K1568,IF(K1568&lt;&gt;"",K1568,IF('SlNr für Antrag §24a'!V1564="X","?","**"))))</f>
        <v>**</v>
      </c>
      <c r="H1568" s="131"/>
      <c r="I1568" s="124"/>
      <c r="J1568" s="118">
        <f>'SlNr für Antrag §24a'!AM1564</f>
        <v>0</v>
      </c>
      <c r="K1568" s="121"/>
      <c r="L1568" s="121" t="str">
        <f>'SlNr für Antrag §24a'!AT1564</f>
        <v>Nein</v>
      </c>
      <c r="M1568" s="161" t="str">
        <f>'SlNr für Antrag §24a'!AV1564</f>
        <v>-</v>
      </c>
      <c r="N1568" s="157" t="str">
        <f>IF('SlNr für Antrag §24a'!AU1564&gt;0,"Wird auto. genehmigt!","")</f>
        <v/>
      </c>
      <c r="P1568" s="96" t="str">
        <f>'SlNr für Antrag §24a'!AP1564</f>
        <v>X</v>
      </c>
      <c r="R1568" s="143"/>
      <c r="S1568" s="143"/>
      <c r="T1568" s="143"/>
      <c r="U1568" s="143"/>
      <c r="V1568" s="143"/>
      <c r="W1568" s="143"/>
      <c r="X1568" s="143"/>
      <c r="Y1568" s="143"/>
      <c r="Z1568" s="143"/>
      <c r="AA1568" s="143"/>
    </row>
    <row r="1569" spans="1:27" ht="34.200000000000003" x14ac:dyDescent="0.25">
      <c r="A1569" s="70">
        <f>'SlNr für Antrag §24a'!B1565</f>
        <v>94804</v>
      </c>
      <c r="B1569" s="70" t="str">
        <f>'SlNr für Antrag §24a'!C1565</f>
        <v>91</v>
      </c>
      <c r="C1569" s="70" t="str">
        <f>IF('SlNr für Antrag §24a'!D1565&lt;&gt;"",'SlNr für Antrag §24a'!D1565,"")</f>
        <v/>
      </c>
      <c r="D1569" s="70" t="str">
        <f>'SlNr für Antrag §24a'!H1565</f>
        <v>Schlamm aus der Abwasserbehandlung, ohne gefährliche Inhaltsstoffe</v>
      </c>
      <c r="E1569" s="70" t="str">
        <f>'SlNr für Antrag §24a'!I1565</f>
        <v>verfestigt, immobilisiert oder stabilisiert</v>
      </c>
      <c r="F1569" s="69" t="str">
        <f>IF(AND('SlNr für Antrag §24a'!S1565="x",'SlNr für Antrag §24a'!T1565="x"),'SlNr für Antrag §24a'!U1565,IF('SlNr für Antrag §24a'!S1565="x","--",IF('SlNr für Antrag §24a'!T1565="x",'SlNr für Antrag §24a'!U1565,"**")))</f>
        <v>**</v>
      </c>
      <c r="G1569" s="69" t="str">
        <f>(IF('SlNr für Antrag §24a'!AL1565&lt;&gt;"",'SlNr für Antrag §24a'!AL1565&amp;K1569,IF(K1569&lt;&gt;"",K1569,IF('SlNr für Antrag §24a'!V1565="X","?","**"))))</f>
        <v>**</v>
      </c>
      <c r="H1569" s="131"/>
      <c r="I1569" s="124"/>
      <c r="J1569" s="118">
        <f>'SlNr für Antrag §24a'!AM1565</f>
        <v>0</v>
      </c>
      <c r="K1569" s="121"/>
      <c r="L1569" s="121" t="str">
        <f>'SlNr für Antrag §24a'!AT1565</f>
        <v>Ja</v>
      </c>
      <c r="M1569" s="161" t="str">
        <f>'SlNr für Antrag §24a'!AV1565</f>
        <v>-</v>
      </c>
      <c r="N1569" s="157" t="str">
        <f>IF('SlNr für Antrag §24a'!AU1565&gt;0,"Wird auto. genehmigt!","")</f>
        <v/>
      </c>
      <c r="P1569" s="96" t="str">
        <f>'SlNr für Antrag §24a'!AP1565</f>
        <v/>
      </c>
      <c r="R1569" s="143"/>
      <c r="S1569" s="143"/>
      <c r="T1569" s="143"/>
      <c r="U1569" s="143"/>
      <c r="V1569" s="143"/>
      <c r="W1569" s="143"/>
      <c r="X1569" s="143"/>
      <c r="Y1569" s="143"/>
      <c r="Z1569" s="143"/>
      <c r="AA1569" s="143"/>
    </row>
    <row r="1570" spans="1:27" ht="34.200000000000003" x14ac:dyDescent="0.25">
      <c r="A1570" s="70">
        <f>'SlNr für Antrag §24a'!B1566</f>
        <v>94901</v>
      </c>
      <c r="B1570" s="70" t="str">
        <f>'SlNr für Antrag §24a'!C1566</f>
        <v/>
      </c>
      <c r="C1570" s="70" t="str">
        <f>IF('SlNr für Antrag §24a'!D1566&lt;&gt;"",'SlNr für Antrag §24a'!D1566,"")</f>
        <v/>
      </c>
      <c r="D1570" s="70" t="str">
        <f>'SlNr für Antrag §24a'!H1566</f>
        <v>Rückstände aus der Gewässerreinigung (Bachabkehr-, Abmäh- und Abfischgut)</v>
      </c>
      <c r="E1570" s="70" t="str">
        <f>'SlNr für Antrag §24a'!I1566</f>
        <v xml:space="preserve"> </v>
      </c>
      <c r="F1570" s="69" t="str">
        <f>IF(AND('SlNr für Antrag §24a'!S1566="x",'SlNr für Antrag §24a'!T1566="x"),'SlNr für Antrag §24a'!U1566,IF('SlNr für Antrag §24a'!S1566="x","--",IF('SlNr für Antrag §24a'!T1566="x",'SlNr für Antrag §24a'!U1566,"**")))</f>
        <v>--</v>
      </c>
      <c r="G1570" s="69" t="str">
        <f>(IF('SlNr für Antrag §24a'!AL1566&lt;&gt;"",'SlNr für Antrag §24a'!AL1566&amp;K1570,IF(K1570&lt;&gt;"",K1570,IF('SlNr für Antrag §24a'!V1566="X","?","**"))))</f>
        <v>**</v>
      </c>
      <c r="H1570" s="131"/>
      <c r="I1570" s="124"/>
      <c r="J1570" s="118">
        <f>'SlNr für Antrag §24a'!AM1566</f>
        <v>0</v>
      </c>
      <c r="K1570" s="121"/>
      <c r="L1570" s="121" t="str">
        <f>'SlNr für Antrag §24a'!AT1566</f>
        <v>Nein</v>
      </c>
      <c r="M1570" s="161" t="str">
        <f>'SlNr für Antrag §24a'!AV1566</f>
        <v>-</v>
      </c>
      <c r="N1570" s="157" t="str">
        <f>IF('SlNr für Antrag §24a'!AU1566&gt;0,"Wird auto. genehmigt!","")</f>
        <v/>
      </c>
      <c r="P1570" s="96" t="str">
        <f>'SlNr für Antrag §24a'!AP1566</f>
        <v>X</v>
      </c>
      <c r="R1570" s="143"/>
      <c r="S1570" s="143"/>
      <c r="T1570" s="143"/>
      <c r="U1570" s="143"/>
      <c r="V1570" s="143"/>
      <c r="W1570" s="143"/>
      <c r="X1570" s="143"/>
      <c r="Y1570" s="143"/>
      <c r="Z1570" s="143"/>
      <c r="AA1570" s="143"/>
    </row>
    <row r="1571" spans="1:27" ht="34.200000000000003" x14ac:dyDescent="0.25">
      <c r="A1571" s="70">
        <f>'SlNr für Antrag §24a'!B1567</f>
        <v>94901</v>
      </c>
      <c r="B1571" s="70" t="str">
        <f>'SlNr für Antrag §24a'!C1567</f>
        <v>77</v>
      </c>
      <c r="C1571" s="70" t="str">
        <f>IF('SlNr für Antrag §24a'!D1567&lt;&gt;"",'SlNr für Antrag §24a'!D1567,"")</f>
        <v>g</v>
      </c>
      <c r="D1571" s="70" t="str">
        <f>'SlNr für Antrag §24a'!H1567</f>
        <v>Rückstände aus der Gewässerreinigung (Bachabkehr-, Abmäh- und Abfischgut)</v>
      </c>
      <c r="E1571" s="70" t="str">
        <f>'SlNr für Antrag §24a'!I1567</f>
        <v>gefährlich kontaminiert</v>
      </c>
      <c r="F1571" s="69" t="str">
        <f>IF(AND('SlNr für Antrag §24a'!S1567="x",'SlNr für Antrag §24a'!T1567="x"),'SlNr für Antrag §24a'!U1567,IF('SlNr für Antrag §24a'!S1567="x","--",IF('SlNr für Antrag §24a'!T1567="x",'SlNr für Antrag §24a'!U1567,"**")))</f>
        <v>**</v>
      </c>
      <c r="G1571" s="69" t="str">
        <f>(IF('SlNr für Antrag §24a'!AL1567&lt;&gt;"",'SlNr für Antrag §24a'!AL1567&amp;K1571,IF(K1571&lt;&gt;"",K1571,IF('SlNr für Antrag §24a'!V1567="X","?","**"))))</f>
        <v>**</v>
      </c>
      <c r="H1571" s="131"/>
      <c r="I1571" s="124"/>
      <c r="J1571" s="118">
        <f>'SlNr für Antrag §24a'!AM1567</f>
        <v>0</v>
      </c>
      <c r="K1571" s="121"/>
      <c r="L1571" s="121" t="str">
        <f>'SlNr für Antrag §24a'!AT1567</f>
        <v>Ja</v>
      </c>
      <c r="M1571" s="161" t="str">
        <f>'SlNr für Antrag §24a'!AV1567</f>
        <v>-</v>
      </c>
      <c r="N1571" s="157" t="str">
        <f>IF('SlNr für Antrag §24a'!AU1567&gt;0,"Wird auto. genehmigt!","")</f>
        <v/>
      </c>
      <c r="P1571" s="96" t="str">
        <f>'SlNr für Antrag §24a'!AP1567</f>
        <v/>
      </c>
      <c r="R1571" s="143"/>
      <c r="S1571" s="143"/>
      <c r="T1571" s="143"/>
      <c r="U1571" s="143"/>
      <c r="V1571" s="143"/>
      <c r="W1571" s="143"/>
      <c r="X1571" s="143"/>
      <c r="Y1571" s="143"/>
      <c r="Z1571" s="143"/>
      <c r="AA1571" s="143"/>
    </row>
    <row r="1572" spans="1:27" ht="22.8" x14ac:dyDescent="0.25">
      <c r="A1572" s="70">
        <f>'SlNr für Antrag §24a'!B1568</f>
        <v>94902</v>
      </c>
      <c r="B1572" s="70" t="str">
        <f>'SlNr für Antrag §24a'!C1568</f>
        <v/>
      </c>
      <c r="C1572" s="70" t="str">
        <f>IF('SlNr für Antrag §24a'!D1568&lt;&gt;"",'SlNr für Antrag §24a'!D1568,"")</f>
        <v/>
      </c>
      <c r="D1572" s="70" t="str">
        <f>'SlNr für Antrag §24a'!H1568</f>
        <v>Rechengut aus Rechenanlagen von Kraftwerken</v>
      </c>
      <c r="E1572" s="70" t="str">
        <f>'SlNr für Antrag §24a'!I1568</f>
        <v xml:space="preserve"> </v>
      </c>
      <c r="F1572" s="69" t="str">
        <f>IF(AND('SlNr für Antrag §24a'!S1568="x",'SlNr für Antrag §24a'!T1568="x"),'SlNr für Antrag §24a'!U1568,IF('SlNr für Antrag §24a'!S1568="x","--",IF('SlNr für Antrag §24a'!T1568="x",'SlNr für Antrag §24a'!U1568,"**")))</f>
        <v>--</v>
      </c>
      <c r="G1572" s="69" t="str">
        <f>(IF('SlNr für Antrag §24a'!AL1568&lt;&gt;"",'SlNr für Antrag §24a'!AL1568&amp;K1572,IF(K1572&lt;&gt;"",K1572,IF('SlNr für Antrag §24a'!V1568="X","?","**"))))</f>
        <v>**</v>
      </c>
      <c r="H1572" s="131"/>
      <c r="I1572" s="124"/>
      <c r="J1572" s="118">
        <f>'SlNr für Antrag §24a'!AM1568</f>
        <v>0</v>
      </c>
      <c r="K1572" s="121"/>
      <c r="L1572" s="121" t="str">
        <f>'SlNr für Antrag §24a'!AT1568</f>
        <v>Nein</v>
      </c>
      <c r="M1572" s="161" t="str">
        <f>'SlNr für Antrag §24a'!AV1568</f>
        <v>-</v>
      </c>
      <c r="N1572" s="157" t="str">
        <f>IF('SlNr für Antrag §24a'!AU1568&gt;0,"Wird auto. genehmigt!","")</f>
        <v/>
      </c>
      <c r="P1572" s="96" t="str">
        <f>'SlNr für Antrag §24a'!AP1568</f>
        <v>X</v>
      </c>
      <c r="R1572" s="143"/>
      <c r="S1572" s="143"/>
      <c r="T1572" s="143"/>
      <c r="U1572" s="143"/>
      <c r="V1572" s="143"/>
      <c r="W1572" s="143"/>
      <c r="X1572" s="143"/>
      <c r="Y1572" s="143"/>
      <c r="Z1572" s="143"/>
      <c r="AA1572" s="143"/>
    </row>
    <row r="1573" spans="1:27" ht="22.8" x14ac:dyDescent="0.25">
      <c r="A1573" s="70">
        <f>'SlNr für Antrag §24a'!B1569</f>
        <v>94902</v>
      </c>
      <c r="B1573" s="70" t="str">
        <f>'SlNr für Antrag §24a'!C1569</f>
        <v>77</v>
      </c>
      <c r="C1573" s="70" t="str">
        <f>IF('SlNr für Antrag §24a'!D1569&lt;&gt;"",'SlNr für Antrag §24a'!D1569,"")</f>
        <v>g</v>
      </c>
      <c r="D1573" s="70" t="str">
        <f>'SlNr für Antrag §24a'!H1569</f>
        <v>Rechengut aus Rechenanlagen von Kraftwerken</v>
      </c>
      <c r="E1573" s="70" t="str">
        <f>'SlNr für Antrag §24a'!I1569</f>
        <v>gefährlich kontaminiert</v>
      </c>
      <c r="F1573" s="69" t="str">
        <f>IF(AND('SlNr für Antrag §24a'!S1569="x",'SlNr für Antrag §24a'!T1569="x"),'SlNr für Antrag §24a'!U1569,IF('SlNr für Antrag §24a'!S1569="x","--",IF('SlNr für Antrag §24a'!T1569="x",'SlNr für Antrag §24a'!U1569,"**")))</f>
        <v>**</v>
      </c>
      <c r="G1573" s="69" t="str">
        <f>(IF('SlNr für Antrag §24a'!AL1569&lt;&gt;"",'SlNr für Antrag §24a'!AL1569&amp;K1573,IF(K1573&lt;&gt;"",K1573,IF('SlNr für Antrag §24a'!V1569="X","?","**"))))</f>
        <v>**</v>
      </c>
      <c r="H1573" s="131"/>
      <c r="I1573" s="124"/>
      <c r="J1573" s="118">
        <f>'SlNr für Antrag §24a'!AM1569</f>
        <v>0</v>
      </c>
      <c r="K1573" s="121"/>
      <c r="L1573" s="121" t="str">
        <f>'SlNr für Antrag §24a'!AT1569</f>
        <v>Ja</v>
      </c>
      <c r="M1573" s="161" t="str">
        <f>'SlNr für Antrag §24a'!AV1569</f>
        <v>-</v>
      </c>
      <c r="N1573" s="157" t="str">
        <f>IF('SlNr für Antrag §24a'!AU1569&gt;0,"Wird auto. genehmigt!","")</f>
        <v/>
      </c>
      <c r="P1573" s="96" t="str">
        <f>'SlNr für Antrag §24a'!AP1569</f>
        <v/>
      </c>
      <c r="R1573" s="143"/>
      <c r="S1573" s="143"/>
      <c r="T1573" s="143"/>
      <c r="U1573" s="143"/>
      <c r="V1573" s="143"/>
      <c r="W1573" s="143"/>
      <c r="X1573" s="143"/>
      <c r="Y1573" s="143"/>
      <c r="Z1573" s="143"/>
      <c r="AA1573" s="143"/>
    </row>
    <row r="1574" spans="1:27" x14ac:dyDescent="0.25">
      <c r="A1574" s="70">
        <f>'SlNr für Antrag §24a'!B1570</f>
        <v>95101</v>
      </c>
      <c r="B1574" s="70" t="str">
        <f>'SlNr für Antrag §24a'!C1570</f>
        <v/>
      </c>
      <c r="C1574" s="70" t="str">
        <f>IF('SlNr für Antrag §24a'!D1570&lt;&gt;"",'SlNr für Antrag §24a'!D1570,"")</f>
        <v/>
      </c>
      <c r="D1574" s="70" t="str">
        <f>'SlNr für Antrag §24a'!H1570</f>
        <v>Fäkalien</v>
      </c>
      <c r="E1574" s="70" t="str">
        <f>'SlNr für Antrag §24a'!I1570</f>
        <v xml:space="preserve"> </v>
      </c>
      <c r="F1574" s="69" t="str">
        <f>IF(AND('SlNr für Antrag §24a'!S1570="x",'SlNr für Antrag §24a'!T1570="x"),'SlNr für Antrag §24a'!U1570,IF('SlNr für Antrag §24a'!S1570="x","--",IF('SlNr für Antrag §24a'!T1570="x",'SlNr für Antrag §24a'!U1570,"**")))</f>
        <v>--</v>
      </c>
      <c r="G1574" s="69" t="str">
        <f>(IF('SlNr für Antrag §24a'!AL1570&lt;&gt;"",'SlNr für Antrag §24a'!AL1570&amp;K1574,IF(K1574&lt;&gt;"",K1574,IF('SlNr für Antrag §24a'!V1570="X","?","**"))))</f>
        <v>**</v>
      </c>
      <c r="H1574" s="131"/>
      <c r="I1574" s="124"/>
      <c r="J1574" s="118">
        <f>'SlNr für Antrag §24a'!AM1570</f>
        <v>0</v>
      </c>
      <c r="K1574" s="121"/>
      <c r="L1574" s="121" t="str">
        <f>'SlNr für Antrag §24a'!AT1570</f>
        <v>Nein</v>
      </c>
      <c r="M1574" s="161" t="str">
        <f>'SlNr für Antrag §24a'!AV1570</f>
        <v>-</v>
      </c>
      <c r="N1574" s="157" t="str">
        <f>IF('SlNr für Antrag §24a'!AU1570&gt;0,"Wird auto. genehmigt!","")</f>
        <v/>
      </c>
      <c r="P1574" s="96" t="str">
        <f>'SlNr für Antrag §24a'!AP1570</f>
        <v>X</v>
      </c>
      <c r="R1574" s="143"/>
      <c r="S1574" s="143"/>
      <c r="T1574" s="143"/>
      <c r="U1574" s="143"/>
      <c r="V1574" s="143"/>
      <c r="W1574" s="143"/>
      <c r="X1574" s="143"/>
      <c r="Y1574" s="143"/>
      <c r="Z1574" s="143"/>
      <c r="AA1574" s="143"/>
    </row>
    <row r="1575" spans="1:27" x14ac:dyDescent="0.25">
      <c r="A1575" s="70">
        <f>'SlNr für Antrag §24a'!B1571</f>
        <v>95101</v>
      </c>
      <c r="B1575" s="70" t="str">
        <f>'SlNr für Antrag §24a'!C1571</f>
        <v>77</v>
      </c>
      <c r="C1575" s="70" t="str">
        <f>IF('SlNr für Antrag §24a'!D1571&lt;&gt;"",'SlNr für Antrag §24a'!D1571,"")</f>
        <v>g</v>
      </c>
      <c r="D1575" s="70" t="str">
        <f>'SlNr für Antrag §24a'!H1571</f>
        <v>Fäkalien</v>
      </c>
      <c r="E1575" s="70" t="str">
        <f>'SlNr für Antrag §24a'!I1571</f>
        <v>gefährlich kontaminiert</v>
      </c>
      <c r="F1575" s="69" t="str">
        <f>IF(AND('SlNr für Antrag §24a'!S1571="x",'SlNr für Antrag §24a'!T1571="x"),'SlNr für Antrag §24a'!U1571,IF('SlNr für Antrag §24a'!S1571="x","--",IF('SlNr für Antrag §24a'!T1571="x",'SlNr für Antrag §24a'!U1571,"**")))</f>
        <v>**</v>
      </c>
      <c r="G1575" s="69" t="str">
        <f>(IF('SlNr für Antrag §24a'!AL1571&lt;&gt;"",'SlNr für Antrag §24a'!AL1571&amp;K1575,IF(K1575&lt;&gt;"",K1575,IF('SlNr für Antrag §24a'!V1571="X","?","**"))))</f>
        <v>**</v>
      </c>
      <c r="H1575" s="131"/>
      <c r="I1575" s="124"/>
      <c r="J1575" s="118">
        <f>'SlNr für Antrag §24a'!AM1571</f>
        <v>0</v>
      </c>
      <c r="K1575" s="121"/>
      <c r="L1575" s="121" t="str">
        <f>'SlNr für Antrag §24a'!AT1571</f>
        <v>Ja</v>
      </c>
      <c r="M1575" s="161" t="str">
        <f>'SlNr für Antrag §24a'!AV1571</f>
        <v>-</v>
      </c>
      <c r="N1575" s="157" t="str">
        <f>IF('SlNr für Antrag §24a'!AU1571&gt;0,"Wird auto. genehmigt!","")</f>
        <v/>
      </c>
      <c r="P1575" s="96" t="str">
        <f>'SlNr für Antrag §24a'!AP1571</f>
        <v/>
      </c>
      <c r="R1575" s="143"/>
      <c r="S1575" s="143"/>
      <c r="T1575" s="143"/>
      <c r="U1575" s="143"/>
      <c r="V1575" s="143"/>
      <c r="W1575" s="143"/>
      <c r="X1575" s="143"/>
      <c r="Y1575" s="143"/>
      <c r="Z1575" s="143"/>
      <c r="AA1575" s="143"/>
    </row>
    <row r="1576" spans="1:27" ht="22.8" x14ac:dyDescent="0.25">
      <c r="A1576" s="70">
        <f>'SlNr für Antrag §24a'!B1572</f>
        <v>95201</v>
      </c>
      <c r="B1576" s="70" t="str">
        <f>'SlNr für Antrag §24a'!C1572</f>
        <v/>
      </c>
      <c r="C1576" s="70" t="str">
        <f>IF('SlNr für Antrag §24a'!D1572&lt;&gt;"",'SlNr für Antrag §24a'!D1572,"")</f>
        <v/>
      </c>
      <c r="D1576" s="70" t="str">
        <f>'SlNr für Antrag §24a'!H1572</f>
        <v>Abwasser aus der aeroben Abfallbehandlung</v>
      </c>
      <c r="E1576" s="70" t="str">
        <f>'SlNr für Antrag §24a'!I1572</f>
        <v xml:space="preserve"> </v>
      </c>
      <c r="F1576" s="69" t="str">
        <f>IF(AND('SlNr für Antrag §24a'!S1572="x",'SlNr für Antrag §24a'!T1572="x"),'SlNr für Antrag §24a'!U1572,IF('SlNr für Antrag §24a'!S1572="x","--",IF('SlNr für Antrag §24a'!T1572="x",'SlNr für Antrag §24a'!U1572,"**")))</f>
        <v>--</v>
      </c>
      <c r="G1576" s="69" t="str">
        <f>(IF('SlNr für Antrag §24a'!AL1572&lt;&gt;"",'SlNr für Antrag §24a'!AL1572&amp;K1576,IF(K1576&lt;&gt;"",K1576,IF('SlNr für Antrag §24a'!V1572="X","?","**"))))</f>
        <v>**</v>
      </c>
      <c r="H1576" s="131"/>
      <c r="I1576" s="124"/>
      <c r="J1576" s="118">
        <f>'SlNr für Antrag §24a'!AM1572</f>
        <v>0</v>
      </c>
      <c r="K1576" s="121"/>
      <c r="L1576" s="121" t="str">
        <f>'SlNr für Antrag §24a'!AT1572</f>
        <v>Nein</v>
      </c>
      <c r="M1576" s="161" t="str">
        <f>'SlNr für Antrag §24a'!AV1572</f>
        <v>-</v>
      </c>
      <c r="N1576" s="157" t="str">
        <f>IF('SlNr für Antrag §24a'!AU1572&gt;0,"Wird auto. genehmigt!","")</f>
        <v/>
      </c>
      <c r="P1576" s="96" t="str">
        <f>'SlNr für Antrag §24a'!AP1572</f>
        <v>X</v>
      </c>
      <c r="R1576" s="143"/>
      <c r="S1576" s="143"/>
      <c r="T1576" s="143"/>
      <c r="U1576" s="143"/>
      <c r="V1576" s="143"/>
      <c r="W1576" s="143"/>
      <c r="X1576" s="143"/>
      <c r="Y1576" s="143"/>
      <c r="Z1576" s="143"/>
      <c r="AA1576" s="143"/>
    </row>
    <row r="1577" spans="1:27" ht="22.8" x14ac:dyDescent="0.25">
      <c r="A1577" s="70">
        <f>'SlNr für Antrag §24a'!B1573</f>
        <v>95201</v>
      </c>
      <c r="B1577" s="70" t="str">
        <f>'SlNr für Antrag §24a'!C1573</f>
        <v>77</v>
      </c>
      <c r="C1577" s="70" t="str">
        <f>IF('SlNr für Antrag §24a'!D1573&lt;&gt;"",'SlNr für Antrag §24a'!D1573,"")</f>
        <v>g</v>
      </c>
      <c r="D1577" s="70" t="str">
        <f>'SlNr für Antrag §24a'!H1573</f>
        <v>Abwasser aus der aeroben Abfallbehandlung</v>
      </c>
      <c r="E1577" s="70" t="str">
        <f>'SlNr für Antrag §24a'!I1573</f>
        <v>gefährlich kontaminiert</v>
      </c>
      <c r="F1577" s="69" t="str">
        <f>IF(AND('SlNr für Antrag §24a'!S1573="x",'SlNr für Antrag §24a'!T1573="x"),'SlNr für Antrag §24a'!U1573,IF('SlNr für Antrag §24a'!S1573="x","--",IF('SlNr für Antrag §24a'!T1573="x",'SlNr für Antrag §24a'!U1573,"**")))</f>
        <v>**</v>
      </c>
      <c r="G1577" s="69" t="str">
        <f>(IF('SlNr für Antrag §24a'!AL1573&lt;&gt;"",'SlNr für Antrag §24a'!AL1573&amp;K1577,IF(K1577&lt;&gt;"",K1577,IF('SlNr für Antrag §24a'!V1573="X","?","**"))))</f>
        <v>**</v>
      </c>
      <c r="H1577" s="131"/>
      <c r="I1577" s="124"/>
      <c r="J1577" s="118">
        <f>'SlNr für Antrag §24a'!AM1573</f>
        <v>0</v>
      </c>
      <c r="K1577" s="121"/>
      <c r="L1577" s="121" t="str">
        <f>'SlNr für Antrag §24a'!AT1573</f>
        <v>Ja</v>
      </c>
      <c r="M1577" s="161" t="str">
        <f>'SlNr für Antrag §24a'!AV1573</f>
        <v>-</v>
      </c>
      <c r="N1577" s="157" t="str">
        <f>IF('SlNr für Antrag §24a'!AU1573&gt;0,"Wird auto. genehmigt!","")</f>
        <v/>
      </c>
      <c r="P1577" s="96" t="str">
        <f>'SlNr für Antrag §24a'!AP1573</f>
        <v/>
      </c>
      <c r="R1577" s="143"/>
      <c r="S1577" s="143"/>
      <c r="T1577" s="143"/>
      <c r="U1577" s="143"/>
      <c r="V1577" s="143"/>
      <c r="W1577" s="143"/>
      <c r="X1577" s="143"/>
      <c r="Y1577" s="143"/>
      <c r="Z1577" s="143"/>
      <c r="AA1577" s="143"/>
    </row>
    <row r="1578" spans="1:27" ht="22.8" x14ac:dyDescent="0.25">
      <c r="A1578" s="70">
        <f>'SlNr für Antrag §24a'!B1574</f>
        <v>95202</v>
      </c>
      <c r="B1578" s="70" t="str">
        <f>'SlNr für Antrag §24a'!C1574</f>
        <v/>
      </c>
      <c r="C1578" s="70" t="str">
        <f>IF('SlNr für Antrag §24a'!D1574&lt;&gt;"",'SlNr für Antrag §24a'!D1574,"")</f>
        <v/>
      </c>
      <c r="D1578" s="70" t="str">
        <f>'SlNr für Antrag §24a'!H1574</f>
        <v>Abwasser aus der anaeroben Abfallbehandlung</v>
      </c>
      <c r="E1578" s="70" t="str">
        <f>'SlNr für Antrag §24a'!I1574</f>
        <v xml:space="preserve"> </v>
      </c>
      <c r="F1578" s="69" t="str">
        <f>IF(AND('SlNr für Antrag §24a'!S1574="x",'SlNr für Antrag §24a'!T1574="x"),'SlNr für Antrag §24a'!U1574,IF('SlNr für Antrag §24a'!S1574="x","--",IF('SlNr für Antrag §24a'!T1574="x",'SlNr für Antrag §24a'!U1574,"**")))</f>
        <v>--</v>
      </c>
      <c r="G1578" s="69" t="str">
        <f>(IF('SlNr für Antrag §24a'!AL1574&lt;&gt;"",'SlNr für Antrag §24a'!AL1574&amp;K1578,IF(K1578&lt;&gt;"",K1578,IF('SlNr für Antrag §24a'!V1574="X","?","**"))))</f>
        <v>**</v>
      </c>
      <c r="H1578" s="131"/>
      <c r="I1578" s="124"/>
      <c r="J1578" s="118">
        <f>'SlNr für Antrag §24a'!AM1574</f>
        <v>0</v>
      </c>
      <c r="K1578" s="121"/>
      <c r="L1578" s="121" t="str">
        <f>'SlNr für Antrag §24a'!AT1574</f>
        <v>Nein</v>
      </c>
      <c r="M1578" s="161" t="str">
        <f>'SlNr für Antrag §24a'!AV1574</f>
        <v>-</v>
      </c>
      <c r="N1578" s="157" t="str">
        <f>IF('SlNr für Antrag §24a'!AU1574&gt;0,"Wird auto. genehmigt!","")</f>
        <v/>
      </c>
      <c r="P1578" s="96" t="str">
        <f>'SlNr für Antrag §24a'!AP1574</f>
        <v>X</v>
      </c>
      <c r="R1578" s="143"/>
      <c r="S1578" s="143"/>
      <c r="T1578" s="143"/>
      <c r="U1578" s="143"/>
      <c r="V1578" s="143"/>
      <c r="W1578" s="143"/>
      <c r="X1578" s="143"/>
      <c r="Y1578" s="143"/>
      <c r="Z1578" s="143"/>
      <c r="AA1578" s="143"/>
    </row>
    <row r="1579" spans="1:27" ht="22.8" x14ac:dyDescent="0.25">
      <c r="A1579" s="70">
        <f>'SlNr für Antrag §24a'!B1575</f>
        <v>95202</v>
      </c>
      <c r="B1579" s="70" t="str">
        <f>'SlNr für Antrag §24a'!C1575</f>
        <v>77</v>
      </c>
      <c r="C1579" s="70" t="str">
        <f>IF('SlNr für Antrag §24a'!D1575&lt;&gt;"",'SlNr für Antrag §24a'!D1575,"")</f>
        <v>g</v>
      </c>
      <c r="D1579" s="70" t="str">
        <f>'SlNr für Antrag §24a'!H1575</f>
        <v>Abwasser aus der anaeroben Abfallbehandlung</v>
      </c>
      <c r="E1579" s="70" t="str">
        <f>'SlNr für Antrag §24a'!I1575</f>
        <v>gefährlich kontaminiert</v>
      </c>
      <c r="F1579" s="69" t="str">
        <f>IF(AND('SlNr für Antrag §24a'!S1575="x",'SlNr für Antrag §24a'!T1575="x"),'SlNr für Antrag §24a'!U1575,IF('SlNr für Antrag §24a'!S1575="x","--",IF('SlNr für Antrag §24a'!T1575="x",'SlNr für Antrag §24a'!U1575,"**")))</f>
        <v>**</v>
      </c>
      <c r="G1579" s="69" t="str">
        <f>(IF('SlNr für Antrag §24a'!AL1575&lt;&gt;"",'SlNr für Antrag §24a'!AL1575&amp;K1579,IF(K1579&lt;&gt;"",K1579,IF('SlNr für Antrag §24a'!V1575="X","?","**"))))</f>
        <v>**</v>
      </c>
      <c r="H1579" s="131"/>
      <c r="I1579" s="124"/>
      <c r="J1579" s="118">
        <f>'SlNr für Antrag §24a'!AM1575</f>
        <v>0</v>
      </c>
      <c r="K1579" s="121"/>
      <c r="L1579" s="121" t="str">
        <f>'SlNr für Antrag §24a'!AT1575</f>
        <v>Ja</v>
      </c>
      <c r="M1579" s="161" t="str">
        <f>'SlNr für Antrag §24a'!AV1575</f>
        <v>-</v>
      </c>
      <c r="N1579" s="157" t="str">
        <f>IF('SlNr für Antrag §24a'!AU1575&gt;0,"Wird auto. genehmigt!","")</f>
        <v/>
      </c>
      <c r="P1579" s="96" t="str">
        <f>'SlNr für Antrag §24a'!AP1575</f>
        <v/>
      </c>
      <c r="R1579" s="143"/>
      <c r="S1579" s="143"/>
      <c r="T1579" s="143"/>
      <c r="U1579" s="143"/>
      <c r="V1579" s="143"/>
      <c r="W1579" s="143"/>
      <c r="X1579" s="143"/>
      <c r="Y1579" s="143"/>
      <c r="Z1579" s="143"/>
      <c r="AA1579" s="143"/>
    </row>
    <row r="1580" spans="1:27" ht="22.8" x14ac:dyDescent="0.25">
      <c r="A1580" s="70">
        <f>'SlNr für Antrag §24a'!B1576</f>
        <v>95301</v>
      </c>
      <c r="B1580" s="70" t="str">
        <f>'SlNr für Antrag §24a'!C1576</f>
        <v/>
      </c>
      <c r="C1580" s="70" t="str">
        <f>IF('SlNr für Antrag §24a'!D1576&lt;&gt;"",'SlNr für Antrag §24a'!D1576,"")</f>
        <v>g</v>
      </c>
      <c r="D1580" s="70" t="str">
        <f>'SlNr für Antrag §24a'!H1576</f>
        <v>Deponiesickerwasser, mit gefährlichen Inhaltsstoffen</v>
      </c>
      <c r="E1580" s="70" t="str">
        <f>'SlNr für Antrag §24a'!I1576</f>
        <v xml:space="preserve"> </v>
      </c>
      <c r="F1580" s="69" t="str">
        <f>IF(AND('SlNr für Antrag §24a'!S1576="x",'SlNr für Antrag §24a'!T1576="x"),'SlNr für Antrag §24a'!U1576,IF('SlNr für Antrag §24a'!S1576="x","--",IF('SlNr für Antrag §24a'!T1576="x",'SlNr für Antrag §24a'!U1576,"**")))</f>
        <v>**</v>
      </c>
      <c r="G1580" s="69" t="str">
        <f>(IF('SlNr für Antrag §24a'!AL1576&lt;&gt;"",'SlNr für Antrag §24a'!AL1576&amp;K1580,IF(K1580&lt;&gt;"",K1580,IF('SlNr für Antrag §24a'!V1576="X","?","**"))))</f>
        <v>**</v>
      </c>
      <c r="H1580" s="131"/>
      <c r="I1580" s="124"/>
      <c r="J1580" s="118">
        <f>'SlNr für Antrag §24a'!AM1576</f>
        <v>0</v>
      </c>
      <c r="K1580" s="121"/>
      <c r="L1580" s="121" t="str">
        <f>'SlNr für Antrag §24a'!AT1576</f>
        <v>Ja</v>
      </c>
      <c r="M1580" s="161" t="str">
        <f>'SlNr für Antrag §24a'!AV1576</f>
        <v>-</v>
      </c>
      <c r="N1580" s="157" t="str">
        <f>IF('SlNr für Antrag §24a'!AU1576&gt;0,"Wird auto. genehmigt!","")</f>
        <v/>
      </c>
      <c r="P1580" s="96" t="str">
        <f>'SlNr für Antrag §24a'!AP1576</f>
        <v/>
      </c>
      <c r="R1580" s="143"/>
      <c r="S1580" s="143"/>
      <c r="T1580" s="143"/>
      <c r="U1580" s="143"/>
      <c r="V1580" s="143"/>
      <c r="W1580" s="143"/>
      <c r="X1580" s="143"/>
      <c r="Y1580" s="143"/>
      <c r="Z1580" s="143"/>
      <c r="AA1580" s="143"/>
    </row>
    <row r="1581" spans="1:27" ht="22.8" x14ac:dyDescent="0.25">
      <c r="A1581" s="70">
        <f>'SlNr für Antrag §24a'!B1577</f>
        <v>95302</v>
      </c>
      <c r="B1581" s="70" t="str">
        <f>'SlNr für Antrag §24a'!C1577</f>
        <v/>
      </c>
      <c r="C1581" s="70" t="str">
        <f>IF('SlNr für Antrag §24a'!D1577&lt;&gt;"",'SlNr für Antrag §24a'!D1577,"")</f>
        <v/>
      </c>
      <c r="D1581" s="70" t="str">
        <f>'SlNr für Antrag §24a'!H1577</f>
        <v>Deponiesickerwasser ohne gefährliche Inhaltsstoffe</v>
      </c>
      <c r="E1581" s="70" t="str">
        <f>'SlNr für Antrag §24a'!I1577</f>
        <v xml:space="preserve"> </v>
      </c>
      <c r="F1581" s="69" t="str">
        <f>IF(AND('SlNr für Antrag §24a'!S1577="x",'SlNr für Antrag §24a'!T1577="x"),'SlNr für Antrag §24a'!U1577,IF('SlNr für Antrag §24a'!S1577="x","--",IF('SlNr für Antrag §24a'!T1577="x",'SlNr für Antrag §24a'!U1577,"**")))</f>
        <v>--</v>
      </c>
      <c r="G1581" s="69" t="str">
        <f>(IF('SlNr für Antrag §24a'!AL1577&lt;&gt;"",'SlNr für Antrag §24a'!AL1577&amp;K1581,IF(K1581&lt;&gt;"",K1581,IF('SlNr für Antrag §24a'!V1577="X","?","**"))))</f>
        <v>**</v>
      </c>
      <c r="H1581" s="131"/>
      <c r="I1581" s="124"/>
      <c r="J1581" s="118">
        <f>'SlNr für Antrag §24a'!AM1577</f>
        <v>0</v>
      </c>
      <c r="K1581" s="121"/>
      <c r="L1581" s="121" t="str">
        <f>'SlNr für Antrag §24a'!AT1577</f>
        <v>Nein</v>
      </c>
      <c r="M1581" s="161" t="str">
        <f>'SlNr für Antrag §24a'!AV1577</f>
        <v>-</v>
      </c>
      <c r="N1581" s="157" t="str">
        <f>IF('SlNr für Antrag §24a'!AU1577&gt;0,"Wird auto. genehmigt!","")</f>
        <v/>
      </c>
      <c r="P1581" s="96" t="str">
        <f>'SlNr für Antrag §24a'!AP1577</f>
        <v>X</v>
      </c>
      <c r="R1581" s="143"/>
      <c r="S1581" s="143"/>
      <c r="T1581" s="143"/>
      <c r="U1581" s="143"/>
      <c r="V1581" s="143"/>
      <c r="W1581" s="143"/>
      <c r="X1581" s="143"/>
      <c r="Y1581" s="143"/>
      <c r="Z1581" s="143"/>
      <c r="AA1581" s="143"/>
    </row>
    <row r="1582" spans="1:27" x14ac:dyDescent="0.25">
      <c r="A1582" s="70">
        <f>'SlNr für Antrag §24a'!B1578</f>
        <v>95401</v>
      </c>
      <c r="B1582" s="70" t="str">
        <f>'SlNr für Antrag §24a'!C1578</f>
        <v/>
      </c>
      <c r="C1582" s="70" t="str">
        <f>IF('SlNr für Antrag §24a'!D1578&lt;&gt;"",'SlNr für Antrag §24a'!D1578,"")</f>
        <v/>
      </c>
      <c r="D1582" s="70" t="str">
        <f>'SlNr für Antrag §24a'!H1578</f>
        <v>Wasch- und Prozesswässer</v>
      </c>
      <c r="E1582" s="70" t="str">
        <f>'SlNr für Antrag §24a'!I1578</f>
        <v xml:space="preserve"> </v>
      </c>
      <c r="F1582" s="69" t="str">
        <f>IF(AND('SlNr für Antrag §24a'!S1578="x",'SlNr für Antrag §24a'!T1578="x"),'SlNr für Antrag §24a'!U1578,IF('SlNr für Antrag §24a'!S1578="x","--",IF('SlNr für Antrag §24a'!T1578="x",'SlNr für Antrag §24a'!U1578,"**")))</f>
        <v>--</v>
      </c>
      <c r="G1582" s="69" t="str">
        <f>(IF('SlNr für Antrag §24a'!AL1578&lt;&gt;"",'SlNr für Antrag §24a'!AL1578&amp;K1582,IF(K1582&lt;&gt;"",K1582,IF('SlNr für Antrag §24a'!V1578="X","?","**"))))</f>
        <v>**</v>
      </c>
      <c r="H1582" s="131"/>
      <c r="I1582" s="124"/>
      <c r="J1582" s="118">
        <f>'SlNr für Antrag §24a'!AM1578</f>
        <v>0</v>
      </c>
      <c r="K1582" s="121"/>
      <c r="L1582" s="121" t="str">
        <f>'SlNr für Antrag §24a'!AT1578</f>
        <v>Nein</v>
      </c>
      <c r="M1582" s="161" t="str">
        <f>'SlNr für Antrag §24a'!AV1578</f>
        <v>-</v>
      </c>
      <c r="N1582" s="157" t="str">
        <f>IF('SlNr für Antrag §24a'!AU1578&gt;0,"Wird auto. genehmigt!","")</f>
        <v/>
      </c>
      <c r="P1582" s="96" t="str">
        <f>'SlNr für Antrag §24a'!AP1578</f>
        <v>X</v>
      </c>
      <c r="R1582" s="143"/>
      <c r="S1582" s="143"/>
      <c r="T1582" s="143"/>
      <c r="U1582" s="143"/>
      <c r="V1582" s="143"/>
      <c r="W1582" s="143"/>
      <c r="X1582" s="143"/>
      <c r="Y1582" s="143"/>
      <c r="Z1582" s="143"/>
      <c r="AA1582" s="143"/>
    </row>
    <row r="1583" spans="1:27" x14ac:dyDescent="0.25">
      <c r="A1583" s="70">
        <f>'SlNr für Antrag §24a'!B1579</f>
        <v>95401</v>
      </c>
      <c r="B1583" s="70" t="str">
        <f>'SlNr für Antrag §24a'!C1579</f>
        <v>77</v>
      </c>
      <c r="C1583" s="70" t="str">
        <f>IF('SlNr für Antrag §24a'!D1579&lt;&gt;"",'SlNr für Antrag §24a'!D1579,"")</f>
        <v>g</v>
      </c>
      <c r="D1583" s="70" t="str">
        <f>'SlNr für Antrag §24a'!H1579</f>
        <v>Wasch- und Prozesswässer</v>
      </c>
      <c r="E1583" s="70" t="str">
        <f>'SlNr für Antrag §24a'!I1579</f>
        <v>gefährlich kontaminiert</v>
      </c>
      <c r="F1583" s="69" t="str">
        <f>IF(AND('SlNr für Antrag §24a'!S1579="x",'SlNr für Antrag §24a'!T1579="x"),'SlNr für Antrag §24a'!U1579,IF('SlNr für Antrag §24a'!S1579="x","--",IF('SlNr für Antrag §24a'!T1579="x",'SlNr für Antrag §24a'!U1579,"**")))</f>
        <v>**</v>
      </c>
      <c r="G1583" s="69" t="str">
        <f>(IF('SlNr für Antrag §24a'!AL1579&lt;&gt;"",'SlNr für Antrag §24a'!AL1579&amp;K1583,IF(K1583&lt;&gt;"",K1583,IF('SlNr für Antrag §24a'!V1579="X","?","**"))))</f>
        <v>**</v>
      </c>
      <c r="H1583" s="131"/>
      <c r="I1583" s="124"/>
      <c r="J1583" s="118">
        <f>'SlNr für Antrag §24a'!AM1579</f>
        <v>0</v>
      </c>
      <c r="K1583" s="121"/>
      <c r="L1583" s="121" t="str">
        <f>'SlNr für Antrag §24a'!AT1579</f>
        <v>Ja</v>
      </c>
      <c r="M1583" s="161" t="str">
        <f>'SlNr für Antrag §24a'!AV1579</f>
        <v>-</v>
      </c>
      <c r="N1583" s="157" t="str">
        <f>IF('SlNr für Antrag §24a'!AU1579&gt;0,"Wird auto. genehmigt!","")</f>
        <v/>
      </c>
      <c r="P1583" s="96" t="str">
        <f>'SlNr für Antrag §24a'!AP1579</f>
        <v/>
      </c>
      <c r="R1583" s="143"/>
      <c r="S1583" s="143"/>
      <c r="T1583" s="143"/>
      <c r="U1583" s="143"/>
      <c r="V1583" s="143"/>
      <c r="W1583" s="143"/>
      <c r="X1583" s="143"/>
      <c r="Y1583" s="143"/>
      <c r="Z1583" s="143"/>
      <c r="AA1583" s="143"/>
    </row>
    <row r="1584" spans="1:27" x14ac:dyDescent="0.25">
      <c r="A1584" s="70">
        <f>'SlNr für Antrag §24a'!B1580</f>
        <v>95402</v>
      </c>
      <c r="B1584" s="70" t="str">
        <f>'SlNr für Antrag §24a'!C1580</f>
        <v/>
      </c>
      <c r="C1584" s="70" t="str">
        <f>IF('SlNr für Antrag §24a'!D1580&lt;&gt;"",'SlNr für Antrag §24a'!D1580,"")</f>
        <v/>
      </c>
      <c r="D1584" s="70" t="str">
        <f>'SlNr für Antrag §24a'!H1580</f>
        <v>Wasser aus Nassentschlackung</v>
      </c>
      <c r="E1584" s="70" t="str">
        <f>'SlNr für Antrag §24a'!I1580</f>
        <v xml:space="preserve"> </v>
      </c>
      <c r="F1584" s="69" t="str">
        <f>IF(AND('SlNr für Antrag §24a'!S1580="x",'SlNr für Antrag §24a'!T1580="x"),'SlNr für Antrag §24a'!U1580,IF('SlNr für Antrag §24a'!S1580="x","--",IF('SlNr für Antrag §24a'!T1580="x",'SlNr für Antrag §24a'!U1580,"**")))</f>
        <v>--</v>
      </c>
      <c r="G1584" s="69" t="str">
        <f>(IF('SlNr für Antrag §24a'!AL1580&lt;&gt;"",'SlNr für Antrag §24a'!AL1580&amp;K1584,IF(K1584&lt;&gt;"",K1584,IF('SlNr für Antrag §24a'!V1580="X","?","**"))))</f>
        <v>**</v>
      </c>
      <c r="H1584" s="131"/>
      <c r="I1584" s="124"/>
      <c r="J1584" s="118">
        <f>'SlNr für Antrag §24a'!AM1580</f>
        <v>0</v>
      </c>
      <c r="K1584" s="121"/>
      <c r="L1584" s="121" t="str">
        <f>'SlNr für Antrag §24a'!AT1580</f>
        <v>Nein</v>
      </c>
      <c r="M1584" s="161" t="str">
        <f>'SlNr für Antrag §24a'!AV1580</f>
        <v>-</v>
      </c>
      <c r="N1584" s="157" t="str">
        <f>IF('SlNr für Antrag §24a'!AU1580&gt;0,"Wird auto. genehmigt!","")</f>
        <v/>
      </c>
      <c r="P1584" s="96" t="str">
        <f>'SlNr für Antrag §24a'!AP1580</f>
        <v>X</v>
      </c>
      <c r="R1584" s="143"/>
      <c r="S1584" s="143"/>
      <c r="T1584" s="143"/>
      <c r="U1584" s="143"/>
      <c r="V1584" s="143"/>
      <c r="W1584" s="143"/>
      <c r="X1584" s="143"/>
      <c r="Y1584" s="143"/>
      <c r="Z1584" s="143"/>
      <c r="AA1584" s="143"/>
    </row>
    <row r="1585" spans="1:27" x14ac:dyDescent="0.25">
      <c r="A1585" s="70">
        <f>'SlNr für Antrag §24a'!B1581</f>
        <v>95402</v>
      </c>
      <c r="B1585" s="70" t="str">
        <f>'SlNr für Antrag §24a'!C1581</f>
        <v>77</v>
      </c>
      <c r="C1585" s="70" t="str">
        <f>IF('SlNr für Antrag §24a'!D1581&lt;&gt;"",'SlNr für Antrag §24a'!D1581,"")</f>
        <v>g</v>
      </c>
      <c r="D1585" s="70" t="str">
        <f>'SlNr für Antrag §24a'!H1581</f>
        <v>Wasser aus Nassentschlackung</v>
      </c>
      <c r="E1585" s="70" t="str">
        <f>'SlNr für Antrag §24a'!I1581</f>
        <v>gefährlich kontaminiert</v>
      </c>
      <c r="F1585" s="69" t="str">
        <f>IF(AND('SlNr für Antrag §24a'!S1581="x",'SlNr für Antrag §24a'!T1581="x"),'SlNr für Antrag §24a'!U1581,IF('SlNr für Antrag §24a'!S1581="x","--",IF('SlNr für Antrag §24a'!T1581="x",'SlNr für Antrag §24a'!U1581,"**")))</f>
        <v>**</v>
      </c>
      <c r="G1585" s="69" t="str">
        <f>(IF('SlNr für Antrag §24a'!AL1581&lt;&gt;"",'SlNr für Antrag §24a'!AL1581&amp;K1585,IF(K1585&lt;&gt;"",K1585,IF('SlNr für Antrag §24a'!V1581="X","?","**"))))</f>
        <v>**</v>
      </c>
      <c r="H1585" s="131"/>
      <c r="I1585" s="124"/>
      <c r="J1585" s="118">
        <f>'SlNr für Antrag §24a'!AM1581</f>
        <v>0</v>
      </c>
      <c r="K1585" s="121"/>
      <c r="L1585" s="121" t="str">
        <f>'SlNr für Antrag §24a'!AT1581</f>
        <v>Ja</v>
      </c>
      <c r="M1585" s="161" t="str">
        <f>'SlNr für Antrag §24a'!AV1581</f>
        <v>-</v>
      </c>
      <c r="N1585" s="157" t="str">
        <f>IF('SlNr für Antrag §24a'!AU1581&gt;0,"Wird auto. genehmigt!","")</f>
        <v/>
      </c>
      <c r="P1585" s="96" t="str">
        <f>'SlNr für Antrag §24a'!AP1581</f>
        <v/>
      </c>
      <c r="R1585" s="143"/>
      <c r="S1585" s="143"/>
      <c r="T1585" s="143"/>
      <c r="U1585" s="143"/>
      <c r="V1585" s="143"/>
      <c r="W1585" s="143"/>
      <c r="X1585" s="143"/>
      <c r="Y1585" s="143"/>
      <c r="Z1585" s="143"/>
      <c r="AA1585" s="143"/>
    </row>
    <row r="1586" spans="1:27" ht="34.200000000000003" x14ac:dyDescent="0.25">
      <c r="A1586" s="70">
        <f>'SlNr für Antrag §24a'!B1582</f>
        <v>95403</v>
      </c>
      <c r="B1586" s="70" t="str">
        <f>'SlNr für Antrag §24a'!C1582</f>
        <v/>
      </c>
      <c r="C1586" s="70" t="str">
        <f>IF('SlNr für Antrag §24a'!D1582&lt;&gt;"",'SlNr für Antrag §24a'!D1582,"")</f>
        <v>g</v>
      </c>
      <c r="D1586" s="70" t="str">
        <f>'SlNr für Antrag §24a'!H1582</f>
        <v>Rückstände aus der rauchgasseitigen Kesselreinigung aus Großfeuerungsanlagen</v>
      </c>
      <c r="E1586" s="70" t="str">
        <f>'SlNr für Antrag §24a'!I1582</f>
        <v xml:space="preserve"> </v>
      </c>
      <c r="F1586" s="69" t="str">
        <f>IF(AND('SlNr für Antrag §24a'!S1582="x",'SlNr für Antrag §24a'!T1582="x"),'SlNr für Antrag §24a'!U1582,IF('SlNr für Antrag §24a'!S1582="x","--",IF('SlNr für Antrag §24a'!T1582="x",'SlNr für Antrag §24a'!U1582,"**")))</f>
        <v>**</v>
      </c>
      <c r="G1586" s="69" t="str">
        <f>(IF('SlNr für Antrag §24a'!AL1582&lt;&gt;"",'SlNr für Antrag §24a'!AL1582&amp;K1586,IF(K1586&lt;&gt;"",K1586,IF('SlNr für Antrag §24a'!V1582="X","?","**"))))</f>
        <v>**</v>
      </c>
      <c r="H1586" s="131"/>
      <c r="I1586" s="124"/>
      <c r="J1586" s="118">
        <f>'SlNr für Antrag §24a'!AM1582</f>
        <v>0</v>
      </c>
      <c r="K1586" s="121"/>
      <c r="L1586" s="121" t="str">
        <f>'SlNr für Antrag §24a'!AT1582</f>
        <v>Ja</v>
      </c>
      <c r="M1586" s="161" t="str">
        <f>'SlNr für Antrag §24a'!AV1582</f>
        <v>-</v>
      </c>
      <c r="N1586" s="157" t="str">
        <f>IF('SlNr für Antrag §24a'!AU1582&gt;0,"Wird auto. genehmigt!","")</f>
        <v/>
      </c>
      <c r="P1586" s="96" t="str">
        <f>'SlNr für Antrag §24a'!AP1582</f>
        <v/>
      </c>
      <c r="R1586" s="143"/>
      <c r="S1586" s="143"/>
      <c r="T1586" s="143"/>
      <c r="U1586" s="143"/>
      <c r="V1586" s="143"/>
      <c r="W1586" s="143"/>
      <c r="X1586" s="143"/>
      <c r="Y1586" s="143"/>
      <c r="Z1586" s="143"/>
      <c r="AA1586" s="143"/>
    </row>
    <row r="1587" spans="1:27" ht="34.200000000000003" x14ac:dyDescent="0.25">
      <c r="A1587" s="70">
        <f>'SlNr für Antrag §24a'!B1583</f>
        <v>95403</v>
      </c>
      <c r="B1587" s="70" t="str">
        <f>'SlNr für Antrag §24a'!C1583</f>
        <v>91</v>
      </c>
      <c r="C1587" s="70" t="str">
        <f>IF('SlNr für Antrag §24a'!D1583&lt;&gt;"",'SlNr für Antrag §24a'!D1583,"")</f>
        <v>g</v>
      </c>
      <c r="D1587" s="70" t="str">
        <f>'SlNr für Antrag §24a'!H1583</f>
        <v>Rückstände aus der rauchgasseitigen Kesselreinigung aus Großfeuerungsanlagen</v>
      </c>
      <c r="E1587" s="70" t="str">
        <f>'SlNr für Antrag §24a'!I1583</f>
        <v>verfestigt, immobilisiert oder stabilisiert</v>
      </c>
      <c r="F1587" s="69" t="str">
        <f>IF(AND('SlNr für Antrag §24a'!S1583="x",'SlNr für Antrag §24a'!T1583="x"),'SlNr für Antrag §24a'!U1583,IF('SlNr für Antrag §24a'!S1583="x","--",IF('SlNr für Antrag §24a'!T1583="x",'SlNr für Antrag §24a'!U1583,"**")))</f>
        <v>**</v>
      </c>
      <c r="G1587" s="69" t="str">
        <f>(IF('SlNr für Antrag §24a'!AL1583&lt;&gt;"",'SlNr für Antrag §24a'!AL1583&amp;K1587,IF(K1587&lt;&gt;"",K1587,IF('SlNr für Antrag §24a'!V1583="X","?","**"))))</f>
        <v>**</v>
      </c>
      <c r="H1587" s="131"/>
      <c r="I1587" s="124"/>
      <c r="J1587" s="118">
        <f>'SlNr für Antrag §24a'!AM1583</f>
        <v>0</v>
      </c>
      <c r="K1587" s="121"/>
      <c r="L1587" s="121" t="str">
        <f>'SlNr für Antrag §24a'!AT1583</f>
        <v>Ja</v>
      </c>
      <c r="M1587" s="161" t="str">
        <f>'SlNr für Antrag §24a'!AV1583</f>
        <v>-</v>
      </c>
      <c r="N1587" s="157" t="str">
        <f>IF('SlNr für Antrag §24a'!AU1583&gt;0,"Wird auto. genehmigt!","")</f>
        <v/>
      </c>
      <c r="P1587" s="96" t="str">
        <f>'SlNr für Antrag §24a'!AP1583</f>
        <v/>
      </c>
      <c r="R1587" s="143"/>
      <c r="S1587" s="143"/>
      <c r="T1587" s="143"/>
      <c r="U1587" s="143"/>
      <c r="V1587" s="143"/>
      <c r="W1587" s="143"/>
      <c r="X1587" s="143"/>
      <c r="Y1587" s="143"/>
      <c r="Z1587" s="143"/>
      <c r="AA1587" s="143"/>
    </row>
    <row r="1588" spans="1:27" ht="45.6" x14ac:dyDescent="0.25">
      <c r="A1588" s="70">
        <f>'SlNr für Antrag §24a'!B1584</f>
        <v>95404</v>
      </c>
      <c r="B1588" s="70" t="str">
        <f>'SlNr für Antrag §24a'!C1584</f>
        <v/>
      </c>
      <c r="C1588" s="70" t="str">
        <f>IF('SlNr für Antrag §24a'!D1584&lt;&gt;"",'SlNr für Antrag §24a'!D1584,"")</f>
        <v/>
      </c>
      <c r="D1588" s="70" t="str">
        <f>'SlNr für Antrag §24a'!H1584</f>
        <v>Rückstände aus der rauchgasseitigen Kesselreinigung, ohne gefahrenrelevante Eigenschaften</v>
      </c>
      <c r="E1588" s="70" t="str">
        <f>'SlNr für Antrag §24a'!I1584</f>
        <v xml:space="preserve"> </v>
      </c>
      <c r="F1588" s="69" t="str">
        <f>IF(AND('SlNr für Antrag §24a'!S1584="x",'SlNr für Antrag §24a'!T1584="x"),'SlNr für Antrag §24a'!U1584,IF('SlNr für Antrag §24a'!S1584="x","--",IF('SlNr für Antrag §24a'!T1584="x",'SlNr für Antrag §24a'!U1584,"**")))</f>
        <v>--</v>
      </c>
      <c r="G1588" s="69" t="str">
        <f>(IF('SlNr für Antrag §24a'!AL1584&lt;&gt;"",'SlNr für Antrag §24a'!AL1584&amp;K1588,IF(K1588&lt;&gt;"",K1588,IF('SlNr für Antrag §24a'!V1584="X","?","**"))))</f>
        <v>**</v>
      </c>
      <c r="H1588" s="131"/>
      <c r="I1588" s="124"/>
      <c r="J1588" s="118">
        <f>'SlNr für Antrag §24a'!AM1584</f>
        <v>0</v>
      </c>
      <c r="K1588" s="121"/>
      <c r="L1588" s="121" t="str">
        <f>'SlNr für Antrag §24a'!AT1584</f>
        <v>Nein</v>
      </c>
      <c r="M1588" s="161" t="str">
        <f>'SlNr für Antrag §24a'!AV1584</f>
        <v>-</v>
      </c>
      <c r="N1588" s="157" t="str">
        <f>IF('SlNr für Antrag §24a'!AU1584&gt;0,"Wird auto. genehmigt!","")</f>
        <v/>
      </c>
      <c r="P1588" s="96" t="str">
        <f>'SlNr für Antrag §24a'!AP1584</f>
        <v>X</v>
      </c>
      <c r="R1588" s="143"/>
      <c r="S1588" s="143"/>
      <c r="T1588" s="143"/>
      <c r="U1588" s="143"/>
      <c r="V1588" s="143"/>
      <c r="W1588" s="143"/>
      <c r="X1588" s="143"/>
      <c r="Y1588" s="143"/>
      <c r="Z1588" s="143"/>
      <c r="AA1588" s="143"/>
    </row>
    <row r="1589" spans="1:27" ht="45.6" x14ac:dyDescent="0.25">
      <c r="A1589" s="70">
        <f>'SlNr für Antrag §24a'!B1585</f>
        <v>95404</v>
      </c>
      <c r="B1589" s="70" t="str">
        <f>'SlNr für Antrag §24a'!C1585</f>
        <v>91</v>
      </c>
      <c r="C1589" s="70" t="str">
        <f>IF('SlNr für Antrag §24a'!D1585&lt;&gt;"",'SlNr für Antrag §24a'!D1585,"")</f>
        <v/>
      </c>
      <c r="D1589" s="70" t="str">
        <f>'SlNr für Antrag §24a'!H1585</f>
        <v>Rückstände aus der rauchgasseitigen Kesselreinigung, ohne gefahrenrelevante Eigenschaften</v>
      </c>
      <c r="E1589" s="70" t="str">
        <f>'SlNr für Antrag §24a'!I1585</f>
        <v>verfestigt, immobilisiert oder stabilisiert</v>
      </c>
      <c r="F1589" s="69" t="str">
        <f>IF(AND('SlNr für Antrag §24a'!S1585="x",'SlNr für Antrag §24a'!T1585="x"),'SlNr für Antrag §24a'!U1585,IF('SlNr für Antrag §24a'!S1585="x","--",IF('SlNr für Antrag §24a'!T1585="x",'SlNr für Antrag §24a'!U1585,"**")))</f>
        <v>**</v>
      </c>
      <c r="G1589" s="69" t="str">
        <f>(IF('SlNr für Antrag §24a'!AL1585&lt;&gt;"",'SlNr für Antrag §24a'!AL1585&amp;K1589,IF(K1589&lt;&gt;"",K1589,IF('SlNr für Antrag §24a'!V1585="X","?","**"))))</f>
        <v>**</v>
      </c>
      <c r="H1589" s="131"/>
      <c r="I1589" s="124"/>
      <c r="J1589" s="118">
        <f>'SlNr für Antrag §24a'!AM1585</f>
        <v>0</v>
      </c>
      <c r="K1589" s="121"/>
      <c r="L1589" s="121" t="str">
        <f>'SlNr für Antrag §24a'!AT1585</f>
        <v>Ja</v>
      </c>
      <c r="M1589" s="161" t="str">
        <f>'SlNr für Antrag §24a'!AV1585</f>
        <v>-</v>
      </c>
      <c r="N1589" s="157" t="str">
        <f>IF('SlNr für Antrag §24a'!AU1585&gt;0,"Wird auto. genehmigt!","")</f>
        <v/>
      </c>
      <c r="P1589" s="96" t="str">
        <f>'SlNr für Antrag §24a'!AP1585</f>
        <v/>
      </c>
      <c r="R1589" s="143"/>
      <c r="S1589" s="143"/>
      <c r="T1589" s="143"/>
      <c r="U1589" s="143"/>
      <c r="V1589" s="143"/>
      <c r="W1589" s="143"/>
      <c r="X1589" s="143"/>
      <c r="Y1589" s="143"/>
      <c r="Z1589" s="143"/>
      <c r="AA1589" s="143"/>
    </row>
    <row r="1590" spans="1:27" ht="91.2" x14ac:dyDescent="0.25">
      <c r="A1590" s="70">
        <f>'SlNr für Antrag §24a'!B1586</f>
        <v>97101</v>
      </c>
      <c r="B1590" s="70" t="str">
        <f>'SlNr für Antrag §24a'!C1586</f>
        <v/>
      </c>
      <c r="C1590" s="70" t="str">
        <f>IF('SlNr für Antrag §24a'!D1586&lt;&gt;"",'SlNr für Antrag §24a'!D1586,"")</f>
        <v>gn</v>
      </c>
      <c r="D1590" s="70" t="str">
        <f>'SlNr für Antrag §24a'!H1586</f>
        <v>Abfälle, die innerhalb und außerhalb des medizinischen Bereiches eine Gefahr darstellen können, zB mit gefährlichen Erregern behafteter Abfall gemäß ÖNORM S 2104 „Abfälle aus dem medizinischen Bereich“, ausgegeben am 1. April 2020</v>
      </c>
      <c r="E1590" s="70" t="str">
        <f>'SlNr für Antrag §24a'!I1586</f>
        <v xml:space="preserve"> </v>
      </c>
      <c r="F1590" s="69" t="str">
        <f>IF(AND('SlNr für Antrag §24a'!S1586="x",'SlNr für Antrag §24a'!T1586="x"),'SlNr für Antrag §24a'!U1586,IF('SlNr für Antrag §24a'!S1586="x","--",IF('SlNr für Antrag §24a'!T1586="x",'SlNr für Antrag §24a'!U1586,"**")))</f>
        <v>**</v>
      </c>
      <c r="G1590" s="69" t="str">
        <f>(IF('SlNr für Antrag §24a'!AL1586&lt;&gt;"",'SlNr für Antrag §24a'!AL1586&amp;K1590,IF(K1590&lt;&gt;"",K1590,IF('SlNr für Antrag §24a'!V1586="X","?","**"))))</f>
        <v>**</v>
      </c>
      <c r="H1590" s="131"/>
      <c r="I1590" s="124"/>
      <c r="J1590" s="118">
        <f>'SlNr für Antrag §24a'!AM1586</f>
        <v>0</v>
      </c>
      <c r="K1590" s="121"/>
      <c r="L1590" s="121" t="str">
        <f>'SlNr für Antrag §24a'!AT1586</f>
        <v>Ja</v>
      </c>
      <c r="M1590" s="161" t="str">
        <f>'SlNr für Antrag §24a'!AV1586</f>
        <v>-</v>
      </c>
      <c r="N1590" s="157" t="str">
        <f>IF('SlNr für Antrag §24a'!AU1586&gt;0,"Wird auto. genehmigt!","")</f>
        <v/>
      </c>
      <c r="P1590" s="96" t="str">
        <f>'SlNr für Antrag §24a'!AP1586</f>
        <v/>
      </c>
      <c r="R1590" s="143"/>
      <c r="S1590" s="143"/>
      <c r="T1590" s="143"/>
      <c r="U1590" s="143"/>
      <c r="V1590" s="143"/>
      <c r="W1590" s="143"/>
      <c r="X1590" s="143"/>
      <c r="Y1590" s="143"/>
      <c r="Z1590" s="143"/>
      <c r="AA1590" s="143"/>
    </row>
    <row r="1591" spans="1:27" ht="22.8" x14ac:dyDescent="0.25">
      <c r="A1591" s="70">
        <f>'SlNr für Antrag §24a'!B1587</f>
        <v>97102</v>
      </c>
      <c r="B1591" s="70" t="str">
        <f>'SlNr für Antrag §24a'!C1587</f>
        <v/>
      </c>
      <c r="C1591" s="70" t="str">
        <f>IF('SlNr für Antrag §24a'!D1587&lt;&gt;"",'SlNr für Antrag §24a'!D1587,"")</f>
        <v/>
      </c>
      <c r="D1591" s="70" t="str">
        <f>'SlNr für Antrag §24a'!H1587</f>
        <v>desinfizierte Abfälle, außer gefährliche Abfälle</v>
      </c>
      <c r="E1591" s="70" t="str">
        <f>'SlNr für Antrag §24a'!I1587</f>
        <v xml:space="preserve"> </v>
      </c>
      <c r="F1591" s="69" t="str">
        <f>IF(AND('SlNr für Antrag §24a'!S1587="x",'SlNr für Antrag §24a'!T1587="x"),'SlNr für Antrag §24a'!U1587,IF('SlNr für Antrag §24a'!S1587="x","--",IF('SlNr für Antrag §24a'!T1587="x",'SlNr für Antrag §24a'!U1587,"**")))</f>
        <v>**</v>
      </c>
      <c r="G1591" s="69" t="str">
        <f>(IF('SlNr für Antrag §24a'!AL1587&lt;&gt;"",'SlNr für Antrag §24a'!AL1587&amp;K1591,IF(K1591&lt;&gt;"",K1591,IF('SlNr für Antrag §24a'!V1587="X","?","**"))))</f>
        <v>**</v>
      </c>
      <c r="H1591" s="131"/>
      <c r="I1591" s="124"/>
      <c r="J1591" s="118">
        <f>'SlNr für Antrag §24a'!AM1587</f>
        <v>0</v>
      </c>
      <c r="K1591" s="121"/>
      <c r="L1591" s="121" t="str">
        <f>'SlNr für Antrag §24a'!AT1587</f>
        <v>Ja</v>
      </c>
      <c r="M1591" s="161" t="str">
        <f>'SlNr für Antrag §24a'!AV1587</f>
        <v>-</v>
      </c>
      <c r="N1591" s="157" t="str">
        <f>IF('SlNr für Antrag §24a'!AU1587&gt;0,"Wird auto. genehmigt!","")</f>
        <v/>
      </c>
      <c r="P1591" s="96" t="str">
        <f>'SlNr für Antrag §24a'!AP1587</f>
        <v/>
      </c>
      <c r="R1591" s="143"/>
      <c r="S1591" s="143"/>
      <c r="T1591" s="143"/>
      <c r="U1591" s="143"/>
      <c r="V1591" s="143"/>
      <c r="W1591" s="143"/>
      <c r="X1591" s="143"/>
      <c r="Y1591" s="143"/>
      <c r="Z1591" s="143"/>
      <c r="AA1591" s="143"/>
    </row>
    <row r="1592" spans="1:27" ht="22.8" x14ac:dyDescent="0.25">
      <c r="A1592" s="70">
        <f>'SlNr für Antrag §24a'!B1588</f>
        <v>97102</v>
      </c>
      <c r="B1592" s="70" t="str">
        <f>'SlNr für Antrag §24a'!C1588</f>
        <v>77</v>
      </c>
      <c r="C1592" s="70" t="str">
        <f>IF('SlNr für Antrag §24a'!D1588&lt;&gt;"",'SlNr für Antrag §24a'!D1588,"")</f>
        <v>g</v>
      </c>
      <c r="D1592" s="70" t="str">
        <f>'SlNr für Antrag §24a'!H1588</f>
        <v>desinfizierte Abfälle, außer gefährliche Abfälle</v>
      </c>
      <c r="E1592" s="70" t="str">
        <f>'SlNr für Antrag §24a'!I1588</f>
        <v>gefährlich kontaminiert</v>
      </c>
      <c r="F1592" s="69" t="str">
        <f>IF(AND('SlNr für Antrag §24a'!S1588="x",'SlNr für Antrag §24a'!T1588="x"),'SlNr für Antrag §24a'!U1588,IF('SlNr für Antrag §24a'!S1588="x","--",IF('SlNr für Antrag §24a'!T1588="x",'SlNr für Antrag §24a'!U1588,"**")))</f>
        <v>**</v>
      </c>
      <c r="G1592" s="69" t="str">
        <f>(IF('SlNr für Antrag §24a'!AL1588&lt;&gt;"",'SlNr für Antrag §24a'!AL1588&amp;K1592,IF(K1592&lt;&gt;"",K1592,IF('SlNr für Antrag §24a'!V1588="X","?","**"))))</f>
        <v>**</v>
      </c>
      <c r="H1592" s="131"/>
      <c r="I1592" s="124"/>
      <c r="J1592" s="118">
        <f>'SlNr für Antrag §24a'!AM1588</f>
        <v>0</v>
      </c>
      <c r="K1592" s="121"/>
      <c r="L1592" s="121" t="str">
        <f>'SlNr für Antrag §24a'!AT1588</f>
        <v>Ja</v>
      </c>
      <c r="M1592" s="161" t="str">
        <f>'SlNr für Antrag §24a'!AV1588</f>
        <v>-</v>
      </c>
      <c r="N1592" s="157" t="str">
        <f>IF('SlNr für Antrag §24a'!AU1588&gt;0,"Wird auto. genehmigt!","")</f>
        <v/>
      </c>
      <c r="P1592" s="96" t="str">
        <f>'SlNr für Antrag §24a'!AP1588</f>
        <v/>
      </c>
      <c r="R1592" s="143"/>
      <c r="S1592" s="143"/>
      <c r="T1592" s="143"/>
      <c r="U1592" s="143"/>
      <c r="V1592" s="143"/>
      <c r="W1592" s="143"/>
      <c r="X1592" s="143"/>
      <c r="Y1592" s="143"/>
      <c r="Z1592" s="143"/>
      <c r="AA1592" s="143"/>
    </row>
    <row r="1593" spans="1:27" x14ac:dyDescent="0.25">
      <c r="A1593" s="70">
        <f>'SlNr für Antrag §24a'!B1589</f>
        <v>97103</v>
      </c>
      <c r="B1593" s="70" t="str">
        <f>'SlNr für Antrag §24a'!C1589</f>
        <v/>
      </c>
      <c r="C1593" s="70" t="str">
        <f>IF('SlNr für Antrag §24a'!D1589&lt;&gt;"",'SlNr für Antrag §24a'!D1589,"")</f>
        <v/>
      </c>
      <c r="D1593" s="70" t="str">
        <f>'SlNr für Antrag §24a'!H1589</f>
        <v>Körperteile und Organabfälle</v>
      </c>
      <c r="E1593" s="70" t="str">
        <f>'SlNr für Antrag §24a'!I1589</f>
        <v xml:space="preserve"> </v>
      </c>
      <c r="F1593" s="69" t="str">
        <f>IF(AND('SlNr für Antrag §24a'!S1589="x",'SlNr für Antrag §24a'!T1589="x"),'SlNr für Antrag §24a'!U1589,IF('SlNr für Antrag §24a'!S1589="x","--",IF('SlNr für Antrag §24a'!T1589="x",'SlNr für Antrag §24a'!U1589,"**")))</f>
        <v>**</v>
      </c>
      <c r="G1593" s="69" t="str">
        <f>(IF('SlNr für Antrag §24a'!AL1589&lt;&gt;"",'SlNr für Antrag §24a'!AL1589&amp;K1593,IF(K1593&lt;&gt;"",K1593,IF('SlNr für Antrag §24a'!V1589="X","?","**"))))</f>
        <v>**</v>
      </c>
      <c r="H1593" s="131"/>
      <c r="I1593" s="124"/>
      <c r="J1593" s="118">
        <f>'SlNr für Antrag §24a'!AM1589</f>
        <v>0</v>
      </c>
      <c r="K1593" s="121"/>
      <c r="L1593" s="121" t="str">
        <f>'SlNr für Antrag §24a'!AT1589</f>
        <v>Ja</v>
      </c>
      <c r="M1593" s="161" t="str">
        <f>'SlNr für Antrag §24a'!AV1589</f>
        <v>-</v>
      </c>
      <c r="N1593" s="157" t="str">
        <f>IF('SlNr für Antrag §24a'!AU1589&gt;0,"Wird auto. genehmigt!","")</f>
        <v/>
      </c>
      <c r="P1593" s="96" t="str">
        <f>'SlNr für Antrag §24a'!AP1589</f>
        <v/>
      </c>
      <c r="R1593" s="143"/>
      <c r="S1593" s="143"/>
      <c r="T1593" s="143"/>
      <c r="U1593" s="143"/>
      <c r="V1593" s="143"/>
      <c r="W1593" s="143"/>
      <c r="X1593" s="143"/>
      <c r="Y1593" s="143"/>
      <c r="Z1593" s="143"/>
      <c r="AA1593" s="143"/>
    </row>
    <row r="1594" spans="1:27" x14ac:dyDescent="0.25">
      <c r="A1594" s="70">
        <f>'SlNr für Antrag §24a'!B1590</f>
        <v>97103</v>
      </c>
      <c r="B1594" s="70" t="str">
        <f>'SlNr für Antrag §24a'!C1590</f>
        <v>77</v>
      </c>
      <c r="C1594" s="70" t="str">
        <f>IF('SlNr für Antrag §24a'!D1590&lt;&gt;"",'SlNr für Antrag §24a'!D1590,"")</f>
        <v>g</v>
      </c>
      <c r="D1594" s="70" t="str">
        <f>'SlNr für Antrag §24a'!H1590</f>
        <v>Körperteile und Organabfälle</v>
      </c>
      <c r="E1594" s="70" t="str">
        <f>'SlNr für Antrag §24a'!I1590</f>
        <v>gefährlich kontaminiert</v>
      </c>
      <c r="F1594" s="69" t="str">
        <f>IF(AND('SlNr für Antrag §24a'!S1590="x",'SlNr für Antrag §24a'!T1590="x"),'SlNr für Antrag §24a'!U1590,IF('SlNr für Antrag §24a'!S1590="x","--",IF('SlNr für Antrag §24a'!T1590="x",'SlNr für Antrag §24a'!U1590,"**")))</f>
        <v>**</v>
      </c>
      <c r="G1594" s="69" t="str">
        <f>(IF('SlNr für Antrag §24a'!AL1590&lt;&gt;"",'SlNr für Antrag §24a'!AL1590&amp;K1594,IF(K1594&lt;&gt;"",K1594,IF('SlNr für Antrag §24a'!V1590="X","?","**"))))</f>
        <v>**</v>
      </c>
      <c r="H1594" s="131"/>
      <c r="I1594" s="124"/>
      <c r="J1594" s="118">
        <f>'SlNr für Antrag §24a'!AM1590</f>
        <v>0</v>
      </c>
      <c r="K1594" s="121"/>
      <c r="L1594" s="121" t="str">
        <f>'SlNr für Antrag §24a'!AT1590</f>
        <v>Ja</v>
      </c>
      <c r="M1594" s="161" t="str">
        <f>'SlNr für Antrag §24a'!AV1590</f>
        <v>-</v>
      </c>
      <c r="N1594" s="157" t="str">
        <f>IF('SlNr für Antrag §24a'!AU1590&gt;0,"Wird auto. genehmigt!","")</f>
        <v/>
      </c>
      <c r="P1594" s="96" t="str">
        <f>'SlNr für Antrag §24a'!AP1590</f>
        <v/>
      </c>
      <c r="R1594" s="143"/>
      <c r="S1594" s="143"/>
      <c r="T1594" s="143"/>
      <c r="U1594" s="143"/>
      <c r="V1594" s="143"/>
      <c r="W1594" s="143"/>
      <c r="X1594" s="143"/>
      <c r="Y1594" s="143"/>
      <c r="Z1594" s="143"/>
      <c r="AA1594" s="143"/>
    </row>
    <row r="1595" spans="1:27" ht="57" x14ac:dyDescent="0.25">
      <c r="A1595" s="70">
        <f>'SlNr für Antrag §24a'!B1591</f>
        <v>97104</v>
      </c>
      <c r="B1595" s="70" t="str">
        <f>'SlNr für Antrag §24a'!C1591</f>
        <v/>
      </c>
      <c r="C1595" s="70" t="str">
        <f>IF('SlNr für Antrag §24a'!D1591&lt;&gt;"",'SlNr für Antrag §24a'!D1591,"")</f>
        <v/>
      </c>
      <c r="D1595" s="70" t="str">
        <f>'SlNr für Antrag §24a'!H1591</f>
        <v>Abfälle, die nur innerhalb des medizinischen Bereiches eine Infektions- oder Verletzungsgefahr darstellen können, gemäß ÖNORM S 2104</v>
      </c>
      <c r="E1595" s="70" t="str">
        <f>'SlNr für Antrag §24a'!I1591</f>
        <v xml:space="preserve"> </v>
      </c>
      <c r="F1595" s="69" t="str">
        <f>IF(AND('SlNr für Antrag §24a'!S1591="x",'SlNr für Antrag §24a'!T1591="x"),'SlNr für Antrag §24a'!U1591,IF('SlNr für Antrag §24a'!S1591="x","--",IF('SlNr für Antrag §24a'!T1591="x",'SlNr für Antrag §24a'!U1591,"**")))</f>
        <v>**</v>
      </c>
      <c r="G1595" s="69" t="str">
        <f>(IF('SlNr für Antrag §24a'!AL1591&lt;&gt;"",'SlNr für Antrag §24a'!AL1591&amp;K1595,IF(K1595&lt;&gt;"",K1595,IF('SlNr für Antrag §24a'!V1591="X","?","**"))))</f>
        <v>**</v>
      </c>
      <c r="H1595" s="131"/>
      <c r="I1595" s="124"/>
      <c r="J1595" s="118">
        <f>'SlNr für Antrag §24a'!AM1591</f>
        <v>0</v>
      </c>
      <c r="K1595" s="121"/>
      <c r="L1595" s="121" t="str">
        <f>'SlNr für Antrag §24a'!AT1591</f>
        <v>Ja</v>
      </c>
      <c r="M1595" s="161" t="str">
        <f>'SlNr für Antrag §24a'!AV1591</f>
        <v>-</v>
      </c>
      <c r="N1595" s="157" t="str">
        <f>IF('SlNr für Antrag §24a'!AU1591&gt;0,"Wird auto. genehmigt!","")</f>
        <v/>
      </c>
      <c r="P1595" s="96" t="str">
        <f>'SlNr für Antrag §24a'!AP1591</f>
        <v/>
      </c>
      <c r="R1595" s="143"/>
      <c r="S1595" s="143"/>
      <c r="T1595" s="143"/>
      <c r="U1595" s="143"/>
      <c r="V1595" s="143"/>
      <c r="W1595" s="143"/>
      <c r="X1595" s="143"/>
      <c r="Y1595" s="143"/>
      <c r="Z1595" s="143"/>
      <c r="AA1595" s="143"/>
    </row>
    <row r="1596" spans="1:27" ht="57" x14ac:dyDescent="0.25">
      <c r="A1596" s="70">
        <f>'SlNr für Antrag §24a'!B1592</f>
        <v>97104</v>
      </c>
      <c r="B1596" s="70" t="str">
        <f>'SlNr für Antrag §24a'!C1592</f>
        <v>77</v>
      </c>
      <c r="C1596" s="70" t="str">
        <f>IF('SlNr für Antrag §24a'!D1592&lt;&gt;"",'SlNr für Antrag §24a'!D1592,"")</f>
        <v>g</v>
      </c>
      <c r="D1596" s="70" t="str">
        <f>'SlNr für Antrag §24a'!H1592</f>
        <v>Abfälle, die nur innerhalb des medizinischen Bereiches eine Infektions- oder Verletzungsgefahr darstellen können, gemäß ÖNORM S 2104</v>
      </c>
      <c r="E1596" s="70" t="str">
        <f>'SlNr für Antrag §24a'!I1592</f>
        <v>gefährlich kontaminiert</v>
      </c>
      <c r="F1596" s="69" t="str">
        <f>IF(AND('SlNr für Antrag §24a'!S1592="x",'SlNr für Antrag §24a'!T1592="x"),'SlNr für Antrag §24a'!U1592,IF('SlNr für Antrag §24a'!S1592="x","--",IF('SlNr für Antrag §24a'!T1592="x",'SlNr für Antrag §24a'!U1592,"**")))</f>
        <v>**</v>
      </c>
      <c r="G1596" s="69" t="str">
        <f>(IF('SlNr für Antrag §24a'!AL1592&lt;&gt;"",'SlNr für Antrag §24a'!AL1592&amp;K1596,IF(K1596&lt;&gt;"",K1596,IF('SlNr für Antrag §24a'!V1592="X","?","**"))))</f>
        <v>**</v>
      </c>
      <c r="H1596" s="131"/>
      <c r="I1596" s="124"/>
      <c r="J1596" s="118">
        <f>'SlNr für Antrag §24a'!AM1592</f>
        <v>0</v>
      </c>
      <c r="K1596" s="121"/>
      <c r="L1596" s="121" t="str">
        <f>'SlNr für Antrag §24a'!AT1592</f>
        <v>Ja</v>
      </c>
      <c r="M1596" s="161" t="str">
        <f>'SlNr für Antrag §24a'!AV1592</f>
        <v>-</v>
      </c>
      <c r="N1596" s="157" t="str">
        <f>IF('SlNr für Antrag §24a'!AU1592&gt;0,"Wird auto. genehmigt!","")</f>
        <v/>
      </c>
      <c r="P1596" s="96" t="str">
        <f>'SlNr für Antrag §24a'!AP1592</f>
        <v/>
      </c>
      <c r="R1596" s="143"/>
      <c r="S1596" s="143"/>
      <c r="T1596" s="143"/>
      <c r="U1596" s="143"/>
      <c r="V1596" s="143"/>
      <c r="W1596" s="143"/>
      <c r="X1596" s="143"/>
      <c r="Y1596" s="143"/>
      <c r="Z1596" s="143"/>
      <c r="AA1596" s="143"/>
    </row>
    <row r="1597" spans="1:27" ht="57" x14ac:dyDescent="0.25">
      <c r="A1597" s="70">
        <f>'SlNr für Antrag §24a'!B1593</f>
        <v>97105</v>
      </c>
      <c r="B1597" s="70" t="str">
        <f>'SlNr für Antrag §24a'!C1593</f>
        <v/>
      </c>
      <c r="C1597" s="70" t="str">
        <f>IF('SlNr für Antrag §24a'!D1593&lt;&gt;"",'SlNr für Antrag §24a'!D1593,"")</f>
        <v/>
      </c>
      <c r="D1597" s="70" t="str">
        <f>'SlNr für Antrag §24a'!H1593</f>
        <v>Kanülen und sonstige verletzungsgefährdende spitze oder scharfe Gegenstände, wie Lanzetten, Skalpelle u. dgl., gemäß ÖNORM S 2104</v>
      </c>
      <c r="E1597" s="70" t="str">
        <f>'SlNr für Antrag §24a'!I1593</f>
        <v xml:space="preserve"> </v>
      </c>
      <c r="F1597" s="69" t="str">
        <f>IF(AND('SlNr für Antrag §24a'!S1593="x",'SlNr für Antrag §24a'!T1593="x"),'SlNr für Antrag §24a'!U1593,IF('SlNr für Antrag §24a'!S1593="x","--",IF('SlNr für Antrag §24a'!T1593="x",'SlNr für Antrag §24a'!U1593,"**")))</f>
        <v>**</v>
      </c>
      <c r="G1597" s="69" t="str">
        <f>(IF('SlNr für Antrag §24a'!AL1593&lt;&gt;"",'SlNr für Antrag §24a'!AL1593&amp;K1597,IF(K1597&lt;&gt;"",K1597,IF('SlNr für Antrag §24a'!V1593="X","?","**"))))</f>
        <v>**</v>
      </c>
      <c r="H1597" s="131"/>
      <c r="I1597" s="124"/>
      <c r="J1597" s="118">
        <f>'SlNr für Antrag §24a'!AM1593</f>
        <v>0</v>
      </c>
      <c r="K1597" s="121"/>
      <c r="L1597" s="121" t="str">
        <f>'SlNr für Antrag §24a'!AT1593</f>
        <v>Ja</v>
      </c>
      <c r="M1597" s="161" t="str">
        <f>'SlNr für Antrag §24a'!AV1593</f>
        <v>-</v>
      </c>
      <c r="N1597" s="157" t="str">
        <f>IF('SlNr für Antrag §24a'!AU1593&gt;0,"Wird auto. genehmigt!","")</f>
        <v/>
      </c>
      <c r="P1597" s="96" t="str">
        <f>'SlNr für Antrag §24a'!AP1593</f>
        <v/>
      </c>
      <c r="R1597" s="143"/>
      <c r="S1597" s="143"/>
      <c r="T1597" s="143"/>
      <c r="U1597" s="143"/>
      <c r="V1597" s="143"/>
      <c r="W1597" s="143"/>
      <c r="X1597" s="143"/>
      <c r="Y1597" s="143"/>
      <c r="Z1597" s="143"/>
      <c r="AA1597" s="143"/>
    </row>
    <row r="1598" spans="1:27" ht="57" x14ac:dyDescent="0.25">
      <c r="A1598" s="70">
        <f>'SlNr für Antrag §24a'!B1594</f>
        <v>97105</v>
      </c>
      <c r="B1598" s="70" t="str">
        <f>'SlNr für Antrag §24a'!C1594</f>
        <v>77</v>
      </c>
      <c r="C1598" s="70" t="str">
        <f>IF('SlNr für Antrag §24a'!D1594&lt;&gt;"",'SlNr für Antrag §24a'!D1594,"")</f>
        <v>g</v>
      </c>
      <c r="D1598" s="70" t="str">
        <f>'SlNr für Antrag §24a'!H1594</f>
        <v>Kanülen und sonstige verletzungsgefährdende spitze oder scharfe Gegenstände, wie Lanzetten, Skalpelle u. dgl., gemäß ÖNORM S 2104</v>
      </c>
      <c r="E1598" s="70" t="str">
        <f>'SlNr für Antrag §24a'!I1594</f>
        <v>gefährlich kontaminiert</v>
      </c>
      <c r="F1598" s="69" t="str">
        <f>IF(AND('SlNr für Antrag §24a'!S1594="x",'SlNr für Antrag §24a'!T1594="x"),'SlNr für Antrag §24a'!U1594,IF('SlNr für Antrag §24a'!S1594="x","--",IF('SlNr für Antrag §24a'!T1594="x",'SlNr für Antrag §24a'!U1594,"**")))</f>
        <v>**</v>
      </c>
      <c r="G1598" s="69" t="str">
        <f>(IF('SlNr für Antrag §24a'!AL1594&lt;&gt;"",'SlNr für Antrag §24a'!AL1594&amp;K1598,IF(K1598&lt;&gt;"",K1598,IF('SlNr für Antrag §24a'!V1594="X","?","**"))))</f>
        <v>**</v>
      </c>
      <c r="H1598" s="131"/>
      <c r="I1598" s="124"/>
      <c r="J1598" s="118">
        <f>'SlNr für Antrag §24a'!AM1594</f>
        <v>0</v>
      </c>
      <c r="K1598" s="121"/>
      <c r="L1598" s="121" t="str">
        <f>'SlNr für Antrag §24a'!AT1594</f>
        <v>Ja</v>
      </c>
      <c r="M1598" s="161" t="str">
        <f>'SlNr für Antrag §24a'!AV1594</f>
        <v>-</v>
      </c>
      <c r="N1598" s="157" t="str">
        <f>IF('SlNr für Antrag §24a'!AU1594&gt;0,"Wird auto. genehmigt!","")</f>
        <v/>
      </c>
      <c r="P1598" s="96" t="str">
        <f>'SlNr für Antrag §24a'!AP1594</f>
        <v/>
      </c>
      <c r="R1598" s="143"/>
      <c r="S1598" s="143"/>
      <c r="T1598" s="143"/>
      <c r="U1598" s="143"/>
      <c r="V1598" s="143"/>
      <c r="W1598" s="143"/>
      <c r="X1598" s="143"/>
      <c r="Y1598" s="143"/>
      <c r="Z1598" s="143"/>
      <c r="AA1598" s="143"/>
    </row>
    <row r="1599" spans="1:27" x14ac:dyDescent="0.25">
      <c r="A1599" s="70">
        <f>'SlNr für Antrag §24a'!B1595</f>
        <v>99102</v>
      </c>
      <c r="B1599" s="70" t="str">
        <f>'SlNr für Antrag §24a'!C1595</f>
        <v/>
      </c>
      <c r="C1599" s="70" t="str">
        <f>IF('SlNr für Antrag §24a'!D1595&lt;&gt;"",'SlNr für Antrag §24a'!D1595,"")</f>
        <v/>
      </c>
      <c r="D1599" s="70" t="str">
        <f>'SlNr für Antrag §24a'!H1595</f>
        <v>Moorschlamm und Heilerde</v>
      </c>
      <c r="E1599" s="70" t="str">
        <f>'SlNr für Antrag §24a'!I1595</f>
        <v xml:space="preserve"> </v>
      </c>
      <c r="F1599" s="69" t="str">
        <f>IF(AND('SlNr für Antrag §24a'!S1595="x",'SlNr für Antrag §24a'!T1595="x"),'SlNr für Antrag §24a'!U1595,IF('SlNr für Antrag §24a'!S1595="x","--",IF('SlNr für Antrag §24a'!T1595="x",'SlNr für Antrag §24a'!U1595,"**")))</f>
        <v>--</v>
      </c>
      <c r="G1599" s="69" t="str">
        <f>(IF('SlNr für Antrag §24a'!AL1595&lt;&gt;"",'SlNr für Antrag §24a'!AL1595&amp;K1599,IF(K1599&lt;&gt;"",K1599,IF('SlNr für Antrag §24a'!V1595="X","?","**"))))</f>
        <v>**</v>
      </c>
      <c r="H1599" s="131"/>
      <c r="I1599" s="124"/>
      <c r="J1599" s="118">
        <f>'SlNr für Antrag §24a'!AM1595</f>
        <v>0</v>
      </c>
      <c r="K1599" s="121"/>
      <c r="L1599" s="121" t="str">
        <f>'SlNr für Antrag §24a'!AT1595</f>
        <v>Nein</v>
      </c>
      <c r="M1599" s="161" t="str">
        <f>'SlNr für Antrag §24a'!AV1595</f>
        <v>-</v>
      </c>
      <c r="N1599" s="157" t="str">
        <f>IF('SlNr für Antrag §24a'!AU1595&gt;0,"Wird auto. genehmigt!","")</f>
        <v/>
      </c>
      <c r="P1599" s="96" t="str">
        <f>'SlNr für Antrag §24a'!AP1595</f>
        <v>X</v>
      </c>
      <c r="R1599" s="143"/>
      <c r="S1599" s="143"/>
      <c r="T1599" s="143"/>
      <c r="U1599" s="143"/>
      <c r="V1599" s="143"/>
      <c r="W1599" s="143"/>
      <c r="X1599" s="143"/>
      <c r="Y1599" s="143"/>
      <c r="Z1599" s="143"/>
      <c r="AA1599" s="143"/>
    </row>
    <row r="1600" spans="1:27" x14ac:dyDescent="0.25">
      <c r="A1600" s="70">
        <f>'SlNr für Antrag §24a'!B1596</f>
        <v>99102</v>
      </c>
      <c r="B1600" s="70" t="str">
        <f>'SlNr für Antrag §24a'!C1596</f>
        <v>77</v>
      </c>
      <c r="C1600" s="70" t="str">
        <f>IF('SlNr für Antrag §24a'!D1596&lt;&gt;"",'SlNr für Antrag §24a'!D1596,"")</f>
        <v>g</v>
      </c>
      <c r="D1600" s="70" t="str">
        <f>'SlNr für Antrag §24a'!H1596</f>
        <v>Moorschlamm und Heilerde</v>
      </c>
      <c r="E1600" s="70" t="str">
        <f>'SlNr für Antrag §24a'!I1596</f>
        <v>gefährlich kontaminiert</v>
      </c>
      <c r="F1600" s="69" t="str">
        <f>IF(AND('SlNr für Antrag §24a'!S1596="x",'SlNr für Antrag §24a'!T1596="x"),'SlNr für Antrag §24a'!U1596,IF('SlNr für Antrag §24a'!S1596="x","--",IF('SlNr für Antrag §24a'!T1596="x",'SlNr für Antrag §24a'!U1596,"**")))</f>
        <v>**</v>
      </c>
      <c r="G1600" s="69" t="str">
        <f>(IF('SlNr für Antrag §24a'!AL1596&lt;&gt;"",'SlNr für Antrag §24a'!AL1596&amp;K1600,IF(K1600&lt;&gt;"",K1600,IF('SlNr für Antrag §24a'!V1596="X","?","**"))))</f>
        <v>**</v>
      </c>
      <c r="H1600" s="131"/>
      <c r="I1600" s="124"/>
      <c r="J1600" s="118">
        <f>'SlNr für Antrag §24a'!AM1596</f>
        <v>0</v>
      </c>
      <c r="K1600" s="121"/>
      <c r="L1600" s="121" t="str">
        <f>'SlNr für Antrag §24a'!AT1596</f>
        <v>Ja</v>
      </c>
      <c r="M1600" s="161" t="str">
        <f>'SlNr für Antrag §24a'!AV1596</f>
        <v>-</v>
      </c>
      <c r="N1600" s="157" t="str">
        <f>IF('SlNr für Antrag §24a'!AU1596&gt;0,"Wird auto. genehmigt!","")</f>
        <v/>
      </c>
      <c r="P1600" s="96" t="str">
        <f>'SlNr für Antrag §24a'!AP1596</f>
        <v/>
      </c>
      <c r="R1600" s="143"/>
      <c r="S1600" s="143"/>
      <c r="T1600" s="143"/>
      <c r="U1600" s="143"/>
      <c r="V1600" s="143"/>
      <c r="W1600" s="143"/>
      <c r="X1600" s="143"/>
      <c r="Y1600" s="143"/>
      <c r="Z1600" s="143"/>
      <c r="AA1600" s="143"/>
    </row>
    <row r="1602" spans="1:16" ht="14.4" x14ac:dyDescent="0.3">
      <c r="A1602" s="166"/>
      <c r="B1602" s="166"/>
      <c r="C1602" s="166"/>
      <c r="D1602" s="166"/>
      <c r="E1602" s="166"/>
      <c r="I1602" s="167"/>
      <c r="P1602"/>
    </row>
  </sheetData>
  <autoFilter ref="A5:AA1600" xr:uid="{00000000-0009-0000-0000-000004000000}"/>
  <mergeCells count="20">
    <mergeCell ref="Y2:AA4"/>
    <mergeCell ref="L4:L5"/>
    <mergeCell ref="M4:M5"/>
    <mergeCell ref="P4:P5"/>
    <mergeCell ref="J1:M1"/>
    <mergeCell ref="V1:AA1"/>
    <mergeCell ref="N4:N5"/>
    <mergeCell ref="K4:K5"/>
    <mergeCell ref="J4:J5"/>
    <mergeCell ref="R2:S4"/>
    <mergeCell ref="T2:U4"/>
    <mergeCell ref="V2:X4"/>
    <mergeCell ref="A1:G1"/>
    <mergeCell ref="A4:A5"/>
    <mergeCell ref="F3:G3"/>
    <mergeCell ref="F4:G4"/>
    <mergeCell ref="E4:E5"/>
    <mergeCell ref="D4:D5"/>
    <mergeCell ref="C4:C5"/>
    <mergeCell ref="B4:B5"/>
  </mergeCells>
  <conditionalFormatting sqref="R6:S1600 V6:X1600">
    <cfRule type="expression" dxfId="5" priority="6">
      <formula>$F6="**"</formula>
    </cfRule>
  </conditionalFormatting>
  <conditionalFormatting sqref="R6:S1600">
    <cfRule type="expression" dxfId="4" priority="1">
      <formula>$F6="--"</formula>
    </cfRule>
  </conditionalFormatting>
  <conditionalFormatting sqref="R6:AA1600">
    <cfRule type="expression" dxfId="3" priority="2">
      <formula>$N6="Wird auto. Genehmigt!"</formula>
    </cfRule>
  </conditionalFormatting>
  <conditionalFormatting sqref="T6:U1600 Y6:AA1600">
    <cfRule type="expression" dxfId="2" priority="5">
      <formula>$G6="**"</formula>
    </cfRule>
  </conditionalFormatting>
  <conditionalFormatting sqref="V6:X1600">
    <cfRule type="expression" dxfId="1" priority="4">
      <formula>$S6="ja"</formula>
    </cfRule>
  </conditionalFormatting>
  <conditionalFormatting sqref="Y6:AA1600">
    <cfRule type="expression" dxfId="0" priority="3">
      <formula>$U6="ja"</formula>
    </cfRule>
  </conditionalFormatting>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Auswahl!$C$1:$C$3</xm:f>
          </x14:formula1>
          <xm:sqref>S6:S1600 U6:U1600 X6:X1600 AA6:AA1600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600"/>
  <sheetViews>
    <sheetView zoomScaleNormal="100" workbookViewId="0">
      <pane xSplit="7" ySplit="7" topLeftCell="H8" activePane="bottomRight" state="frozen"/>
      <selection pane="topRight" activeCell="H1" sqref="H1"/>
      <selection pane="bottomLeft" activeCell="A8" sqref="A8"/>
      <selection pane="bottomRight" activeCell="N1" sqref="N1:N1048576"/>
    </sheetView>
  </sheetViews>
  <sheetFormatPr baseColWidth="10" defaultRowHeight="13.2" x14ac:dyDescent="0.25"/>
  <cols>
    <col min="1" max="1" width="6.6640625" customWidth="1"/>
    <col min="2" max="2" width="3.6640625" customWidth="1"/>
    <col min="3" max="3" width="3.44140625" customWidth="1"/>
    <col min="4" max="4" width="27.109375" customWidth="1"/>
    <col min="5" max="5" width="24.44140625" customWidth="1"/>
    <col min="6" max="6" width="10.33203125" customWidth="1"/>
    <col min="7" max="8" width="10.44140625" customWidth="1"/>
    <col min="9" max="9" width="7.109375" style="115" customWidth="1"/>
    <col min="10" max="10" width="26.6640625" hidden="1" customWidth="1"/>
    <col min="11" max="11" width="15.33203125" hidden="1" customWidth="1"/>
    <col min="12" max="12" width="25" style="159" customWidth="1"/>
    <col min="13" max="13" width="37.44140625" customWidth="1"/>
    <col min="14" max="14" width="14.109375" style="95" bestFit="1" customWidth="1"/>
  </cols>
  <sheetData>
    <row r="1" spans="1:14" ht="108" customHeight="1" x14ac:dyDescent="0.25">
      <c r="A1" s="184" t="s">
        <v>3577</v>
      </c>
      <c r="B1" s="185"/>
      <c r="C1" s="185"/>
      <c r="D1" s="185"/>
      <c r="E1" s="185"/>
      <c r="F1" s="185"/>
      <c r="G1" s="186"/>
      <c r="H1" s="130"/>
      <c r="I1" s="114"/>
      <c r="N1" s="146"/>
    </row>
    <row r="3" spans="1:14" x14ac:dyDescent="0.25">
      <c r="A3" s="69" t="s">
        <v>3544</v>
      </c>
      <c r="B3" s="69" t="s">
        <v>3545</v>
      </c>
      <c r="C3" s="69" t="s">
        <v>3546</v>
      </c>
      <c r="D3" s="69" t="s">
        <v>3547</v>
      </c>
      <c r="E3" s="69" t="s">
        <v>3548</v>
      </c>
      <c r="F3" s="188" t="s">
        <v>3549</v>
      </c>
      <c r="G3" s="188"/>
      <c r="H3" s="131"/>
      <c r="I3" s="116"/>
      <c r="L3" s="160"/>
      <c r="M3" s="145"/>
      <c r="N3" s="154"/>
    </row>
    <row r="4" spans="1:14" ht="12.75" customHeight="1" x14ac:dyDescent="0.3">
      <c r="A4" s="187" t="s">
        <v>3550</v>
      </c>
      <c r="B4" s="187" t="s">
        <v>3543</v>
      </c>
      <c r="C4" s="187" t="s">
        <v>3551</v>
      </c>
      <c r="D4" s="187" t="s">
        <v>1</v>
      </c>
      <c r="E4" s="187" t="s">
        <v>3552</v>
      </c>
      <c r="F4" s="187" t="s">
        <v>3553</v>
      </c>
      <c r="G4" s="187"/>
      <c r="H4" s="132"/>
      <c r="I4" s="117"/>
      <c r="J4" s="206" t="s">
        <v>3574</v>
      </c>
      <c r="K4" s="202" t="s">
        <v>3604</v>
      </c>
      <c r="L4" s="204" t="s">
        <v>3619</v>
      </c>
      <c r="M4" s="153" t="s">
        <v>3622</v>
      </c>
      <c r="N4" s="205" t="s">
        <v>3581</v>
      </c>
    </row>
    <row r="5" spans="1:14" ht="14.4" x14ac:dyDescent="0.3">
      <c r="A5" s="187"/>
      <c r="B5" s="187"/>
      <c r="C5" s="187"/>
      <c r="D5" s="187"/>
      <c r="E5" s="187"/>
      <c r="F5" s="128" t="s">
        <v>3575</v>
      </c>
      <c r="G5" s="128" t="s">
        <v>3554</v>
      </c>
      <c r="H5" s="132"/>
      <c r="I5" s="117"/>
      <c r="J5" s="207"/>
      <c r="K5" s="203"/>
      <c r="L5" s="204"/>
      <c r="M5" s="153" t="s">
        <v>3621</v>
      </c>
      <c r="N5" s="205"/>
    </row>
    <row r="6" spans="1:14" x14ac:dyDescent="0.25">
      <c r="A6" s="70">
        <f>'SlNr für Antrag §24a'!B2</f>
        <v>11102</v>
      </c>
      <c r="B6" s="70" t="str">
        <f>'SlNr für Antrag §24a'!C2</f>
        <v/>
      </c>
      <c r="C6" s="70" t="str">
        <f>IF('SlNr für Antrag §24a'!D2&lt;&gt;"",'SlNr für Antrag §24a'!D2,"")</f>
        <v/>
      </c>
      <c r="D6" s="70" t="str">
        <f>'SlNr für Antrag §24a'!H2</f>
        <v>überlagerte Lebensmittel</v>
      </c>
      <c r="E6" s="70" t="str">
        <f>'SlNr für Antrag §24a'!I2</f>
        <v xml:space="preserve"> </v>
      </c>
      <c r="F6" s="69" t="str">
        <f>IF(Behörde!W6&gt;0,Behörde!W6,Behörde!F6)</f>
        <v>**</v>
      </c>
      <c r="G6" s="69" t="str">
        <f>IF(Behörde!Z6&gt;0,Behörde!Z6,Behörde!G6)</f>
        <v>**</v>
      </c>
      <c r="H6" s="131"/>
      <c r="I6" s="124"/>
      <c r="J6" s="118">
        <f>'SlNr für Antrag §24a'!AM2</f>
        <v>0</v>
      </c>
      <c r="K6" s="119"/>
      <c r="L6" s="158" t="str">
        <f>'SlNr für Antrag §24a'!AV2</f>
        <v>-</v>
      </c>
      <c r="M6" s="145" t="str">
        <f>IF(OR(Behörde!W6&gt;0,Behörde!Z6&gt;0),"Begründung in Bescheid eintragen!","")</f>
        <v/>
      </c>
      <c r="N6" s="151" t="str">
        <f>'SlNr für Antrag §24a'!AP2</f>
        <v/>
      </c>
    </row>
    <row r="7" spans="1:14" x14ac:dyDescent="0.25">
      <c r="A7" s="70">
        <f>'SlNr für Antrag §24a'!B3</f>
        <v>11102</v>
      </c>
      <c r="B7" s="70" t="str">
        <f>'SlNr für Antrag §24a'!C3</f>
        <v>77</v>
      </c>
      <c r="C7" s="70" t="str">
        <f>IF('SlNr für Antrag §24a'!D3&lt;&gt;"",'SlNr für Antrag §24a'!D3,"")</f>
        <v>g</v>
      </c>
      <c r="D7" s="70" t="str">
        <f>'SlNr für Antrag §24a'!H3</f>
        <v>überlagerte Lebensmittel</v>
      </c>
      <c r="E7" s="70" t="str">
        <f>'SlNr für Antrag §24a'!I3</f>
        <v>gefährlich kontaminiert</v>
      </c>
      <c r="F7" s="69" t="str">
        <f>IF(Behörde!W7&gt;0,Behörde!W7,Behörde!F7)</f>
        <v>**</v>
      </c>
      <c r="G7" s="69" t="str">
        <f>IF(Behörde!Z7&gt;0,Behörde!Z7,Behörde!G7)</f>
        <v>**</v>
      </c>
      <c r="H7" s="131"/>
      <c r="I7" s="124"/>
      <c r="J7" s="118">
        <f>'SlNr für Antrag §24a'!AM3</f>
        <v>0</v>
      </c>
      <c r="K7" s="120"/>
      <c r="L7" s="158" t="str">
        <f>'SlNr für Antrag §24a'!AV3</f>
        <v>-</v>
      </c>
      <c r="M7" s="145" t="str">
        <f>IF(OR(Behörde!W7&gt;0,Behörde!Z7&gt;0),"Begründung in Bescheid eintragen!","")</f>
        <v/>
      </c>
      <c r="N7" s="151" t="str">
        <f>'SlNr für Antrag §24a'!AP3</f>
        <v/>
      </c>
    </row>
    <row r="8" spans="1:14" x14ac:dyDescent="0.25">
      <c r="A8" s="70">
        <f>'SlNr für Antrag §24a'!B4</f>
        <v>11103</v>
      </c>
      <c r="B8" s="70" t="str">
        <f>'SlNr für Antrag §24a'!C4</f>
        <v/>
      </c>
      <c r="C8" s="70" t="str">
        <f>IF('SlNr für Antrag §24a'!D4&lt;&gt;"",'SlNr für Antrag §24a'!D4,"")</f>
        <v/>
      </c>
      <c r="D8" s="70" t="str">
        <f>'SlNr für Antrag §24a'!H4</f>
        <v>Spelze, Spelzen- und Getreidestaub</v>
      </c>
      <c r="E8" s="70" t="str">
        <f>'SlNr für Antrag §24a'!I4</f>
        <v xml:space="preserve"> </v>
      </c>
      <c r="F8" s="69" t="str">
        <f>IF(Behörde!W8&gt;0,Behörde!W8,Behörde!F8)</f>
        <v>--</v>
      </c>
      <c r="G8" s="69" t="str">
        <f>IF(Behörde!Z8&gt;0,Behörde!Z8,Behörde!G8)</f>
        <v>**</v>
      </c>
      <c r="H8" s="131"/>
      <c r="I8" s="124"/>
      <c r="J8" s="118">
        <f>'SlNr für Antrag §24a'!AM4</f>
        <v>0</v>
      </c>
      <c r="K8" s="119" t="s">
        <v>2514</v>
      </c>
      <c r="L8" s="158" t="str">
        <f>'SlNr für Antrag §24a'!AV4</f>
        <v>-</v>
      </c>
      <c r="M8" s="145" t="str">
        <f>IF(OR(Behörde!W8&gt;0,Behörde!Z8&gt;0),"Begründung in Bescheid eintragen!","")</f>
        <v/>
      </c>
      <c r="N8" s="151" t="str">
        <f>'SlNr für Antrag §24a'!AP4</f>
        <v>X</v>
      </c>
    </row>
    <row r="9" spans="1:14" x14ac:dyDescent="0.25">
      <c r="A9" s="70">
        <f>'SlNr für Antrag §24a'!B5</f>
        <v>11103</v>
      </c>
      <c r="B9" s="70">
        <f>'SlNr für Antrag §24a'!C5</f>
        <v>77</v>
      </c>
      <c r="C9" s="70" t="str">
        <f>IF('SlNr für Antrag §24a'!D5&lt;&gt;"",'SlNr für Antrag §24a'!D5,"")</f>
        <v>g</v>
      </c>
      <c r="D9" s="70" t="str">
        <f>'SlNr für Antrag §24a'!H5</f>
        <v>Spelze, Spelzen- und Getreidestaub</v>
      </c>
      <c r="E9" s="70" t="str">
        <f>'SlNr für Antrag §24a'!I5</f>
        <v>gefährlich kontaminiert</v>
      </c>
      <c r="F9" s="69" t="str">
        <f>IF(Behörde!W9&gt;0,Behörde!W9,Behörde!F9)</f>
        <v>**</v>
      </c>
      <c r="G9" s="69" t="str">
        <f>IF(Behörde!Z9&gt;0,Behörde!Z9,Behörde!G9)</f>
        <v>**</v>
      </c>
      <c r="H9" s="131"/>
      <c r="I9" s="124"/>
      <c r="J9" s="118">
        <f>'SlNr für Antrag §24a'!AM5</f>
        <v>0</v>
      </c>
      <c r="K9" s="121"/>
      <c r="L9" s="158" t="str">
        <f>'SlNr für Antrag §24a'!AV5</f>
        <v>-</v>
      </c>
      <c r="M9" s="145" t="str">
        <f>IF(OR(Behörde!W9&gt;0,Behörde!Z9&gt;0),"Begründung in Bescheid eintragen!","")</f>
        <v/>
      </c>
      <c r="N9" s="151" t="str">
        <f>'SlNr für Antrag §24a'!AP5</f>
        <v/>
      </c>
    </row>
    <row r="10" spans="1:14" s="2" customFormat="1" x14ac:dyDescent="0.25">
      <c r="A10" s="70">
        <f>'SlNr für Antrag §24a'!B6</f>
        <v>11104</v>
      </c>
      <c r="B10" s="70" t="str">
        <f>'SlNr für Antrag §24a'!C6</f>
        <v/>
      </c>
      <c r="C10" s="70" t="str">
        <f>IF('SlNr für Antrag §24a'!D6&lt;&gt;"",'SlNr für Antrag §24a'!D6,"")</f>
        <v/>
      </c>
      <c r="D10" s="70" t="str">
        <f>'SlNr für Antrag §24a'!H6</f>
        <v>Würzmittelrückstände</v>
      </c>
      <c r="E10" s="70" t="str">
        <f>'SlNr für Antrag §24a'!I6</f>
        <v xml:space="preserve"> </v>
      </c>
      <c r="F10" s="69" t="str">
        <f>IF(Behörde!W10&gt;0,Behörde!W10,Behörde!F10)</f>
        <v>--</v>
      </c>
      <c r="G10" s="69" t="str">
        <f>IF(Behörde!Z10&gt;0,Behörde!Z10,Behörde!G10)</f>
        <v>**</v>
      </c>
      <c r="H10" s="131"/>
      <c r="I10" s="124"/>
      <c r="J10" s="123">
        <f>'SlNr für Antrag §24a'!AM6</f>
        <v>0</v>
      </c>
      <c r="K10" s="119"/>
      <c r="L10" s="158" t="str">
        <f>'SlNr für Antrag §24a'!AV6</f>
        <v>-</v>
      </c>
      <c r="M10" s="145" t="str">
        <f>IF(OR(Behörde!W10&gt;0,Behörde!Z10&gt;0),"Begründung in Bescheid eintragen!","")</f>
        <v/>
      </c>
      <c r="N10" s="152" t="str">
        <f>'SlNr für Antrag §24a'!AP6</f>
        <v>X</v>
      </c>
    </row>
    <row r="11" spans="1:14" x14ac:dyDescent="0.25">
      <c r="A11" s="70">
        <f>'SlNr für Antrag §24a'!B7</f>
        <v>11104</v>
      </c>
      <c r="B11" s="70" t="str">
        <f>'SlNr für Antrag §24a'!C7</f>
        <v>77</v>
      </c>
      <c r="C11" s="70" t="str">
        <f>IF('SlNr für Antrag §24a'!D7&lt;&gt;"",'SlNr für Antrag §24a'!D7,"")</f>
        <v>g</v>
      </c>
      <c r="D11" s="70" t="str">
        <f>'SlNr für Antrag §24a'!H7</f>
        <v>Würzmittelrückstände</v>
      </c>
      <c r="E11" s="70" t="str">
        <f>'SlNr für Antrag §24a'!I7</f>
        <v>gefährlich kontaminiert</v>
      </c>
      <c r="F11" s="69" t="str">
        <f>IF(Behörde!W11&gt;0,Behörde!W11,Behörde!F11)</f>
        <v>**</v>
      </c>
      <c r="G11" s="69" t="str">
        <f>IF(Behörde!Z11&gt;0,Behörde!Z11,Behörde!G11)</f>
        <v>**</v>
      </c>
      <c r="H11" s="131"/>
      <c r="I11" s="124"/>
      <c r="J11" s="118">
        <f>'SlNr für Antrag §24a'!AM7</f>
        <v>0</v>
      </c>
      <c r="K11" s="121"/>
      <c r="L11" s="158" t="str">
        <f>'SlNr für Antrag §24a'!AV7</f>
        <v>-</v>
      </c>
      <c r="M11" s="145" t="str">
        <f>IF(OR(Behörde!W11&gt;0,Behörde!Z11&gt;0),"Begründung in Bescheid eintragen!","")</f>
        <v/>
      </c>
      <c r="N11" s="151" t="str">
        <f>'SlNr für Antrag §24a'!AP7</f>
        <v/>
      </c>
    </row>
    <row r="12" spans="1:14" x14ac:dyDescent="0.25">
      <c r="A12" s="70">
        <f>'SlNr für Antrag §24a'!B8</f>
        <v>11110</v>
      </c>
      <c r="B12" s="70" t="str">
        <f>'SlNr für Antrag §24a'!C8</f>
        <v/>
      </c>
      <c r="C12" s="70" t="str">
        <f>IF('SlNr für Antrag §24a'!D8&lt;&gt;"",'SlNr für Antrag §24a'!D8,"")</f>
        <v/>
      </c>
      <c r="D12" s="70" t="str">
        <f>'SlNr für Antrag §24a'!H8</f>
        <v>Melasse</v>
      </c>
      <c r="E12" s="70" t="str">
        <f>'SlNr für Antrag §24a'!I8</f>
        <v xml:space="preserve"> </v>
      </c>
      <c r="F12" s="69" t="str">
        <f>IF(Behörde!W12&gt;0,Behörde!W12,Behörde!F12)</f>
        <v>--</v>
      </c>
      <c r="G12" s="69" t="str">
        <f>IF(Behörde!Z12&gt;0,Behörde!Z12,Behörde!G12)</f>
        <v>**</v>
      </c>
      <c r="H12" s="131"/>
      <c r="I12" s="124"/>
      <c r="J12" s="118">
        <f>'SlNr für Antrag §24a'!AM8</f>
        <v>0</v>
      </c>
      <c r="K12" s="121"/>
      <c r="L12" s="158" t="str">
        <f>'SlNr für Antrag §24a'!AV8</f>
        <v>-</v>
      </c>
      <c r="M12" s="145" t="str">
        <f>IF(OR(Behörde!W12&gt;0,Behörde!Z12&gt;0),"Begründung in Bescheid eintragen!","")</f>
        <v/>
      </c>
      <c r="N12" s="151" t="str">
        <f>'SlNr für Antrag §24a'!AP8</f>
        <v>X</v>
      </c>
    </row>
    <row r="13" spans="1:14" x14ac:dyDescent="0.25">
      <c r="A13" s="70">
        <f>'SlNr für Antrag §24a'!B9</f>
        <v>11110</v>
      </c>
      <c r="B13" s="70" t="str">
        <f>'SlNr für Antrag §24a'!C9</f>
        <v>77</v>
      </c>
      <c r="C13" s="70" t="str">
        <f>IF('SlNr für Antrag §24a'!D9&lt;&gt;"",'SlNr für Antrag §24a'!D9,"")</f>
        <v>g</v>
      </c>
      <c r="D13" s="70" t="str">
        <f>'SlNr für Antrag §24a'!H9</f>
        <v>Melasse</v>
      </c>
      <c r="E13" s="70" t="str">
        <f>'SlNr für Antrag §24a'!I9</f>
        <v>gefährlich kontaminiert</v>
      </c>
      <c r="F13" s="69" t="str">
        <f>IF(Behörde!W13&gt;0,Behörde!W13,Behörde!F13)</f>
        <v>**</v>
      </c>
      <c r="G13" s="69" t="str">
        <f>IF(Behörde!Z13&gt;0,Behörde!Z13,Behörde!G13)</f>
        <v>**</v>
      </c>
      <c r="H13" s="131"/>
      <c r="I13" s="124"/>
      <c r="J13" s="118">
        <f>'SlNr für Antrag §24a'!AM9</f>
        <v>0</v>
      </c>
      <c r="K13" s="121"/>
      <c r="L13" s="158" t="str">
        <f>'SlNr für Antrag §24a'!AV9</f>
        <v>-</v>
      </c>
      <c r="M13" s="145" t="str">
        <f>IF(OR(Behörde!W13&gt;0,Behörde!Z13&gt;0),"Begründung in Bescheid eintragen!","")</f>
        <v/>
      </c>
      <c r="N13" s="151" t="str">
        <f>'SlNr für Antrag §24a'!AP9</f>
        <v/>
      </c>
    </row>
    <row r="14" spans="1:14" x14ac:dyDescent="0.25">
      <c r="A14" s="70">
        <f>'SlNr für Antrag §24a'!B10</f>
        <v>11111</v>
      </c>
      <c r="B14" s="70" t="str">
        <f>'SlNr für Antrag §24a'!C10</f>
        <v/>
      </c>
      <c r="C14" s="70" t="str">
        <f>IF('SlNr für Antrag §24a'!D10&lt;&gt;"",'SlNr für Antrag §24a'!D10,"")</f>
        <v/>
      </c>
      <c r="D14" s="70" t="str">
        <f>'SlNr für Antrag §24a'!H10</f>
        <v>Teig</v>
      </c>
      <c r="E14" s="70" t="str">
        <f>'SlNr für Antrag §24a'!I10</f>
        <v xml:space="preserve"> </v>
      </c>
      <c r="F14" s="69" t="str">
        <f>IF(Behörde!W14&gt;0,Behörde!W14,Behörde!F14)</f>
        <v>--</v>
      </c>
      <c r="G14" s="69" t="str">
        <f>IF(Behörde!Z14&gt;0,Behörde!Z14,Behörde!G14)</f>
        <v>**</v>
      </c>
      <c r="H14" s="131"/>
      <c r="I14" s="124"/>
      <c r="J14" s="118">
        <f>'SlNr für Antrag §24a'!AM10</f>
        <v>0</v>
      </c>
      <c r="K14" s="121"/>
      <c r="L14" s="158" t="str">
        <f>'SlNr für Antrag §24a'!AV10</f>
        <v>-</v>
      </c>
      <c r="M14" s="145" t="str">
        <f>IF(OR(Behörde!W14&gt;0,Behörde!Z14&gt;0),"Begründung in Bescheid eintragen!","")</f>
        <v/>
      </c>
      <c r="N14" s="151" t="str">
        <f>'SlNr für Antrag §24a'!AP10</f>
        <v>X</v>
      </c>
    </row>
    <row r="15" spans="1:14" x14ac:dyDescent="0.25">
      <c r="A15" s="70">
        <f>'SlNr für Antrag §24a'!B11</f>
        <v>11111</v>
      </c>
      <c r="B15" s="70" t="str">
        <f>'SlNr für Antrag §24a'!C11</f>
        <v>77</v>
      </c>
      <c r="C15" s="70" t="str">
        <f>IF('SlNr für Antrag §24a'!D11&lt;&gt;"",'SlNr für Antrag §24a'!D11,"")</f>
        <v>g</v>
      </c>
      <c r="D15" s="70" t="str">
        <f>'SlNr für Antrag §24a'!H11</f>
        <v>Teig</v>
      </c>
      <c r="E15" s="70" t="str">
        <f>'SlNr für Antrag §24a'!I11</f>
        <v>gefährlich kontaminiert</v>
      </c>
      <c r="F15" s="69" t="str">
        <f>IF(Behörde!W15&gt;0,Behörde!W15,Behörde!F15)</f>
        <v>**</v>
      </c>
      <c r="G15" s="69" t="str">
        <f>IF(Behörde!Z15&gt;0,Behörde!Z15,Behörde!G15)</f>
        <v>**</v>
      </c>
      <c r="H15" s="131"/>
      <c r="I15" s="124"/>
      <c r="J15" s="118">
        <f>'SlNr für Antrag §24a'!AM11</f>
        <v>0</v>
      </c>
      <c r="K15" s="119"/>
      <c r="L15" s="158" t="str">
        <f>'SlNr für Antrag §24a'!AV11</f>
        <v>-</v>
      </c>
      <c r="M15" s="145" t="str">
        <f>IF(OR(Behörde!W15&gt;0,Behörde!Z15&gt;0),"Begründung in Bescheid eintragen!","")</f>
        <v/>
      </c>
      <c r="N15" s="151" t="str">
        <f>'SlNr für Antrag §24a'!AP11</f>
        <v/>
      </c>
    </row>
    <row r="16" spans="1:14" x14ac:dyDescent="0.25">
      <c r="A16" s="70">
        <f>'SlNr für Antrag §24a'!B12</f>
        <v>11112</v>
      </c>
      <c r="B16" s="70" t="str">
        <f>'SlNr für Antrag §24a'!C12</f>
        <v/>
      </c>
      <c r="C16" s="70" t="str">
        <f>IF('SlNr für Antrag §24a'!D12&lt;&gt;"",'SlNr für Antrag §24a'!D12,"")</f>
        <v/>
      </c>
      <c r="D16" s="70" t="str">
        <f>'SlNr für Antrag §24a'!H12</f>
        <v>Rübenschnitzel, Rübenschwänze</v>
      </c>
      <c r="E16" s="70" t="str">
        <f>'SlNr für Antrag §24a'!I12</f>
        <v xml:space="preserve"> </v>
      </c>
      <c r="F16" s="69" t="str">
        <f>IF(Behörde!W16&gt;0,Behörde!W16,Behörde!F16)</f>
        <v>--</v>
      </c>
      <c r="G16" s="69" t="str">
        <f>IF(Behörde!Z16&gt;0,Behörde!Z16,Behörde!G16)</f>
        <v>**</v>
      </c>
      <c r="H16" s="131"/>
      <c r="I16" s="124"/>
      <c r="J16" s="118">
        <f>'SlNr für Antrag §24a'!AM12</f>
        <v>0</v>
      </c>
      <c r="K16" s="121"/>
      <c r="L16" s="158" t="str">
        <f>'SlNr für Antrag §24a'!AV12</f>
        <v>-</v>
      </c>
      <c r="M16" s="145" t="str">
        <f>IF(OR(Behörde!W16&gt;0,Behörde!Z16&gt;0),"Begründung in Bescheid eintragen!","")</f>
        <v/>
      </c>
      <c r="N16" s="151" t="str">
        <f>'SlNr für Antrag §24a'!AP12</f>
        <v>X</v>
      </c>
    </row>
    <row r="17" spans="1:14" x14ac:dyDescent="0.25">
      <c r="A17" s="70">
        <f>'SlNr für Antrag §24a'!B13</f>
        <v>11112</v>
      </c>
      <c r="B17" s="70" t="str">
        <f>'SlNr für Antrag §24a'!C13</f>
        <v>77</v>
      </c>
      <c r="C17" s="70" t="str">
        <f>IF('SlNr für Antrag §24a'!D13&lt;&gt;"",'SlNr für Antrag §24a'!D13,"")</f>
        <v>g</v>
      </c>
      <c r="D17" s="70" t="str">
        <f>'SlNr für Antrag §24a'!H13</f>
        <v>Rübenschnitzel, Rübenschwänze</v>
      </c>
      <c r="E17" s="70" t="str">
        <f>'SlNr für Antrag §24a'!I13</f>
        <v>gefährlich kontaminiert</v>
      </c>
      <c r="F17" s="69" t="str">
        <f>IF(Behörde!W17&gt;0,Behörde!W17,Behörde!F17)</f>
        <v>**</v>
      </c>
      <c r="G17" s="69" t="str">
        <f>IF(Behörde!Z17&gt;0,Behörde!Z17,Behörde!G17)</f>
        <v>**</v>
      </c>
      <c r="H17" s="131"/>
      <c r="I17" s="124"/>
      <c r="J17" s="118">
        <f>'SlNr für Antrag §24a'!AM13</f>
        <v>0</v>
      </c>
      <c r="K17" s="121"/>
      <c r="L17" s="158" t="str">
        <f>'SlNr für Antrag §24a'!AV13</f>
        <v>-</v>
      </c>
      <c r="M17" s="145" t="str">
        <f>IF(OR(Behörde!W17&gt;0,Behörde!Z17&gt;0),"Begründung in Bescheid eintragen!","")</f>
        <v/>
      </c>
      <c r="N17" s="151" t="str">
        <f>'SlNr für Antrag §24a'!AP13</f>
        <v/>
      </c>
    </row>
    <row r="18" spans="1:14" ht="22.8" x14ac:dyDescent="0.25">
      <c r="A18" s="70">
        <f>'SlNr für Antrag §24a'!B14</f>
        <v>11114</v>
      </c>
      <c r="B18" s="70" t="str">
        <f>'SlNr für Antrag §24a'!C14</f>
        <v/>
      </c>
      <c r="C18" s="70" t="str">
        <f>IF('SlNr für Antrag §24a'!D14&lt;&gt;"",'SlNr für Antrag §24a'!D14,"")</f>
        <v/>
      </c>
      <c r="D18" s="70" t="str">
        <f>'SlNr für Antrag §24a'!H14</f>
        <v>sonstige schlammförmige Nahrungsmittelabfälle</v>
      </c>
      <c r="E18" s="70" t="str">
        <f>'SlNr für Antrag §24a'!I14</f>
        <v xml:space="preserve"> </v>
      </c>
      <c r="F18" s="69" t="str">
        <f>IF(Behörde!W18&gt;0,Behörde!W18,Behörde!F18)</f>
        <v>--</v>
      </c>
      <c r="G18" s="69" t="str">
        <f>IF(Behörde!Z18&gt;0,Behörde!Z18,Behörde!G18)</f>
        <v>**</v>
      </c>
      <c r="H18" s="131"/>
      <c r="I18" s="124"/>
      <c r="J18" s="118">
        <f>'SlNr für Antrag §24a'!AM14</f>
        <v>0</v>
      </c>
      <c r="K18" s="121"/>
      <c r="L18" s="158" t="str">
        <f>'SlNr für Antrag §24a'!AV14</f>
        <v>-</v>
      </c>
      <c r="M18" s="145" t="str">
        <f>IF(OR(Behörde!W18&gt;0,Behörde!Z18&gt;0),"Begründung in Bescheid eintragen!","")</f>
        <v/>
      </c>
      <c r="N18" s="151" t="str">
        <f>'SlNr für Antrag §24a'!AP14</f>
        <v>X</v>
      </c>
    </row>
    <row r="19" spans="1:14" ht="22.8" x14ac:dyDescent="0.25">
      <c r="A19" s="70">
        <f>'SlNr für Antrag §24a'!B15</f>
        <v>11114</v>
      </c>
      <c r="B19" s="70" t="str">
        <f>'SlNr für Antrag §24a'!C15</f>
        <v>77</v>
      </c>
      <c r="C19" s="70" t="str">
        <f>IF('SlNr für Antrag §24a'!D15&lt;&gt;"",'SlNr für Antrag §24a'!D15,"")</f>
        <v>g</v>
      </c>
      <c r="D19" s="70" t="str">
        <f>'SlNr für Antrag §24a'!H15</f>
        <v>sonstige schlammförmige Nahrungsmittelabfälle</v>
      </c>
      <c r="E19" s="70" t="str">
        <f>'SlNr für Antrag §24a'!I15</f>
        <v>gefährlich kontaminiert</v>
      </c>
      <c r="F19" s="69" t="str">
        <f>IF(Behörde!W19&gt;0,Behörde!W19,Behörde!F19)</f>
        <v>**</v>
      </c>
      <c r="G19" s="69" t="str">
        <f>IF(Behörde!Z19&gt;0,Behörde!Z19,Behörde!G19)</f>
        <v>**</v>
      </c>
      <c r="H19" s="131"/>
      <c r="I19" s="124"/>
      <c r="J19" s="118">
        <f>'SlNr für Antrag §24a'!AM15</f>
        <v>0</v>
      </c>
      <c r="K19" s="121"/>
      <c r="L19" s="158" t="str">
        <f>'SlNr für Antrag §24a'!AV15</f>
        <v>-</v>
      </c>
      <c r="M19" s="145" t="str">
        <f>IF(OR(Behörde!W19&gt;0,Behörde!Z19&gt;0),"Begründung in Bescheid eintragen!","")</f>
        <v/>
      </c>
      <c r="N19" s="151" t="str">
        <f>'SlNr für Antrag §24a'!AP15</f>
        <v/>
      </c>
    </row>
    <row r="20" spans="1:14" ht="34.200000000000003" x14ac:dyDescent="0.25">
      <c r="A20" s="70">
        <f>'SlNr für Antrag §24a'!B16</f>
        <v>11115</v>
      </c>
      <c r="B20" s="70" t="str">
        <f>'SlNr für Antrag §24a'!C16</f>
        <v/>
      </c>
      <c r="C20" s="70" t="str">
        <f>IF('SlNr für Antrag §24a'!D16&lt;&gt;"",'SlNr für Antrag §24a'!D16,"")</f>
        <v/>
      </c>
      <c r="D20" s="70" t="str">
        <f>'SlNr für Antrag §24a'!H16</f>
        <v>Rückstände aus der Konserven- und Tiefkühlfabrikation (Fleisch, Fisch)</v>
      </c>
      <c r="E20" s="70" t="str">
        <f>'SlNr für Antrag §24a'!I16</f>
        <v xml:space="preserve"> </v>
      </c>
      <c r="F20" s="69" t="str">
        <f>IF(Behörde!W20&gt;0,Behörde!W20,Behörde!F20)</f>
        <v>**</v>
      </c>
      <c r="G20" s="69" t="str">
        <f>IF(Behörde!Z20&gt;0,Behörde!Z20,Behörde!G20)</f>
        <v>**</v>
      </c>
      <c r="H20" s="131"/>
      <c r="I20" s="124"/>
      <c r="J20" s="118">
        <f>'SlNr für Antrag §24a'!AM16</f>
        <v>0</v>
      </c>
      <c r="K20" s="121"/>
      <c r="L20" s="158" t="str">
        <f>'SlNr für Antrag §24a'!AV16</f>
        <v>-</v>
      </c>
      <c r="M20" s="145" t="str">
        <f>IF(OR(Behörde!W20&gt;0,Behörde!Z20&gt;0),"Begründung in Bescheid eintragen!","")</f>
        <v/>
      </c>
      <c r="N20" s="151" t="str">
        <f>'SlNr für Antrag §24a'!AP16</f>
        <v/>
      </c>
    </row>
    <row r="21" spans="1:14" ht="34.200000000000003" x14ac:dyDescent="0.25">
      <c r="A21" s="70">
        <f>'SlNr für Antrag §24a'!B17</f>
        <v>11115</v>
      </c>
      <c r="B21" s="70" t="str">
        <f>'SlNr für Antrag §24a'!C17</f>
        <v>77</v>
      </c>
      <c r="C21" s="70" t="str">
        <f>IF('SlNr für Antrag §24a'!D17&lt;&gt;"",'SlNr für Antrag §24a'!D17,"")</f>
        <v>g</v>
      </c>
      <c r="D21" s="70" t="str">
        <f>'SlNr für Antrag §24a'!H17</f>
        <v>Rückstände aus der Konserven- und Tiefkühlfabrikation (Fleisch, Fisch)</v>
      </c>
      <c r="E21" s="70" t="str">
        <f>'SlNr für Antrag §24a'!I17</f>
        <v>gefährlich kontaminiert</v>
      </c>
      <c r="F21" s="69" t="str">
        <f>IF(Behörde!W21&gt;0,Behörde!W21,Behörde!F21)</f>
        <v>**</v>
      </c>
      <c r="G21" s="69" t="str">
        <f>IF(Behörde!Z21&gt;0,Behörde!Z21,Behörde!G21)</f>
        <v>**</v>
      </c>
      <c r="H21" s="131"/>
      <c r="I21" s="124"/>
      <c r="J21" s="118">
        <f>'SlNr für Antrag §24a'!AM17</f>
        <v>0</v>
      </c>
      <c r="K21" s="121"/>
      <c r="L21" s="158" t="str">
        <f>'SlNr für Antrag §24a'!AV17</f>
        <v>-</v>
      </c>
      <c r="M21" s="145" t="str">
        <f>IF(OR(Behörde!W21&gt;0,Behörde!Z21&gt;0),"Begründung in Bescheid eintragen!","")</f>
        <v/>
      </c>
      <c r="N21" s="151" t="str">
        <f>'SlNr für Antrag §24a'!AP17</f>
        <v/>
      </c>
    </row>
    <row r="22" spans="1:14" ht="22.8" x14ac:dyDescent="0.25">
      <c r="A22" s="70">
        <f>'SlNr für Antrag §24a'!B18</f>
        <v>11116</v>
      </c>
      <c r="B22" s="70" t="str">
        <f>'SlNr für Antrag §24a'!C18</f>
        <v/>
      </c>
      <c r="C22" s="70" t="str">
        <f>IF('SlNr für Antrag §24a'!D18&lt;&gt;"",'SlNr für Antrag §24a'!D18,"")</f>
        <v/>
      </c>
      <c r="D22" s="70" t="str">
        <f>'SlNr für Antrag §24a'!H18</f>
        <v>überlagerte Lebensmittelkonserven; Glas und Metall</v>
      </c>
      <c r="E22" s="70" t="str">
        <f>'SlNr für Antrag §24a'!I18</f>
        <v xml:space="preserve"> </v>
      </c>
      <c r="F22" s="69" t="str">
        <f>IF(Behörde!W22&gt;0,Behörde!W22,Behörde!F22)</f>
        <v>--</v>
      </c>
      <c r="G22" s="69" t="str">
        <f>IF(Behörde!Z22&gt;0,Behörde!Z22,Behörde!G22)</f>
        <v>**</v>
      </c>
      <c r="H22" s="131"/>
      <c r="I22" s="124"/>
      <c r="J22" s="118">
        <f>'SlNr für Antrag §24a'!AM18</f>
        <v>0</v>
      </c>
      <c r="K22" s="121"/>
      <c r="L22" s="158" t="str">
        <f>'SlNr für Antrag §24a'!AV18</f>
        <v>-</v>
      </c>
      <c r="M22" s="145" t="str">
        <f>IF(OR(Behörde!W22&gt;0,Behörde!Z22&gt;0),"Begründung in Bescheid eintragen!","")</f>
        <v/>
      </c>
      <c r="N22" s="151" t="str">
        <f>'SlNr für Antrag §24a'!AP18</f>
        <v>X</v>
      </c>
    </row>
    <row r="23" spans="1:14" ht="22.8" x14ac:dyDescent="0.25">
      <c r="A23" s="70">
        <f>'SlNr für Antrag §24a'!B19</f>
        <v>11116</v>
      </c>
      <c r="B23" s="70" t="str">
        <f>'SlNr für Antrag §24a'!C19</f>
        <v>77</v>
      </c>
      <c r="C23" s="70" t="str">
        <f>IF('SlNr für Antrag §24a'!D19&lt;&gt;"",'SlNr für Antrag §24a'!D19,"")</f>
        <v>g</v>
      </c>
      <c r="D23" s="70" t="str">
        <f>'SlNr für Antrag §24a'!H19</f>
        <v>überlagerte Lebensmittelkonserven; Glas und Metall</v>
      </c>
      <c r="E23" s="70" t="str">
        <f>'SlNr für Antrag §24a'!I19</f>
        <v>gefährlich kontaminiert</v>
      </c>
      <c r="F23" s="69" t="str">
        <f>IF(Behörde!W23&gt;0,Behörde!W23,Behörde!F23)</f>
        <v>**</v>
      </c>
      <c r="G23" s="69" t="str">
        <f>IF(Behörde!Z23&gt;0,Behörde!Z23,Behörde!G23)</f>
        <v>**</v>
      </c>
      <c r="H23" s="131"/>
      <c r="I23" s="124"/>
      <c r="J23" s="118">
        <f>'SlNr für Antrag §24a'!AM19</f>
        <v>0</v>
      </c>
      <c r="K23" s="121"/>
      <c r="L23" s="158" t="str">
        <f>'SlNr für Antrag §24a'!AV19</f>
        <v>-</v>
      </c>
      <c r="M23" s="145" t="str">
        <f>IF(OR(Behörde!W23&gt;0,Behörde!Z23&gt;0),"Begründung in Bescheid eintragen!","")</f>
        <v/>
      </c>
      <c r="N23" s="151" t="str">
        <f>'SlNr für Antrag §24a'!AP19</f>
        <v/>
      </c>
    </row>
    <row r="24" spans="1:14" ht="34.200000000000003" x14ac:dyDescent="0.25">
      <c r="A24" s="70">
        <f>'SlNr für Antrag §24a'!B20</f>
        <v>11117</v>
      </c>
      <c r="B24" s="70" t="str">
        <f>'SlNr für Antrag §24a'!C20</f>
        <v/>
      </c>
      <c r="C24" s="70" t="str">
        <f>IF('SlNr für Antrag §24a'!D20&lt;&gt;"",'SlNr für Antrag §24a'!D20,"")</f>
        <v/>
      </c>
      <c r="D24" s="70" t="str">
        <f>'SlNr für Antrag §24a'!H20</f>
        <v>Rückstände aus der Konserven- und Tiefkühlfabrikation (Obst, Gemüse, Pilze)</v>
      </c>
      <c r="E24" s="70" t="str">
        <f>'SlNr für Antrag §24a'!I20</f>
        <v xml:space="preserve"> </v>
      </c>
      <c r="F24" s="69" t="str">
        <f>IF(Behörde!W24&gt;0,Behörde!W24,Behörde!F24)</f>
        <v>--</v>
      </c>
      <c r="G24" s="69" t="str">
        <f>IF(Behörde!Z24&gt;0,Behörde!Z24,Behörde!G24)</f>
        <v>**</v>
      </c>
      <c r="H24" s="131"/>
      <c r="I24" s="124"/>
      <c r="J24" s="118">
        <f>'SlNr für Antrag §24a'!AM20</f>
        <v>0</v>
      </c>
      <c r="K24" s="121"/>
      <c r="L24" s="158" t="str">
        <f>'SlNr für Antrag §24a'!AV20</f>
        <v>-</v>
      </c>
      <c r="M24" s="145" t="str">
        <f>IF(OR(Behörde!W24&gt;0,Behörde!Z24&gt;0),"Begründung in Bescheid eintragen!","")</f>
        <v/>
      </c>
      <c r="N24" s="151" t="str">
        <f>'SlNr für Antrag §24a'!AP20</f>
        <v>X</v>
      </c>
    </row>
    <row r="25" spans="1:14" ht="34.200000000000003" x14ac:dyDescent="0.25">
      <c r="A25" s="70">
        <f>'SlNr für Antrag §24a'!B21</f>
        <v>11117</v>
      </c>
      <c r="B25" s="70" t="str">
        <f>'SlNr für Antrag §24a'!C21</f>
        <v>77</v>
      </c>
      <c r="C25" s="70" t="str">
        <f>IF('SlNr für Antrag §24a'!D21&lt;&gt;"",'SlNr für Antrag §24a'!D21,"")</f>
        <v>g</v>
      </c>
      <c r="D25" s="70" t="str">
        <f>'SlNr für Antrag §24a'!H21</f>
        <v>Rückstände aus der Konserven- und Tiefkühlfabrikation (Obst, Gemüse, Pilze)</v>
      </c>
      <c r="E25" s="70" t="str">
        <f>'SlNr für Antrag §24a'!I21</f>
        <v>gefährlich kontaminiert</v>
      </c>
      <c r="F25" s="69" t="str">
        <f>IF(Behörde!W25&gt;0,Behörde!W25,Behörde!F25)</f>
        <v>**</v>
      </c>
      <c r="G25" s="69" t="str">
        <f>IF(Behörde!Z25&gt;0,Behörde!Z25,Behörde!G25)</f>
        <v>**</v>
      </c>
      <c r="H25" s="131"/>
      <c r="I25" s="124"/>
      <c r="J25" s="118">
        <f>'SlNr für Antrag §24a'!AM21</f>
        <v>0</v>
      </c>
      <c r="K25" s="121"/>
      <c r="L25" s="158" t="str">
        <f>'SlNr für Antrag §24a'!AV21</f>
        <v>-</v>
      </c>
      <c r="M25" s="145" t="str">
        <f>IF(OR(Behörde!W25&gt;0,Behörde!Z25&gt;0),"Begründung in Bescheid eintragen!","")</f>
        <v/>
      </c>
      <c r="N25" s="151" t="str">
        <f>'SlNr für Antrag §24a'!AP21</f>
        <v/>
      </c>
    </row>
    <row r="26" spans="1:14" x14ac:dyDescent="0.25">
      <c r="A26" s="70">
        <f>'SlNr für Antrag §24a'!B22</f>
        <v>11401</v>
      </c>
      <c r="B26" s="70" t="str">
        <f>'SlNr für Antrag §24a'!C22</f>
        <v/>
      </c>
      <c r="C26" s="70" t="str">
        <f>IF('SlNr für Antrag §24a'!D22&lt;&gt;"",'SlNr für Antrag §24a'!D22,"")</f>
        <v/>
      </c>
      <c r="D26" s="70" t="str">
        <f>'SlNr für Antrag §24a'!H22</f>
        <v>überlagerte Genussmittel</v>
      </c>
      <c r="E26" s="70" t="str">
        <f>'SlNr für Antrag §24a'!I22</f>
        <v xml:space="preserve"> </v>
      </c>
      <c r="F26" s="69" t="str">
        <f>IF(Behörde!W26&gt;0,Behörde!W26,Behörde!F26)</f>
        <v>--</v>
      </c>
      <c r="G26" s="69" t="str">
        <f>IF(Behörde!Z26&gt;0,Behörde!Z26,Behörde!G26)</f>
        <v>**</v>
      </c>
      <c r="H26" s="131"/>
      <c r="I26" s="124"/>
      <c r="J26" s="118">
        <f>'SlNr für Antrag §24a'!AM22</f>
        <v>0</v>
      </c>
      <c r="K26" s="121"/>
      <c r="L26" s="158" t="str">
        <f>'SlNr für Antrag §24a'!AV22</f>
        <v>-</v>
      </c>
      <c r="M26" s="145" t="str">
        <f>IF(OR(Behörde!W26&gt;0,Behörde!Z26&gt;0),"Begründung in Bescheid eintragen!","")</f>
        <v/>
      </c>
      <c r="N26" s="151" t="str">
        <f>'SlNr für Antrag §24a'!AP22</f>
        <v>X</v>
      </c>
    </row>
    <row r="27" spans="1:14" x14ac:dyDescent="0.25">
      <c r="A27" s="70">
        <f>'SlNr für Antrag §24a'!B23</f>
        <v>11401</v>
      </c>
      <c r="B27" s="70" t="str">
        <f>'SlNr für Antrag §24a'!C23</f>
        <v>77</v>
      </c>
      <c r="C27" s="70" t="str">
        <f>IF('SlNr für Antrag §24a'!D23&lt;&gt;"",'SlNr für Antrag §24a'!D23,"")</f>
        <v>g</v>
      </c>
      <c r="D27" s="70" t="str">
        <f>'SlNr für Antrag §24a'!H23</f>
        <v>überlagerte Genussmittel</v>
      </c>
      <c r="E27" s="70" t="str">
        <f>'SlNr für Antrag §24a'!I23</f>
        <v>gefährlich kontaminiert</v>
      </c>
      <c r="F27" s="69" t="str">
        <f>IF(Behörde!W27&gt;0,Behörde!W27,Behörde!F27)</f>
        <v>**</v>
      </c>
      <c r="G27" s="69" t="str">
        <f>IF(Behörde!Z27&gt;0,Behörde!Z27,Behörde!G27)</f>
        <v>**</v>
      </c>
      <c r="H27" s="131"/>
      <c r="I27" s="124"/>
      <c r="J27" s="118">
        <f>'SlNr für Antrag §24a'!AM23</f>
        <v>0</v>
      </c>
      <c r="K27" s="121"/>
      <c r="L27" s="158" t="str">
        <f>'SlNr für Antrag §24a'!AV23</f>
        <v>-</v>
      </c>
      <c r="M27" s="145" t="str">
        <f>IF(OR(Behörde!W27&gt;0,Behörde!Z27&gt;0),"Begründung in Bescheid eintragen!","")</f>
        <v/>
      </c>
      <c r="N27" s="151" t="str">
        <f>'SlNr für Antrag §24a'!AP23</f>
        <v/>
      </c>
    </row>
    <row r="28" spans="1:14" ht="22.8" x14ac:dyDescent="0.25">
      <c r="A28" s="70">
        <f>'SlNr für Antrag §24a'!B24</f>
        <v>11402</v>
      </c>
      <c r="B28" s="70" t="str">
        <f>'SlNr für Antrag §24a'!C24</f>
        <v/>
      </c>
      <c r="C28" s="70" t="str">
        <f>IF('SlNr für Antrag §24a'!D24&lt;&gt;"",'SlNr für Antrag §24a'!D24,"")</f>
        <v/>
      </c>
      <c r="D28" s="70" t="str">
        <f>'SlNr für Antrag §24a'!H24</f>
        <v>Tabakstaub, Tabakgrus, Tabakrippen</v>
      </c>
      <c r="E28" s="70" t="str">
        <f>'SlNr für Antrag §24a'!I24</f>
        <v xml:space="preserve"> </v>
      </c>
      <c r="F28" s="69" t="str">
        <f>IF(Behörde!W28&gt;0,Behörde!W28,Behörde!F28)</f>
        <v>--</v>
      </c>
      <c r="G28" s="69" t="str">
        <f>IF(Behörde!Z28&gt;0,Behörde!Z28,Behörde!G28)</f>
        <v>**</v>
      </c>
      <c r="H28" s="131"/>
      <c r="I28" s="124"/>
      <c r="J28" s="118">
        <f>'SlNr für Antrag §24a'!AM24</f>
        <v>0</v>
      </c>
      <c r="K28" s="121"/>
      <c r="L28" s="158" t="str">
        <f>'SlNr für Antrag §24a'!AV24</f>
        <v>-</v>
      </c>
      <c r="M28" s="145" t="str">
        <f>IF(OR(Behörde!W28&gt;0,Behörde!Z28&gt;0),"Begründung in Bescheid eintragen!","")</f>
        <v/>
      </c>
      <c r="N28" s="151" t="str">
        <f>'SlNr für Antrag §24a'!AP24</f>
        <v>X</v>
      </c>
    </row>
    <row r="29" spans="1:14" ht="22.8" x14ac:dyDescent="0.25">
      <c r="A29" s="70">
        <f>'SlNr für Antrag §24a'!B25</f>
        <v>11402</v>
      </c>
      <c r="B29" s="70" t="str">
        <f>'SlNr für Antrag §24a'!C25</f>
        <v>77</v>
      </c>
      <c r="C29" s="70" t="str">
        <f>IF('SlNr für Antrag §24a'!D25&lt;&gt;"",'SlNr für Antrag §24a'!D25,"")</f>
        <v>g</v>
      </c>
      <c r="D29" s="70" t="str">
        <f>'SlNr für Antrag §24a'!H25</f>
        <v>Tabakstaub, Tabakgrus, Tabakrippen</v>
      </c>
      <c r="E29" s="70" t="str">
        <f>'SlNr für Antrag §24a'!I25</f>
        <v>gefährlich kontaminiert</v>
      </c>
      <c r="F29" s="69" t="str">
        <f>IF(Behörde!W29&gt;0,Behörde!W29,Behörde!F29)</f>
        <v>**</v>
      </c>
      <c r="G29" s="69" t="str">
        <f>IF(Behörde!Z29&gt;0,Behörde!Z29,Behörde!G29)</f>
        <v>**</v>
      </c>
      <c r="H29" s="131"/>
      <c r="I29" s="124"/>
      <c r="J29" s="118">
        <f>'SlNr für Antrag §24a'!AM25</f>
        <v>0</v>
      </c>
      <c r="K29" s="121"/>
      <c r="L29" s="158" t="str">
        <f>'SlNr für Antrag §24a'!AV25</f>
        <v>-</v>
      </c>
      <c r="M29" s="145" t="str">
        <f>IF(OR(Behörde!W29&gt;0,Behörde!Z29&gt;0),"Begründung in Bescheid eintragen!","")</f>
        <v/>
      </c>
      <c r="N29" s="151" t="str">
        <f>'SlNr für Antrag §24a'!AP25</f>
        <v/>
      </c>
    </row>
    <row r="30" spans="1:14" x14ac:dyDescent="0.25">
      <c r="A30" s="70">
        <f>'SlNr für Antrag §24a'!B26</f>
        <v>11404</v>
      </c>
      <c r="B30" s="70" t="str">
        <f>'SlNr für Antrag §24a'!C26</f>
        <v/>
      </c>
      <c r="C30" s="70" t="str">
        <f>IF('SlNr für Antrag §24a'!D26&lt;&gt;"",'SlNr für Antrag §24a'!D26,"")</f>
        <v/>
      </c>
      <c r="D30" s="70" t="str">
        <f>'SlNr für Antrag §24a'!H26</f>
        <v>Malztreber, Malzkeime, Malzstaub</v>
      </c>
      <c r="E30" s="70" t="str">
        <f>'SlNr für Antrag §24a'!I26</f>
        <v xml:space="preserve"> </v>
      </c>
      <c r="F30" s="69" t="str">
        <f>IF(Behörde!W30&gt;0,Behörde!W30,Behörde!F30)</f>
        <v>--</v>
      </c>
      <c r="G30" s="69" t="str">
        <f>IF(Behörde!Z30&gt;0,Behörde!Z30,Behörde!G30)</f>
        <v>**</v>
      </c>
      <c r="H30" s="131"/>
      <c r="I30" s="124"/>
      <c r="J30" s="118">
        <f>'SlNr für Antrag §24a'!AM26</f>
        <v>0</v>
      </c>
      <c r="K30" s="121"/>
      <c r="L30" s="158" t="str">
        <f>'SlNr für Antrag §24a'!AV26</f>
        <v>-</v>
      </c>
      <c r="M30" s="145" t="str">
        <f>IF(OR(Behörde!W30&gt;0,Behörde!Z30&gt;0),"Begründung in Bescheid eintragen!","")</f>
        <v/>
      </c>
      <c r="N30" s="151" t="str">
        <f>'SlNr für Antrag §24a'!AP26</f>
        <v>X</v>
      </c>
    </row>
    <row r="31" spans="1:14" x14ac:dyDescent="0.25">
      <c r="A31" s="70">
        <f>'SlNr für Antrag §24a'!B27</f>
        <v>11404</v>
      </c>
      <c r="B31" s="70" t="str">
        <f>'SlNr für Antrag §24a'!C27</f>
        <v>77</v>
      </c>
      <c r="C31" s="70" t="str">
        <f>IF('SlNr für Antrag §24a'!D27&lt;&gt;"",'SlNr für Antrag §24a'!D27,"")</f>
        <v>g</v>
      </c>
      <c r="D31" s="70" t="str">
        <f>'SlNr für Antrag §24a'!H27</f>
        <v>Malztreber, Malzkeime, Malzstaub</v>
      </c>
      <c r="E31" s="70" t="str">
        <f>'SlNr für Antrag §24a'!I27</f>
        <v>gefährlich kontaminiert</v>
      </c>
      <c r="F31" s="69" t="str">
        <f>IF(Behörde!W31&gt;0,Behörde!W31,Behörde!F31)</f>
        <v>**</v>
      </c>
      <c r="G31" s="69" t="str">
        <f>IF(Behörde!Z31&gt;0,Behörde!Z31,Behörde!G31)</f>
        <v>**</v>
      </c>
      <c r="H31" s="131"/>
      <c r="I31" s="124"/>
      <c r="J31" s="118">
        <f>'SlNr für Antrag §24a'!AM27</f>
        <v>0</v>
      </c>
      <c r="K31" s="121"/>
      <c r="L31" s="158" t="str">
        <f>'SlNr für Antrag §24a'!AV27</f>
        <v>-</v>
      </c>
      <c r="M31" s="145" t="str">
        <f>IF(OR(Behörde!W31&gt;0,Behörde!Z31&gt;0),"Begründung in Bescheid eintragen!","")</f>
        <v/>
      </c>
      <c r="N31" s="151" t="str">
        <f>'SlNr für Antrag §24a'!AP27</f>
        <v/>
      </c>
    </row>
    <row r="32" spans="1:14" x14ac:dyDescent="0.25">
      <c r="A32" s="70">
        <f>'SlNr für Antrag §24a'!B28</f>
        <v>11405</v>
      </c>
      <c r="B32" s="70" t="str">
        <f>'SlNr für Antrag §24a'!C28</f>
        <v/>
      </c>
      <c r="C32" s="70" t="str">
        <f>IF('SlNr für Antrag §24a'!D28&lt;&gt;"",'SlNr für Antrag §24a'!D28,"")</f>
        <v/>
      </c>
      <c r="D32" s="70" t="str">
        <f>'SlNr für Antrag §24a'!H28</f>
        <v>Hopfentreber</v>
      </c>
      <c r="E32" s="70" t="str">
        <f>'SlNr für Antrag §24a'!I28</f>
        <v xml:space="preserve"> </v>
      </c>
      <c r="F32" s="69" t="str">
        <f>IF(Behörde!W32&gt;0,Behörde!W32,Behörde!F32)</f>
        <v>--</v>
      </c>
      <c r="G32" s="69" t="str">
        <f>IF(Behörde!Z32&gt;0,Behörde!Z32,Behörde!G32)</f>
        <v>**</v>
      </c>
      <c r="H32" s="131"/>
      <c r="I32" s="124"/>
      <c r="J32" s="118">
        <f>'SlNr für Antrag §24a'!AM28</f>
        <v>0</v>
      </c>
      <c r="K32" s="121"/>
      <c r="L32" s="158" t="str">
        <f>'SlNr für Antrag §24a'!AV28</f>
        <v>-</v>
      </c>
      <c r="M32" s="145" t="str">
        <f>IF(OR(Behörde!W32&gt;0,Behörde!Z32&gt;0),"Begründung in Bescheid eintragen!","")</f>
        <v/>
      </c>
      <c r="N32" s="151" t="str">
        <f>'SlNr für Antrag §24a'!AP28</f>
        <v>X</v>
      </c>
    </row>
    <row r="33" spans="1:14" x14ac:dyDescent="0.25">
      <c r="A33" s="70">
        <f>'SlNr für Antrag §24a'!B29</f>
        <v>11405</v>
      </c>
      <c r="B33" s="70" t="str">
        <f>'SlNr für Antrag §24a'!C29</f>
        <v>77</v>
      </c>
      <c r="C33" s="70" t="str">
        <f>IF('SlNr für Antrag §24a'!D29&lt;&gt;"",'SlNr für Antrag §24a'!D29,"")</f>
        <v>g</v>
      </c>
      <c r="D33" s="70" t="str">
        <f>'SlNr für Antrag §24a'!H29</f>
        <v>Hopfentreber</v>
      </c>
      <c r="E33" s="70" t="str">
        <f>'SlNr für Antrag §24a'!I29</f>
        <v>gefährlich kontaminiert</v>
      </c>
      <c r="F33" s="69" t="str">
        <f>IF(Behörde!W33&gt;0,Behörde!W33,Behörde!F33)</f>
        <v>**</v>
      </c>
      <c r="G33" s="69" t="str">
        <f>IF(Behörde!Z33&gt;0,Behörde!Z33,Behörde!G33)</f>
        <v>**</v>
      </c>
      <c r="H33" s="131"/>
      <c r="I33" s="124"/>
      <c r="J33" s="118">
        <f>'SlNr für Antrag §24a'!AM29</f>
        <v>0</v>
      </c>
      <c r="K33" s="121"/>
      <c r="L33" s="158" t="str">
        <f>'SlNr für Antrag §24a'!AV29</f>
        <v>-</v>
      </c>
      <c r="M33" s="145" t="str">
        <f>IF(OR(Behörde!W33&gt;0,Behörde!Z33&gt;0),"Begründung in Bescheid eintragen!","")</f>
        <v/>
      </c>
      <c r="N33" s="151" t="str">
        <f>'SlNr für Antrag §24a'!AP29</f>
        <v/>
      </c>
    </row>
    <row r="34" spans="1:14" x14ac:dyDescent="0.25">
      <c r="A34" s="70">
        <f>'SlNr für Antrag §24a'!B30</f>
        <v>11406</v>
      </c>
      <c r="B34" s="70" t="str">
        <f>'SlNr für Antrag §24a'!C30</f>
        <v/>
      </c>
      <c r="C34" s="70" t="str">
        <f>IF('SlNr für Antrag §24a'!D30&lt;&gt;"",'SlNr für Antrag §24a'!D30,"")</f>
        <v/>
      </c>
      <c r="D34" s="70" t="str">
        <f>'SlNr für Antrag §24a'!H30</f>
        <v>Ausputz- und Schwimmgerste</v>
      </c>
      <c r="E34" s="70" t="str">
        <f>'SlNr für Antrag §24a'!I30</f>
        <v xml:space="preserve"> </v>
      </c>
      <c r="F34" s="69" t="str">
        <f>IF(Behörde!W34&gt;0,Behörde!W34,Behörde!F34)</f>
        <v>--</v>
      </c>
      <c r="G34" s="69" t="str">
        <f>IF(Behörde!Z34&gt;0,Behörde!Z34,Behörde!G34)</f>
        <v>**</v>
      </c>
      <c r="H34" s="131"/>
      <c r="I34" s="124"/>
      <c r="J34" s="118">
        <f>'SlNr für Antrag §24a'!AM30</f>
        <v>0</v>
      </c>
      <c r="K34" s="121"/>
      <c r="L34" s="158" t="str">
        <f>'SlNr für Antrag §24a'!AV30</f>
        <v>-</v>
      </c>
      <c r="M34" s="145" t="str">
        <f>IF(OR(Behörde!W34&gt;0,Behörde!Z34&gt;0),"Begründung in Bescheid eintragen!","")</f>
        <v/>
      </c>
      <c r="N34" s="151" t="str">
        <f>'SlNr für Antrag §24a'!AP30</f>
        <v>X</v>
      </c>
    </row>
    <row r="35" spans="1:14" x14ac:dyDescent="0.25">
      <c r="A35" s="70">
        <f>'SlNr für Antrag §24a'!B31</f>
        <v>11406</v>
      </c>
      <c r="B35" s="70" t="str">
        <f>'SlNr für Antrag §24a'!C31</f>
        <v>77</v>
      </c>
      <c r="C35" s="70" t="str">
        <f>IF('SlNr für Antrag §24a'!D31&lt;&gt;"",'SlNr für Antrag §24a'!D31,"")</f>
        <v>g</v>
      </c>
      <c r="D35" s="70" t="str">
        <f>'SlNr für Antrag §24a'!H31</f>
        <v>Ausputz- und Schwimmgerste</v>
      </c>
      <c r="E35" s="70" t="str">
        <f>'SlNr für Antrag §24a'!I31</f>
        <v>gefährlich kontaminiert</v>
      </c>
      <c r="F35" s="69" t="str">
        <f>IF(Behörde!W35&gt;0,Behörde!W35,Behörde!F35)</f>
        <v>**</v>
      </c>
      <c r="G35" s="69" t="str">
        <f>IF(Behörde!Z35&gt;0,Behörde!Z35,Behörde!G35)</f>
        <v>**</v>
      </c>
      <c r="H35" s="131"/>
      <c r="I35" s="124"/>
      <c r="J35" s="118">
        <f>'SlNr für Antrag §24a'!AM31</f>
        <v>0</v>
      </c>
      <c r="K35" s="121"/>
      <c r="L35" s="158" t="str">
        <f>'SlNr für Antrag §24a'!AV31</f>
        <v>-</v>
      </c>
      <c r="M35" s="145" t="str">
        <f>IF(OR(Behörde!W35&gt;0,Behörde!Z35&gt;0),"Begründung in Bescheid eintragen!","")</f>
        <v/>
      </c>
      <c r="N35" s="151" t="str">
        <f>'SlNr für Antrag §24a'!AP31</f>
        <v/>
      </c>
    </row>
    <row r="36" spans="1:14" ht="22.8" x14ac:dyDescent="0.25">
      <c r="A36" s="70">
        <f>'SlNr für Antrag §24a'!B32</f>
        <v>11407</v>
      </c>
      <c r="B36" s="70" t="str">
        <f>'SlNr für Antrag §24a'!C32</f>
        <v/>
      </c>
      <c r="C36" s="70" t="str">
        <f>IF('SlNr für Antrag §24a'!D32&lt;&gt;"",'SlNr für Antrag §24a'!D32,"")</f>
        <v/>
      </c>
      <c r="D36" s="70" t="str">
        <f>'SlNr für Antrag §24a'!H32</f>
        <v>Obst-, Getreide- und Kartoffelschlempe</v>
      </c>
      <c r="E36" s="70" t="str">
        <f>'SlNr für Antrag §24a'!I32</f>
        <v xml:space="preserve"> </v>
      </c>
      <c r="F36" s="69" t="str">
        <f>IF(Behörde!W36&gt;0,Behörde!W36,Behörde!F36)</f>
        <v>--</v>
      </c>
      <c r="G36" s="69" t="str">
        <f>IF(Behörde!Z36&gt;0,Behörde!Z36,Behörde!G36)</f>
        <v>**</v>
      </c>
      <c r="H36" s="131"/>
      <c r="I36" s="124"/>
      <c r="J36" s="118">
        <f>'SlNr für Antrag §24a'!AM32</f>
        <v>0</v>
      </c>
      <c r="K36" s="121"/>
      <c r="L36" s="158" t="str">
        <f>'SlNr für Antrag §24a'!AV32</f>
        <v>-</v>
      </c>
      <c r="M36" s="145" t="str">
        <f>IF(OR(Behörde!W36&gt;0,Behörde!Z36&gt;0),"Begründung in Bescheid eintragen!","")</f>
        <v/>
      </c>
      <c r="N36" s="151" t="str">
        <f>'SlNr für Antrag §24a'!AP32</f>
        <v>X</v>
      </c>
    </row>
    <row r="37" spans="1:14" ht="22.8" x14ac:dyDescent="0.25">
      <c r="A37" s="70">
        <f>'SlNr für Antrag §24a'!B33</f>
        <v>11407</v>
      </c>
      <c r="B37" s="70" t="str">
        <f>'SlNr für Antrag §24a'!C33</f>
        <v>77</v>
      </c>
      <c r="C37" s="70" t="str">
        <f>IF('SlNr für Antrag §24a'!D33&lt;&gt;"",'SlNr für Antrag §24a'!D33,"")</f>
        <v>g</v>
      </c>
      <c r="D37" s="70" t="str">
        <f>'SlNr für Antrag §24a'!H33</f>
        <v>Obst-, Getreide- und Kartoffelschlempe</v>
      </c>
      <c r="E37" s="70" t="str">
        <f>'SlNr für Antrag §24a'!I33</f>
        <v>gefährlich kontaminiert</v>
      </c>
      <c r="F37" s="69" t="str">
        <f>IF(Behörde!W37&gt;0,Behörde!W37,Behörde!F37)</f>
        <v>**</v>
      </c>
      <c r="G37" s="69" t="str">
        <f>IF(Behörde!Z37&gt;0,Behörde!Z37,Behörde!G37)</f>
        <v>**</v>
      </c>
      <c r="H37" s="131"/>
      <c r="I37" s="124"/>
      <c r="J37" s="118">
        <f>'SlNr für Antrag §24a'!AM33</f>
        <v>0</v>
      </c>
      <c r="K37" s="121"/>
      <c r="L37" s="158" t="str">
        <f>'SlNr für Antrag §24a'!AV33</f>
        <v>-</v>
      </c>
      <c r="M37" s="145" t="str">
        <f>IF(OR(Behörde!W37&gt;0,Behörde!Z37&gt;0),"Begründung in Bescheid eintragen!","")</f>
        <v/>
      </c>
      <c r="N37" s="151" t="str">
        <f>'SlNr für Antrag §24a'!AP33</f>
        <v/>
      </c>
    </row>
    <row r="38" spans="1:14" x14ac:dyDescent="0.25">
      <c r="A38" s="70">
        <f>'SlNr für Antrag §24a'!B34</f>
        <v>11411</v>
      </c>
      <c r="B38" s="70" t="str">
        <f>'SlNr für Antrag §24a'!C34</f>
        <v/>
      </c>
      <c r="C38" s="70" t="str">
        <f>IF('SlNr für Antrag §24a'!D34&lt;&gt;"",'SlNr für Antrag §24a'!D34,"")</f>
        <v/>
      </c>
      <c r="D38" s="70" t="str">
        <f>'SlNr für Antrag §24a'!H34</f>
        <v>Trub und Schlamm aus Brauereien</v>
      </c>
      <c r="E38" s="70" t="str">
        <f>'SlNr für Antrag §24a'!I34</f>
        <v xml:space="preserve"> </v>
      </c>
      <c r="F38" s="69" t="str">
        <f>IF(Behörde!W38&gt;0,Behörde!W38,Behörde!F38)</f>
        <v>--</v>
      </c>
      <c r="G38" s="69" t="str">
        <f>IF(Behörde!Z38&gt;0,Behörde!Z38,Behörde!G38)</f>
        <v>**</v>
      </c>
      <c r="H38" s="131"/>
      <c r="I38" s="124"/>
      <c r="J38" s="118">
        <f>'SlNr für Antrag §24a'!AM34</f>
        <v>0</v>
      </c>
      <c r="K38" s="121"/>
      <c r="L38" s="158" t="str">
        <f>'SlNr für Antrag §24a'!AV34</f>
        <v>-</v>
      </c>
      <c r="M38" s="145" t="str">
        <f>IF(OR(Behörde!W38&gt;0,Behörde!Z38&gt;0),"Begründung in Bescheid eintragen!","")</f>
        <v/>
      </c>
      <c r="N38" s="151" t="str">
        <f>'SlNr für Antrag §24a'!AP34</f>
        <v>X</v>
      </c>
    </row>
    <row r="39" spans="1:14" x14ac:dyDescent="0.25">
      <c r="A39" s="70">
        <f>'SlNr für Antrag §24a'!B35</f>
        <v>11411</v>
      </c>
      <c r="B39" s="70" t="str">
        <f>'SlNr für Antrag §24a'!C35</f>
        <v>77</v>
      </c>
      <c r="C39" s="70" t="str">
        <f>IF('SlNr für Antrag §24a'!D35&lt;&gt;"",'SlNr für Antrag §24a'!D35,"")</f>
        <v>g</v>
      </c>
      <c r="D39" s="70" t="str">
        <f>'SlNr für Antrag §24a'!H35</f>
        <v>Trub und Schlamm aus Brauereien</v>
      </c>
      <c r="E39" s="70" t="str">
        <f>'SlNr für Antrag §24a'!I35</f>
        <v>gefährlich kontaminiert</v>
      </c>
      <c r="F39" s="69" t="str">
        <f>IF(Behörde!W39&gt;0,Behörde!W39,Behörde!F39)</f>
        <v>**</v>
      </c>
      <c r="G39" s="69" t="str">
        <f>IF(Behörde!Z39&gt;0,Behörde!Z39,Behörde!G39)</f>
        <v>**</v>
      </c>
      <c r="H39" s="131"/>
      <c r="I39" s="124"/>
      <c r="J39" s="118">
        <f>'SlNr für Antrag §24a'!AM35</f>
        <v>0</v>
      </c>
      <c r="K39" s="121"/>
      <c r="L39" s="158" t="str">
        <f>'SlNr für Antrag §24a'!AV35</f>
        <v>-</v>
      </c>
      <c r="M39" s="145" t="str">
        <f>IF(OR(Behörde!W39&gt;0,Behörde!Z39&gt;0),"Begründung in Bescheid eintragen!","")</f>
        <v/>
      </c>
      <c r="N39" s="151" t="str">
        <f>'SlNr für Antrag §24a'!AP35</f>
        <v/>
      </c>
    </row>
    <row r="40" spans="1:14" x14ac:dyDescent="0.25">
      <c r="A40" s="70">
        <f>'SlNr für Antrag §24a'!B36</f>
        <v>11413</v>
      </c>
      <c r="B40" s="70" t="str">
        <f>'SlNr für Antrag §24a'!C36</f>
        <v/>
      </c>
      <c r="C40" s="70" t="str">
        <f>IF('SlNr für Antrag §24a'!D36&lt;&gt;"",'SlNr für Antrag §24a'!D36,"")</f>
        <v/>
      </c>
      <c r="D40" s="70" t="str">
        <f>'SlNr für Antrag §24a'!H36</f>
        <v>Schlamm aus der Weinbereitung</v>
      </c>
      <c r="E40" s="70" t="str">
        <f>'SlNr für Antrag §24a'!I36</f>
        <v xml:space="preserve"> </v>
      </c>
      <c r="F40" s="69" t="str">
        <f>IF(Behörde!W40&gt;0,Behörde!W40,Behörde!F40)</f>
        <v>--</v>
      </c>
      <c r="G40" s="69" t="str">
        <f>IF(Behörde!Z40&gt;0,Behörde!Z40,Behörde!G40)</f>
        <v>**</v>
      </c>
      <c r="H40" s="131"/>
      <c r="I40" s="124"/>
      <c r="J40" s="118">
        <f>'SlNr für Antrag §24a'!AM36</f>
        <v>0</v>
      </c>
      <c r="K40" s="121"/>
      <c r="L40" s="158" t="str">
        <f>'SlNr für Antrag §24a'!AV36</f>
        <v>-</v>
      </c>
      <c r="M40" s="145" t="str">
        <f>IF(OR(Behörde!W40&gt;0,Behörde!Z40&gt;0),"Begründung in Bescheid eintragen!","")</f>
        <v/>
      </c>
      <c r="N40" s="151" t="str">
        <f>'SlNr für Antrag §24a'!AP36</f>
        <v>X</v>
      </c>
    </row>
    <row r="41" spans="1:14" x14ac:dyDescent="0.25">
      <c r="A41" s="70">
        <f>'SlNr für Antrag §24a'!B37</f>
        <v>11413</v>
      </c>
      <c r="B41" s="70" t="str">
        <f>'SlNr für Antrag §24a'!C37</f>
        <v>77</v>
      </c>
      <c r="C41" s="70" t="str">
        <f>IF('SlNr für Antrag §24a'!D37&lt;&gt;"",'SlNr für Antrag §24a'!D37,"")</f>
        <v>g</v>
      </c>
      <c r="D41" s="70" t="str">
        <f>'SlNr für Antrag §24a'!H37</f>
        <v>Schlamm aus der Weinbereitung</v>
      </c>
      <c r="E41" s="70" t="str">
        <f>'SlNr für Antrag §24a'!I37</f>
        <v>gefährlich kontaminiert</v>
      </c>
      <c r="F41" s="69" t="str">
        <f>IF(Behörde!W41&gt;0,Behörde!W41,Behörde!F41)</f>
        <v>**</v>
      </c>
      <c r="G41" s="69" t="str">
        <f>IF(Behörde!Z41&gt;0,Behörde!Z41,Behörde!G41)</f>
        <v>**</v>
      </c>
      <c r="H41" s="131"/>
      <c r="I41" s="124"/>
      <c r="J41" s="118">
        <f>'SlNr für Antrag §24a'!AM37</f>
        <v>0</v>
      </c>
      <c r="K41" s="121"/>
      <c r="L41" s="158" t="str">
        <f>'SlNr für Antrag §24a'!AV37</f>
        <v>-</v>
      </c>
      <c r="M41" s="145" t="str">
        <f>IF(OR(Behörde!W41&gt;0,Behörde!Z41&gt;0),"Begründung in Bescheid eintragen!","")</f>
        <v/>
      </c>
      <c r="N41" s="151" t="str">
        <f>'SlNr für Antrag §24a'!AP37</f>
        <v/>
      </c>
    </row>
    <row r="42" spans="1:14" x14ac:dyDescent="0.25">
      <c r="A42" s="70">
        <f>'SlNr für Antrag §24a'!B38</f>
        <v>11414</v>
      </c>
      <c r="B42" s="70" t="str">
        <f>'SlNr für Antrag §24a'!C38</f>
        <v/>
      </c>
      <c r="C42" s="70" t="str">
        <f>IF('SlNr für Antrag §24a'!D38&lt;&gt;"",'SlNr für Antrag §24a'!D38,"")</f>
        <v/>
      </c>
      <c r="D42" s="70" t="str">
        <f>'SlNr für Antrag §24a'!H38</f>
        <v>Schlamm aus Brennereien</v>
      </c>
      <c r="E42" s="70" t="str">
        <f>'SlNr für Antrag §24a'!I38</f>
        <v xml:space="preserve"> </v>
      </c>
      <c r="F42" s="69" t="str">
        <f>IF(Behörde!W42&gt;0,Behörde!W42,Behörde!F42)</f>
        <v>--</v>
      </c>
      <c r="G42" s="69" t="str">
        <f>IF(Behörde!Z42&gt;0,Behörde!Z42,Behörde!G42)</f>
        <v>**</v>
      </c>
      <c r="H42" s="131"/>
      <c r="I42" s="124"/>
      <c r="J42" s="118">
        <f>'SlNr für Antrag §24a'!AM38</f>
        <v>0</v>
      </c>
      <c r="K42" s="121"/>
      <c r="L42" s="158" t="str">
        <f>'SlNr für Antrag §24a'!AV38</f>
        <v>-</v>
      </c>
      <c r="M42" s="145" t="str">
        <f>IF(OR(Behörde!W42&gt;0,Behörde!Z42&gt;0),"Begründung in Bescheid eintragen!","")</f>
        <v/>
      </c>
      <c r="N42" s="151" t="str">
        <f>'SlNr für Antrag §24a'!AP38</f>
        <v>X</v>
      </c>
    </row>
    <row r="43" spans="1:14" x14ac:dyDescent="0.25">
      <c r="A43" s="70">
        <f>'SlNr für Antrag §24a'!B39</f>
        <v>11414</v>
      </c>
      <c r="B43" s="70" t="str">
        <f>'SlNr für Antrag §24a'!C39</f>
        <v>77</v>
      </c>
      <c r="C43" s="70" t="str">
        <f>IF('SlNr für Antrag §24a'!D39&lt;&gt;"",'SlNr für Antrag §24a'!D39,"")</f>
        <v>g</v>
      </c>
      <c r="D43" s="70" t="str">
        <f>'SlNr für Antrag §24a'!H39</f>
        <v>Schlamm aus Brennereien</v>
      </c>
      <c r="E43" s="70" t="str">
        <f>'SlNr für Antrag §24a'!I39</f>
        <v>gefährlich kontaminiert</v>
      </c>
      <c r="F43" s="69" t="str">
        <f>IF(Behörde!W43&gt;0,Behörde!W43,Behörde!F43)</f>
        <v>**</v>
      </c>
      <c r="G43" s="69" t="str">
        <f>IF(Behörde!Z43&gt;0,Behörde!Z43,Behörde!G43)</f>
        <v>**</v>
      </c>
      <c r="H43" s="131"/>
      <c r="I43" s="124"/>
      <c r="J43" s="118">
        <f>'SlNr für Antrag §24a'!AM39</f>
        <v>0</v>
      </c>
      <c r="K43" s="121"/>
      <c r="L43" s="158" t="str">
        <f>'SlNr für Antrag §24a'!AV39</f>
        <v>-</v>
      </c>
      <c r="M43" s="145" t="str">
        <f>IF(OR(Behörde!W43&gt;0,Behörde!Z43&gt;0),"Begründung in Bescheid eintragen!","")</f>
        <v/>
      </c>
      <c r="N43" s="151" t="str">
        <f>'SlNr für Antrag §24a'!AP39</f>
        <v/>
      </c>
    </row>
    <row r="44" spans="1:14" x14ac:dyDescent="0.25">
      <c r="A44" s="70">
        <f>'SlNr für Antrag §24a'!B40</f>
        <v>11415</v>
      </c>
      <c r="B44" s="70" t="str">
        <f>'SlNr für Antrag §24a'!C40</f>
        <v/>
      </c>
      <c r="C44" s="70" t="str">
        <f>IF('SlNr für Antrag §24a'!D40&lt;&gt;"",'SlNr für Antrag §24a'!D40,"")</f>
        <v/>
      </c>
      <c r="D44" s="70" t="str">
        <f>'SlNr für Antrag §24a'!H40</f>
        <v>Trester</v>
      </c>
      <c r="E44" s="70" t="str">
        <f>'SlNr für Antrag §24a'!I40</f>
        <v xml:space="preserve"> </v>
      </c>
      <c r="F44" s="69" t="str">
        <f>IF(Behörde!W44&gt;0,Behörde!W44,Behörde!F44)</f>
        <v>--</v>
      </c>
      <c r="G44" s="69" t="str">
        <f>IF(Behörde!Z44&gt;0,Behörde!Z44,Behörde!G44)</f>
        <v>**</v>
      </c>
      <c r="H44" s="131"/>
      <c r="I44" s="124"/>
      <c r="J44" s="118">
        <f>'SlNr für Antrag §24a'!AM40</f>
        <v>0</v>
      </c>
      <c r="K44" s="121"/>
      <c r="L44" s="158" t="str">
        <f>'SlNr für Antrag §24a'!AV40</f>
        <v>-</v>
      </c>
      <c r="M44" s="145" t="str">
        <f>IF(OR(Behörde!W44&gt;0,Behörde!Z44&gt;0),"Begründung in Bescheid eintragen!","")</f>
        <v/>
      </c>
      <c r="N44" s="151" t="str">
        <f>'SlNr für Antrag §24a'!AP40</f>
        <v>X</v>
      </c>
    </row>
    <row r="45" spans="1:14" x14ac:dyDescent="0.25">
      <c r="A45" s="70">
        <f>'SlNr für Antrag §24a'!B41</f>
        <v>11415</v>
      </c>
      <c r="B45" s="70" t="str">
        <f>'SlNr für Antrag §24a'!C41</f>
        <v>77</v>
      </c>
      <c r="C45" s="70" t="str">
        <f>IF('SlNr für Antrag §24a'!D41&lt;&gt;"",'SlNr für Antrag §24a'!D41,"")</f>
        <v>g</v>
      </c>
      <c r="D45" s="70" t="str">
        <f>'SlNr für Antrag §24a'!H41</f>
        <v>Trester</v>
      </c>
      <c r="E45" s="70" t="str">
        <f>'SlNr für Antrag §24a'!I41</f>
        <v>gefährlich kontaminiert</v>
      </c>
      <c r="F45" s="69" t="str">
        <f>IF(Behörde!W45&gt;0,Behörde!W45,Behörde!F45)</f>
        <v>**</v>
      </c>
      <c r="G45" s="69" t="str">
        <f>IF(Behörde!Z45&gt;0,Behörde!Z45,Behörde!G45)</f>
        <v>**</v>
      </c>
      <c r="H45" s="131"/>
      <c r="I45" s="124"/>
      <c r="J45" s="118">
        <f>'SlNr für Antrag §24a'!AM41</f>
        <v>0</v>
      </c>
      <c r="K45" s="121"/>
      <c r="L45" s="158" t="str">
        <f>'SlNr für Antrag §24a'!AV41</f>
        <v>-</v>
      </c>
      <c r="M45" s="145" t="str">
        <f>IF(OR(Behörde!W45&gt;0,Behörde!Z45&gt;0),"Begründung in Bescheid eintragen!","")</f>
        <v/>
      </c>
      <c r="N45" s="151" t="str">
        <f>'SlNr für Antrag §24a'!AP41</f>
        <v/>
      </c>
    </row>
    <row r="46" spans="1:14" ht="34.200000000000003" x14ac:dyDescent="0.25">
      <c r="A46" s="70">
        <f>'SlNr für Antrag §24a'!B42</f>
        <v>11416</v>
      </c>
      <c r="B46" s="70" t="str">
        <f>'SlNr für Antrag §24a'!C42</f>
        <v/>
      </c>
      <c r="C46" s="70" t="str">
        <f>IF('SlNr für Antrag §24a'!D42&lt;&gt;"",'SlNr für Antrag §24a'!D42,"")</f>
        <v/>
      </c>
      <c r="D46" s="70" t="str">
        <f>'SlNr für Antrag §24a'!H42</f>
        <v>Fabrikationsrückstände von Kaffee (zB Röstgut und Extraktionsrückstände)</v>
      </c>
      <c r="E46" s="70" t="str">
        <f>'SlNr für Antrag §24a'!I42</f>
        <v xml:space="preserve"> </v>
      </c>
      <c r="F46" s="69" t="str">
        <f>IF(Behörde!W46&gt;0,Behörde!W46,Behörde!F46)</f>
        <v>--</v>
      </c>
      <c r="G46" s="69" t="str">
        <f>IF(Behörde!Z46&gt;0,Behörde!Z46,Behörde!G46)</f>
        <v>**</v>
      </c>
      <c r="H46" s="131"/>
      <c r="I46" s="124"/>
      <c r="J46" s="118">
        <f>'SlNr für Antrag §24a'!AM42</f>
        <v>0</v>
      </c>
      <c r="K46" s="121"/>
      <c r="L46" s="158" t="str">
        <f>'SlNr für Antrag §24a'!AV42</f>
        <v>-</v>
      </c>
      <c r="M46" s="145" t="str">
        <f>IF(OR(Behörde!W46&gt;0,Behörde!Z46&gt;0),"Begründung in Bescheid eintragen!","")</f>
        <v/>
      </c>
      <c r="N46" s="151" t="str">
        <f>'SlNr für Antrag §24a'!AP42</f>
        <v>X</v>
      </c>
    </row>
    <row r="47" spans="1:14" ht="34.200000000000003" x14ac:dyDescent="0.25">
      <c r="A47" s="70">
        <f>'SlNr für Antrag §24a'!B43</f>
        <v>11416</v>
      </c>
      <c r="B47" s="70" t="str">
        <f>'SlNr für Antrag §24a'!C43</f>
        <v>77</v>
      </c>
      <c r="C47" s="70" t="str">
        <f>IF('SlNr für Antrag §24a'!D43&lt;&gt;"",'SlNr für Antrag §24a'!D43,"")</f>
        <v>g</v>
      </c>
      <c r="D47" s="70" t="str">
        <f>'SlNr für Antrag §24a'!H43</f>
        <v>Fabrikationsrückstände von Kaffee (zB Röstgut und Extraktionsrückstände)</v>
      </c>
      <c r="E47" s="70" t="str">
        <f>'SlNr für Antrag §24a'!I43</f>
        <v>gefährlich kontaminiert</v>
      </c>
      <c r="F47" s="69" t="str">
        <f>IF(Behörde!W47&gt;0,Behörde!W47,Behörde!F47)</f>
        <v>**</v>
      </c>
      <c r="G47" s="69" t="str">
        <f>IF(Behörde!Z47&gt;0,Behörde!Z47,Behörde!G47)</f>
        <v>**</v>
      </c>
      <c r="H47" s="131"/>
      <c r="I47" s="124"/>
      <c r="J47" s="118">
        <f>'SlNr für Antrag §24a'!AM43</f>
        <v>0</v>
      </c>
      <c r="K47" s="121"/>
      <c r="L47" s="158" t="str">
        <f>'SlNr für Antrag §24a'!AV43</f>
        <v>-</v>
      </c>
      <c r="M47" s="145" t="str">
        <f>IF(OR(Behörde!W47&gt;0,Behörde!Z47&gt;0),"Begründung in Bescheid eintragen!","")</f>
        <v/>
      </c>
      <c r="N47" s="151" t="str">
        <f>'SlNr für Antrag §24a'!AP43</f>
        <v/>
      </c>
    </row>
    <row r="48" spans="1:14" x14ac:dyDescent="0.25">
      <c r="A48" s="70">
        <f>'SlNr für Antrag §24a'!B44</f>
        <v>11417</v>
      </c>
      <c r="B48" s="70" t="str">
        <f>'SlNr für Antrag §24a'!C44</f>
        <v/>
      </c>
      <c r="C48" s="70" t="str">
        <f>IF('SlNr für Antrag §24a'!D44&lt;&gt;"",'SlNr für Antrag §24a'!D44,"")</f>
        <v/>
      </c>
      <c r="D48" s="70" t="str">
        <f>'SlNr für Antrag §24a'!H44</f>
        <v>Fabrikationsrückstände von Tee</v>
      </c>
      <c r="E48" s="70" t="str">
        <f>'SlNr für Antrag §24a'!I44</f>
        <v xml:space="preserve"> </v>
      </c>
      <c r="F48" s="69" t="str">
        <f>IF(Behörde!W48&gt;0,Behörde!W48,Behörde!F48)</f>
        <v>--</v>
      </c>
      <c r="G48" s="69" t="str">
        <f>IF(Behörde!Z48&gt;0,Behörde!Z48,Behörde!G48)</f>
        <v>**</v>
      </c>
      <c r="H48" s="131"/>
      <c r="I48" s="124"/>
      <c r="J48" s="118">
        <f>'SlNr für Antrag §24a'!AM44</f>
        <v>0</v>
      </c>
      <c r="K48" s="121"/>
      <c r="L48" s="158" t="str">
        <f>'SlNr für Antrag §24a'!AV44</f>
        <v>-</v>
      </c>
      <c r="M48" s="145" t="str">
        <f>IF(OR(Behörde!W48&gt;0,Behörde!Z48&gt;0),"Begründung in Bescheid eintragen!","")</f>
        <v/>
      </c>
      <c r="N48" s="151" t="str">
        <f>'SlNr für Antrag §24a'!AP44</f>
        <v>X</v>
      </c>
    </row>
    <row r="49" spans="1:14" x14ac:dyDescent="0.25">
      <c r="A49" s="70">
        <f>'SlNr für Antrag §24a'!B45</f>
        <v>11417</v>
      </c>
      <c r="B49" s="70" t="str">
        <f>'SlNr für Antrag §24a'!C45</f>
        <v>77</v>
      </c>
      <c r="C49" s="70" t="str">
        <f>IF('SlNr für Antrag §24a'!D45&lt;&gt;"",'SlNr für Antrag §24a'!D45,"")</f>
        <v>g</v>
      </c>
      <c r="D49" s="70" t="str">
        <f>'SlNr für Antrag §24a'!H45</f>
        <v>Fabrikationsrückstände von Tee</v>
      </c>
      <c r="E49" s="70" t="str">
        <f>'SlNr für Antrag §24a'!I45</f>
        <v>gefährlich kontaminiert</v>
      </c>
      <c r="F49" s="69" t="str">
        <f>IF(Behörde!W49&gt;0,Behörde!W49,Behörde!F49)</f>
        <v>**</v>
      </c>
      <c r="G49" s="69" t="str">
        <f>IF(Behörde!Z49&gt;0,Behörde!Z49,Behörde!G49)</f>
        <v>**</v>
      </c>
      <c r="H49" s="131"/>
      <c r="I49" s="124"/>
      <c r="J49" s="118">
        <f>'SlNr für Antrag §24a'!AM45</f>
        <v>0</v>
      </c>
      <c r="K49" s="121"/>
      <c r="L49" s="158" t="str">
        <f>'SlNr für Antrag §24a'!AV45</f>
        <v>-</v>
      </c>
      <c r="M49" s="145" t="str">
        <f>IF(OR(Behörde!W49&gt;0,Behörde!Z49&gt;0),"Begründung in Bescheid eintragen!","")</f>
        <v/>
      </c>
      <c r="N49" s="151" t="str">
        <f>'SlNr für Antrag §24a'!AP45</f>
        <v/>
      </c>
    </row>
    <row r="50" spans="1:14" x14ac:dyDescent="0.25">
      <c r="A50" s="70">
        <f>'SlNr für Antrag §24a'!B46</f>
        <v>11418</v>
      </c>
      <c r="B50" s="70" t="str">
        <f>'SlNr für Antrag §24a'!C46</f>
        <v/>
      </c>
      <c r="C50" s="70" t="str">
        <f>IF('SlNr für Antrag §24a'!D46&lt;&gt;"",'SlNr für Antrag §24a'!D46,"")</f>
        <v/>
      </c>
      <c r="D50" s="70" t="str">
        <f>'SlNr für Antrag §24a'!H46</f>
        <v>Fabrikationsrückstände von Kakao</v>
      </c>
      <c r="E50" s="70" t="str">
        <f>'SlNr für Antrag §24a'!I46</f>
        <v xml:space="preserve"> </v>
      </c>
      <c r="F50" s="69" t="str">
        <f>IF(Behörde!W50&gt;0,Behörde!W50,Behörde!F50)</f>
        <v>--</v>
      </c>
      <c r="G50" s="69" t="str">
        <f>IF(Behörde!Z50&gt;0,Behörde!Z50,Behörde!G50)</f>
        <v>**</v>
      </c>
      <c r="H50" s="131"/>
      <c r="I50" s="124"/>
      <c r="J50" s="118">
        <f>'SlNr für Antrag §24a'!AM46</f>
        <v>0</v>
      </c>
      <c r="K50" s="121"/>
      <c r="L50" s="158" t="str">
        <f>'SlNr für Antrag §24a'!AV46</f>
        <v>-</v>
      </c>
      <c r="M50" s="145" t="str">
        <f>IF(OR(Behörde!W50&gt;0,Behörde!Z50&gt;0),"Begründung in Bescheid eintragen!","")</f>
        <v/>
      </c>
      <c r="N50" s="151" t="str">
        <f>'SlNr für Antrag §24a'!AP46</f>
        <v>X</v>
      </c>
    </row>
    <row r="51" spans="1:14" x14ac:dyDescent="0.25">
      <c r="A51" s="70">
        <f>'SlNr für Antrag §24a'!B47</f>
        <v>11418</v>
      </c>
      <c r="B51" s="70" t="str">
        <f>'SlNr für Antrag §24a'!C47</f>
        <v>77</v>
      </c>
      <c r="C51" s="70" t="str">
        <f>IF('SlNr für Antrag §24a'!D47&lt;&gt;"",'SlNr für Antrag §24a'!D47,"")</f>
        <v>g</v>
      </c>
      <c r="D51" s="70" t="str">
        <f>'SlNr für Antrag §24a'!H47</f>
        <v>Fabrikationsrückstände von Kakao</v>
      </c>
      <c r="E51" s="70" t="str">
        <f>'SlNr für Antrag §24a'!I47</f>
        <v>gefährlich kontaminiert</v>
      </c>
      <c r="F51" s="69" t="str">
        <f>IF(Behörde!W51&gt;0,Behörde!W51,Behörde!F51)</f>
        <v>**</v>
      </c>
      <c r="G51" s="69" t="str">
        <f>IF(Behörde!Z51&gt;0,Behörde!Z51,Behörde!G51)</f>
        <v>**</v>
      </c>
      <c r="H51" s="131"/>
      <c r="I51" s="124"/>
      <c r="J51" s="118">
        <f>'SlNr für Antrag §24a'!AM47</f>
        <v>0</v>
      </c>
      <c r="K51" s="121"/>
      <c r="L51" s="158" t="str">
        <f>'SlNr für Antrag §24a'!AV47</f>
        <v>-</v>
      </c>
      <c r="M51" s="145" t="str">
        <f>IF(OR(Behörde!W51&gt;0,Behörde!Z51&gt;0),"Begründung in Bescheid eintragen!","")</f>
        <v/>
      </c>
      <c r="N51" s="151" t="str">
        <f>'SlNr für Antrag §24a'!AP47</f>
        <v/>
      </c>
    </row>
    <row r="52" spans="1:14" x14ac:dyDescent="0.25">
      <c r="A52" s="70">
        <f>'SlNr für Antrag §24a'!B48</f>
        <v>11419</v>
      </c>
      <c r="B52" s="70" t="str">
        <f>'SlNr für Antrag §24a'!C48</f>
        <v/>
      </c>
      <c r="C52" s="70" t="str">
        <f>IF('SlNr für Antrag §24a'!D48&lt;&gt;"",'SlNr für Antrag §24a'!D48,"")</f>
        <v/>
      </c>
      <c r="D52" s="70" t="str">
        <f>'SlNr für Antrag §24a'!H48</f>
        <v>Hefe oder hefeähnliche Rückstände</v>
      </c>
      <c r="E52" s="70" t="str">
        <f>'SlNr für Antrag §24a'!I48</f>
        <v xml:space="preserve"> </v>
      </c>
      <c r="F52" s="69" t="str">
        <f>IF(Behörde!W52&gt;0,Behörde!W52,Behörde!F52)</f>
        <v>--</v>
      </c>
      <c r="G52" s="69" t="str">
        <f>IF(Behörde!Z52&gt;0,Behörde!Z52,Behörde!G52)</f>
        <v>**</v>
      </c>
      <c r="H52" s="131"/>
      <c r="I52" s="124"/>
      <c r="J52" s="118">
        <f>'SlNr für Antrag §24a'!AM48</f>
        <v>0</v>
      </c>
      <c r="K52" s="121"/>
      <c r="L52" s="158" t="str">
        <f>'SlNr für Antrag §24a'!AV48</f>
        <v>-</v>
      </c>
      <c r="M52" s="145" t="str">
        <f>IF(OR(Behörde!W52&gt;0,Behörde!Z52&gt;0),"Begründung in Bescheid eintragen!","")</f>
        <v/>
      </c>
      <c r="N52" s="151" t="str">
        <f>'SlNr für Antrag §24a'!AP48</f>
        <v>X</v>
      </c>
    </row>
    <row r="53" spans="1:14" x14ac:dyDescent="0.25">
      <c r="A53" s="70">
        <f>'SlNr für Antrag §24a'!B49</f>
        <v>11419</v>
      </c>
      <c r="B53" s="70" t="str">
        <f>'SlNr für Antrag §24a'!C49</f>
        <v>77</v>
      </c>
      <c r="C53" s="70" t="str">
        <f>IF('SlNr für Antrag §24a'!D49&lt;&gt;"",'SlNr für Antrag §24a'!D49,"")</f>
        <v>g</v>
      </c>
      <c r="D53" s="70" t="str">
        <f>'SlNr für Antrag §24a'!H49</f>
        <v>Hefe oder hefeähnliche Rückstände</v>
      </c>
      <c r="E53" s="70" t="str">
        <f>'SlNr für Antrag §24a'!I49</f>
        <v>gefährlich kontaminiert</v>
      </c>
      <c r="F53" s="69" t="str">
        <f>IF(Behörde!W53&gt;0,Behörde!W53,Behörde!F53)</f>
        <v>**</v>
      </c>
      <c r="G53" s="69" t="str">
        <f>IF(Behörde!Z53&gt;0,Behörde!Z53,Behörde!G53)</f>
        <v>**</v>
      </c>
      <c r="H53" s="131"/>
      <c r="I53" s="124"/>
      <c r="J53" s="118">
        <f>'SlNr für Antrag §24a'!AM49</f>
        <v>0</v>
      </c>
      <c r="K53" s="121"/>
      <c r="L53" s="158" t="str">
        <f>'SlNr für Antrag §24a'!AV49</f>
        <v>-</v>
      </c>
      <c r="M53" s="145" t="str">
        <f>IF(OR(Behörde!W53&gt;0,Behörde!Z53&gt;0),"Begründung in Bescheid eintragen!","")</f>
        <v/>
      </c>
      <c r="N53" s="151" t="str">
        <f>'SlNr für Antrag §24a'!AP49</f>
        <v/>
      </c>
    </row>
    <row r="54" spans="1:14" ht="34.200000000000003" x14ac:dyDescent="0.25">
      <c r="A54" s="70">
        <f>'SlNr für Antrag §24a'!B50</f>
        <v>11421</v>
      </c>
      <c r="B54" s="70" t="str">
        <f>'SlNr für Antrag §24a'!C50</f>
        <v/>
      </c>
      <c r="C54" s="70" t="str">
        <f>IF('SlNr für Antrag §24a'!D50&lt;&gt;"",'SlNr für Antrag §24a'!D50,"")</f>
        <v/>
      </c>
      <c r="D54" s="70" t="str">
        <f>'SlNr für Antrag §24a'!H50</f>
        <v>Spül- und Waschwasser mit schädlichen Verunreinigungen, organisch belastet</v>
      </c>
      <c r="E54" s="70" t="str">
        <f>'SlNr für Antrag §24a'!I50</f>
        <v xml:space="preserve"> </v>
      </c>
      <c r="F54" s="69" t="str">
        <f>IF(Behörde!W54&gt;0,Behörde!W54,Behörde!F54)</f>
        <v>--</v>
      </c>
      <c r="G54" s="69" t="str">
        <f>IF(Behörde!Z54&gt;0,Behörde!Z54,Behörde!G54)</f>
        <v>**</v>
      </c>
      <c r="H54" s="131"/>
      <c r="I54" s="124"/>
      <c r="J54" s="118">
        <f>'SlNr für Antrag §24a'!AM50</f>
        <v>0</v>
      </c>
      <c r="K54" s="121"/>
      <c r="L54" s="158" t="str">
        <f>'SlNr für Antrag §24a'!AV50</f>
        <v>-</v>
      </c>
      <c r="M54" s="145" t="str">
        <f>IF(OR(Behörde!W54&gt;0,Behörde!Z54&gt;0),"Begründung in Bescheid eintragen!","")</f>
        <v/>
      </c>
      <c r="N54" s="151" t="str">
        <f>'SlNr für Antrag §24a'!AP50</f>
        <v>X</v>
      </c>
    </row>
    <row r="55" spans="1:14" ht="34.200000000000003" x14ac:dyDescent="0.25">
      <c r="A55" s="70">
        <f>'SlNr für Antrag §24a'!B51</f>
        <v>11421</v>
      </c>
      <c r="B55" s="70" t="str">
        <f>'SlNr für Antrag §24a'!C51</f>
        <v>77</v>
      </c>
      <c r="C55" s="70" t="str">
        <f>IF('SlNr für Antrag §24a'!D51&lt;&gt;"",'SlNr für Antrag §24a'!D51,"")</f>
        <v>g</v>
      </c>
      <c r="D55" s="70" t="str">
        <f>'SlNr für Antrag §24a'!H51</f>
        <v>Spül- und Waschwasser mit schädlichen Verunreinigungen, organisch belastet</v>
      </c>
      <c r="E55" s="70" t="str">
        <f>'SlNr für Antrag §24a'!I51</f>
        <v>gefährlich kontaminiert</v>
      </c>
      <c r="F55" s="69" t="str">
        <f>IF(Behörde!W55&gt;0,Behörde!W55,Behörde!F55)</f>
        <v>**</v>
      </c>
      <c r="G55" s="69" t="str">
        <f>IF(Behörde!Z55&gt;0,Behörde!Z55,Behörde!G55)</f>
        <v>**</v>
      </c>
      <c r="H55" s="131"/>
      <c r="I55" s="124"/>
      <c r="J55" s="118">
        <f>'SlNr für Antrag §24a'!AM51</f>
        <v>0</v>
      </c>
      <c r="K55" s="121"/>
      <c r="L55" s="158" t="str">
        <f>'SlNr für Antrag §24a'!AV51</f>
        <v>-</v>
      </c>
      <c r="M55" s="145" t="str">
        <f>IF(OR(Behörde!W55&gt;0,Behörde!Z55&gt;0),"Begründung in Bescheid eintragen!","")</f>
        <v/>
      </c>
      <c r="N55" s="151" t="str">
        <f>'SlNr für Antrag §24a'!AP51</f>
        <v/>
      </c>
    </row>
    <row r="56" spans="1:14" ht="22.8" x14ac:dyDescent="0.25">
      <c r="A56" s="70">
        <f>'SlNr für Antrag §24a'!B52</f>
        <v>11422</v>
      </c>
      <c r="B56" s="70" t="str">
        <f>'SlNr für Antrag §24a'!C52</f>
        <v/>
      </c>
      <c r="C56" s="70" t="str">
        <f>IF('SlNr für Antrag §24a'!D52&lt;&gt;"",'SlNr für Antrag §24a'!D52,"")</f>
        <v/>
      </c>
      <c r="D56" s="70" t="str">
        <f>'SlNr für Antrag §24a'!H52</f>
        <v>Schlamm aus der Tabakverarbeitung</v>
      </c>
      <c r="E56" s="70" t="str">
        <f>'SlNr für Antrag §24a'!I52</f>
        <v xml:space="preserve"> </v>
      </c>
      <c r="F56" s="69" t="str">
        <f>IF(Behörde!W56&gt;0,Behörde!W56,Behörde!F56)</f>
        <v>--</v>
      </c>
      <c r="G56" s="69" t="str">
        <f>IF(Behörde!Z56&gt;0,Behörde!Z56,Behörde!G56)</f>
        <v>**</v>
      </c>
      <c r="H56" s="131"/>
      <c r="I56" s="124"/>
      <c r="J56" s="118">
        <f>'SlNr für Antrag §24a'!AM52</f>
        <v>0</v>
      </c>
      <c r="K56" s="121"/>
      <c r="L56" s="158" t="str">
        <f>'SlNr für Antrag §24a'!AV52</f>
        <v>-</v>
      </c>
      <c r="M56" s="145" t="str">
        <f>IF(OR(Behörde!W56&gt;0,Behörde!Z56&gt;0),"Begründung in Bescheid eintragen!","")</f>
        <v/>
      </c>
      <c r="N56" s="151" t="str">
        <f>'SlNr für Antrag §24a'!AP52</f>
        <v>X</v>
      </c>
    </row>
    <row r="57" spans="1:14" ht="22.8" x14ac:dyDescent="0.25">
      <c r="A57" s="70">
        <f>'SlNr für Antrag §24a'!B53</f>
        <v>11422</v>
      </c>
      <c r="B57" s="70" t="str">
        <f>'SlNr für Antrag §24a'!C53</f>
        <v>77</v>
      </c>
      <c r="C57" s="70" t="str">
        <f>IF('SlNr für Antrag §24a'!D53&lt;&gt;"",'SlNr für Antrag §24a'!D53,"")</f>
        <v>g</v>
      </c>
      <c r="D57" s="70" t="str">
        <f>'SlNr für Antrag §24a'!H53</f>
        <v>Schlamm aus der Tabakverarbeitung</v>
      </c>
      <c r="E57" s="70" t="str">
        <f>'SlNr für Antrag §24a'!I53</f>
        <v>gefährlich kontaminiert</v>
      </c>
      <c r="F57" s="69" t="str">
        <f>IF(Behörde!W57&gt;0,Behörde!W57,Behörde!F57)</f>
        <v>**</v>
      </c>
      <c r="G57" s="69" t="str">
        <f>IF(Behörde!Z57&gt;0,Behörde!Z57,Behörde!G57)</f>
        <v>**</v>
      </c>
      <c r="H57" s="131"/>
      <c r="I57" s="124"/>
      <c r="J57" s="118">
        <f>'SlNr für Antrag §24a'!AM53</f>
        <v>0</v>
      </c>
      <c r="K57" s="121"/>
      <c r="L57" s="158" t="str">
        <f>'SlNr für Antrag §24a'!AV53</f>
        <v>-</v>
      </c>
      <c r="M57" s="145" t="str">
        <f>IF(OR(Behörde!W57&gt;0,Behörde!Z57&gt;0),"Begründung in Bescheid eintragen!","")</f>
        <v/>
      </c>
      <c r="N57" s="151" t="str">
        <f>'SlNr für Antrag §24a'!AP53</f>
        <v/>
      </c>
    </row>
    <row r="58" spans="1:14" ht="22.8" x14ac:dyDescent="0.25">
      <c r="A58" s="70">
        <f>'SlNr für Antrag §24a'!B54</f>
        <v>11423</v>
      </c>
      <c r="B58" s="70" t="str">
        <f>'SlNr für Antrag §24a'!C54</f>
        <v/>
      </c>
      <c r="C58" s="70" t="str">
        <f>IF('SlNr für Antrag §24a'!D54&lt;&gt;"",'SlNr für Antrag §24a'!D54,"")</f>
        <v/>
      </c>
      <c r="D58" s="70" t="str">
        <f>'SlNr für Antrag §24a'!H54</f>
        <v>Rückstände und Abfälle aus der Fruchtsaftproduktion</v>
      </c>
      <c r="E58" s="70" t="str">
        <f>'SlNr für Antrag §24a'!I54</f>
        <v xml:space="preserve"> </v>
      </c>
      <c r="F58" s="69" t="str">
        <f>IF(Behörde!W58&gt;0,Behörde!W58,Behörde!F58)</f>
        <v>--</v>
      </c>
      <c r="G58" s="69" t="str">
        <f>IF(Behörde!Z58&gt;0,Behörde!Z58,Behörde!G58)</f>
        <v>**</v>
      </c>
      <c r="H58" s="131"/>
      <c r="I58" s="124"/>
      <c r="J58" s="118">
        <f>'SlNr für Antrag §24a'!AM54</f>
        <v>0</v>
      </c>
      <c r="K58" s="121"/>
      <c r="L58" s="158" t="str">
        <f>'SlNr für Antrag §24a'!AV54</f>
        <v>-</v>
      </c>
      <c r="M58" s="145" t="str">
        <f>IF(OR(Behörde!W58&gt;0,Behörde!Z58&gt;0),"Begründung in Bescheid eintragen!","")</f>
        <v/>
      </c>
      <c r="N58" s="151" t="str">
        <f>'SlNr für Antrag §24a'!AP54</f>
        <v>X</v>
      </c>
    </row>
    <row r="59" spans="1:14" ht="22.8" x14ac:dyDescent="0.25">
      <c r="A59" s="70">
        <f>'SlNr für Antrag §24a'!B55</f>
        <v>11423</v>
      </c>
      <c r="B59" s="70" t="str">
        <f>'SlNr für Antrag §24a'!C55</f>
        <v>77</v>
      </c>
      <c r="C59" s="70" t="str">
        <f>IF('SlNr für Antrag §24a'!D55&lt;&gt;"",'SlNr für Antrag §24a'!D55,"")</f>
        <v>g</v>
      </c>
      <c r="D59" s="70" t="str">
        <f>'SlNr für Antrag §24a'!H55</f>
        <v>Rückstände und Abfälle aus der Fruchtsaftproduktion</v>
      </c>
      <c r="E59" s="70" t="str">
        <f>'SlNr für Antrag §24a'!I55</f>
        <v>gefährlich kontaminiert</v>
      </c>
      <c r="F59" s="69" t="str">
        <f>IF(Behörde!W59&gt;0,Behörde!W59,Behörde!F59)</f>
        <v>**</v>
      </c>
      <c r="G59" s="69" t="str">
        <f>IF(Behörde!Z59&gt;0,Behörde!Z59,Behörde!G59)</f>
        <v>**</v>
      </c>
      <c r="H59" s="131"/>
      <c r="I59" s="124"/>
      <c r="J59" s="118">
        <f>'SlNr für Antrag §24a'!AM55</f>
        <v>0</v>
      </c>
      <c r="K59" s="121"/>
      <c r="L59" s="158" t="str">
        <f>'SlNr für Antrag §24a'!AV55</f>
        <v>-</v>
      </c>
      <c r="M59" s="145" t="str">
        <f>IF(OR(Behörde!W59&gt;0,Behörde!Z59&gt;0),"Begründung in Bescheid eintragen!","")</f>
        <v/>
      </c>
      <c r="N59" s="151" t="str">
        <f>'SlNr für Antrag §24a'!AP55</f>
        <v/>
      </c>
    </row>
    <row r="60" spans="1:14" x14ac:dyDescent="0.25">
      <c r="A60" s="70">
        <f>'SlNr für Antrag §24a'!B56</f>
        <v>11701</v>
      </c>
      <c r="B60" s="70" t="str">
        <f>'SlNr für Antrag §24a'!C56</f>
        <v/>
      </c>
      <c r="C60" s="70" t="str">
        <f>IF('SlNr für Antrag §24a'!D56&lt;&gt;"",'SlNr für Antrag §24a'!D56,"")</f>
        <v/>
      </c>
      <c r="D60" s="70" t="str">
        <f>'SlNr für Antrag §24a'!H56</f>
        <v>Futtermittel</v>
      </c>
      <c r="E60" s="70" t="str">
        <f>'SlNr für Antrag §24a'!I56</f>
        <v xml:space="preserve"> </v>
      </c>
      <c r="F60" s="69" t="str">
        <f>IF(Behörde!W60&gt;0,Behörde!W60,Behörde!F60)</f>
        <v>--</v>
      </c>
      <c r="G60" s="69" t="str">
        <f>IF(Behörde!Z60&gt;0,Behörde!Z60,Behörde!G60)</f>
        <v>**</v>
      </c>
      <c r="H60" s="131"/>
      <c r="I60" s="124"/>
      <c r="J60" s="118">
        <f>'SlNr für Antrag §24a'!AM56</f>
        <v>0</v>
      </c>
      <c r="K60" s="121"/>
      <c r="L60" s="158" t="str">
        <f>'SlNr für Antrag §24a'!AV56</f>
        <v>-</v>
      </c>
      <c r="M60" s="145" t="str">
        <f>IF(OR(Behörde!W60&gt;0,Behörde!Z60&gt;0),"Begründung in Bescheid eintragen!","")</f>
        <v/>
      </c>
      <c r="N60" s="151" t="str">
        <f>'SlNr für Antrag §24a'!AP56</f>
        <v>X</v>
      </c>
    </row>
    <row r="61" spans="1:14" x14ac:dyDescent="0.25">
      <c r="A61" s="70">
        <f>'SlNr für Antrag §24a'!B57</f>
        <v>11701</v>
      </c>
      <c r="B61" s="70" t="str">
        <f>'SlNr für Antrag §24a'!C57</f>
        <v>77</v>
      </c>
      <c r="C61" s="70" t="str">
        <f>IF('SlNr für Antrag §24a'!D57&lt;&gt;"",'SlNr für Antrag §24a'!D57,"")</f>
        <v>g</v>
      </c>
      <c r="D61" s="70" t="str">
        <f>'SlNr für Antrag §24a'!H57</f>
        <v>Futtermittel</v>
      </c>
      <c r="E61" s="70" t="str">
        <f>'SlNr für Antrag §24a'!I57</f>
        <v>gefährlich kontaminiert</v>
      </c>
      <c r="F61" s="69" t="str">
        <f>IF(Behörde!W61&gt;0,Behörde!W61,Behörde!F61)</f>
        <v>**</v>
      </c>
      <c r="G61" s="69" t="str">
        <f>IF(Behörde!Z61&gt;0,Behörde!Z61,Behörde!G61)</f>
        <v>**</v>
      </c>
      <c r="H61" s="131"/>
      <c r="I61" s="124"/>
      <c r="J61" s="118">
        <f>'SlNr für Antrag §24a'!AM57</f>
        <v>0</v>
      </c>
      <c r="K61" s="121"/>
      <c r="L61" s="158" t="str">
        <f>'SlNr für Antrag §24a'!AV57</f>
        <v>-</v>
      </c>
      <c r="M61" s="145" t="str">
        <f>IF(OR(Behörde!W61&gt;0,Behörde!Z61&gt;0),"Begründung in Bescheid eintragen!","")</f>
        <v/>
      </c>
      <c r="N61" s="151" t="str">
        <f>'SlNr für Antrag §24a'!AP57</f>
        <v/>
      </c>
    </row>
    <row r="62" spans="1:14" x14ac:dyDescent="0.25">
      <c r="A62" s="70">
        <f>'SlNr für Antrag §24a'!B58</f>
        <v>11702</v>
      </c>
      <c r="B62" s="70" t="str">
        <f>'SlNr für Antrag §24a'!C58</f>
        <v/>
      </c>
      <c r="C62" s="70" t="str">
        <f>IF('SlNr für Antrag §24a'!D58&lt;&gt;"",'SlNr für Antrag §24a'!D58,"")</f>
        <v/>
      </c>
      <c r="D62" s="70" t="str">
        <f>'SlNr für Antrag §24a'!H58</f>
        <v>überlagerte Futtermittel</v>
      </c>
      <c r="E62" s="70" t="str">
        <f>'SlNr für Antrag §24a'!I58</f>
        <v xml:space="preserve"> </v>
      </c>
      <c r="F62" s="69" t="str">
        <f>IF(Behörde!W62&gt;0,Behörde!W62,Behörde!F62)</f>
        <v>--</v>
      </c>
      <c r="G62" s="69" t="str">
        <f>IF(Behörde!Z62&gt;0,Behörde!Z62,Behörde!G62)</f>
        <v>**</v>
      </c>
      <c r="H62" s="131"/>
      <c r="I62" s="124"/>
      <c r="J62" s="118">
        <f>'SlNr für Antrag §24a'!AM58</f>
        <v>0</v>
      </c>
      <c r="K62" s="121"/>
      <c r="L62" s="158" t="str">
        <f>'SlNr für Antrag §24a'!AV58</f>
        <v>-</v>
      </c>
      <c r="M62" s="145" t="str">
        <f>IF(OR(Behörde!W62&gt;0,Behörde!Z62&gt;0),"Begründung in Bescheid eintragen!","")</f>
        <v/>
      </c>
      <c r="N62" s="151" t="str">
        <f>'SlNr für Antrag §24a'!AP58</f>
        <v>X</v>
      </c>
    </row>
    <row r="63" spans="1:14" x14ac:dyDescent="0.25">
      <c r="A63" s="70">
        <f>'SlNr für Antrag §24a'!B59</f>
        <v>11702</v>
      </c>
      <c r="B63" s="70" t="str">
        <f>'SlNr für Antrag §24a'!C59</f>
        <v>77</v>
      </c>
      <c r="C63" s="70" t="str">
        <f>IF('SlNr für Antrag §24a'!D59&lt;&gt;"",'SlNr für Antrag §24a'!D59,"")</f>
        <v>g</v>
      </c>
      <c r="D63" s="70" t="str">
        <f>'SlNr für Antrag §24a'!H59</f>
        <v>überlagerte Futtermittel</v>
      </c>
      <c r="E63" s="70" t="str">
        <f>'SlNr für Antrag §24a'!I59</f>
        <v>gefährlich kontaminiert</v>
      </c>
      <c r="F63" s="69" t="str">
        <f>IF(Behörde!W63&gt;0,Behörde!W63,Behörde!F63)</f>
        <v>**</v>
      </c>
      <c r="G63" s="69" t="str">
        <f>IF(Behörde!Z63&gt;0,Behörde!Z63,Behörde!G63)</f>
        <v>**</v>
      </c>
      <c r="H63" s="131"/>
      <c r="I63" s="124"/>
      <c r="J63" s="118">
        <f>'SlNr für Antrag §24a'!AM59</f>
        <v>0</v>
      </c>
      <c r="K63" s="121"/>
      <c r="L63" s="158" t="str">
        <f>'SlNr für Antrag §24a'!AV59</f>
        <v>-</v>
      </c>
      <c r="M63" s="145" t="str">
        <f>IF(OR(Behörde!W63&gt;0,Behörde!Z63&gt;0),"Begründung in Bescheid eintragen!","")</f>
        <v/>
      </c>
      <c r="N63" s="151" t="str">
        <f>'SlNr für Antrag §24a'!AP59</f>
        <v/>
      </c>
    </row>
    <row r="64" spans="1:14" ht="22.8" x14ac:dyDescent="0.25">
      <c r="A64" s="70">
        <f>'SlNr für Antrag §24a'!B60</f>
        <v>11703</v>
      </c>
      <c r="B64" s="70" t="str">
        <f>'SlNr für Antrag §24a'!C60</f>
        <v/>
      </c>
      <c r="C64" s="70" t="str">
        <f>IF('SlNr für Antrag §24a'!D60&lt;&gt;"",'SlNr für Antrag §24a'!D60,"")</f>
        <v/>
      </c>
      <c r="D64" s="70" t="str">
        <f>'SlNr für Antrag §24a'!H60</f>
        <v>überlagerte Futtermittelkonserven; Glas und Metall</v>
      </c>
      <c r="E64" s="70" t="str">
        <f>'SlNr für Antrag §24a'!I60</f>
        <v xml:space="preserve"> </v>
      </c>
      <c r="F64" s="69" t="str">
        <f>IF(Behörde!W64&gt;0,Behörde!W64,Behörde!F64)</f>
        <v>--</v>
      </c>
      <c r="G64" s="69" t="str">
        <f>IF(Behörde!Z64&gt;0,Behörde!Z64,Behörde!G64)</f>
        <v>**</v>
      </c>
      <c r="H64" s="131"/>
      <c r="I64" s="124"/>
      <c r="J64" s="118">
        <f>'SlNr für Antrag §24a'!AM60</f>
        <v>0</v>
      </c>
      <c r="K64" s="121"/>
      <c r="L64" s="158" t="str">
        <f>'SlNr für Antrag §24a'!AV60</f>
        <v>-</v>
      </c>
      <c r="M64" s="145" t="str">
        <f>IF(OR(Behörde!W64&gt;0,Behörde!Z64&gt;0),"Begründung in Bescheid eintragen!","")</f>
        <v/>
      </c>
      <c r="N64" s="151" t="str">
        <f>'SlNr für Antrag §24a'!AP60</f>
        <v>X</v>
      </c>
    </row>
    <row r="65" spans="1:14" ht="22.8" x14ac:dyDescent="0.25">
      <c r="A65" s="70">
        <f>'SlNr für Antrag §24a'!B61</f>
        <v>11703</v>
      </c>
      <c r="B65" s="70" t="str">
        <f>'SlNr für Antrag §24a'!C61</f>
        <v>77</v>
      </c>
      <c r="C65" s="70" t="str">
        <f>IF('SlNr für Antrag §24a'!D61&lt;&gt;"",'SlNr für Antrag §24a'!D61,"")</f>
        <v>g</v>
      </c>
      <c r="D65" s="70" t="str">
        <f>'SlNr für Antrag §24a'!H61</f>
        <v>überlagerte Futtermittelkonserven; Glas und Metall</v>
      </c>
      <c r="E65" s="70" t="str">
        <f>'SlNr für Antrag §24a'!I61</f>
        <v>gefährlich kontaminiert</v>
      </c>
      <c r="F65" s="69" t="str">
        <f>IF(Behörde!W65&gt;0,Behörde!W65,Behörde!F65)</f>
        <v>**</v>
      </c>
      <c r="G65" s="69" t="str">
        <f>IF(Behörde!Z65&gt;0,Behörde!Z65,Behörde!G65)</f>
        <v>**</v>
      </c>
      <c r="H65" s="131"/>
      <c r="I65" s="124"/>
      <c r="J65" s="118">
        <f>'SlNr für Antrag §24a'!AM61</f>
        <v>0</v>
      </c>
      <c r="K65" s="121"/>
      <c r="L65" s="158" t="str">
        <f>'SlNr für Antrag §24a'!AV61</f>
        <v>-</v>
      </c>
      <c r="M65" s="145" t="str">
        <f>IF(OR(Behörde!W65&gt;0,Behörde!Z65&gt;0),"Begründung in Bescheid eintragen!","")</f>
        <v/>
      </c>
      <c r="N65" s="151" t="str">
        <f>'SlNr für Antrag §24a'!AP61</f>
        <v/>
      </c>
    </row>
    <row r="66" spans="1:14" x14ac:dyDescent="0.25">
      <c r="A66" s="70">
        <f>'SlNr für Antrag §24a'!B62</f>
        <v>12101</v>
      </c>
      <c r="B66" s="70" t="str">
        <f>'SlNr für Antrag §24a'!C62</f>
        <v/>
      </c>
      <c r="C66" s="70" t="str">
        <f>IF('SlNr für Antrag §24a'!D62&lt;&gt;"",'SlNr für Antrag §24a'!D62,"")</f>
        <v/>
      </c>
      <c r="D66" s="70" t="str">
        <f>'SlNr für Antrag §24a'!H62</f>
        <v>Ölsaatenrückstände</v>
      </c>
      <c r="E66" s="70" t="str">
        <f>'SlNr für Antrag §24a'!I62</f>
        <v xml:space="preserve"> </v>
      </c>
      <c r="F66" s="69" t="str">
        <f>IF(Behörde!W66&gt;0,Behörde!W66,Behörde!F66)</f>
        <v>--</v>
      </c>
      <c r="G66" s="69" t="str">
        <f>IF(Behörde!Z66&gt;0,Behörde!Z66,Behörde!G66)</f>
        <v>**</v>
      </c>
      <c r="H66" s="131"/>
      <c r="I66" s="124"/>
      <c r="J66" s="118">
        <f>'SlNr für Antrag §24a'!AM62</f>
        <v>0</v>
      </c>
      <c r="K66" s="121"/>
      <c r="L66" s="158" t="str">
        <f>'SlNr für Antrag §24a'!AV62</f>
        <v>-</v>
      </c>
      <c r="M66" s="145" t="str">
        <f>IF(OR(Behörde!W66&gt;0,Behörde!Z66&gt;0),"Begründung in Bescheid eintragen!","")</f>
        <v/>
      </c>
      <c r="N66" s="151" t="str">
        <f>'SlNr für Antrag §24a'!AP62</f>
        <v>X</v>
      </c>
    </row>
    <row r="67" spans="1:14" x14ac:dyDescent="0.25">
      <c r="A67" s="70">
        <f>'SlNr für Antrag §24a'!B63</f>
        <v>12101</v>
      </c>
      <c r="B67" s="70" t="str">
        <f>'SlNr für Antrag §24a'!C63</f>
        <v>77</v>
      </c>
      <c r="C67" s="70" t="str">
        <f>IF('SlNr für Antrag §24a'!D63&lt;&gt;"",'SlNr für Antrag §24a'!D63,"")</f>
        <v>g</v>
      </c>
      <c r="D67" s="70" t="str">
        <f>'SlNr für Antrag §24a'!H63</f>
        <v>Ölsaatenrückstände</v>
      </c>
      <c r="E67" s="70" t="str">
        <f>'SlNr für Antrag §24a'!I63</f>
        <v>gefährlich kontaminiert</v>
      </c>
      <c r="F67" s="69" t="str">
        <f>IF(Behörde!W67&gt;0,Behörde!W67,Behörde!F67)</f>
        <v>**</v>
      </c>
      <c r="G67" s="69" t="str">
        <f>IF(Behörde!Z67&gt;0,Behörde!Z67,Behörde!G67)</f>
        <v>**</v>
      </c>
      <c r="H67" s="131"/>
      <c r="I67" s="124"/>
      <c r="J67" s="118">
        <f>'SlNr für Antrag §24a'!AM63</f>
        <v>0</v>
      </c>
      <c r="K67" s="121"/>
      <c r="L67" s="158" t="str">
        <f>'SlNr für Antrag §24a'!AV63</f>
        <v>-</v>
      </c>
      <c r="M67" s="145" t="str">
        <f>IF(OR(Behörde!W67&gt;0,Behörde!Z67&gt;0),"Begründung in Bescheid eintragen!","")</f>
        <v/>
      </c>
      <c r="N67" s="151" t="str">
        <f>'SlNr für Antrag §24a'!AP63</f>
        <v/>
      </c>
    </row>
    <row r="68" spans="1:14" x14ac:dyDescent="0.25">
      <c r="A68" s="70">
        <f>'SlNr für Antrag §24a'!B64</f>
        <v>12102</v>
      </c>
      <c r="B68" s="70" t="str">
        <f>'SlNr für Antrag §24a'!C64</f>
        <v/>
      </c>
      <c r="C68" s="70" t="str">
        <f>IF('SlNr für Antrag §24a'!D64&lt;&gt;"",'SlNr für Antrag §24a'!D64,"")</f>
        <v/>
      </c>
      <c r="D68" s="70" t="str">
        <f>'SlNr für Antrag §24a'!H64</f>
        <v>verdorbene Pflanzenöle</v>
      </c>
      <c r="E68" s="70" t="str">
        <f>'SlNr für Antrag §24a'!I64</f>
        <v xml:space="preserve"> </v>
      </c>
      <c r="F68" s="69" t="str">
        <f>IF(Behörde!W68&gt;0,Behörde!W68,Behörde!F68)</f>
        <v>--</v>
      </c>
      <c r="G68" s="69" t="str">
        <f>IF(Behörde!Z68&gt;0,Behörde!Z68,Behörde!G68)</f>
        <v>**</v>
      </c>
      <c r="H68" s="131"/>
      <c r="I68" s="124"/>
      <c r="J68" s="118">
        <f>'SlNr für Antrag §24a'!AM64</f>
        <v>0</v>
      </c>
      <c r="K68" s="121"/>
      <c r="L68" s="158" t="str">
        <f>'SlNr für Antrag §24a'!AV64</f>
        <v>-</v>
      </c>
      <c r="M68" s="145" t="str">
        <f>IF(OR(Behörde!W68&gt;0,Behörde!Z68&gt;0),"Begründung in Bescheid eintragen!","")</f>
        <v/>
      </c>
      <c r="N68" s="151" t="str">
        <f>'SlNr für Antrag §24a'!AP64</f>
        <v>X</v>
      </c>
    </row>
    <row r="69" spans="1:14" x14ac:dyDescent="0.25">
      <c r="A69" s="70">
        <f>'SlNr für Antrag §24a'!B65</f>
        <v>12102</v>
      </c>
      <c r="B69" s="70" t="str">
        <f>'SlNr für Antrag §24a'!C65</f>
        <v>77</v>
      </c>
      <c r="C69" s="70" t="str">
        <f>IF('SlNr für Antrag §24a'!D65&lt;&gt;"",'SlNr für Antrag §24a'!D65,"")</f>
        <v>g</v>
      </c>
      <c r="D69" s="70" t="str">
        <f>'SlNr für Antrag §24a'!H65</f>
        <v>verdorbene Pflanzenöle</v>
      </c>
      <c r="E69" s="70" t="str">
        <f>'SlNr für Antrag §24a'!I65</f>
        <v>gefährlich kontaminiert</v>
      </c>
      <c r="F69" s="69" t="str">
        <f>IF(Behörde!W69&gt;0,Behörde!W69,Behörde!F69)</f>
        <v>**</v>
      </c>
      <c r="G69" s="69" t="str">
        <f>IF(Behörde!Z69&gt;0,Behörde!Z69,Behörde!G69)</f>
        <v>**</v>
      </c>
      <c r="H69" s="131"/>
      <c r="I69" s="124"/>
      <c r="J69" s="118">
        <f>'SlNr für Antrag §24a'!AM65</f>
        <v>0</v>
      </c>
      <c r="K69" s="121"/>
      <c r="L69" s="158" t="str">
        <f>'SlNr für Antrag §24a'!AV65</f>
        <v>-</v>
      </c>
      <c r="M69" s="145" t="str">
        <f>IF(OR(Behörde!W69&gt;0,Behörde!Z69&gt;0),"Begründung in Bescheid eintragen!","")</f>
        <v/>
      </c>
      <c r="N69" s="151" t="str">
        <f>'SlNr für Antrag §24a'!AP65</f>
        <v/>
      </c>
    </row>
    <row r="70" spans="1:14" x14ac:dyDescent="0.25">
      <c r="A70" s="70">
        <f>'SlNr für Antrag §24a'!B66</f>
        <v>12301</v>
      </c>
      <c r="B70" s="70" t="str">
        <f>'SlNr für Antrag §24a'!C66</f>
        <v/>
      </c>
      <c r="C70" s="70" t="str">
        <f>IF('SlNr für Antrag §24a'!D66&lt;&gt;"",'SlNr für Antrag §24a'!D66,"")</f>
        <v/>
      </c>
      <c r="D70" s="70" t="str">
        <f>'SlNr für Antrag §24a'!H66</f>
        <v>Wachse (pflanzliche und tierische)</v>
      </c>
      <c r="E70" s="70" t="str">
        <f>'SlNr für Antrag §24a'!I66</f>
        <v xml:space="preserve"> </v>
      </c>
      <c r="F70" s="69" t="str">
        <f>IF(Behörde!W70&gt;0,Behörde!W70,Behörde!F70)</f>
        <v>**</v>
      </c>
      <c r="G70" s="69" t="str">
        <f>IF(Behörde!Z70&gt;0,Behörde!Z70,Behörde!G70)</f>
        <v>**</v>
      </c>
      <c r="H70" s="131"/>
      <c r="I70" s="124"/>
      <c r="J70" s="118">
        <f>'SlNr für Antrag §24a'!AM66</f>
        <v>0</v>
      </c>
      <c r="K70" s="121"/>
      <c r="L70" s="158" t="str">
        <f>'SlNr für Antrag §24a'!AV66</f>
        <v>-</v>
      </c>
      <c r="M70" s="145" t="str">
        <f>IF(OR(Behörde!W70&gt;0,Behörde!Z70&gt;0),"Begründung in Bescheid eintragen!","")</f>
        <v/>
      </c>
      <c r="N70" s="151" t="str">
        <f>'SlNr für Antrag §24a'!AP66</f>
        <v/>
      </c>
    </row>
    <row r="71" spans="1:14" x14ac:dyDescent="0.25">
      <c r="A71" s="70">
        <f>'SlNr für Antrag §24a'!B67</f>
        <v>12301</v>
      </c>
      <c r="B71" s="70" t="str">
        <f>'SlNr für Antrag §24a'!C67</f>
        <v>77</v>
      </c>
      <c r="C71" s="70" t="str">
        <f>IF('SlNr für Antrag §24a'!D67&lt;&gt;"",'SlNr für Antrag §24a'!D67,"")</f>
        <v>g</v>
      </c>
      <c r="D71" s="70" t="str">
        <f>'SlNr für Antrag §24a'!H67</f>
        <v>Wachse (pflanzliche und tierische)</v>
      </c>
      <c r="E71" s="70" t="str">
        <f>'SlNr für Antrag §24a'!I67</f>
        <v>gefährlich kontaminiert</v>
      </c>
      <c r="F71" s="69" t="str">
        <f>IF(Behörde!W71&gt;0,Behörde!W71,Behörde!F71)</f>
        <v>**</v>
      </c>
      <c r="G71" s="69" t="str">
        <f>IF(Behörde!Z71&gt;0,Behörde!Z71,Behörde!G71)</f>
        <v>**</v>
      </c>
      <c r="H71" s="131"/>
      <c r="I71" s="124"/>
      <c r="J71" s="118">
        <f>'SlNr für Antrag §24a'!AM67</f>
        <v>0</v>
      </c>
      <c r="K71" s="121"/>
      <c r="L71" s="158" t="str">
        <f>'SlNr für Antrag §24a'!AV67</f>
        <v>-</v>
      </c>
      <c r="M71" s="145" t="str">
        <f>IF(OR(Behörde!W71&gt;0,Behörde!Z71&gt;0),"Begründung in Bescheid eintragen!","")</f>
        <v/>
      </c>
      <c r="N71" s="151" t="str">
        <f>'SlNr für Antrag §24a'!AP67</f>
        <v/>
      </c>
    </row>
    <row r="72" spans="1:14" x14ac:dyDescent="0.25">
      <c r="A72" s="70">
        <f>'SlNr für Antrag §24a'!B68</f>
        <v>12302</v>
      </c>
      <c r="B72" s="70" t="str">
        <f>'SlNr für Antrag §24a'!C68</f>
        <v/>
      </c>
      <c r="C72" s="70" t="str">
        <f>IF('SlNr für Antrag §24a'!D68&lt;&gt;"",'SlNr für Antrag §24a'!D68,"")</f>
        <v/>
      </c>
      <c r="D72" s="70" t="str">
        <f>'SlNr für Antrag §24a'!H68</f>
        <v>Fette (zB Frittieröle)</v>
      </c>
      <c r="E72" s="70" t="str">
        <f>'SlNr für Antrag §24a'!I68</f>
        <v xml:space="preserve"> </v>
      </c>
      <c r="F72" s="69" t="str">
        <f>IF(Behörde!W72&gt;0,Behörde!W72,Behörde!F72)</f>
        <v>--</v>
      </c>
      <c r="G72" s="69" t="str">
        <f>IF(Behörde!Z72&gt;0,Behörde!Z72,Behörde!G72)</f>
        <v>**</v>
      </c>
      <c r="H72" s="131"/>
      <c r="I72" s="124"/>
      <c r="J72" s="118">
        <f>'SlNr für Antrag §24a'!AM68</f>
        <v>0</v>
      </c>
      <c r="K72" s="121"/>
      <c r="L72" s="158" t="str">
        <f>'SlNr für Antrag §24a'!AV68</f>
        <v>-</v>
      </c>
      <c r="M72" s="145" t="str">
        <f>IF(OR(Behörde!W72&gt;0,Behörde!Z72&gt;0),"Begründung in Bescheid eintragen!","")</f>
        <v/>
      </c>
      <c r="N72" s="151" t="str">
        <f>'SlNr für Antrag §24a'!AP68</f>
        <v>X</v>
      </c>
    </row>
    <row r="73" spans="1:14" x14ac:dyDescent="0.25">
      <c r="A73" s="70">
        <f>'SlNr für Antrag §24a'!B69</f>
        <v>12302</v>
      </c>
      <c r="B73" s="70" t="str">
        <f>'SlNr für Antrag §24a'!C69</f>
        <v>77</v>
      </c>
      <c r="C73" s="70" t="str">
        <f>IF('SlNr für Antrag §24a'!D69&lt;&gt;"",'SlNr für Antrag §24a'!D69,"")</f>
        <v>g</v>
      </c>
      <c r="D73" s="70" t="str">
        <f>'SlNr für Antrag §24a'!H69</f>
        <v>Fette (zB Frittieröle)</v>
      </c>
      <c r="E73" s="70" t="str">
        <f>'SlNr für Antrag §24a'!I69</f>
        <v>gefährlich kontaminiert</v>
      </c>
      <c r="F73" s="69" t="str">
        <f>IF(Behörde!W73&gt;0,Behörde!W73,Behörde!F73)</f>
        <v>**</v>
      </c>
      <c r="G73" s="69" t="str">
        <f>IF(Behörde!Z73&gt;0,Behörde!Z73,Behörde!G73)</f>
        <v>**</v>
      </c>
      <c r="H73" s="131"/>
      <c r="I73" s="124"/>
      <c r="J73" s="118">
        <f>'SlNr für Antrag §24a'!AM69</f>
        <v>0</v>
      </c>
      <c r="K73" s="121"/>
      <c r="L73" s="158" t="str">
        <f>'SlNr für Antrag §24a'!AV69</f>
        <v>-</v>
      </c>
      <c r="M73" s="145" t="str">
        <f>IF(OR(Behörde!W73&gt;0,Behörde!Z73&gt;0),"Begründung in Bescheid eintragen!","")</f>
        <v/>
      </c>
      <c r="N73" s="151" t="str">
        <f>'SlNr für Antrag §24a'!AP69</f>
        <v/>
      </c>
    </row>
    <row r="74" spans="1:14" x14ac:dyDescent="0.25">
      <c r="A74" s="70">
        <f>'SlNr für Antrag §24a'!B70</f>
        <v>12303</v>
      </c>
      <c r="B74" s="70" t="str">
        <f>'SlNr für Antrag §24a'!C70</f>
        <v/>
      </c>
      <c r="C74" s="70" t="str">
        <f>IF('SlNr für Antrag §24a'!D70&lt;&gt;"",'SlNr für Antrag §24a'!D70,"")</f>
        <v>g</v>
      </c>
      <c r="D74" s="70" t="str">
        <f>'SlNr für Antrag §24a'!H70</f>
        <v>Ziehmittelrückstände</v>
      </c>
      <c r="E74" s="70" t="str">
        <f>'SlNr für Antrag §24a'!I70</f>
        <v xml:space="preserve"> </v>
      </c>
      <c r="F74" s="69" t="str">
        <f>IF(Behörde!W74&gt;0,Behörde!W74,Behörde!F74)</f>
        <v>**</v>
      </c>
      <c r="G74" s="69" t="str">
        <f>IF(Behörde!Z74&gt;0,Behörde!Z74,Behörde!G74)</f>
        <v>**</v>
      </c>
      <c r="H74" s="131"/>
      <c r="I74" s="124"/>
      <c r="J74" s="118">
        <f>'SlNr für Antrag §24a'!AM70</f>
        <v>0</v>
      </c>
      <c r="K74" s="121"/>
      <c r="L74" s="158" t="str">
        <f>'SlNr für Antrag §24a'!AV70</f>
        <v>-</v>
      </c>
      <c r="M74" s="145" t="str">
        <f>IF(OR(Behörde!W74&gt;0,Behörde!Z74&gt;0),"Begründung in Bescheid eintragen!","")</f>
        <v/>
      </c>
      <c r="N74" s="151" t="str">
        <f>'SlNr für Antrag §24a'!AP70</f>
        <v/>
      </c>
    </row>
    <row r="75" spans="1:14" x14ac:dyDescent="0.25">
      <c r="A75" s="70">
        <f>'SlNr für Antrag §24a'!B71</f>
        <v>12303</v>
      </c>
      <c r="B75" s="70" t="str">
        <f>'SlNr für Antrag §24a'!C71</f>
        <v>88</v>
      </c>
      <c r="C75" s="70" t="str">
        <f>IF('SlNr für Antrag §24a'!D71&lt;&gt;"",'SlNr für Antrag §24a'!D71,"")</f>
        <v/>
      </c>
      <c r="D75" s="70" t="str">
        <f>'SlNr für Antrag §24a'!H71</f>
        <v>Ziehmittelrückstände</v>
      </c>
      <c r="E75" s="70" t="str">
        <f>'SlNr für Antrag §24a'!I71</f>
        <v>ausgestuft</v>
      </c>
      <c r="F75" s="69" t="str">
        <f>IF(Behörde!W75&gt;0,Behörde!W75,Behörde!F75)</f>
        <v>**</v>
      </c>
      <c r="G75" s="69" t="str">
        <f>IF(Behörde!Z75&gt;0,Behörde!Z75,Behörde!G75)</f>
        <v>**</v>
      </c>
      <c r="H75" s="131"/>
      <c r="I75" s="124"/>
      <c r="J75" s="118">
        <f>'SlNr für Antrag §24a'!AM71</f>
        <v>0</v>
      </c>
      <c r="K75" s="121"/>
      <c r="L75" s="158" t="str">
        <f>'SlNr für Antrag §24a'!AV71</f>
        <v>-</v>
      </c>
      <c r="M75" s="145" t="str">
        <f>IF(OR(Behörde!W75&gt;0,Behörde!Z75&gt;0),"Begründung in Bescheid eintragen!","")</f>
        <v/>
      </c>
      <c r="N75" s="151" t="str">
        <f>'SlNr für Antrag §24a'!AP71</f>
        <v/>
      </c>
    </row>
    <row r="76" spans="1:14" ht="22.8" x14ac:dyDescent="0.25">
      <c r="A76" s="70">
        <f>'SlNr für Antrag §24a'!B72</f>
        <v>12304</v>
      </c>
      <c r="B76" s="70" t="str">
        <f>'SlNr für Antrag §24a'!C72</f>
        <v/>
      </c>
      <c r="C76" s="70" t="str">
        <f>IF('SlNr für Antrag §24a'!D72&lt;&gt;"",'SlNr für Antrag §24a'!D72,"")</f>
        <v>g</v>
      </c>
      <c r="D76" s="70" t="str">
        <f>'SlNr für Antrag §24a'!H72</f>
        <v>Fettsäurerückstände (pflanzliche und tierische)</v>
      </c>
      <c r="E76" s="70" t="str">
        <f>'SlNr für Antrag §24a'!I72</f>
        <v xml:space="preserve"> </v>
      </c>
      <c r="F76" s="69" t="str">
        <f>IF(Behörde!W76&gt;0,Behörde!W76,Behörde!F76)</f>
        <v>**</v>
      </c>
      <c r="G76" s="69" t="str">
        <f>IF(Behörde!Z76&gt;0,Behörde!Z76,Behörde!G76)</f>
        <v>**</v>
      </c>
      <c r="H76" s="131"/>
      <c r="I76" s="124"/>
      <c r="J76" s="118">
        <f>'SlNr für Antrag §24a'!AM72</f>
        <v>0</v>
      </c>
      <c r="K76" s="121"/>
      <c r="L76" s="158" t="str">
        <f>'SlNr für Antrag §24a'!AV72</f>
        <v>-</v>
      </c>
      <c r="M76" s="145" t="str">
        <f>IF(OR(Behörde!W76&gt;0,Behörde!Z76&gt;0),"Begründung in Bescheid eintragen!","")</f>
        <v/>
      </c>
      <c r="N76" s="151" t="str">
        <f>'SlNr für Antrag §24a'!AP72</f>
        <v/>
      </c>
    </row>
    <row r="77" spans="1:14" ht="22.8" x14ac:dyDescent="0.25">
      <c r="A77" s="70">
        <f>'SlNr für Antrag §24a'!B73</f>
        <v>12304</v>
      </c>
      <c r="B77" s="70" t="str">
        <f>'SlNr für Antrag §24a'!C73</f>
        <v>88</v>
      </c>
      <c r="C77" s="70" t="str">
        <f>IF('SlNr für Antrag §24a'!D73&lt;&gt;"",'SlNr für Antrag §24a'!D73,"")</f>
        <v/>
      </c>
      <c r="D77" s="70" t="str">
        <f>'SlNr für Antrag §24a'!H73</f>
        <v>Fettsäurerückstände (pflanzliche und tierische)</v>
      </c>
      <c r="E77" s="70" t="str">
        <f>'SlNr für Antrag §24a'!I73</f>
        <v>ausgestuft</v>
      </c>
      <c r="F77" s="69" t="str">
        <f>IF(Behörde!W77&gt;0,Behörde!W77,Behörde!F77)</f>
        <v>**</v>
      </c>
      <c r="G77" s="69" t="str">
        <f>IF(Behörde!Z77&gt;0,Behörde!Z77,Behörde!G77)</f>
        <v>**</v>
      </c>
      <c r="H77" s="131"/>
      <c r="I77" s="124"/>
      <c r="J77" s="118">
        <f>'SlNr für Antrag §24a'!AM73</f>
        <v>0</v>
      </c>
      <c r="K77" s="121"/>
      <c r="L77" s="158" t="str">
        <f>'SlNr für Antrag §24a'!AV73</f>
        <v>-</v>
      </c>
      <c r="M77" s="145" t="str">
        <f>IF(OR(Behörde!W77&gt;0,Behörde!Z77&gt;0),"Begründung in Bescheid eintragen!","")</f>
        <v/>
      </c>
      <c r="N77" s="151" t="str">
        <f>'SlNr für Antrag §24a'!AP73</f>
        <v/>
      </c>
    </row>
    <row r="78" spans="1:14" x14ac:dyDescent="0.25">
      <c r="A78" s="70">
        <f>'SlNr für Antrag §24a'!B74</f>
        <v>12501</v>
      </c>
      <c r="B78" s="70" t="str">
        <f>'SlNr für Antrag §24a'!C74</f>
        <v/>
      </c>
      <c r="C78" s="70" t="str">
        <f>IF('SlNr für Antrag §24a'!D74&lt;&gt;"",'SlNr für Antrag §24a'!D74,"")</f>
        <v/>
      </c>
      <c r="D78" s="70" t="str">
        <f>'SlNr für Antrag §24a'!H74</f>
        <v>Inhalt von Fettabscheidern</v>
      </c>
      <c r="E78" s="70" t="str">
        <f>'SlNr für Antrag §24a'!I74</f>
        <v xml:space="preserve"> </v>
      </c>
      <c r="F78" s="69" t="str">
        <f>IF(Behörde!W78&gt;0,Behörde!W78,Behörde!F78)</f>
        <v>--</v>
      </c>
      <c r="G78" s="69" t="str">
        <f>IF(Behörde!Z78&gt;0,Behörde!Z78,Behörde!G78)</f>
        <v>**</v>
      </c>
      <c r="H78" s="131"/>
      <c r="I78" s="124"/>
      <c r="J78" s="118">
        <f>'SlNr für Antrag §24a'!AM74</f>
        <v>0</v>
      </c>
      <c r="K78" s="121"/>
      <c r="L78" s="158" t="str">
        <f>'SlNr für Antrag §24a'!AV74</f>
        <v>-</v>
      </c>
      <c r="M78" s="145" t="str">
        <f>IF(OR(Behörde!W78&gt;0,Behörde!Z78&gt;0),"Begründung in Bescheid eintragen!","")</f>
        <v/>
      </c>
      <c r="N78" s="151" t="str">
        <f>'SlNr für Antrag §24a'!AP74</f>
        <v>X</v>
      </c>
    </row>
    <row r="79" spans="1:14" x14ac:dyDescent="0.25">
      <c r="A79" s="70">
        <f>'SlNr für Antrag §24a'!B75</f>
        <v>12501</v>
      </c>
      <c r="B79" s="70" t="str">
        <f>'SlNr für Antrag §24a'!C75</f>
        <v>77</v>
      </c>
      <c r="C79" s="70" t="str">
        <f>IF('SlNr für Antrag §24a'!D75&lt;&gt;"",'SlNr für Antrag §24a'!D75,"")</f>
        <v>g</v>
      </c>
      <c r="D79" s="70" t="str">
        <f>'SlNr für Antrag §24a'!H75</f>
        <v>Inhalt von Fettabscheidern</v>
      </c>
      <c r="E79" s="70" t="str">
        <f>'SlNr für Antrag §24a'!I75</f>
        <v>gefährlich kontaminiert</v>
      </c>
      <c r="F79" s="69" t="str">
        <f>IF(Behörde!W79&gt;0,Behörde!W79,Behörde!F79)</f>
        <v>**</v>
      </c>
      <c r="G79" s="69" t="str">
        <f>IF(Behörde!Z79&gt;0,Behörde!Z79,Behörde!G79)</f>
        <v>**</v>
      </c>
      <c r="H79" s="131"/>
      <c r="I79" s="124"/>
      <c r="J79" s="118">
        <f>'SlNr für Antrag §24a'!AM75</f>
        <v>0</v>
      </c>
      <c r="K79" s="121"/>
      <c r="L79" s="158" t="str">
        <f>'SlNr für Antrag §24a'!AV75</f>
        <v>-</v>
      </c>
      <c r="M79" s="145" t="str">
        <f>IF(OR(Behörde!W79&gt;0,Behörde!Z79&gt;0),"Begründung in Bescheid eintragen!","")</f>
        <v/>
      </c>
      <c r="N79" s="151" t="str">
        <f>'SlNr für Antrag §24a'!AP75</f>
        <v/>
      </c>
    </row>
    <row r="80" spans="1:14" x14ac:dyDescent="0.25">
      <c r="A80" s="70">
        <f>'SlNr für Antrag §24a'!B76</f>
        <v>12502</v>
      </c>
      <c r="B80" s="70" t="str">
        <f>'SlNr für Antrag §24a'!C76</f>
        <v/>
      </c>
      <c r="C80" s="70" t="str">
        <f>IF('SlNr für Antrag §24a'!D76&lt;&gt;"",'SlNr für Antrag §24a'!D76,"")</f>
        <v/>
      </c>
      <c r="D80" s="70" t="str">
        <f>'SlNr für Antrag §24a'!H76</f>
        <v>Molke</v>
      </c>
      <c r="E80" s="70" t="str">
        <f>'SlNr für Antrag §24a'!I76</f>
        <v xml:space="preserve"> </v>
      </c>
      <c r="F80" s="69" t="str">
        <f>IF(Behörde!W80&gt;0,Behörde!W80,Behörde!F80)</f>
        <v>--</v>
      </c>
      <c r="G80" s="69" t="str">
        <f>IF(Behörde!Z80&gt;0,Behörde!Z80,Behörde!G80)</f>
        <v>**</v>
      </c>
      <c r="H80" s="131"/>
      <c r="I80" s="124"/>
      <c r="J80" s="118">
        <f>'SlNr für Antrag §24a'!AM76</f>
        <v>0</v>
      </c>
      <c r="K80" s="121"/>
      <c r="L80" s="158" t="str">
        <f>'SlNr für Antrag §24a'!AV76</f>
        <v>-</v>
      </c>
      <c r="M80" s="145" t="str">
        <f>IF(OR(Behörde!W80&gt;0,Behörde!Z80&gt;0),"Begründung in Bescheid eintragen!","")</f>
        <v/>
      </c>
      <c r="N80" s="151" t="str">
        <f>'SlNr für Antrag §24a'!AP76</f>
        <v>X</v>
      </c>
    </row>
    <row r="81" spans="1:14" x14ac:dyDescent="0.25">
      <c r="A81" s="70">
        <f>'SlNr für Antrag §24a'!B77</f>
        <v>12502</v>
      </c>
      <c r="B81" s="70" t="str">
        <f>'SlNr für Antrag §24a'!C77</f>
        <v>77</v>
      </c>
      <c r="C81" s="70" t="str">
        <f>IF('SlNr für Antrag §24a'!D77&lt;&gt;"",'SlNr für Antrag §24a'!D77,"")</f>
        <v>g</v>
      </c>
      <c r="D81" s="70" t="str">
        <f>'SlNr für Antrag §24a'!H77</f>
        <v>Molke</v>
      </c>
      <c r="E81" s="70" t="str">
        <f>'SlNr für Antrag §24a'!I77</f>
        <v>gefährlich kontaminiert</v>
      </c>
      <c r="F81" s="69" t="str">
        <f>IF(Behörde!W81&gt;0,Behörde!W81,Behörde!F81)</f>
        <v>**</v>
      </c>
      <c r="G81" s="69" t="str">
        <f>IF(Behörde!Z81&gt;0,Behörde!Z81,Behörde!G81)</f>
        <v>**</v>
      </c>
      <c r="H81" s="131"/>
      <c r="I81" s="124"/>
      <c r="J81" s="118">
        <f>'SlNr für Antrag §24a'!AM77</f>
        <v>0</v>
      </c>
      <c r="K81" s="121"/>
      <c r="L81" s="158" t="str">
        <f>'SlNr für Antrag §24a'!AV77</f>
        <v>-</v>
      </c>
      <c r="M81" s="145" t="str">
        <f>IF(OR(Behörde!W81&gt;0,Behörde!Z81&gt;0),"Begründung in Bescheid eintragen!","")</f>
        <v/>
      </c>
      <c r="N81" s="151" t="str">
        <f>'SlNr für Antrag §24a'!AP77</f>
        <v/>
      </c>
    </row>
    <row r="82" spans="1:14" x14ac:dyDescent="0.25">
      <c r="A82" s="70">
        <f>'SlNr für Antrag §24a'!B78</f>
        <v>12503</v>
      </c>
      <c r="B82" s="70" t="str">
        <f>'SlNr für Antrag §24a'!C78</f>
        <v/>
      </c>
      <c r="C82" s="70" t="str">
        <f>IF('SlNr für Antrag §24a'!D78&lt;&gt;"",'SlNr für Antrag §24a'!D78,"")</f>
        <v/>
      </c>
      <c r="D82" s="70" t="str">
        <f>'SlNr für Antrag §24a'!H78</f>
        <v>Öl-, Fett- und Wachsemulsionen</v>
      </c>
      <c r="E82" s="70" t="str">
        <f>'SlNr für Antrag §24a'!I78</f>
        <v xml:space="preserve"> </v>
      </c>
      <c r="F82" s="69" t="str">
        <f>IF(Behörde!W82&gt;0,Behörde!W82,Behörde!F82)</f>
        <v>--</v>
      </c>
      <c r="G82" s="69" t="str">
        <f>IF(Behörde!Z82&gt;0,Behörde!Z82,Behörde!G82)</f>
        <v>**</v>
      </c>
      <c r="H82" s="131"/>
      <c r="I82" s="124"/>
      <c r="J82" s="118">
        <f>'SlNr für Antrag §24a'!AM78</f>
        <v>0</v>
      </c>
      <c r="K82" s="121"/>
      <c r="L82" s="158" t="str">
        <f>'SlNr für Antrag §24a'!AV78</f>
        <v>-</v>
      </c>
      <c r="M82" s="145" t="str">
        <f>IF(OR(Behörde!W82&gt;0,Behörde!Z82&gt;0),"Begründung in Bescheid eintragen!","")</f>
        <v/>
      </c>
      <c r="N82" s="151" t="str">
        <f>'SlNr für Antrag §24a'!AP78</f>
        <v>X</v>
      </c>
    </row>
    <row r="83" spans="1:14" x14ac:dyDescent="0.25">
      <c r="A83" s="70">
        <f>'SlNr für Antrag §24a'!B79</f>
        <v>12503</v>
      </c>
      <c r="B83" s="70" t="str">
        <f>'SlNr für Antrag §24a'!C79</f>
        <v>77</v>
      </c>
      <c r="C83" s="70" t="str">
        <f>IF('SlNr für Antrag §24a'!D79&lt;&gt;"",'SlNr für Antrag §24a'!D79,"")</f>
        <v>g</v>
      </c>
      <c r="D83" s="70" t="str">
        <f>'SlNr für Antrag §24a'!H79</f>
        <v>Öl-, Fett- und Wachsemulsionen</v>
      </c>
      <c r="E83" s="70" t="str">
        <f>'SlNr für Antrag §24a'!I79</f>
        <v>gefährlich kontaminiert</v>
      </c>
      <c r="F83" s="69" t="str">
        <f>IF(Behörde!W83&gt;0,Behörde!W83,Behörde!F83)</f>
        <v>**</v>
      </c>
      <c r="G83" s="69" t="str">
        <f>IF(Behörde!Z83&gt;0,Behörde!Z83,Behörde!G83)</f>
        <v>**</v>
      </c>
      <c r="H83" s="131"/>
      <c r="I83" s="124"/>
      <c r="J83" s="118">
        <f>'SlNr für Antrag §24a'!AM79</f>
        <v>0</v>
      </c>
      <c r="K83" s="121"/>
      <c r="L83" s="158" t="str">
        <f>'SlNr für Antrag §24a'!AV79</f>
        <v>-</v>
      </c>
      <c r="M83" s="145" t="str">
        <f>IF(OR(Behörde!W83&gt;0,Behörde!Z83&gt;0),"Begründung in Bescheid eintragen!","")</f>
        <v/>
      </c>
      <c r="N83" s="151" t="str">
        <f>'SlNr für Antrag §24a'!AP79</f>
        <v/>
      </c>
    </row>
    <row r="84" spans="1:14" ht="22.8" x14ac:dyDescent="0.25">
      <c r="A84" s="70">
        <f>'SlNr für Antrag §24a'!B80</f>
        <v>12601</v>
      </c>
      <c r="B84" s="70" t="str">
        <f>'SlNr für Antrag §24a'!C80</f>
        <v/>
      </c>
      <c r="C84" s="70" t="str">
        <f>IF('SlNr für Antrag §24a'!D80&lt;&gt;"",'SlNr für Antrag §24a'!D80,"")</f>
        <v>g</v>
      </c>
      <c r="D84" s="70" t="str">
        <f>'SlNr für Antrag §24a'!H80</f>
        <v>Schmier- und Hydrauliköle, mineralölfrei</v>
      </c>
      <c r="E84" s="70" t="str">
        <f>'SlNr für Antrag §24a'!I80</f>
        <v xml:space="preserve"> </v>
      </c>
      <c r="F84" s="69" t="str">
        <f>IF(Behörde!W84&gt;0,Behörde!W84,Behörde!F84)</f>
        <v>**</v>
      </c>
      <c r="G84" s="69" t="str">
        <f>IF(Behörde!Z84&gt;0,Behörde!Z84,Behörde!G84)</f>
        <v>**</v>
      </c>
      <c r="H84" s="131"/>
      <c r="I84" s="124"/>
      <c r="J84" s="118">
        <f>'SlNr für Antrag §24a'!AM80</f>
        <v>0</v>
      </c>
      <c r="K84" s="121"/>
      <c r="L84" s="158" t="str">
        <f>'SlNr für Antrag §24a'!AV80</f>
        <v>-</v>
      </c>
      <c r="M84" s="145" t="str">
        <f>IF(OR(Behörde!W84&gt;0,Behörde!Z84&gt;0),"Begründung in Bescheid eintragen!","")</f>
        <v/>
      </c>
      <c r="N84" s="151" t="str">
        <f>'SlNr für Antrag §24a'!AP80</f>
        <v/>
      </c>
    </row>
    <row r="85" spans="1:14" ht="22.8" x14ac:dyDescent="0.25">
      <c r="A85" s="70">
        <f>'SlNr für Antrag §24a'!B81</f>
        <v>12601</v>
      </c>
      <c r="B85" s="70" t="str">
        <f>'SlNr für Antrag §24a'!C81</f>
        <v>88</v>
      </c>
      <c r="C85" s="70" t="str">
        <f>IF('SlNr für Antrag §24a'!D81&lt;&gt;"",'SlNr für Antrag §24a'!D81,"")</f>
        <v/>
      </c>
      <c r="D85" s="70" t="str">
        <f>'SlNr für Antrag §24a'!H81</f>
        <v>Schmier- und Hydrauliköle, mineralölfrei</v>
      </c>
      <c r="E85" s="70" t="str">
        <f>'SlNr für Antrag §24a'!I81</f>
        <v>ausgestuft</v>
      </c>
      <c r="F85" s="69" t="str">
        <f>IF(Behörde!W85&gt;0,Behörde!W85,Behörde!F85)</f>
        <v>**</v>
      </c>
      <c r="G85" s="69" t="str">
        <f>IF(Behörde!Z85&gt;0,Behörde!Z85,Behörde!G85)</f>
        <v>**</v>
      </c>
      <c r="H85" s="131"/>
      <c r="I85" s="124"/>
      <c r="J85" s="118">
        <f>'SlNr für Antrag §24a'!AM81</f>
        <v>0</v>
      </c>
      <c r="K85" s="121"/>
      <c r="L85" s="158" t="str">
        <f>'SlNr für Antrag §24a'!AV81</f>
        <v>-</v>
      </c>
      <c r="M85" s="145" t="str">
        <f>IF(OR(Behörde!W85&gt;0,Behörde!Z85&gt;0),"Begründung in Bescheid eintragen!","")</f>
        <v/>
      </c>
      <c r="N85" s="151" t="str">
        <f>'SlNr für Antrag §24a'!AP81</f>
        <v/>
      </c>
    </row>
    <row r="86" spans="1:14" ht="22.8" x14ac:dyDescent="0.25">
      <c r="A86" s="70">
        <f>'SlNr für Antrag §24a'!B82</f>
        <v>12702</v>
      </c>
      <c r="B86" s="70" t="str">
        <f>'SlNr für Antrag §24a'!C82</f>
        <v/>
      </c>
      <c r="C86" s="70" t="str">
        <f>IF('SlNr für Antrag §24a'!D82&lt;&gt;"",'SlNr für Antrag §24a'!D82,"")</f>
        <v/>
      </c>
      <c r="D86" s="70" t="str">
        <f>'SlNr für Antrag §24a'!H82</f>
        <v>Schlamm aus der Speisefettproduktion</v>
      </c>
      <c r="E86" s="70" t="str">
        <f>'SlNr für Antrag §24a'!I82</f>
        <v xml:space="preserve"> </v>
      </c>
      <c r="F86" s="69" t="str">
        <f>IF(Behörde!W86&gt;0,Behörde!W86,Behörde!F86)</f>
        <v>--</v>
      </c>
      <c r="G86" s="69" t="str">
        <f>IF(Behörde!Z86&gt;0,Behörde!Z86,Behörde!G86)</f>
        <v>**</v>
      </c>
      <c r="H86" s="131"/>
      <c r="I86" s="124"/>
      <c r="J86" s="118">
        <f>'SlNr für Antrag §24a'!AM82</f>
        <v>0</v>
      </c>
      <c r="K86" s="121"/>
      <c r="L86" s="158" t="str">
        <f>'SlNr für Antrag §24a'!AV82</f>
        <v>-</v>
      </c>
      <c r="M86" s="145" t="str">
        <f>IF(OR(Behörde!W86&gt;0,Behörde!Z86&gt;0),"Begründung in Bescheid eintragen!","")</f>
        <v/>
      </c>
      <c r="N86" s="151" t="str">
        <f>'SlNr für Antrag §24a'!AP82</f>
        <v>X</v>
      </c>
    </row>
    <row r="87" spans="1:14" ht="22.8" x14ac:dyDescent="0.25">
      <c r="A87" s="70">
        <f>'SlNr für Antrag §24a'!B83</f>
        <v>12702</v>
      </c>
      <c r="B87" s="70" t="str">
        <f>'SlNr für Antrag §24a'!C83</f>
        <v>77</v>
      </c>
      <c r="C87" s="70" t="str">
        <f>IF('SlNr für Antrag §24a'!D83&lt;&gt;"",'SlNr für Antrag §24a'!D83,"")</f>
        <v>g</v>
      </c>
      <c r="D87" s="70" t="str">
        <f>'SlNr für Antrag §24a'!H83</f>
        <v>Schlamm aus der Speisefettproduktion</v>
      </c>
      <c r="E87" s="70" t="str">
        <f>'SlNr für Antrag §24a'!I83</f>
        <v>gefährlich kontaminiert</v>
      </c>
      <c r="F87" s="69" t="str">
        <f>IF(Behörde!W87&gt;0,Behörde!W87,Behörde!F87)</f>
        <v>**</v>
      </c>
      <c r="G87" s="69" t="str">
        <f>IF(Behörde!Z87&gt;0,Behörde!Z87,Behörde!G87)</f>
        <v>**</v>
      </c>
      <c r="H87" s="131"/>
      <c r="I87" s="124"/>
      <c r="J87" s="118">
        <f>'SlNr für Antrag §24a'!AM83</f>
        <v>0</v>
      </c>
      <c r="K87" s="121"/>
      <c r="L87" s="158" t="str">
        <f>'SlNr für Antrag §24a'!AV83</f>
        <v>-</v>
      </c>
      <c r="M87" s="145" t="str">
        <f>IF(OR(Behörde!W87&gt;0,Behörde!Z87&gt;0),"Begründung in Bescheid eintragen!","")</f>
        <v/>
      </c>
      <c r="N87" s="151" t="str">
        <f>'SlNr für Antrag §24a'!AP83</f>
        <v/>
      </c>
    </row>
    <row r="88" spans="1:14" ht="22.8" x14ac:dyDescent="0.25">
      <c r="A88" s="70">
        <f>'SlNr für Antrag §24a'!B84</f>
        <v>12703</v>
      </c>
      <c r="B88" s="70" t="str">
        <f>'SlNr für Antrag §24a'!C84</f>
        <v/>
      </c>
      <c r="C88" s="70" t="str">
        <f>IF('SlNr für Antrag §24a'!D84&lt;&gt;"",'SlNr für Antrag §24a'!D84,"")</f>
        <v/>
      </c>
      <c r="D88" s="70" t="str">
        <f>'SlNr für Antrag §24a'!H84</f>
        <v>Schlamm aus der Speiseölproduktion</v>
      </c>
      <c r="E88" s="70" t="str">
        <f>'SlNr für Antrag §24a'!I84</f>
        <v xml:space="preserve"> </v>
      </c>
      <c r="F88" s="69" t="str">
        <f>IF(Behörde!W88&gt;0,Behörde!W88,Behörde!F88)</f>
        <v>--</v>
      </c>
      <c r="G88" s="69" t="str">
        <f>IF(Behörde!Z88&gt;0,Behörde!Z88,Behörde!G88)</f>
        <v>**</v>
      </c>
      <c r="H88" s="131"/>
      <c r="I88" s="124"/>
      <c r="J88" s="118">
        <f>'SlNr für Antrag §24a'!AM84</f>
        <v>0</v>
      </c>
      <c r="K88" s="121"/>
      <c r="L88" s="158" t="str">
        <f>'SlNr für Antrag §24a'!AV84</f>
        <v>-</v>
      </c>
      <c r="M88" s="145" t="str">
        <f>IF(OR(Behörde!W88&gt;0,Behörde!Z88&gt;0),"Begründung in Bescheid eintragen!","")</f>
        <v/>
      </c>
      <c r="N88" s="151" t="str">
        <f>'SlNr für Antrag §24a'!AP84</f>
        <v>X</v>
      </c>
    </row>
    <row r="89" spans="1:14" ht="22.8" x14ac:dyDescent="0.25">
      <c r="A89" s="70">
        <f>'SlNr für Antrag §24a'!B85</f>
        <v>12703</v>
      </c>
      <c r="B89" s="70" t="str">
        <f>'SlNr für Antrag §24a'!C85</f>
        <v>77</v>
      </c>
      <c r="C89" s="70" t="str">
        <f>IF('SlNr für Antrag §24a'!D85&lt;&gt;"",'SlNr für Antrag §24a'!D85,"")</f>
        <v>g</v>
      </c>
      <c r="D89" s="70" t="str">
        <f>'SlNr für Antrag §24a'!H85</f>
        <v>Schlamm aus der Speiseölproduktion</v>
      </c>
      <c r="E89" s="70" t="str">
        <f>'SlNr für Antrag §24a'!I85</f>
        <v>gefährlich kontaminiert</v>
      </c>
      <c r="F89" s="69" t="str">
        <f>IF(Behörde!W89&gt;0,Behörde!W89,Behörde!F89)</f>
        <v>**</v>
      </c>
      <c r="G89" s="69" t="str">
        <f>IF(Behörde!Z89&gt;0,Behörde!Z89,Behörde!G89)</f>
        <v>**</v>
      </c>
      <c r="H89" s="131"/>
      <c r="I89" s="124"/>
      <c r="J89" s="118">
        <f>'SlNr für Antrag §24a'!AM85</f>
        <v>0</v>
      </c>
      <c r="K89" s="121"/>
      <c r="L89" s="158" t="str">
        <f>'SlNr für Antrag §24a'!AV85</f>
        <v>-</v>
      </c>
      <c r="M89" s="145" t="str">
        <f>IF(OR(Behörde!W89&gt;0,Behörde!Z89&gt;0),"Begründung in Bescheid eintragen!","")</f>
        <v/>
      </c>
      <c r="N89" s="151" t="str">
        <f>'SlNr für Antrag §24a'!AP85</f>
        <v/>
      </c>
    </row>
    <row r="90" spans="1:14" x14ac:dyDescent="0.25">
      <c r="A90" s="70">
        <f>'SlNr für Antrag §24a'!B86</f>
        <v>12704</v>
      </c>
      <c r="B90" s="70" t="str">
        <f>'SlNr für Antrag §24a'!C86</f>
        <v/>
      </c>
      <c r="C90" s="70" t="str">
        <f>IF('SlNr für Antrag §24a'!D86&lt;&gt;"",'SlNr für Antrag §24a'!D86,"")</f>
        <v/>
      </c>
      <c r="D90" s="70" t="str">
        <f>'SlNr für Antrag §24a'!H86</f>
        <v>Zentrifugenschlamm</v>
      </c>
      <c r="E90" s="70" t="str">
        <f>'SlNr für Antrag §24a'!I86</f>
        <v xml:space="preserve"> </v>
      </c>
      <c r="F90" s="69" t="str">
        <f>IF(Behörde!W90&gt;0,Behörde!W90,Behörde!F90)</f>
        <v>--</v>
      </c>
      <c r="G90" s="69" t="str">
        <f>IF(Behörde!Z90&gt;0,Behörde!Z90,Behörde!G90)</f>
        <v>**</v>
      </c>
      <c r="H90" s="131"/>
      <c r="I90" s="124"/>
      <c r="J90" s="118">
        <f>'SlNr für Antrag §24a'!AM86</f>
        <v>0</v>
      </c>
      <c r="K90" s="121"/>
      <c r="L90" s="158" t="str">
        <f>'SlNr für Antrag §24a'!AV86</f>
        <v>-</v>
      </c>
      <c r="M90" s="145" t="str">
        <f>IF(OR(Behörde!W90&gt;0,Behörde!Z90&gt;0),"Begründung in Bescheid eintragen!","")</f>
        <v/>
      </c>
      <c r="N90" s="151" t="str">
        <f>'SlNr für Antrag §24a'!AP86</f>
        <v>X</v>
      </c>
    </row>
    <row r="91" spans="1:14" x14ac:dyDescent="0.25">
      <c r="A91" s="70">
        <f>'SlNr für Antrag §24a'!B87</f>
        <v>12704</v>
      </c>
      <c r="B91" s="70" t="str">
        <f>'SlNr für Antrag §24a'!C87</f>
        <v>77</v>
      </c>
      <c r="C91" s="70" t="str">
        <f>IF('SlNr für Antrag §24a'!D87&lt;&gt;"",'SlNr für Antrag §24a'!D87,"")</f>
        <v>g</v>
      </c>
      <c r="D91" s="70" t="str">
        <f>'SlNr für Antrag §24a'!H87</f>
        <v>Zentrifugenschlamm</v>
      </c>
      <c r="E91" s="70" t="str">
        <f>'SlNr für Antrag §24a'!I87</f>
        <v>gefährlich kontaminiert</v>
      </c>
      <c r="F91" s="69" t="str">
        <f>IF(Behörde!W91&gt;0,Behörde!W91,Behörde!F91)</f>
        <v>**</v>
      </c>
      <c r="G91" s="69" t="str">
        <f>IF(Behörde!Z91&gt;0,Behörde!Z91,Behörde!G91)</f>
        <v>**</v>
      </c>
      <c r="H91" s="131"/>
      <c r="I91" s="124"/>
      <c r="J91" s="118">
        <f>'SlNr für Antrag §24a'!AM87</f>
        <v>0</v>
      </c>
      <c r="K91" s="121"/>
      <c r="L91" s="158" t="str">
        <f>'SlNr für Antrag §24a'!AV87</f>
        <v>-</v>
      </c>
      <c r="M91" s="145" t="str">
        <f>IF(OR(Behörde!W91&gt;0,Behörde!Z91&gt;0),"Begründung in Bescheid eintragen!","")</f>
        <v/>
      </c>
      <c r="N91" s="151" t="str">
        <f>'SlNr für Antrag §24a'!AP87</f>
        <v/>
      </c>
    </row>
    <row r="92" spans="1:14" x14ac:dyDescent="0.25">
      <c r="A92" s="70">
        <f>'SlNr für Antrag §24a'!B88</f>
        <v>12901</v>
      </c>
      <c r="B92" s="70" t="str">
        <f>'SlNr für Antrag §24a'!C88</f>
        <v/>
      </c>
      <c r="C92" s="70" t="str">
        <f>IF('SlNr für Antrag §24a'!D88&lt;&gt;"",'SlNr für Antrag §24a'!D88,"")</f>
        <v/>
      </c>
      <c r="D92" s="70" t="str">
        <f>'SlNr für Antrag §24a'!H88</f>
        <v>Bleicherde, ölhaltig</v>
      </c>
      <c r="E92" s="70" t="str">
        <f>'SlNr für Antrag §24a'!I88</f>
        <v xml:space="preserve"> </v>
      </c>
      <c r="F92" s="69" t="str">
        <f>IF(Behörde!W92&gt;0,Behörde!W92,Behörde!F92)</f>
        <v>--</v>
      </c>
      <c r="G92" s="69" t="str">
        <f>IF(Behörde!Z92&gt;0,Behörde!Z92,Behörde!G92)</f>
        <v>**</v>
      </c>
      <c r="H92" s="131"/>
      <c r="I92" s="124"/>
      <c r="J92" s="118">
        <f>'SlNr für Antrag §24a'!AM88</f>
        <v>0</v>
      </c>
      <c r="K92" s="121"/>
      <c r="L92" s="158" t="str">
        <f>'SlNr für Antrag §24a'!AV88</f>
        <v>-</v>
      </c>
      <c r="M92" s="145" t="str">
        <f>IF(OR(Behörde!W92&gt;0,Behörde!Z92&gt;0),"Begründung in Bescheid eintragen!","")</f>
        <v/>
      </c>
      <c r="N92" s="151" t="str">
        <f>'SlNr für Antrag §24a'!AP88</f>
        <v>X</v>
      </c>
    </row>
    <row r="93" spans="1:14" x14ac:dyDescent="0.25">
      <c r="A93" s="70">
        <f>'SlNr für Antrag §24a'!B89</f>
        <v>12901</v>
      </c>
      <c r="B93" s="70" t="str">
        <f>'SlNr für Antrag §24a'!C89</f>
        <v>77</v>
      </c>
      <c r="C93" s="70" t="str">
        <f>IF('SlNr für Antrag §24a'!D89&lt;&gt;"",'SlNr für Antrag §24a'!D89,"")</f>
        <v>g</v>
      </c>
      <c r="D93" s="70" t="str">
        <f>'SlNr für Antrag §24a'!H89</f>
        <v>Bleicherde, ölhaltig</v>
      </c>
      <c r="E93" s="70" t="str">
        <f>'SlNr für Antrag §24a'!I89</f>
        <v>gefährlich kontaminiert</v>
      </c>
      <c r="F93" s="69" t="str">
        <f>IF(Behörde!W93&gt;0,Behörde!W93,Behörde!F93)</f>
        <v>**</v>
      </c>
      <c r="G93" s="69" t="str">
        <f>IF(Behörde!Z93&gt;0,Behörde!Z93,Behörde!G93)</f>
        <v>**</v>
      </c>
      <c r="H93" s="131"/>
      <c r="I93" s="124"/>
      <c r="J93" s="118">
        <f>'SlNr für Antrag §24a'!AM89</f>
        <v>0</v>
      </c>
      <c r="K93" s="121"/>
      <c r="L93" s="158" t="str">
        <f>'SlNr für Antrag §24a'!AV89</f>
        <v>-</v>
      </c>
      <c r="M93" s="145" t="str">
        <f>IF(OR(Behörde!W93&gt;0,Behörde!Z93&gt;0),"Begründung in Bescheid eintragen!","")</f>
        <v/>
      </c>
      <c r="N93" s="151" t="str">
        <f>'SlNr für Antrag §24a'!AP89</f>
        <v/>
      </c>
    </row>
    <row r="94" spans="1:14" ht="22.8" x14ac:dyDescent="0.25">
      <c r="A94" s="70">
        <f>'SlNr für Antrag §24a'!B90</f>
        <v>12901</v>
      </c>
      <c r="B94" s="70" t="str">
        <f>'SlNr für Antrag §24a'!C90</f>
        <v>91</v>
      </c>
      <c r="C94" s="70" t="str">
        <f>IF('SlNr für Antrag §24a'!D90&lt;&gt;"",'SlNr für Antrag §24a'!D90,"")</f>
        <v/>
      </c>
      <c r="D94" s="70" t="str">
        <f>'SlNr für Antrag §24a'!H90</f>
        <v>Bleicherde, ölhaltig</v>
      </c>
      <c r="E94" s="70" t="str">
        <f>'SlNr für Antrag §24a'!I90</f>
        <v>verfestigt, immobilisiert oder stabilisiert</v>
      </c>
      <c r="F94" s="69" t="str">
        <f>IF(Behörde!W94&gt;0,Behörde!W94,Behörde!F94)</f>
        <v>**</v>
      </c>
      <c r="G94" s="69" t="str">
        <f>IF(Behörde!Z94&gt;0,Behörde!Z94,Behörde!G94)</f>
        <v>**</v>
      </c>
      <c r="H94" s="131"/>
      <c r="I94" s="124"/>
      <c r="J94" s="118">
        <f>'SlNr für Antrag §24a'!AM90</f>
        <v>0</v>
      </c>
      <c r="K94" s="121"/>
      <c r="L94" s="158" t="str">
        <f>'SlNr für Antrag §24a'!AV90</f>
        <v>-</v>
      </c>
      <c r="M94" s="145" t="str">
        <f>IF(OR(Behörde!W94&gt;0,Behörde!Z94&gt;0),"Begründung in Bescheid eintragen!","")</f>
        <v/>
      </c>
      <c r="N94" s="151" t="str">
        <f>'SlNr für Antrag §24a'!AP90</f>
        <v/>
      </c>
    </row>
    <row r="95" spans="1:14" x14ac:dyDescent="0.25">
      <c r="A95" s="70">
        <f>'SlNr für Antrag §24a'!B91</f>
        <v>13101</v>
      </c>
      <c r="B95" s="70" t="str">
        <f>'SlNr für Antrag §24a'!C91</f>
        <v/>
      </c>
      <c r="C95" s="70" t="str">
        <f>IF('SlNr für Antrag §24a'!D91&lt;&gt;"",'SlNr für Antrag §24a'!D91,"")</f>
        <v/>
      </c>
      <c r="D95" s="70" t="str">
        <f>'SlNr für Antrag §24a'!H91</f>
        <v>Borsten und Horn</v>
      </c>
      <c r="E95" s="70" t="str">
        <f>'SlNr für Antrag §24a'!I91</f>
        <v xml:space="preserve"> </v>
      </c>
      <c r="F95" s="69" t="str">
        <f>IF(Behörde!W95&gt;0,Behörde!W95,Behörde!F95)</f>
        <v>**</v>
      </c>
      <c r="G95" s="69" t="str">
        <f>IF(Behörde!Z95&gt;0,Behörde!Z95,Behörde!G95)</f>
        <v>**</v>
      </c>
      <c r="H95" s="131"/>
      <c r="I95" s="124"/>
      <c r="J95" s="118">
        <f>'SlNr für Antrag §24a'!AM91</f>
        <v>0</v>
      </c>
      <c r="K95" s="121"/>
      <c r="L95" s="158" t="str">
        <f>'SlNr für Antrag §24a'!AV91</f>
        <v>-</v>
      </c>
      <c r="M95" s="145" t="str">
        <f>IF(OR(Behörde!W95&gt;0,Behörde!Z95&gt;0),"Begründung in Bescheid eintragen!","")</f>
        <v/>
      </c>
      <c r="N95" s="151" t="str">
        <f>'SlNr für Antrag §24a'!AP91</f>
        <v/>
      </c>
    </row>
    <row r="96" spans="1:14" x14ac:dyDescent="0.25">
      <c r="A96" s="70">
        <f>'SlNr für Antrag §24a'!B92</f>
        <v>13101</v>
      </c>
      <c r="B96" s="70" t="str">
        <f>'SlNr für Antrag §24a'!C92</f>
        <v>77</v>
      </c>
      <c r="C96" s="70" t="str">
        <f>IF('SlNr für Antrag §24a'!D92&lt;&gt;"",'SlNr für Antrag §24a'!D92,"")</f>
        <v>g</v>
      </c>
      <c r="D96" s="70" t="str">
        <f>'SlNr für Antrag §24a'!H92</f>
        <v>Borsten und Horn</v>
      </c>
      <c r="E96" s="70" t="str">
        <f>'SlNr für Antrag §24a'!I92</f>
        <v>gefährlich kontaminiert</v>
      </c>
      <c r="F96" s="69" t="str">
        <f>IF(Behörde!W96&gt;0,Behörde!W96,Behörde!F96)</f>
        <v>**</v>
      </c>
      <c r="G96" s="69" t="str">
        <f>IF(Behörde!Z96&gt;0,Behörde!Z96,Behörde!G96)</f>
        <v>**</v>
      </c>
      <c r="H96" s="131"/>
      <c r="I96" s="124"/>
      <c r="J96" s="118">
        <f>'SlNr für Antrag §24a'!AM92</f>
        <v>0</v>
      </c>
      <c r="K96" s="121"/>
      <c r="L96" s="158" t="str">
        <f>'SlNr für Antrag §24a'!AV92</f>
        <v>-</v>
      </c>
      <c r="M96" s="145" t="str">
        <f>IF(OR(Behörde!W96&gt;0,Behörde!Z96&gt;0),"Begründung in Bescheid eintragen!","")</f>
        <v/>
      </c>
      <c r="N96" s="151" t="str">
        <f>'SlNr für Antrag §24a'!AP92</f>
        <v/>
      </c>
    </row>
    <row r="97" spans="1:14" x14ac:dyDescent="0.25">
      <c r="A97" s="70">
        <f>'SlNr für Antrag §24a'!B93</f>
        <v>13102</v>
      </c>
      <c r="B97" s="70" t="str">
        <f>'SlNr für Antrag §24a'!C93</f>
        <v/>
      </c>
      <c r="C97" s="70" t="str">
        <f>IF('SlNr für Antrag §24a'!D93&lt;&gt;"",'SlNr für Antrag §24a'!D93,"")</f>
        <v/>
      </c>
      <c r="D97" s="70" t="str">
        <f>'SlNr für Antrag §24a'!H93</f>
        <v>Knochen</v>
      </c>
      <c r="E97" s="70" t="str">
        <f>'SlNr für Antrag §24a'!I93</f>
        <v xml:space="preserve"> </v>
      </c>
      <c r="F97" s="69" t="str">
        <f>IF(Behörde!W97&gt;0,Behörde!W97,Behörde!F97)</f>
        <v>**</v>
      </c>
      <c r="G97" s="69" t="str">
        <f>IF(Behörde!Z97&gt;0,Behörde!Z97,Behörde!G97)</f>
        <v>**</v>
      </c>
      <c r="H97" s="131"/>
      <c r="I97" s="124"/>
      <c r="J97" s="118">
        <f>'SlNr für Antrag §24a'!AM93</f>
        <v>0</v>
      </c>
      <c r="K97" s="121"/>
      <c r="L97" s="158" t="str">
        <f>'SlNr für Antrag §24a'!AV93</f>
        <v>-</v>
      </c>
      <c r="M97" s="145" t="str">
        <f>IF(OR(Behörde!W97&gt;0,Behörde!Z97&gt;0),"Begründung in Bescheid eintragen!","")</f>
        <v/>
      </c>
      <c r="N97" s="151" t="str">
        <f>'SlNr für Antrag §24a'!AP93</f>
        <v/>
      </c>
    </row>
    <row r="98" spans="1:14" x14ac:dyDescent="0.25">
      <c r="A98" s="70">
        <f>'SlNr für Antrag §24a'!B94</f>
        <v>13102</v>
      </c>
      <c r="B98" s="70" t="str">
        <f>'SlNr für Antrag §24a'!C94</f>
        <v>77</v>
      </c>
      <c r="C98" s="70" t="str">
        <f>IF('SlNr für Antrag §24a'!D94&lt;&gt;"",'SlNr für Antrag §24a'!D94,"")</f>
        <v>g</v>
      </c>
      <c r="D98" s="70" t="str">
        <f>'SlNr für Antrag §24a'!H94</f>
        <v>Knochen</v>
      </c>
      <c r="E98" s="70" t="str">
        <f>'SlNr für Antrag §24a'!I94</f>
        <v>gefährlich kontaminiert</v>
      </c>
      <c r="F98" s="69" t="str">
        <f>IF(Behörde!W98&gt;0,Behörde!W98,Behörde!F98)</f>
        <v>**</v>
      </c>
      <c r="G98" s="69" t="str">
        <f>IF(Behörde!Z98&gt;0,Behörde!Z98,Behörde!G98)</f>
        <v>**</v>
      </c>
      <c r="H98" s="131"/>
      <c r="I98" s="124"/>
      <c r="J98" s="118">
        <f>'SlNr für Antrag §24a'!AM94</f>
        <v>0</v>
      </c>
      <c r="K98" s="121"/>
      <c r="L98" s="158" t="str">
        <f>'SlNr für Antrag §24a'!AV94</f>
        <v>-</v>
      </c>
      <c r="M98" s="145" t="str">
        <f>IF(OR(Behörde!W98&gt;0,Behörde!Z98&gt;0),"Begründung in Bescheid eintragen!","")</f>
        <v/>
      </c>
      <c r="N98" s="151" t="str">
        <f>'SlNr für Antrag §24a'!AP94</f>
        <v/>
      </c>
    </row>
    <row r="99" spans="1:14" x14ac:dyDescent="0.25">
      <c r="A99" s="70">
        <f>'SlNr für Antrag §24a'!B95</f>
        <v>13103</v>
      </c>
      <c r="B99" s="70" t="str">
        <f>'SlNr für Antrag §24a'!C95</f>
        <v/>
      </c>
      <c r="C99" s="70" t="str">
        <f>IF('SlNr für Antrag §24a'!D95&lt;&gt;"",'SlNr für Antrag §24a'!D95,"")</f>
        <v/>
      </c>
      <c r="D99" s="70" t="str">
        <f>'SlNr für Antrag §24a'!H95</f>
        <v>Innereien</v>
      </c>
      <c r="E99" s="70" t="str">
        <f>'SlNr für Antrag §24a'!I95</f>
        <v xml:space="preserve"> </v>
      </c>
      <c r="F99" s="69" t="str">
        <f>IF(Behörde!W99&gt;0,Behörde!W99,Behörde!F99)</f>
        <v>**</v>
      </c>
      <c r="G99" s="69" t="str">
        <f>IF(Behörde!Z99&gt;0,Behörde!Z99,Behörde!G99)</f>
        <v>**</v>
      </c>
      <c r="H99" s="131"/>
      <c r="I99" s="124"/>
      <c r="J99" s="118">
        <f>'SlNr für Antrag §24a'!AM95</f>
        <v>0</v>
      </c>
      <c r="K99" s="121"/>
      <c r="L99" s="158" t="str">
        <f>'SlNr für Antrag §24a'!AV95</f>
        <v>-</v>
      </c>
      <c r="M99" s="145" t="str">
        <f>IF(OR(Behörde!W99&gt;0,Behörde!Z99&gt;0),"Begründung in Bescheid eintragen!","")</f>
        <v/>
      </c>
      <c r="N99" s="151" t="str">
        <f>'SlNr für Antrag §24a'!AP95</f>
        <v/>
      </c>
    </row>
    <row r="100" spans="1:14" x14ac:dyDescent="0.25">
      <c r="A100" s="70">
        <f>'SlNr für Antrag §24a'!B96</f>
        <v>13103</v>
      </c>
      <c r="B100" s="70" t="str">
        <f>'SlNr für Antrag §24a'!C96</f>
        <v>77</v>
      </c>
      <c r="C100" s="70" t="str">
        <f>IF('SlNr für Antrag §24a'!D96&lt;&gt;"",'SlNr für Antrag §24a'!D96,"")</f>
        <v>g</v>
      </c>
      <c r="D100" s="70" t="str">
        <f>'SlNr für Antrag §24a'!H96</f>
        <v>Innereien</v>
      </c>
      <c r="E100" s="70" t="str">
        <f>'SlNr für Antrag §24a'!I96</f>
        <v>gefährlich kontaminiert</v>
      </c>
      <c r="F100" s="69" t="str">
        <f>IF(Behörde!W100&gt;0,Behörde!W100,Behörde!F100)</f>
        <v>**</v>
      </c>
      <c r="G100" s="69" t="str">
        <f>IF(Behörde!Z100&gt;0,Behörde!Z100,Behörde!G100)</f>
        <v>**</v>
      </c>
      <c r="H100" s="131"/>
      <c r="I100" s="124"/>
      <c r="J100" s="118">
        <f>'SlNr für Antrag §24a'!AM96</f>
        <v>0</v>
      </c>
      <c r="K100" s="121"/>
      <c r="L100" s="158" t="str">
        <f>'SlNr für Antrag §24a'!AV96</f>
        <v>-</v>
      </c>
      <c r="M100" s="145" t="str">
        <f>IF(OR(Behörde!W100&gt;0,Behörde!Z100&gt;0),"Begründung in Bescheid eintragen!","")</f>
        <v/>
      </c>
      <c r="N100" s="151" t="str">
        <f>'SlNr für Antrag §24a'!AP96</f>
        <v/>
      </c>
    </row>
    <row r="101" spans="1:14" x14ac:dyDescent="0.25">
      <c r="A101" s="70">
        <f>'SlNr für Antrag §24a'!B97</f>
        <v>13104</v>
      </c>
      <c r="B101" s="70" t="str">
        <f>'SlNr für Antrag §24a'!C97</f>
        <v/>
      </c>
      <c r="C101" s="70" t="str">
        <f>IF('SlNr für Antrag §24a'!D97&lt;&gt;"",'SlNr für Antrag §24a'!D97,"")</f>
        <v/>
      </c>
      <c r="D101" s="70" t="str">
        <f>'SlNr für Antrag §24a'!H97</f>
        <v>Geflügel</v>
      </c>
      <c r="E101" s="70" t="str">
        <f>'SlNr für Antrag §24a'!I97</f>
        <v xml:space="preserve"> </v>
      </c>
      <c r="F101" s="69" t="str">
        <f>IF(Behörde!W101&gt;0,Behörde!W101,Behörde!F101)</f>
        <v>**</v>
      </c>
      <c r="G101" s="69" t="str">
        <f>IF(Behörde!Z101&gt;0,Behörde!Z101,Behörde!G101)</f>
        <v>**</v>
      </c>
      <c r="H101" s="131"/>
      <c r="I101" s="124"/>
      <c r="J101" s="118">
        <f>'SlNr für Antrag §24a'!AM97</f>
        <v>0</v>
      </c>
      <c r="K101" s="121"/>
      <c r="L101" s="158" t="str">
        <f>'SlNr für Antrag §24a'!AV97</f>
        <v>-</v>
      </c>
      <c r="M101" s="145" t="str">
        <f>IF(OR(Behörde!W101&gt;0,Behörde!Z101&gt;0),"Begründung in Bescheid eintragen!","")</f>
        <v/>
      </c>
      <c r="N101" s="151" t="str">
        <f>'SlNr für Antrag §24a'!AP97</f>
        <v/>
      </c>
    </row>
    <row r="102" spans="1:14" x14ac:dyDescent="0.25">
      <c r="A102" s="70">
        <f>'SlNr für Antrag §24a'!B98</f>
        <v>13104</v>
      </c>
      <c r="B102" s="70" t="str">
        <f>'SlNr für Antrag §24a'!C98</f>
        <v>77</v>
      </c>
      <c r="C102" s="70" t="str">
        <f>IF('SlNr für Antrag §24a'!D98&lt;&gt;"",'SlNr für Antrag §24a'!D98,"")</f>
        <v>g</v>
      </c>
      <c r="D102" s="70" t="str">
        <f>'SlNr für Antrag §24a'!H98</f>
        <v>Geflügel</v>
      </c>
      <c r="E102" s="70" t="str">
        <f>'SlNr für Antrag §24a'!I98</f>
        <v>gefährlich kontaminiert</v>
      </c>
      <c r="F102" s="69" t="str">
        <f>IF(Behörde!W102&gt;0,Behörde!W102,Behörde!F102)</f>
        <v>**</v>
      </c>
      <c r="G102" s="69" t="str">
        <f>IF(Behörde!Z102&gt;0,Behörde!Z102,Behörde!G102)</f>
        <v>**</v>
      </c>
      <c r="H102" s="131"/>
      <c r="I102" s="124"/>
      <c r="J102" s="118">
        <f>'SlNr für Antrag §24a'!AM98</f>
        <v>0</v>
      </c>
      <c r="K102" s="121"/>
      <c r="L102" s="158" t="str">
        <f>'SlNr für Antrag §24a'!AV98</f>
        <v>-</v>
      </c>
      <c r="M102" s="145" t="str">
        <f>IF(OR(Behörde!W102&gt;0,Behörde!Z102&gt;0),"Begründung in Bescheid eintragen!","")</f>
        <v/>
      </c>
      <c r="N102" s="151" t="str">
        <f>'SlNr für Antrag §24a'!AP98</f>
        <v/>
      </c>
    </row>
    <row r="103" spans="1:14" x14ac:dyDescent="0.25">
      <c r="A103" s="70">
        <f>'SlNr für Antrag §24a'!B99</f>
        <v>13105</v>
      </c>
      <c r="B103" s="70" t="str">
        <f>'SlNr für Antrag §24a'!C99</f>
        <v/>
      </c>
      <c r="C103" s="70" t="str">
        <f>IF('SlNr für Antrag §24a'!D99&lt;&gt;"",'SlNr für Antrag §24a'!D99,"")</f>
        <v/>
      </c>
      <c r="D103" s="70" t="str">
        <f>'SlNr für Antrag §24a'!H99</f>
        <v>Fisch</v>
      </c>
      <c r="E103" s="70" t="str">
        <f>'SlNr für Antrag §24a'!I99</f>
        <v xml:space="preserve"> </v>
      </c>
      <c r="F103" s="69" t="str">
        <f>IF(Behörde!W103&gt;0,Behörde!W103,Behörde!F103)</f>
        <v>**</v>
      </c>
      <c r="G103" s="69" t="str">
        <f>IF(Behörde!Z103&gt;0,Behörde!Z103,Behörde!G103)</f>
        <v>**</v>
      </c>
      <c r="H103" s="131"/>
      <c r="I103" s="124"/>
      <c r="J103" s="118">
        <f>'SlNr für Antrag §24a'!AM99</f>
        <v>0</v>
      </c>
      <c r="K103" s="121"/>
      <c r="L103" s="158" t="str">
        <f>'SlNr für Antrag §24a'!AV99</f>
        <v>-</v>
      </c>
      <c r="M103" s="145" t="str">
        <f>IF(OR(Behörde!W103&gt;0,Behörde!Z103&gt;0),"Begründung in Bescheid eintragen!","")</f>
        <v/>
      </c>
      <c r="N103" s="151" t="str">
        <f>'SlNr für Antrag §24a'!AP99</f>
        <v/>
      </c>
    </row>
    <row r="104" spans="1:14" x14ac:dyDescent="0.25">
      <c r="A104" s="70">
        <f>'SlNr für Antrag §24a'!B100</f>
        <v>13105</v>
      </c>
      <c r="B104" s="70" t="str">
        <f>'SlNr für Antrag §24a'!C100</f>
        <v>77</v>
      </c>
      <c r="C104" s="70" t="str">
        <f>IF('SlNr für Antrag §24a'!D100&lt;&gt;"",'SlNr für Antrag §24a'!D100,"")</f>
        <v>g</v>
      </c>
      <c r="D104" s="70" t="str">
        <f>'SlNr für Antrag §24a'!H100</f>
        <v>Fisch</v>
      </c>
      <c r="E104" s="70" t="str">
        <f>'SlNr für Antrag §24a'!I100</f>
        <v>gefährlich kontaminiert</v>
      </c>
      <c r="F104" s="69" t="str">
        <f>IF(Behörde!W104&gt;0,Behörde!W104,Behörde!F104)</f>
        <v>**</v>
      </c>
      <c r="G104" s="69" t="str">
        <f>IF(Behörde!Z104&gt;0,Behörde!Z104,Behörde!G104)</f>
        <v>**</v>
      </c>
      <c r="H104" s="131"/>
      <c r="I104" s="124"/>
      <c r="J104" s="118">
        <f>'SlNr für Antrag §24a'!AM100</f>
        <v>0</v>
      </c>
      <c r="K104" s="121"/>
      <c r="L104" s="158" t="str">
        <f>'SlNr für Antrag §24a'!AV100</f>
        <v>-</v>
      </c>
      <c r="M104" s="145" t="str">
        <f>IF(OR(Behörde!W104&gt;0,Behörde!Z104&gt;0),"Begründung in Bescheid eintragen!","")</f>
        <v/>
      </c>
      <c r="N104" s="151" t="str">
        <f>'SlNr für Antrag §24a'!AP100</f>
        <v/>
      </c>
    </row>
    <row r="105" spans="1:14" x14ac:dyDescent="0.25">
      <c r="A105" s="70">
        <f>'SlNr für Antrag §24a'!B101</f>
        <v>13106</v>
      </c>
      <c r="B105" s="70" t="str">
        <f>'SlNr für Antrag §24a'!C101</f>
        <v/>
      </c>
      <c r="C105" s="70" t="str">
        <f>IF('SlNr für Antrag §24a'!D101&lt;&gt;"",'SlNr für Antrag §24a'!D101,"")</f>
        <v/>
      </c>
      <c r="D105" s="70" t="str">
        <f>'SlNr für Antrag §24a'!H101</f>
        <v>Blut</v>
      </c>
      <c r="E105" s="70" t="str">
        <f>'SlNr für Antrag §24a'!I101</f>
        <v xml:space="preserve"> </v>
      </c>
      <c r="F105" s="69" t="str">
        <f>IF(Behörde!W105&gt;0,Behörde!W105,Behörde!F105)</f>
        <v>**</v>
      </c>
      <c r="G105" s="69" t="str">
        <f>IF(Behörde!Z105&gt;0,Behörde!Z105,Behörde!G105)</f>
        <v>**</v>
      </c>
      <c r="H105" s="131"/>
      <c r="I105" s="124"/>
      <c r="J105" s="118">
        <f>'SlNr für Antrag §24a'!AM101</f>
        <v>0</v>
      </c>
      <c r="K105" s="121"/>
      <c r="L105" s="158" t="str">
        <f>'SlNr für Antrag §24a'!AV101</f>
        <v>-</v>
      </c>
      <c r="M105" s="145" t="str">
        <f>IF(OR(Behörde!W105&gt;0,Behörde!Z105&gt;0),"Begründung in Bescheid eintragen!","")</f>
        <v/>
      </c>
      <c r="N105" s="151" t="str">
        <f>'SlNr für Antrag §24a'!AP101</f>
        <v/>
      </c>
    </row>
    <row r="106" spans="1:14" x14ac:dyDescent="0.25">
      <c r="A106" s="70">
        <f>'SlNr für Antrag §24a'!B102</f>
        <v>13106</v>
      </c>
      <c r="B106" s="70" t="str">
        <f>'SlNr für Antrag §24a'!C102</f>
        <v>77</v>
      </c>
      <c r="C106" s="70" t="str">
        <f>IF('SlNr für Antrag §24a'!D102&lt;&gt;"",'SlNr für Antrag §24a'!D102,"")</f>
        <v>g</v>
      </c>
      <c r="D106" s="70" t="str">
        <f>'SlNr für Antrag §24a'!H102</f>
        <v>Blut</v>
      </c>
      <c r="E106" s="70" t="str">
        <f>'SlNr für Antrag §24a'!I102</f>
        <v>gefährlich kontaminiert</v>
      </c>
      <c r="F106" s="69" t="str">
        <f>IF(Behörde!W106&gt;0,Behörde!W106,Behörde!F106)</f>
        <v>**</v>
      </c>
      <c r="G106" s="69" t="str">
        <f>IF(Behörde!Z106&gt;0,Behörde!Z106,Behörde!G106)</f>
        <v>**</v>
      </c>
      <c r="H106" s="131"/>
      <c r="I106" s="124"/>
      <c r="J106" s="118">
        <f>'SlNr für Antrag §24a'!AM102</f>
        <v>0</v>
      </c>
      <c r="K106" s="121"/>
      <c r="L106" s="158" t="str">
        <f>'SlNr für Antrag §24a'!AV102</f>
        <v>-</v>
      </c>
      <c r="M106" s="145" t="str">
        <f>IF(OR(Behörde!W106&gt;0,Behörde!Z106&gt;0),"Begründung in Bescheid eintragen!","")</f>
        <v/>
      </c>
      <c r="N106" s="151" t="str">
        <f>'SlNr für Antrag §24a'!AP102</f>
        <v/>
      </c>
    </row>
    <row r="107" spans="1:14" x14ac:dyDescent="0.25">
      <c r="A107" s="70">
        <f>'SlNr für Antrag §24a'!B103</f>
        <v>13107</v>
      </c>
      <c r="B107" s="70" t="str">
        <f>'SlNr für Antrag §24a'!C103</f>
        <v/>
      </c>
      <c r="C107" s="70" t="str">
        <f>IF('SlNr für Antrag §24a'!D103&lt;&gt;"",'SlNr für Antrag §24a'!D103,"")</f>
        <v/>
      </c>
      <c r="D107" s="70" t="str">
        <f>'SlNr für Antrag §24a'!H103</f>
        <v>Federn</v>
      </c>
      <c r="E107" s="70" t="str">
        <f>'SlNr für Antrag §24a'!I103</f>
        <v xml:space="preserve"> </v>
      </c>
      <c r="F107" s="69" t="str">
        <f>IF(Behörde!W107&gt;0,Behörde!W107,Behörde!F107)</f>
        <v>**</v>
      </c>
      <c r="G107" s="69" t="str">
        <f>IF(Behörde!Z107&gt;0,Behörde!Z107,Behörde!G107)</f>
        <v>**</v>
      </c>
      <c r="H107" s="131"/>
      <c r="I107" s="124"/>
      <c r="J107" s="118">
        <f>'SlNr für Antrag §24a'!AM103</f>
        <v>0</v>
      </c>
      <c r="K107" s="121"/>
      <c r="L107" s="158" t="str">
        <f>'SlNr für Antrag §24a'!AV103</f>
        <v>-</v>
      </c>
      <c r="M107" s="145" t="str">
        <f>IF(OR(Behörde!W107&gt;0,Behörde!Z107&gt;0),"Begründung in Bescheid eintragen!","")</f>
        <v/>
      </c>
      <c r="N107" s="151" t="str">
        <f>'SlNr für Antrag §24a'!AP103</f>
        <v/>
      </c>
    </row>
    <row r="108" spans="1:14" x14ac:dyDescent="0.25">
      <c r="A108" s="70">
        <f>'SlNr für Antrag §24a'!B104</f>
        <v>13107</v>
      </c>
      <c r="B108" s="70" t="str">
        <f>'SlNr für Antrag §24a'!C104</f>
        <v>77</v>
      </c>
      <c r="C108" s="70" t="str">
        <f>IF('SlNr für Antrag §24a'!D104&lt;&gt;"",'SlNr für Antrag §24a'!D104,"")</f>
        <v>g</v>
      </c>
      <c r="D108" s="70" t="str">
        <f>'SlNr für Antrag §24a'!H104</f>
        <v>Federn</v>
      </c>
      <c r="E108" s="70" t="str">
        <f>'SlNr für Antrag §24a'!I104</f>
        <v>gefährlich kontaminiert</v>
      </c>
      <c r="F108" s="69" t="str">
        <f>IF(Behörde!W108&gt;0,Behörde!W108,Behörde!F108)</f>
        <v>**</v>
      </c>
      <c r="G108" s="69" t="str">
        <f>IF(Behörde!Z108&gt;0,Behörde!Z108,Behörde!G108)</f>
        <v>**</v>
      </c>
      <c r="H108" s="131"/>
      <c r="I108" s="124"/>
      <c r="J108" s="118">
        <f>'SlNr für Antrag §24a'!AM104</f>
        <v>0</v>
      </c>
      <c r="K108" s="121"/>
      <c r="L108" s="158" t="str">
        <f>'SlNr für Antrag §24a'!AV104</f>
        <v>-</v>
      </c>
      <c r="M108" s="145" t="str">
        <f>IF(OR(Behörde!W108&gt;0,Behörde!Z108&gt;0),"Begründung in Bescheid eintragen!","")</f>
        <v/>
      </c>
      <c r="N108" s="151" t="str">
        <f>'SlNr für Antrag §24a'!AP104</f>
        <v/>
      </c>
    </row>
    <row r="109" spans="1:14" x14ac:dyDescent="0.25">
      <c r="A109" s="70">
        <f>'SlNr für Antrag §24a'!B105</f>
        <v>13108</v>
      </c>
      <c r="B109" s="70" t="str">
        <f>'SlNr für Antrag §24a'!C105</f>
        <v/>
      </c>
      <c r="C109" s="70" t="str">
        <f>IF('SlNr für Antrag §24a'!D105&lt;&gt;"",'SlNr für Antrag §24a'!D105,"")</f>
        <v/>
      </c>
      <c r="D109" s="70" t="str">
        <f>'SlNr für Antrag §24a'!H105</f>
        <v>Magen- und Darminhalte</v>
      </c>
      <c r="E109" s="70" t="str">
        <f>'SlNr für Antrag §24a'!I105</f>
        <v xml:space="preserve"> </v>
      </c>
      <c r="F109" s="69" t="str">
        <f>IF(Behörde!W109&gt;0,Behörde!W109,Behörde!F109)</f>
        <v>**</v>
      </c>
      <c r="G109" s="69" t="str">
        <f>IF(Behörde!Z109&gt;0,Behörde!Z109,Behörde!G109)</f>
        <v>**</v>
      </c>
      <c r="H109" s="131"/>
      <c r="I109" s="124"/>
      <c r="J109" s="118">
        <f>'SlNr für Antrag §24a'!AM105</f>
        <v>0</v>
      </c>
      <c r="K109" s="121"/>
      <c r="L109" s="158" t="str">
        <f>'SlNr für Antrag §24a'!AV105</f>
        <v>-</v>
      </c>
      <c r="M109" s="145" t="str">
        <f>IF(OR(Behörde!W109&gt;0,Behörde!Z109&gt;0),"Begründung in Bescheid eintragen!","")</f>
        <v/>
      </c>
      <c r="N109" s="151" t="str">
        <f>'SlNr für Antrag §24a'!AP105</f>
        <v/>
      </c>
    </row>
    <row r="110" spans="1:14" x14ac:dyDescent="0.25">
      <c r="A110" s="70">
        <f>'SlNr für Antrag §24a'!B106</f>
        <v>13108</v>
      </c>
      <c r="B110" s="70" t="str">
        <f>'SlNr für Antrag §24a'!C106</f>
        <v>77</v>
      </c>
      <c r="C110" s="70" t="str">
        <f>IF('SlNr für Antrag §24a'!D106&lt;&gt;"",'SlNr für Antrag §24a'!D106,"")</f>
        <v>g</v>
      </c>
      <c r="D110" s="70" t="str">
        <f>'SlNr für Antrag §24a'!H106</f>
        <v>Magen- und Darminhalte</v>
      </c>
      <c r="E110" s="70" t="str">
        <f>'SlNr für Antrag §24a'!I106</f>
        <v>gefährlich kontaminiert</v>
      </c>
      <c r="F110" s="69" t="str">
        <f>IF(Behörde!W110&gt;0,Behörde!W110,Behörde!F110)</f>
        <v>**</v>
      </c>
      <c r="G110" s="69" t="str">
        <f>IF(Behörde!Z110&gt;0,Behörde!Z110,Behörde!G110)</f>
        <v>**</v>
      </c>
      <c r="H110" s="131"/>
      <c r="I110" s="124"/>
      <c r="J110" s="118">
        <f>'SlNr für Antrag §24a'!AM106</f>
        <v>0</v>
      </c>
      <c r="K110" s="121"/>
      <c r="L110" s="158" t="str">
        <f>'SlNr für Antrag §24a'!AV106</f>
        <v>-</v>
      </c>
      <c r="M110" s="145" t="str">
        <f>IF(OR(Behörde!W110&gt;0,Behörde!Z110&gt;0),"Begründung in Bescheid eintragen!","")</f>
        <v/>
      </c>
      <c r="N110" s="151" t="str">
        <f>'SlNr für Antrag §24a'!AP106</f>
        <v/>
      </c>
    </row>
    <row r="111" spans="1:14" x14ac:dyDescent="0.25">
      <c r="A111" s="70">
        <f>'SlNr für Antrag §24a'!B107</f>
        <v>13109</v>
      </c>
      <c r="B111" s="70" t="str">
        <f>'SlNr für Antrag §24a'!C107</f>
        <v/>
      </c>
      <c r="C111" s="70" t="str">
        <f>IF('SlNr für Antrag §24a'!D107&lt;&gt;"",'SlNr für Antrag §24a'!D107,"")</f>
        <v/>
      </c>
      <c r="D111" s="70" t="str">
        <f>'SlNr für Antrag §24a'!H107</f>
        <v>Wildabfälle</v>
      </c>
      <c r="E111" s="70" t="str">
        <f>'SlNr für Antrag §24a'!I107</f>
        <v xml:space="preserve"> </v>
      </c>
      <c r="F111" s="69" t="str">
        <f>IF(Behörde!W111&gt;0,Behörde!W111,Behörde!F111)</f>
        <v>**</v>
      </c>
      <c r="G111" s="69" t="str">
        <f>IF(Behörde!Z111&gt;0,Behörde!Z111,Behörde!G111)</f>
        <v>**</v>
      </c>
      <c r="H111" s="131"/>
      <c r="I111" s="124"/>
      <c r="J111" s="118">
        <f>'SlNr für Antrag §24a'!AM107</f>
        <v>0</v>
      </c>
      <c r="K111" s="121"/>
      <c r="L111" s="158" t="str">
        <f>'SlNr für Antrag §24a'!AV107</f>
        <v>-</v>
      </c>
      <c r="M111" s="145" t="str">
        <f>IF(OR(Behörde!W111&gt;0,Behörde!Z111&gt;0),"Begründung in Bescheid eintragen!","")</f>
        <v/>
      </c>
      <c r="N111" s="151" t="str">
        <f>'SlNr für Antrag §24a'!AP107</f>
        <v/>
      </c>
    </row>
    <row r="112" spans="1:14" x14ac:dyDescent="0.25">
      <c r="A112" s="70">
        <f>'SlNr für Antrag §24a'!B108</f>
        <v>13109</v>
      </c>
      <c r="B112" s="70" t="str">
        <f>'SlNr für Antrag §24a'!C108</f>
        <v>77</v>
      </c>
      <c r="C112" s="70" t="str">
        <f>IF('SlNr für Antrag §24a'!D108&lt;&gt;"",'SlNr für Antrag §24a'!D108,"")</f>
        <v>g</v>
      </c>
      <c r="D112" s="70" t="str">
        <f>'SlNr für Antrag §24a'!H108</f>
        <v>Wildabfälle</v>
      </c>
      <c r="E112" s="70" t="str">
        <f>'SlNr für Antrag §24a'!I108</f>
        <v>gefährlich kontaminiert</v>
      </c>
      <c r="F112" s="69" t="str">
        <f>IF(Behörde!W112&gt;0,Behörde!W112,Behörde!F112)</f>
        <v>**</v>
      </c>
      <c r="G112" s="69" t="str">
        <f>IF(Behörde!Z112&gt;0,Behörde!Z112,Behörde!G112)</f>
        <v>**</v>
      </c>
      <c r="H112" s="131"/>
      <c r="I112" s="124"/>
      <c r="J112" s="118">
        <f>'SlNr für Antrag §24a'!AM108</f>
        <v>0</v>
      </c>
      <c r="K112" s="121"/>
      <c r="L112" s="158" t="str">
        <f>'SlNr für Antrag §24a'!AV108</f>
        <v>-</v>
      </c>
      <c r="M112" s="145" t="str">
        <f>IF(OR(Behörde!W112&gt;0,Behörde!Z112&gt;0),"Begründung in Bescheid eintragen!","")</f>
        <v/>
      </c>
      <c r="N112" s="151" t="str">
        <f>'SlNr für Antrag §24a'!AP108</f>
        <v/>
      </c>
    </row>
    <row r="113" spans="1:14" ht="22.8" x14ac:dyDescent="0.25">
      <c r="A113" s="70">
        <f>'SlNr für Antrag §24a'!B109</f>
        <v>13110</v>
      </c>
      <c r="B113" s="70" t="str">
        <f>'SlNr für Antrag §24a'!C109</f>
        <v/>
      </c>
      <c r="C113" s="70" t="str">
        <f>IF('SlNr für Antrag §24a'!D109&lt;&gt;"",'SlNr für Antrag §24a'!D109,"")</f>
        <v/>
      </c>
      <c r="D113" s="70" t="str">
        <f>'SlNr für Antrag §24a'!H109</f>
        <v>Fleisch- und Hautreste, Därme, sonstige Tierkörperteile</v>
      </c>
      <c r="E113" s="70" t="str">
        <f>'SlNr für Antrag §24a'!I109</f>
        <v xml:space="preserve"> </v>
      </c>
      <c r="F113" s="69" t="str">
        <f>IF(Behörde!W113&gt;0,Behörde!W113,Behörde!F113)</f>
        <v>**</v>
      </c>
      <c r="G113" s="69" t="str">
        <f>IF(Behörde!Z113&gt;0,Behörde!Z113,Behörde!G113)</f>
        <v>**</v>
      </c>
      <c r="H113" s="131"/>
      <c r="I113" s="124"/>
      <c r="J113" s="118">
        <f>'SlNr für Antrag §24a'!AM109</f>
        <v>0</v>
      </c>
      <c r="K113" s="121"/>
      <c r="L113" s="158" t="str">
        <f>'SlNr für Antrag §24a'!AV109</f>
        <v>-</v>
      </c>
      <c r="M113" s="145" t="str">
        <f>IF(OR(Behörde!W113&gt;0,Behörde!Z113&gt;0),"Begründung in Bescheid eintragen!","")</f>
        <v/>
      </c>
      <c r="N113" s="151" t="str">
        <f>'SlNr für Antrag §24a'!AP109</f>
        <v/>
      </c>
    </row>
    <row r="114" spans="1:14" ht="22.8" x14ac:dyDescent="0.25">
      <c r="A114" s="70">
        <f>'SlNr für Antrag §24a'!B110</f>
        <v>13110</v>
      </c>
      <c r="B114" s="70" t="str">
        <f>'SlNr für Antrag §24a'!C110</f>
        <v>77</v>
      </c>
      <c r="C114" s="70" t="str">
        <f>IF('SlNr für Antrag §24a'!D110&lt;&gt;"",'SlNr für Antrag §24a'!D110,"")</f>
        <v>g</v>
      </c>
      <c r="D114" s="70" t="str">
        <f>'SlNr für Antrag §24a'!H110</f>
        <v>Fleisch- und Hautreste, Därme, sonstige Tierkörperteile</v>
      </c>
      <c r="E114" s="70" t="str">
        <f>'SlNr für Antrag §24a'!I110</f>
        <v>gefährlich kontaminiert</v>
      </c>
      <c r="F114" s="69" t="str">
        <f>IF(Behörde!W114&gt;0,Behörde!W114,Behörde!F114)</f>
        <v>**</v>
      </c>
      <c r="G114" s="69" t="str">
        <f>IF(Behörde!Z114&gt;0,Behörde!Z114,Behörde!G114)</f>
        <v>**</v>
      </c>
      <c r="H114" s="131"/>
      <c r="I114" s="124"/>
      <c r="J114" s="118">
        <f>'SlNr für Antrag §24a'!AM110</f>
        <v>0</v>
      </c>
      <c r="K114" s="121"/>
      <c r="L114" s="158" t="str">
        <f>'SlNr für Antrag §24a'!AV110</f>
        <v>-</v>
      </c>
      <c r="M114" s="145" t="str">
        <f>IF(OR(Behörde!W114&gt;0,Behörde!Z114&gt;0),"Begründung in Bescheid eintragen!","")</f>
        <v/>
      </c>
      <c r="N114" s="151" t="str">
        <f>'SlNr für Antrag §24a'!AP110</f>
        <v/>
      </c>
    </row>
    <row r="115" spans="1:14" x14ac:dyDescent="0.25">
      <c r="A115" s="70">
        <f>'SlNr für Antrag §24a'!B111</f>
        <v>13401</v>
      </c>
      <c r="B115" s="70" t="str">
        <f>'SlNr für Antrag §24a'!C111</f>
        <v/>
      </c>
      <c r="C115" s="70" t="str">
        <f>IF('SlNr für Antrag §24a'!D111&lt;&gt;"",'SlNr für Antrag §24a'!D111,"")</f>
        <v>gn</v>
      </c>
      <c r="D115" s="70" t="str">
        <f>'SlNr für Antrag §24a'!H111</f>
        <v>Versuchstiere</v>
      </c>
      <c r="E115" s="70" t="str">
        <f>'SlNr für Antrag §24a'!I111</f>
        <v xml:space="preserve"> </v>
      </c>
      <c r="F115" s="69" t="str">
        <f>IF(Behörde!W115&gt;0,Behörde!W115,Behörde!F115)</f>
        <v>**</v>
      </c>
      <c r="G115" s="69" t="str">
        <f>IF(Behörde!Z115&gt;0,Behörde!Z115,Behörde!G115)</f>
        <v>**</v>
      </c>
      <c r="H115" s="131"/>
      <c r="I115" s="124"/>
      <c r="J115" s="118">
        <f>'SlNr für Antrag §24a'!AM111</f>
        <v>0</v>
      </c>
      <c r="K115" s="121"/>
      <c r="L115" s="158" t="str">
        <f>'SlNr für Antrag §24a'!AV111</f>
        <v>-</v>
      </c>
      <c r="M115" s="145" t="str">
        <f>IF(OR(Behörde!W115&gt;0,Behörde!Z115&gt;0),"Begründung in Bescheid eintragen!","")</f>
        <v/>
      </c>
      <c r="N115" s="151" t="str">
        <f>'SlNr für Antrag §24a'!AP111</f>
        <v/>
      </c>
    </row>
    <row r="116" spans="1:14" x14ac:dyDescent="0.25">
      <c r="A116" s="70">
        <f>'SlNr für Antrag §24a'!B112</f>
        <v>13402</v>
      </c>
      <c r="B116" s="70" t="str">
        <f>'SlNr für Antrag §24a'!C112</f>
        <v/>
      </c>
      <c r="C116" s="70" t="str">
        <f>IF('SlNr für Antrag §24a'!D112&lt;&gt;"",'SlNr für Antrag §24a'!D112,"")</f>
        <v/>
      </c>
      <c r="D116" s="70" t="str">
        <f>'SlNr für Antrag §24a'!H112</f>
        <v>Konfiskate</v>
      </c>
      <c r="E116" s="70" t="str">
        <f>'SlNr für Antrag §24a'!I112</f>
        <v xml:space="preserve"> </v>
      </c>
      <c r="F116" s="69" t="str">
        <f>IF(Behörde!W116&gt;0,Behörde!W116,Behörde!F116)</f>
        <v>**</v>
      </c>
      <c r="G116" s="69" t="str">
        <f>IF(Behörde!Z116&gt;0,Behörde!Z116,Behörde!G116)</f>
        <v>**</v>
      </c>
      <c r="H116" s="131"/>
      <c r="I116" s="124"/>
      <c r="J116" s="118">
        <f>'SlNr für Antrag §24a'!AM112</f>
        <v>0</v>
      </c>
      <c r="K116" s="121"/>
      <c r="L116" s="158" t="str">
        <f>'SlNr für Antrag §24a'!AV112</f>
        <v>-</v>
      </c>
      <c r="M116" s="145" t="str">
        <f>IF(OR(Behörde!W116&gt;0,Behörde!Z116&gt;0),"Begründung in Bescheid eintragen!","")</f>
        <v/>
      </c>
      <c r="N116" s="151" t="str">
        <f>'SlNr für Antrag §24a'!AP112</f>
        <v/>
      </c>
    </row>
    <row r="117" spans="1:14" x14ac:dyDescent="0.25">
      <c r="A117" s="70">
        <f>'SlNr für Antrag §24a'!B113</f>
        <v>13402</v>
      </c>
      <c r="B117" s="70" t="str">
        <f>'SlNr für Antrag §24a'!C113</f>
        <v>77</v>
      </c>
      <c r="C117" s="70" t="str">
        <f>IF('SlNr für Antrag §24a'!D113&lt;&gt;"",'SlNr für Antrag §24a'!D113,"")</f>
        <v>g</v>
      </c>
      <c r="D117" s="70" t="str">
        <f>'SlNr für Antrag §24a'!H113</f>
        <v>Konfiskate</v>
      </c>
      <c r="E117" s="70" t="str">
        <f>'SlNr für Antrag §24a'!I113</f>
        <v>gefährlich kontaminiert</v>
      </c>
      <c r="F117" s="69" t="str">
        <f>IF(Behörde!W117&gt;0,Behörde!W117,Behörde!F117)</f>
        <v>**</v>
      </c>
      <c r="G117" s="69" t="str">
        <f>IF(Behörde!Z117&gt;0,Behörde!Z117,Behörde!G117)</f>
        <v>**</v>
      </c>
      <c r="H117" s="131"/>
      <c r="I117" s="124"/>
      <c r="J117" s="118">
        <f>'SlNr für Antrag §24a'!AM113</f>
        <v>0</v>
      </c>
      <c r="K117" s="121"/>
      <c r="L117" s="158" t="str">
        <f>'SlNr für Antrag §24a'!AV113</f>
        <v>-</v>
      </c>
      <c r="M117" s="145" t="str">
        <f>IF(OR(Behörde!W117&gt;0,Behörde!Z117&gt;0),"Begründung in Bescheid eintragen!","")</f>
        <v/>
      </c>
      <c r="N117" s="151" t="str">
        <f>'SlNr für Antrag §24a'!AP113</f>
        <v/>
      </c>
    </row>
    <row r="118" spans="1:14" x14ac:dyDescent="0.25">
      <c r="A118" s="70">
        <f>'SlNr für Antrag §24a'!B114</f>
        <v>13403</v>
      </c>
      <c r="B118" s="70" t="str">
        <f>'SlNr für Antrag §24a'!C114</f>
        <v/>
      </c>
      <c r="C118" s="70" t="str">
        <f>IF('SlNr für Antrag §24a'!D114&lt;&gt;"",'SlNr für Antrag §24a'!D114,"")</f>
        <v/>
      </c>
      <c r="D118" s="70" t="str">
        <f>'SlNr für Antrag §24a'!H114</f>
        <v>Kadaver</v>
      </c>
      <c r="E118" s="70" t="str">
        <f>'SlNr für Antrag §24a'!I114</f>
        <v xml:space="preserve"> </v>
      </c>
      <c r="F118" s="69" t="str">
        <f>IF(Behörde!W118&gt;0,Behörde!W118,Behörde!F118)</f>
        <v>**</v>
      </c>
      <c r="G118" s="69" t="str">
        <f>IF(Behörde!Z118&gt;0,Behörde!Z118,Behörde!G118)</f>
        <v>**</v>
      </c>
      <c r="H118" s="131"/>
      <c r="I118" s="124"/>
      <c r="J118" s="118">
        <f>'SlNr für Antrag §24a'!AM114</f>
        <v>0</v>
      </c>
      <c r="K118" s="121"/>
      <c r="L118" s="158" t="str">
        <f>'SlNr für Antrag §24a'!AV114</f>
        <v>-</v>
      </c>
      <c r="M118" s="145" t="str">
        <f>IF(OR(Behörde!W118&gt;0,Behörde!Z118&gt;0),"Begründung in Bescheid eintragen!","")</f>
        <v/>
      </c>
      <c r="N118" s="151" t="str">
        <f>'SlNr für Antrag §24a'!AP114</f>
        <v/>
      </c>
    </row>
    <row r="119" spans="1:14" x14ac:dyDescent="0.25">
      <c r="A119" s="70">
        <f>'SlNr für Antrag §24a'!B115</f>
        <v>13403</v>
      </c>
      <c r="B119" s="70" t="str">
        <f>'SlNr für Antrag §24a'!C115</f>
        <v>77</v>
      </c>
      <c r="C119" s="70" t="str">
        <f>IF('SlNr für Antrag §24a'!D115&lt;&gt;"",'SlNr für Antrag §24a'!D115,"")</f>
        <v>g</v>
      </c>
      <c r="D119" s="70" t="str">
        <f>'SlNr für Antrag §24a'!H115</f>
        <v>Kadaver</v>
      </c>
      <c r="E119" s="70" t="str">
        <f>'SlNr für Antrag §24a'!I115</f>
        <v>gefährlich kontaminiert</v>
      </c>
      <c r="F119" s="69" t="str">
        <f>IF(Behörde!W119&gt;0,Behörde!W119,Behörde!F119)</f>
        <v>**</v>
      </c>
      <c r="G119" s="69" t="str">
        <f>IF(Behörde!Z119&gt;0,Behörde!Z119,Behörde!G119)</f>
        <v>**</v>
      </c>
      <c r="H119" s="131"/>
      <c r="I119" s="124"/>
      <c r="J119" s="118">
        <f>'SlNr für Antrag §24a'!AM115</f>
        <v>0</v>
      </c>
      <c r="K119" s="121"/>
      <c r="L119" s="158" t="str">
        <f>'SlNr für Antrag §24a'!AV115</f>
        <v>-</v>
      </c>
      <c r="M119" s="145" t="str">
        <f>IF(OR(Behörde!W119&gt;0,Behörde!Z119&gt;0),"Begründung in Bescheid eintragen!","")</f>
        <v/>
      </c>
      <c r="N119" s="151" t="str">
        <f>'SlNr für Antrag §24a'!AP115</f>
        <v/>
      </c>
    </row>
    <row r="120" spans="1:14" x14ac:dyDescent="0.25">
      <c r="A120" s="70">
        <f>'SlNr für Antrag §24a'!B116</f>
        <v>13404</v>
      </c>
      <c r="B120" s="70" t="str">
        <f>'SlNr für Antrag §24a'!C116</f>
        <v/>
      </c>
      <c r="C120" s="70" t="str">
        <f>IF('SlNr für Antrag §24a'!D116&lt;&gt;"",'SlNr für Antrag §24a'!D116,"")</f>
        <v/>
      </c>
      <c r="D120" s="70" t="str">
        <f>'SlNr für Antrag §24a'!H116</f>
        <v>Tierkörperteile</v>
      </c>
      <c r="E120" s="70" t="str">
        <f>'SlNr für Antrag §24a'!I116</f>
        <v xml:space="preserve"> </v>
      </c>
      <c r="F120" s="69" t="str">
        <f>IF(Behörde!W120&gt;0,Behörde!W120,Behörde!F120)</f>
        <v>**</v>
      </c>
      <c r="G120" s="69" t="str">
        <f>IF(Behörde!Z120&gt;0,Behörde!Z120,Behörde!G120)</f>
        <v>**</v>
      </c>
      <c r="H120" s="131"/>
      <c r="I120" s="124"/>
      <c r="J120" s="118">
        <f>'SlNr für Antrag §24a'!AM116</f>
        <v>0</v>
      </c>
      <c r="K120" s="121"/>
      <c r="L120" s="158" t="str">
        <f>'SlNr für Antrag §24a'!AV116</f>
        <v>-</v>
      </c>
      <c r="M120" s="145" t="str">
        <f>IF(OR(Behörde!W120&gt;0,Behörde!Z120&gt;0),"Begründung in Bescheid eintragen!","")</f>
        <v/>
      </c>
      <c r="N120" s="151" t="str">
        <f>'SlNr für Antrag §24a'!AP116</f>
        <v/>
      </c>
    </row>
    <row r="121" spans="1:14" x14ac:dyDescent="0.25">
      <c r="A121" s="70">
        <f>'SlNr für Antrag §24a'!B117</f>
        <v>13404</v>
      </c>
      <c r="B121" s="70" t="str">
        <f>'SlNr für Antrag §24a'!C117</f>
        <v>77</v>
      </c>
      <c r="C121" s="70" t="str">
        <f>IF('SlNr für Antrag §24a'!D117&lt;&gt;"",'SlNr für Antrag §24a'!D117,"")</f>
        <v>g</v>
      </c>
      <c r="D121" s="70" t="str">
        <f>'SlNr für Antrag §24a'!H117</f>
        <v>Tierkörperteile</v>
      </c>
      <c r="E121" s="70" t="str">
        <f>'SlNr für Antrag §24a'!I117</f>
        <v>gefährlich kontaminiert</v>
      </c>
      <c r="F121" s="69" t="str">
        <f>IF(Behörde!W121&gt;0,Behörde!W121,Behörde!F121)</f>
        <v>**</v>
      </c>
      <c r="G121" s="69" t="str">
        <f>IF(Behörde!Z121&gt;0,Behörde!Z121,Behörde!G121)</f>
        <v>**</v>
      </c>
      <c r="H121" s="131"/>
      <c r="I121" s="124"/>
      <c r="J121" s="118">
        <f>'SlNr für Antrag §24a'!AM117</f>
        <v>0</v>
      </c>
      <c r="K121" s="121"/>
      <c r="L121" s="158" t="str">
        <f>'SlNr für Antrag §24a'!AV117</f>
        <v>-</v>
      </c>
      <c r="M121" s="145" t="str">
        <f>IF(OR(Behörde!W121&gt;0,Behörde!Z121&gt;0),"Begründung in Bescheid eintragen!","")</f>
        <v/>
      </c>
      <c r="N121" s="151" t="str">
        <f>'SlNr für Antrag §24a'!AP117</f>
        <v/>
      </c>
    </row>
    <row r="122" spans="1:14" x14ac:dyDescent="0.25">
      <c r="A122" s="70">
        <f>'SlNr für Antrag §24a'!B118</f>
        <v>13701</v>
      </c>
      <c r="B122" s="70" t="str">
        <f>'SlNr für Antrag §24a'!C118</f>
        <v/>
      </c>
      <c r="C122" s="70" t="str">
        <f>IF('SlNr für Antrag §24a'!D118&lt;&gt;"",'SlNr für Antrag §24a'!D118,"")</f>
        <v/>
      </c>
      <c r="D122" s="70" t="str">
        <f>'SlNr für Antrag §24a'!H118</f>
        <v>Geflügelkot</v>
      </c>
      <c r="E122" s="70" t="str">
        <f>'SlNr für Antrag §24a'!I118</f>
        <v xml:space="preserve"> </v>
      </c>
      <c r="F122" s="69" t="str">
        <f>IF(Behörde!W122&gt;0,Behörde!W122,Behörde!F122)</f>
        <v>--</v>
      </c>
      <c r="G122" s="69" t="str">
        <f>IF(Behörde!Z122&gt;0,Behörde!Z122,Behörde!G122)</f>
        <v>**</v>
      </c>
      <c r="H122" s="131"/>
      <c r="I122" s="124"/>
      <c r="J122" s="118">
        <f>'SlNr für Antrag §24a'!AM118</f>
        <v>0</v>
      </c>
      <c r="K122" s="121"/>
      <c r="L122" s="158" t="str">
        <f>'SlNr für Antrag §24a'!AV118</f>
        <v>-</v>
      </c>
      <c r="M122" s="145" t="str">
        <f>IF(OR(Behörde!W122&gt;0,Behörde!Z122&gt;0),"Begründung in Bescheid eintragen!","")</f>
        <v/>
      </c>
      <c r="N122" s="151" t="str">
        <f>'SlNr für Antrag §24a'!AP118</f>
        <v>X</v>
      </c>
    </row>
    <row r="123" spans="1:14" x14ac:dyDescent="0.25">
      <c r="A123" s="70">
        <f>'SlNr für Antrag §24a'!B119</f>
        <v>13701</v>
      </c>
      <c r="B123" s="70" t="str">
        <f>'SlNr für Antrag §24a'!C119</f>
        <v>77</v>
      </c>
      <c r="C123" s="70" t="str">
        <f>IF('SlNr für Antrag §24a'!D119&lt;&gt;"",'SlNr für Antrag §24a'!D119,"")</f>
        <v>g</v>
      </c>
      <c r="D123" s="70" t="str">
        <f>'SlNr für Antrag §24a'!H119</f>
        <v>Geflügelkot</v>
      </c>
      <c r="E123" s="70" t="str">
        <f>'SlNr für Antrag §24a'!I119</f>
        <v>gefährlich kontaminiert</v>
      </c>
      <c r="F123" s="69" t="str">
        <f>IF(Behörde!W123&gt;0,Behörde!W123,Behörde!F123)</f>
        <v>**</v>
      </c>
      <c r="G123" s="69" t="str">
        <f>IF(Behörde!Z123&gt;0,Behörde!Z123,Behörde!G123)</f>
        <v>**</v>
      </c>
      <c r="H123" s="131"/>
      <c r="I123" s="124"/>
      <c r="J123" s="118">
        <f>'SlNr für Antrag §24a'!AM119</f>
        <v>0</v>
      </c>
      <c r="K123" s="121"/>
      <c r="L123" s="158" t="str">
        <f>'SlNr für Antrag §24a'!AV119</f>
        <v>-</v>
      </c>
      <c r="M123" s="145" t="str">
        <f>IF(OR(Behörde!W123&gt;0,Behörde!Z123&gt;0),"Begründung in Bescheid eintragen!","")</f>
        <v/>
      </c>
      <c r="N123" s="151" t="str">
        <f>'SlNr für Antrag §24a'!AP119</f>
        <v/>
      </c>
    </row>
    <row r="124" spans="1:14" x14ac:dyDescent="0.25">
      <c r="A124" s="70">
        <f>'SlNr für Antrag §24a'!B120</f>
        <v>13702</v>
      </c>
      <c r="B124" s="70" t="str">
        <f>'SlNr für Antrag §24a'!C120</f>
        <v/>
      </c>
      <c r="C124" s="70" t="str">
        <f>IF('SlNr für Antrag §24a'!D120&lt;&gt;"",'SlNr für Antrag §24a'!D120,"")</f>
        <v/>
      </c>
      <c r="D124" s="70" t="str">
        <f>'SlNr für Antrag §24a'!H120</f>
        <v>Schweinegülle</v>
      </c>
      <c r="E124" s="70" t="str">
        <f>'SlNr für Antrag §24a'!I120</f>
        <v xml:space="preserve"> </v>
      </c>
      <c r="F124" s="69" t="str">
        <f>IF(Behörde!W124&gt;0,Behörde!W124,Behörde!F124)</f>
        <v>--</v>
      </c>
      <c r="G124" s="69" t="str">
        <f>IF(Behörde!Z124&gt;0,Behörde!Z124,Behörde!G124)</f>
        <v>**</v>
      </c>
      <c r="H124" s="131"/>
      <c r="I124" s="124"/>
      <c r="J124" s="118">
        <f>'SlNr für Antrag §24a'!AM120</f>
        <v>0</v>
      </c>
      <c r="K124" s="121"/>
      <c r="L124" s="158" t="str">
        <f>'SlNr für Antrag §24a'!AV120</f>
        <v>-</v>
      </c>
      <c r="M124" s="145" t="str">
        <f>IF(OR(Behörde!W124&gt;0,Behörde!Z124&gt;0),"Begründung in Bescheid eintragen!","")</f>
        <v/>
      </c>
      <c r="N124" s="151" t="str">
        <f>'SlNr für Antrag §24a'!AP120</f>
        <v>X</v>
      </c>
    </row>
    <row r="125" spans="1:14" x14ac:dyDescent="0.25">
      <c r="A125" s="70">
        <f>'SlNr für Antrag §24a'!B121</f>
        <v>13702</v>
      </c>
      <c r="B125" s="70" t="str">
        <f>'SlNr für Antrag §24a'!C121</f>
        <v>77</v>
      </c>
      <c r="C125" s="70" t="str">
        <f>IF('SlNr für Antrag §24a'!D121&lt;&gt;"",'SlNr für Antrag §24a'!D121,"")</f>
        <v>g</v>
      </c>
      <c r="D125" s="70" t="str">
        <f>'SlNr für Antrag §24a'!H121</f>
        <v>Schweinegülle</v>
      </c>
      <c r="E125" s="70" t="str">
        <f>'SlNr für Antrag §24a'!I121</f>
        <v>gefährlich kontaminiert</v>
      </c>
      <c r="F125" s="69" t="str">
        <f>IF(Behörde!W125&gt;0,Behörde!W125,Behörde!F125)</f>
        <v>**</v>
      </c>
      <c r="G125" s="69" t="str">
        <f>IF(Behörde!Z125&gt;0,Behörde!Z125,Behörde!G125)</f>
        <v>**</v>
      </c>
      <c r="H125" s="131"/>
      <c r="I125" s="124"/>
      <c r="J125" s="118">
        <f>'SlNr für Antrag §24a'!AM121</f>
        <v>0</v>
      </c>
      <c r="K125" s="121"/>
      <c r="L125" s="158" t="str">
        <f>'SlNr für Antrag §24a'!AV121</f>
        <v>-</v>
      </c>
      <c r="M125" s="145" t="str">
        <f>IF(OR(Behörde!W125&gt;0,Behörde!Z125&gt;0),"Begründung in Bescheid eintragen!","")</f>
        <v/>
      </c>
      <c r="N125" s="151" t="str">
        <f>'SlNr für Antrag §24a'!AP121</f>
        <v/>
      </c>
    </row>
    <row r="126" spans="1:14" x14ac:dyDescent="0.25">
      <c r="A126" s="70">
        <f>'SlNr für Antrag §24a'!B122</f>
        <v>13703</v>
      </c>
      <c r="B126" s="70" t="str">
        <f>'SlNr für Antrag §24a'!C122</f>
        <v/>
      </c>
      <c r="C126" s="70" t="str">
        <f>IF('SlNr für Antrag §24a'!D122&lt;&gt;"",'SlNr für Antrag §24a'!D122,"")</f>
        <v/>
      </c>
      <c r="D126" s="70" t="str">
        <f>'SlNr für Antrag §24a'!H122</f>
        <v>Rindergülle</v>
      </c>
      <c r="E126" s="70" t="str">
        <f>'SlNr für Antrag §24a'!I122</f>
        <v xml:space="preserve"> </v>
      </c>
      <c r="F126" s="69" t="str">
        <f>IF(Behörde!W126&gt;0,Behörde!W126,Behörde!F126)</f>
        <v>--</v>
      </c>
      <c r="G126" s="69" t="str">
        <f>IF(Behörde!Z126&gt;0,Behörde!Z126,Behörde!G126)</f>
        <v>**</v>
      </c>
      <c r="H126" s="131"/>
      <c r="I126" s="124"/>
      <c r="J126" s="118">
        <f>'SlNr für Antrag §24a'!AM122</f>
        <v>0</v>
      </c>
      <c r="K126" s="121"/>
      <c r="L126" s="158" t="str">
        <f>'SlNr für Antrag §24a'!AV122</f>
        <v>-</v>
      </c>
      <c r="M126" s="145" t="str">
        <f>IF(OR(Behörde!W126&gt;0,Behörde!Z126&gt;0),"Begründung in Bescheid eintragen!","")</f>
        <v/>
      </c>
      <c r="N126" s="151" t="str">
        <f>'SlNr für Antrag §24a'!AP122</f>
        <v>X</v>
      </c>
    </row>
    <row r="127" spans="1:14" x14ac:dyDescent="0.25">
      <c r="A127" s="70">
        <f>'SlNr für Antrag §24a'!B123</f>
        <v>13703</v>
      </c>
      <c r="B127" s="70" t="str">
        <f>'SlNr für Antrag §24a'!C123</f>
        <v>77</v>
      </c>
      <c r="C127" s="70" t="str">
        <f>IF('SlNr für Antrag §24a'!D123&lt;&gt;"",'SlNr für Antrag §24a'!D123,"")</f>
        <v>g</v>
      </c>
      <c r="D127" s="70" t="str">
        <f>'SlNr für Antrag §24a'!H123</f>
        <v>Rindergülle</v>
      </c>
      <c r="E127" s="70" t="str">
        <f>'SlNr für Antrag §24a'!I123</f>
        <v>gefährlich kontaminiert</v>
      </c>
      <c r="F127" s="69" t="str">
        <f>IF(Behörde!W127&gt;0,Behörde!W127,Behörde!F127)</f>
        <v>**</v>
      </c>
      <c r="G127" s="69" t="str">
        <f>IF(Behörde!Z127&gt;0,Behörde!Z127,Behörde!G127)</f>
        <v>**</v>
      </c>
      <c r="H127" s="131"/>
      <c r="I127" s="124"/>
      <c r="J127" s="118">
        <f>'SlNr für Antrag §24a'!AM123</f>
        <v>0</v>
      </c>
      <c r="K127" s="121"/>
      <c r="L127" s="158" t="str">
        <f>'SlNr für Antrag §24a'!AV123</f>
        <v>-</v>
      </c>
      <c r="M127" s="145" t="str">
        <f>IF(OR(Behörde!W127&gt;0,Behörde!Z127&gt;0),"Begründung in Bescheid eintragen!","")</f>
        <v/>
      </c>
      <c r="N127" s="151" t="str">
        <f>'SlNr für Antrag §24a'!AP123</f>
        <v/>
      </c>
    </row>
    <row r="128" spans="1:14" x14ac:dyDescent="0.25">
      <c r="A128" s="70">
        <f>'SlNr für Antrag §24a'!B124</f>
        <v>13704</v>
      </c>
      <c r="B128" s="70" t="str">
        <f>'SlNr für Antrag §24a'!C124</f>
        <v/>
      </c>
      <c r="C128" s="70" t="str">
        <f>IF('SlNr für Antrag §24a'!D124&lt;&gt;"",'SlNr für Antrag §24a'!D124,"")</f>
        <v/>
      </c>
      <c r="D128" s="70" t="str">
        <f>'SlNr für Antrag §24a'!H124</f>
        <v>Mist</v>
      </c>
      <c r="E128" s="70" t="str">
        <f>'SlNr für Antrag §24a'!I124</f>
        <v xml:space="preserve"> </v>
      </c>
      <c r="F128" s="69" t="str">
        <f>IF(Behörde!W128&gt;0,Behörde!W128,Behörde!F128)</f>
        <v>--</v>
      </c>
      <c r="G128" s="69" t="str">
        <f>IF(Behörde!Z128&gt;0,Behörde!Z128,Behörde!G128)</f>
        <v>**</v>
      </c>
      <c r="H128" s="131"/>
      <c r="I128" s="124"/>
      <c r="J128" s="118">
        <f>'SlNr für Antrag §24a'!AM124</f>
        <v>0</v>
      </c>
      <c r="K128" s="121"/>
      <c r="L128" s="158" t="str">
        <f>'SlNr für Antrag §24a'!AV124</f>
        <v>-</v>
      </c>
      <c r="M128" s="145" t="str">
        <f>IF(OR(Behörde!W128&gt;0,Behörde!Z128&gt;0),"Begründung in Bescheid eintragen!","")</f>
        <v/>
      </c>
      <c r="N128" s="151" t="str">
        <f>'SlNr für Antrag §24a'!AP124</f>
        <v>X</v>
      </c>
    </row>
    <row r="129" spans="1:14" x14ac:dyDescent="0.25">
      <c r="A129" s="70">
        <f>'SlNr für Antrag §24a'!B125</f>
        <v>13704</v>
      </c>
      <c r="B129" s="70" t="str">
        <f>'SlNr für Antrag §24a'!C125</f>
        <v>77</v>
      </c>
      <c r="C129" s="70" t="str">
        <f>IF('SlNr für Antrag §24a'!D125&lt;&gt;"",'SlNr für Antrag §24a'!D125,"")</f>
        <v>g</v>
      </c>
      <c r="D129" s="70" t="str">
        <f>'SlNr für Antrag §24a'!H125</f>
        <v>Mist</v>
      </c>
      <c r="E129" s="70" t="str">
        <f>'SlNr für Antrag §24a'!I125</f>
        <v>gefährlich kontaminiert</v>
      </c>
      <c r="F129" s="69" t="str">
        <f>IF(Behörde!W129&gt;0,Behörde!W129,Behörde!F129)</f>
        <v>**</v>
      </c>
      <c r="G129" s="69" t="str">
        <f>IF(Behörde!Z129&gt;0,Behörde!Z129,Behörde!G129)</f>
        <v>**</v>
      </c>
      <c r="H129" s="131"/>
      <c r="I129" s="124"/>
      <c r="J129" s="118">
        <f>'SlNr für Antrag §24a'!AM125</f>
        <v>0</v>
      </c>
      <c r="K129" s="121"/>
      <c r="L129" s="158" t="str">
        <f>'SlNr für Antrag §24a'!AV125</f>
        <v>-</v>
      </c>
      <c r="M129" s="145" t="str">
        <f>IF(OR(Behörde!W129&gt;0,Behörde!Z129&gt;0),"Begründung in Bescheid eintragen!","")</f>
        <v/>
      </c>
      <c r="N129" s="151" t="str">
        <f>'SlNr für Antrag §24a'!AP125</f>
        <v/>
      </c>
    </row>
    <row r="130" spans="1:14" x14ac:dyDescent="0.25">
      <c r="A130" s="70">
        <f>'SlNr für Antrag §24a'!B126</f>
        <v>13705</v>
      </c>
      <c r="B130" s="70" t="str">
        <f>'SlNr für Antrag §24a'!C126</f>
        <v/>
      </c>
      <c r="C130" s="70" t="str">
        <f>IF('SlNr für Antrag §24a'!D126&lt;&gt;"",'SlNr für Antrag §24a'!D126,"")</f>
        <v>gn</v>
      </c>
      <c r="D130" s="70" t="str">
        <f>'SlNr für Antrag §24a'!H126</f>
        <v>Mist, infektiös</v>
      </c>
      <c r="E130" s="70" t="str">
        <f>'SlNr für Antrag §24a'!I126</f>
        <v xml:space="preserve"> </v>
      </c>
      <c r="F130" s="69" t="str">
        <f>IF(Behörde!W130&gt;0,Behörde!W130,Behörde!F130)</f>
        <v>**</v>
      </c>
      <c r="G130" s="69" t="str">
        <f>IF(Behörde!Z130&gt;0,Behörde!Z130,Behörde!G130)</f>
        <v>**</v>
      </c>
      <c r="H130" s="131"/>
      <c r="I130" s="124"/>
      <c r="J130" s="118">
        <f>'SlNr für Antrag §24a'!AM126</f>
        <v>0</v>
      </c>
      <c r="K130" s="121"/>
      <c r="L130" s="158" t="str">
        <f>'SlNr für Antrag §24a'!AV126</f>
        <v>-</v>
      </c>
      <c r="M130" s="145" t="str">
        <f>IF(OR(Behörde!W130&gt;0,Behörde!Z130&gt;0),"Begründung in Bescheid eintragen!","")</f>
        <v/>
      </c>
      <c r="N130" s="151" t="str">
        <f>'SlNr für Antrag §24a'!AP126</f>
        <v/>
      </c>
    </row>
    <row r="131" spans="1:14" x14ac:dyDescent="0.25">
      <c r="A131" s="70">
        <f>'SlNr für Antrag §24a'!B127</f>
        <v>13706</v>
      </c>
      <c r="B131" s="70" t="str">
        <f>'SlNr für Antrag §24a'!C127</f>
        <v/>
      </c>
      <c r="C131" s="70" t="str">
        <f>IF('SlNr für Antrag §24a'!D127&lt;&gt;"",'SlNr für Antrag §24a'!D127,"")</f>
        <v>gn</v>
      </c>
      <c r="D131" s="70" t="str">
        <f>'SlNr für Antrag §24a'!H127</f>
        <v>Kot, infektiös</v>
      </c>
      <c r="E131" s="70" t="str">
        <f>'SlNr für Antrag §24a'!I127</f>
        <v xml:space="preserve"> </v>
      </c>
      <c r="F131" s="69" t="str">
        <f>IF(Behörde!W131&gt;0,Behörde!W131,Behörde!F131)</f>
        <v>**</v>
      </c>
      <c r="G131" s="69" t="str">
        <f>IF(Behörde!Z131&gt;0,Behörde!Z131,Behörde!G131)</f>
        <v>**</v>
      </c>
      <c r="H131" s="131"/>
      <c r="I131" s="124"/>
      <c r="J131" s="118">
        <f>'SlNr für Antrag §24a'!AM127</f>
        <v>0</v>
      </c>
      <c r="K131" s="121"/>
      <c r="L131" s="158" t="str">
        <f>'SlNr für Antrag §24a'!AV127</f>
        <v>-</v>
      </c>
      <c r="M131" s="145" t="str">
        <f>IF(OR(Behörde!W131&gt;0,Behörde!Z131&gt;0),"Begründung in Bescheid eintragen!","")</f>
        <v/>
      </c>
      <c r="N131" s="151" t="str">
        <f>'SlNr für Antrag §24a'!AP127</f>
        <v/>
      </c>
    </row>
    <row r="132" spans="1:14" x14ac:dyDescent="0.25">
      <c r="A132" s="70">
        <f>'SlNr für Antrag §24a'!B128</f>
        <v>13707</v>
      </c>
      <c r="B132" s="70" t="str">
        <f>'SlNr für Antrag §24a'!C128</f>
        <v/>
      </c>
      <c r="C132" s="70" t="str">
        <f>IF('SlNr für Antrag §24a'!D128&lt;&gt;"",'SlNr für Antrag §24a'!D128,"")</f>
        <v>gn</v>
      </c>
      <c r="D132" s="70" t="str">
        <f>'SlNr für Antrag §24a'!H128</f>
        <v>Gülle, infektiös</v>
      </c>
      <c r="E132" s="70" t="str">
        <f>'SlNr für Antrag §24a'!I128</f>
        <v xml:space="preserve"> </v>
      </c>
      <c r="F132" s="69" t="str">
        <f>IF(Behörde!W132&gt;0,Behörde!W132,Behörde!F132)</f>
        <v>**</v>
      </c>
      <c r="G132" s="69" t="str">
        <f>IF(Behörde!Z132&gt;0,Behörde!Z132,Behörde!G132)</f>
        <v>**</v>
      </c>
      <c r="H132" s="131"/>
      <c r="I132" s="124"/>
      <c r="J132" s="118">
        <f>'SlNr für Antrag §24a'!AM128</f>
        <v>0</v>
      </c>
      <c r="K132" s="121"/>
      <c r="L132" s="158" t="str">
        <f>'SlNr für Antrag §24a'!AV128</f>
        <v>-</v>
      </c>
      <c r="M132" s="145" t="str">
        <f>IF(OR(Behörde!W132&gt;0,Behörde!Z132&gt;0),"Begründung in Bescheid eintragen!","")</f>
        <v/>
      </c>
      <c r="N132" s="151" t="str">
        <f>'SlNr für Antrag §24a'!AP128</f>
        <v/>
      </c>
    </row>
    <row r="133" spans="1:14" x14ac:dyDescent="0.25">
      <c r="A133" s="70">
        <f>'SlNr für Antrag §24a'!B129</f>
        <v>14101</v>
      </c>
      <c r="B133" s="70" t="str">
        <f>'SlNr für Antrag §24a'!C129</f>
        <v/>
      </c>
      <c r="C133" s="70" t="str">
        <f>IF('SlNr für Antrag §24a'!D129&lt;&gt;"",'SlNr für Antrag §24a'!D129,"")</f>
        <v/>
      </c>
      <c r="D133" s="70" t="str">
        <f>'SlNr für Antrag §24a'!H129</f>
        <v>Leimleder</v>
      </c>
      <c r="E133" s="70" t="str">
        <f>'SlNr für Antrag §24a'!I129</f>
        <v xml:space="preserve"> </v>
      </c>
      <c r="F133" s="69" t="str">
        <f>IF(Behörde!W133&gt;0,Behörde!W133,Behörde!F133)</f>
        <v>--</v>
      </c>
      <c r="G133" s="69" t="str">
        <f>IF(Behörde!Z133&gt;0,Behörde!Z133,Behörde!G133)</f>
        <v>**</v>
      </c>
      <c r="H133" s="131"/>
      <c r="I133" s="124"/>
      <c r="J133" s="118">
        <f>'SlNr für Antrag §24a'!AM129</f>
        <v>0</v>
      </c>
      <c r="K133" s="121"/>
      <c r="L133" s="158" t="str">
        <f>'SlNr für Antrag §24a'!AV129</f>
        <v>-</v>
      </c>
      <c r="M133" s="145" t="str">
        <f>IF(OR(Behörde!W133&gt;0,Behörde!Z133&gt;0),"Begründung in Bescheid eintragen!","")</f>
        <v/>
      </c>
      <c r="N133" s="151" t="str">
        <f>'SlNr für Antrag §24a'!AP129</f>
        <v>X</v>
      </c>
    </row>
    <row r="134" spans="1:14" x14ac:dyDescent="0.25">
      <c r="A134" s="70">
        <f>'SlNr für Antrag §24a'!B130</f>
        <v>14101</v>
      </c>
      <c r="B134" s="70" t="str">
        <f>'SlNr für Antrag §24a'!C130</f>
        <v>77</v>
      </c>
      <c r="C134" s="70" t="str">
        <f>IF('SlNr für Antrag §24a'!D130&lt;&gt;"",'SlNr für Antrag §24a'!D130,"")</f>
        <v>g</v>
      </c>
      <c r="D134" s="70" t="str">
        <f>'SlNr für Antrag §24a'!H130</f>
        <v>Leimleder</v>
      </c>
      <c r="E134" s="70" t="str">
        <f>'SlNr für Antrag §24a'!I130</f>
        <v>gefährlich kontaminiert</v>
      </c>
      <c r="F134" s="69" t="str">
        <f>IF(Behörde!W134&gt;0,Behörde!W134,Behörde!F134)</f>
        <v>**</v>
      </c>
      <c r="G134" s="69" t="str">
        <f>IF(Behörde!Z134&gt;0,Behörde!Z134,Behörde!G134)</f>
        <v>**</v>
      </c>
      <c r="H134" s="131"/>
      <c r="I134" s="124"/>
      <c r="J134" s="118">
        <f>'SlNr für Antrag §24a'!AM130</f>
        <v>0</v>
      </c>
      <c r="K134" s="121"/>
      <c r="L134" s="158" t="str">
        <f>'SlNr für Antrag §24a'!AV130</f>
        <v>-</v>
      </c>
      <c r="M134" s="145" t="str">
        <f>IF(OR(Behörde!W134&gt;0,Behörde!Z134&gt;0),"Begründung in Bescheid eintragen!","")</f>
        <v/>
      </c>
      <c r="N134" s="151" t="str">
        <f>'SlNr für Antrag §24a'!AP130</f>
        <v/>
      </c>
    </row>
    <row r="135" spans="1:14" x14ac:dyDescent="0.25">
      <c r="A135" s="70">
        <f>'SlNr für Antrag §24a'!B131</f>
        <v>14102</v>
      </c>
      <c r="B135" s="70" t="str">
        <f>'SlNr für Antrag §24a'!C131</f>
        <v/>
      </c>
      <c r="C135" s="70" t="str">
        <f>IF('SlNr für Antrag §24a'!D131&lt;&gt;"",'SlNr für Antrag §24a'!D131,"")</f>
        <v/>
      </c>
      <c r="D135" s="70" t="str">
        <f>'SlNr für Antrag §24a'!H131</f>
        <v>Rohspalt</v>
      </c>
      <c r="E135" s="70" t="str">
        <f>'SlNr für Antrag §24a'!I131</f>
        <v xml:space="preserve"> </v>
      </c>
      <c r="F135" s="69" t="str">
        <f>IF(Behörde!W135&gt;0,Behörde!W135,Behörde!F135)</f>
        <v>--</v>
      </c>
      <c r="G135" s="69" t="str">
        <f>IF(Behörde!Z135&gt;0,Behörde!Z135,Behörde!G135)</f>
        <v>**</v>
      </c>
      <c r="H135" s="131"/>
      <c r="I135" s="124"/>
      <c r="J135" s="118">
        <f>'SlNr für Antrag §24a'!AM131</f>
        <v>0</v>
      </c>
      <c r="K135" s="121"/>
      <c r="L135" s="158" t="str">
        <f>'SlNr für Antrag §24a'!AV131</f>
        <v>-</v>
      </c>
      <c r="M135" s="145" t="str">
        <f>IF(OR(Behörde!W135&gt;0,Behörde!Z135&gt;0),"Begründung in Bescheid eintragen!","")</f>
        <v/>
      </c>
      <c r="N135" s="151" t="str">
        <f>'SlNr für Antrag §24a'!AP131</f>
        <v>X</v>
      </c>
    </row>
    <row r="136" spans="1:14" x14ac:dyDescent="0.25">
      <c r="A136" s="70">
        <f>'SlNr für Antrag §24a'!B132</f>
        <v>14102</v>
      </c>
      <c r="B136" s="70" t="str">
        <f>'SlNr für Antrag §24a'!C132</f>
        <v>77</v>
      </c>
      <c r="C136" s="70" t="str">
        <f>IF('SlNr für Antrag §24a'!D132&lt;&gt;"",'SlNr für Antrag §24a'!D132,"")</f>
        <v>g</v>
      </c>
      <c r="D136" s="70" t="str">
        <f>'SlNr für Antrag §24a'!H132</f>
        <v>Rohspalt</v>
      </c>
      <c r="E136" s="70" t="str">
        <f>'SlNr für Antrag §24a'!I132</f>
        <v>gefährlich kontaminiert</v>
      </c>
      <c r="F136" s="69" t="str">
        <f>IF(Behörde!W136&gt;0,Behörde!W136,Behörde!F136)</f>
        <v>**</v>
      </c>
      <c r="G136" s="69" t="str">
        <f>IF(Behörde!Z136&gt;0,Behörde!Z136,Behörde!G136)</f>
        <v>**</v>
      </c>
      <c r="H136" s="131"/>
      <c r="I136" s="124"/>
      <c r="J136" s="118">
        <f>'SlNr für Antrag §24a'!AM132</f>
        <v>0</v>
      </c>
      <c r="K136" s="121"/>
      <c r="L136" s="158" t="str">
        <f>'SlNr für Antrag §24a'!AV132</f>
        <v>-</v>
      </c>
      <c r="M136" s="145" t="str">
        <f>IF(OR(Behörde!W136&gt;0,Behörde!Z136&gt;0),"Begründung in Bescheid eintragen!","")</f>
        <v/>
      </c>
      <c r="N136" s="151" t="str">
        <f>'SlNr für Antrag §24a'!AP132</f>
        <v/>
      </c>
    </row>
    <row r="137" spans="1:14" x14ac:dyDescent="0.25">
      <c r="A137" s="70">
        <f>'SlNr für Antrag §24a'!B133</f>
        <v>14103</v>
      </c>
      <c r="B137" s="70" t="str">
        <f>'SlNr für Antrag §24a'!C133</f>
        <v/>
      </c>
      <c r="C137" s="70" t="str">
        <f>IF('SlNr für Antrag §24a'!D133&lt;&gt;"",'SlNr für Antrag §24a'!D133,"")</f>
        <v/>
      </c>
      <c r="D137" s="70" t="str">
        <f>'SlNr für Antrag §24a'!H133</f>
        <v>Gelatinespalt</v>
      </c>
      <c r="E137" s="70" t="str">
        <f>'SlNr für Antrag §24a'!I133</f>
        <v xml:space="preserve"> </v>
      </c>
      <c r="F137" s="69" t="str">
        <f>IF(Behörde!W137&gt;0,Behörde!W137,Behörde!F137)</f>
        <v>--</v>
      </c>
      <c r="G137" s="69" t="str">
        <f>IF(Behörde!Z137&gt;0,Behörde!Z137,Behörde!G137)</f>
        <v>**</v>
      </c>
      <c r="H137" s="131"/>
      <c r="I137" s="124"/>
      <c r="J137" s="118">
        <f>'SlNr für Antrag §24a'!AM133</f>
        <v>0</v>
      </c>
      <c r="K137" s="121"/>
      <c r="L137" s="158" t="str">
        <f>'SlNr für Antrag §24a'!AV133</f>
        <v>-</v>
      </c>
      <c r="M137" s="145" t="str">
        <f>IF(OR(Behörde!W137&gt;0,Behörde!Z137&gt;0),"Begründung in Bescheid eintragen!","")</f>
        <v/>
      </c>
      <c r="N137" s="151" t="str">
        <f>'SlNr für Antrag §24a'!AP133</f>
        <v>X</v>
      </c>
    </row>
    <row r="138" spans="1:14" x14ac:dyDescent="0.25">
      <c r="A138" s="70">
        <f>'SlNr für Antrag §24a'!B134</f>
        <v>14103</v>
      </c>
      <c r="B138" s="70" t="str">
        <f>'SlNr für Antrag §24a'!C134</f>
        <v>77</v>
      </c>
      <c r="C138" s="70" t="str">
        <f>IF('SlNr für Antrag §24a'!D134&lt;&gt;"",'SlNr für Antrag §24a'!D134,"")</f>
        <v>g</v>
      </c>
      <c r="D138" s="70" t="str">
        <f>'SlNr für Antrag §24a'!H134</f>
        <v>Gelatinespalt</v>
      </c>
      <c r="E138" s="70" t="str">
        <f>'SlNr für Antrag §24a'!I134</f>
        <v>gefährlich kontaminiert</v>
      </c>
      <c r="F138" s="69" t="str">
        <f>IF(Behörde!W138&gt;0,Behörde!W138,Behörde!F138)</f>
        <v>**</v>
      </c>
      <c r="G138" s="69" t="str">
        <f>IF(Behörde!Z138&gt;0,Behörde!Z138,Behörde!G138)</f>
        <v>**</v>
      </c>
      <c r="H138" s="131"/>
      <c r="I138" s="124"/>
      <c r="J138" s="118">
        <f>'SlNr für Antrag §24a'!AM134</f>
        <v>0</v>
      </c>
      <c r="K138" s="121"/>
      <c r="L138" s="158" t="str">
        <f>'SlNr für Antrag §24a'!AV134</f>
        <v>-</v>
      </c>
      <c r="M138" s="145" t="str">
        <f>IF(OR(Behörde!W138&gt;0,Behörde!Z138&gt;0),"Begründung in Bescheid eintragen!","")</f>
        <v/>
      </c>
      <c r="N138" s="151" t="str">
        <f>'SlNr für Antrag §24a'!AP134</f>
        <v/>
      </c>
    </row>
    <row r="139" spans="1:14" x14ac:dyDescent="0.25">
      <c r="A139" s="70">
        <f>'SlNr für Antrag §24a'!B135</f>
        <v>14104</v>
      </c>
      <c r="B139" s="70" t="str">
        <f>'SlNr für Antrag §24a'!C135</f>
        <v/>
      </c>
      <c r="C139" s="70" t="str">
        <f>IF('SlNr für Antrag §24a'!D135&lt;&gt;"",'SlNr für Antrag §24a'!D135,"")</f>
        <v/>
      </c>
      <c r="D139" s="70" t="str">
        <f>'SlNr für Antrag §24a'!H135</f>
        <v>Häute und Felle</v>
      </c>
      <c r="E139" s="70" t="str">
        <f>'SlNr für Antrag §24a'!I135</f>
        <v xml:space="preserve"> </v>
      </c>
      <c r="F139" s="69" t="str">
        <f>IF(Behörde!W139&gt;0,Behörde!W139,Behörde!F139)</f>
        <v>--</v>
      </c>
      <c r="G139" s="69" t="str">
        <f>IF(Behörde!Z139&gt;0,Behörde!Z139,Behörde!G139)</f>
        <v>**</v>
      </c>
      <c r="H139" s="131"/>
      <c r="I139" s="124"/>
      <c r="J139" s="118">
        <f>'SlNr für Antrag §24a'!AM135</f>
        <v>0</v>
      </c>
      <c r="K139" s="121"/>
      <c r="L139" s="158" t="str">
        <f>'SlNr für Antrag §24a'!AV135</f>
        <v>-</v>
      </c>
      <c r="M139" s="145" t="str">
        <f>IF(OR(Behörde!W139&gt;0,Behörde!Z139&gt;0),"Begründung in Bescheid eintragen!","")</f>
        <v/>
      </c>
      <c r="N139" s="151" t="str">
        <f>'SlNr für Antrag §24a'!AP135</f>
        <v>X</v>
      </c>
    </row>
    <row r="140" spans="1:14" x14ac:dyDescent="0.25">
      <c r="A140" s="70">
        <f>'SlNr für Antrag §24a'!B136</f>
        <v>14104</v>
      </c>
      <c r="B140" s="70" t="str">
        <f>'SlNr für Antrag §24a'!C136</f>
        <v>77</v>
      </c>
      <c r="C140" s="70" t="str">
        <f>IF('SlNr für Antrag §24a'!D136&lt;&gt;"",'SlNr für Antrag §24a'!D136,"")</f>
        <v>g</v>
      </c>
      <c r="D140" s="70" t="str">
        <f>'SlNr für Antrag §24a'!H136</f>
        <v>Häute und Felle</v>
      </c>
      <c r="E140" s="70" t="str">
        <f>'SlNr für Antrag §24a'!I136</f>
        <v>gefährlich kontaminiert</v>
      </c>
      <c r="F140" s="69" t="str">
        <f>IF(Behörde!W140&gt;0,Behörde!W140,Behörde!F140)</f>
        <v>**</v>
      </c>
      <c r="G140" s="69" t="str">
        <f>IF(Behörde!Z140&gt;0,Behörde!Z140,Behörde!G140)</f>
        <v>**</v>
      </c>
      <c r="H140" s="131"/>
      <c r="I140" s="124"/>
      <c r="J140" s="118">
        <f>'SlNr für Antrag §24a'!AM136</f>
        <v>0</v>
      </c>
      <c r="K140" s="121"/>
      <c r="L140" s="158" t="str">
        <f>'SlNr für Antrag §24a'!AV136</f>
        <v>-</v>
      </c>
      <c r="M140" s="145" t="str">
        <f>IF(OR(Behörde!W140&gt;0,Behörde!Z140&gt;0),"Begründung in Bescheid eintragen!","")</f>
        <v/>
      </c>
      <c r="N140" s="151" t="str">
        <f>'SlNr für Antrag §24a'!AP136</f>
        <v/>
      </c>
    </row>
    <row r="141" spans="1:14" x14ac:dyDescent="0.25">
      <c r="A141" s="70">
        <f>'SlNr für Antrag §24a'!B137</f>
        <v>14401</v>
      </c>
      <c r="B141" s="70" t="str">
        <f>'SlNr für Antrag §24a'!C137</f>
        <v/>
      </c>
      <c r="C141" s="70" t="str">
        <f>IF('SlNr für Antrag §24a'!D137&lt;&gt;"",'SlNr für Antrag §24a'!D137,"")</f>
        <v/>
      </c>
      <c r="D141" s="70" t="str">
        <f>'SlNr für Antrag §24a'!H137</f>
        <v>Äschereischlamm</v>
      </c>
      <c r="E141" s="70" t="str">
        <f>'SlNr für Antrag §24a'!I137</f>
        <v xml:space="preserve"> </v>
      </c>
      <c r="F141" s="69" t="str">
        <f>IF(Behörde!W141&gt;0,Behörde!W141,Behörde!F141)</f>
        <v>--</v>
      </c>
      <c r="G141" s="69" t="str">
        <f>IF(Behörde!Z141&gt;0,Behörde!Z141,Behörde!G141)</f>
        <v>**</v>
      </c>
      <c r="H141" s="131"/>
      <c r="I141" s="124"/>
      <c r="J141" s="118">
        <f>'SlNr für Antrag §24a'!AM137</f>
        <v>0</v>
      </c>
      <c r="K141" s="121"/>
      <c r="L141" s="158" t="str">
        <f>'SlNr für Antrag §24a'!AV137</f>
        <v>-</v>
      </c>
      <c r="M141" s="145" t="str">
        <f>IF(OR(Behörde!W141&gt;0,Behörde!Z141&gt;0),"Begründung in Bescheid eintragen!","")</f>
        <v/>
      </c>
      <c r="N141" s="151" t="str">
        <f>'SlNr für Antrag §24a'!AP137</f>
        <v>X</v>
      </c>
    </row>
    <row r="142" spans="1:14" x14ac:dyDescent="0.25">
      <c r="A142" s="70">
        <f>'SlNr für Antrag §24a'!B138</f>
        <v>14401</v>
      </c>
      <c r="B142" s="70" t="str">
        <f>'SlNr für Antrag §24a'!C138</f>
        <v>77</v>
      </c>
      <c r="C142" s="70" t="str">
        <f>IF('SlNr für Antrag §24a'!D138&lt;&gt;"",'SlNr für Antrag §24a'!D138,"")</f>
        <v>g</v>
      </c>
      <c r="D142" s="70" t="str">
        <f>'SlNr für Antrag §24a'!H138</f>
        <v>Äschereischlamm</v>
      </c>
      <c r="E142" s="70" t="str">
        <f>'SlNr für Antrag §24a'!I138</f>
        <v>gefährlich kontaminiert</v>
      </c>
      <c r="F142" s="69" t="str">
        <f>IF(Behörde!W142&gt;0,Behörde!W142,Behörde!F142)</f>
        <v>**</v>
      </c>
      <c r="G142" s="69" t="str">
        <f>IF(Behörde!Z142&gt;0,Behörde!Z142,Behörde!G142)</f>
        <v>**</v>
      </c>
      <c r="H142" s="131"/>
      <c r="I142" s="124"/>
      <c r="J142" s="118">
        <f>'SlNr für Antrag §24a'!AM138</f>
        <v>0</v>
      </c>
      <c r="K142" s="121"/>
      <c r="L142" s="158" t="str">
        <f>'SlNr für Antrag §24a'!AV138</f>
        <v>-</v>
      </c>
      <c r="M142" s="145" t="str">
        <f>IF(OR(Behörde!W142&gt;0,Behörde!Z142&gt;0),"Begründung in Bescheid eintragen!","")</f>
        <v/>
      </c>
      <c r="N142" s="151" t="str">
        <f>'SlNr für Antrag §24a'!AP138</f>
        <v/>
      </c>
    </row>
    <row r="143" spans="1:14" ht="22.8" x14ac:dyDescent="0.25">
      <c r="A143" s="70">
        <f>'SlNr für Antrag §24a'!B139</f>
        <v>14401</v>
      </c>
      <c r="B143" s="70" t="str">
        <f>'SlNr für Antrag §24a'!C139</f>
        <v>91</v>
      </c>
      <c r="C143" s="70" t="str">
        <f>IF('SlNr für Antrag §24a'!D139&lt;&gt;"",'SlNr für Antrag §24a'!D139,"")</f>
        <v/>
      </c>
      <c r="D143" s="70" t="str">
        <f>'SlNr für Antrag §24a'!H139</f>
        <v>Äschereischlamm</v>
      </c>
      <c r="E143" s="70" t="str">
        <f>'SlNr für Antrag §24a'!I139</f>
        <v>verfestigt, immobilisiert oder stabilisiert</v>
      </c>
      <c r="F143" s="69" t="str">
        <f>IF(Behörde!W143&gt;0,Behörde!W143,Behörde!F143)</f>
        <v>**</v>
      </c>
      <c r="G143" s="69" t="str">
        <f>IF(Behörde!Z143&gt;0,Behörde!Z143,Behörde!G143)</f>
        <v>**</v>
      </c>
      <c r="H143" s="131"/>
      <c r="I143" s="124"/>
      <c r="J143" s="118">
        <f>'SlNr für Antrag §24a'!AM139</f>
        <v>0</v>
      </c>
      <c r="K143" s="121"/>
      <c r="L143" s="158" t="str">
        <f>'SlNr für Antrag §24a'!AV139</f>
        <v>-</v>
      </c>
      <c r="M143" s="145" t="str">
        <f>IF(OR(Behörde!W143&gt;0,Behörde!Z143&gt;0),"Begründung in Bescheid eintragen!","")</f>
        <v/>
      </c>
      <c r="N143" s="151" t="str">
        <f>'SlNr für Antrag §24a'!AP139</f>
        <v/>
      </c>
    </row>
    <row r="144" spans="1:14" x14ac:dyDescent="0.25">
      <c r="A144" s="70">
        <f>'SlNr für Antrag §24a'!B140</f>
        <v>14402</v>
      </c>
      <c r="B144" s="70" t="str">
        <f>'SlNr für Antrag §24a'!C140</f>
        <v/>
      </c>
      <c r="C144" s="70" t="str">
        <f>IF('SlNr für Antrag §24a'!D140&lt;&gt;"",'SlNr für Antrag §24a'!D140,"")</f>
        <v/>
      </c>
      <c r="D144" s="70" t="str">
        <f>'SlNr für Antrag §24a'!H140</f>
        <v>Gerbereischlamm</v>
      </c>
      <c r="E144" s="70" t="str">
        <f>'SlNr für Antrag §24a'!I140</f>
        <v xml:space="preserve"> </v>
      </c>
      <c r="F144" s="69" t="str">
        <f>IF(Behörde!W144&gt;0,Behörde!W144,Behörde!F144)</f>
        <v>--</v>
      </c>
      <c r="G144" s="69" t="str">
        <f>IF(Behörde!Z144&gt;0,Behörde!Z144,Behörde!G144)</f>
        <v>**</v>
      </c>
      <c r="H144" s="131"/>
      <c r="I144" s="124"/>
      <c r="J144" s="118">
        <f>'SlNr für Antrag §24a'!AM140</f>
        <v>0</v>
      </c>
      <c r="K144" s="121"/>
      <c r="L144" s="158" t="str">
        <f>'SlNr für Antrag §24a'!AV140</f>
        <v>-</v>
      </c>
      <c r="M144" s="145" t="str">
        <f>IF(OR(Behörde!W144&gt;0,Behörde!Z144&gt;0),"Begründung in Bescheid eintragen!","")</f>
        <v/>
      </c>
      <c r="N144" s="151" t="str">
        <f>'SlNr für Antrag §24a'!AP140</f>
        <v>X</v>
      </c>
    </row>
    <row r="145" spans="1:14" x14ac:dyDescent="0.25">
      <c r="A145" s="70">
        <f>'SlNr für Antrag §24a'!B141</f>
        <v>14402</v>
      </c>
      <c r="B145" s="70" t="str">
        <f>'SlNr für Antrag §24a'!C141</f>
        <v>77</v>
      </c>
      <c r="C145" s="70" t="str">
        <f>IF('SlNr für Antrag §24a'!D141&lt;&gt;"",'SlNr für Antrag §24a'!D141,"")</f>
        <v>g</v>
      </c>
      <c r="D145" s="70" t="str">
        <f>'SlNr für Antrag §24a'!H141</f>
        <v>Gerbereischlamm</v>
      </c>
      <c r="E145" s="70" t="str">
        <f>'SlNr für Antrag §24a'!I141</f>
        <v>gefährlich kontaminiert</v>
      </c>
      <c r="F145" s="69" t="str">
        <f>IF(Behörde!W145&gt;0,Behörde!W145,Behörde!F145)</f>
        <v>**</v>
      </c>
      <c r="G145" s="69" t="str">
        <f>IF(Behörde!Z145&gt;0,Behörde!Z145,Behörde!G145)</f>
        <v>**</v>
      </c>
      <c r="H145" s="131"/>
      <c r="I145" s="124"/>
      <c r="J145" s="118">
        <f>'SlNr für Antrag §24a'!AM141</f>
        <v>0</v>
      </c>
      <c r="K145" s="121"/>
      <c r="L145" s="158" t="str">
        <f>'SlNr für Antrag §24a'!AV141</f>
        <v>-</v>
      </c>
      <c r="M145" s="145" t="str">
        <f>IF(OR(Behörde!W145&gt;0,Behörde!Z145&gt;0),"Begründung in Bescheid eintragen!","")</f>
        <v/>
      </c>
      <c r="N145" s="151" t="str">
        <f>'SlNr für Antrag §24a'!AP141</f>
        <v/>
      </c>
    </row>
    <row r="146" spans="1:14" ht="22.8" x14ac:dyDescent="0.25">
      <c r="A146" s="70">
        <f>'SlNr für Antrag §24a'!B142</f>
        <v>14402</v>
      </c>
      <c r="B146" s="70" t="str">
        <f>'SlNr für Antrag §24a'!C142</f>
        <v>91</v>
      </c>
      <c r="C146" s="70" t="str">
        <f>IF('SlNr für Antrag §24a'!D142&lt;&gt;"",'SlNr für Antrag §24a'!D142,"")</f>
        <v/>
      </c>
      <c r="D146" s="70" t="str">
        <f>'SlNr für Antrag §24a'!H142</f>
        <v>Gerbereischlamm</v>
      </c>
      <c r="E146" s="70" t="str">
        <f>'SlNr für Antrag §24a'!I142</f>
        <v>verfestigt, immobilisiert oder stabilisiert</v>
      </c>
      <c r="F146" s="69" t="str">
        <f>IF(Behörde!W146&gt;0,Behörde!W146,Behörde!F146)</f>
        <v>**</v>
      </c>
      <c r="G146" s="69" t="str">
        <f>IF(Behörde!Z146&gt;0,Behörde!Z146,Behörde!G146)</f>
        <v>**</v>
      </c>
      <c r="H146" s="131"/>
      <c r="I146" s="124"/>
      <c r="J146" s="118">
        <f>'SlNr für Antrag §24a'!AM142</f>
        <v>0</v>
      </c>
      <c r="K146" s="121"/>
      <c r="L146" s="158" t="str">
        <f>'SlNr für Antrag §24a'!AV142</f>
        <v>-</v>
      </c>
      <c r="M146" s="145" t="str">
        <f>IF(OR(Behörde!W146&gt;0,Behörde!Z146&gt;0),"Begründung in Bescheid eintragen!","")</f>
        <v/>
      </c>
      <c r="N146" s="151" t="str">
        <f>'SlNr für Antrag §24a'!AP142</f>
        <v/>
      </c>
    </row>
    <row r="147" spans="1:14" x14ac:dyDescent="0.25">
      <c r="A147" s="70">
        <f>'SlNr für Antrag §24a'!B143</f>
        <v>14702</v>
      </c>
      <c r="B147" s="70" t="str">
        <f>'SlNr für Antrag §24a'!C143</f>
        <v/>
      </c>
      <c r="C147" s="70" t="str">
        <f>IF('SlNr für Antrag §24a'!D143&lt;&gt;"",'SlNr für Antrag §24a'!D143,"")</f>
        <v/>
      </c>
      <c r="D147" s="70" t="str">
        <f>'SlNr für Antrag §24a'!H143</f>
        <v>Chromlederabfälle</v>
      </c>
      <c r="E147" s="70" t="str">
        <f>'SlNr für Antrag §24a'!I143</f>
        <v xml:space="preserve"> </v>
      </c>
      <c r="F147" s="69" t="str">
        <f>IF(Behörde!W147&gt;0,Behörde!W147,Behörde!F147)</f>
        <v>--</v>
      </c>
      <c r="G147" s="69" t="str">
        <f>IF(Behörde!Z147&gt;0,Behörde!Z147,Behörde!G147)</f>
        <v>**</v>
      </c>
      <c r="H147" s="131"/>
      <c r="I147" s="124"/>
      <c r="J147" s="118">
        <f>'SlNr für Antrag §24a'!AM143</f>
        <v>0</v>
      </c>
      <c r="K147" s="121"/>
      <c r="L147" s="158" t="str">
        <f>'SlNr für Antrag §24a'!AV143</f>
        <v>-</v>
      </c>
      <c r="M147" s="145" t="str">
        <f>IF(OR(Behörde!W147&gt;0,Behörde!Z147&gt;0),"Begründung in Bescheid eintragen!","")</f>
        <v/>
      </c>
      <c r="N147" s="151" t="str">
        <f>'SlNr für Antrag §24a'!AP143</f>
        <v>X</v>
      </c>
    </row>
    <row r="148" spans="1:14" x14ac:dyDescent="0.25">
      <c r="A148" s="70">
        <f>'SlNr für Antrag §24a'!B144</f>
        <v>14702</v>
      </c>
      <c r="B148" s="70" t="str">
        <f>'SlNr für Antrag §24a'!C144</f>
        <v>77</v>
      </c>
      <c r="C148" s="70" t="str">
        <f>IF('SlNr für Antrag §24a'!D144&lt;&gt;"",'SlNr für Antrag §24a'!D144,"")</f>
        <v>g</v>
      </c>
      <c r="D148" s="70" t="str">
        <f>'SlNr für Antrag §24a'!H144</f>
        <v>Chromlederabfälle</v>
      </c>
      <c r="E148" s="70" t="str">
        <f>'SlNr für Antrag §24a'!I144</f>
        <v>gefährlich kontaminiert</v>
      </c>
      <c r="F148" s="69" t="str">
        <f>IF(Behörde!W148&gt;0,Behörde!W148,Behörde!F148)</f>
        <v>**</v>
      </c>
      <c r="G148" s="69" t="str">
        <f>IF(Behörde!Z148&gt;0,Behörde!Z148,Behörde!G148)</f>
        <v>**</v>
      </c>
      <c r="H148" s="131"/>
      <c r="I148" s="124"/>
      <c r="J148" s="118">
        <f>'SlNr für Antrag §24a'!AM144</f>
        <v>0</v>
      </c>
      <c r="K148" s="121"/>
      <c r="L148" s="158" t="str">
        <f>'SlNr für Antrag §24a'!AV144</f>
        <v>-</v>
      </c>
      <c r="M148" s="145" t="str">
        <f>IF(OR(Behörde!W148&gt;0,Behörde!Z148&gt;0),"Begründung in Bescheid eintragen!","")</f>
        <v/>
      </c>
      <c r="N148" s="151" t="str">
        <f>'SlNr für Antrag §24a'!AP144</f>
        <v/>
      </c>
    </row>
    <row r="149" spans="1:14" ht="22.8" x14ac:dyDescent="0.25">
      <c r="A149" s="70">
        <f>'SlNr für Antrag §24a'!B145</f>
        <v>14703</v>
      </c>
      <c r="B149" s="70" t="str">
        <f>'SlNr für Antrag §24a'!C145</f>
        <v/>
      </c>
      <c r="C149" s="70" t="str">
        <f>IF('SlNr für Antrag §24a'!D145&lt;&gt;"",'SlNr für Antrag §24a'!D145,"")</f>
        <v/>
      </c>
      <c r="D149" s="70" t="str">
        <f>'SlNr für Antrag §24a'!H145</f>
        <v>Pelzabfälle und nicht chromgegerbte Leder</v>
      </c>
      <c r="E149" s="70" t="str">
        <f>'SlNr für Antrag §24a'!I145</f>
        <v xml:space="preserve"> </v>
      </c>
      <c r="F149" s="69" t="str">
        <f>IF(Behörde!W149&gt;0,Behörde!W149,Behörde!F149)</f>
        <v>--</v>
      </c>
      <c r="G149" s="69" t="str">
        <f>IF(Behörde!Z149&gt;0,Behörde!Z149,Behörde!G149)</f>
        <v>**</v>
      </c>
      <c r="H149" s="131"/>
      <c r="I149" s="124"/>
      <c r="J149" s="118">
        <f>'SlNr für Antrag §24a'!AM145</f>
        <v>0</v>
      </c>
      <c r="K149" s="121"/>
      <c r="L149" s="158" t="str">
        <f>'SlNr für Antrag §24a'!AV145</f>
        <v>-</v>
      </c>
      <c r="M149" s="145" t="str">
        <f>IF(OR(Behörde!W149&gt;0,Behörde!Z149&gt;0),"Begründung in Bescheid eintragen!","")</f>
        <v/>
      </c>
      <c r="N149" s="151" t="str">
        <f>'SlNr für Antrag §24a'!AP145</f>
        <v>X</v>
      </c>
    </row>
    <row r="150" spans="1:14" ht="22.8" x14ac:dyDescent="0.25">
      <c r="A150" s="70">
        <f>'SlNr für Antrag §24a'!B146</f>
        <v>14703</v>
      </c>
      <c r="B150" s="70" t="str">
        <f>'SlNr für Antrag §24a'!C146</f>
        <v>77</v>
      </c>
      <c r="C150" s="70" t="str">
        <f>IF('SlNr für Antrag §24a'!D146&lt;&gt;"",'SlNr für Antrag §24a'!D146,"")</f>
        <v>g</v>
      </c>
      <c r="D150" s="70" t="str">
        <f>'SlNr für Antrag §24a'!H146</f>
        <v>Pelzabfälle und nicht chromgegerbte Leder</v>
      </c>
      <c r="E150" s="70" t="str">
        <f>'SlNr für Antrag §24a'!I146</f>
        <v>gefährlich kontaminiert</v>
      </c>
      <c r="F150" s="69" t="str">
        <f>IF(Behörde!W150&gt;0,Behörde!W150,Behörde!F150)</f>
        <v>**</v>
      </c>
      <c r="G150" s="69" t="str">
        <f>IF(Behörde!Z150&gt;0,Behörde!Z150,Behörde!G150)</f>
        <v>**</v>
      </c>
      <c r="H150" s="131"/>
      <c r="I150" s="124"/>
      <c r="J150" s="118">
        <f>'SlNr für Antrag §24a'!AM146</f>
        <v>0</v>
      </c>
      <c r="K150" s="121"/>
      <c r="L150" s="158" t="str">
        <f>'SlNr für Antrag §24a'!AV146</f>
        <v>-</v>
      </c>
      <c r="M150" s="145" t="str">
        <f>IF(OR(Behörde!W150&gt;0,Behörde!Z150&gt;0),"Begründung in Bescheid eintragen!","")</f>
        <v/>
      </c>
      <c r="N150" s="151" t="str">
        <f>'SlNr für Antrag §24a'!AP146</f>
        <v/>
      </c>
    </row>
    <row r="151" spans="1:14" x14ac:dyDescent="0.25">
      <c r="A151" s="70">
        <f>'SlNr für Antrag §24a'!B147</f>
        <v>14704</v>
      </c>
      <c r="B151" s="70" t="str">
        <f>'SlNr für Antrag §24a'!C147</f>
        <v/>
      </c>
      <c r="C151" s="70" t="str">
        <f>IF('SlNr für Antrag §24a'!D147&lt;&gt;"",'SlNr für Antrag §24a'!D147,"")</f>
        <v/>
      </c>
      <c r="D151" s="70" t="str">
        <f>'SlNr für Antrag §24a'!H147</f>
        <v>Lederschleifschlamm, Ledermehl</v>
      </c>
      <c r="E151" s="70" t="str">
        <f>'SlNr für Antrag §24a'!I147</f>
        <v xml:space="preserve"> </v>
      </c>
      <c r="F151" s="69" t="str">
        <f>IF(Behörde!W151&gt;0,Behörde!W151,Behörde!F151)</f>
        <v>--</v>
      </c>
      <c r="G151" s="69" t="str">
        <f>IF(Behörde!Z151&gt;0,Behörde!Z151,Behörde!G151)</f>
        <v>**</v>
      </c>
      <c r="H151" s="131"/>
      <c r="I151" s="124"/>
      <c r="J151" s="118">
        <f>'SlNr für Antrag §24a'!AM147</f>
        <v>0</v>
      </c>
      <c r="K151" s="121"/>
      <c r="L151" s="158" t="str">
        <f>'SlNr für Antrag §24a'!AV147</f>
        <v>-</v>
      </c>
      <c r="M151" s="145" t="str">
        <f>IF(OR(Behörde!W151&gt;0,Behörde!Z151&gt;0),"Begründung in Bescheid eintragen!","")</f>
        <v/>
      </c>
      <c r="N151" s="151" t="str">
        <f>'SlNr für Antrag §24a'!AP147</f>
        <v>X</v>
      </c>
    </row>
    <row r="152" spans="1:14" x14ac:dyDescent="0.25">
      <c r="A152" s="70">
        <f>'SlNr für Antrag §24a'!B148</f>
        <v>14704</v>
      </c>
      <c r="B152" s="70" t="str">
        <f>'SlNr für Antrag §24a'!C148</f>
        <v>77</v>
      </c>
      <c r="C152" s="70" t="str">
        <f>IF('SlNr für Antrag §24a'!D148&lt;&gt;"",'SlNr für Antrag §24a'!D148,"")</f>
        <v>g</v>
      </c>
      <c r="D152" s="70" t="str">
        <f>'SlNr für Antrag §24a'!H148</f>
        <v>Lederschleifschlamm, Ledermehl</v>
      </c>
      <c r="E152" s="70" t="str">
        <f>'SlNr für Antrag §24a'!I148</f>
        <v>gefährlich kontaminiert</v>
      </c>
      <c r="F152" s="69" t="str">
        <f>IF(Behörde!W152&gt;0,Behörde!W152,Behörde!F152)</f>
        <v>**</v>
      </c>
      <c r="G152" s="69" t="str">
        <f>IF(Behörde!Z152&gt;0,Behörde!Z152,Behörde!G152)</f>
        <v>**</v>
      </c>
      <c r="H152" s="131"/>
      <c r="I152" s="124"/>
      <c r="J152" s="118">
        <f>'SlNr für Antrag §24a'!AM148</f>
        <v>0</v>
      </c>
      <c r="K152" s="121"/>
      <c r="L152" s="158" t="str">
        <f>'SlNr für Antrag §24a'!AV148</f>
        <v>-</v>
      </c>
      <c r="M152" s="145" t="str">
        <f>IF(OR(Behörde!W152&gt;0,Behörde!Z152&gt;0),"Begründung in Bescheid eintragen!","")</f>
        <v/>
      </c>
      <c r="N152" s="151" t="str">
        <f>'SlNr für Antrag §24a'!AP148</f>
        <v/>
      </c>
    </row>
    <row r="153" spans="1:14" ht="22.8" x14ac:dyDescent="0.25">
      <c r="A153" s="70">
        <f>'SlNr für Antrag §24a'!B149</f>
        <v>14706</v>
      </c>
      <c r="B153" s="70" t="str">
        <f>'SlNr für Antrag §24a'!C149</f>
        <v/>
      </c>
      <c r="C153" s="70" t="str">
        <f>IF('SlNr für Antrag §24a'!D149&lt;&gt;"",'SlNr für Antrag §24a'!D149,"")</f>
        <v/>
      </c>
      <c r="D153" s="70" t="str">
        <f>'SlNr für Antrag §24a'!H149</f>
        <v>sonstige Abfälle aus der Pelz- und Lederverarbeitung</v>
      </c>
      <c r="E153" s="70" t="str">
        <f>'SlNr für Antrag §24a'!I149</f>
        <v xml:space="preserve"> </v>
      </c>
      <c r="F153" s="69" t="str">
        <f>IF(Behörde!W153&gt;0,Behörde!W153,Behörde!F153)</f>
        <v>--</v>
      </c>
      <c r="G153" s="69" t="str">
        <f>IF(Behörde!Z153&gt;0,Behörde!Z153,Behörde!G153)</f>
        <v>**</v>
      </c>
      <c r="H153" s="131"/>
      <c r="I153" s="124"/>
      <c r="J153" s="118">
        <f>'SlNr für Antrag §24a'!AM149</f>
        <v>0</v>
      </c>
      <c r="K153" s="121"/>
      <c r="L153" s="158" t="str">
        <f>'SlNr für Antrag §24a'!AV149</f>
        <v>-</v>
      </c>
      <c r="M153" s="145" t="str">
        <f>IF(OR(Behörde!W153&gt;0,Behörde!Z153&gt;0),"Begründung in Bescheid eintragen!","")</f>
        <v/>
      </c>
      <c r="N153" s="151" t="str">
        <f>'SlNr für Antrag §24a'!AP149</f>
        <v>X</v>
      </c>
    </row>
    <row r="154" spans="1:14" ht="22.8" x14ac:dyDescent="0.25">
      <c r="A154" s="70">
        <f>'SlNr für Antrag §24a'!B150</f>
        <v>14706</v>
      </c>
      <c r="B154" s="70" t="str">
        <f>'SlNr für Antrag §24a'!C150</f>
        <v>77</v>
      </c>
      <c r="C154" s="70" t="str">
        <f>IF('SlNr für Antrag §24a'!D150&lt;&gt;"",'SlNr für Antrag §24a'!D150,"")</f>
        <v>g</v>
      </c>
      <c r="D154" s="70" t="str">
        <f>'SlNr für Antrag §24a'!H150</f>
        <v>sonstige Abfälle aus der Pelz- und Lederverarbeitung</v>
      </c>
      <c r="E154" s="70" t="str">
        <f>'SlNr für Antrag §24a'!I150</f>
        <v>gefährlich kontaminiert</v>
      </c>
      <c r="F154" s="69" t="str">
        <f>IF(Behörde!W154&gt;0,Behörde!W154,Behörde!F154)</f>
        <v>**</v>
      </c>
      <c r="G154" s="69" t="str">
        <f>IF(Behörde!Z154&gt;0,Behörde!Z154,Behörde!G154)</f>
        <v>**</v>
      </c>
      <c r="H154" s="131"/>
      <c r="I154" s="124"/>
      <c r="J154" s="118">
        <f>'SlNr für Antrag §24a'!AM150</f>
        <v>0</v>
      </c>
      <c r="K154" s="121"/>
      <c r="L154" s="158" t="str">
        <f>'SlNr für Antrag §24a'!AV150</f>
        <v>-</v>
      </c>
      <c r="M154" s="145" t="str">
        <f>IF(OR(Behörde!W154&gt;0,Behörde!Z154&gt;0),"Begründung in Bescheid eintragen!","")</f>
        <v/>
      </c>
      <c r="N154" s="151" t="str">
        <f>'SlNr für Antrag §24a'!AP150</f>
        <v/>
      </c>
    </row>
    <row r="155" spans="1:14" x14ac:dyDescent="0.25">
      <c r="A155" s="70">
        <f>'SlNr für Antrag §24a'!B151</f>
        <v>17101</v>
      </c>
      <c r="B155" s="70" t="str">
        <f>'SlNr für Antrag §24a'!C151</f>
        <v/>
      </c>
      <c r="C155" s="70" t="str">
        <f>IF('SlNr für Antrag §24a'!D151&lt;&gt;"",'SlNr für Antrag §24a'!D151,"")</f>
        <v/>
      </c>
      <c r="D155" s="70" t="str">
        <f>'SlNr für Antrag §24a'!H151</f>
        <v>Rinde aus der Be- und Verarbeitung</v>
      </c>
      <c r="E155" s="70" t="str">
        <f>'SlNr für Antrag §24a'!I151</f>
        <v xml:space="preserve"> </v>
      </c>
      <c r="F155" s="69" t="str">
        <f>IF(Behörde!W155&gt;0,Behörde!W155,Behörde!F155)</f>
        <v>--</v>
      </c>
      <c r="G155" s="69" t="str">
        <f>IF(Behörde!Z155&gt;0,Behörde!Z155,Behörde!G155)</f>
        <v>**</v>
      </c>
      <c r="H155" s="131"/>
      <c r="I155" s="124"/>
      <c r="J155" s="118">
        <f>'SlNr für Antrag §24a'!AM151</f>
        <v>0</v>
      </c>
      <c r="K155" s="121"/>
      <c r="L155" s="158" t="str">
        <f>'SlNr für Antrag §24a'!AV151</f>
        <v>-</v>
      </c>
      <c r="M155" s="145" t="str">
        <f>IF(OR(Behörde!W155&gt;0,Behörde!Z155&gt;0),"Begründung in Bescheid eintragen!","")</f>
        <v/>
      </c>
      <c r="N155" s="151" t="str">
        <f>'SlNr für Antrag §24a'!AP151</f>
        <v>X</v>
      </c>
    </row>
    <row r="156" spans="1:14" x14ac:dyDescent="0.25">
      <c r="A156" s="70">
        <f>'SlNr für Antrag §24a'!B152</f>
        <v>17101</v>
      </c>
      <c r="B156" s="70" t="str">
        <f>'SlNr für Antrag §24a'!C152</f>
        <v>77</v>
      </c>
      <c r="C156" s="70" t="str">
        <f>IF('SlNr für Antrag §24a'!D152&lt;&gt;"",'SlNr für Antrag §24a'!D152,"")</f>
        <v>g</v>
      </c>
      <c r="D156" s="70" t="str">
        <f>'SlNr für Antrag §24a'!H152</f>
        <v>Rinde aus der Be- und Verarbeitung</v>
      </c>
      <c r="E156" s="70" t="str">
        <f>'SlNr für Antrag §24a'!I152</f>
        <v>gefährlich kontaminiert</v>
      </c>
      <c r="F156" s="69" t="str">
        <f>IF(Behörde!W156&gt;0,Behörde!W156,Behörde!F156)</f>
        <v>**</v>
      </c>
      <c r="G156" s="69" t="str">
        <f>IF(Behörde!Z156&gt;0,Behörde!Z156,Behörde!G156)</f>
        <v>**</v>
      </c>
      <c r="H156" s="131"/>
      <c r="I156" s="124"/>
      <c r="J156" s="118">
        <f>'SlNr für Antrag §24a'!AM152</f>
        <v>0</v>
      </c>
      <c r="K156" s="121"/>
      <c r="L156" s="158" t="str">
        <f>'SlNr für Antrag §24a'!AV152</f>
        <v>-</v>
      </c>
      <c r="M156" s="145" t="str">
        <f>IF(OR(Behörde!W156&gt;0,Behörde!Z156&gt;0),"Begründung in Bescheid eintragen!","")</f>
        <v/>
      </c>
      <c r="N156" s="151" t="str">
        <f>'SlNr für Antrag §24a'!AP152</f>
        <v/>
      </c>
    </row>
    <row r="157" spans="1:14" ht="34.200000000000003" x14ac:dyDescent="0.25">
      <c r="A157" s="70">
        <f>'SlNr für Antrag §24a'!B153</f>
        <v>17102</v>
      </c>
      <c r="B157" s="70" t="str">
        <f>'SlNr für Antrag §24a'!C153</f>
        <v/>
      </c>
      <c r="C157" s="70" t="str">
        <f>IF('SlNr für Antrag §24a'!D153&lt;&gt;"",'SlNr für Antrag §24a'!D153,"")</f>
        <v/>
      </c>
      <c r="D157" s="70" t="str">
        <f>'SlNr für Antrag §24a'!H153</f>
        <v>Schwarten, Spreißel aus naturbelassenem, sauberem, unbeschichtetem Holz</v>
      </c>
      <c r="E157" s="70" t="str">
        <f>'SlNr für Antrag §24a'!I153</f>
        <v xml:space="preserve"> </v>
      </c>
      <c r="F157" s="69" t="str">
        <f>IF(Behörde!W157&gt;0,Behörde!W157,Behörde!F157)</f>
        <v>--</v>
      </c>
      <c r="G157" s="69" t="str">
        <f>IF(Behörde!Z157&gt;0,Behörde!Z157,Behörde!G157)</f>
        <v>**</v>
      </c>
      <c r="H157" s="131"/>
      <c r="I157" s="124"/>
      <c r="J157" s="118">
        <f>'SlNr für Antrag §24a'!AM153</f>
        <v>0</v>
      </c>
      <c r="K157" s="121"/>
      <c r="L157" s="158" t="str">
        <f>'SlNr für Antrag §24a'!AV153</f>
        <v>-</v>
      </c>
      <c r="M157" s="145" t="str">
        <f>IF(OR(Behörde!W157&gt;0,Behörde!Z157&gt;0),"Begründung in Bescheid eintragen!","")</f>
        <v/>
      </c>
      <c r="N157" s="151" t="str">
        <f>'SlNr für Antrag §24a'!AP153</f>
        <v>X</v>
      </c>
    </row>
    <row r="158" spans="1:14" ht="34.200000000000003" x14ac:dyDescent="0.25">
      <c r="A158" s="70">
        <f>'SlNr für Antrag §24a'!B154</f>
        <v>17103</v>
      </c>
      <c r="B158" s="70" t="str">
        <f>'SlNr für Antrag §24a'!C154</f>
        <v/>
      </c>
      <c r="C158" s="70" t="str">
        <f>IF('SlNr für Antrag §24a'!D154&lt;&gt;"",'SlNr für Antrag §24a'!D154,"")</f>
        <v/>
      </c>
      <c r="D158" s="70" t="str">
        <f>'SlNr für Antrag §24a'!H154</f>
        <v>Sägemehl und Sägespäne aus naturbelassenem, sauberem, unbeschichtetem Holz</v>
      </c>
      <c r="E158" s="70" t="str">
        <f>'SlNr für Antrag §24a'!I154</f>
        <v xml:space="preserve"> </v>
      </c>
      <c r="F158" s="69" t="str">
        <f>IF(Behörde!W158&gt;0,Behörde!W158,Behörde!F158)</f>
        <v>--</v>
      </c>
      <c r="G158" s="69" t="str">
        <f>IF(Behörde!Z158&gt;0,Behörde!Z158,Behörde!G158)</f>
        <v>**</v>
      </c>
      <c r="H158" s="131"/>
      <c r="I158" s="124"/>
      <c r="J158" s="118">
        <f>'SlNr für Antrag §24a'!AM154</f>
        <v>0</v>
      </c>
      <c r="K158" s="121"/>
      <c r="L158" s="158" t="str">
        <f>'SlNr für Antrag §24a'!AV154</f>
        <v>-</v>
      </c>
      <c r="M158" s="145" t="str">
        <f>IF(OR(Behörde!W158&gt;0,Behörde!Z158&gt;0),"Begründung in Bescheid eintragen!","")</f>
        <v/>
      </c>
      <c r="N158" s="151" t="str">
        <f>'SlNr für Antrag §24a'!AP154</f>
        <v>X</v>
      </c>
    </row>
    <row r="159" spans="1:14" x14ac:dyDescent="0.25">
      <c r="A159" s="70">
        <f>'SlNr für Antrag §24a'!B155</f>
        <v>17104</v>
      </c>
      <c r="B159" s="70" t="str">
        <f>'SlNr für Antrag §24a'!C155</f>
        <v/>
      </c>
      <c r="C159" s="70" t="str">
        <f>IF('SlNr für Antrag §24a'!D155&lt;&gt;"",'SlNr für Antrag §24a'!D155,"")</f>
        <v/>
      </c>
      <c r="D159" s="70" t="str">
        <f>'SlNr für Antrag §24a'!H155</f>
        <v>Holzschleifstäube und -schlämme</v>
      </c>
      <c r="E159" s="70" t="str">
        <f>'SlNr für Antrag §24a'!I155</f>
        <v xml:space="preserve"> </v>
      </c>
      <c r="F159" s="69" t="str">
        <f>IF(Behörde!W159&gt;0,Behörde!W159,Behörde!F159)</f>
        <v>--</v>
      </c>
      <c r="G159" s="69" t="str">
        <f>IF(Behörde!Z159&gt;0,Behörde!Z159,Behörde!G159)</f>
        <v>**</v>
      </c>
      <c r="H159" s="131"/>
      <c r="I159" s="124"/>
      <c r="J159" s="118">
        <f>'SlNr für Antrag §24a'!AM155</f>
        <v>0</v>
      </c>
      <c r="K159" s="121"/>
      <c r="L159" s="158" t="str">
        <f>'SlNr für Antrag §24a'!AV155</f>
        <v>-</v>
      </c>
      <c r="M159" s="145" t="str">
        <f>IF(OR(Behörde!W159&gt;0,Behörde!Z159&gt;0),"Begründung in Bescheid eintragen!","")</f>
        <v/>
      </c>
      <c r="N159" s="151" t="str">
        <f>'SlNr für Antrag §24a'!AP155</f>
        <v>X</v>
      </c>
    </row>
    <row r="160" spans="1:14" x14ac:dyDescent="0.25">
      <c r="A160" s="70">
        <f>'SlNr für Antrag §24a'!B156</f>
        <v>17104</v>
      </c>
      <c r="B160" s="70" t="str">
        <f>'SlNr für Antrag §24a'!C156</f>
        <v>1</v>
      </c>
      <c r="C160" s="70" t="str">
        <f>IF('SlNr für Antrag §24a'!D156&lt;&gt;"",'SlNr für Antrag §24a'!D156,"")</f>
        <v/>
      </c>
      <c r="D160" s="70" t="str">
        <f>'SlNr für Antrag §24a'!H156</f>
        <v>Holzschleifstäube und -schlämme</v>
      </c>
      <c r="E160" s="70" t="str">
        <f>'SlNr für Antrag §24a'!I156</f>
        <v>(aus) behandeltes(m) Holz</v>
      </c>
      <c r="F160" s="69" t="str">
        <f>IF(Behörde!W160&gt;0,Behörde!W160,Behörde!F160)</f>
        <v>--</v>
      </c>
      <c r="G160" s="69" t="str">
        <f>IF(Behörde!Z160&gt;0,Behörde!Z160,Behörde!G160)</f>
        <v>**</v>
      </c>
      <c r="H160" s="131"/>
      <c r="I160" s="124"/>
      <c r="J160" s="118">
        <f>'SlNr für Antrag §24a'!AM156</f>
        <v>0</v>
      </c>
      <c r="K160" s="121"/>
      <c r="L160" s="158" t="str">
        <f>'SlNr für Antrag §24a'!AV156</f>
        <v>-</v>
      </c>
      <c r="M160" s="145" t="str">
        <f>IF(OR(Behörde!W160&gt;0,Behörde!Z160&gt;0),"Begründung in Bescheid eintragen!","")</f>
        <v/>
      </c>
      <c r="N160" s="151" t="str">
        <f>'SlNr für Antrag §24a'!AP156</f>
        <v>X</v>
      </c>
    </row>
    <row r="161" spans="1:14" ht="34.200000000000003" x14ac:dyDescent="0.25">
      <c r="A161" s="70">
        <f>'SlNr für Antrag §24a'!B157</f>
        <v>17104</v>
      </c>
      <c r="B161" s="70" t="str">
        <f>'SlNr für Antrag §24a'!C157</f>
        <v>2</v>
      </c>
      <c r="C161" s="70" t="str">
        <f>IF('SlNr für Antrag §24a'!D157&lt;&gt;"",'SlNr für Antrag §24a'!D157,"")</f>
        <v/>
      </c>
      <c r="D161" s="70" t="str">
        <f>'SlNr für Antrag §24a'!H157</f>
        <v>Holzschleifstäube und -schlämme</v>
      </c>
      <c r="E161" s="70" t="str">
        <f>'SlNr für Antrag §24a'!I157</f>
        <v>(aus) nachweislich ausschließlich mechanisch behandeltes(m) Holz</v>
      </c>
      <c r="F161" s="69" t="str">
        <f>IF(Behörde!W161&gt;0,Behörde!W161,Behörde!F161)</f>
        <v>--</v>
      </c>
      <c r="G161" s="69" t="str">
        <f>IF(Behörde!Z161&gt;0,Behörde!Z161,Behörde!G161)</f>
        <v>**</v>
      </c>
      <c r="H161" s="131"/>
      <c r="I161" s="124"/>
      <c r="J161" s="118">
        <f>'SlNr für Antrag §24a'!AM157</f>
        <v>0</v>
      </c>
      <c r="K161" s="121"/>
      <c r="L161" s="158" t="str">
        <f>'SlNr für Antrag §24a'!AV157</f>
        <v>-</v>
      </c>
      <c r="M161" s="145" t="str">
        <f>IF(OR(Behörde!W161&gt;0,Behörde!Z161&gt;0),"Begründung in Bescheid eintragen!","")</f>
        <v/>
      </c>
      <c r="N161" s="151" t="str">
        <f>'SlNr für Antrag §24a'!AP157</f>
        <v>X</v>
      </c>
    </row>
    <row r="162" spans="1:14" ht="22.8" x14ac:dyDescent="0.25">
      <c r="A162" s="70">
        <f>'SlNr für Antrag §24a'!B158</f>
        <v>17104</v>
      </c>
      <c r="B162" s="70" t="str">
        <f>'SlNr für Antrag §24a'!C158</f>
        <v>3</v>
      </c>
      <c r="C162" s="70" t="str">
        <f>IF('SlNr für Antrag §24a'!D158&lt;&gt;"",'SlNr für Antrag §24a'!D158,"")</f>
        <v/>
      </c>
      <c r="D162" s="70" t="str">
        <f>'SlNr für Antrag §24a'!H158</f>
        <v>Holzschleifstäube und -schlämme</v>
      </c>
      <c r="E162" s="70" t="str">
        <f>'SlNr für Antrag §24a'!I158</f>
        <v>(aus) behandeltes(m) Holz, schadstofffrei</v>
      </c>
      <c r="F162" s="69" t="str">
        <f>IF(Behörde!W162&gt;0,Behörde!W162,Behörde!F162)</f>
        <v>--</v>
      </c>
      <c r="G162" s="69" t="str">
        <f>IF(Behörde!Z162&gt;0,Behörde!Z162,Behörde!G162)</f>
        <v>**</v>
      </c>
      <c r="H162" s="131"/>
      <c r="I162" s="124"/>
      <c r="J162" s="118">
        <f>'SlNr für Antrag §24a'!AM158</f>
        <v>0</v>
      </c>
      <c r="K162" s="121"/>
      <c r="L162" s="158" t="str">
        <f>'SlNr für Antrag §24a'!AV158</f>
        <v>-</v>
      </c>
      <c r="M162" s="145" t="str">
        <f>IF(OR(Behörde!W162&gt;0,Behörde!Z162&gt;0),"Begründung in Bescheid eintragen!","")</f>
        <v/>
      </c>
      <c r="N162" s="151" t="str">
        <f>'SlNr für Antrag §24a'!AP158</f>
        <v>X</v>
      </c>
    </row>
    <row r="163" spans="1:14" ht="22.8" x14ac:dyDescent="0.25">
      <c r="A163" s="70">
        <f>'SlNr für Antrag §24a'!B159</f>
        <v>17114</v>
      </c>
      <c r="B163" s="70" t="str">
        <f>'SlNr für Antrag §24a'!C159</f>
        <v/>
      </c>
      <c r="C163" s="70" t="str">
        <f>IF('SlNr für Antrag §24a'!D159&lt;&gt;"",'SlNr für Antrag §24a'!D159,"")</f>
        <v/>
      </c>
      <c r="D163" s="70" t="str">
        <f>'SlNr für Antrag §24a'!H159</f>
        <v>Staub und Schlamm aus der Spanplattenherstellung</v>
      </c>
      <c r="E163" s="70" t="str">
        <f>'SlNr für Antrag §24a'!I159</f>
        <v xml:space="preserve"> </v>
      </c>
      <c r="F163" s="69" t="str">
        <f>IF(Behörde!W163&gt;0,Behörde!W163,Behörde!F163)</f>
        <v>--</v>
      </c>
      <c r="G163" s="69" t="str">
        <f>IF(Behörde!Z163&gt;0,Behörde!Z163,Behörde!G163)</f>
        <v>**</v>
      </c>
      <c r="H163" s="131"/>
      <c r="I163" s="124"/>
      <c r="J163" s="118">
        <f>'SlNr für Antrag §24a'!AM159</f>
        <v>0</v>
      </c>
      <c r="K163" s="121"/>
      <c r="L163" s="158" t="str">
        <f>'SlNr für Antrag §24a'!AV159</f>
        <v>-</v>
      </c>
      <c r="M163" s="145" t="str">
        <f>IF(OR(Behörde!W163&gt;0,Behörde!Z163&gt;0),"Begründung in Bescheid eintragen!","")</f>
        <v/>
      </c>
      <c r="N163" s="151" t="str">
        <f>'SlNr für Antrag §24a'!AP159</f>
        <v>X</v>
      </c>
    </row>
    <row r="164" spans="1:14" x14ac:dyDescent="0.25">
      <c r="A164" s="70">
        <f>'SlNr für Antrag §24a'!B160</f>
        <v>17115</v>
      </c>
      <c r="B164" s="70" t="str">
        <f>'SlNr für Antrag §24a'!C160</f>
        <v/>
      </c>
      <c r="C164" s="70" t="str">
        <f>IF('SlNr für Antrag §24a'!D160&lt;&gt;"",'SlNr für Antrag §24a'!D160,"")</f>
        <v/>
      </c>
      <c r="D164" s="70" t="str">
        <f>'SlNr für Antrag §24a'!H160</f>
        <v>Spanplattenabfälle</v>
      </c>
      <c r="E164" s="70" t="str">
        <f>'SlNr für Antrag §24a'!I160</f>
        <v xml:space="preserve"> </v>
      </c>
      <c r="F164" s="69" t="str">
        <f>IF(Behörde!W164&gt;0,Behörde!W164,Behörde!F164)</f>
        <v>--</v>
      </c>
      <c r="G164" s="69" t="str">
        <f>IF(Behörde!Z164&gt;0,Behörde!Z164,Behörde!G164)</f>
        <v>**</v>
      </c>
      <c r="H164" s="131"/>
      <c r="I164" s="124"/>
      <c r="J164" s="118">
        <f>'SlNr für Antrag §24a'!AM160</f>
        <v>0</v>
      </c>
      <c r="K164" s="121"/>
      <c r="L164" s="158" t="str">
        <f>'SlNr für Antrag §24a'!AV160</f>
        <v>-</v>
      </c>
      <c r="M164" s="145" t="str">
        <f>IF(OR(Behörde!W164&gt;0,Behörde!Z164&gt;0),"Begründung in Bescheid eintragen!","")</f>
        <v/>
      </c>
      <c r="N164" s="151" t="str">
        <f>'SlNr für Antrag §24a'!AP160</f>
        <v>X</v>
      </c>
    </row>
    <row r="165" spans="1:14" ht="22.8" x14ac:dyDescent="0.25">
      <c r="A165" s="70">
        <f>'SlNr für Antrag §24a'!B161</f>
        <v>17201</v>
      </c>
      <c r="B165" s="70" t="str">
        <f>'SlNr für Antrag §24a'!C161</f>
        <v/>
      </c>
      <c r="C165" s="70" t="str">
        <f>IF('SlNr für Antrag §24a'!D161&lt;&gt;"",'SlNr für Antrag §24a'!D161,"")</f>
        <v/>
      </c>
      <c r="D165" s="70" t="str">
        <f>'SlNr für Antrag §24a'!H161</f>
        <v>Holzemballagen und Holzabfälle, nicht verunreinigt</v>
      </c>
      <c r="E165" s="70" t="str">
        <f>'SlNr für Antrag §24a'!I161</f>
        <v xml:space="preserve"> </v>
      </c>
      <c r="F165" s="69" t="str">
        <f>IF(Behörde!W165&gt;0,Behörde!W165,Behörde!F165)</f>
        <v>--</v>
      </c>
      <c r="G165" s="69" t="str">
        <f>IF(Behörde!Z165&gt;0,Behörde!Z165,Behörde!G165)</f>
        <v>**</v>
      </c>
      <c r="H165" s="131"/>
      <c r="I165" s="124"/>
      <c r="J165" s="118">
        <f>'SlNr für Antrag §24a'!AM161</f>
        <v>0</v>
      </c>
      <c r="K165" s="121"/>
      <c r="L165" s="158" t="str">
        <f>'SlNr für Antrag §24a'!AV161</f>
        <v>-</v>
      </c>
      <c r="M165" s="145" t="str">
        <f>IF(OR(Behörde!W165&gt;0,Behörde!Z165&gt;0),"Begründung in Bescheid eintragen!","")</f>
        <v/>
      </c>
      <c r="N165" s="151" t="str">
        <f>'SlNr für Antrag §24a'!AP161</f>
        <v>X</v>
      </c>
    </row>
    <row r="166" spans="1:14" ht="22.8" x14ac:dyDescent="0.25">
      <c r="A166" s="70">
        <f>'SlNr für Antrag §24a'!B162</f>
        <v>17201</v>
      </c>
      <c r="B166" s="70" t="str">
        <f>'SlNr für Antrag §24a'!C162</f>
        <v>1</v>
      </c>
      <c r="C166" s="70" t="str">
        <f>IF('SlNr für Antrag §24a'!D162&lt;&gt;"",'SlNr für Antrag §24a'!D162,"")</f>
        <v/>
      </c>
      <c r="D166" s="70" t="str">
        <f>'SlNr für Antrag §24a'!H162</f>
        <v>Holzemballagen und Holzabfälle, nicht verunreinigt</v>
      </c>
      <c r="E166" s="70" t="str">
        <f>'SlNr für Antrag §24a'!I162</f>
        <v>(aus) behandeltes(m) Holz</v>
      </c>
      <c r="F166" s="69" t="str">
        <f>IF(Behörde!W166&gt;0,Behörde!W166,Behörde!F166)</f>
        <v>--</v>
      </c>
      <c r="G166" s="69" t="str">
        <f>IF(Behörde!Z166&gt;0,Behörde!Z166,Behörde!G166)</f>
        <v>**</v>
      </c>
      <c r="H166" s="131"/>
      <c r="I166" s="124"/>
      <c r="J166" s="118">
        <f>'SlNr für Antrag §24a'!AM162</f>
        <v>0</v>
      </c>
      <c r="K166" s="121"/>
      <c r="L166" s="158" t="str">
        <f>'SlNr für Antrag §24a'!AV162</f>
        <v>-</v>
      </c>
      <c r="M166" s="145" t="str">
        <f>IF(OR(Behörde!W166&gt;0,Behörde!Z166&gt;0),"Begründung in Bescheid eintragen!","")</f>
        <v/>
      </c>
      <c r="N166" s="151" t="str">
        <f>'SlNr für Antrag §24a'!AP162</f>
        <v>X</v>
      </c>
    </row>
    <row r="167" spans="1:14" ht="34.200000000000003" x14ac:dyDescent="0.25">
      <c r="A167" s="70">
        <f>'SlNr für Antrag §24a'!B163</f>
        <v>17201</v>
      </c>
      <c r="B167" s="70" t="str">
        <f>'SlNr für Antrag §24a'!C163</f>
        <v>2</v>
      </c>
      <c r="C167" s="70" t="str">
        <f>IF('SlNr für Antrag §24a'!D163&lt;&gt;"",'SlNr für Antrag §24a'!D163,"")</f>
        <v/>
      </c>
      <c r="D167" s="70" t="str">
        <f>'SlNr für Antrag §24a'!H163</f>
        <v>Holzemballagen und Holzabfälle, nicht verunreinigt</v>
      </c>
      <c r="E167" s="70" t="str">
        <f>'SlNr für Antrag §24a'!I163</f>
        <v>(aus) nachweislich ausschließlich mechanisch behandeltes(m) Holz</v>
      </c>
      <c r="F167" s="69" t="str">
        <f>IF(Behörde!W167&gt;0,Behörde!W167,Behörde!F167)</f>
        <v>--</v>
      </c>
      <c r="G167" s="69" t="str">
        <f>IF(Behörde!Z167&gt;0,Behörde!Z167,Behörde!G167)</f>
        <v>**</v>
      </c>
      <c r="H167" s="131"/>
      <c r="I167" s="124"/>
      <c r="J167" s="118">
        <f>'SlNr für Antrag §24a'!AM163</f>
        <v>0</v>
      </c>
      <c r="K167" s="121"/>
      <c r="L167" s="158" t="str">
        <f>'SlNr für Antrag §24a'!AV163</f>
        <v>-</v>
      </c>
      <c r="M167" s="145" t="str">
        <f>IF(OR(Behörde!W167&gt;0,Behörde!Z167&gt;0),"Begründung in Bescheid eintragen!","")</f>
        <v/>
      </c>
      <c r="N167" s="151" t="str">
        <f>'SlNr für Antrag §24a'!AP163</f>
        <v>X</v>
      </c>
    </row>
    <row r="168" spans="1:14" ht="22.8" x14ac:dyDescent="0.25">
      <c r="A168" s="70">
        <f>'SlNr für Antrag §24a'!B164</f>
        <v>17201</v>
      </c>
      <c r="B168" s="70" t="str">
        <f>'SlNr für Antrag §24a'!C164</f>
        <v>3</v>
      </c>
      <c r="C168" s="70" t="str">
        <f>IF('SlNr für Antrag §24a'!D164&lt;&gt;"",'SlNr für Antrag §24a'!D164,"")</f>
        <v/>
      </c>
      <c r="D168" s="70" t="str">
        <f>'SlNr für Antrag §24a'!H164</f>
        <v>Holzemballagen und Holzabfälle, nicht verunreinigt</v>
      </c>
      <c r="E168" s="70" t="str">
        <f>'SlNr für Antrag §24a'!I164</f>
        <v>(aus) behandeltes(m) Holz, schadstofffrei</v>
      </c>
      <c r="F168" s="69" t="str">
        <f>IF(Behörde!W168&gt;0,Behörde!W168,Behörde!F168)</f>
        <v>--</v>
      </c>
      <c r="G168" s="69" t="str">
        <f>IF(Behörde!Z168&gt;0,Behörde!Z168,Behörde!G168)</f>
        <v>**</v>
      </c>
      <c r="H168" s="131"/>
      <c r="I168" s="124"/>
      <c r="J168" s="118">
        <f>'SlNr für Antrag §24a'!AM164</f>
        <v>0</v>
      </c>
      <c r="K168" s="121"/>
      <c r="L168" s="158" t="str">
        <f>'SlNr für Antrag §24a'!AV164</f>
        <v>-</v>
      </c>
      <c r="M168" s="145" t="str">
        <f>IF(OR(Behörde!W168&gt;0,Behörde!Z168&gt;0),"Begründung in Bescheid eintragen!","")</f>
        <v/>
      </c>
      <c r="N168" s="151" t="str">
        <f>'SlNr für Antrag §24a'!AP164</f>
        <v>X</v>
      </c>
    </row>
    <row r="169" spans="1:14" ht="22.8" x14ac:dyDescent="0.25">
      <c r="A169" s="70">
        <f>'SlNr für Antrag §24a'!B165</f>
        <v>17201</v>
      </c>
      <c r="B169" s="70" t="str">
        <f>'SlNr für Antrag §24a'!C165</f>
        <v>4</v>
      </c>
      <c r="C169" s="70" t="str">
        <f>IF('SlNr für Antrag §24a'!D165&lt;&gt;"",'SlNr für Antrag §24a'!D165,"")</f>
        <v/>
      </c>
      <c r="D169" s="70" t="str">
        <f>'SlNr für Antrag §24a'!H165</f>
        <v>Holzemballagen und Holzabfälle, nicht verunreinigt</v>
      </c>
      <c r="E169" s="70" t="str">
        <f>'SlNr für Antrag §24a'!I165</f>
        <v>Altholz stofflich</v>
      </c>
      <c r="F169" s="69" t="str">
        <f>IF(Behörde!W169&gt;0,Behörde!W169,Behörde!F169)</f>
        <v>--</v>
      </c>
      <c r="G169" s="69" t="str">
        <f>IF(Behörde!Z169&gt;0,Behörde!Z169,Behörde!G169)</f>
        <v>**</v>
      </c>
      <c r="H169" s="131"/>
      <c r="I169" s="124"/>
      <c r="J169" s="118">
        <f>'SlNr für Antrag §24a'!AM165</f>
        <v>0</v>
      </c>
      <c r="K169" s="121"/>
      <c r="L169" s="158" t="str">
        <f>'SlNr für Antrag §24a'!AV165</f>
        <v>-</v>
      </c>
      <c r="M169" s="145" t="str">
        <f>IF(OR(Behörde!W169&gt;0,Behörde!Z169&gt;0),"Begründung in Bescheid eintragen!","")</f>
        <v/>
      </c>
      <c r="N169" s="151" t="str">
        <f>'SlNr für Antrag §24a'!AP165</f>
        <v>X</v>
      </c>
    </row>
    <row r="170" spans="1:14" x14ac:dyDescent="0.25">
      <c r="A170" s="70">
        <f>'SlNr für Antrag §24a'!B166</f>
        <v>17202</v>
      </c>
      <c r="B170" s="70" t="str">
        <f>'SlNr für Antrag §24a'!C166</f>
        <v/>
      </c>
      <c r="C170" s="70" t="str">
        <f>IF('SlNr für Antrag §24a'!D166&lt;&gt;"",'SlNr für Antrag §24a'!D166,"")</f>
        <v/>
      </c>
      <c r="D170" s="70" t="str">
        <f>'SlNr für Antrag §24a'!H166</f>
        <v>Bau- und Abbruchholz</v>
      </c>
      <c r="E170" s="70" t="str">
        <f>'SlNr für Antrag §24a'!I166</f>
        <v xml:space="preserve"> </v>
      </c>
      <c r="F170" s="69" t="str">
        <f>IF(Behörde!W170&gt;0,Behörde!W170,Behörde!F170)</f>
        <v>--</v>
      </c>
      <c r="G170" s="69" t="str">
        <f>IF(Behörde!Z170&gt;0,Behörde!Z170,Behörde!G170)</f>
        <v>**</v>
      </c>
      <c r="H170" s="131"/>
      <c r="I170" s="124"/>
      <c r="J170" s="118">
        <f>'SlNr für Antrag §24a'!AM166</f>
        <v>0</v>
      </c>
      <c r="K170" s="121"/>
      <c r="L170" s="158" t="str">
        <f>'SlNr für Antrag §24a'!AV166</f>
        <v>-</v>
      </c>
      <c r="M170" s="145" t="str">
        <f>IF(OR(Behörde!W170&gt;0,Behörde!Z170&gt;0),"Begründung in Bescheid eintragen!","")</f>
        <v/>
      </c>
      <c r="N170" s="151" t="str">
        <f>'SlNr für Antrag §24a'!AP166</f>
        <v>X</v>
      </c>
    </row>
    <row r="171" spans="1:14" x14ac:dyDescent="0.25">
      <c r="A171" s="70">
        <f>'SlNr für Antrag §24a'!B167</f>
        <v>17202</v>
      </c>
      <c r="B171" s="70" t="str">
        <f>'SlNr für Antrag §24a'!C167</f>
        <v>1</v>
      </c>
      <c r="C171" s="70" t="str">
        <f>IF('SlNr für Antrag §24a'!D167&lt;&gt;"",'SlNr für Antrag §24a'!D167,"")</f>
        <v/>
      </c>
      <c r="D171" s="70" t="str">
        <f>'SlNr für Antrag §24a'!H167</f>
        <v>Bau- und Abbruchholz</v>
      </c>
      <c r="E171" s="70" t="str">
        <f>'SlNr für Antrag §24a'!I167</f>
        <v>(aus) behandeltes(m) Holz</v>
      </c>
      <c r="F171" s="69" t="str">
        <f>IF(Behörde!W171&gt;0,Behörde!W171,Behörde!F171)</f>
        <v>--</v>
      </c>
      <c r="G171" s="69" t="str">
        <f>IF(Behörde!Z171&gt;0,Behörde!Z171,Behörde!G171)</f>
        <v>**</v>
      </c>
      <c r="H171" s="131"/>
      <c r="I171" s="124"/>
      <c r="J171" s="118">
        <f>'SlNr für Antrag §24a'!AM167</f>
        <v>0</v>
      </c>
      <c r="K171" s="121"/>
      <c r="L171" s="158" t="str">
        <f>'SlNr für Antrag §24a'!AV167</f>
        <v>-</v>
      </c>
      <c r="M171" s="145" t="str">
        <f>IF(OR(Behörde!W171&gt;0,Behörde!Z171&gt;0),"Begründung in Bescheid eintragen!","")</f>
        <v/>
      </c>
      <c r="N171" s="151" t="str">
        <f>'SlNr für Antrag §24a'!AP167</f>
        <v>X</v>
      </c>
    </row>
    <row r="172" spans="1:14" ht="34.200000000000003" x14ac:dyDescent="0.25">
      <c r="A172" s="70">
        <f>'SlNr für Antrag §24a'!B168</f>
        <v>17202</v>
      </c>
      <c r="B172" s="70" t="str">
        <f>'SlNr für Antrag §24a'!C168</f>
        <v>2</v>
      </c>
      <c r="C172" s="70" t="str">
        <f>IF('SlNr für Antrag §24a'!D168&lt;&gt;"",'SlNr für Antrag §24a'!D168,"")</f>
        <v/>
      </c>
      <c r="D172" s="70" t="str">
        <f>'SlNr für Antrag §24a'!H168</f>
        <v>Bau- und Abbruchholz</v>
      </c>
      <c r="E172" s="70" t="str">
        <f>'SlNr für Antrag §24a'!I168</f>
        <v>(aus) nachweislich ausschließlich mechanisch behandeltes(m) Holz</v>
      </c>
      <c r="F172" s="69" t="str">
        <f>IF(Behörde!W172&gt;0,Behörde!W172,Behörde!F172)</f>
        <v>--</v>
      </c>
      <c r="G172" s="69" t="str">
        <f>IF(Behörde!Z172&gt;0,Behörde!Z172,Behörde!G172)</f>
        <v>**</v>
      </c>
      <c r="H172" s="131"/>
      <c r="I172" s="124"/>
      <c r="J172" s="118">
        <f>'SlNr für Antrag §24a'!AM168</f>
        <v>0</v>
      </c>
      <c r="K172" s="121"/>
      <c r="L172" s="158" t="str">
        <f>'SlNr für Antrag §24a'!AV168</f>
        <v>-</v>
      </c>
      <c r="M172" s="145" t="str">
        <f>IF(OR(Behörde!W172&gt;0,Behörde!Z172&gt;0),"Begründung in Bescheid eintragen!","")</f>
        <v/>
      </c>
      <c r="N172" s="151" t="str">
        <f>'SlNr für Antrag §24a'!AP168</f>
        <v>X</v>
      </c>
    </row>
    <row r="173" spans="1:14" ht="22.8" x14ac:dyDescent="0.25">
      <c r="A173" s="70">
        <f>'SlNr für Antrag §24a'!B169</f>
        <v>17202</v>
      </c>
      <c r="B173" s="70" t="str">
        <f>'SlNr für Antrag §24a'!C169</f>
        <v>3</v>
      </c>
      <c r="C173" s="70" t="str">
        <f>IF('SlNr für Antrag §24a'!D169&lt;&gt;"",'SlNr für Antrag §24a'!D169,"")</f>
        <v/>
      </c>
      <c r="D173" s="70" t="str">
        <f>'SlNr für Antrag §24a'!H169</f>
        <v>Bau- und Abbruchholz</v>
      </c>
      <c r="E173" s="70" t="str">
        <f>'SlNr für Antrag §24a'!I169</f>
        <v>(aus) behandeltes(m) Holz, schadstofffrei</v>
      </c>
      <c r="F173" s="69" t="str">
        <f>IF(Behörde!W173&gt;0,Behörde!W173,Behörde!F173)</f>
        <v>--</v>
      </c>
      <c r="G173" s="69" t="str">
        <f>IF(Behörde!Z173&gt;0,Behörde!Z173,Behörde!G173)</f>
        <v>**</v>
      </c>
      <c r="H173" s="131"/>
      <c r="I173" s="124"/>
      <c r="J173" s="118">
        <f>'SlNr für Antrag §24a'!AM169</f>
        <v>0</v>
      </c>
      <c r="K173" s="121"/>
      <c r="L173" s="158" t="str">
        <f>'SlNr für Antrag §24a'!AV169</f>
        <v>-</v>
      </c>
      <c r="M173" s="145" t="str">
        <f>IF(OR(Behörde!W173&gt;0,Behörde!Z173&gt;0),"Begründung in Bescheid eintragen!","")</f>
        <v/>
      </c>
      <c r="N173" s="151" t="str">
        <f>'SlNr für Antrag §24a'!AP169</f>
        <v>X</v>
      </c>
    </row>
    <row r="174" spans="1:14" x14ac:dyDescent="0.25">
      <c r="A174" s="70">
        <f>'SlNr für Antrag §24a'!B170</f>
        <v>17202</v>
      </c>
      <c r="B174" s="70" t="str">
        <f>'SlNr für Antrag §24a'!C170</f>
        <v>4</v>
      </c>
      <c r="C174" s="70" t="str">
        <f>IF('SlNr für Antrag §24a'!D170&lt;&gt;"",'SlNr für Antrag §24a'!D170,"")</f>
        <v/>
      </c>
      <c r="D174" s="70" t="str">
        <f>'SlNr für Antrag §24a'!H170</f>
        <v>Bau- und Abbruchholz</v>
      </c>
      <c r="E174" s="70" t="str">
        <f>'SlNr für Antrag §24a'!I170</f>
        <v>Altholz stofflich</v>
      </c>
      <c r="F174" s="69" t="str">
        <f>IF(Behörde!W174&gt;0,Behörde!W174,Behörde!F174)</f>
        <v>--</v>
      </c>
      <c r="G174" s="69" t="str">
        <f>IF(Behörde!Z174&gt;0,Behörde!Z174,Behörde!G174)</f>
        <v>**</v>
      </c>
      <c r="H174" s="131"/>
      <c r="I174" s="124"/>
      <c r="J174" s="118">
        <f>'SlNr für Antrag §24a'!AM170</f>
        <v>0</v>
      </c>
      <c r="K174" s="121"/>
      <c r="L174" s="158" t="str">
        <f>'SlNr für Antrag §24a'!AV170</f>
        <v>-</v>
      </c>
      <c r="M174" s="145" t="str">
        <f>IF(OR(Behörde!W174&gt;0,Behörde!Z174&gt;0),"Begründung in Bescheid eintragen!","")</f>
        <v/>
      </c>
      <c r="N174" s="151" t="str">
        <f>'SlNr für Antrag §24a'!AP170</f>
        <v>X</v>
      </c>
    </row>
    <row r="175" spans="1:14" x14ac:dyDescent="0.25">
      <c r="A175" s="70">
        <f>'SlNr für Antrag §24a'!B171</f>
        <v>17203</v>
      </c>
      <c r="B175" s="70" t="str">
        <f>'SlNr für Antrag §24a'!C171</f>
        <v/>
      </c>
      <c r="C175" s="70" t="str">
        <f>IF('SlNr für Antrag §24a'!D171&lt;&gt;"",'SlNr für Antrag §24a'!D171,"")</f>
        <v/>
      </c>
      <c r="D175" s="70" t="str">
        <f>'SlNr für Antrag §24a'!H171</f>
        <v>Holzwolle</v>
      </c>
      <c r="E175" s="70" t="str">
        <f>'SlNr für Antrag §24a'!I171</f>
        <v xml:space="preserve"> </v>
      </c>
      <c r="F175" s="69" t="str">
        <f>IF(Behörde!W175&gt;0,Behörde!W175,Behörde!F175)</f>
        <v>--</v>
      </c>
      <c r="G175" s="69" t="str">
        <f>IF(Behörde!Z175&gt;0,Behörde!Z175,Behörde!G175)</f>
        <v>**</v>
      </c>
      <c r="H175" s="131"/>
      <c r="I175" s="124"/>
      <c r="J175" s="118">
        <f>'SlNr für Antrag §24a'!AM171</f>
        <v>0</v>
      </c>
      <c r="K175" s="121"/>
      <c r="L175" s="158" t="str">
        <f>'SlNr für Antrag §24a'!AV171</f>
        <v>-</v>
      </c>
      <c r="M175" s="145" t="str">
        <f>IF(OR(Behörde!W175&gt;0,Behörde!Z175&gt;0),"Begründung in Bescheid eintragen!","")</f>
        <v/>
      </c>
      <c r="N175" s="151" t="str">
        <f>'SlNr für Antrag §24a'!AP171</f>
        <v>X</v>
      </c>
    </row>
    <row r="176" spans="1:14" x14ac:dyDescent="0.25">
      <c r="A176" s="70">
        <f>'SlNr für Antrag §24a'!B172</f>
        <v>17207</v>
      </c>
      <c r="B176" s="70" t="str">
        <f>'SlNr für Antrag §24a'!C172</f>
        <v/>
      </c>
      <c r="C176" s="70" t="str">
        <f>IF('SlNr für Antrag §24a'!D172&lt;&gt;"",'SlNr für Antrag §24a'!D172,"")</f>
        <v>g</v>
      </c>
      <c r="D176" s="70" t="str">
        <f>'SlNr für Antrag §24a'!H172</f>
        <v>Eisenbahnschwellen</v>
      </c>
      <c r="E176" s="70" t="str">
        <f>'SlNr für Antrag §24a'!I172</f>
        <v xml:space="preserve"> </v>
      </c>
      <c r="F176" s="69" t="str">
        <f>IF(Behörde!W176&gt;0,Behörde!W176,Behörde!F176)</f>
        <v>**</v>
      </c>
      <c r="G176" s="69" t="str">
        <f>IF(Behörde!Z176&gt;0,Behörde!Z176,Behörde!G176)</f>
        <v>**</v>
      </c>
      <c r="H176" s="131"/>
      <c r="I176" s="124"/>
      <c r="J176" s="118">
        <f>'SlNr für Antrag §24a'!AM172</f>
        <v>0</v>
      </c>
      <c r="K176" s="121"/>
      <c r="L176" s="158" t="str">
        <f>'SlNr für Antrag §24a'!AV172</f>
        <v>-</v>
      </c>
      <c r="M176" s="145" t="str">
        <f>IF(OR(Behörde!W176&gt;0,Behörde!Z176&gt;0),"Begründung in Bescheid eintragen!","")</f>
        <v/>
      </c>
      <c r="N176" s="151" t="str">
        <f>'SlNr für Antrag §24a'!AP172</f>
        <v/>
      </c>
    </row>
    <row r="177" spans="1:14" x14ac:dyDescent="0.25">
      <c r="A177" s="70">
        <f>'SlNr für Antrag §24a'!B173</f>
        <v>17207</v>
      </c>
      <c r="B177" s="70" t="str">
        <f>'SlNr für Antrag §24a'!C173</f>
        <v>88</v>
      </c>
      <c r="C177" s="70" t="str">
        <f>IF('SlNr für Antrag §24a'!D173&lt;&gt;"",'SlNr für Antrag §24a'!D173,"")</f>
        <v/>
      </c>
      <c r="D177" s="70" t="str">
        <f>'SlNr für Antrag §24a'!H173</f>
        <v>Eisenbahnschwellen</v>
      </c>
      <c r="E177" s="70" t="str">
        <f>'SlNr für Antrag §24a'!I173</f>
        <v>ausgestuft</v>
      </c>
      <c r="F177" s="69" t="str">
        <f>IF(Behörde!W177&gt;0,Behörde!W177,Behörde!F177)</f>
        <v>**</v>
      </c>
      <c r="G177" s="69" t="str">
        <f>IF(Behörde!Z177&gt;0,Behörde!Z177,Behörde!G177)</f>
        <v>**</v>
      </c>
      <c r="H177" s="131"/>
      <c r="I177" s="124"/>
      <c r="J177" s="118">
        <f>'SlNr für Antrag §24a'!AM173</f>
        <v>0</v>
      </c>
      <c r="K177" s="121"/>
      <c r="L177" s="158" t="str">
        <f>'SlNr für Antrag §24a'!AV173</f>
        <v>-</v>
      </c>
      <c r="M177" s="145" t="str">
        <f>IF(OR(Behörde!W177&gt;0,Behörde!Z177&gt;0),"Begründung in Bescheid eintragen!","")</f>
        <v/>
      </c>
      <c r="N177" s="151" t="str">
        <f>'SlNr für Antrag §24a'!AP173</f>
        <v/>
      </c>
    </row>
    <row r="178" spans="1:14" ht="34.200000000000003" x14ac:dyDescent="0.25">
      <c r="A178" s="70">
        <f>'SlNr für Antrag §24a'!B174</f>
        <v>17208</v>
      </c>
      <c r="B178" s="70" t="str">
        <f>'SlNr für Antrag §24a'!C174</f>
        <v/>
      </c>
      <c r="C178" s="70" t="str">
        <f>IF('SlNr für Antrag §24a'!D174&lt;&gt;"",'SlNr für Antrag §24a'!D174,"")</f>
        <v>g</v>
      </c>
      <c r="D178" s="70" t="str">
        <f>'SlNr für Antrag §24a'!H174</f>
        <v>Holz (zB Pfähle und Masten), salzimprägniert, mit gefahrenrelevanten Eigenschaften</v>
      </c>
      <c r="E178" s="70" t="str">
        <f>'SlNr für Antrag §24a'!I174</f>
        <v xml:space="preserve"> </v>
      </c>
      <c r="F178" s="69" t="str">
        <f>IF(Behörde!W178&gt;0,Behörde!W178,Behörde!F178)</f>
        <v>**</v>
      </c>
      <c r="G178" s="69" t="str">
        <f>IF(Behörde!Z178&gt;0,Behörde!Z178,Behörde!G178)</f>
        <v>**</v>
      </c>
      <c r="H178" s="131"/>
      <c r="I178" s="124"/>
      <c r="J178" s="118">
        <f>'SlNr für Antrag §24a'!AM174</f>
        <v>0</v>
      </c>
      <c r="K178" s="121"/>
      <c r="L178" s="158" t="str">
        <f>'SlNr für Antrag §24a'!AV174</f>
        <v>-</v>
      </c>
      <c r="M178" s="145" t="str">
        <f>IF(OR(Behörde!W178&gt;0,Behörde!Z178&gt;0),"Begründung in Bescheid eintragen!","")</f>
        <v/>
      </c>
      <c r="N178" s="151" t="str">
        <f>'SlNr für Antrag §24a'!AP174</f>
        <v/>
      </c>
    </row>
    <row r="179" spans="1:14" ht="22.8" x14ac:dyDescent="0.25">
      <c r="A179" s="70">
        <f>'SlNr für Antrag §24a'!B175</f>
        <v>17209</v>
      </c>
      <c r="B179" s="70" t="str">
        <f>'SlNr für Antrag §24a'!C175</f>
        <v/>
      </c>
      <c r="C179" s="70" t="str">
        <f>IF('SlNr für Antrag §24a'!D175&lt;&gt;"",'SlNr für Antrag §24a'!D175,"")</f>
        <v>g</v>
      </c>
      <c r="D179" s="70" t="str">
        <f>'SlNr für Antrag §24a'!H175</f>
        <v>Holz (zB Pfähle und Masten), teerölimprägniert</v>
      </c>
      <c r="E179" s="70" t="str">
        <f>'SlNr für Antrag §24a'!I175</f>
        <v xml:space="preserve"> </v>
      </c>
      <c r="F179" s="69" t="str">
        <f>IF(Behörde!W179&gt;0,Behörde!W179,Behörde!F179)</f>
        <v>**</v>
      </c>
      <c r="G179" s="69" t="str">
        <f>IF(Behörde!Z179&gt;0,Behörde!Z179,Behörde!G179)</f>
        <v>**</v>
      </c>
      <c r="H179" s="131"/>
      <c r="I179" s="124"/>
      <c r="J179" s="118">
        <f>'SlNr für Antrag §24a'!AM175</f>
        <v>0</v>
      </c>
      <c r="K179" s="121"/>
      <c r="L179" s="158" t="str">
        <f>'SlNr für Antrag §24a'!AV175</f>
        <v>-</v>
      </c>
      <c r="M179" s="145" t="str">
        <f>IF(OR(Behörde!W179&gt;0,Behörde!Z179&gt;0),"Begründung in Bescheid eintragen!","")</f>
        <v/>
      </c>
      <c r="N179" s="151" t="str">
        <f>'SlNr für Antrag §24a'!AP175</f>
        <v/>
      </c>
    </row>
    <row r="180" spans="1:14" ht="22.8" x14ac:dyDescent="0.25">
      <c r="A180" s="70">
        <f>'SlNr für Antrag §24a'!B176</f>
        <v>17209</v>
      </c>
      <c r="B180" s="70" t="str">
        <f>'SlNr für Antrag §24a'!C176</f>
        <v>88</v>
      </c>
      <c r="C180" s="70" t="str">
        <f>IF('SlNr für Antrag §24a'!D176&lt;&gt;"",'SlNr für Antrag §24a'!D176,"")</f>
        <v/>
      </c>
      <c r="D180" s="70" t="str">
        <f>'SlNr für Antrag §24a'!H176</f>
        <v>Holz (zB Pfähle und Masten), teerölimprägniert</v>
      </c>
      <c r="E180" s="70" t="str">
        <f>'SlNr für Antrag §24a'!I176</f>
        <v>ausgestuft</v>
      </c>
      <c r="F180" s="69" t="str">
        <f>IF(Behörde!W180&gt;0,Behörde!W180,Behörde!F180)</f>
        <v>**</v>
      </c>
      <c r="G180" s="69" t="str">
        <f>IF(Behörde!Z180&gt;0,Behörde!Z180,Behörde!G180)</f>
        <v>**</v>
      </c>
      <c r="H180" s="131"/>
      <c r="I180" s="124"/>
      <c r="J180" s="118">
        <f>'SlNr für Antrag §24a'!AM176</f>
        <v>0</v>
      </c>
      <c r="K180" s="121"/>
      <c r="L180" s="158" t="str">
        <f>'SlNr für Antrag §24a'!AV176</f>
        <v>-</v>
      </c>
      <c r="M180" s="145" t="str">
        <f>IF(OR(Behörde!W180&gt;0,Behörde!Z180&gt;0),"Begründung in Bescheid eintragen!","")</f>
        <v/>
      </c>
      <c r="N180" s="151" t="str">
        <f>'SlNr für Antrag §24a'!AP176</f>
        <v/>
      </c>
    </row>
    <row r="181" spans="1:14" ht="57" x14ac:dyDescent="0.25">
      <c r="A181" s="70">
        <f>'SlNr für Antrag §24a'!B177</f>
        <v>17211</v>
      </c>
      <c r="B181" s="70" t="str">
        <f>'SlNr für Antrag §24a'!C177</f>
        <v/>
      </c>
      <c r="C181" s="70" t="str">
        <f>IF('SlNr für Antrag §24a'!D177&lt;&gt;"",'SlNr für Antrag §24a'!D177,"")</f>
        <v/>
      </c>
      <c r="D181" s="70" t="str">
        <f>'SlNr für Antrag §24a'!H177</f>
        <v>Sägemehl und -späne, durch organische Chemikalien (zB ausgehärtete Lacke, organische Beschichtungen) verunreinigt, ohne gefahrenrelevante Eigenschaften</v>
      </c>
      <c r="E181" s="70" t="str">
        <f>'SlNr für Antrag §24a'!I177</f>
        <v xml:space="preserve"> </v>
      </c>
      <c r="F181" s="69" t="str">
        <f>IF(Behörde!W181&gt;0,Behörde!W181,Behörde!F181)</f>
        <v>--</v>
      </c>
      <c r="G181" s="69" t="str">
        <f>IF(Behörde!Z181&gt;0,Behörde!Z181,Behörde!G181)</f>
        <v>**</v>
      </c>
      <c r="H181" s="131"/>
      <c r="I181" s="124"/>
      <c r="J181" s="118">
        <f>'SlNr für Antrag §24a'!AM177</f>
        <v>0</v>
      </c>
      <c r="K181" s="121"/>
      <c r="L181" s="158" t="str">
        <f>'SlNr für Antrag §24a'!AV177</f>
        <v>-</v>
      </c>
      <c r="M181" s="145" t="str">
        <f>IF(OR(Behörde!W181&gt;0,Behörde!Z181&gt;0),"Begründung in Bescheid eintragen!","")</f>
        <v/>
      </c>
      <c r="N181" s="151" t="str">
        <f>'SlNr für Antrag §24a'!AP177</f>
        <v>X</v>
      </c>
    </row>
    <row r="182" spans="1:14" ht="57" x14ac:dyDescent="0.25">
      <c r="A182" s="70">
        <f>'SlNr für Antrag §24a'!B178</f>
        <v>17212</v>
      </c>
      <c r="B182" s="70" t="str">
        <f>'SlNr für Antrag §24a'!C178</f>
        <v/>
      </c>
      <c r="C182" s="70" t="str">
        <f>IF('SlNr für Antrag §24a'!D178&lt;&gt;"",'SlNr für Antrag §24a'!D178,"")</f>
        <v/>
      </c>
      <c r="D182" s="70" t="str">
        <f>'SlNr für Antrag §24a'!H178</f>
        <v>Sägemehl und -späne, durch anorganische Chemikalien (zB Säuren, Laugen, Salze) verunreinigt, ohne gefahrenrelevante Eigenschaften</v>
      </c>
      <c r="E182" s="70" t="str">
        <f>'SlNr für Antrag §24a'!I178</f>
        <v xml:space="preserve"> </v>
      </c>
      <c r="F182" s="69" t="str">
        <f>IF(Behörde!W182&gt;0,Behörde!W182,Behörde!F182)</f>
        <v>--</v>
      </c>
      <c r="G182" s="69" t="str">
        <f>IF(Behörde!Z182&gt;0,Behörde!Z182,Behörde!G182)</f>
        <v>**</v>
      </c>
      <c r="H182" s="131"/>
      <c r="I182" s="124"/>
      <c r="J182" s="118">
        <f>'SlNr für Antrag §24a'!AM178</f>
        <v>0</v>
      </c>
      <c r="K182" s="121"/>
      <c r="L182" s="158" t="str">
        <f>'SlNr für Antrag §24a'!AV178</f>
        <v>-</v>
      </c>
      <c r="M182" s="145" t="str">
        <f>IF(OR(Behörde!W182&gt;0,Behörde!Z182&gt;0),"Begründung in Bescheid eintragen!","")</f>
        <v/>
      </c>
      <c r="N182" s="151" t="str">
        <f>'SlNr für Antrag §24a'!AP178</f>
        <v>X</v>
      </c>
    </row>
    <row r="183" spans="1:14" ht="57" x14ac:dyDescent="0.25">
      <c r="A183" s="70">
        <f>'SlNr für Antrag §24a'!B179</f>
        <v>17213</v>
      </c>
      <c r="B183" s="70" t="str">
        <f>'SlNr für Antrag §24a'!C179</f>
        <v/>
      </c>
      <c r="C183" s="70" t="str">
        <f>IF('SlNr für Antrag §24a'!D179&lt;&gt;"",'SlNr für Antrag §24a'!D179,"")</f>
        <v>g</v>
      </c>
      <c r="D183" s="70" t="str">
        <f>'SlNr für Antrag §24a'!H179</f>
        <v>Holzemballagen, Holzabfälle und Holzwolle, durch organische Chemikalien (zB Mineralöle, Lösemittel, nicht ausgehärtete Lacke) verunreinigt</v>
      </c>
      <c r="E183" s="70" t="str">
        <f>'SlNr für Antrag §24a'!I179</f>
        <v xml:space="preserve"> </v>
      </c>
      <c r="F183" s="69" t="str">
        <f>IF(Behörde!W183&gt;0,Behörde!W183,Behörde!F183)</f>
        <v>**</v>
      </c>
      <c r="G183" s="69" t="str">
        <f>IF(Behörde!Z183&gt;0,Behörde!Z183,Behörde!G183)</f>
        <v>**</v>
      </c>
      <c r="H183" s="131"/>
      <c r="I183" s="124"/>
      <c r="J183" s="118">
        <f>'SlNr für Antrag §24a'!AM179</f>
        <v>0</v>
      </c>
      <c r="K183" s="121"/>
      <c r="L183" s="158" t="str">
        <f>'SlNr für Antrag §24a'!AV179</f>
        <v>-</v>
      </c>
      <c r="M183" s="145" t="str">
        <f>IF(OR(Behörde!W183&gt;0,Behörde!Z183&gt;0),"Begründung in Bescheid eintragen!","")</f>
        <v/>
      </c>
      <c r="N183" s="151" t="str">
        <f>'SlNr für Antrag §24a'!AP179</f>
        <v/>
      </c>
    </row>
    <row r="184" spans="1:14" ht="45.6" x14ac:dyDescent="0.25">
      <c r="A184" s="70">
        <f>'SlNr für Antrag §24a'!B180</f>
        <v>17214</v>
      </c>
      <c r="B184" s="70" t="str">
        <f>'SlNr für Antrag §24a'!C180</f>
        <v/>
      </c>
      <c r="C184" s="70" t="str">
        <f>IF('SlNr für Antrag §24a'!D180&lt;&gt;"",'SlNr für Antrag §24a'!D180,"")</f>
        <v>g</v>
      </c>
      <c r="D184" s="70" t="str">
        <f>'SlNr für Antrag §24a'!H180</f>
        <v>Holzemballagen, Holzabfälle und Holzwolle, durch anorganische Chemikalien (zB Säuren, Laugen, Salze) verunreinigt</v>
      </c>
      <c r="E184" s="70" t="str">
        <f>'SlNr für Antrag §24a'!I180</f>
        <v xml:space="preserve"> </v>
      </c>
      <c r="F184" s="69" t="str">
        <f>IF(Behörde!W184&gt;0,Behörde!W184,Behörde!F184)</f>
        <v>**</v>
      </c>
      <c r="G184" s="69" t="str">
        <f>IF(Behörde!Z184&gt;0,Behörde!Z184,Behörde!G184)</f>
        <v>**</v>
      </c>
      <c r="H184" s="131"/>
      <c r="I184" s="124"/>
      <c r="J184" s="118">
        <f>'SlNr für Antrag §24a'!AM180</f>
        <v>0</v>
      </c>
      <c r="K184" s="121"/>
      <c r="L184" s="158" t="str">
        <f>'SlNr für Antrag §24a'!AV180</f>
        <v>-</v>
      </c>
      <c r="M184" s="145" t="str">
        <f>IF(OR(Behörde!W184&gt;0,Behörde!Z184&gt;0),"Begründung in Bescheid eintragen!","")</f>
        <v/>
      </c>
      <c r="N184" s="151" t="str">
        <f>'SlNr für Antrag §24a'!AP180</f>
        <v/>
      </c>
    </row>
    <row r="185" spans="1:14" ht="34.200000000000003" x14ac:dyDescent="0.25">
      <c r="A185" s="70">
        <f>'SlNr für Antrag §24a'!B181</f>
        <v>17215</v>
      </c>
      <c r="B185" s="70" t="str">
        <f>'SlNr für Antrag §24a'!C181</f>
        <v/>
      </c>
      <c r="C185" s="70" t="str">
        <f>IF('SlNr für Antrag §24a'!D181&lt;&gt;"",'SlNr für Antrag §24a'!D181,"")</f>
        <v/>
      </c>
      <c r="D185" s="70" t="str">
        <f>'SlNr für Antrag §24a'!H181</f>
        <v>Holz (zB Pfähle und Masten), salzimprägniert, ohne gefahrenrelevante Eigenschaften</v>
      </c>
      <c r="E185" s="70" t="str">
        <f>'SlNr für Antrag §24a'!I181</f>
        <v xml:space="preserve"> </v>
      </c>
      <c r="F185" s="69" t="str">
        <f>IF(Behörde!W185&gt;0,Behörde!W185,Behörde!F185)</f>
        <v>--</v>
      </c>
      <c r="G185" s="69" t="str">
        <f>IF(Behörde!Z185&gt;0,Behörde!Z185,Behörde!G185)</f>
        <v>**</v>
      </c>
      <c r="H185" s="131"/>
      <c r="I185" s="124"/>
      <c r="J185" s="118">
        <f>'SlNr für Antrag §24a'!AM181</f>
        <v>0</v>
      </c>
      <c r="K185" s="121"/>
      <c r="L185" s="158" t="str">
        <f>'SlNr für Antrag §24a'!AV181</f>
        <v>-</v>
      </c>
      <c r="M185" s="145" t="str">
        <f>IF(OR(Behörde!W185&gt;0,Behörde!Z185&gt;0),"Begründung in Bescheid eintragen!","")</f>
        <v/>
      </c>
      <c r="N185" s="151" t="str">
        <f>'SlNr für Antrag §24a'!AP181</f>
        <v>X</v>
      </c>
    </row>
    <row r="186" spans="1:14" ht="68.400000000000006" x14ac:dyDescent="0.25">
      <c r="A186" s="70">
        <f>'SlNr für Antrag §24a'!B182</f>
        <v>17216</v>
      </c>
      <c r="B186" s="70" t="str">
        <f>'SlNr für Antrag §24a'!C182</f>
        <v/>
      </c>
      <c r="C186" s="70" t="str">
        <f>IF('SlNr für Antrag §24a'!D182&lt;&gt;"",'SlNr für Antrag §24a'!D182,"")</f>
        <v>g</v>
      </c>
      <c r="D186" s="70" t="str">
        <f>'SlNr für Antrag §24a'!H182</f>
        <v>Sägemehl und ‑späne, durch organische Chemikalien (zB Mineralöle, Lösemittel, nicht ausgehärtete Lacke) verunreinigt, mit gefahrenrelevanten Eigenschaften</v>
      </c>
      <c r="E186" s="70" t="str">
        <f>'SlNr für Antrag §24a'!I182</f>
        <v xml:space="preserve"> </v>
      </c>
      <c r="F186" s="69" t="str">
        <f>IF(Behörde!W186&gt;0,Behörde!W186,Behörde!F186)</f>
        <v>**</v>
      </c>
      <c r="G186" s="69" t="str">
        <f>IF(Behörde!Z186&gt;0,Behörde!Z186,Behörde!G186)</f>
        <v>**</v>
      </c>
      <c r="H186" s="131"/>
      <c r="I186" s="124"/>
      <c r="J186" s="118">
        <f>'SlNr für Antrag §24a'!AM182</f>
        <v>0</v>
      </c>
      <c r="K186" s="121"/>
      <c r="L186" s="158" t="str">
        <f>'SlNr für Antrag §24a'!AV182</f>
        <v>-</v>
      </c>
      <c r="M186" s="145" t="str">
        <f>IF(OR(Behörde!W186&gt;0,Behörde!Z186&gt;0),"Begründung in Bescheid eintragen!","")</f>
        <v/>
      </c>
      <c r="N186" s="151" t="str">
        <f>'SlNr für Antrag §24a'!AP182</f>
        <v/>
      </c>
    </row>
    <row r="187" spans="1:14" ht="57" x14ac:dyDescent="0.25">
      <c r="A187" s="70">
        <f>'SlNr für Antrag §24a'!B183</f>
        <v>17217</v>
      </c>
      <c r="B187" s="70" t="str">
        <f>'SlNr für Antrag §24a'!C183</f>
        <v/>
      </c>
      <c r="C187" s="70" t="str">
        <f>IF('SlNr für Antrag §24a'!D183&lt;&gt;"",'SlNr für Antrag §24a'!D183,"")</f>
        <v>g</v>
      </c>
      <c r="D187" s="70" t="str">
        <f>'SlNr für Antrag §24a'!H183</f>
        <v>Sägemehl und ‑späne, durch anorganische Chemikalien (zB Säuren, Laugen, Salze) verunreinigt, mit gefahrenrelevanten Eigenschaften</v>
      </c>
      <c r="E187" s="70" t="str">
        <f>'SlNr für Antrag §24a'!I183</f>
        <v xml:space="preserve"> </v>
      </c>
      <c r="F187" s="69" t="str">
        <f>IF(Behörde!W187&gt;0,Behörde!W187,Behörde!F187)</f>
        <v>**</v>
      </c>
      <c r="G187" s="69" t="str">
        <f>IF(Behörde!Z187&gt;0,Behörde!Z187,Behörde!G187)</f>
        <v>**</v>
      </c>
      <c r="H187" s="131"/>
      <c r="I187" s="124"/>
      <c r="J187" s="118">
        <f>'SlNr für Antrag §24a'!AM183</f>
        <v>0</v>
      </c>
      <c r="K187" s="121"/>
      <c r="L187" s="158" t="str">
        <f>'SlNr für Antrag §24a'!AV183</f>
        <v>-</v>
      </c>
      <c r="M187" s="145" t="str">
        <f>IF(OR(Behörde!W187&gt;0,Behörde!Z187&gt;0),"Begründung in Bescheid eintragen!","")</f>
        <v/>
      </c>
      <c r="N187" s="151" t="str">
        <f>'SlNr für Antrag §24a'!AP183</f>
        <v/>
      </c>
    </row>
    <row r="188" spans="1:14" ht="34.200000000000003" x14ac:dyDescent="0.25">
      <c r="A188" s="70">
        <f>'SlNr für Antrag §24a'!B184</f>
        <v>17218</v>
      </c>
      <c r="B188" s="70" t="str">
        <f>'SlNr für Antrag §24a'!C184</f>
        <v/>
      </c>
      <c r="C188" s="70" t="str">
        <f>IF('SlNr für Antrag §24a'!D184&lt;&gt;"",'SlNr für Antrag §24a'!D184,"")</f>
        <v/>
      </c>
      <c r="D188" s="70" t="str">
        <f>'SlNr für Antrag §24a'!H184</f>
        <v>Holzabfälle, organisch behandelt (zB ausgehärtete Lacke, organische Beschichtungen)</v>
      </c>
      <c r="E188" s="70" t="str">
        <f>'SlNr für Antrag §24a'!I184</f>
        <v xml:space="preserve"> </v>
      </c>
      <c r="F188" s="69" t="str">
        <f>IF(Behörde!W188&gt;0,Behörde!W188,Behörde!F188)</f>
        <v>--</v>
      </c>
      <c r="G188" s="69" t="str">
        <f>IF(Behörde!Z188&gt;0,Behörde!Z188,Behörde!G188)</f>
        <v>**</v>
      </c>
      <c r="H188" s="131"/>
      <c r="I188" s="124"/>
      <c r="J188" s="118">
        <f>'SlNr für Antrag §24a'!AM184</f>
        <v>0</v>
      </c>
      <c r="K188" s="121"/>
      <c r="L188" s="158" t="str">
        <f>'SlNr für Antrag §24a'!AV184</f>
        <v>-</v>
      </c>
      <c r="M188" s="145" t="str">
        <f>IF(OR(Behörde!W188&gt;0,Behörde!Z188&gt;0),"Begründung in Bescheid eintragen!","")</f>
        <v/>
      </c>
      <c r="N188" s="151" t="str">
        <f>'SlNr für Antrag §24a'!AP184</f>
        <v>X</v>
      </c>
    </row>
    <row r="189" spans="1:14" x14ac:dyDescent="0.25">
      <c r="A189" s="70">
        <f>'SlNr für Antrag §24a'!B185</f>
        <v>17219</v>
      </c>
      <c r="B189" s="70" t="str">
        <f>'SlNr für Antrag §24a'!C185</f>
        <v/>
      </c>
      <c r="C189" s="70" t="str">
        <f>IF('SlNr für Antrag §24a'!D185&lt;&gt;"",'SlNr für Antrag §24a'!D185,"")</f>
        <v/>
      </c>
      <c r="D189" s="70" t="str">
        <f>'SlNr für Antrag §24a'!H185</f>
        <v>Recyclingholz, qualitätsgesichert</v>
      </c>
      <c r="E189" s="70" t="str">
        <f>'SlNr für Antrag §24a'!I185</f>
        <v xml:space="preserve"> </v>
      </c>
      <c r="F189" s="69" t="str">
        <f>IF(Behörde!W189&gt;0,Behörde!W189,Behörde!F189)</f>
        <v>--</v>
      </c>
      <c r="G189" s="69" t="str">
        <f>IF(Behörde!Z189&gt;0,Behörde!Z189,Behörde!G189)</f>
        <v>**</v>
      </c>
      <c r="H189" s="131"/>
      <c r="I189" s="124"/>
      <c r="J189" s="118">
        <f>'SlNr für Antrag §24a'!AM185</f>
        <v>0</v>
      </c>
      <c r="K189" s="121"/>
      <c r="L189" s="158" t="str">
        <f>'SlNr für Antrag §24a'!AV185</f>
        <v>-</v>
      </c>
      <c r="M189" s="145" t="str">
        <f>IF(OR(Behörde!W189&gt;0,Behörde!Z189&gt;0),"Begründung in Bescheid eintragen!","")</f>
        <v/>
      </c>
      <c r="N189" s="151" t="str">
        <f>'SlNr für Antrag §24a'!AP185</f>
        <v>X</v>
      </c>
    </row>
    <row r="190" spans="1:14" ht="22.8" x14ac:dyDescent="0.25">
      <c r="A190" s="70">
        <f>'SlNr für Antrag §24a'!B186</f>
        <v>18101</v>
      </c>
      <c r="B190" s="70" t="str">
        <f>'SlNr für Antrag §24a'!C186</f>
        <v/>
      </c>
      <c r="C190" s="70" t="str">
        <f>IF('SlNr für Antrag §24a'!D186&lt;&gt;"",'SlNr für Antrag §24a'!D186,"")</f>
        <v/>
      </c>
      <c r="D190" s="70" t="str">
        <f>'SlNr für Antrag §24a'!H186</f>
        <v>Rückstände aus der Zellstoffherstellung</v>
      </c>
      <c r="E190" s="70" t="str">
        <f>'SlNr für Antrag §24a'!I186</f>
        <v xml:space="preserve"> </v>
      </c>
      <c r="F190" s="69" t="str">
        <f>IF(Behörde!W190&gt;0,Behörde!W190,Behörde!F190)</f>
        <v>--</v>
      </c>
      <c r="G190" s="69" t="str">
        <f>IF(Behörde!Z190&gt;0,Behörde!Z190,Behörde!G190)</f>
        <v>**</v>
      </c>
      <c r="H190" s="131"/>
      <c r="I190" s="124"/>
      <c r="J190" s="118">
        <f>'SlNr für Antrag §24a'!AM186</f>
        <v>0</v>
      </c>
      <c r="K190" s="121"/>
      <c r="L190" s="158" t="str">
        <f>'SlNr für Antrag §24a'!AV186</f>
        <v>-</v>
      </c>
      <c r="M190" s="145" t="str">
        <f>IF(OR(Behörde!W190&gt;0,Behörde!Z190&gt;0),"Begründung in Bescheid eintragen!","")</f>
        <v/>
      </c>
      <c r="N190" s="151" t="str">
        <f>'SlNr für Antrag §24a'!AP186</f>
        <v>X</v>
      </c>
    </row>
    <row r="191" spans="1:14" ht="22.8" x14ac:dyDescent="0.25">
      <c r="A191" s="70">
        <f>'SlNr für Antrag §24a'!B187</f>
        <v>18101</v>
      </c>
      <c r="B191" s="70" t="str">
        <f>'SlNr für Antrag §24a'!C187</f>
        <v>77</v>
      </c>
      <c r="C191" s="70" t="str">
        <f>IF('SlNr für Antrag §24a'!D187&lt;&gt;"",'SlNr für Antrag §24a'!D187,"")</f>
        <v>g</v>
      </c>
      <c r="D191" s="70" t="str">
        <f>'SlNr für Antrag §24a'!H187</f>
        <v>Rückstände aus der Zellstoffherstellung</v>
      </c>
      <c r="E191" s="70" t="str">
        <f>'SlNr für Antrag §24a'!I187</f>
        <v>gefährlich kontaminiert</v>
      </c>
      <c r="F191" s="69" t="str">
        <f>IF(Behörde!W191&gt;0,Behörde!W191,Behörde!F191)</f>
        <v>**</v>
      </c>
      <c r="G191" s="69" t="str">
        <f>IF(Behörde!Z191&gt;0,Behörde!Z191,Behörde!G191)</f>
        <v>**</v>
      </c>
      <c r="H191" s="131"/>
      <c r="I191" s="124"/>
      <c r="J191" s="118">
        <f>'SlNr für Antrag §24a'!AM187</f>
        <v>0</v>
      </c>
      <c r="K191" s="121"/>
      <c r="L191" s="158" t="str">
        <f>'SlNr für Antrag §24a'!AV187</f>
        <v>-</v>
      </c>
      <c r="M191" s="145" t="str">
        <f>IF(OR(Behörde!W191&gt;0,Behörde!Z191&gt;0),"Begründung in Bescheid eintragen!","")</f>
        <v/>
      </c>
      <c r="N191" s="151" t="str">
        <f>'SlNr für Antrag §24a'!AP187</f>
        <v/>
      </c>
    </row>
    <row r="192" spans="1:14" ht="34.200000000000003" x14ac:dyDescent="0.25">
      <c r="A192" s="70">
        <f>'SlNr für Antrag §24a'!B188</f>
        <v>18102</v>
      </c>
      <c r="B192" s="70" t="str">
        <f>'SlNr für Antrag §24a'!C188</f>
        <v/>
      </c>
      <c r="C192" s="70" t="str">
        <f>IF('SlNr für Antrag §24a'!D188&lt;&gt;"",'SlNr für Antrag §24a'!D188,"")</f>
        <v/>
      </c>
      <c r="D192" s="70" t="str">
        <f>'SlNr für Antrag §24a'!H188</f>
        <v>Rückstände aus der Chemikalienrückgewinnung der Zellstoffherstellung</v>
      </c>
      <c r="E192" s="70" t="str">
        <f>'SlNr für Antrag §24a'!I188</f>
        <v xml:space="preserve"> </v>
      </c>
      <c r="F192" s="69" t="str">
        <f>IF(Behörde!W192&gt;0,Behörde!W192,Behörde!F192)</f>
        <v>**</v>
      </c>
      <c r="G192" s="69" t="str">
        <f>IF(Behörde!Z192&gt;0,Behörde!Z192,Behörde!G192)</f>
        <v>**</v>
      </c>
      <c r="H192" s="131"/>
      <c r="I192" s="124"/>
      <c r="J192" s="118">
        <f>'SlNr für Antrag §24a'!AM188</f>
        <v>0</v>
      </c>
      <c r="K192" s="121"/>
      <c r="L192" s="158" t="str">
        <f>'SlNr für Antrag §24a'!AV188</f>
        <v>-</v>
      </c>
      <c r="M192" s="145" t="str">
        <f>IF(OR(Behörde!W192&gt;0,Behörde!Z192&gt;0),"Begründung in Bescheid eintragen!","")</f>
        <v/>
      </c>
      <c r="N192" s="151" t="str">
        <f>'SlNr für Antrag §24a'!AP188</f>
        <v/>
      </c>
    </row>
    <row r="193" spans="1:14" ht="34.200000000000003" x14ac:dyDescent="0.25">
      <c r="A193" s="70">
        <f>'SlNr für Antrag §24a'!B189</f>
        <v>18102</v>
      </c>
      <c r="B193" s="70" t="str">
        <f>'SlNr für Antrag §24a'!C189</f>
        <v>77</v>
      </c>
      <c r="C193" s="70" t="str">
        <f>IF('SlNr für Antrag §24a'!D189&lt;&gt;"",'SlNr für Antrag §24a'!D189,"")</f>
        <v>g</v>
      </c>
      <c r="D193" s="70" t="str">
        <f>'SlNr für Antrag §24a'!H189</f>
        <v>Rückstände aus der Chemikalienrückgewinnung der Zellstoffherstellung</v>
      </c>
      <c r="E193" s="70" t="str">
        <f>'SlNr für Antrag §24a'!I189</f>
        <v>gefährlich kontaminiert</v>
      </c>
      <c r="F193" s="69" t="str">
        <f>IF(Behörde!W193&gt;0,Behörde!W193,Behörde!F193)</f>
        <v>**</v>
      </c>
      <c r="G193" s="69" t="str">
        <f>IF(Behörde!Z193&gt;0,Behörde!Z193,Behörde!G193)</f>
        <v>**</v>
      </c>
      <c r="H193" s="131"/>
      <c r="I193" s="124"/>
      <c r="J193" s="118">
        <f>'SlNr für Antrag §24a'!AM189</f>
        <v>0</v>
      </c>
      <c r="K193" s="121"/>
      <c r="L193" s="158" t="str">
        <f>'SlNr für Antrag §24a'!AV189</f>
        <v>-</v>
      </c>
      <c r="M193" s="145" t="str">
        <f>IF(OR(Behörde!W193&gt;0,Behörde!Z193&gt;0),"Begründung in Bescheid eintragen!","")</f>
        <v/>
      </c>
      <c r="N193" s="151" t="str">
        <f>'SlNr für Antrag §24a'!AP189</f>
        <v/>
      </c>
    </row>
    <row r="194" spans="1:14" ht="34.200000000000003" x14ac:dyDescent="0.25">
      <c r="A194" s="70">
        <f>'SlNr für Antrag §24a'!B190</f>
        <v>18401</v>
      </c>
      <c r="B194" s="70" t="str">
        <f>'SlNr für Antrag §24a'!C190</f>
        <v/>
      </c>
      <c r="C194" s="70" t="str">
        <f>IF('SlNr für Antrag §24a'!D190&lt;&gt;"",'SlNr für Antrag §24a'!D190,"")</f>
        <v/>
      </c>
      <c r="D194" s="70" t="str">
        <f>'SlNr für Antrag §24a'!H190</f>
        <v>Rückstände aus der Papiergewinnung ohne Altpapieraufbereitung</v>
      </c>
      <c r="E194" s="70" t="str">
        <f>'SlNr für Antrag §24a'!I190</f>
        <v xml:space="preserve"> </v>
      </c>
      <c r="F194" s="69" t="str">
        <f>IF(Behörde!W194&gt;0,Behörde!W194,Behörde!F194)</f>
        <v>--</v>
      </c>
      <c r="G194" s="69" t="str">
        <f>IF(Behörde!Z194&gt;0,Behörde!Z194,Behörde!G194)</f>
        <v>**</v>
      </c>
      <c r="H194" s="131"/>
      <c r="I194" s="124"/>
      <c r="J194" s="118">
        <f>'SlNr für Antrag §24a'!AM190</f>
        <v>0</v>
      </c>
      <c r="K194" s="121"/>
      <c r="L194" s="158" t="str">
        <f>'SlNr für Antrag §24a'!AV190</f>
        <v>-</v>
      </c>
      <c r="M194" s="145" t="str">
        <f>IF(OR(Behörde!W194&gt;0,Behörde!Z194&gt;0),"Begründung in Bescheid eintragen!","")</f>
        <v/>
      </c>
      <c r="N194" s="151" t="str">
        <f>'SlNr für Antrag §24a'!AP190</f>
        <v>X</v>
      </c>
    </row>
    <row r="195" spans="1:14" ht="34.200000000000003" x14ac:dyDescent="0.25">
      <c r="A195" s="70">
        <f>'SlNr für Antrag §24a'!B191</f>
        <v>18401</v>
      </c>
      <c r="B195" s="70" t="str">
        <f>'SlNr für Antrag §24a'!C191</f>
        <v>77</v>
      </c>
      <c r="C195" s="70" t="str">
        <f>IF('SlNr für Antrag §24a'!D191&lt;&gt;"",'SlNr für Antrag §24a'!D191,"")</f>
        <v>g</v>
      </c>
      <c r="D195" s="70" t="str">
        <f>'SlNr für Antrag §24a'!H191</f>
        <v>Rückstände aus der Papiergewinnung ohne Altpapieraufbereitung</v>
      </c>
      <c r="E195" s="70" t="str">
        <f>'SlNr für Antrag §24a'!I191</f>
        <v>gefährlich kontaminiert</v>
      </c>
      <c r="F195" s="69" t="str">
        <f>IF(Behörde!W195&gt;0,Behörde!W195,Behörde!F195)</f>
        <v>**</v>
      </c>
      <c r="G195" s="69" t="str">
        <f>IF(Behörde!Z195&gt;0,Behörde!Z195,Behörde!G195)</f>
        <v>**</v>
      </c>
      <c r="H195" s="131"/>
      <c r="I195" s="124"/>
      <c r="J195" s="118">
        <f>'SlNr für Antrag §24a'!AM191</f>
        <v>0</v>
      </c>
      <c r="K195" s="121"/>
      <c r="L195" s="158" t="str">
        <f>'SlNr für Antrag §24a'!AV191</f>
        <v>-</v>
      </c>
      <c r="M195" s="145" t="str">
        <f>IF(OR(Behörde!W195&gt;0,Behörde!Z195&gt;0),"Begründung in Bescheid eintragen!","")</f>
        <v/>
      </c>
      <c r="N195" s="151" t="str">
        <f>'SlNr für Antrag §24a'!AP191</f>
        <v/>
      </c>
    </row>
    <row r="196" spans="1:14" ht="34.200000000000003" x14ac:dyDescent="0.25">
      <c r="A196" s="70">
        <f>'SlNr für Antrag §24a'!B192</f>
        <v>18407</v>
      </c>
      <c r="B196" s="70" t="str">
        <f>'SlNr für Antrag §24a'!C192</f>
        <v/>
      </c>
      <c r="C196" s="70" t="str">
        <f>IF('SlNr für Antrag §24a'!D192&lt;&gt;"",'SlNr für Antrag §24a'!D192,"")</f>
        <v/>
      </c>
      <c r="D196" s="70" t="str">
        <f>'SlNr für Antrag §24a'!H192</f>
        <v>Rückstände aus der Altpapierverarbeitung (zB Spuckstoffe, Rejekte)</v>
      </c>
      <c r="E196" s="70" t="str">
        <f>'SlNr für Antrag §24a'!I192</f>
        <v xml:space="preserve"> </v>
      </c>
      <c r="F196" s="69" t="str">
        <f>IF(Behörde!W196&gt;0,Behörde!W196,Behörde!F196)</f>
        <v>--</v>
      </c>
      <c r="G196" s="69" t="str">
        <f>IF(Behörde!Z196&gt;0,Behörde!Z196,Behörde!G196)</f>
        <v>**</v>
      </c>
      <c r="H196" s="131"/>
      <c r="I196" s="124"/>
      <c r="J196" s="118">
        <f>'SlNr für Antrag §24a'!AM192</f>
        <v>0</v>
      </c>
      <c r="K196" s="121"/>
      <c r="L196" s="158" t="str">
        <f>'SlNr für Antrag §24a'!AV192</f>
        <v>-</v>
      </c>
      <c r="M196" s="145" t="str">
        <f>IF(OR(Behörde!W196&gt;0,Behörde!Z196&gt;0),"Begründung in Bescheid eintragen!","")</f>
        <v/>
      </c>
      <c r="N196" s="151" t="str">
        <f>'SlNr für Antrag §24a'!AP192</f>
        <v>X</v>
      </c>
    </row>
    <row r="197" spans="1:14" ht="34.200000000000003" x14ac:dyDescent="0.25">
      <c r="A197" s="70">
        <f>'SlNr für Antrag §24a'!B193</f>
        <v>18407</v>
      </c>
      <c r="B197" s="70" t="str">
        <f>'SlNr für Antrag §24a'!C193</f>
        <v>77</v>
      </c>
      <c r="C197" s="70" t="str">
        <f>IF('SlNr für Antrag §24a'!D193&lt;&gt;"",'SlNr für Antrag §24a'!D193,"")</f>
        <v>g</v>
      </c>
      <c r="D197" s="70" t="str">
        <f>'SlNr für Antrag §24a'!H193</f>
        <v>Rückstände aus der Altpapierverarbeitung (zB Spuckstoffe, Rejekte)</v>
      </c>
      <c r="E197" s="70" t="str">
        <f>'SlNr für Antrag §24a'!I193</f>
        <v>gefährlich kontaminiert</v>
      </c>
      <c r="F197" s="69" t="str">
        <f>IF(Behörde!W197&gt;0,Behörde!W197,Behörde!F197)</f>
        <v>**</v>
      </c>
      <c r="G197" s="69" t="str">
        <f>IF(Behörde!Z197&gt;0,Behörde!Z197,Behörde!G197)</f>
        <v>**</v>
      </c>
      <c r="H197" s="131"/>
      <c r="I197" s="124"/>
      <c r="J197" s="118">
        <f>'SlNr für Antrag §24a'!AM193</f>
        <v>0</v>
      </c>
      <c r="K197" s="121"/>
      <c r="L197" s="158" t="str">
        <f>'SlNr für Antrag §24a'!AV193</f>
        <v>-</v>
      </c>
      <c r="M197" s="145" t="str">
        <f>IF(OR(Behörde!W197&gt;0,Behörde!Z197&gt;0),"Begründung in Bescheid eintragen!","")</f>
        <v/>
      </c>
      <c r="N197" s="151" t="str">
        <f>'SlNr für Antrag §24a'!AP193</f>
        <v/>
      </c>
    </row>
    <row r="198" spans="1:14" ht="22.8" x14ac:dyDescent="0.25">
      <c r="A198" s="70">
        <f>'SlNr für Antrag §24a'!B194</f>
        <v>18408</v>
      </c>
      <c r="B198" s="70" t="str">
        <f>'SlNr für Antrag §24a'!C194</f>
        <v/>
      </c>
      <c r="C198" s="70" t="str">
        <f>IF('SlNr für Antrag §24a'!D194&lt;&gt;"",'SlNr für Antrag §24a'!D194,"")</f>
        <v/>
      </c>
      <c r="D198" s="70" t="str">
        <f>'SlNr für Antrag §24a'!H194</f>
        <v>Abfälle aus der Zelluloseregeneratfaserherstellung</v>
      </c>
      <c r="E198" s="70" t="str">
        <f>'SlNr für Antrag §24a'!I194</f>
        <v xml:space="preserve"> </v>
      </c>
      <c r="F198" s="69" t="str">
        <f>IF(Behörde!W198&gt;0,Behörde!W198,Behörde!F198)</f>
        <v>--</v>
      </c>
      <c r="G198" s="69" t="str">
        <f>IF(Behörde!Z198&gt;0,Behörde!Z198,Behörde!G198)</f>
        <v>**</v>
      </c>
      <c r="H198" s="131"/>
      <c r="I198" s="124"/>
      <c r="J198" s="118">
        <f>'SlNr für Antrag §24a'!AM194</f>
        <v>0</v>
      </c>
      <c r="K198" s="121"/>
      <c r="L198" s="158" t="str">
        <f>'SlNr für Antrag §24a'!AV194</f>
        <v>-</v>
      </c>
      <c r="M198" s="145" t="str">
        <f>IF(OR(Behörde!W198&gt;0,Behörde!Z198&gt;0),"Begründung in Bescheid eintragen!","")</f>
        <v/>
      </c>
      <c r="N198" s="151" t="str">
        <f>'SlNr für Antrag §24a'!AP194</f>
        <v>X</v>
      </c>
    </row>
    <row r="199" spans="1:14" ht="22.8" x14ac:dyDescent="0.25">
      <c r="A199" s="70">
        <f>'SlNr für Antrag §24a'!B195</f>
        <v>18408</v>
      </c>
      <c r="B199" s="70" t="str">
        <f>'SlNr für Antrag §24a'!C195</f>
        <v>77</v>
      </c>
      <c r="C199" s="70" t="str">
        <f>IF('SlNr für Antrag §24a'!D195&lt;&gt;"",'SlNr für Antrag §24a'!D195,"")</f>
        <v>g</v>
      </c>
      <c r="D199" s="70" t="str">
        <f>'SlNr für Antrag §24a'!H195</f>
        <v>Abfälle aus der Zelluloseregeneratfaserherstellung</v>
      </c>
      <c r="E199" s="70" t="str">
        <f>'SlNr für Antrag §24a'!I195</f>
        <v>gefährlich kontaminiert</v>
      </c>
      <c r="F199" s="69" t="str">
        <f>IF(Behörde!W199&gt;0,Behörde!W199,Behörde!F199)</f>
        <v>**</v>
      </c>
      <c r="G199" s="69" t="str">
        <f>IF(Behörde!Z199&gt;0,Behörde!Z199,Behörde!G199)</f>
        <v>**</v>
      </c>
      <c r="H199" s="131"/>
      <c r="I199" s="124"/>
      <c r="J199" s="118">
        <f>'SlNr für Antrag §24a'!AM195</f>
        <v>0</v>
      </c>
      <c r="K199" s="121"/>
      <c r="L199" s="158" t="str">
        <f>'SlNr für Antrag §24a'!AV195</f>
        <v>-</v>
      </c>
      <c r="M199" s="145" t="str">
        <f>IF(OR(Behörde!W199&gt;0,Behörde!Z199&gt;0),"Begründung in Bescheid eintragen!","")</f>
        <v/>
      </c>
      <c r="N199" s="151" t="str">
        <f>'SlNr für Antrag §24a'!AP195</f>
        <v/>
      </c>
    </row>
    <row r="200" spans="1:14" x14ac:dyDescent="0.25">
      <c r="A200" s="70">
        <f>'SlNr für Antrag §24a'!B196</f>
        <v>18701</v>
      </c>
      <c r="B200" s="70" t="str">
        <f>'SlNr für Antrag §24a'!C196</f>
        <v/>
      </c>
      <c r="C200" s="70" t="str">
        <f>IF('SlNr für Antrag §24a'!D196&lt;&gt;"",'SlNr für Antrag §24a'!D196,"")</f>
        <v/>
      </c>
      <c r="D200" s="70" t="str">
        <f>'SlNr für Antrag §24a'!H196</f>
        <v>Schnitt- und Stanzabfälle</v>
      </c>
      <c r="E200" s="70" t="str">
        <f>'SlNr für Antrag §24a'!I196</f>
        <v xml:space="preserve"> </v>
      </c>
      <c r="F200" s="69" t="str">
        <f>IF(Behörde!W200&gt;0,Behörde!W200,Behörde!F200)</f>
        <v>--</v>
      </c>
      <c r="G200" s="69" t="str">
        <f>IF(Behörde!Z200&gt;0,Behörde!Z200,Behörde!G200)</f>
        <v>**</v>
      </c>
      <c r="H200" s="131"/>
      <c r="I200" s="124"/>
      <c r="J200" s="118">
        <f>'SlNr für Antrag §24a'!AM196</f>
        <v>0</v>
      </c>
      <c r="K200" s="121"/>
      <c r="L200" s="158" t="str">
        <f>'SlNr für Antrag §24a'!AV196</f>
        <v>-</v>
      </c>
      <c r="M200" s="145" t="str">
        <f>IF(OR(Behörde!W200&gt;0,Behörde!Z200&gt;0),"Begründung in Bescheid eintragen!","")</f>
        <v/>
      </c>
      <c r="N200" s="151" t="str">
        <f>'SlNr für Antrag §24a'!AP196</f>
        <v>X</v>
      </c>
    </row>
    <row r="201" spans="1:14" x14ac:dyDescent="0.25">
      <c r="A201" s="70">
        <f>'SlNr für Antrag §24a'!B197</f>
        <v>18701</v>
      </c>
      <c r="B201" s="70" t="str">
        <f>'SlNr für Antrag §24a'!C197</f>
        <v>77</v>
      </c>
      <c r="C201" s="70" t="str">
        <f>IF('SlNr für Antrag §24a'!D197&lt;&gt;"",'SlNr für Antrag §24a'!D197,"")</f>
        <v>g</v>
      </c>
      <c r="D201" s="70" t="str">
        <f>'SlNr für Antrag §24a'!H197</f>
        <v>Schnitt- und Stanzabfälle</v>
      </c>
      <c r="E201" s="70" t="str">
        <f>'SlNr für Antrag §24a'!I197</f>
        <v>gefährlich kontaminiert</v>
      </c>
      <c r="F201" s="69" t="str">
        <f>IF(Behörde!W201&gt;0,Behörde!W201,Behörde!F201)</f>
        <v>**</v>
      </c>
      <c r="G201" s="69" t="str">
        <f>IF(Behörde!Z201&gt;0,Behörde!Z201,Behörde!G201)</f>
        <v>**</v>
      </c>
      <c r="H201" s="131"/>
      <c r="I201" s="124"/>
      <c r="J201" s="118">
        <f>'SlNr für Antrag §24a'!AM197</f>
        <v>0</v>
      </c>
      <c r="K201" s="121"/>
      <c r="L201" s="158" t="str">
        <f>'SlNr für Antrag §24a'!AV197</f>
        <v>-</v>
      </c>
      <c r="M201" s="145" t="str">
        <f>IF(OR(Behörde!W201&gt;0,Behörde!Z201&gt;0),"Begründung in Bescheid eintragen!","")</f>
        <v/>
      </c>
      <c r="N201" s="151" t="str">
        <f>'SlNr für Antrag §24a'!AP197</f>
        <v/>
      </c>
    </row>
    <row r="202" spans="1:14" x14ac:dyDescent="0.25">
      <c r="A202" s="70">
        <f>'SlNr für Antrag §24a'!B198</f>
        <v>18702</v>
      </c>
      <c r="B202" s="70" t="str">
        <f>'SlNr für Antrag §24a'!C198</f>
        <v/>
      </c>
      <c r="C202" s="70" t="str">
        <f>IF('SlNr für Antrag §24a'!D198&lt;&gt;"",'SlNr für Antrag §24a'!D198,"")</f>
        <v/>
      </c>
      <c r="D202" s="70" t="str">
        <f>'SlNr für Antrag §24a'!H198</f>
        <v>Papier und Pappe, beschichtet</v>
      </c>
      <c r="E202" s="70" t="str">
        <f>'SlNr für Antrag §24a'!I198</f>
        <v xml:space="preserve"> </v>
      </c>
      <c r="F202" s="69" t="str">
        <f>IF(Behörde!W202&gt;0,Behörde!W202,Behörde!F202)</f>
        <v>--</v>
      </c>
      <c r="G202" s="69" t="str">
        <f>IF(Behörde!Z202&gt;0,Behörde!Z202,Behörde!G202)</f>
        <v>**</v>
      </c>
      <c r="H202" s="131"/>
      <c r="I202" s="124"/>
      <c r="J202" s="118">
        <f>'SlNr für Antrag §24a'!AM198</f>
        <v>0</v>
      </c>
      <c r="K202" s="121"/>
      <c r="L202" s="158" t="str">
        <f>'SlNr für Antrag §24a'!AV198</f>
        <v>-</v>
      </c>
      <c r="M202" s="145" t="str">
        <f>IF(OR(Behörde!W202&gt;0,Behörde!Z202&gt;0),"Begründung in Bescheid eintragen!","")</f>
        <v/>
      </c>
      <c r="N202" s="151" t="str">
        <f>'SlNr für Antrag §24a'!AP198</f>
        <v>X</v>
      </c>
    </row>
    <row r="203" spans="1:14" x14ac:dyDescent="0.25">
      <c r="A203" s="70">
        <f>'SlNr für Antrag §24a'!B199</f>
        <v>18702</v>
      </c>
      <c r="B203" s="70" t="str">
        <f>'SlNr für Antrag §24a'!C199</f>
        <v>77</v>
      </c>
      <c r="C203" s="70" t="str">
        <f>IF('SlNr für Antrag §24a'!D199&lt;&gt;"",'SlNr für Antrag §24a'!D199,"")</f>
        <v>g</v>
      </c>
      <c r="D203" s="70" t="str">
        <f>'SlNr für Antrag §24a'!H199</f>
        <v>Papier und Pappe, beschichtet</v>
      </c>
      <c r="E203" s="70" t="str">
        <f>'SlNr für Antrag §24a'!I199</f>
        <v>gefährlich kontaminiert</v>
      </c>
      <c r="F203" s="69" t="str">
        <f>IF(Behörde!W203&gt;0,Behörde!W203,Behörde!F203)</f>
        <v>**</v>
      </c>
      <c r="G203" s="69" t="str">
        <f>IF(Behörde!Z203&gt;0,Behörde!Z203,Behörde!G203)</f>
        <v>**</v>
      </c>
      <c r="H203" s="131"/>
      <c r="I203" s="124"/>
      <c r="J203" s="118">
        <f>'SlNr für Antrag §24a'!AM199</f>
        <v>0</v>
      </c>
      <c r="K203" s="121"/>
      <c r="L203" s="158" t="str">
        <f>'SlNr für Antrag §24a'!AV199</f>
        <v>-</v>
      </c>
      <c r="M203" s="145" t="str">
        <f>IF(OR(Behörde!W203&gt;0,Behörde!Z203&gt;0),"Begründung in Bescheid eintragen!","")</f>
        <v/>
      </c>
      <c r="N203" s="151" t="str">
        <f>'SlNr für Antrag §24a'!AP199</f>
        <v/>
      </c>
    </row>
    <row r="204" spans="1:14" x14ac:dyDescent="0.25">
      <c r="A204" s="70">
        <f>'SlNr für Antrag §24a'!B200</f>
        <v>18703</v>
      </c>
      <c r="B204" s="70" t="str">
        <f>'SlNr für Antrag §24a'!C200</f>
        <v/>
      </c>
      <c r="C204" s="70" t="str">
        <f>IF('SlNr für Antrag §24a'!D200&lt;&gt;"",'SlNr für Antrag §24a'!D200,"")</f>
        <v/>
      </c>
      <c r="D204" s="70" t="str">
        <f>'SlNr für Antrag §24a'!H200</f>
        <v>Fotopapier</v>
      </c>
      <c r="E204" s="70" t="str">
        <f>'SlNr für Antrag §24a'!I200</f>
        <v xml:space="preserve"> </v>
      </c>
      <c r="F204" s="69" t="str">
        <f>IF(Behörde!W204&gt;0,Behörde!W204,Behörde!F204)</f>
        <v>--</v>
      </c>
      <c r="G204" s="69" t="str">
        <f>IF(Behörde!Z204&gt;0,Behörde!Z204,Behörde!G204)</f>
        <v>**</v>
      </c>
      <c r="H204" s="131"/>
      <c r="I204" s="124"/>
      <c r="J204" s="118">
        <f>'SlNr für Antrag §24a'!AM200</f>
        <v>0</v>
      </c>
      <c r="K204" s="121"/>
      <c r="L204" s="158" t="str">
        <f>'SlNr für Antrag §24a'!AV200</f>
        <v>-</v>
      </c>
      <c r="M204" s="145" t="str">
        <f>IF(OR(Behörde!W204&gt;0,Behörde!Z204&gt;0),"Begründung in Bescheid eintragen!","")</f>
        <v/>
      </c>
      <c r="N204" s="151" t="str">
        <f>'SlNr für Antrag §24a'!AP200</f>
        <v>X</v>
      </c>
    </row>
    <row r="205" spans="1:14" x14ac:dyDescent="0.25">
      <c r="A205" s="70">
        <f>'SlNr für Antrag §24a'!B201</f>
        <v>18703</v>
      </c>
      <c r="B205" s="70" t="str">
        <f>'SlNr für Antrag §24a'!C201</f>
        <v>77</v>
      </c>
      <c r="C205" s="70" t="str">
        <f>IF('SlNr für Antrag §24a'!D201&lt;&gt;"",'SlNr für Antrag §24a'!D201,"")</f>
        <v>g</v>
      </c>
      <c r="D205" s="70" t="str">
        <f>'SlNr für Antrag §24a'!H201</f>
        <v>Fotopapier</v>
      </c>
      <c r="E205" s="70" t="str">
        <f>'SlNr für Antrag §24a'!I201</f>
        <v>gefährlich kontaminiert</v>
      </c>
      <c r="F205" s="69" t="str">
        <f>IF(Behörde!W205&gt;0,Behörde!W205,Behörde!F205)</f>
        <v>**</v>
      </c>
      <c r="G205" s="69" t="str">
        <f>IF(Behörde!Z205&gt;0,Behörde!Z205,Behörde!G205)</f>
        <v>**</v>
      </c>
      <c r="H205" s="131"/>
      <c r="I205" s="124"/>
      <c r="J205" s="118">
        <f>'SlNr für Antrag §24a'!AM201</f>
        <v>0</v>
      </c>
      <c r="K205" s="121"/>
      <c r="L205" s="158" t="str">
        <f>'SlNr für Antrag §24a'!AV201</f>
        <v>-</v>
      </c>
      <c r="M205" s="145" t="str">
        <f>IF(OR(Behörde!W205&gt;0,Behörde!Z205&gt;0),"Begründung in Bescheid eintragen!","")</f>
        <v/>
      </c>
      <c r="N205" s="151" t="str">
        <f>'SlNr für Antrag §24a'!AP201</f>
        <v/>
      </c>
    </row>
    <row r="206" spans="1:14" x14ac:dyDescent="0.25">
      <c r="A206" s="70">
        <f>'SlNr für Antrag §24a'!B202</f>
        <v>18704</v>
      </c>
      <c r="B206" s="70" t="str">
        <f>'SlNr für Antrag §24a'!C202</f>
        <v/>
      </c>
      <c r="C206" s="70" t="str">
        <f>IF('SlNr für Antrag §24a'!D202&lt;&gt;"",'SlNr für Antrag §24a'!D202,"")</f>
        <v/>
      </c>
      <c r="D206" s="70" t="str">
        <f>'SlNr für Antrag §24a'!H202</f>
        <v>wachsgetränktes Papier</v>
      </c>
      <c r="E206" s="70" t="str">
        <f>'SlNr für Antrag §24a'!I202</f>
        <v xml:space="preserve"> </v>
      </c>
      <c r="F206" s="69" t="str">
        <f>IF(Behörde!W206&gt;0,Behörde!W206,Behörde!F206)</f>
        <v>--</v>
      </c>
      <c r="G206" s="69" t="str">
        <f>IF(Behörde!Z206&gt;0,Behörde!Z206,Behörde!G206)</f>
        <v>**</v>
      </c>
      <c r="H206" s="131"/>
      <c r="I206" s="124"/>
      <c r="J206" s="118">
        <f>'SlNr für Antrag §24a'!AM202</f>
        <v>0</v>
      </c>
      <c r="K206" s="121"/>
      <c r="L206" s="158" t="str">
        <f>'SlNr für Antrag §24a'!AV202</f>
        <v>-</v>
      </c>
      <c r="M206" s="145" t="str">
        <f>IF(OR(Behörde!W206&gt;0,Behörde!Z206&gt;0),"Begründung in Bescheid eintragen!","")</f>
        <v/>
      </c>
      <c r="N206" s="151" t="str">
        <f>'SlNr für Antrag §24a'!AP202</f>
        <v>X</v>
      </c>
    </row>
    <row r="207" spans="1:14" x14ac:dyDescent="0.25">
      <c r="A207" s="70">
        <f>'SlNr für Antrag §24a'!B203</f>
        <v>18704</v>
      </c>
      <c r="B207" s="70" t="str">
        <f>'SlNr für Antrag §24a'!C203</f>
        <v>77</v>
      </c>
      <c r="C207" s="70" t="str">
        <f>IF('SlNr für Antrag §24a'!D203&lt;&gt;"",'SlNr für Antrag §24a'!D203,"")</f>
        <v>g</v>
      </c>
      <c r="D207" s="70" t="str">
        <f>'SlNr für Antrag §24a'!H203</f>
        <v>wachsgetränktes Papier</v>
      </c>
      <c r="E207" s="70" t="str">
        <f>'SlNr für Antrag §24a'!I203</f>
        <v>gefährlich kontaminiert</v>
      </c>
      <c r="F207" s="69" t="str">
        <f>IF(Behörde!W207&gt;0,Behörde!W207,Behörde!F207)</f>
        <v>**</v>
      </c>
      <c r="G207" s="69" t="str">
        <f>IF(Behörde!Z207&gt;0,Behörde!Z207,Behörde!G207)</f>
        <v>**</v>
      </c>
      <c r="H207" s="131"/>
      <c r="I207" s="124"/>
      <c r="J207" s="118">
        <f>'SlNr für Antrag §24a'!AM203</f>
        <v>0</v>
      </c>
      <c r="K207" s="121"/>
      <c r="L207" s="158" t="str">
        <f>'SlNr für Antrag §24a'!AV203</f>
        <v>-</v>
      </c>
      <c r="M207" s="145" t="str">
        <f>IF(OR(Behörde!W207&gt;0,Behörde!Z207&gt;0),"Begründung in Bescheid eintragen!","")</f>
        <v/>
      </c>
      <c r="N207" s="151" t="str">
        <f>'SlNr für Antrag §24a'!AP203</f>
        <v/>
      </c>
    </row>
    <row r="208" spans="1:14" ht="22.8" x14ac:dyDescent="0.25">
      <c r="A208" s="70">
        <f>'SlNr für Antrag §24a'!B204</f>
        <v>18705</v>
      </c>
      <c r="B208" s="70" t="str">
        <f>'SlNr für Antrag §24a'!C204</f>
        <v/>
      </c>
      <c r="C208" s="70" t="str">
        <f>IF('SlNr für Antrag §24a'!D204&lt;&gt;"",'SlNr für Antrag §24a'!D204,"")</f>
        <v/>
      </c>
      <c r="D208" s="70" t="str">
        <f>'SlNr für Antrag §24a'!H204</f>
        <v>Bitumenpappe und bitumengetränktes Papier</v>
      </c>
      <c r="E208" s="70" t="str">
        <f>'SlNr für Antrag §24a'!I204</f>
        <v xml:space="preserve"> </v>
      </c>
      <c r="F208" s="69" t="str">
        <f>IF(Behörde!W208&gt;0,Behörde!W208,Behörde!F208)</f>
        <v>--</v>
      </c>
      <c r="G208" s="69" t="str">
        <f>IF(Behörde!Z208&gt;0,Behörde!Z208,Behörde!G208)</f>
        <v>**</v>
      </c>
      <c r="H208" s="131"/>
      <c r="I208" s="124"/>
      <c r="J208" s="118">
        <f>'SlNr für Antrag §24a'!AM204</f>
        <v>0</v>
      </c>
      <c r="K208" s="121"/>
      <c r="L208" s="158" t="str">
        <f>'SlNr für Antrag §24a'!AV204</f>
        <v>-</v>
      </c>
      <c r="M208" s="145" t="str">
        <f>IF(OR(Behörde!W208&gt;0,Behörde!Z208&gt;0),"Begründung in Bescheid eintragen!","")</f>
        <v/>
      </c>
      <c r="N208" s="151" t="str">
        <f>'SlNr für Antrag §24a'!AP204</f>
        <v>X</v>
      </c>
    </row>
    <row r="209" spans="1:14" x14ac:dyDescent="0.25">
      <c r="A209" s="70">
        <f>'SlNr für Antrag §24a'!B205</f>
        <v>18706</v>
      </c>
      <c r="B209" s="70" t="str">
        <f>'SlNr für Antrag §24a'!C205</f>
        <v/>
      </c>
      <c r="C209" s="70" t="str">
        <f>IF('SlNr für Antrag §24a'!D205&lt;&gt;"",'SlNr für Antrag §24a'!D205,"")</f>
        <v/>
      </c>
      <c r="D209" s="70" t="str">
        <f>'SlNr für Antrag §24a'!H205</f>
        <v>Papierklischees, Makulatur</v>
      </c>
      <c r="E209" s="70" t="str">
        <f>'SlNr für Antrag §24a'!I205</f>
        <v xml:space="preserve"> </v>
      </c>
      <c r="F209" s="69" t="str">
        <f>IF(Behörde!W209&gt;0,Behörde!W209,Behörde!F209)</f>
        <v>--</v>
      </c>
      <c r="G209" s="69" t="str">
        <f>IF(Behörde!Z209&gt;0,Behörde!Z209,Behörde!G209)</f>
        <v>**</v>
      </c>
      <c r="H209" s="131"/>
      <c r="I209" s="124"/>
      <c r="J209" s="118">
        <f>'SlNr für Antrag §24a'!AM205</f>
        <v>0</v>
      </c>
      <c r="K209" s="121"/>
      <c r="L209" s="158" t="str">
        <f>'SlNr für Antrag §24a'!AV205</f>
        <v>-</v>
      </c>
      <c r="M209" s="145" t="str">
        <f>IF(OR(Behörde!W209&gt;0,Behörde!Z209&gt;0),"Begründung in Bescheid eintragen!","")</f>
        <v/>
      </c>
      <c r="N209" s="151" t="str">
        <f>'SlNr für Antrag §24a'!AP205</f>
        <v>X</v>
      </c>
    </row>
    <row r="210" spans="1:14" x14ac:dyDescent="0.25">
      <c r="A210" s="70">
        <f>'SlNr für Antrag §24a'!B206</f>
        <v>18706</v>
      </c>
      <c r="B210" s="70" t="str">
        <f>'SlNr für Antrag §24a'!C206</f>
        <v>77</v>
      </c>
      <c r="C210" s="70" t="str">
        <f>IF('SlNr für Antrag §24a'!D206&lt;&gt;"",'SlNr für Antrag §24a'!D206,"")</f>
        <v>g</v>
      </c>
      <c r="D210" s="70" t="str">
        <f>'SlNr für Antrag §24a'!H206</f>
        <v>Papierklischees, Makulatur</v>
      </c>
      <c r="E210" s="70" t="str">
        <f>'SlNr für Antrag §24a'!I206</f>
        <v>gefährlich kontaminiert</v>
      </c>
      <c r="F210" s="69" t="str">
        <f>IF(Behörde!W210&gt;0,Behörde!W210,Behörde!F210)</f>
        <v>**</v>
      </c>
      <c r="G210" s="69" t="str">
        <f>IF(Behörde!Z210&gt;0,Behörde!Z210,Behörde!G210)</f>
        <v>**</v>
      </c>
      <c r="H210" s="131"/>
      <c r="I210" s="124"/>
      <c r="J210" s="118">
        <f>'SlNr für Antrag §24a'!AM206</f>
        <v>0</v>
      </c>
      <c r="K210" s="121"/>
      <c r="L210" s="158" t="str">
        <f>'SlNr für Antrag §24a'!AV206</f>
        <v>-</v>
      </c>
      <c r="M210" s="145" t="str">
        <f>IF(OR(Behörde!W210&gt;0,Behörde!Z210&gt;0),"Begründung in Bescheid eintragen!","")</f>
        <v/>
      </c>
      <c r="N210" s="151" t="str">
        <f>'SlNr für Antrag §24a'!AP206</f>
        <v/>
      </c>
    </row>
    <row r="211" spans="1:14" x14ac:dyDescent="0.25">
      <c r="A211" s="70">
        <f>'SlNr für Antrag §24a'!B207</f>
        <v>18709</v>
      </c>
      <c r="B211" s="70" t="str">
        <f>'SlNr für Antrag §24a'!C207</f>
        <v/>
      </c>
      <c r="C211" s="70" t="str">
        <f>IF('SlNr für Antrag §24a'!D207&lt;&gt;"",'SlNr für Antrag §24a'!D207,"")</f>
        <v>g</v>
      </c>
      <c r="D211" s="70" t="str">
        <f>'SlNr für Antrag §24a'!H207</f>
        <v>Papierfilter, ölgetränkt</v>
      </c>
      <c r="E211" s="70" t="str">
        <f>'SlNr für Antrag §24a'!I207</f>
        <v xml:space="preserve"> </v>
      </c>
      <c r="F211" s="69" t="str">
        <f>IF(Behörde!W211&gt;0,Behörde!W211,Behörde!F211)</f>
        <v>**</v>
      </c>
      <c r="G211" s="69" t="str">
        <f>IF(Behörde!Z211&gt;0,Behörde!Z211,Behörde!G211)</f>
        <v>**</v>
      </c>
      <c r="H211" s="131"/>
      <c r="I211" s="124"/>
      <c r="J211" s="118">
        <f>'SlNr für Antrag §24a'!AM207</f>
        <v>0</v>
      </c>
      <c r="K211" s="121"/>
      <c r="L211" s="158" t="str">
        <f>'SlNr für Antrag §24a'!AV207</f>
        <v>-</v>
      </c>
      <c r="M211" s="145" t="str">
        <f>IF(OR(Behörde!W211&gt;0,Behörde!Z211&gt;0),"Begründung in Bescheid eintragen!","")</f>
        <v/>
      </c>
      <c r="N211" s="151" t="str">
        <f>'SlNr für Antrag §24a'!AP207</f>
        <v/>
      </c>
    </row>
    <row r="212" spans="1:14" x14ac:dyDescent="0.25">
      <c r="A212" s="70">
        <f>'SlNr für Antrag §24a'!B208</f>
        <v>18709</v>
      </c>
      <c r="B212" s="70" t="str">
        <f>'SlNr für Antrag §24a'!C208</f>
        <v>88</v>
      </c>
      <c r="C212" s="70" t="str">
        <f>IF('SlNr für Antrag §24a'!D208&lt;&gt;"",'SlNr für Antrag §24a'!D208,"")</f>
        <v/>
      </c>
      <c r="D212" s="70" t="str">
        <f>'SlNr für Antrag §24a'!H208</f>
        <v>Papierfilter, ölgetränkt</v>
      </c>
      <c r="E212" s="70" t="str">
        <f>'SlNr für Antrag §24a'!I208</f>
        <v>ausgestuft</v>
      </c>
      <c r="F212" s="69" t="str">
        <f>IF(Behörde!W212&gt;0,Behörde!W212,Behörde!F212)</f>
        <v>**</v>
      </c>
      <c r="G212" s="69" t="str">
        <f>IF(Behörde!Z212&gt;0,Behörde!Z212,Behörde!G212)</f>
        <v>**</v>
      </c>
      <c r="H212" s="131"/>
      <c r="I212" s="124"/>
      <c r="J212" s="118">
        <f>'SlNr für Antrag §24a'!AM208</f>
        <v>0</v>
      </c>
      <c r="K212" s="121"/>
      <c r="L212" s="158" t="str">
        <f>'SlNr für Antrag §24a'!AV208</f>
        <v>-</v>
      </c>
      <c r="M212" s="145" t="str">
        <f>IF(OR(Behörde!W212&gt;0,Behörde!Z212&gt;0),"Begründung in Bescheid eintragen!","")</f>
        <v/>
      </c>
      <c r="N212" s="151" t="str">
        <f>'SlNr für Antrag §24a'!AP208</f>
        <v/>
      </c>
    </row>
    <row r="213" spans="1:14" ht="34.200000000000003" x14ac:dyDescent="0.25">
      <c r="A213" s="70">
        <f>'SlNr für Antrag §24a'!B209</f>
        <v>18710</v>
      </c>
      <c r="B213" s="70" t="str">
        <f>'SlNr für Antrag §24a'!C209</f>
        <v/>
      </c>
      <c r="C213" s="70" t="str">
        <f>IF('SlNr für Antrag §24a'!D209&lt;&gt;"",'SlNr für Antrag §24a'!D209,"")</f>
        <v>g</v>
      </c>
      <c r="D213" s="70" t="str">
        <f>'SlNr für Antrag §24a'!H209</f>
        <v>Papierfilter mit schädlichen Verunreinigungen, vorwiegend organisch</v>
      </c>
      <c r="E213" s="70" t="str">
        <f>'SlNr für Antrag §24a'!I209</f>
        <v xml:space="preserve"> </v>
      </c>
      <c r="F213" s="69" t="str">
        <f>IF(Behörde!W213&gt;0,Behörde!W213,Behörde!F213)</f>
        <v>**</v>
      </c>
      <c r="G213" s="69" t="str">
        <f>IF(Behörde!Z213&gt;0,Behörde!Z213,Behörde!G213)</f>
        <v>**</v>
      </c>
      <c r="H213" s="131"/>
      <c r="I213" s="124"/>
      <c r="J213" s="118">
        <f>'SlNr für Antrag §24a'!AM209</f>
        <v>0</v>
      </c>
      <c r="K213" s="121"/>
      <c r="L213" s="158" t="str">
        <f>'SlNr für Antrag §24a'!AV209</f>
        <v>-</v>
      </c>
      <c r="M213" s="145" t="str">
        <f>IF(OR(Behörde!W213&gt;0,Behörde!Z213&gt;0),"Begründung in Bescheid eintragen!","")</f>
        <v/>
      </c>
      <c r="N213" s="151" t="str">
        <f>'SlNr für Antrag §24a'!AP209</f>
        <v/>
      </c>
    </row>
    <row r="214" spans="1:14" ht="34.200000000000003" x14ac:dyDescent="0.25">
      <c r="A214" s="70">
        <f>'SlNr für Antrag §24a'!B210</f>
        <v>18710</v>
      </c>
      <c r="B214" s="70" t="str">
        <f>'SlNr für Antrag §24a'!C210</f>
        <v>88</v>
      </c>
      <c r="C214" s="70" t="str">
        <f>IF('SlNr für Antrag §24a'!D210&lt;&gt;"",'SlNr für Antrag §24a'!D210,"")</f>
        <v/>
      </c>
      <c r="D214" s="70" t="str">
        <f>'SlNr für Antrag §24a'!H210</f>
        <v>Papierfilter mit schädlichen Verunreinigungen, vorwiegend organisch</v>
      </c>
      <c r="E214" s="70" t="str">
        <f>'SlNr für Antrag §24a'!I210</f>
        <v>ausgestuft</v>
      </c>
      <c r="F214" s="69" t="str">
        <f>IF(Behörde!W214&gt;0,Behörde!W214,Behörde!F214)</f>
        <v>**</v>
      </c>
      <c r="G214" s="69" t="str">
        <f>IF(Behörde!Z214&gt;0,Behörde!Z214,Behörde!G214)</f>
        <v>**</v>
      </c>
      <c r="H214" s="131"/>
      <c r="I214" s="124"/>
      <c r="J214" s="118">
        <f>'SlNr für Antrag §24a'!AM210</f>
        <v>0</v>
      </c>
      <c r="K214" s="121"/>
      <c r="L214" s="158" t="str">
        <f>'SlNr für Antrag §24a'!AV210</f>
        <v>-</v>
      </c>
      <c r="M214" s="145" t="str">
        <f>IF(OR(Behörde!W214&gt;0,Behörde!Z214&gt;0),"Begründung in Bescheid eintragen!","")</f>
        <v/>
      </c>
      <c r="N214" s="151" t="str">
        <f>'SlNr für Antrag §24a'!AP210</f>
        <v/>
      </c>
    </row>
    <row r="215" spans="1:14" ht="34.200000000000003" x14ac:dyDescent="0.25">
      <c r="A215" s="70">
        <f>'SlNr für Antrag §24a'!B211</f>
        <v>18711</v>
      </c>
      <c r="B215" s="70" t="str">
        <f>'SlNr für Antrag §24a'!C211</f>
        <v/>
      </c>
      <c r="C215" s="70" t="str">
        <f>IF('SlNr für Antrag §24a'!D211&lt;&gt;"",'SlNr für Antrag §24a'!D211,"")</f>
        <v>g</v>
      </c>
      <c r="D215" s="70" t="str">
        <f>'SlNr für Antrag §24a'!H211</f>
        <v>Papierfilter mit schädlichen Verunreinigungen, vorwiegend anorganisch</v>
      </c>
      <c r="E215" s="70" t="str">
        <f>'SlNr für Antrag §24a'!I211</f>
        <v xml:space="preserve"> </v>
      </c>
      <c r="F215" s="69" t="str">
        <f>IF(Behörde!W215&gt;0,Behörde!W215,Behörde!F215)</f>
        <v>**</v>
      </c>
      <c r="G215" s="69" t="str">
        <f>IF(Behörde!Z215&gt;0,Behörde!Z215,Behörde!G215)</f>
        <v>**</v>
      </c>
      <c r="H215" s="131"/>
      <c r="I215" s="124"/>
      <c r="J215" s="118">
        <f>'SlNr für Antrag §24a'!AM211</f>
        <v>0</v>
      </c>
      <c r="K215" s="121"/>
      <c r="L215" s="158" t="str">
        <f>'SlNr für Antrag §24a'!AV211</f>
        <v>-</v>
      </c>
      <c r="M215" s="145" t="str">
        <f>IF(OR(Behörde!W215&gt;0,Behörde!Z215&gt;0),"Begründung in Bescheid eintragen!","")</f>
        <v/>
      </c>
      <c r="N215" s="151" t="str">
        <f>'SlNr für Antrag §24a'!AP211</f>
        <v/>
      </c>
    </row>
    <row r="216" spans="1:14" ht="34.200000000000003" x14ac:dyDescent="0.25">
      <c r="A216" s="70">
        <f>'SlNr für Antrag §24a'!B212</f>
        <v>18711</v>
      </c>
      <c r="B216" s="70" t="str">
        <f>'SlNr für Antrag §24a'!C212</f>
        <v>88</v>
      </c>
      <c r="C216" s="70" t="str">
        <f>IF('SlNr für Antrag §24a'!D212&lt;&gt;"",'SlNr für Antrag §24a'!D212,"")</f>
        <v/>
      </c>
      <c r="D216" s="70" t="str">
        <f>'SlNr für Antrag §24a'!H212</f>
        <v>Papierfilter mit schädlichen Verunreinigungen, vorwiegend anorganisch</v>
      </c>
      <c r="E216" s="70" t="str">
        <f>'SlNr für Antrag §24a'!I212</f>
        <v>ausgestuft</v>
      </c>
      <c r="F216" s="69" t="str">
        <f>IF(Behörde!W216&gt;0,Behörde!W216,Behörde!F216)</f>
        <v>**</v>
      </c>
      <c r="G216" s="69" t="str">
        <f>IF(Behörde!Z216&gt;0,Behörde!Z216,Behörde!G216)</f>
        <v>**</v>
      </c>
      <c r="H216" s="131"/>
      <c r="I216" s="124"/>
      <c r="J216" s="118">
        <f>'SlNr für Antrag §24a'!AM212</f>
        <v>0</v>
      </c>
      <c r="K216" s="121"/>
      <c r="L216" s="158" t="str">
        <f>'SlNr für Antrag §24a'!AV212</f>
        <v>-</v>
      </c>
      <c r="M216" s="145" t="str">
        <f>IF(OR(Behörde!W216&gt;0,Behörde!Z216&gt;0),"Begründung in Bescheid eintragen!","")</f>
        <v/>
      </c>
      <c r="N216" s="151" t="str">
        <f>'SlNr für Antrag §24a'!AP212</f>
        <v/>
      </c>
    </row>
    <row r="217" spans="1:14" ht="34.200000000000003" x14ac:dyDescent="0.25">
      <c r="A217" s="70">
        <f>'SlNr für Antrag §24a'!B213</f>
        <v>18712</v>
      </c>
      <c r="B217" s="70" t="str">
        <f>'SlNr für Antrag §24a'!C213</f>
        <v/>
      </c>
      <c r="C217" s="70" t="str">
        <f>IF('SlNr für Antrag §24a'!D213&lt;&gt;"",'SlNr für Antrag §24a'!D213,"")</f>
        <v>g</v>
      </c>
      <c r="D217" s="70" t="str">
        <f>'SlNr für Antrag §24a'!H213</f>
        <v>Zellstofftücher mit schädlichen Verunreinigungen, vorwiegend organisch</v>
      </c>
      <c r="E217" s="70" t="str">
        <f>'SlNr für Antrag §24a'!I213</f>
        <v xml:space="preserve"> </v>
      </c>
      <c r="F217" s="69" t="str">
        <f>IF(Behörde!W217&gt;0,Behörde!W217,Behörde!F217)</f>
        <v>**</v>
      </c>
      <c r="G217" s="69" t="str">
        <f>IF(Behörde!Z217&gt;0,Behörde!Z217,Behörde!G217)</f>
        <v>**</v>
      </c>
      <c r="H217" s="131"/>
      <c r="I217" s="124"/>
      <c r="J217" s="118">
        <f>'SlNr für Antrag §24a'!AM213</f>
        <v>0</v>
      </c>
      <c r="K217" s="121"/>
      <c r="L217" s="158" t="str">
        <f>'SlNr für Antrag §24a'!AV213</f>
        <v>-</v>
      </c>
      <c r="M217" s="145" t="str">
        <f>IF(OR(Behörde!W217&gt;0,Behörde!Z217&gt;0),"Begründung in Bescheid eintragen!","")</f>
        <v/>
      </c>
      <c r="N217" s="151" t="str">
        <f>'SlNr für Antrag §24a'!AP213</f>
        <v/>
      </c>
    </row>
    <row r="218" spans="1:14" ht="34.200000000000003" x14ac:dyDescent="0.25">
      <c r="A218" s="70">
        <f>'SlNr für Antrag §24a'!B214</f>
        <v>18712</v>
      </c>
      <c r="B218" s="70" t="str">
        <f>'SlNr für Antrag §24a'!C214</f>
        <v>88</v>
      </c>
      <c r="C218" s="70" t="str">
        <f>IF('SlNr für Antrag §24a'!D214&lt;&gt;"",'SlNr für Antrag §24a'!D214,"")</f>
        <v/>
      </c>
      <c r="D218" s="70" t="str">
        <f>'SlNr für Antrag §24a'!H214</f>
        <v>Zellstofftücher mit schädlichen Verunreinigungen, vorwiegend organisch</v>
      </c>
      <c r="E218" s="70" t="str">
        <f>'SlNr für Antrag §24a'!I214</f>
        <v>ausgestuft</v>
      </c>
      <c r="F218" s="69" t="str">
        <f>IF(Behörde!W218&gt;0,Behörde!W218,Behörde!F218)</f>
        <v>**</v>
      </c>
      <c r="G218" s="69" t="str">
        <f>IF(Behörde!Z218&gt;0,Behörde!Z218,Behörde!G218)</f>
        <v>**</v>
      </c>
      <c r="H218" s="131"/>
      <c r="I218" s="124"/>
      <c r="J218" s="118">
        <f>'SlNr für Antrag §24a'!AM214</f>
        <v>0</v>
      </c>
      <c r="K218" s="121"/>
      <c r="L218" s="158" t="str">
        <f>'SlNr für Antrag §24a'!AV214</f>
        <v>-</v>
      </c>
      <c r="M218" s="145" t="str">
        <f>IF(OR(Behörde!W218&gt;0,Behörde!Z218&gt;0),"Begründung in Bescheid eintragen!","")</f>
        <v/>
      </c>
      <c r="N218" s="151" t="str">
        <f>'SlNr für Antrag §24a'!AP214</f>
        <v/>
      </c>
    </row>
    <row r="219" spans="1:14" ht="34.200000000000003" x14ac:dyDescent="0.25">
      <c r="A219" s="70">
        <f>'SlNr für Antrag §24a'!B215</f>
        <v>18713</v>
      </c>
      <c r="B219" s="70" t="str">
        <f>'SlNr für Antrag §24a'!C215</f>
        <v/>
      </c>
      <c r="C219" s="70" t="str">
        <f>IF('SlNr für Antrag §24a'!D215&lt;&gt;"",'SlNr für Antrag §24a'!D215,"")</f>
        <v>g</v>
      </c>
      <c r="D219" s="70" t="str">
        <f>'SlNr für Antrag §24a'!H215</f>
        <v>Zellstofftücher mit schädlichen Verunreinigungen, vorwiegend anorganisch</v>
      </c>
      <c r="E219" s="70" t="str">
        <f>'SlNr für Antrag §24a'!I215</f>
        <v xml:space="preserve"> </v>
      </c>
      <c r="F219" s="69" t="str">
        <f>IF(Behörde!W219&gt;0,Behörde!W219,Behörde!F219)</f>
        <v>**</v>
      </c>
      <c r="G219" s="69" t="str">
        <f>IF(Behörde!Z219&gt;0,Behörde!Z219,Behörde!G219)</f>
        <v>**</v>
      </c>
      <c r="H219" s="131"/>
      <c r="I219" s="124"/>
      <c r="J219" s="118">
        <f>'SlNr für Antrag §24a'!AM215</f>
        <v>0</v>
      </c>
      <c r="K219" s="121"/>
      <c r="L219" s="158" t="str">
        <f>'SlNr für Antrag §24a'!AV215</f>
        <v>-</v>
      </c>
      <c r="M219" s="145" t="str">
        <f>IF(OR(Behörde!W219&gt;0,Behörde!Z219&gt;0),"Begründung in Bescheid eintragen!","")</f>
        <v/>
      </c>
      <c r="N219" s="151" t="str">
        <f>'SlNr für Antrag §24a'!AP215</f>
        <v/>
      </c>
    </row>
    <row r="220" spans="1:14" ht="34.200000000000003" x14ac:dyDescent="0.25">
      <c r="A220" s="70">
        <f>'SlNr für Antrag §24a'!B216</f>
        <v>18713</v>
      </c>
      <c r="B220" s="70" t="str">
        <f>'SlNr für Antrag §24a'!C216</f>
        <v>88</v>
      </c>
      <c r="C220" s="70" t="str">
        <f>IF('SlNr für Antrag §24a'!D216&lt;&gt;"",'SlNr für Antrag §24a'!D216,"")</f>
        <v/>
      </c>
      <c r="D220" s="70" t="str">
        <f>'SlNr für Antrag §24a'!H216</f>
        <v>Zellstofftücher mit schädlichen Verunreinigungen, vorwiegend anorganisch</v>
      </c>
      <c r="E220" s="70" t="str">
        <f>'SlNr für Antrag §24a'!I216</f>
        <v>ausgestuft</v>
      </c>
      <c r="F220" s="69" t="str">
        <f>IF(Behörde!W220&gt;0,Behörde!W220,Behörde!F220)</f>
        <v>**</v>
      </c>
      <c r="G220" s="69" t="str">
        <f>IF(Behörde!Z220&gt;0,Behörde!Z220,Behörde!G220)</f>
        <v>**</v>
      </c>
      <c r="H220" s="131"/>
      <c r="I220" s="124"/>
      <c r="J220" s="118">
        <f>'SlNr für Antrag §24a'!AM216</f>
        <v>0</v>
      </c>
      <c r="K220" s="121"/>
      <c r="L220" s="158" t="str">
        <f>'SlNr für Antrag §24a'!AV216</f>
        <v>-</v>
      </c>
      <c r="M220" s="145" t="str">
        <f>IF(OR(Behörde!W220&gt;0,Behörde!Z220&gt;0),"Begründung in Bescheid eintragen!","")</f>
        <v/>
      </c>
      <c r="N220" s="151" t="str">
        <f>'SlNr für Antrag §24a'!AP216</f>
        <v/>
      </c>
    </row>
    <row r="221" spans="1:14" ht="34.200000000000003" x14ac:dyDescent="0.25">
      <c r="A221" s="70">
        <f>'SlNr für Antrag §24a'!B217</f>
        <v>18714</v>
      </c>
      <c r="B221" s="70" t="str">
        <f>'SlNr für Antrag §24a'!C217</f>
        <v/>
      </c>
      <c r="C221" s="70" t="str">
        <f>IF('SlNr für Antrag §24a'!D217&lt;&gt;"",'SlNr für Antrag §24a'!D217,"")</f>
        <v>g</v>
      </c>
      <c r="D221" s="70" t="str">
        <f>'SlNr für Antrag §24a'!H217</f>
        <v>Verpackungsmaterial mit schädlichen Verunreinigungen oder Restinhalten, vorwiegend organisch</v>
      </c>
      <c r="E221" s="70" t="str">
        <f>'SlNr für Antrag §24a'!I217</f>
        <v xml:space="preserve"> </v>
      </c>
      <c r="F221" s="69" t="str">
        <f>IF(Behörde!W221&gt;0,Behörde!W221,Behörde!F221)</f>
        <v>**</v>
      </c>
      <c r="G221" s="69" t="str">
        <f>IF(Behörde!Z221&gt;0,Behörde!Z221,Behörde!G221)</f>
        <v>**</v>
      </c>
      <c r="H221" s="131"/>
      <c r="I221" s="124"/>
      <c r="J221" s="118">
        <f>'SlNr für Antrag §24a'!AM217</f>
        <v>0</v>
      </c>
      <c r="K221" s="121"/>
      <c r="L221" s="158" t="str">
        <f>'SlNr für Antrag §24a'!AV217</f>
        <v>-</v>
      </c>
      <c r="M221" s="145" t="str">
        <f>IF(OR(Behörde!W221&gt;0,Behörde!Z221&gt;0),"Begründung in Bescheid eintragen!","")</f>
        <v/>
      </c>
      <c r="N221" s="151" t="str">
        <f>'SlNr für Antrag §24a'!AP217</f>
        <v/>
      </c>
    </row>
    <row r="222" spans="1:14" ht="34.200000000000003" x14ac:dyDescent="0.25">
      <c r="A222" s="70">
        <f>'SlNr für Antrag §24a'!B218</f>
        <v>18714</v>
      </c>
      <c r="B222" s="70" t="str">
        <f>'SlNr für Antrag §24a'!C218</f>
        <v>88</v>
      </c>
      <c r="C222" s="70" t="str">
        <f>IF('SlNr für Antrag §24a'!D218&lt;&gt;"",'SlNr für Antrag §24a'!D218,"")</f>
        <v/>
      </c>
      <c r="D222" s="70" t="str">
        <f>'SlNr für Antrag §24a'!H218</f>
        <v>Verpackungsmaterial mit schädlichen Verunreinigungen oder Restinhalten, vorwiegend organisch</v>
      </c>
      <c r="E222" s="70" t="str">
        <f>'SlNr für Antrag §24a'!I218</f>
        <v>ausgestuft</v>
      </c>
      <c r="F222" s="69" t="str">
        <f>IF(Behörde!W222&gt;0,Behörde!W222,Behörde!F222)</f>
        <v>**</v>
      </c>
      <c r="G222" s="69" t="str">
        <f>IF(Behörde!Z222&gt;0,Behörde!Z222,Behörde!G222)</f>
        <v>**</v>
      </c>
      <c r="H222" s="131"/>
      <c r="I222" s="124"/>
      <c r="J222" s="118">
        <f>'SlNr für Antrag §24a'!AM218</f>
        <v>0</v>
      </c>
      <c r="K222" s="121"/>
      <c r="L222" s="158" t="str">
        <f>'SlNr für Antrag §24a'!AV218</f>
        <v>-</v>
      </c>
      <c r="M222" s="145" t="str">
        <f>IF(OR(Behörde!W222&gt;0,Behörde!Z222&gt;0),"Begründung in Bescheid eintragen!","")</f>
        <v/>
      </c>
      <c r="N222" s="151" t="str">
        <f>'SlNr für Antrag §24a'!AP218</f>
        <v/>
      </c>
    </row>
    <row r="223" spans="1:14" ht="45.6" x14ac:dyDescent="0.25">
      <c r="A223" s="70">
        <f>'SlNr für Antrag §24a'!B219</f>
        <v>18715</v>
      </c>
      <c r="B223" s="70" t="str">
        <f>'SlNr für Antrag §24a'!C219</f>
        <v/>
      </c>
      <c r="C223" s="70" t="str">
        <f>IF('SlNr für Antrag §24a'!D219&lt;&gt;"",'SlNr für Antrag §24a'!D219,"")</f>
        <v>g</v>
      </c>
      <c r="D223" s="70" t="str">
        <f>'SlNr für Antrag §24a'!H219</f>
        <v>Verpackungsmaterial mit schädlichen Verunreinigungen oder Restinhalten, vorwiegend anorganisch</v>
      </c>
      <c r="E223" s="70" t="str">
        <f>'SlNr für Antrag §24a'!I219</f>
        <v xml:space="preserve"> </v>
      </c>
      <c r="F223" s="69" t="str">
        <f>IF(Behörde!W223&gt;0,Behörde!W223,Behörde!F223)</f>
        <v>**</v>
      </c>
      <c r="G223" s="69" t="str">
        <f>IF(Behörde!Z223&gt;0,Behörde!Z223,Behörde!G223)</f>
        <v>**</v>
      </c>
      <c r="H223" s="131"/>
      <c r="I223" s="124"/>
      <c r="J223" s="118">
        <f>'SlNr für Antrag §24a'!AM219</f>
        <v>0</v>
      </c>
      <c r="K223" s="121"/>
      <c r="L223" s="158" t="str">
        <f>'SlNr für Antrag §24a'!AV219</f>
        <v>-</v>
      </c>
      <c r="M223" s="145" t="str">
        <f>IF(OR(Behörde!W223&gt;0,Behörde!Z223&gt;0),"Begründung in Bescheid eintragen!","")</f>
        <v/>
      </c>
      <c r="N223" s="151" t="str">
        <f>'SlNr für Antrag §24a'!AP219</f>
        <v/>
      </c>
    </row>
    <row r="224" spans="1:14" ht="45.6" x14ac:dyDescent="0.25">
      <c r="A224" s="70">
        <f>'SlNr für Antrag §24a'!B220</f>
        <v>18715</v>
      </c>
      <c r="B224" s="70" t="str">
        <f>'SlNr für Antrag §24a'!C220</f>
        <v>88</v>
      </c>
      <c r="C224" s="70" t="str">
        <f>IF('SlNr für Antrag §24a'!D220&lt;&gt;"",'SlNr für Antrag §24a'!D220,"")</f>
        <v/>
      </c>
      <c r="D224" s="70" t="str">
        <f>'SlNr für Antrag §24a'!H220</f>
        <v>Verpackungsmaterial mit schädlichen Verunreinigungen oder Restinhalten, vorwiegend anorganisch</v>
      </c>
      <c r="E224" s="70" t="str">
        <f>'SlNr für Antrag §24a'!I220</f>
        <v>ausgestuft</v>
      </c>
      <c r="F224" s="69" t="str">
        <f>IF(Behörde!W224&gt;0,Behörde!W224,Behörde!F224)</f>
        <v>**</v>
      </c>
      <c r="G224" s="69" t="str">
        <f>IF(Behörde!Z224&gt;0,Behörde!Z224,Behörde!G224)</f>
        <v>**</v>
      </c>
      <c r="H224" s="131"/>
      <c r="I224" s="124"/>
      <c r="J224" s="118">
        <f>'SlNr für Antrag §24a'!AM220</f>
        <v>0</v>
      </c>
      <c r="K224" s="121"/>
      <c r="L224" s="158" t="str">
        <f>'SlNr für Antrag §24a'!AV220</f>
        <v>-</v>
      </c>
      <c r="M224" s="145" t="str">
        <f>IF(OR(Behörde!W224&gt;0,Behörde!Z224&gt;0),"Begründung in Bescheid eintragen!","")</f>
        <v/>
      </c>
      <c r="N224" s="151" t="str">
        <f>'SlNr für Antrag §24a'!AP220</f>
        <v/>
      </c>
    </row>
    <row r="225" spans="1:14" ht="22.8" x14ac:dyDescent="0.25">
      <c r="A225" s="70">
        <f>'SlNr für Antrag §24a'!B221</f>
        <v>18718</v>
      </c>
      <c r="B225" s="70" t="str">
        <f>'SlNr für Antrag §24a'!C221</f>
        <v/>
      </c>
      <c r="C225" s="70" t="str">
        <f>IF('SlNr für Antrag §24a'!D221&lt;&gt;"",'SlNr für Antrag §24a'!D221,"")</f>
        <v/>
      </c>
      <c r="D225" s="70" t="str">
        <f>'SlNr für Antrag §24a'!H221</f>
        <v>Altpapier, Papier und Pappe, unbeschichtet</v>
      </c>
      <c r="E225" s="70" t="str">
        <f>'SlNr für Antrag §24a'!I221</f>
        <v xml:space="preserve"> </v>
      </c>
      <c r="F225" s="69" t="str">
        <f>IF(Behörde!W225&gt;0,Behörde!W225,Behörde!F225)</f>
        <v>--</v>
      </c>
      <c r="G225" s="69" t="str">
        <f>IF(Behörde!Z225&gt;0,Behörde!Z225,Behörde!G225)</f>
        <v>**</v>
      </c>
      <c r="H225" s="131"/>
      <c r="I225" s="124"/>
      <c r="J225" s="118">
        <f>'SlNr für Antrag §24a'!AM221</f>
        <v>0</v>
      </c>
      <c r="K225" s="121"/>
      <c r="L225" s="158" t="str">
        <f>'SlNr für Antrag §24a'!AV221</f>
        <v>-</v>
      </c>
      <c r="M225" s="145" t="str">
        <f>IF(OR(Behörde!W225&gt;0,Behörde!Z225&gt;0),"Begründung in Bescheid eintragen!","")</f>
        <v/>
      </c>
      <c r="N225" s="151" t="str">
        <f>'SlNr für Antrag §24a'!AP221</f>
        <v>X</v>
      </c>
    </row>
    <row r="226" spans="1:14" ht="22.8" x14ac:dyDescent="0.25">
      <c r="A226" s="70">
        <f>'SlNr für Antrag §24a'!B222</f>
        <v>18718</v>
      </c>
      <c r="B226" s="70" t="str">
        <f>'SlNr für Antrag §24a'!C222</f>
        <v>77</v>
      </c>
      <c r="C226" s="70" t="str">
        <f>IF('SlNr für Antrag §24a'!D222&lt;&gt;"",'SlNr für Antrag §24a'!D222,"")</f>
        <v>g</v>
      </c>
      <c r="D226" s="70" t="str">
        <f>'SlNr für Antrag §24a'!H222</f>
        <v>Altpapier, Papier und Pappe, unbeschichtet</v>
      </c>
      <c r="E226" s="70" t="str">
        <f>'SlNr für Antrag §24a'!I222</f>
        <v>gefährlich kontaminiert</v>
      </c>
      <c r="F226" s="69" t="str">
        <f>IF(Behörde!W226&gt;0,Behörde!W226,Behörde!F226)</f>
        <v>**</v>
      </c>
      <c r="G226" s="69" t="str">
        <f>IF(Behörde!Z226&gt;0,Behörde!Z226,Behörde!G226)</f>
        <v>**</v>
      </c>
      <c r="H226" s="131"/>
      <c r="I226" s="124"/>
      <c r="J226" s="118">
        <f>'SlNr für Antrag §24a'!AM222</f>
        <v>0</v>
      </c>
      <c r="K226" s="121"/>
      <c r="L226" s="158" t="str">
        <f>'SlNr für Antrag §24a'!AV222</f>
        <v>-</v>
      </c>
      <c r="M226" s="145" t="str">
        <f>IF(OR(Behörde!W226&gt;0,Behörde!Z226&gt;0),"Begründung in Bescheid eintragen!","")</f>
        <v/>
      </c>
      <c r="N226" s="151" t="str">
        <f>'SlNr für Antrag §24a'!AP222</f>
        <v/>
      </c>
    </row>
    <row r="227" spans="1:14" x14ac:dyDescent="0.25">
      <c r="A227" s="70">
        <f>'SlNr für Antrag §24a'!B223</f>
        <v>19901</v>
      </c>
      <c r="B227" s="70" t="str">
        <f>'SlNr für Antrag §24a'!C223</f>
        <v/>
      </c>
      <c r="C227" s="70" t="str">
        <f>IF('SlNr für Antrag §24a'!D223&lt;&gt;"",'SlNr für Antrag §24a'!D223,"")</f>
        <v/>
      </c>
      <c r="D227" s="70" t="str">
        <f>'SlNr für Antrag §24a'!H223</f>
        <v>Stärkeschlamm</v>
      </c>
      <c r="E227" s="70" t="str">
        <f>'SlNr für Antrag §24a'!I223</f>
        <v xml:space="preserve"> </v>
      </c>
      <c r="F227" s="69" t="str">
        <f>IF(Behörde!W227&gt;0,Behörde!W227,Behörde!F227)</f>
        <v>--</v>
      </c>
      <c r="G227" s="69" t="str">
        <f>IF(Behörde!Z227&gt;0,Behörde!Z227,Behörde!G227)</f>
        <v>**</v>
      </c>
      <c r="H227" s="131"/>
      <c r="I227" s="124"/>
      <c r="J227" s="118">
        <f>'SlNr für Antrag §24a'!AM223</f>
        <v>0</v>
      </c>
      <c r="K227" s="121"/>
      <c r="L227" s="158" t="str">
        <f>'SlNr für Antrag §24a'!AV223</f>
        <v>-</v>
      </c>
      <c r="M227" s="145" t="str">
        <f>IF(OR(Behörde!W227&gt;0,Behörde!Z227&gt;0),"Begründung in Bescheid eintragen!","")</f>
        <v/>
      </c>
      <c r="N227" s="151" t="str">
        <f>'SlNr für Antrag §24a'!AP223</f>
        <v>X</v>
      </c>
    </row>
    <row r="228" spans="1:14" x14ac:dyDescent="0.25">
      <c r="A228" s="70">
        <f>'SlNr für Antrag §24a'!B224</f>
        <v>19901</v>
      </c>
      <c r="B228" s="70" t="str">
        <f>'SlNr für Antrag §24a'!C224</f>
        <v>77</v>
      </c>
      <c r="C228" s="70" t="str">
        <f>IF('SlNr für Antrag §24a'!D224&lt;&gt;"",'SlNr für Antrag §24a'!D224,"")</f>
        <v>g</v>
      </c>
      <c r="D228" s="70" t="str">
        <f>'SlNr für Antrag §24a'!H224</f>
        <v>Stärkeschlamm</v>
      </c>
      <c r="E228" s="70" t="str">
        <f>'SlNr für Antrag §24a'!I224</f>
        <v>gefährlich kontaminiert</v>
      </c>
      <c r="F228" s="69" t="str">
        <f>IF(Behörde!W228&gt;0,Behörde!W228,Behörde!F228)</f>
        <v>**</v>
      </c>
      <c r="G228" s="69" t="str">
        <f>IF(Behörde!Z228&gt;0,Behörde!Z228,Behörde!G228)</f>
        <v>**</v>
      </c>
      <c r="H228" s="131"/>
      <c r="I228" s="124"/>
      <c r="J228" s="118">
        <f>'SlNr für Antrag §24a'!AM224</f>
        <v>0</v>
      </c>
      <c r="K228" s="121"/>
      <c r="L228" s="158" t="str">
        <f>'SlNr für Antrag §24a'!AV224</f>
        <v>-</v>
      </c>
      <c r="M228" s="145" t="str">
        <f>IF(OR(Behörde!W228&gt;0,Behörde!Z228&gt;0),"Begründung in Bescheid eintragen!","")</f>
        <v/>
      </c>
      <c r="N228" s="151" t="str">
        <f>'SlNr für Antrag §24a'!AP224</f>
        <v/>
      </c>
    </row>
    <row r="229" spans="1:14" x14ac:dyDescent="0.25">
      <c r="A229" s="70">
        <f>'SlNr für Antrag §24a'!B225</f>
        <v>19903</v>
      </c>
      <c r="B229" s="70" t="str">
        <f>'SlNr für Antrag §24a'!C225</f>
        <v/>
      </c>
      <c r="C229" s="70" t="str">
        <f>IF('SlNr für Antrag §24a'!D225&lt;&gt;"",'SlNr für Antrag §24a'!D225,"")</f>
        <v/>
      </c>
      <c r="D229" s="70" t="str">
        <f>'SlNr für Antrag §24a'!H225</f>
        <v>Gelatineabfälle</v>
      </c>
      <c r="E229" s="70" t="str">
        <f>'SlNr für Antrag §24a'!I225</f>
        <v xml:space="preserve"> </v>
      </c>
      <c r="F229" s="69" t="str">
        <f>IF(Behörde!W229&gt;0,Behörde!W229,Behörde!F229)</f>
        <v>--</v>
      </c>
      <c r="G229" s="69" t="str">
        <f>IF(Behörde!Z229&gt;0,Behörde!Z229,Behörde!G229)</f>
        <v>**</v>
      </c>
      <c r="H229" s="131"/>
      <c r="I229" s="124"/>
      <c r="J229" s="118">
        <f>'SlNr für Antrag §24a'!AM225</f>
        <v>0</v>
      </c>
      <c r="K229" s="121"/>
      <c r="L229" s="158" t="str">
        <f>'SlNr für Antrag §24a'!AV225</f>
        <v>-</v>
      </c>
      <c r="M229" s="145" t="str">
        <f>IF(OR(Behörde!W229&gt;0,Behörde!Z229&gt;0),"Begründung in Bescheid eintragen!","")</f>
        <v/>
      </c>
      <c r="N229" s="151" t="str">
        <f>'SlNr für Antrag §24a'!AP225</f>
        <v>X</v>
      </c>
    </row>
    <row r="230" spans="1:14" x14ac:dyDescent="0.25">
      <c r="A230" s="70">
        <f>'SlNr für Antrag §24a'!B226</f>
        <v>19903</v>
      </c>
      <c r="B230" s="70" t="str">
        <f>'SlNr für Antrag §24a'!C226</f>
        <v>77</v>
      </c>
      <c r="C230" s="70" t="str">
        <f>IF('SlNr für Antrag §24a'!D226&lt;&gt;"",'SlNr für Antrag §24a'!D226,"")</f>
        <v>g</v>
      </c>
      <c r="D230" s="70" t="str">
        <f>'SlNr für Antrag §24a'!H226</f>
        <v>Gelatineabfälle</v>
      </c>
      <c r="E230" s="70" t="str">
        <f>'SlNr für Antrag §24a'!I226</f>
        <v>gefährlich kontaminiert</v>
      </c>
      <c r="F230" s="69" t="str">
        <f>IF(Behörde!W230&gt;0,Behörde!W230,Behörde!F230)</f>
        <v>**</v>
      </c>
      <c r="G230" s="69" t="str">
        <f>IF(Behörde!Z230&gt;0,Behörde!Z230,Behörde!G230)</f>
        <v>**</v>
      </c>
      <c r="H230" s="131"/>
      <c r="I230" s="124"/>
      <c r="J230" s="118">
        <f>'SlNr für Antrag §24a'!AM226</f>
        <v>0</v>
      </c>
      <c r="K230" s="121"/>
      <c r="L230" s="158" t="str">
        <f>'SlNr für Antrag §24a'!AV226</f>
        <v>-</v>
      </c>
      <c r="M230" s="145" t="str">
        <f>IF(OR(Behörde!W230&gt;0,Behörde!Z230&gt;0),"Begründung in Bescheid eintragen!","")</f>
        <v/>
      </c>
      <c r="N230" s="151" t="str">
        <f>'SlNr für Antrag §24a'!AP226</f>
        <v/>
      </c>
    </row>
    <row r="231" spans="1:14" ht="22.8" x14ac:dyDescent="0.25">
      <c r="A231" s="70">
        <f>'SlNr für Antrag §24a'!B227</f>
        <v>19904</v>
      </c>
      <c r="B231" s="70" t="str">
        <f>'SlNr für Antrag §24a'!C227</f>
        <v/>
      </c>
      <c r="C231" s="70" t="str">
        <f>IF('SlNr für Antrag §24a'!D227&lt;&gt;"",'SlNr für Antrag §24a'!D227,"")</f>
        <v/>
      </c>
      <c r="D231" s="70" t="str">
        <f>'SlNr für Antrag §24a'!H227</f>
        <v>Rückstände aus der Kartoffelstärkeproduktion</v>
      </c>
      <c r="E231" s="70" t="str">
        <f>'SlNr für Antrag §24a'!I227</f>
        <v xml:space="preserve"> </v>
      </c>
      <c r="F231" s="69" t="str">
        <f>IF(Behörde!W231&gt;0,Behörde!W231,Behörde!F231)</f>
        <v>--</v>
      </c>
      <c r="G231" s="69" t="str">
        <f>IF(Behörde!Z231&gt;0,Behörde!Z231,Behörde!G231)</f>
        <v>**</v>
      </c>
      <c r="H231" s="131"/>
      <c r="I231" s="124"/>
      <c r="J231" s="118">
        <f>'SlNr für Antrag §24a'!AM227</f>
        <v>0</v>
      </c>
      <c r="K231" s="121"/>
      <c r="L231" s="158" t="str">
        <f>'SlNr für Antrag §24a'!AV227</f>
        <v>-</v>
      </c>
      <c r="M231" s="145" t="str">
        <f>IF(OR(Behörde!W231&gt;0,Behörde!Z231&gt;0),"Begründung in Bescheid eintragen!","")</f>
        <v/>
      </c>
      <c r="N231" s="151" t="str">
        <f>'SlNr für Antrag §24a'!AP227</f>
        <v>X</v>
      </c>
    </row>
    <row r="232" spans="1:14" ht="22.8" x14ac:dyDescent="0.25">
      <c r="A232" s="70">
        <f>'SlNr für Antrag §24a'!B228</f>
        <v>19904</v>
      </c>
      <c r="B232" s="70" t="str">
        <f>'SlNr für Antrag §24a'!C228</f>
        <v>77</v>
      </c>
      <c r="C232" s="70" t="str">
        <f>IF('SlNr für Antrag §24a'!D228&lt;&gt;"",'SlNr für Antrag §24a'!D228,"")</f>
        <v>g</v>
      </c>
      <c r="D232" s="70" t="str">
        <f>'SlNr für Antrag §24a'!H228</f>
        <v>Rückstände aus der Kartoffelstärkeproduktion</v>
      </c>
      <c r="E232" s="70" t="str">
        <f>'SlNr für Antrag §24a'!I228</f>
        <v>gefährlich kontaminiert</v>
      </c>
      <c r="F232" s="69" t="str">
        <f>IF(Behörde!W232&gt;0,Behörde!W232,Behörde!F232)</f>
        <v>**</v>
      </c>
      <c r="G232" s="69" t="str">
        <f>IF(Behörde!Z232&gt;0,Behörde!Z232,Behörde!G232)</f>
        <v>**</v>
      </c>
      <c r="H232" s="131"/>
      <c r="I232" s="124"/>
      <c r="J232" s="118">
        <f>'SlNr für Antrag §24a'!AM228</f>
        <v>0</v>
      </c>
      <c r="K232" s="121"/>
      <c r="L232" s="158" t="str">
        <f>'SlNr für Antrag §24a'!AV228</f>
        <v>-</v>
      </c>
      <c r="M232" s="145" t="str">
        <f>IF(OR(Behörde!W232&gt;0,Behörde!Z232&gt;0),"Begründung in Bescheid eintragen!","")</f>
        <v/>
      </c>
      <c r="N232" s="151" t="str">
        <f>'SlNr für Antrag §24a'!AP228</f>
        <v/>
      </c>
    </row>
    <row r="233" spans="1:14" ht="22.8" x14ac:dyDescent="0.25">
      <c r="A233" s="70">
        <f>'SlNr für Antrag §24a'!B229</f>
        <v>19905</v>
      </c>
      <c r="B233" s="70" t="str">
        <f>'SlNr für Antrag §24a'!C229</f>
        <v/>
      </c>
      <c r="C233" s="70" t="str">
        <f>IF('SlNr für Antrag §24a'!D229&lt;&gt;"",'SlNr für Antrag §24a'!D229,"")</f>
        <v/>
      </c>
      <c r="D233" s="70" t="str">
        <f>'SlNr für Antrag §24a'!H229</f>
        <v>Rückstände aus der Maisstärkeproduktion</v>
      </c>
      <c r="E233" s="70" t="str">
        <f>'SlNr für Antrag §24a'!I229</f>
        <v xml:space="preserve"> </v>
      </c>
      <c r="F233" s="69" t="str">
        <f>IF(Behörde!W233&gt;0,Behörde!W233,Behörde!F233)</f>
        <v>--</v>
      </c>
      <c r="G233" s="69" t="str">
        <f>IF(Behörde!Z233&gt;0,Behörde!Z233,Behörde!G233)</f>
        <v>**</v>
      </c>
      <c r="H233" s="131"/>
      <c r="I233" s="124"/>
      <c r="J233" s="118">
        <f>'SlNr für Antrag §24a'!AM229</f>
        <v>0</v>
      </c>
      <c r="K233" s="121"/>
      <c r="L233" s="158" t="str">
        <f>'SlNr für Antrag §24a'!AV229</f>
        <v>-</v>
      </c>
      <c r="M233" s="145" t="str">
        <f>IF(OR(Behörde!W233&gt;0,Behörde!Z233&gt;0),"Begründung in Bescheid eintragen!","")</f>
        <v/>
      </c>
      <c r="N233" s="151" t="str">
        <f>'SlNr für Antrag §24a'!AP229</f>
        <v>X</v>
      </c>
    </row>
    <row r="234" spans="1:14" ht="22.8" x14ac:dyDescent="0.25">
      <c r="A234" s="70">
        <f>'SlNr für Antrag §24a'!B230</f>
        <v>19905</v>
      </c>
      <c r="B234" s="70" t="str">
        <f>'SlNr für Antrag §24a'!C230</f>
        <v>77</v>
      </c>
      <c r="C234" s="70" t="str">
        <f>IF('SlNr für Antrag §24a'!D230&lt;&gt;"",'SlNr für Antrag §24a'!D230,"")</f>
        <v>g</v>
      </c>
      <c r="D234" s="70" t="str">
        <f>'SlNr für Antrag §24a'!H230</f>
        <v>Rückstände aus der Maisstärkeproduktion</v>
      </c>
      <c r="E234" s="70" t="str">
        <f>'SlNr für Antrag §24a'!I230</f>
        <v>gefährlich kontaminiert</v>
      </c>
      <c r="F234" s="69" t="str">
        <f>IF(Behörde!W234&gt;0,Behörde!W234,Behörde!F234)</f>
        <v>**</v>
      </c>
      <c r="G234" s="69" t="str">
        <f>IF(Behörde!Z234&gt;0,Behörde!Z234,Behörde!G234)</f>
        <v>**</v>
      </c>
      <c r="H234" s="131"/>
      <c r="I234" s="124"/>
      <c r="J234" s="118">
        <f>'SlNr für Antrag §24a'!AM230</f>
        <v>0</v>
      </c>
      <c r="K234" s="121"/>
      <c r="L234" s="158" t="str">
        <f>'SlNr für Antrag §24a'!AV230</f>
        <v>-</v>
      </c>
      <c r="M234" s="145" t="str">
        <f>IF(OR(Behörde!W234&gt;0,Behörde!Z234&gt;0),"Begründung in Bescheid eintragen!","")</f>
        <v/>
      </c>
      <c r="N234" s="151" t="str">
        <f>'SlNr für Antrag §24a'!AP230</f>
        <v/>
      </c>
    </row>
    <row r="235" spans="1:14" ht="22.8" x14ac:dyDescent="0.25">
      <c r="A235" s="70">
        <f>'SlNr für Antrag §24a'!B231</f>
        <v>19906</v>
      </c>
      <c r="B235" s="70" t="str">
        <f>'SlNr für Antrag §24a'!C231</f>
        <v/>
      </c>
      <c r="C235" s="70" t="str">
        <f>IF('SlNr für Antrag §24a'!D231&lt;&gt;"",'SlNr für Antrag §24a'!D231,"")</f>
        <v/>
      </c>
      <c r="D235" s="70" t="str">
        <f>'SlNr für Antrag §24a'!H231</f>
        <v>Rückstände aus der Reisstärkeproduktion</v>
      </c>
      <c r="E235" s="70" t="str">
        <f>'SlNr für Antrag §24a'!I231</f>
        <v xml:space="preserve"> </v>
      </c>
      <c r="F235" s="69" t="str">
        <f>IF(Behörde!W235&gt;0,Behörde!W235,Behörde!F235)</f>
        <v>--</v>
      </c>
      <c r="G235" s="69" t="str">
        <f>IF(Behörde!Z235&gt;0,Behörde!Z235,Behörde!G235)</f>
        <v>**</v>
      </c>
      <c r="H235" s="131"/>
      <c r="I235" s="124"/>
      <c r="J235" s="118">
        <f>'SlNr für Antrag §24a'!AM231</f>
        <v>0</v>
      </c>
      <c r="K235" s="121"/>
      <c r="L235" s="158" t="str">
        <f>'SlNr für Antrag §24a'!AV231</f>
        <v>-</v>
      </c>
      <c r="M235" s="145" t="str">
        <f>IF(OR(Behörde!W235&gt;0,Behörde!Z235&gt;0),"Begründung in Bescheid eintragen!","")</f>
        <v/>
      </c>
      <c r="N235" s="151" t="str">
        <f>'SlNr für Antrag §24a'!AP231</f>
        <v>X</v>
      </c>
    </row>
    <row r="236" spans="1:14" ht="22.8" x14ac:dyDescent="0.25">
      <c r="A236" s="70">
        <f>'SlNr für Antrag §24a'!B232</f>
        <v>19906</v>
      </c>
      <c r="B236" s="70" t="str">
        <f>'SlNr für Antrag §24a'!C232</f>
        <v>77</v>
      </c>
      <c r="C236" s="70" t="str">
        <f>IF('SlNr für Antrag §24a'!D232&lt;&gt;"",'SlNr für Antrag §24a'!D232,"")</f>
        <v>g</v>
      </c>
      <c r="D236" s="70" t="str">
        <f>'SlNr für Antrag §24a'!H232</f>
        <v>Rückstände aus der Reisstärkeproduktion</v>
      </c>
      <c r="E236" s="70" t="str">
        <f>'SlNr für Antrag §24a'!I232</f>
        <v>gefährlich kontaminiert</v>
      </c>
      <c r="F236" s="69" t="str">
        <f>IF(Behörde!W236&gt;0,Behörde!W236,Behörde!F236)</f>
        <v>**</v>
      </c>
      <c r="G236" s="69" t="str">
        <f>IF(Behörde!Z236&gt;0,Behörde!Z236,Behörde!G236)</f>
        <v>**</v>
      </c>
      <c r="H236" s="131"/>
      <c r="I236" s="124"/>
      <c r="J236" s="118">
        <f>'SlNr für Antrag §24a'!AM232</f>
        <v>0</v>
      </c>
      <c r="K236" s="121"/>
      <c r="L236" s="158" t="str">
        <f>'SlNr für Antrag §24a'!AV232</f>
        <v>-</v>
      </c>
      <c r="M236" s="145" t="str">
        <f>IF(OR(Behörde!W236&gt;0,Behörde!Z236&gt;0),"Begründung in Bescheid eintragen!","")</f>
        <v/>
      </c>
      <c r="N236" s="151" t="str">
        <f>'SlNr für Antrag §24a'!AP232</f>
        <v/>
      </c>
    </row>
    <row r="237" spans="1:14" x14ac:dyDescent="0.25">
      <c r="A237" s="70">
        <f>'SlNr für Antrag §24a'!B233</f>
        <v>19908</v>
      </c>
      <c r="B237" s="70" t="str">
        <f>'SlNr für Antrag §24a'!C233</f>
        <v/>
      </c>
      <c r="C237" s="70" t="str">
        <f>IF('SlNr für Antrag §24a'!D233&lt;&gt;"",'SlNr für Antrag §24a'!D233,"")</f>
        <v>g</v>
      </c>
      <c r="D237" s="70" t="str">
        <f>'SlNr für Antrag §24a'!H233</f>
        <v>Seifenunterlauge</v>
      </c>
      <c r="E237" s="70" t="str">
        <f>'SlNr für Antrag §24a'!I233</f>
        <v xml:space="preserve"> </v>
      </c>
      <c r="F237" s="69" t="str">
        <f>IF(Behörde!W237&gt;0,Behörde!W237,Behörde!F237)</f>
        <v>**</v>
      </c>
      <c r="G237" s="69" t="str">
        <f>IF(Behörde!Z237&gt;0,Behörde!Z237,Behörde!G237)</f>
        <v>**</v>
      </c>
      <c r="H237" s="131"/>
      <c r="I237" s="124"/>
      <c r="J237" s="118">
        <f>'SlNr für Antrag §24a'!AM233</f>
        <v>0</v>
      </c>
      <c r="K237" s="121"/>
      <c r="L237" s="158" t="str">
        <f>'SlNr für Antrag §24a'!AV233</f>
        <v>-</v>
      </c>
      <c r="M237" s="145" t="str">
        <f>IF(OR(Behörde!W237&gt;0,Behörde!Z237&gt;0),"Begründung in Bescheid eintragen!","")</f>
        <v/>
      </c>
      <c r="N237" s="151" t="str">
        <f>'SlNr für Antrag §24a'!AP233</f>
        <v/>
      </c>
    </row>
    <row r="238" spans="1:14" x14ac:dyDescent="0.25">
      <c r="A238" s="70">
        <f>'SlNr für Antrag §24a'!B234</f>
        <v>19908</v>
      </c>
      <c r="B238" s="70" t="str">
        <f>'SlNr für Antrag §24a'!C234</f>
        <v>88</v>
      </c>
      <c r="C238" s="70" t="str">
        <f>IF('SlNr für Antrag §24a'!D234&lt;&gt;"",'SlNr für Antrag §24a'!D234,"")</f>
        <v/>
      </c>
      <c r="D238" s="70" t="str">
        <f>'SlNr für Antrag §24a'!H234</f>
        <v>Seifenunterlauge</v>
      </c>
      <c r="E238" s="70" t="str">
        <f>'SlNr für Antrag §24a'!I234</f>
        <v>ausgestuft</v>
      </c>
      <c r="F238" s="69" t="str">
        <f>IF(Behörde!W238&gt;0,Behörde!W238,Behörde!F238)</f>
        <v>**</v>
      </c>
      <c r="G238" s="69" t="str">
        <f>IF(Behörde!Z238&gt;0,Behörde!Z238,Behörde!G238)</f>
        <v>**</v>
      </c>
      <c r="H238" s="131"/>
      <c r="I238" s="124"/>
      <c r="J238" s="118">
        <f>'SlNr für Antrag §24a'!AM234</f>
        <v>0</v>
      </c>
      <c r="K238" s="121"/>
      <c r="L238" s="158" t="str">
        <f>'SlNr für Antrag §24a'!AV234</f>
        <v>-</v>
      </c>
      <c r="M238" s="145" t="str">
        <f>IF(OR(Behörde!W238&gt;0,Behörde!Z238&gt;0),"Begründung in Bescheid eintragen!","")</f>
        <v/>
      </c>
      <c r="N238" s="151" t="str">
        <f>'SlNr für Antrag §24a'!AP234</f>
        <v/>
      </c>
    </row>
    <row r="239" spans="1:14" ht="22.8" x14ac:dyDescent="0.25">
      <c r="A239" s="70">
        <f>'SlNr für Antrag §24a'!B235</f>
        <v>19909</v>
      </c>
      <c r="B239" s="70" t="str">
        <f>'SlNr für Antrag §24a'!C235</f>
        <v/>
      </c>
      <c r="C239" s="70" t="str">
        <f>IF('SlNr für Antrag §24a'!D235&lt;&gt;"",'SlNr für Antrag §24a'!D235,"")</f>
        <v/>
      </c>
      <c r="D239" s="70" t="str">
        <f>'SlNr für Antrag §24a'!H235</f>
        <v>Sudkesselrückstände (Seifenherstellung)</v>
      </c>
      <c r="E239" s="70" t="str">
        <f>'SlNr für Antrag §24a'!I235</f>
        <v xml:space="preserve"> </v>
      </c>
      <c r="F239" s="69" t="str">
        <f>IF(Behörde!W239&gt;0,Behörde!W239,Behörde!F239)</f>
        <v>--</v>
      </c>
      <c r="G239" s="69" t="str">
        <f>IF(Behörde!Z239&gt;0,Behörde!Z239,Behörde!G239)</f>
        <v>**</v>
      </c>
      <c r="H239" s="131"/>
      <c r="I239" s="124"/>
      <c r="J239" s="118">
        <f>'SlNr für Antrag §24a'!AM235</f>
        <v>0</v>
      </c>
      <c r="K239" s="121"/>
      <c r="L239" s="158" t="str">
        <f>'SlNr für Antrag §24a'!AV235</f>
        <v>-</v>
      </c>
      <c r="M239" s="145" t="str">
        <f>IF(OR(Behörde!W239&gt;0,Behörde!Z239&gt;0),"Begründung in Bescheid eintragen!","")</f>
        <v/>
      </c>
      <c r="N239" s="151" t="str">
        <f>'SlNr für Antrag §24a'!AP235</f>
        <v>X</v>
      </c>
    </row>
    <row r="240" spans="1:14" ht="22.8" x14ac:dyDescent="0.25">
      <c r="A240" s="70">
        <f>'SlNr für Antrag §24a'!B236</f>
        <v>19909</v>
      </c>
      <c r="B240" s="70" t="str">
        <f>'SlNr für Antrag §24a'!C236</f>
        <v>77</v>
      </c>
      <c r="C240" s="70" t="str">
        <f>IF('SlNr für Antrag §24a'!D236&lt;&gt;"",'SlNr für Antrag §24a'!D236,"")</f>
        <v>g</v>
      </c>
      <c r="D240" s="70" t="str">
        <f>'SlNr für Antrag §24a'!H236</f>
        <v>Sudkesselrückstände (Seifenherstellung)</v>
      </c>
      <c r="E240" s="70" t="str">
        <f>'SlNr für Antrag §24a'!I236</f>
        <v>gefährlich kontaminiert</v>
      </c>
      <c r="F240" s="69" t="str">
        <f>IF(Behörde!W240&gt;0,Behörde!W240,Behörde!F240)</f>
        <v>**</v>
      </c>
      <c r="G240" s="69" t="str">
        <f>IF(Behörde!Z240&gt;0,Behörde!Z240,Behörde!G240)</f>
        <v>**</v>
      </c>
      <c r="H240" s="131"/>
      <c r="I240" s="124"/>
      <c r="J240" s="118">
        <f>'SlNr für Antrag §24a'!AM236</f>
        <v>0</v>
      </c>
      <c r="K240" s="121"/>
      <c r="L240" s="158" t="str">
        <f>'SlNr für Antrag §24a'!AV236</f>
        <v>-</v>
      </c>
      <c r="M240" s="145" t="str">
        <f>IF(OR(Behörde!W240&gt;0,Behörde!Z240&gt;0),"Begründung in Bescheid eintragen!","")</f>
        <v/>
      </c>
      <c r="N240" s="151" t="str">
        <f>'SlNr für Antrag §24a'!AP236</f>
        <v/>
      </c>
    </row>
    <row r="241" spans="1:14" x14ac:dyDescent="0.25">
      <c r="A241" s="70">
        <f>'SlNr für Antrag §24a'!B237</f>
        <v>19910</v>
      </c>
      <c r="B241" s="70" t="str">
        <f>'SlNr für Antrag §24a'!C237</f>
        <v/>
      </c>
      <c r="C241" s="70" t="str">
        <f>IF('SlNr für Antrag §24a'!D237&lt;&gt;"",'SlNr für Antrag §24a'!D237,"")</f>
        <v/>
      </c>
      <c r="D241" s="70" t="str">
        <f>'SlNr für Antrag §24a'!H237</f>
        <v>Schlamm aus Seifensiedereien</v>
      </c>
      <c r="E241" s="70" t="str">
        <f>'SlNr für Antrag §24a'!I237</f>
        <v xml:space="preserve"> </v>
      </c>
      <c r="F241" s="69" t="str">
        <f>IF(Behörde!W241&gt;0,Behörde!W241,Behörde!F241)</f>
        <v>--</v>
      </c>
      <c r="G241" s="69" t="str">
        <f>IF(Behörde!Z241&gt;0,Behörde!Z241,Behörde!G241)</f>
        <v>**</v>
      </c>
      <c r="H241" s="131"/>
      <c r="I241" s="124"/>
      <c r="J241" s="118">
        <f>'SlNr für Antrag §24a'!AM237</f>
        <v>0</v>
      </c>
      <c r="K241" s="121"/>
      <c r="L241" s="158" t="str">
        <f>'SlNr für Antrag §24a'!AV237</f>
        <v>-</v>
      </c>
      <c r="M241" s="145" t="str">
        <f>IF(OR(Behörde!W241&gt;0,Behörde!Z241&gt;0),"Begründung in Bescheid eintragen!","")</f>
        <v/>
      </c>
      <c r="N241" s="151" t="str">
        <f>'SlNr für Antrag §24a'!AP237</f>
        <v>X</v>
      </c>
    </row>
    <row r="242" spans="1:14" x14ac:dyDescent="0.25">
      <c r="A242" s="70">
        <f>'SlNr für Antrag §24a'!B238</f>
        <v>19910</v>
      </c>
      <c r="B242" s="70" t="str">
        <f>'SlNr für Antrag §24a'!C238</f>
        <v>77</v>
      </c>
      <c r="C242" s="70" t="str">
        <f>IF('SlNr für Antrag §24a'!D238&lt;&gt;"",'SlNr für Antrag §24a'!D238,"")</f>
        <v>g</v>
      </c>
      <c r="D242" s="70" t="str">
        <f>'SlNr für Antrag §24a'!H238</f>
        <v>Schlamm aus Seifensiedereien</v>
      </c>
      <c r="E242" s="70" t="str">
        <f>'SlNr für Antrag §24a'!I238</f>
        <v>gefährlich kontaminiert</v>
      </c>
      <c r="F242" s="69" t="str">
        <f>IF(Behörde!W242&gt;0,Behörde!W242,Behörde!F242)</f>
        <v>**</v>
      </c>
      <c r="G242" s="69" t="str">
        <f>IF(Behörde!Z242&gt;0,Behörde!Z242,Behörde!G242)</f>
        <v>**</v>
      </c>
      <c r="H242" s="131"/>
      <c r="I242" s="124"/>
      <c r="J242" s="118">
        <f>'SlNr für Antrag §24a'!AM238</f>
        <v>0</v>
      </c>
      <c r="K242" s="121"/>
      <c r="L242" s="158" t="str">
        <f>'SlNr für Antrag §24a'!AV238</f>
        <v>-</v>
      </c>
      <c r="M242" s="145" t="str">
        <f>IF(OR(Behörde!W242&gt;0,Behörde!Z242&gt;0),"Begründung in Bescheid eintragen!","")</f>
        <v/>
      </c>
      <c r="N242" s="151" t="str">
        <f>'SlNr für Antrag §24a'!AP238</f>
        <v/>
      </c>
    </row>
    <row r="243" spans="1:14" x14ac:dyDescent="0.25">
      <c r="A243" s="70">
        <f>'SlNr für Antrag §24a'!B239</f>
        <v>19911</v>
      </c>
      <c r="B243" s="70" t="str">
        <f>'SlNr für Antrag §24a'!C239</f>
        <v/>
      </c>
      <c r="C243" s="70" t="str">
        <f>IF('SlNr für Antrag §24a'!D239&lt;&gt;"",'SlNr für Antrag §24a'!D239,"")</f>
        <v/>
      </c>
      <c r="D243" s="70" t="str">
        <f>'SlNr für Antrag §24a'!H239</f>
        <v>Darmabfälle aus der Verarbeitung</v>
      </c>
      <c r="E243" s="70" t="str">
        <f>'SlNr für Antrag §24a'!I239</f>
        <v xml:space="preserve"> </v>
      </c>
      <c r="F243" s="69" t="str">
        <f>IF(Behörde!W243&gt;0,Behörde!W243,Behörde!F243)</f>
        <v>**</v>
      </c>
      <c r="G243" s="69" t="str">
        <f>IF(Behörde!Z243&gt;0,Behörde!Z243,Behörde!G243)</f>
        <v>**</v>
      </c>
      <c r="H243" s="131"/>
      <c r="I243" s="124"/>
      <c r="J243" s="118">
        <f>'SlNr für Antrag §24a'!AM239</f>
        <v>0</v>
      </c>
      <c r="K243" s="121"/>
      <c r="L243" s="158" t="str">
        <f>'SlNr für Antrag §24a'!AV239</f>
        <v>-</v>
      </c>
      <c r="M243" s="145" t="str">
        <f>IF(OR(Behörde!W243&gt;0,Behörde!Z243&gt;0),"Begründung in Bescheid eintragen!","")</f>
        <v/>
      </c>
      <c r="N243" s="151" t="str">
        <f>'SlNr für Antrag §24a'!AP239</f>
        <v/>
      </c>
    </row>
    <row r="244" spans="1:14" x14ac:dyDescent="0.25">
      <c r="A244" s="70">
        <f>'SlNr für Antrag §24a'!B240</f>
        <v>19911</v>
      </c>
      <c r="B244" s="70" t="str">
        <f>'SlNr für Antrag §24a'!C240</f>
        <v>77</v>
      </c>
      <c r="C244" s="70" t="str">
        <f>IF('SlNr für Antrag §24a'!D240&lt;&gt;"",'SlNr für Antrag §24a'!D240,"")</f>
        <v>g</v>
      </c>
      <c r="D244" s="70" t="str">
        <f>'SlNr für Antrag §24a'!H240</f>
        <v>Darmabfälle aus der Verarbeitung</v>
      </c>
      <c r="E244" s="70" t="str">
        <f>'SlNr für Antrag §24a'!I240</f>
        <v>gefährlich kontaminiert</v>
      </c>
      <c r="F244" s="69" t="str">
        <f>IF(Behörde!W244&gt;0,Behörde!W244,Behörde!F244)</f>
        <v>**</v>
      </c>
      <c r="G244" s="69" t="str">
        <f>IF(Behörde!Z244&gt;0,Behörde!Z244,Behörde!G244)</f>
        <v>**</v>
      </c>
      <c r="H244" s="131"/>
      <c r="I244" s="124"/>
      <c r="J244" s="118">
        <f>'SlNr für Antrag §24a'!AM240</f>
        <v>0</v>
      </c>
      <c r="K244" s="121"/>
      <c r="L244" s="158" t="str">
        <f>'SlNr für Antrag §24a'!AV240</f>
        <v>-</v>
      </c>
      <c r="M244" s="145" t="str">
        <f>IF(OR(Behörde!W244&gt;0,Behörde!Z244&gt;0),"Begründung in Bescheid eintragen!","")</f>
        <v/>
      </c>
      <c r="N244" s="151" t="str">
        <f>'SlNr für Antrag §24a'!AP240</f>
        <v/>
      </c>
    </row>
    <row r="245" spans="1:14" ht="22.8" x14ac:dyDescent="0.25">
      <c r="A245" s="70">
        <f>'SlNr für Antrag §24a'!B241</f>
        <v>31103</v>
      </c>
      <c r="B245" s="70" t="str">
        <f>'SlNr für Antrag §24a'!C241</f>
        <v/>
      </c>
      <c r="C245" s="70" t="str">
        <f>IF('SlNr für Antrag §24a'!D241&lt;&gt;"",'SlNr für Antrag §24a'!D241,"")</f>
        <v/>
      </c>
      <c r="D245" s="70" t="str">
        <f>'SlNr für Antrag §24a'!H241</f>
        <v>Ofenausbruch aus metallurgischen Prozessen</v>
      </c>
      <c r="E245" s="70" t="str">
        <f>'SlNr für Antrag §24a'!I241</f>
        <v xml:space="preserve"> </v>
      </c>
      <c r="F245" s="69" t="str">
        <f>IF(Behörde!W245&gt;0,Behörde!W245,Behörde!F245)</f>
        <v>--</v>
      </c>
      <c r="G245" s="69" t="str">
        <f>IF(Behörde!Z245&gt;0,Behörde!Z245,Behörde!G245)</f>
        <v>**</v>
      </c>
      <c r="H245" s="131"/>
      <c r="I245" s="124"/>
      <c r="J245" s="118">
        <f>'SlNr für Antrag §24a'!AM241</f>
        <v>0</v>
      </c>
      <c r="K245" s="121"/>
      <c r="L245" s="158" t="str">
        <f>'SlNr für Antrag §24a'!AV241</f>
        <v>-</v>
      </c>
      <c r="M245" s="145" t="str">
        <f>IF(OR(Behörde!W245&gt;0,Behörde!Z245&gt;0),"Begründung in Bescheid eintragen!","")</f>
        <v/>
      </c>
      <c r="N245" s="151" t="str">
        <f>'SlNr für Antrag §24a'!AP241</f>
        <v>X</v>
      </c>
    </row>
    <row r="246" spans="1:14" ht="22.8" x14ac:dyDescent="0.25">
      <c r="A246" s="70">
        <f>'SlNr für Antrag §24a'!B242</f>
        <v>31103</v>
      </c>
      <c r="B246" s="70" t="str">
        <f>'SlNr für Antrag §24a'!C242</f>
        <v>91</v>
      </c>
      <c r="C246" s="70" t="str">
        <f>IF('SlNr für Antrag §24a'!D242&lt;&gt;"",'SlNr für Antrag §24a'!D242,"")</f>
        <v/>
      </c>
      <c r="D246" s="70" t="str">
        <f>'SlNr für Antrag §24a'!H242</f>
        <v>Ofenausbruch aus metallurgischen Prozessen</v>
      </c>
      <c r="E246" s="70" t="str">
        <f>'SlNr für Antrag §24a'!I242</f>
        <v>verfestigt, immobilisiert oder stabilisiert</v>
      </c>
      <c r="F246" s="69" t="str">
        <f>IF(Behörde!W246&gt;0,Behörde!W246,Behörde!F246)</f>
        <v>**</v>
      </c>
      <c r="G246" s="69" t="str">
        <f>IF(Behörde!Z246&gt;0,Behörde!Z246,Behörde!G246)</f>
        <v>**</v>
      </c>
      <c r="H246" s="131"/>
      <c r="I246" s="124"/>
      <c r="J246" s="118">
        <f>'SlNr für Antrag §24a'!AM242</f>
        <v>0</v>
      </c>
      <c r="K246" s="121"/>
      <c r="L246" s="158" t="str">
        <f>'SlNr für Antrag §24a'!AV242</f>
        <v>-</v>
      </c>
      <c r="M246" s="145" t="str">
        <f>IF(OR(Behörde!W246&gt;0,Behörde!Z246&gt;0),"Begründung in Bescheid eintragen!","")</f>
        <v/>
      </c>
      <c r="N246" s="151" t="str">
        <f>'SlNr für Antrag §24a'!AP242</f>
        <v/>
      </c>
    </row>
    <row r="247" spans="1:14" ht="22.8" x14ac:dyDescent="0.25">
      <c r="A247" s="70">
        <f>'SlNr für Antrag §24a'!B243</f>
        <v>31104</v>
      </c>
      <c r="B247" s="70" t="str">
        <f>'SlNr für Antrag §24a'!C243</f>
        <v/>
      </c>
      <c r="C247" s="70" t="str">
        <f>IF('SlNr für Antrag §24a'!D243&lt;&gt;"",'SlNr für Antrag §24a'!D243,"")</f>
        <v/>
      </c>
      <c r="D247" s="70" t="str">
        <f>'SlNr für Antrag §24a'!H243</f>
        <v>Ofenausbruch aus nichtmetallurgischen Prozessen</v>
      </c>
      <c r="E247" s="70" t="str">
        <f>'SlNr für Antrag §24a'!I243</f>
        <v xml:space="preserve"> </v>
      </c>
      <c r="F247" s="69" t="str">
        <f>IF(Behörde!W247&gt;0,Behörde!W247,Behörde!F247)</f>
        <v>--</v>
      </c>
      <c r="G247" s="69" t="str">
        <f>IF(Behörde!Z247&gt;0,Behörde!Z247,Behörde!G247)</f>
        <v>**</v>
      </c>
      <c r="H247" s="131"/>
      <c r="I247" s="124"/>
      <c r="J247" s="118">
        <f>'SlNr für Antrag §24a'!AM243</f>
        <v>0</v>
      </c>
      <c r="K247" s="121"/>
      <c r="L247" s="158" t="str">
        <f>'SlNr für Antrag §24a'!AV243</f>
        <v>-</v>
      </c>
      <c r="M247" s="145" t="str">
        <f>IF(OR(Behörde!W247&gt;0,Behörde!Z247&gt;0),"Begründung in Bescheid eintragen!","")</f>
        <v/>
      </c>
      <c r="N247" s="151" t="str">
        <f>'SlNr für Antrag §24a'!AP243</f>
        <v>X</v>
      </c>
    </row>
    <row r="248" spans="1:14" ht="22.8" x14ac:dyDescent="0.25">
      <c r="A248" s="70">
        <f>'SlNr für Antrag §24a'!B244</f>
        <v>31104</v>
      </c>
      <c r="B248" s="70" t="str">
        <f>'SlNr für Antrag §24a'!C244</f>
        <v>91</v>
      </c>
      <c r="C248" s="70" t="str">
        <f>IF('SlNr für Antrag §24a'!D244&lt;&gt;"",'SlNr für Antrag §24a'!D244,"")</f>
        <v/>
      </c>
      <c r="D248" s="70" t="str">
        <f>'SlNr für Antrag §24a'!H244</f>
        <v>Ofenausbruch aus nichtmetallurgischen Prozessen</v>
      </c>
      <c r="E248" s="70" t="str">
        <f>'SlNr für Antrag §24a'!I244</f>
        <v>verfestigt, immobilisiert oder stabilisiert</v>
      </c>
      <c r="F248" s="69" t="str">
        <f>IF(Behörde!W248&gt;0,Behörde!W248,Behörde!F248)</f>
        <v>**</v>
      </c>
      <c r="G248" s="69" t="str">
        <f>IF(Behörde!Z248&gt;0,Behörde!Z248,Behörde!G248)</f>
        <v>**</v>
      </c>
      <c r="H248" s="131"/>
      <c r="I248" s="124"/>
      <c r="J248" s="118">
        <f>'SlNr für Antrag §24a'!AM244</f>
        <v>0</v>
      </c>
      <c r="K248" s="121"/>
      <c r="L248" s="158" t="str">
        <f>'SlNr für Antrag §24a'!AV244</f>
        <v>-</v>
      </c>
      <c r="M248" s="145" t="str">
        <f>IF(OR(Behörde!W248&gt;0,Behörde!Z248&gt;0),"Begründung in Bescheid eintragen!","")</f>
        <v/>
      </c>
      <c r="N248" s="151" t="str">
        <f>'SlNr für Antrag §24a'!AP244</f>
        <v/>
      </c>
    </row>
    <row r="249" spans="1:14" ht="22.8" x14ac:dyDescent="0.25">
      <c r="A249" s="70">
        <f>'SlNr für Antrag §24a'!B245</f>
        <v>31105</v>
      </c>
      <c r="B249" s="70" t="str">
        <f>'SlNr für Antrag §24a'!C245</f>
        <v/>
      </c>
      <c r="C249" s="70" t="str">
        <f>IF('SlNr für Antrag §24a'!D245&lt;&gt;"",'SlNr für Antrag §24a'!D245,"")</f>
        <v/>
      </c>
      <c r="D249" s="70" t="str">
        <f>'SlNr für Antrag §24a'!H245</f>
        <v>Ausbruch aus Feuerungs- und Verbrennungsanlagen</v>
      </c>
      <c r="E249" s="70" t="str">
        <f>'SlNr für Antrag §24a'!I245</f>
        <v xml:space="preserve"> </v>
      </c>
      <c r="F249" s="69" t="str">
        <f>IF(Behörde!W249&gt;0,Behörde!W249,Behörde!F249)</f>
        <v>--</v>
      </c>
      <c r="G249" s="69" t="str">
        <f>IF(Behörde!Z249&gt;0,Behörde!Z249,Behörde!G249)</f>
        <v>**</v>
      </c>
      <c r="H249" s="131"/>
      <c r="I249" s="124"/>
      <c r="J249" s="118">
        <f>'SlNr für Antrag §24a'!AM245</f>
        <v>0</v>
      </c>
      <c r="K249" s="121"/>
      <c r="L249" s="158" t="str">
        <f>'SlNr für Antrag §24a'!AV245</f>
        <v>-</v>
      </c>
      <c r="M249" s="145" t="str">
        <f>IF(OR(Behörde!W249&gt;0,Behörde!Z249&gt;0),"Begründung in Bescheid eintragen!","")</f>
        <v/>
      </c>
      <c r="N249" s="151" t="str">
        <f>'SlNr für Antrag §24a'!AP245</f>
        <v>X</v>
      </c>
    </row>
    <row r="250" spans="1:14" ht="22.8" x14ac:dyDescent="0.25">
      <c r="A250" s="70">
        <f>'SlNr für Antrag §24a'!B246</f>
        <v>31105</v>
      </c>
      <c r="B250" s="70" t="str">
        <f>'SlNr für Antrag §24a'!C246</f>
        <v>91</v>
      </c>
      <c r="C250" s="70" t="str">
        <f>IF('SlNr für Antrag §24a'!D246&lt;&gt;"",'SlNr für Antrag §24a'!D246,"")</f>
        <v/>
      </c>
      <c r="D250" s="70" t="str">
        <f>'SlNr für Antrag §24a'!H246</f>
        <v>Ausbruch aus Feuerungs- und Verbrennungsanlagen</v>
      </c>
      <c r="E250" s="70" t="str">
        <f>'SlNr für Antrag §24a'!I246</f>
        <v>verfestigt, immobilisiert oder stabilisiert</v>
      </c>
      <c r="F250" s="69" t="str">
        <f>IF(Behörde!W250&gt;0,Behörde!W250,Behörde!F250)</f>
        <v>**</v>
      </c>
      <c r="G250" s="69" t="str">
        <f>IF(Behörde!Z250&gt;0,Behörde!Z250,Behörde!G250)</f>
        <v>**</v>
      </c>
      <c r="H250" s="131"/>
      <c r="I250" s="124"/>
      <c r="J250" s="118">
        <f>'SlNr für Antrag §24a'!AM246</f>
        <v>0</v>
      </c>
      <c r="K250" s="121"/>
      <c r="L250" s="158" t="str">
        <f>'SlNr für Antrag §24a'!AV246</f>
        <v>-</v>
      </c>
      <c r="M250" s="145" t="str">
        <f>IF(OR(Behörde!W250&gt;0,Behörde!Z250&gt;0),"Begründung in Bescheid eintragen!","")</f>
        <v/>
      </c>
      <c r="N250" s="151" t="str">
        <f>'SlNr für Antrag §24a'!AP246</f>
        <v/>
      </c>
    </row>
    <row r="251" spans="1:14" ht="45.6" x14ac:dyDescent="0.25">
      <c r="A251" s="70">
        <f>'SlNr für Antrag §24a'!B247</f>
        <v>31108</v>
      </c>
      <c r="B251" s="70" t="str">
        <f>'SlNr für Antrag §24a'!C247</f>
        <v/>
      </c>
      <c r="C251" s="70" t="str">
        <f>IF('SlNr für Antrag §24a'!D247&lt;&gt;"",'SlNr für Antrag §24a'!D247,"")</f>
        <v>g</v>
      </c>
      <c r="D251" s="70" t="str">
        <f>'SlNr für Antrag §24a'!H247</f>
        <v>Ofenausbruch aus metallurgischen Prozessen mit produktionsspezifisch schädlichen Beimengungen</v>
      </c>
      <c r="E251" s="70" t="str">
        <f>'SlNr für Antrag §24a'!I247</f>
        <v xml:space="preserve"> </v>
      </c>
      <c r="F251" s="69" t="str">
        <f>IF(Behörde!W251&gt;0,Behörde!W251,Behörde!F251)</f>
        <v>**</v>
      </c>
      <c r="G251" s="69" t="str">
        <f>IF(Behörde!Z251&gt;0,Behörde!Z251,Behörde!G251)</f>
        <v>**</v>
      </c>
      <c r="H251" s="131"/>
      <c r="I251" s="124"/>
      <c r="J251" s="118">
        <f>'SlNr für Antrag §24a'!AM247</f>
        <v>0</v>
      </c>
      <c r="K251" s="121"/>
      <c r="L251" s="158" t="str">
        <f>'SlNr für Antrag §24a'!AV247</f>
        <v>-</v>
      </c>
      <c r="M251" s="145" t="str">
        <f>IF(OR(Behörde!W251&gt;0,Behörde!Z251&gt;0),"Begründung in Bescheid eintragen!","")</f>
        <v/>
      </c>
      <c r="N251" s="151" t="str">
        <f>'SlNr für Antrag §24a'!AP247</f>
        <v/>
      </c>
    </row>
    <row r="252" spans="1:14" ht="45.6" x14ac:dyDescent="0.25">
      <c r="A252" s="70">
        <f>'SlNr für Antrag §24a'!B248</f>
        <v>31108</v>
      </c>
      <c r="B252" s="70" t="str">
        <f>'SlNr für Antrag §24a'!C248</f>
        <v>91</v>
      </c>
      <c r="C252" s="70" t="str">
        <f>IF('SlNr für Antrag §24a'!D248&lt;&gt;"",'SlNr für Antrag §24a'!D248,"")</f>
        <v>g</v>
      </c>
      <c r="D252" s="70" t="str">
        <f>'SlNr für Antrag §24a'!H248</f>
        <v>Ofenausbruch aus metallurgischen Prozessen mit produktionsspezifisch schädlichen Beimengungen</v>
      </c>
      <c r="E252" s="70" t="str">
        <f>'SlNr für Antrag §24a'!I248</f>
        <v>verfestigt, immobilisiert oder stabilisiert</v>
      </c>
      <c r="F252" s="69" t="str">
        <f>IF(Behörde!W252&gt;0,Behörde!W252,Behörde!F252)</f>
        <v>**</v>
      </c>
      <c r="G252" s="69" t="str">
        <f>IF(Behörde!Z252&gt;0,Behörde!Z252,Behörde!G252)</f>
        <v>**</v>
      </c>
      <c r="H252" s="131"/>
      <c r="I252" s="124"/>
      <c r="J252" s="118">
        <f>'SlNr für Antrag §24a'!AM248</f>
        <v>0</v>
      </c>
      <c r="K252" s="121"/>
      <c r="L252" s="158" t="str">
        <f>'SlNr für Antrag §24a'!AV248</f>
        <v>-</v>
      </c>
      <c r="M252" s="145" t="str">
        <f>IF(OR(Behörde!W252&gt;0,Behörde!Z252&gt;0),"Begründung in Bescheid eintragen!","")</f>
        <v/>
      </c>
      <c r="N252" s="151" t="str">
        <f>'SlNr für Antrag §24a'!AP248</f>
        <v/>
      </c>
    </row>
    <row r="253" spans="1:14" ht="45.6" x14ac:dyDescent="0.25">
      <c r="A253" s="70">
        <f>'SlNr für Antrag §24a'!B249</f>
        <v>31109</v>
      </c>
      <c r="B253" s="70" t="str">
        <f>'SlNr für Antrag §24a'!C249</f>
        <v/>
      </c>
      <c r="C253" s="70" t="str">
        <f>IF('SlNr für Antrag §24a'!D249&lt;&gt;"",'SlNr für Antrag §24a'!D249,"")</f>
        <v>g</v>
      </c>
      <c r="D253" s="70" t="str">
        <f>'SlNr für Antrag §24a'!H249</f>
        <v>Ofenausbruch aus nichtmetallurgischen Prozessen mit produktionsspezifisch schädlichen Beimengungen</v>
      </c>
      <c r="E253" s="70" t="str">
        <f>'SlNr für Antrag §24a'!I249</f>
        <v xml:space="preserve"> </v>
      </c>
      <c r="F253" s="69" t="str">
        <f>IF(Behörde!W253&gt;0,Behörde!W253,Behörde!F253)</f>
        <v>**</v>
      </c>
      <c r="G253" s="69" t="str">
        <f>IF(Behörde!Z253&gt;0,Behörde!Z253,Behörde!G253)</f>
        <v>**</v>
      </c>
      <c r="H253" s="131"/>
      <c r="I253" s="124"/>
      <c r="J253" s="118">
        <f>'SlNr für Antrag §24a'!AM249</f>
        <v>0</v>
      </c>
      <c r="K253" s="121"/>
      <c r="L253" s="158" t="str">
        <f>'SlNr für Antrag §24a'!AV249</f>
        <v>-</v>
      </c>
      <c r="M253" s="145" t="str">
        <f>IF(OR(Behörde!W253&gt;0,Behörde!Z253&gt;0),"Begründung in Bescheid eintragen!","")</f>
        <v/>
      </c>
      <c r="N253" s="151" t="str">
        <f>'SlNr für Antrag §24a'!AP249</f>
        <v/>
      </c>
    </row>
    <row r="254" spans="1:14" ht="45.6" x14ac:dyDescent="0.25">
      <c r="A254" s="70">
        <f>'SlNr für Antrag §24a'!B250</f>
        <v>31109</v>
      </c>
      <c r="B254" s="70" t="str">
        <f>'SlNr für Antrag §24a'!C250</f>
        <v>91</v>
      </c>
      <c r="C254" s="70" t="str">
        <f>IF('SlNr für Antrag §24a'!D250&lt;&gt;"",'SlNr für Antrag §24a'!D250,"")</f>
        <v>g</v>
      </c>
      <c r="D254" s="70" t="str">
        <f>'SlNr für Antrag §24a'!H250</f>
        <v>Ofenausbruch aus nichtmetallurgischen Prozessen mit produktionsspezifisch schädlichen Beimengungen</v>
      </c>
      <c r="E254" s="70" t="str">
        <f>'SlNr für Antrag §24a'!I250</f>
        <v>verfestigt, immobilisiert oder stabilisiert</v>
      </c>
      <c r="F254" s="69" t="str">
        <f>IF(Behörde!W254&gt;0,Behörde!W254,Behörde!F254)</f>
        <v>**</v>
      </c>
      <c r="G254" s="69" t="str">
        <f>IF(Behörde!Z254&gt;0,Behörde!Z254,Behörde!G254)</f>
        <v>**</v>
      </c>
      <c r="H254" s="131"/>
      <c r="I254" s="124"/>
      <c r="J254" s="118">
        <f>'SlNr für Antrag §24a'!AM250</f>
        <v>0</v>
      </c>
      <c r="K254" s="121"/>
      <c r="L254" s="158" t="str">
        <f>'SlNr für Antrag §24a'!AV250</f>
        <v>-</v>
      </c>
      <c r="M254" s="145" t="str">
        <f>IF(OR(Behörde!W254&gt;0,Behörde!Z254&gt;0),"Begründung in Bescheid eintragen!","")</f>
        <v/>
      </c>
      <c r="N254" s="151" t="str">
        <f>'SlNr für Antrag §24a'!AP250</f>
        <v/>
      </c>
    </row>
    <row r="255" spans="1:14" x14ac:dyDescent="0.25">
      <c r="A255" s="70">
        <f>'SlNr für Antrag §24a'!B251</f>
        <v>31111</v>
      </c>
      <c r="B255" s="70" t="str">
        <f>'SlNr für Antrag §24a'!C251</f>
        <v/>
      </c>
      <c r="C255" s="70" t="str">
        <f>IF('SlNr für Antrag §24a'!D251&lt;&gt;"",'SlNr für Antrag §24a'!D251,"")</f>
        <v/>
      </c>
      <c r="D255" s="70" t="str">
        <f>'SlNr für Antrag §24a'!H251</f>
        <v>Hütten- und Gießereischutt</v>
      </c>
      <c r="E255" s="70" t="str">
        <f>'SlNr für Antrag §24a'!I251</f>
        <v xml:space="preserve"> </v>
      </c>
      <c r="F255" s="69" t="str">
        <f>IF(Behörde!W255&gt;0,Behörde!W255,Behörde!F255)</f>
        <v>--</v>
      </c>
      <c r="G255" s="69" t="str">
        <f>IF(Behörde!Z255&gt;0,Behörde!Z255,Behörde!G255)</f>
        <v>**</v>
      </c>
      <c r="H255" s="131"/>
      <c r="I255" s="124"/>
      <c r="J255" s="118">
        <f>'SlNr für Antrag §24a'!AM251</f>
        <v>0</v>
      </c>
      <c r="K255" s="121"/>
      <c r="L255" s="158" t="str">
        <f>'SlNr für Antrag §24a'!AV251</f>
        <v>-</v>
      </c>
      <c r="M255" s="145" t="str">
        <f>IF(OR(Behörde!W255&gt;0,Behörde!Z255&gt;0),"Begründung in Bescheid eintragen!","")</f>
        <v/>
      </c>
      <c r="N255" s="151" t="str">
        <f>'SlNr für Antrag §24a'!AP251</f>
        <v>X</v>
      </c>
    </row>
    <row r="256" spans="1:14" x14ac:dyDescent="0.25">
      <c r="A256" s="70">
        <f>'SlNr für Antrag §24a'!B252</f>
        <v>31111</v>
      </c>
      <c r="B256" s="70" t="str">
        <f>'SlNr für Antrag §24a'!C252</f>
        <v>77</v>
      </c>
      <c r="C256" s="70" t="str">
        <f>IF('SlNr für Antrag §24a'!D252&lt;&gt;"",'SlNr für Antrag §24a'!D252,"")</f>
        <v>g</v>
      </c>
      <c r="D256" s="70" t="str">
        <f>'SlNr für Antrag §24a'!H252</f>
        <v>Hütten- und Gießereischutt</v>
      </c>
      <c r="E256" s="70" t="str">
        <f>'SlNr für Antrag §24a'!I252</f>
        <v>gefährlich kontaminiert</v>
      </c>
      <c r="F256" s="69" t="str">
        <f>IF(Behörde!W256&gt;0,Behörde!W256,Behörde!F256)</f>
        <v>**</v>
      </c>
      <c r="G256" s="69" t="str">
        <f>IF(Behörde!Z256&gt;0,Behörde!Z256,Behörde!G256)</f>
        <v>**</v>
      </c>
      <c r="H256" s="131"/>
      <c r="I256" s="124"/>
      <c r="J256" s="118">
        <f>'SlNr für Antrag §24a'!AM252</f>
        <v>0</v>
      </c>
      <c r="K256" s="121"/>
      <c r="L256" s="158" t="str">
        <f>'SlNr für Antrag §24a'!AV252</f>
        <v>-</v>
      </c>
      <c r="M256" s="145" t="str">
        <f>IF(OR(Behörde!W256&gt;0,Behörde!Z256&gt;0),"Begründung in Bescheid eintragen!","")</f>
        <v/>
      </c>
      <c r="N256" s="151" t="str">
        <f>'SlNr für Antrag §24a'!AP252</f>
        <v/>
      </c>
    </row>
    <row r="257" spans="1:14" ht="22.8" x14ac:dyDescent="0.25">
      <c r="A257" s="70">
        <f>'SlNr für Antrag §24a'!B253</f>
        <v>31111</v>
      </c>
      <c r="B257" s="70" t="str">
        <f>'SlNr für Antrag §24a'!C253</f>
        <v>91</v>
      </c>
      <c r="C257" s="70" t="str">
        <f>IF('SlNr für Antrag §24a'!D253&lt;&gt;"",'SlNr für Antrag §24a'!D253,"")</f>
        <v/>
      </c>
      <c r="D257" s="70" t="str">
        <f>'SlNr für Antrag §24a'!H253</f>
        <v>Hütten- und Gießereischutt</v>
      </c>
      <c r="E257" s="70" t="str">
        <f>'SlNr für Antrag §24a'!I253</f>
        <v>verfestigt, immobilisiert oder stabilisiert</v>
      </c>
      <c r="F257" s="69" t="str">
        <f>IF(Behörde!W257&gt;0,Behörde!W257,Behörde!F257)</f>
        <v>**</v>
      </c>
      <c r="G257" s="69" t="str">
        <f>IF(Behörde!Z257&gt;0,Behörde!Z257,Behörde!G257)</f>
        <v>**</v>
      </c>
      <c r="H257" s="131"/>
      <c r="I257" s="124"/>
      <c r="J257" s="118">
        <f>'SlNr für Antrag §24a'!AM253</f>
        <v>0</v>
      </c>
      <c r="K257" s="121"/>
      <c r="L257" s="158" t="str">
        <f>'SlNr für Antrag §24a'!AV253</f>
        <v>-</v>
      </c>
      <c r="M257" s="145" t="str">
        <f>IF(OR(Behörde!W257&gt;0,Behörde!Z257&gt;0),"Begründung in Bescheid eintragen!","")</f>
        <v/>
      </c>
      <c r="N257" s="151" t="str">
        <f>'SlNr für Antrag §24a'!AP253</f>
        <v/>
      </c>
    </row>
    <row r="258" spans="1:14" x14ac:dyDescent="0.25">
      <c r="A258" s="70">
        <f>'SlNr für Antrag §24a'!B254</f>
        <v>31202</v>
      </c>
      <c r="B258" s="70" t="str">
        <f>'SlNr für Antrag §24a'!C254</f>
        <v/>
      </c>
      <c r="C258" s="70" t="str">
        <f>IF('SlNr für Antrag §24a'!D254&lt;&gt;"",'SlNr für Antrag §24a'!D254,"")</f>
        <v/>
      </c>
      <c r="D258" s="70" t="str">
        <f>'SlNr für Antrag §24a'!H254</f>
        <v>Kupolofenschlacke</v>
      </c>
      <c r="E258" s="70" t="str">
        <f>'SlNr für Antrag §24a'!I254</f>
        <v xml:space="preserve"> </v>
      </c>
      <c r="F258" s="69" t="str">
        <f>IF(Behörde!W258&gt;0,Behörde!W258,Behörde!F258)</f>
        <v>--</v>
      </c>
      <c r="G258" s="69" t="str">
        <f>IF(Behörde!Z258&gt;0,Behörde!Z258,Behörde!G258)</f>
        <v>**</v>
      </c>
      <c r="H258" s="131"/>
      <c r="I258" s="124"/>
      <c r="J258" s="118">
        <f>'SlNr für Antrag §24a'!AM254</f>
        <v>0</v>
      </c>
      <c r="K258" s="121"/>
      <c r="L258" s="158" t="str">
        <f>'SlNr für Antrag §24a'!AV254</f>
        <v>-</v>
      </c>
      <c r="M258" s="145" t="str">
        <f>IF(OR(Behörde!W258&gt;0,Behörde!Z258&gt;0),"Begründung in Bescheid eintragen!","")</f>
        <v/>
      </c>
      <c r="N258" s="151" t="str">
        <f>'SlNr für Antrag §24a'!AP254</f>
        <v>X</v>
      </c>
    </row>
    <row r="259" spans="1:14" x14ac:dyDescent="0.25">
      <c r="A259" s="70">
        <f>'SlNr für Antrag §24a'!B255</f>
        <v>31202</v>
      </c>
      <c r="B259" s="70" t="str">
        <f>'SlNr für Antrag §24a'!C255</f>
        <v>77</v>
      </c>
      <c r="C259" s="70" t="str">
        <f>IF('SlNr für Antrag §24a'!D255&lt;&gt;"",'SlNr für Antrag §24a'!D255,"")</f>
        <v>g</v>
      </c>
      <c r="D259" s="70" t="str">
        <f>'SlNr für Antrag §24a'!H255</f>
        <v>Kupolofenschlacke</v>
      </c>
      <c r="E259" s="70" t="str">
        <f>'SlNr für Antrag §24a'!I255</f>
        <v>gefährlich kontaminiert</v>
      </c>
      <c r="F259" s="69" t="str">
        <f>IF(Behörde!W259&gt;0,Behörde!W259,Behörde!F259)</f>
        <v>**</v>
      </c>
      <c r="G259" s="69" t="str">
        <f>IF(Behörde!Z259&gt;0,Behörde!Z259,Behörde!G259)</f>
        <v>**</v>
      </c>
      <c r="H259" s="131"/>
      <c r="I259" s="124"/>
      <c r="J259" s="118">
        <f>'SlNr für Antrag §24a'!AM255</f>
        <v>0</v>
      </c>
      <c r="K259" s="121"/>
      <c r="L259" s="158" t="str">
        <f>'SlNr für Antrag §24a'!AV255</f>
        <v>-</v>
      </c>
      <c r="M259" s="145" t="str">
        <f>IF(OR(Behörde!W259&gt;0,Behörde!Z259&gt;0),"Begründung in Bescheid eintragen!","")</f>
        <v/>
      </c>
      <c r="N259" s="151" t="str">
        <f>'SlNr für Antrag §24a'!AP255</f>
        <v/>
      </c>
    </row>
    <row r="260" spans="1:14" ht="22.8" x14ac:dyDescent="0.25">
      <c r="A260" s="70">
        <f>'SlNr für Antrag §24a'!B256</f>
        <v>31202</v>
      </c>
      <c r="B260" s="70" t="str">
        <f>'SlNr für Antrag §24a'!C256</f>
        <v>91</v>
      </c>
      <c r="C260" s="70" t="str">
        <f>IF('SlNr für Antrag §24a'!D256&lt;&gt;"",'SlNr für Antrag §24a'!D256,"")</f>
        <v/>
      </c>
      <c r="D260" s="70" t="str">
        <f>'SlNr für Antrag §24a'!H256</f>
        <v>Kupolofenschlacke</v>
      </c>
      <c r="E260" s="70" t="str">
        <f>'SlNr für Antrag §24a'!I256</f>
        <v>verfestigt, immobilisiert oder stabilisiert</v>
      </c>
      <c r="F260" s="69" t="str">
        <f>IF(Behörde!W260&gt;0,Behörde!W260,Behörde!F260)</f>
        <v>**</v>
      </c>
      <c r="G260" s="69" t="str">
        <f>IF(Behörde!Z260&gt;0,Behörde!Z260,Behörde!G260)</f>
        <v>**</v>
      </c>
      <c r="H260" s="131"/>
      <c r="I260" s="124"/>
      <c r="J260" s="118">
        <f>'SlNr für Antrag §24a'!AM256</f>
        <v>0</v>
      </c>
      <c r="K260" s="121"/>
      <c r="L260" s="158" t="str">
        <f>'SlNr für Antrag §24a'!AV256</f>
        <v>-</v>
      </c>
      <c r="M260" s="145" t="str">
        <f>IF(OR(Behörde!W260&gt;0,Behörde!Z260&gt;0),"Begründung in Bescheid eintragen!","")</f>
        <v/>
      </c>
      <c r="N260" s="151" t="str">
        <f>'SlNr für Antrag §24a'!AP256</f>
        <v/>
      </c>
    </row>
    <row r="261" spans="1:14" x14ac:dyDescent="0.25">
      <c r="A261" s="70">
        <f>'SlNr für Antrag §24a'!B257</f>
        <v>31203</v>
      </c>
      <c r="B261" s="70" t="str">
        <f>'SlNr für Antrag §24a'!C257</f>
        <v/>
      </c>
      <c r="C261" s="70" t="str">
        <f>IF('SlNr für Antrag §24a'!D257&lt;&gt;"",'SlNr für Antrag §24a'!D257,"")</f>
        <v>g</v>
      </c>
      <c r="D261" s="70" t="str">
        <f>'SlNr für Antrag §24a'!H257</f>
        <v>Schlacken aus NE-Metallschmelzen</v>
      </c>
      <c r="E261" s="70" t="str">
        <f>'SlNr für Antrag §24a'!I257</f>
        <v xml:space="preserve"> </v>
      </c>
      <c r="F261" s="69" t="str">
        <f>IF(Behörde!W261&gt;0,Behörde!W261,Behörde!F261)</f>
        <v>**</v>
      </c>
      <c r="G261" s="69" t="str">
        <f>IF(Behörde!Z261&gt;0,Behörde!Z261,Behörde!G261)</f>
        <v>**</v>
      </c>
      <c r="H261" s="131"/>
      <c r="I261" s="124"/>
      <c r="J261" s="118">
        <f>'SlNr für Antrag §24a'!AM257</f>
        <v>0</v>
      </c>
      <c r="K261" s="121"/>
      <c r="L261" s="158" t="str">
        <f>'SlNr für Antrag §24a'!AV257</f>
        <v>-</v>
      </c>
      <c r="M261" s="145" t="str">
        <f>IF(OR(Behörde!W261&gt;0,Behörde!Z261&gt;0),"Begründung in Bescheid eintragen!","")</f>
        <v/>
      </c>
      <c r="N261" s="151" t="str">
        <f>'SlNr für Antrag §24a'!AP257</f>
        <v/>
      </c>
    </row>
    <row r="262" spans="1:14" ht="34.200000000000003" x14ac:dyDescent="0.25">
      <c r="A262" s="70">
        <f>'SlNr für Antrag §24a'!B258</f>
        <v>31203</v>
      </c>
      <c r="B262" s="70" t="str">
        <f>'SlNr für Antrag §24a'!C258</f>
        <v>50</v>
      </c>
      <c r="C262" s="70" t="str">
        <f>IF('SlNr für Antrag §24a'!D258&lt;&gt;"",'SlNr für Antrag §24a'!D258,"")</f>
        <v/>
      </c>
      <c r="D262" s="70" t="str">
        <f>'SlNr für Antrag §24a'!H258</f>
        <v>Schlacken aus NE-Metallschmelzen</v>
      </c>
      <c r="E262" s="70" t="str">
        <f>'SlNr für Antrag §24a'!I258</f>
        <v>aus der thermischen Kupfermetallurgie (Erst- und Zweit-schmelze)</v>
      </c>
      <c r="F262" s="69" t="str">
        <f>IF(Behörde!W262&gt;0,Behörde!W262,Behörde!F262)</f>
        <v>--</v>
      </c>
      <c r="G262" s="69" t="str">
        <f>IF(Behörde!Z262&gt;0,Behörde!Z262,Behörde!G262)</f>
        <v>**</v>
      </c>
      <c r="H262" s="131"/>
      <c r="I262" s="124"/>
      <c r="J262" s="118">
        <f>'SlNr für Antrag §24a'!AM258</f>
        <v>0</v>
      </c>
      <c r="K262" s="121"/>
      <c r="L262" s="158" t="str">
        <f>'SlNr für Antrag §24a'!AV258</f>
        <v>-</v>
      </c>
      <c r="M262" s="145" t="str">
        <f>IF(OR(Behörde!W262&gt;0,Behörde!Z262&gt;0),"Begründung in Bescheid eintragen!","")</f>
        <v/>
      </c>
      <c r="N262" s="151" t="str">
        <f>'SlNr für Antrag §24a'!AP258</f>
        <v>X</v>
      </c>
    </row>
    <row r="263" spans="1:14" x14ac:dyDescent="0.25">
      <c r="A263" s="70">
        <f>'SlNr für Antrag §24a'!B259</f>
        <v>31203</v>
      </c>
      <c r="B263" s="70" t="str">
        <f>'SlNr für Antrag §24a'!C259</f>
        <v>88</v>
      </c>
      <c r="C263" s="70" t="str">
        <f>IF('SlNr für Antrag §24a'!D259&lt;&gt;"",'SlNr für Antrag §24a'!D259,"")</f>
        <v/>
      </c>
      <c r="D263" s="70" t="str">
        <f>'SlNr für Antrag §24a'!H259</f>
        <v>Schlacken aus NE-Metallschmelzen</v>
      </c>
      <c r="E263" s="70" t="str">
        <f>'SlNr für Antrag §24a'!I259</f>
        <v>ausgestuft</v>
      </c>
      <c r="F263" s="69" t="str">
        <f>IF(Behörde!W263&gt;0,Behörde!W263,Behörde!F263)</f>
        <v>**</v>
      </c>
      <c r="G263" s="69" t="str">
        <f>IF(Behörde!Z263&gt;0,Behörde!Z263,Behörde!G263)</f>
        <v>**</v>
      </c>
      <c r="H263" s="131"/>
      <c r="I263" s="124"/>
      <c r="J263" s="118">
        <f>'SlNr für Antrag §24a'!AM259</f>
        <v>0</v>
      </c>
      <c r="K263" s="121"/>
      <c r="L263" s="158" t="str">
        <f>'SlNr für Antrag §24a'!AV259</f>
        <v>-</v>
      </c>
      <c r="M263" s="145" t="str">
        <f>IF(OR(Behörde!W263&gt;0,Behörde!Z263&gt;0),"Begründung in Bescheid eintragen!","")</f>
        <v/>
      </c>
      <c r="N263" s="151" t="str">
        <f>'SlNr für Antrag §24a'!AP259</f>
        <v/>
      </c>
    </row>
    <row r="264" spans="1:14" ht="22.8" x14ac:dyDescent="0.25">
      <c r="A264" s="70">
        <f>'SlNr für Antrag §24a'!B260</f>
        <v>31203</v>
      </c>
      <c r="B264" s="70" t="str">
        <f>'SlNr für Antrag §24a'!C260</f>
        <v>91</v>
      </c>
      <c r="C264" s="70" t="str">
        <f>IF('SlNr für Antrag §24a'!D260&lt;&gt;"",'SlNr für Antrag §24a'!D260,"")</f>
        <v>g</v>
      </c>
      <c r="D264" s="70" t="str">
        <f>'SlNr für Antrag §24a'!H260</f>
        <v>Schlacken aus NE-Metallschmelzen</v>
      </c>
      <c r="E264" s="70" t="str">
        <f>'SlNr für Antrag §24a'!I260</f>
        <v>verfestigt, immobilisiert oder stabilisiert</v>
      </c>
      <c r="F264" s="69" t="str">
        <f>IF(Behörde!W264&gt;0,Behörde!W264,Behörde!F264)</f>
        <v>**</v>
      </c>
      <c r="G264" s="69" t="str">
        <f>IF(Behörde!Z264&gt;0,Behörde!Z264,Behörde!G264)</f>
        <v>**</v>
      </c>
      <c r="H264" s="131"/>
      <c r="I264" s="124"/>
      <c r="J264" s="118">
        <f>'SlNr für Antrag §24a'!AM260</f>
        <v>0</v>
      </c>
      <c r="K264" s="121"/>
      <c r="L264" s="158" t="str">
        <f>'SlNr für Antrag §24a'!AV260</f>
        <v>-</v>
      </c>
      <c r="M264" s="145" t="str">
        <f>IF(OR(Behörde!W264&gt;0,Behörde!Z264&gt;0),"Begründung in Bescheid eintragen!","")</f>
        <v/>
      </c>
      <c r="N264" s="151" t="str">
        <f>'SlNr für Antrag §24a'!AP260</f>
        <v/>
      </c>
    </row>
    <row r="265" spans="1:14" x14ac:dyDescent="0.25">
      <c r="A265" s="70">
        <f>'SlNr für Antrag §24a'!B261</f>
        <v>31204</v>
      </c>
      <c r="B265" s="70" t="str">
        <f>'SlNr für Antrag §24a'!C261</f>
        <v/>
      </c>
      <c r="C265" s="70" t="str">
        <f>IF('SlNr für Antrag §24a'!D261&lt;&gt;"",'SlNr für Antrag §24a'!D261,"")</f>
        <v>g</v>
      </c>
      <c r="D265" s="70" t="str">
        <f>'SlNr für Antrag §24a'!H261</f>
        <v>Bleikrätze</v>
      </c>
      <c r="E265" s="70" t="str">
        <f>'SlNr für Antrag §24a'!I261</f>
        <v xml:space="preserve"> </v>
      </c>
      <c r="F265" s="69" t="str">
        <f>IF(Behörde!W265&gt;0,Behörde!W265,Behörde!F265)</f>
        <v>**</v>
      </c>
      <c r="G265" s="69" t="str">
        <f>IF(Behörde!Z265&gt;0,Behörde!Z265,Behörde!G265)</f>
        <v>**</v>
      </c>
      <c r="H265" s="131"/>
      <c r="I265" s="124"/>
      <c r="J265" s="118">
        <f>'SlNr für Antrag §24a'!AM261</f>
        <v>0</v>
      </c>
      <c r="K265" s="121"/>
      <c r="L265" s="158" t="str">
        <f>'SlNr für Antrag §24a'!AV261</f>
        <v>-</v>
      </c>
      <c r="M265" s="145" t="str">
        <f>IF(OR(Behörde!W265&gt;0,Behörde!Z265&gt;0),"Begründung in Bescheid eintragen!","")</f>
        <v/>
      </c>
      <c r="N265" s="151" t="str">
        <f>'SlNr für Antrag §24a'!AP261</f>
        <v/>
      </c>
    </row>
    <row r="266" spans="1:14" x14ac:dyDescent="0.25">
      <c r="A266" s="70">
        <f>'SlNr für Antrag §24a'!B262</f>
        <v>31204</v>
      </c>
      <c r="B266" s="70" t="str">
        <f>'SlNr für Antrag §24a'!C262</f>
        <v>88</v>
      </c>
      <c r="C266" s="70" t="str">
        <f>IF('SlNr für Antrag §24a'!D262&lt;&gt;"",'SlNr für Antrag §24a'!D262,"")</f>
        <v/>
      </c>
      <c r="D266" s="70" t="str">
        <f>'SlNr für Antrag §24a'!H262</f>
        <v>Bleikrätze</v>
      </c>
      <c r="E266" s="70" t="str">
        <f>'SlNr für Antrag §24a'!I262</f>
        <v>ausgestuft</v>
      </c>
      <c r="F266" s="69" t="str">
        <f>IF(Behörde!W266&gt;0,Behörde!W266,Behörde!F266)</f>
        <v>**</v>
      </c>
      <c r="G266" s="69" t="str">
        <f>IF(Behörde!Z266&gt;0,Behörde!Z266,Behörde!G266)</f>
        <v>**</v>
      </c>
      <c r="H266" s="131"/>
      <c r="I266" s="124"/>
      <c r="J266" s="118">
        <f>'SlNr für Antrag §24a'!AM262</f>
        <v>0</v>
      </c>
      <c r="K266" s="121"/>
      <c r="L266" s="158" t="str">
        <f>'SlNr für Antrag §24a'!AV262</f>
        <v>-</v>
      </c>
      <c r="M266" s="145" t="str">
        <f>IF(OR(Behörde!W266&gt;0,Behörde!Z266&gt;0),"Begründung in Bescheid eintragen!","")</f>
        <v/>
      </c>
      <c r="N266" s="151" t="str">
        <f>'SlNr für Antrag §24a'!AP262</f>
        <v/>
      </c>
    </row>
    <row r="267" spans="1:14" ht="22.8" x14ac:dyDescent="0.25">
      <c r="A267" s="70">
        <f>'SlNr für Antrag §24a'!B263</f>
        <v>31204</v>
      </c>
      <c r="B267" s="70" t="str">
        <f>'SlNr für Antrag §24a'!C263</f>
        <v>91</v>
      </c>
      <c r="C267" s="70" t="str">
        <f>IF('SlNr für Antrag §24a'!D263&lt;&gt;"",'SlNr für Antrag §24a'!D263,"")</f>
        <v>g</v>
      </c>
      <c r="D267" s="70" t="str">
        <f>'SlNr für Antrag §24a'!H263</f>
        <v>Bleikrätze</v>
      </c>
      <c r="E267" s="70" t="str">
        <f>'SlNr für Antrag §24a'!I263</f>
        <v>verfestigt, immobilisiert oder stabilisiert</v>
      </c>
      <c r="F267" s="69" t="str">
        <f>IF(Behörde!W267&gt;0,Behörde!W267,Behörde!F267)</f>
        <v>**</v>
      </c>
      <c r="G267" s="69" t="str">
        <f>IF(Behörde!Z267&gt;0,Behörde!Z267,Behörde!G267)</f>
        <v>**</v>
      </c>
      <c r="H267" s="131"/>
      <c r="I267" s="124"/>
      <c r="J267" s="118">
        <f>'SlNr für Antrag §24a'!AM263</f>
        <v>0</v>
      </c>
      <c r="K267" s="121"/>
      <c r="L267" s="158" t="str">
        <f>'SlNr für Antrag §24a'!AV263</f>
        <v>-</v>
      </c>
      <c r="M267" s="145" t="str">
        <f>IF(OR(Behörde!W267&gt;0,Behörde!Z267&gt;0),"Begründung in Bescheid eintragen!","")</f>
        <v/>
      </c>
      <c r="N267" s="151" t="str">
        <f>'SlNr für Antrag §24a'!AP263</f>
        <v/>
      </c>
    </row>
    <row r="268" spans="1:14" x14ac:dyDescent="0.25">
      <c r="A268" s="70">
        <f>'SlNr für Antrag §24a'!B264</f>
        <v>31205</v>
      </c>
      <c r="B268" s="70" t="str">
        <f>'SlNr für Antrag §24a'!C264</f>
        <v/>
      </c>
      <c r="C268" s="70" t="str">
        <f>IF('SlNr für Antrag §24a'!D264&lt;&gt;"",'SlNr für Antrag §24a'!D264,"")</f>
        <v/>
      </c>
      <c r="D268" s="70" t="str">
        <f>'SlNr für Antrag §24a'!H264</f>
        <v>Leichtmetallkrätze, aluminiumhaltig</v>
      </c>
      <c r="E268" s="70" t="str">
        <f>'SlNr für Antrag §24a'!I264</f>
        <v xml:space="preserve"> </v>
      </c>
      <c r="F268" s="69" t="str">
        <f>IF(Behörde!W268&gt;0,Behörde!W268,Behörde!F268)</f>
        <v>**</v>
      </c>
      <c r="G268" s="69" t="str">
        <f>IF(Behörde!Z268&gt;0,Behörde!Z268,Behörde!G268)</f>
        <v>**</v>
      </c>
      <c r="H268" s="131"/>
      <c r="I268" s="124"/>
      <c r="J268" s="118">
        <f>'SlNr für Antrag §24a'!AM264</f>
        <v>0</v>
      </c>
      <c r="K268" s="121"/>
      <c r="L268" s="158" t="str">
        <f>'SlNr für Antrag §24a'!AV264</f>
        <v>-</v>
      </c>
      <c r="M268" s="145" t="str">
        <f>IF(OR(Behörde!W268&gt;0,Behörde!Z268&gt;0),"Begründung in Bescheid eintragen!","")</f>
        <v/>
      </c>
      <c r="N268" s="151" t="str">
        <f>'SlNr für Antrag §24a'!AP264</f>
        <v/>
      </c>
    </row>
    <row r="269" spans="1:14" ht="22.8" x14ac:dyDescent="0.25">
      <c r="A269" s="70">
        <f>'SlNr für Antrag §24a'!B265</f>
        <v>31205</v>
      </c>
      <c r="B269" s="70" t="str">
        <f>'SlNr für Antrag §24a'!C265</f>
        <v>91</v>
      </c>
      <c r="C269" s="70" t="str">
        <f>IF('SlNr für Antrag §24a'!D265&lt;&gt;"",'SlNr für Antrag §24a'!D265,"")</f>
        <v/>
      </c>
      <c r="D269" s="70" t="str">
        <f>'SlNr für Antrag §24a'!H265</f>
        <v>Leichtmetallkrätze, aluminiumhaltig</v>
      </c>
      <c r="E269" s="70" t="str">
        <f>'SlNr für Antrag §24a'!I265</f>
        <v>verfestigt, immobilisiert oder stabilisiert</v>
      </c>
      <c r="F269" s="69" t="str">
        <f>IF(Behörde!W269&gt;0,Behörde!W269,Behörde!F269)</f>
        <v>**</v>
      </c>
      <c r="G269" s="69" t="str">
        <f>IF(Behörde!Z269&gt;0,Behörde!Z269,Behörde!G269)</f>
        <v>**</v>
      </c>
      <c r="H269" s="131"/>
      <c r="I269" s="124"/>
      <c r="J269" s="118">
        <f>'SlNr für Antrag §24a'!AM265</f>
        <v>0</v>
      </c>
      <c r="K269" s="121"/>
      <c r="L269" s="158" t="str">
        <f>'SlNr für Antrag §24a'!AV265</f>
        <v>-</v>
      </c>
      <c r="M269" s="145" t="str">
        <f>IF(OR(Behörde!W269&gt;0,Behörde!Z269&gt;0),"Begründung in Bescheid eintragen!","")</f>
        <v/>
      </c>
      <c r="N269" s="151" t="str">
        <f>'SlNr für Antrag §24a'!AP265</f>
        <v/>
      </c>
    </row>
    <row r="270" spans="1:14" ht="22.8" x14ac:dyDescent="0.25">
      <c r="A270" s="70">
        <f>'SlNr für Antrag §24a'!B266</f>
        <v>31206</v>
      </c>
      <c r="B270" s="70" t="str">
        <f>'SlNr für Antrag §24a'!C266</f>
        <v/>
      </c>
      <c r="C270" s="70" t="str">
        <f>IF('SlNr für Antrag §24a'!D266&lt;&gt;"",'SlNr für Antrag §24a'!D266,"")</f>
        <v/>
      </c>
      <c r="D270" s="70" t="str">
        <f>'SlNr für Antrag §24a'!H266</f>
        <v>Leichtmetallkrätze, magnesiumhaltig</v>
      </c>
      <c r="E270" s="70" t="str">
        <f>'SlNr für Antrag §24a'!I266</f>
        <v xml:space="preserve"> </v>
      </c>
      <c r="F270" s="69" t="str">
        <f>IF(Behörde!W270&gt;0,Behörde!W270,Behörde!F270)</f>
        <v>**</v>
      </c>
      <c r="G270" s="69" t="str">
        <f>IF(Behörde!Z270&gt;0,Behörde!Z270,Behörde!G270)</f>
        <v>**</v>
      </c>
      <c r="H270" s="131"/>
      <c r="I270" s="124"/>
      <c r="J270" s="118">
        <f>'SlNr für Antrag §24a'!AM266</f>
        <v>0</v>
      </c>
      <c r="K270" s="121"/>
      <c r="L270" s="158" t="str">
        <f>'SlNr für Antrag §24a'!AV266</f>
        <v>-</v>
      </c>
      <c r="M270" s="145" t="str">
        <f>IF(OR(Behörde!W270&gt;0,Behörde!Z270&gt;0),"Begründung in Bescheid eintragen!","")</f>
        <v/>
      </c>
      <c r="N270" s="151" t="str">
        <f>'SlNr für Antrag §24a'!AP266</f>
        <v/>
      </c>
    </row>
    <row r="271" spans="1:14" ht="22.8" x14ac:dyDescent="0.25">
      <c r="A271" s="70">
        <f>'SlNr für Antrag §24a'!B267</f>
        <v>31206</v>
      </c>
      <c r="B271" s="70" t="str">
        <f>'SlNr für Antrag §24a'!C267</f>
        <v>91</v>
      </c>
      <c r="C271" s="70" t="str">
        <f>IF('SlNr für Antrag §24a'!D267&lt;&gt;"",'SlNr für Antrag §24a'!D267,"")</f>
        <v/>
      </c>
      <c r="D271" s="70" t="str">
        <f>'SlNr für Antrag §24a'!H267</f>
        <v>Leichtmetallkrätze, magnesiumhaltig</v>
      </c>
      <c r="E271" s="70" t="str">
        <f>'SlNr für Antrag §24a'!I267</f>
        <v>verfestigt, immobilisiert oder stabilisiert</v>
      </c>
      <c r="F271" s="69" t="str">
        <f>IF(Behörde!W271&gt;0,Behörde!W271,Behörde!F271)</f>
        <v>**</v>
      </c>
      <c r="G271" s="69" t="str">
        <f>IF(Behörde!Z271&gt;0,Behörde!Z271,Behörde!G271)</f>
        <v>**</v>
      </c>
      <c r="H271" s="131"/>
      <c r="I271" s="124"/>
      <c r="J271" s="118">
        <f>'SlNr für Antrag §24a'!AM267</f>
        <v>0</v>
      </c>
      <c r="K271" s="121"/>
      <c r="L271" s="158" t="str">
        <f>'SlNr für Antrag §24a'!AV267</f>
        <v>-</v>
      </c>
      <c r="M271" s="145" t="str">
        <f>IF(OR(Behörde!W271&gt;0,Behörde!Z271&gt;0),"Begründung in Bescheid eintragen!","")</f>
        <v/>
      </c>
      <c r="N271" s="151" t="str">
        <f>'SlNr für Antrag §24a'!AP267</f>
        <v/>
      </c>
    </row>
    <row r="272" spans="1:14" ht="22.8" x14ac:dyDescent="0.25">
      <c r="A272" s="70">
        <f>'SlNr für Antrag §24a'!B268</f>
        <v>31207</v>
      </c>
      <c r="B272" s="70" t="str">
        <f>'SlNr für Antrag §24a'!C268</f>
        <v/>
      </c>
      <c r="C272" s="70" t="str">
        <f>IF('SlNr für Antrag §24a'!D268&lt;&gt;"",'SlNr für Antrag §24a'!D268,"")</f>
        <v>g</v>
      </c>
      <c r="D272" s="70" t="str">
        <f>'SlNr für Antrag §24a'!H268</f>
        <v>Schlacken aus Schmelzelektrolysen</v>
      </c>
      <c r="E272" s="70" t="str">
        <f>'SlNr für Antrag §24a'!I268</f>
        <v xml:space="preserve"> </v>
      </c>
      <c r="F272" s="69" t="str">
        <f>IF(Behörde!W272&gt;0,Behörde!W272,Behörde!F272)</f>
        <v>**</v>
      </c>
      <c r="G272" s="69" t="str">
        <f>IF(Behörde!Z272&gt;0,Behörde!Z272,Behörde!G272)</f>
        <v>**</v>
      </c>
      <c r="H272" s="131"/>
      <c r="I272" s="124"/>
      <c r="J272" s="118">
        <f>'SlNr für Antrag §24a'!AM268</f>
        <v>0</v>
      </c>
      <c r="K272" s="121"/>
      <c r="L272" s="158" t="str">
        <f>'SlNr für Antrag §24a'!AV268</f>
        <v>-</v>
      </c>
      <c r="M272" s="145" t="str">
        <f>IF(OR(Behörde!W272&gt;0,Behörde!Z272&gt;0),"Begründung in Bescheid eintragen!","")</f>
        <v/>
      </c>
      <c r="N272" s="151" t="str">
        <f>'SlNr für Antrag §24a'!AP268</f>
        <v/>
      </c>
    </row>
    <row r="273" spans="1:14" ht="22.8" x14ac:dyDescent="0.25">
      <c r="A273" s="70">
        <f>'SlNr für Antrag §24a'!B269</f>
        <v>31207</v>
      </c>
      <c r="B273" s="70" t="str">
        <f>'SlNr für Antrag §24a'!C269</f>
        <v>88</v>
      </c>
      <c r="C273" s="70" t="str">
        <f>IF('SlNr für Antrag §24a'!D269&lt;&gt;"",'SlNr für Antrag §24a'!D269,"")</f>
        <v/>
      </c>
      <c r="D273" s="70" t="str">
        <f>'SlNr für Antrag §24a'!H269</f>
        <v>Schlacken aus Schmelzelektrolysen</v>
      </c>
      <c r="E273" s="70" t="str">
        <f>'SlNr für Antrag §24a'!I269</f>
        <v>ausgestuft</v>
      </c>
      <c r="F273" s="69" t="str">
        <f>IF(Behörde!W273&gt;0,Behörde!W273,Behörde!F273)</f>
        <v>**</v>
      </c>
      <c r="G273" s="69" t="str">
        <f>IF(Behörde!Z273&gt;0,Behörde!Z273,Behörde!G273)</f>
        <v>**</v>
      </c>
      <c r="H273" s="131"/>
      <c r="I273" s="124"/>
      <c r="J273" s="118">
        <f>'SlNr für Antrag §24a'!AM269</f>
        <v>0</v>
      </c>
      <c r="K273" s="121"/>
      <c r="L273" s="158" t="str">
        <f>'SlNr für Antrag §24a'!AV269</f>
        <v>-</v>
      </c>
      <c r="M273" s="145" t="str">
        <f>IF(OR(Behörde!W273&gt;0,Behörde!Z273&gt;0),"Begründung in Bescheid eintragen!","")</f>
        <v/>
      </c>
      <c r="N273" s="151" t="str">
        <f>'SlNr für Antrag §24a'!AP269</f>
        <v/>
      </c>
    </row>
    <row r="274" spans="1:14" ht="22.8" x14ac:dyDescent="0.25">
      <c r="A274" s="70">
        <f>'SlNr für Antrag §24a'!B270</f>
        <v>31207</v>
      </c>
      <c r="B274" s="70" t="str">
        <f>'SlNr für Antrag §24a'!C270</f>
        <v>91</v>
      </c>
      <c r="C274" s="70" t="str">
        <f>IF('SlNr für Antrag §24a'!D270&lt;&gt;"",'SlNr für Antrag §24a'!D270,"")</f>
        <v>g</v>
      </c>
      <c r="D274" s="70" t="str">
        <f>'SlNr für Antrag §24a'!H270</f>
        <v>Schlacken aus Schmelzelektrolysen</v>
      </c>
      <c r="E274" s="70" t="str">
        <f>'SlNr für Antrag §24a'!I270</f>
        <v>verfestigt, immobilisiert oder stabilisiert</v>
      </c>
      <c r="F274" s="69" t="str">
        <f>IF(Behörde!W274&gt;0,Behörde!W274,Behörde!F274)</f>
        <v>**</v>
      </c>
      <c r="G274" s="69" t="str">
        <f>IF(Behörde!Z274&gt;0,Behörde!Z274,Behörde!G274)</f>
        <v>**</v>
      </c>
      <c r="H274" s="131"/>
      <c r="I274" s="124"/>
      <c r="J274" s="118">
        <f>'SlNr für Antrag §24a'!AM270</f>
        <v>0</v>
      </c>
      <c r="K274" s="121"/>
      <c r="L274" s="158" t="str">
        <f>'SlNr für Antrag §24a'!AV270</f>
        <v>-</v>
      </c>
      <c r="M274" s="145" t="str">
        <f>IF(OR(Behörde!W274&gt;0,Behörde!Z274&gt;0),"Begründung in Bescheid eintragen!","")</f>
        <v/>
      </c>
      <c r="N274" s="151" t="str">
        <f>'SlNr für Antrag §24a'!AP270</f>
        <v/>
      </c>
    </row>
    <row r="275" spans="1:14" x14ac:dyDescent="0.25">
      <c r="A275" s="70">
        <f>'SlNr für Antrag §24a'!B271</f>
        <v>31208</v>
      </c>
      <c r="B275" s="70" t="str">
        <f>'SlNr für Antrag §24a'!C271</f>
        <v/>
      </c>
      <c r="C275" s="70" t="str">
        <f>IF('SlNr für Antrag §24a'!D271&lt;&gt;"",'SlNr für Antrag §24a'!D271,"")</f>
        <v/>
      </c>
      <c r="D275" s="70" t="str">
        <f>'SlNr für Antrag §24a'!H271</f>
        <v>Eisenoxid, gesintert</v>
      </c>
      <c r="E275" s="70" t="str">
        <f>'SlNr für Antrag §24a'!I271</f>
        <v xml:space="preserve"> </v>
      </c>
      <c r="F275" s="69" t="str">
        <f>IF(Behörde!W275&gt;0,Behörde!W275,Behörde!F275)</f>
        <v>--</v>
      </c>
      <c r="G275" s="69" t="str">
        <f>IF(Behörde!Z275&gt;0,Behörde!Z275,Behörde!G275)</f>
        <v>**</v>
      </c>
      <c r="H275" s="131"/>
      <c r="I275" s="124"/>
      <c r="J275" s="118">
        <f>'SlNr für Antrag §24a'!AM271</f>
        <v>0</v>
      </c>
      <c r="K275" s="121"/>
      <c r="L275" s="158" t="str">
        <f>'SlNr für Antrag §24a'!AV271</f>
        <v>-</v>
      </c>
      <c r="M275" s="145" t="str">
        <f>IF(OR(Behörde!W275&gt;0,Behörde!Z275&gt;0),"Begründung in Bescheid eintragen!","")</f>
        <v/>
      </c>
      <c r="N275" s="151" t="str">
        <f>'SlNr für Antrag §24a'!AP271</f>
        <v>X</v>
      </c>
    </row>
    <row r="276" spans="1:14" x14ac:dyDescent="0.25">
      <c r="A276" s="70">
        <f>'SlNr für Antrag §24a'!B272</f>
        <v>31208</v>
      </c>
      <c r="B276" s="70" t="str">
        <f>'SlNr für Antrag §24a'!C272</f>
        <v>77</v>
      </c>
      <c r="C276" s="70" t="str">
        <f>IF('SlNr für Antrag §24a'!D272&lt;&gt;"",'SlNr für Antrag §24a'!D272,"")</f>
        <v>g</v>
      </c>
      <c r="D276" s="70" t="str">
        <f>'SlNr für Antrag §24a'!H272</f>
        <v>Eisenoxid, gesintert</v>
      </c>
      <c r="E276" s="70" t="str">
        <f>'SlNr für Antrag §24a'!I272</f>
        <v>gefährlich kontaminiert</v>
      </c>
      <c r="F276" s="69" t="str">
        <f>IF(Behörde!W276&gt;0,Behörde!W276,Behörde!F276)</f>
        <v>**</v>
      </c>
      <c r="G276" s="69" t="str">
        <f>IF(Behörde!Z276&gt;0,Behörde!Z276,Behörde!G276)</f>
        <v>**</v>
      </c>
      <c r="H276" s="131"/>
      <c r="I276" s="124"/>
      <c r="J276" s="118">
        <f>'SlNr für Antrag §24a'!AM272</f>
        <v>0</v>
      </c>
      <c r="K276" s="121"/>
      <c r="L276" s="158" t="str">
        <f>'SlNr für Antrag §24a'!AV272</f>
        <v>-</v>
      </c>
      <c r="M276" s="145" t="str">
        <f>IF(OR(Behörde!W276&gt;0,Behörde!Z276&gt;0),"Begründung in Bescheid eintragen!","")</f>
        <v/>
      </c>
      <c r="N276" s="151" t="str">
        <f>'SlNr für Antrag §24a'!AP272</f>
        <v/>
      </c>
    </row>
    <row r="277" spans="1:14" ht="22.8" x14ac:dyDescent="0.25">
      <c r="A277" s="70">
        <f>'SlNr für Antrag §24a'!B273</f>
        <v>31208</v>
      </c>
      <c r="B277" s="70" t="str">
        <f>'SlNr für Antrag §24a'!C273</f>
        <v>91</v>
      </c>
      <c r="C277" s="70" t="str">
        <f>IF('SlNr für Antrag §24a'!D273&lt;&gt;"",'SlNr für Antrag §24a'!D273,"")</f>
        <v/>
      </c>
      <c r="D277" s="70" t="str">
        <f>'SlNr für Antrag §24a'!H273</f>
        <v>Eisenoxid, gesintert</v>
      </c>
      <c r="E277" s="70" t="str">
        <f>'SlNr für Antrag §24a'!I273</f>
        <v>verfestigt, immobilisiert oder stabilisiert</v>
      </c>
      <c r="F277" s="69" t="str">
        <f>IF(Behörde!W277&gt;0,Behörde!W277,Behörde!F277)</f>
        <v>**</v>
      </c>
      <c r="G277" s="69" t="str">
        <f>IF(Behörde!Z277&gt;0,Behörde!Z277,Behörde!G277)</f>
        <v>**</v>
      </c>
      <c r="H277" s="131"/>
      <c r="I277" s="124"/>
      <c r="J277" s="118">
        <f>'SlNr für Antrag §24a'!AM273</f>
        <v>0</v>
      </c>
      <c r="K277" s="121"/>
      <c r="L277" s="158" t="str">
        <f>'SlNr für Antrag §24a'!AV273</f>
        <v>-</v>
      </c>
      <c r="M277" s="145" t="str">
        <f>IF(OR(Behörde!W277&gt;0,Behörde!Z277&gt;0),"Begründung in Bescheid eintragen!","")</f>
        <v/>
      </c>
      <c r="N277" s="151" t="str">
        <f>'SlNr für Antrag §24a'!AP273</f>
        <v/>
      </c>
    </row>
    <row r="278" spans="1:14" x14ac:dyDescent="0.25">
      <c r="A278" s="70">
        <f>'SlNr für Antrag §24a'!B274</f>
        <v>31210</v>
      </c>
      <c r="B278" s="70" t="str">
        <f>'SlNr für Antrag §24a'!C274</f>
        <v/>
      </c>
      <c r="C278" s="70" t="str">
        <f>IF('SlNr für Antrag §24a'!D274&lt;&gt;"",'SlNr für Antrag §24a'!D274,"")</f>
        <v/>
      </c>
      <c r="D278" s="70" t="str">
        <f>'SlNr für Antrag §24a'!H274</f>
        <v>Zinkschlacke</v>
      </c>
      <c r="E278" s="70" t="str">
        <f>'SlNr für Antrag §24a'!I274</f>
        <v xml:space="preserve"> </v>
      </c>
      <c r="F278" s="69" t="str">
        <f>IF(Behörde!W278&gt;0,Behörde!W278,Behörde!F278)</f>
        <v>--</v>
      </c>
      <c r="G278" s="69" t="str">
        <f>IF(Behörde!Z278&gt;0,Behörde!Z278,Behörde!G278)</f>
        <v>**</v>
      </c>
      <c r="H278" s="131"/>
      <c r="I278" s="124"/>
      <c r="J278" s="118">
        <f>'SlNr für Antrag §24a'!AM274</f>
        <v>0</v>
      </c>
      <c r="K278" s="121"/>
      <c r="L278" s="158" t="str">
        <f>'SlNr für Antrag §24a'!AV274</f>
        <v>-</v>
      </c>
      <c r="M278" s="145" t="str">
        <f>IF(OR(Behörde!W278&gt;0,Behörde!Z278&gt;0),"Begründung in Bescheid eintragen!","")</f>
        <v/>
      </c>
      <c r="N278" s="151" t="str">
        <f>'SlNr für Antrag §24a'!AP274</f>
        <v>X</v>
      </c>
    </row>
    <row r="279" spans="1:14" x14ac:dyDescent="0.25">
      <c r="A279" s="70">
        <f>'SlNr für Antrag §24a'!B275</f>
        <v>31210</v>
      </c>
      <c r="B279" s="70" t="str">
        <f>'SlNr für Antrag §24a'!C275</f>
        <v>77</v>
      </c>
      <c r="C279" s="70" t="str">
        <f>IF('SlNr für Antrag §24a'!D275&lt;&gt;"",'SlNr für Antrag §24a'!D275,"")</f>
        <v>g</v>
      </c>
      <c r="D279" s="70" t="str">
        <f>'SlNr für Antrag §24a'!H275</f>
        <v>Zinkschlacke</v>
      </c>
      <c r="E279" s="70" t="str">
        <f>'SlNr für Antrag §24a'!I275</f>
        <v>gefährlich kontaminiert</v>
      </c>
      <c r="F279" s="69" t="str">
        <f>IF(Behörde!W279&gt;0,Behörde!W279,Behörde!F279)</f>
        <v>**</v>
      </c>
      <c r="G279" s="69" t="str">
        <f>IF(Behörde!Z279&gt;0,Behörde!Z279,Behörde!G279)</f>
        <v>**</v>
      </c>
      <c r="H279" s="131"/>
      <c r="I279" s="124"/>
      <c r="J279" s="118">
        <f>'SlNr für Antrag §24a'!AM275</f>
        <v>0</v>
      </c>
      <c r="K279" s="121"/>
      <c r="L279" s="158" t="str">
        <f>'SlNr für Antrag §24a'!AV275</f>
        <v>-</v>
      </c>
      <c r="M279" s="145" t="str">
        <f>IF(OR(Behörde!W279&gt;0,Behörde!Z279&gt;0),"Begründung in Bescheid eintragen!","")</f>
        <v/>
      </c>
      <c r="N279" s="151" t="str">
        <f>'SlNr für Antrag §24a'!AP275</f>
        <v/>
      </c>
    </row>
    <row r="280" spans="1:14" ht="22.8" x14ac:dyDescent="0.25">
      <c r="A280" s="70">
        <f>'SlNr für Antrag §24a'!B276</f>
        <v>31210</v>
      </c>
      <c r="B280" s="70" t="str">
        <f>'SlNr für Antrag §24a'!C276</f>
        <v>91</v>
      </c>
      <c r="C280" s="70" t="str">
        <f>IF('SlNr für Antrag §24a'!D276&lt;&gt;"",'SlNr für Antrag §24a'!D276,"")</f>
        <v/>
      </c>
      <c r="D280" s="70" t="str">
        <f>'SlNr für Antrag §24a'!H276</f>
        <v>Zinkschlacke</v>
      </c>
      <c r="E280" s="70" t="str">
        <f>'SlNr für Antrag §24a'!I276</f>
        <v>verfestigt, immobilisiert oder stabilisiert</v>
      </c>
      <c r="F280" s="69" t="str">
        <f>IF(Behörde!W280&gt;0,Behörde!W280,Behörde!F280)</f>
        <v>**</v>
      </c>
      <c r="G280" s="69" t="str">
        <f>IF(Behörde!Z280&gt;0,Behörde!Z280,Behörde!G280)</f>
        <v>**</v>
      </c>
      <c r="H280" s="131"/>
      <c r="I280" s="124"/>
      <c r="J280" s="118">
        <f>'SlNr für Antrag §24a'!AM276</f>
        <v>0</v>
      </c>
      <c r="K280" s="121"/>
      <c r="L280" s="158" t="str">
        <f>'SlNr für Antrag §24a'!AV276</f>
        <v>-</v>
      </c>
      <c r="M280" s="145" t="str">
        <f>IF(OR(Behörde!W280&gt;0,Behörde!Z280&gt;0),"Begründung in Bescheid eintragen!","")</f>
        <v/>
      </c>
      <c r="N280" s="151" t="str">
        <f>'SlNr für Antrag §24a'!AP276</f>
        <v/>
      </c>
    </row>
    <row r="281" spans="1:14" x14ac:dyDescent="0.25">
      <c r="A281" s="70">
        <f>'SlNr für Antrag §24a'!B277</f>
        <v>31211</v>
      </c>
      <c r="B281" s="70" t="str">
        <f>'SlNr für Antrag §24a'!C277</f>
        <v/>
      </c>
      <c r="C281" s="70" t="str">
        <f>IF('SlNr für Antrag §24a'!D277&lt;&gt;"",'SlNr für Antrag §24a'!D277,"")</f>
        <v>g</v>
      </c>
      <c r="D281" s="70" t="str">
        <f>'SlNr für Antrag §24a'!H277</f>
        <v>Salzschlacken, aluminiumhaltig</v>
      </c>
      <c r="E281" s="70" t="str">
        <f>'SlNr für Antrag §24a'!I277</f>
        <v xml:space="preserve"> </v>
      </c>
      <c r="F281" s="69" t="str">
        <f>IF(Behörde!W281&gt;0,Behörde!W281,Behörde!F281)</f>
        <v>**</v>
      </c>
      <c r="G281" s="69" t="str">
        <f>IF(Behörde!Z281&gt;0,Behörde!Z281,Behörde!G281)</f>
        <v>**</v>
      </c>
      <c r="H281" s="131"/>
      <c r="I281" s="124"/>
      <c r="J281" s="118">
        <f>'SlNr für Antrag §24a'!AM277</f>
        <v>0</v>
      </c>
      <c r="K281" s="121"/>
      <c r="L281" s="158" t="str">
        <f>'SlNr für Antrag §24a'!AV277</f>
        <v>-</v>
      </c>
      <c r="M281" s="145" t="str">
        <f>IF(OR(Behörde!W281&gt;0,Behörde!Z281&gt;0),"Begründung in Bescheid eintragen!","")</f>
        <v/>
      </c>
      <c r="N281" s="151" t="str">
        <f>'SlNr für Antrag §24a'!AP277</f>
        <v/>
      </c>
    </row>
    <row r="282" spans="1:14" x14ac:dyDescent="0.25">
      <c r="A282" s="70">
        <f>'SlNr für Antrag §24a'!B278</f>
        <v>31211</v>
      </c>
      <c r="B282" s="70" t="str">
        <f>'SlNr für Antrag §24a'!C278</f>
        <v>88</v>
      </c>
      <c r="C282" s="70" t="str">
        <f>IF('SlNr für Antrag §24a'!D278&lt;&gt;"",'SlNr für Antrag §24a'!D278,"")</f>
        <v/>
      </c>
      <c r="D282" s="70" t="str">
        <f>'SlNr für Antrag §24a'!H278</f>
        <v>Salzschlacken, aluminiumhaltig</v>
      </c>
      <c r="E282" s="70" t="str">
        <f>'SlNr für Antrag §24a'!I278</f>
        <v>ausgestuft</v>
      </c>
      <c r="F282" s="69" t="str">
        <f>IF(Behörde!W282&gt;0,Behörde!W282,Behörde!F282)</f>
        <v>**</v>
      </c>
      <c r="G282" s="69" t="str">
        <f>IF(Behörde!Z282&gt;0,Behörde!Z282,Behörde!G282)</f>
        <v>**</v>
      </c>
      <c r="H282" s="131"/>
      <c r="I282" s="124"/>
      <c r="J282" s="118">
        <f>'SlNr für Antrag §24a'!AM278</f>
        <v>0</v>
      </c>
      <c r="K282" s="121"/>
      <c r="L282" s="158" t="str">
        <f>'SlNr für Antrag §24a'!AV278</f>
        <v>-</v>
      </c>
      <c r="M282" s="145" t="str">
        <f>IF(OR(Behörde!W282&gt;0,Behörde!Z282&gt;0),"Begründung in Bescheid eintragen!","")</f>
        <v/>
      </c>
      <c r="N282" s="151" t="str">
        <f>'SlNr für Antrag §24a'!AP278</f>
        <v/>
      </c>
    </row>
    <row r="283" spans="1:14" ht="22.8" x14ac:dyDescent="0.25">
      <c r="A283" s="70">
        <f>'SlNr für Antrag §24a'!B279</f>
        <v>31211</v>
      </c>
      <c r="B283" s="70" t="str">
        <f>'SlNr für Antrag §24a'!C279</f>
        <v>91</v>
      </c>
      <c r="C283" s="70" t="str">
        <f>IF('SlNr für Antrag §24a'!D279&lt;&gt;"",'SlNr für Antrag §24a'!D279,"")</f>
        <v>g</v>
      </c>
      <c r="D283" s="70" t="str">
        <f>'SlNr für Antrag §24a'!H279</f>
        <v>Salzschlacken, aluminiumhaltig</v>
      </c>
      <c r="E283" s="70" t="str">
        <f>'SlNr für Antrag §24a'!I279</f>
        <v>verfestigt, immobilisiert oder stabilisiert</v>
      </c>
      <c r="F283" s="69" t="str">
        <f>IF(Behörde!W283&gt;0,Behörde!W283,Behörde!F283)</f>
        <v>**</v>
      </c>
      <c r="G283" s="69" t="str">
        <f>IF(Behörde!Z283&gt;0,Behörde!Z283,Behörde!G283)</f>
        <v>**</v>
      </c>
      <c r="H283" s="131"/>
      <c r="I283" s="124"/>
      <c r="J283" s="118">
        <f>'SlNr für Antrag §24a'!AM279</f>
        <v>0</v>
      </c>
      <c r="K283" s="121"/>
      <c r="L283" s="158" t="str">
        <f>'SlNr für Antrag §24a'!AV279</f>
        <v>-</v>
      </c>
      <c r="M283" s="145" t="str">
        <f>IF(OR(Behörde!W283&gt;0,Behörde!Z283&gt;0),"Begründung in Bescheid eintragen!","")</f>
        <v/>
      </c>
      <c r="N283" s="151" t="str">
        <f>'SlNr für Antrag §24a'!AP279</f>
        <v/>
      </c>
    </row>
    <row r="284" spans="1:14" x14ac:dyDescent="0.25">
      <c r="A284" s="70">
        <f>'SlNr für Antrag §24a'!B280</f>
        <v>31212</v>
      </c>
      <c r="B284" s="70" t="str">
        <f>'SlNr für Antrag §24a'!C280</f>
        <v/>
      </c>
      <c r="C284" s="70" t="str">
        <f>IF('SlNr für Antrag §24a'!D280&lt;&gt;"",'SlNr für Antrag §24a'!D280,"")</f>
        <v>g</v>
      </c>
      <c r="D284" s="70" t="str">
        <f>'SlNr für Antrag §24a'!H280</f>
        <v>Salzschlacken, magnesiumhaltig</v>
      </c>
      <c r="E284" s="70" t="str">
        <f>'SlNr für Antrag §24a'!I280</f>
        <v xml:space="preserve"> </v>
      </c>
      <c r="F284" s="69" t="str">
        <f>IF(Behörde!W284&gt;0,Behörde!W284,Behörde!F284)</f>
        <v>**</v>
      </c>
      <c r="G284" s="69" t="str">
        <f>IF(Behörde!Z284&gt;0,Behörde!Z284,Behörde!G284)</f>
        <v>**</v>
      </c>
      <c r="H284" s="131"/>
      <c r="I284" s="124"/>
      <c r="J284" s="118">
        <f>'SlNr für Antrag §24a'!AM280</f>
        <v>0</v>
      </c>
      <c r="K284" s="121"/>
      <c r="L284" s="158" t="str">
        <f>'SlNr für Antrag §24a'!AV280</f>
        <v>-</v>
      </c>
      <c r="M284" s="145" t="str">
        <f>IF(OR(Behörde!W284&gt;0,Behörde!Z284&gt;0),"Begründung in Bescheid eintragen!","")</f>
        <v/>
      </c>
      <c r="N284" s="151" t="str">
        <f>'SlNr für Antrag §24a'!AP280</f>
        <v/>
      </c>
    </row>
    <row r="285" spans="1:14" x14ac:dyDescent="0.25">
      <c r="A285" s="70">
        <f>'SlNr für Antrag §24a'!B281</f>
        <v>31212</v>
      </c>
      <c r="B285" s="70" t="str">
        <f>'SlNr für Antrag §24a'!C281</f>
        <v>88</v>
      </c>
      <c r="C285" s="70" t="str">
        <f>IF('SlNr für Antrag §24a'!D281&lt;&gt;"",'SlNr für Antrag §24a'!D281,"")</f>
        <v/>
      </c>
      <c r="D285" s="70" t="str">
        <f>'SlNr für Antrag §24a'!H281</f>
        <v>Salzschlacken, magnesiumhaltig</v>
      </c>
      <c r="E285" s="70" t="str">
        <f>'SlNr für Antrag §24a'!I281</f>
        <v>ausgestuft</v>
      </c>
      <c r="F285" s="69" t="str">
        <f>IF(Behörde!W285&gt;0,Behörde!W285,Behörde!F285)</f>
        <v>**</v>
      </c>
      <c r="G285" s="69" t="str">
        <f>IF(Behörde!Z285&gt;0,Behörde!Z285,Behörde!G285)</f>
        <v>**</v>
      </c>
      <c r="H285" s="131"/>
      <c r="I285" s="124"/>
      <c r="J285" s="118">
        <f>'SlNr für Antrag §24a'!AM281</f>
        <v>0</v>
      </c>
      <c r="K285" s="121"/>
      <c r="L285" s="158" t="str">
        <f>'SlNr für Antrag §24a'!AV281</f>
        <v>-</v>
      </c>
      <c r="M285" s="145" t="str">
        <f>IF(OR(Behörde!W285&gt;0,Behörde!Z285&gt;0),"Begründung in Bescheid eintragen!","")</f>
        <v/>
      </c>
      <c r="N285" s="151" t="str">
        <f>'SlNr für Antrag §24a'!AP281</f>
        <v/>
      </c>
    </row>
    <row r="286" spans="1:14" ht="22.8" x14ac:dyDescent="0.25">
      <c r="A286" s="70">
        <f>'SlNr für Antrag §24a'!B282</f>
        <v>31212</v>
      </c>
      <c r="B286" s="70" t="str">
        <f>'SlNr für Antrag §24a'!C282</f>
        <v>91</v>
      </c>
      <c r="C286" s="70" t="str">
        <f>IF('SlNr für Antrag §24a'!D282&lt;&gt;"",'SlNr für Antrag §24a'!D282,"")</f>
        <v>g</v>
      </c>
      <c r="D286" s="70" t="str">
        <f>'SlNr für Antrag §24a'!H282</f>
        <v>Salzschlacken, magnesiumhaltig</v>
      </c>
      <c r="E286" s="70" t="str">
        <f>'SlNr für Antrag §24a'!I282</f>
        <v>verfestigt, immobilisiert oder stabilisiert</v>
      </c>
      <c r="F286" s="69" t="str">
        <f>IF(Behörde!W286&gt;0,Behörde!W286,Behörde!F286)</f>
        <v>**</v>
      </c>
      <c r="G286" s="69" t="str">
        <f>IF(Behörde!Z286&gt;0,Behörde!Z286,Behörde!G286)</f>
        <v>**</v>
      </c>
      <c r="H286" s="131"/>
      <c r="I286" s="124"/>
      <c r="J286" s="118">
        <f>'SlNr für Antrag §24a'!AM282</f>
        <v>0</v>
      </c>
      <c r="K286" s="121"/>
      <c r="L286" s="158" t="str">
        <f>'SlNr für Antrag §24a'!AV282</f>
        <v>-</v>
      </c>
      <c r="M286" s="145" t="str">
        <f>IF(OR(Behörde!W286&gt;0,Behörde!Z286&gt;0),"Begründung in Bescheid eintragen!","")</f>
        <v/>
      </c>
      <c r="N286" s="151" t="str">
        <f>'SlNr für Antrag §24a'!AP282</f>
        <v/>
      </c>
    </row>
    <row r="287" spans="1:14" x14ac:dyDescent="0.25">
      <c r="A287" s="70">
        <f>'SlNr für Antrag §24a'!B283</f>
        <v>31213</v>
      </c>
      <c r="B287" s="70" t="str">
        <f>'SlNr für Antrag §24a'!C283</f>
        <v/>
      </c>
      <c r="C287" s="70" t="str">
        <f>IF('SlNr für Antrag §24a'!D283&lt;&gt;"",'SlNr für Antrag §24a'!D283,"")</f>
        <v/>
      </c>
      <c r="D287" s="70" t="str">
        <f>'SlNr für Antrag §24a'!H283</f>
        <v>Zinnaschen</v>
      </c>
      <c r="E287" s="70" t="str">
        <f>'SlNr für Antrag §24a'!I283</f>
        <v xml:space="preserve"> </v>
      </c>
      <c r="F287" s="69" t="str">
        <f>IF(Behörde!W287&gt;0,Behörde!W287,Behörde!F287)</f>
        <v>--</v>
      </c>
      <c r="G287" s="69" t="str">
        <f>IF(Behörde!Z287&gt;0,Behörde!Z287,Behörde!G287)</f>
        <v>**</v>
      </c>
      <c r="H287" s="131"/>
      <c r="I287" s="124"/>
      <c r="J287" s="118">
        <f>'SlNr für Antrag §24a'!AM283</f>
        <v>0</v>
      </c>
      <c r="K287" s="121"/>
      <c r="L287" s="158" t="str">
        <f>'SlNr für Antrag §24a'!AV283</f>
        <v>-</v>
      </c>
      <c r="M287" s="145" t="str">
        <f>IF(OR(Behörde!W287&gt;0,Behörde!Z287&gt;0),"Begründung in Bescheid eintragen!","")</f>
        <v/>
      </c>
      <c r="N287" s="151" t="str">
        <f>'SlNr für Antrag §24a'!AP283</f>
        <v>X</v>
      </c>
    </row>
    <row r="288" spans="1:14" x14ac:dyDescent="0.25">
      <c r="A288" s="70">
        <f>'SlNr für Antrag §24a'!B284</f>
        <v>31213</v>
      </c>
      <c r="B288" s="70" t="str">
        <f>'SlNr für Antrag §24a'!C284</f>
        <v>77</v>
      </c>
      <c r="C288" s="70" t="str">
        <f>IF('SlNr für Antrag §24a'!D284&lt;&gt;"",'SlNr für Antrag §24a'!D284,"")</f>
        <v>g</v>
      </c>
      <c r="D288" s="70" t="str">
        <f>'SlNr für Antrag §24a'!H284</f>
        <v>Zinnaschen</v>
      </c>
      <c r="E288" s="70" t="str">
        <f>'SlNr für Antrag §24a'!I284</f>
        <v>gefährlich kontaminiert</v>
      </c>
      <c r="F288" s="69" t="str">
        <f>IF(Behörde!W288&gt;0,Behörde!W288,Behörde!F288)</f>
        <v>**</v>
      </c>
      <c r="G288" s="69" t="str">
        <f>IF(Behörde!Z288&gt;0,Behörde!Z288,Behörde!G288)</f>
        <v>**</v>
      </c>
      <c r="H288" s="131"/>
      <c r="I288" s="124"/>
      <c r="J288" s="118">
        <f>'SlNr für Antrag §24a'!AM284</f>
        <v>0</v>
      </c>
      <c r="K288" s="121"/>
      <c r="L288" s="158" t="str">
        <f>'SlNr für Antrag §24a'!AV284</f>
        <v>-</v>
      </c>
      <c r="M288" s="145" t="str">
        <f>IF(OR(Behörde!W288&gt;0,Behörde!Z288&gt;0),"Begründung in Bescheid eintragen!","")</f>
        <v/>
      </c>
      <c r="N288" s="151" t="str">
        <f>'SlNr für Antrag §24a'!AP284</f>
        <v/>
      </c>
    </row>
    <row r="289" spans="1:14" ht="22.8" x14ac:dyDescent="0.25">
      <c r="A289" s="70">
        <f>'SlNr für Antrag §24a'!B285</f>
        <v>31213</v>
      </c>
      <c r="B289" s="70" t="str">
        <f>'SlNr für Antrag §24a'!C285</f>
        <v>91</v>
      </c>
      <c r="C289" s="70" t="str">
        <f>IF('SlNr für Antrag §24a'!D285&lt;&gt;"",'SlNr für Antrag §24a'!D285,"")</f>
        <v/>
      </c>
      <c r="D289" s="70" t="str">
        <f>'SlNr für Antrag §24a'!H285</f>
        <v>Zinnaschen</v>
      </c>
      <c r="E289" s="70" t="str">
        <f>'SlNr für Antrag §24a'!I285</f>
        <v>verfestigt, immobilisiert oder stabilisiert</v>
      </c>
      <c r="F289" s="69" t="str">
        <f>IF(Behörde!W289&gt;0,Behörde!W289,Behörde!F289)</f>
        <v>**</v>
      </c>
      <c r="G289" s="69" t="str">
        <f>IF(Behörde!Z289&gt;0,Behörde!Z289,Behörde!G289)</f>
        <v>**</v>
      </c>
      <c r="H289" s="131"/>
      <c r="I289" s="124"/>
      <c r="J289" s="118">
        <f>'SlNr für Antrag §24a'!AM285</f>
        <v>0</v>
      </c>
      <c r="K289" s="121"/>
      <c r="L289" s="158" t="str">
        <f>'SlNr für Antrag §24a'!AV285</f>
        <v>-</v>
      </c>
      <c r="M289" s="145" t="str">
        <f>IF(OR(Behörde!W289&gt;0,Behörde!Z289&gt;0),"Begründung in Bescheid eintragen!","")</f>
        <v/>
      </c>
      <c r="N289" s="151" t="str">
        <f>'SlNr für Antrag §24a'!AP285</f>
        <v/>
      </c>
    </row>
    <row r="290" spans="1:14" x14ac:dyDescent="0.25">
      <c r="A290" s="70">
        <f>'SlNr für Antrag §24a'!B286</f>
        <v>31214</v>
      </c>
      <c r="B290" s="70" t="str">
        <f>'SlNr für Antrag §24a'!C286</f>
        <v/>
      </c>
      <c r="C290" s="70" t="str">
        <f>IF('SlNr für Antrag §24a'!D286&lt;&gt;"",'SlNr für Antrag §24a'!D286,"")</f>
        <v>g</v>
      </c>
      <c r="D290" s="70" t="str">
        <f>'SlNr für Antrag §24a'!H286</f>
        <v>Bleiaschen</v>
      </c>
      <c r="E290" s="70" t="str">
        <f>'SlNr für Antrag §24a'!I286</f>
        <v xml:space="preserve"> </v>
      </c>
      <c r="F290" s="69" t="str">
        <f>IF(Behörde!W290&gt;0,Behörde!W290,Behörde!F290)</f>
        <v>**</v>
      </c>
      <c r="G290" s="69" t="str">
        <f>IF(Behörde!Z290&gt;0,Behörde!Z290,Behörde!G290)</f>
        <v>**</v>
      </c>
      <c r="H290" s="131"/>
      <c r="I290" s="124"/>
      <c r="J290" s="118">
        <f>'SlNr für Antrag §24a'!AM286</f>
        <v>0</v>
      </c>
      <c r="K290" s="121"/>
      <c r="L290" s="158" t="str">
        <f>'SlNr für Antrag §24a'!AV286</f>
        <v>-</v>
      </c>
      <c r="M290" s="145" t="str">
        <f>IF(OR(Behörde!W290&gt;0,Behörde!Z290&gt;0),"Begründung in Bescheid eintragen!","")</f>
        <v/>
      </c>
      <c r="N290" s="151" t="str">
        <f>'SlNr für Antrag §24a'!AP286</f>
        <v/>
      </c>
    </row>
    <row r="291" spans="1:14" x14ac:dyDescent="0.25">
      <c r="A291" s="70">
        <f>'SlNr für Antrag §24a'!B287</f>
        <v>31214</v>
      </c>
      <c r="B291" s="70" t="str">
        <f>'SlNr für Antrag §24a'!C287</f>
        <v>88</v>
      </c>
      <c r="C291" s="70" t="str">
        <f>IF('SlNr für Antrag §24a'!D287&lt;&gt;"",'SlNr für Antrag §24a'!D287,"")</f>
        <v/>
      </c>
      <c r="D291" s="70" t="str">
        <f>'SlNr für Antrag §24a'!H287</f>
        <v>Bleiaschen</v>
      </c>
      <c r="E291" s="70" t="str">
        <f>'SlNr für Antrag §24a'!I287</f>
        <v>ausgestuft</v>
      </c>
      <c r="F291" s="69" t="str">
        <f>IF(Behörde!W291&gt;0,Behörde!W291,Behörde!F291)</f>
        <v>**</v>
      </c>
      <c r="G291" s="69" t="str">
        <f>IF(Behörde!Z291&gt;0,Behörde!Z291,Behörde!G291)</f>
        <v>**</v>
      </c>
      <c r="H291" s="131"/>
      <c r="I291" s="124"/>
      <c r="J291" s="118">
        <f>'SlNr für Antrag §24a'!AM287</f>
        <v>0</v>
      </c>
      <c r="K291" s="121"/>
      <c r="L291" s="158" t="str">
        <f>'SlNr für Antrag §24a'!AV287</f>
        <v>-</v>
      </c>
      <c r="M291" s="145" t="str">
        <f>IF(OR(Behörde!W291&gt;0,Behörde!Z291&gt;0),"Begründung in Bescheid eintragen!","")</f>
        <v/>
      </c>
      <c r="N291" s="151" t="str">
        <f>'SlNr für Antrag §24a'!AP287</f>
        <v/>
      </c>
    </row>
    <row r="292" spans="1:14" ht="22.8" x14ac:dyDescent="0.25">
      <c r="A292" s="70">
        <f>'SlNr für Antrag §24a'!B288</f>
        <v>31214</v>
      </c>
      <c r="B292" s="70" t="str">
        <f>'SlNr für Antrag §24a'!C288</f>
        <v>91</v>
      </c>
      <c r="C292" s="70" t="str">
        <f>IF('SlNr für Antrag §24a'!D288&lt;&gt;"",'SlNr für Antrag §24a'!D288,"")</f>
        <v>g</v>
      </c>
      <c r="D292" s="70" t="str">
        <f>'SlNr für Antrag §24a'!H288</f>
        <v>Bleiaschen</v>
      </c>
      <c r="E292" s="70" t="str">
        <f>'SlNr für Antrag §24a'!I288</f>
        <v>verfestigt, immobilisiert oder stabilisiert</v>
      </c>
      <c r="F292" s="69" t="str">
        <f>IF(Behörde!W292&gt;0,Behörde!W292,Behörde!F292)</f>
        <v>**</v>
      </c>
      <c r="G292" s="69" t="str">
        <f>IF(Behörde!Z292&gt;0,Behörde!Z292,Behörde!G292)</f>
        <v>**</v>
      </c>
      <c r="H292" s="131"/>
      <c r="I292" s="124"/>
      <c r="J292" s="118">
        <f>'SlNr für Antrag §24a'!AM288</f>
        <v>0</v>
      </c>
      <c r="K292" s="121"/>
      <c r="L292" s="158" t="str">
        <f>'SlNr für Antrag §24a'!AV288</f>
        <v>-</v>
      </c>
      <c r="M292" s="145" t="str">
        <f>IF(OR(Behörde!W292&gt;0,Behörde!Z292&gt;0),"Begründung in Bescheid eintragen!","")</f>
        <v/>
      </c>
      <c r="N292" s="151" t="str">
        <f>'SlNr für Antrag §24a'!AP288</f>
        <v/>
      </c>
    </row>
    <row r="293" spans="1:14" x14ac:dyDescent="0.25">
      <c r="A293" s="70">
        <f>'SlNr für Antrag §24a'!B289</f>
        <v>31215</v>
      </c>
      <c r="B293" s="70" t="str">
        <f>'SlNr für Antrag §24a'!C289</f>
        <v/>
      </c>
      <c r="C293" s="70" t="str">
        <f>IF('SlNr für Antrag §24a'!D289&lt;&gt;"",'SlNr für Antrag §24a'!D289,"")</f>
        <v/>
      </c>
      <c r="D293" s="70" t="str">
        <f>'SlNr für Antrag §24a'!H289</f>
        <v>Gichtgasstäube</v>
      </c>
      <c r="E293" s="70" t="str">
        <f>'SlNr für Antrag §24a'!I289</f>
        <v xml:space="preserve"> </v>
      </c>
      <c r="F293" s="69" t="str">
        <f>IF(Behörde!W293&gt;0,Behörde!W293,Behörde!F293)</f>
        <v>--</v>
      </c>
      <c r="G293" s="69" t="str">
        <f>IF(Behörde!Z293&gt;0,Behörde!Z293,Behörde!G293)</f>
        <v>**</v>
      </c>
      <c r="H293" s="131"/>
      <c r="I293" s="124"/>
      <c r="J293" s="118">
        <f>'SlNr für Antrag §24a'!AM289</f>
        <v>0</v>
      </c>
      <c r="K293" s="121"/>
      <c r="L293" s="158" t="str">
        <f>'SlNr für Antrag §24a'!AV289</f>
        <v>-</v>
      </c>
      <c r="M293" s="145" t="str">
        <f>IF(OR(Behörde!W293&gt;0,Behörde!Z293&gt;0),"Begründung in Bescheid eintragen!","")</f>
        <v/>
      </c>
      <c r="N293" s="151" t="str">
        <f>'SlNr für Antrag §24a'!AP289</f>
        <v>X</v>
      </c>
    </row>
    <row r="294" spans="1:14" x14ac:dyDescent="0.25">
      <c r="A294" s="70">
        <f>'SlNr für Antrag §24a'!B290</f>
        <v>31215</v>
      </c>
      <c r="B294" s="70" t="str">
        <f>'SlNr für Antrag §24a'!C290</f>
        <v>77</v>
      </c>
      <c r="C294" s="70" t="str">
        <f>IF('SlNr für Antrag §24a'!D290&lt;&gt;"",'SlNr für Antrag §24a'!D290,"")</f>
        <v>g</v>
      </c>
      <c r="D294" s="70" t="str">
        <f>'SlNr für Antrag §24a'!H290</f>
        <v>Gichtgasstäube</v>
      </c>
      <c r="E294" s="70" t="str">
        <f>'SlNr für Antrag §24a'!I290</f>
        <v>gefährlich kontaminiert</v>
      </c>
      <c r="F294" s="69" t="str">
        <f>IF(Behörde!W294&gt;0,Behörde!W294,Behörde!F294)</f>
        <v>**</v>
      </c>
      <c r="G294" s="69" t="str">
        <f>IF(Behörde!Z294&gt;0,Behörde!Z294,Behörde!G294)</f>
        <v>**</v>
      </c>
      <c r="H294" s="131"/>
      <c r="I294" s="124"/>
      <c r="J294" s="118">
        <f>'SlNr für Antrag §24a'!AM290</f>
        <v>0</v>
      </c>
      <c r="K294" s="121"/>
      <c r="L294" s="158" t="str">
        <f>'SlNr für Antrag §24a'!AV290</f>
        <v>-</v>
      </c>
      <c r="M294" s="145" t="str">
        <f>IF(OR(Behörde!W294&gt;0,Behörde!Z294&gt;0),"Begründung in Bescheid eintragen!","")</f>
        <v/>
      </c>
      <c r="N294" s="151" t="str">
        <f>'SlNr für Antrag §24a'!AP290</f>
        <v/>
      </c>
    </row>
    <row r="295" spans="1:14" ht="22.8" x14ac:dyDescent="0.25">
      <c r="A295" s="70">
        <f>'SlNr für Antrag §24a'!B291</f>
        <v>31215</v>
      </c>
      <c r="B295" s="70" t="str">
        <f>'SlNr für Antrag §24a'!C291</f>
        <v>91</v>
      </c>
      <c r="C295" s="70" t="str">
        <f>IF('SlNr für Antrag §24a'!D291&lt;&gt;"",'SlNr für Antrag §24a'!D291,"")</f>
        <v/>
      </c>
      <c r="D295" s="70" t="str">
        <f>'SlNr für Antrag §24a'!H291</f>
        <v>Gichtgasstäube</v>
      </c>
      <c r="E295" s="70" t="str">
        <f>'SlNr für Antrag §24a'!I291</f>
        <v>verfestigt, immobilisiert oder stabilisiert</v>
      </c>
      <c r="F295" s="69" t="str">
        <f>IF(Behörde!W295&gt;0,Behörde!W295,Behörde!F295)</f>
        <v>**</v>
      </c>
      <c r="G295" s="69" t="str">
        <f>IF(Behörde!Z295&gt;0,Behörde!Z295,Behörde!G295)</f>
        <v>**</v>
      </c>
      <c r="H295" s="131"/>
      <c r="I295" s="124"/>
      <c r="J295" s="118">
        <f>'SlNr für Antrag §24a'!AM291</f>
        <v>0</v>
      </c>
      <c r="K295" s="121"/>
      <c r="L295" s="158" t="str">
        <f>'SlNr für Antrag §24a'!AV291</f>
        <v>-</v>
      </c>
      <c r="M295" s="145" t="str">
        <f>IF(OR(Behörde!W295&gt;0,Behörde!Z295&gt;0),"Begründung in Bescheid eintragen!","")</f>
        <v/>
      </c>
      <c r="N295" s="151" t="str">
        <f>'SlNr für Antrag §24a'!AP291</f>
        <v/>
      </c>
    </row>
    <row r="296" spans="1:14" x14ac:dyDescent="0.25">
      <c r="A296" s="70">
        <f>'SlNr für Antrag §24a'!B292</f>
        <v>31217</v>
      </c>
      <c r="B296" s="70" t="str">
        <f>'SlNr für Antrag §24a'!C292</f>
        <v/>
      </c>
      <c r="C296" s="70" t="str">
        <f>IF('SlNr für Antrag §24a'!D292&lt;&gt;"",'SlNr für Antrag §24a'!D292,"")</f>
        <v>g</v>
      </c>
      <c r="D296" s="70" t="str">
        <f>'SlNr für Antrag §24a'!H292</f>
        <v>Filterstäube, NE-metallhaltig</v>
      </c>
      <c r="E296" s="70" t="str">
        <f>'SlNr für Antrag §24a'!I292</f>
        <v xml:space="preserve"> </v>
      </c>
      <c r="F296" s="69" t="str">
        <f>IF(Behörde!W296&gt;0,Behörde!W296,Behörde!F296)</f>
        <v>**</v>
      </c>
      <c r="G296" s="69" t="str">
        <f>IF(Behörde!Z296&gt;0,Behörde!Z296,Behörde!G296)</f>
        <v>**</v>
      </c>
      <c r="H296" s="131"/>
      <c r="I296" s="124"/>
      <c r="J296" s="118">
        <f>'SlNr für Antrag §24a'!AM292</f>
        <v>0</v>
      </c>
      <c r="K296" s="121"/>
      <c r="L296" s="158" t="str">
        <f>'SlNr für Antrag §24a'!AV292</f>
        <v>-</v>
      </c>
      <c r="M296" s="145" t="str">
        <f>IF(OR(Behörde!W296&gt;0,Behörde!Z296&gt;0),"Begründung in Bescheid eintragen!","")</f>
        <v/>
      </c>
      <c r="N296" s="151" t="str">
        <f>'SlNr für Antrag §24a'!AP292</f>
        <v/>
      </c>
    </row>
    <row r="297" spans="1:14" x14ac:dyDescent="0.25">
      <c r="A297" s="70">
        <f>'SlNr für Antrag §24a'!B293</f>
        <v>31217</v>
      </c>
      <c r="B297" s="70" t="str">
        <f>'SlNr für Antrag §24a'!C293</f>
        <v>88</v>
      </c>
      <c r="C297" s="70" t="str">
        <f>IF('SlNr für Antrag §24a'!D293&lt;&gt;"",'SlNr für Antrag §24a'!D293,"")</f>
        <v/>
      </c>
      <c r="D297" s="70" t="str">
        <f>'SlNr für Antrag §24a'!H293</f>
        <v>Filterstäube, NE-metallhaltig</v>
      </c>
      <c r="E297" s="70" t="str">
        <f>'SlNr für Antrag §24a'!I293</f>
        <v>ausgestuft</v>
      </c>
      <c r="F297" s="69" t="str">
        <f>IF(Behörde!W297&gt;0,Behörde!W297,Behörde!F297)</f>
        <v>**</v>
      </c>
      <c r="G297" s="69" t="str">
        <f>IF(Behörde!Z297&gt;0,Behörde!Z297,Behörde!G297)</f>
        <v>**</v>
      </c>
      <c r="H297" s="131"/>
      <c r="I297" s="124"/>
      <c r="J297" s="118">
        <f>'SlNr für Antrag §24a'!AM293</f>
        <v>0</v>
      </c>
      <c r="K297" s="121"/>
      <c r="L297" s="158" t="str">
        <f>'SlNr für Antrag §24a'!AV293</f>
        <v>-</v>
      </c>
      <c r="M297" s="145" t="str">
        <f>IF(OR(Behörde!W297&gt;0,Behörde!Z297&gt;0),"Begründung in Bescheid eintragen!","")</f>
        <v/>
      </c>
      <c r="N297" s="151" t="str">
        <f>'SlNr für Antrag §24a'!AP293</f>
        <v/>
      </c>
    </row>
    <row r="298" spans="1:14" ht="22.8" x14ac:dyDescent="0.25">
      <c r="A298" s="70">
        <f>'SlNr für Antrag §24a'!B294</f>
        <v>31217</v>
      </c>
      <c r="B298" s="70" t="str">
        <f>'SlNr für Antrag §24a'!C294</f>
        <v>91</v>
      </c>
      <c r="C298" s="70" t="str">
        <f>IF('SlNr für Antrag §24a'!D294&lt;&gt;"",'SlNr für Antrag §24a'!D294,"")</f>
        <v>g</v>
      </c>
      <c r="D298" s="70" t="str">
        <f>'SlNr für Antrag §24a'!H294</f>
        <v>Filterstäube, NE-metallhaltig</v>
      </c>
      <c r="E298" s="70" t="str">
        <f>'SlNr für Antrag §24a'!I294</f>
        <v>verfestigt, immobilisiert oder stabilisiert</v>
      </c>
      <c r="F298" s="69" t="str">
        <f>IF(Behörde!W298&gt;0,Behörde!W298,Behörde!F298)</f>
        <v>**</v>
      </c>
      <c r="G298" s="69" t="str">
        <f>IF(Behörde!Z298&gt;0,Behörde!Z298,Behörde!G298)</f>
        <v>**</v>
      </c>
      <c r="H298" s="131"/>
      <c r="I298" s="124"/>
      <c r="J298" s="118">
        <f>'SlNr für Antrag §24a'!AM294</f>
        <v>0</v>
      </c>
      <c r="K298" s="121"/>
      <c r="L298" s="158" t="str">
        <f>'SlNr für Antrag §24a'!AV294</f>
        <v>-</v>
      </c>
      <c r="M298" s="145" t="str">
        <f>IF(OR(Behörde!W298&gt;0,Behörde!Z298&gt;0),"Begründung in Bescheid eintragen!","")</f>
        <v/>
      </c>
      <c r="N298" s="151" t="str">
        <f>'SlNr für Antrag §24a'!AP294</f>
        <v/>
      </c>
    </row>
    <row r="299" spans="1:14" x14ac:dyDescent="0.25">
      <c r="A299" s="70">
        <f>'SlNr für Antrag §24a'!B295</f>
        <v>31218</v>
      </c>
      <c r="B299" s="70" t="str">
        <f>'SlNr für Antrag §24a'!C295</f>
        <v/>
      </c>
      <c r="C299" s="70" t="str">
        <f>IF('SlNr für Antrag §24a'!D295&lt;&gt;"",'SlNr für Antrag §24a'!D295,"")</f>
        <v/>
      </c>
      <c r="D299" s="70" t="str">
        <f>'SlNr für Antrag §24a'!H295</f>
        <v>Elektroofenschlacke</v>
      </c>
      <c r="E299" s="70" t="str">
        <f>'SlNr für Antrag §24a'!I295</f>
        <v xml:space="preserve"> </v>
      </c>
      <c r="F299" s="69" t="str">
        <f>IF(Behörde!W299&gt;0,Behörde!W299,Behörde!F299)</f>
        <v>--</v>
      </c>
      <c r="G299" s="69" t="str">
        <f>IF(Behörde!Z299&gt;0,Behörde!Z299,Behörde!G299)</f>
        <v>**</v>
      </c>
      <c r="H299" s="131"/>
      <c r="I299" s="124"/>
      <c r="J299" s="118">
        <f>'SlNr für Antrag §24a'!AM295</f>
        <v>0</v>
      </c>
      <c r="K299" s="121"/>
      <c r="L299" s="158" t="str">
        <f>'SlNr für Antrag §24a'!AV295</f>
        <v>-</v>
      </c>
      <c r="M299" s="145" t="str">
        <f>IF(OR(Behörde!W299&gt;0,Behörde!Z299&gt;0),"Begründung in Bescheid eintragen!","")</f>
        <v/>
      </c>
      <c r="N299" s="151" t="str">
        <f>'SlNr für Antrag §24a'!AP295</f>
        <v>X</v>
      </c>
    </row>
    <row r="300" spans="1:14" ht="22.8" x14ac:dyDescent="0.25">
      <c r="A300" s="70">
        <f>'SlNr für Antrag §24a'!B296</f>
        <v>31218</v>
      </c>
      <c r="B300" s="70" t="str">
        <f>'SlNr für Antrag §24a'!C296</f>
        <v>91</v>
      </c>
      <c r="C300" s="70" t="str">
        <f>IF('SlNr für Antrag §24a'!D296&lt;&gt;"",'SlNr für Antrag §24a'!D296,"")</f>
        <v/>
      </c>
      <c r="D300" s="70" t="str">
        <f>'SlNr für Antrag §24a'!H296</f>
        <v>Elektroofenschlacke</v>
      </c>
      <c r="E300" s="70" t="str">
        <f>'SlNr für Antrag §24a'!I296</f>
        <v>verfestigt, immobilisiert oder stabilisiert</v>
      </c>
      <c r="F300" s="69" t="str">
        <f>IF(Behörde!W300&gt;0,Behörde!W300,Behörde!F300)</f>
        <v>**</v>
      </c>
      <c r="G300" s="69" t="str">
        <f>IF(Behörde!Z300&gt;0,Behörde!Z300,Behörde!G300)</f>
        <v>**</v>
      </c>
      <c r="H300" s="131"/>
      <c r="I300" s="124"/>
      <c r="J300" s="118">
        <f>'SlNr für Antrag §24a'!AM296</f>
        <v>0</v>
      </c>
      <c r="K300" s="121"/>
      <c r="L300" s="158" t="str">
        <f>'SlNr für Antrag §24a'!AV296</f>
        <v>-</v>
      </c>
      <c r="M300" s="145" t="str">
        <f>IF(OR(Behörde!W300&gt;0,Behörde!Z300&gt;0),"Begründung in Bescheid eintragen!","")</f>
        <v/>
      </c>
      <c r="N300" s="151" t="str">
        <f>'SlNr für Antrag §24a'!AP296</f>
        <v/>
      </c>
    </row>
    <row r="301" spans="1:14" x14ac:dyDescent="0.25">
      <c r="A301" s="70">
        <f>'SlNr für Antrag §24a'!B297</f>
        <v>31219</v>
      </c>
      <c r="B301" s="70" t="str">
        <f>'SlNr für Antrag §24a'!C297</f>
        <v/>
      </c>
      <c r="C301" s="70" t="str">
        <f>IF('SlNr für Antrag §24a'!D297&lt;&gt;"",'SlNr für Antrag §24a'!D297,"")</f>
        <v/>
      </c>
      <c r="D301" s="70" t="str">
        <f>'SlNr für Antrag §24a'!H297</f>
        <v>Hochofenschlacke</v>
      </c>
      <c r="E301" s="70" t="str">
        <f>'SlNr für Antrag §24a'!I297</f>
        <v xml:space="preserve"> </v>
      </c>
      <c r="F301" s="69" t="str">
        <f>IF(Behörde!W301&gt;0,Behörde!W301,Behörde!F301)</f>
        <v>--</v>
      </c>
      <c r="G301" s="69" t="str">
        <f>IF(Behörde!Z301&gt;0,Behörde!Z301,Behörde!G301)</f>
        <v>**</v>
      </c>
      <c r="H301" s="131"/>
      <c r="I301" s="124"/>
      <c r="J301" s="118">
        <f>'SlNr für Antrag §24a'!AM297</f>
        <v>0</v>
      </c>
      <c r="K301" s="121"/>
      <c r="L301" s="158" t="str">
        <f>'SlNr für Antrag §24a'!AV297</f>
        <v>-</v>
      </c>
      <c r="M301" s="145" t="str">
        <f>IF(OR(Behörde!W301&gt;0,Behörde!Z301&gt;0),"Begründung in Bescheid eintragen!","")</f>
        <v/>
      </c>
      <c r="N301" s="151" t="str">
        <f>'SlNr für Antrag §24a'!AP297</f>
        <v>X</v>
      </c>
    </row>
    <row r="302" spans="1:14" ht="22.8" x14ac:dyDescent="0.25">
      <c r="A302" s="70">
        <f>'SlNr für Antrag §24a'!B298</f>
        <v>31219</v>
      </c>
      <c r="B302" s="70" t="str">
        <f>'SlNr für Antrag §24a'!C298</f>
        <v>91</v>
      </c>
      <c r="C302" s="70" t="str">
        <f>IF('SlNr für Antrag §24a'!D298&lt;&gt;"",'SlNr für Antrag §24a'!D298,"")</f>
        <v/>
      </c>
      <c r="D302" s="70" t="str">
        <f>'SlNr für Antrag §24a'!H298</f>
        <v>Hochofenschlacke</v>
      </c>
      <c r="E302" s="70" t="str">
        <f>'SlNr für Antrag §24a'!I298</f>
        <v>verfestigt, immobilisiert oder stabilisiert</v>
      </c>
      <c r="F302" s="69" t="str">
        <f>IF(Behörde!W302&gt;0,Behörde!W302,Behörde!F302)</f>
        <v>**</v>
      </c>
      <c r="G302" s="69" t="str">
        <f>IF(Behörde!Z302&gt;0,Behörde!Z302,Behörde!G302)</f>
        <v>**</v>
      </c>
      <c r="H302" s="131"/>
      <c r="I302" s="124"/>
      <c r="J302" s="118">
        <f>'SlNr für Antrag §24a'!AM298</f>
        <v>0</v>
      </c>
      <c r="K302" s="121"/>
      <c r="L302" s="158" t="str">
        <f>'SlNr für Antrag §24a'!AV298</f>
        <v>-</v>
      </c>
      <c r="M302" s="145" t="str">
        <f>IF(OR(Behörde!W302&gt;0,Behörde!Z302&gt;0),"Begründung in Bescheid eintragen!","")</f>
        <v/>
      </c>
      <c r="N302" s="151" t="str">
        <f>'SlNr für Antrag §24a'!AP298</f>
        <v/>
      </c>
    </row>
    <row r="303" spans="1:14" x14ac:dyDescent="0.25">
      <c r="A303" s="70">
        <f>'SlNr für Antrag §24a'!B299</f>
        <v>31220</v>
      </c>
      <c r="B303" s="70" t="str">
        <f>'SlNr für Antrag §24a'!C299</f>
        <v/>
      </c>
      <c r="C303" s="70" t="str">
        <f>IF('SlNr für Antrag §24a'!D299&lt;&gt;"",'SlNr für Antrag §24a'!D299,"")</f>
        <v/>
      </c>
      <c r="D303" s="70" t="str">
        <f>'SlNr für Antrag §24a'!H299</f>
        <v>Konverterschlacke</v>
      </c>
      <c r="E303" s="70" t="str">
        <f>'SlNr für Antrag §24a'!I299</f>
        <v xml:space="preserve"> </v>
      </c>
      <c r="F303" s="69" t="str">
        <f>IF(Behörde!W303&gt;0,Behörde!W303,Behörde!F303)</f>
        <v>--</v>
      </c>
      <c r="G303" s="69" t="str">
        <f>IF(Behörde!Z303&gt;0,Behörde!Z303,Behörde!G303)</f>
        <v>**</v>
      </c>
      <c r="H303" s="131"/>
      <c r="I303" s="124"/>
      <c r="J303" s="118">
        <f>'SlNr für Antrag §24a'!AM299</f>
        <v>0</v>
      </c>
      <c r="K303" s="121"/>
      <c r="L303" s="158" t="str">
        <f>'SlNr für Antrag §24a'!AV299</f>
        <v>-</v>
      </c>
      <c r="M303" s="145" t="str">
        <f>IF(OR(Behörde!W303&gt;0,Behörde!Z303&gt;0),"Begründung in Bescheid eintragen!","")</f>
        <v/>
      </c>
      <c r="N303" s="151" t="str">
        <f>'SlNr für Antrag §24a'!AP299</f>
        <v>X</v>
      </c>
    </row>
    <row r="304" spans="1:14" ht="22.8" x14ac:dyDescent="0.25">
      <c r="A304" s="70">
        <f>'SlNr für Antrag §24a'!B300</f>
        <v>31220</v>
      </c>
      <c r="B304" s="70" t="str">
        <f>'SlNr für Antrag §24a'!C300</f>
        <v>91</v>
      </c>
      <c r="C304" s="70" t="str">
        <f>IF('SlNr für Antrag §24a'!D300&lt;&gt;"",'SlNr für Antrag §24a'!D300,"")</f>
        <v/>
      </c>
      <c r="D304" s="70" t="str">
        <f>'SlNr für Antrag §24a'!H300</f>
        <v>Konverterschlacke</v>
      </c>
      <c r="E304" s="70" t="str">
        <f>'SlNr für Antrag §24a'!I300</f>
        <v>verfestigt, immobilisiert oder stabilisiert</v>
      </c>
      <c r="F304" s="69" t="str">
        <f>IF(Behörde!W304&gt;0,Behörde!W304,Behörde!F304)</f>
        <v>**</v>
      </c>
      <c r="G304" s="69" t="str">
        <f>IF(Behörde!Z304&gt;0,Behörde!Z304,Behörde!G304)</f>
        <v>**</v>
      </c>
      <c r="H304" s="131"/>
      <c r="I304" s="124"/>
      <c r="J304" s="118">
        <f>'SlNr für Antrag §24a'!AM300</f>
        <v>0</v>
      </c>
      <c r="K304" s="121"/>
      <c r="L304" s="158" t="str">
        <f>'SlNr für Antrag §24a'!AV300</f>
        <v>-</v>
      </c>
      <c r="M304" s="145" t="str">
        <f>IF(OR(Behörde!W304&gt;0,Behörde!Z304&gt;0),"Begründung in Bescheid eintragen!","")</f>
        <v/>
      </c>
      <c r="N304" s="151" t="str">
        <f>'SlNr für Antrag §24a'!AP300</f>
        <v/>
      </c>
    </row>
    <row r="305" spans="1:14" ht="22.8" x14ac:dyDescent="0.25">
      <c r="A305" s="70">
        <f>'SlNr für Antrag §24a'!B301</f>
        <v>31221</v>
      </c>
      <c r="B305" s="70" t="str">
        <f>'SlNr für Antrag §24a'!C301</f>
        <v/>
      </c>
      <c r="C305" s="70" t="str">
        <f>IF('SlNr für Antrag §24a'!D301&lt;&gt;"",'SlNr für Antrag §24a'!D301,"")</f>
        <v>g</v>
      </c>
      <c r="D305" s="70" t="str">
        <f>'SlNr für Antrag §24a'!H301</f>
        <v>sonstige Schlacke aus der Stahlerzeugung</v>
      </c>
      <c r="E305" s="70" t="str">
        <f>'SlNr für Antrag §24a'!I301</f>
        <v xml:space="preserve"> </v>
      </c>
      <c r="F305" s="69" t="str">
        <f>IF(Behörde!W305&gt;0,Behörde!W305,Behörde!F305)</f>
        <v>**</v>
      </c>
      <c r="G305" s="69" t="str">
        <f>IF(Behörde!Z305&gt;0,Behörde!Z305,Behörde!G305)</f>
        <v>**</v>
      </c>
      <c r="H305" s="131"/>
      <c r="I305" s="124"/>
      <c r="J305" s="118">
        <f>'SlNr für Antrag §24a'!AM301</f>
        <v>0</v>
      </c>
      <c r="K305" s="121"/>
      <c r="L305" s="158" t="str">
        <f>'SlNr für Antrag §24a'!AV301</f>
        <v>-</v>
      </c>
      <c r="M305" s="145" t="str">
        <f>IF(OR(Behörde!W305&gt;0,Behörde!Z305&gt;0),"Begründung in Bescheid eintragen!","")</f>
        <v/>
      </c>
      <c r="N305" s="151" t="str">
        <f>'SlNr für Antrag §24a'!AP301</f>
        <v/>
      </c>
    </row>
    <row r="306" spans="1:14" ht="22.8" x14ac:dyDescent="0.25">
      <c r="A306" s="70">
        <f>'SlNr für Antrag §24a'!B302</f>
        <v>31221</v>
      </c>
      <c r="B306" s="70" t="str">
        <f>'SlNr für Antrag §24a'!C302</f>
        <v>88</v>
      </c>
      <c r="C306" s="70" t="str">
        <f>IF('SlNr für Antrag §24a'!D302&lt;&gt;"",'SlNr für Antrag §24a'!D302,"")</f>
        <v/>
      </c>
      <c r="D306" s="70" t="str">
        <f>'SlNr für Antrag §24a'!H302</f>
        <v>sonstige Schlacke aus der Stahlerzeugung</v>
      </c>
      <c r="E306" s="70" t="str">
        <f>'SlNr für Antrag §24a'!I302</f>
        <v>ausgestuft</v>
      </c>
      <c r="F306" s="69" t="str">
        <f>IF(Behörde!W306&gt;0,Behörde!W306,Behörde!F306)</f>
        <v>**</v>
      </c>
      <c r="G306" s="69" t="str">
        <f>IF(Behörde!Z306&gt;0,Behörde!Z306,Behörde!G306)</f>
        <v>**</v>
      </c>
      <c r="H306" s="131"/>
      <c r="I306" s="124"/>
      <c r="J306" s="118">
        <f>'SlNr für Antrag §24a'!AM302</f>
        <v>0</v>
      </c>
      <c r="K306" s="121"/>
      <c r="L306" s="158" t="str">
        <f>'SlNr für Antrag §24a'!AV302</f>
        <v>-</v>
      </c>
      <c r="M306" s="145" t="str">
        <f>IF(OR(Behörde!W306&gt;0,Behörde!Z306&gt;0),"Begründung in Bescheid eintragen!","")</f>
        <v/>
      </c>
      <c r="N306" s="151" t="str">
        <f>'SlNr für Antrag §24a'!AP302</f>
        <v/>
      </c>
    </row>
    <row r="307" spans="1:14" ht="22.8" x14ac:dyDescent="0.25">
      <c r="A307" s="70">
        <f>'SlNr für Antrag §24a'!B303</f>
        <v>31221</v>
      </c>
      <c r="B307" s="70" t="str">
        <f>'SlNr für Antrag §24a'!C303</f>
        <v>91</v>
      </c>
      <c r="C307" s="70" t="str">
        <f>IF('SlNr für Antrag §24a'!D303&lt;&gt;"",'SlNr für Antrag §24a'!D303,"")</f>
        <v>g</v>
      </c>
      <c r="D307" s="70" t="str">
        <f>'SlNr für Antrag §24a'!H303</f>
        <v>sonstige Schlacke aus der Stahlerzeugung</v>
      </c>
      <c r="E307" s="70" t="str">
        <f>'SlNr für Antrag §24a'!I303</f>
        <v>verfestigt, immobilisiert oder stabilisiert</v>
      </c>
      <c r="F307" s="69" t="str">
        <f>IF(Behörde!W307&gt;0,Behörde!W307,Behörde!F307)</f>
        <v>**</v>
      </c>
      <c r="G307" s="69" t="str">
        <f>IF(Behörde!Z307&gt;0,Behörde!Z307,Behörde!G307)</f>
        <v>**</v>
      </c>
      <c r="H307" s="131"/>
      <c r="I307" s="124"/>
      <c r="J307" s="118">
        <f>'SlNr für Antrag §24a'!AM303</f>
        <v>0</v>
      </c>
      <c r="K307" s="121"/>
      <c r="L307" s="158" t="str">
        <f>'SlNr für Antrag §24a'!AV303</f>
        <v>-</v>
      </c>
      <c r="M307" s="145" t="str">
        <f>IF(OR(Behörde!W307&gt;0,Behörde!Z307&gt;0),"Begründung in Bescheid eintragen!","")</f>
        <v/>
      </c>
      <c r="N307" s="151" t="str">
        <f>'SlNr für Antrag §24a'!AP303</f>
        <v/>
      </c>
    </row>
    <row r="308" spans="1:14" ht="22.8" x14ac:dyDescent="0.25">
      <c r="A308" s="70">
        <f>'SlNr für Antrag §24a'!B304</f>
        <v>31222</v>
      </c>
      <c r="B308" s="70" t="str">
        <f>'SlNr für Antrag §24a'!C304</f>
        <v/>
      </c>
      <c r="C308" s="70" t="str">
        <f>IF('SlNr für Antrag §24a'!D304&lt;&gt;"",'SlNr für Antrag §24a'!D304,"")</f>
        <v/>
      </c>
      <c r="D308" s="70" t="str">
        <f>'SlNr für Antrag §24a'!H304</f>
        <v>Krätzen aus der Eisen- und Stahlerzeugung</v>
      </c>
      <c r="E308" s="70" t="str">
        <f>'SlNr für Antrag §24a'!I304</f>
        <v xml:space="preserve"> </v>
      </c>
      <c r="F308" s="69" t="str">
        <f>IF(Behörde!W308&gt;0,Behörde!W308,Behörde!F308)</f>
        <v>--</v>
      </c>
      <c r="G308" s="69" t="str">
        <f>IF(Behörde!Z308&gt;0,Behörde!Z308,Behörde!G308)</f>
        <v>**</v>
      </c>
      <c r="H308" s="131"/>
      <c r="I308" s="124"/>
      <c r="J308" s="118">
        <f>'SlNr für Antrag §24a'!AM304</f>
        <v>0</v>
      </c>
      <c r="K308" s="121"/>
      <c r="L308" s="158" t="str">
        <f>'SlNr für Antrag §24a'!AV304</f>
        <v>-</v>
      </c>
      <c r="M308" s="145" t="str">
        <f>IF(OR(Behörde!W308&gt;0,Behörde!Z308&gt;0),"Begründung in Bescheid eintragen!","")</f>
        <v/>
      </c>
      <c r="N308" s="151" t="str">
        <f>'SlNr für Antrag §24a'!AP304</f>
        <v>X</v>
      </c>
    </row>
    <row r="309" spans="1:14" ht="22.8" x14ac:dyDescent="0.25">
      <c r="A309" s="70">
        <f>'SlNr für Antrag §24a'!B305</f>
        <v>31222</v>
      </c>
      <c r="B309" s="70" t="str">
        <f>'SlNr für Antrag §24a'!C305</f>
        <v>91</v>
      </c>
      <c r="C309" s="70" t="str">
        <f>IF('SlNr für Antrag §24a'!D305&lt;&gt;"",'SlNr für Antrag §24a'!D305,"")</f>
        <v/>
      </c>
      <c r="D309" s="70" t="str">
        <f>'SlNr für Antrag §24a'!H305</f>
        <v>Krätzen aus der Eisen- und Stahlerzeugung</v>
      </c>
      <c r="E309" s="70" t="str">
        <f>'SlNr für Antrag §24a'!I305</f>
        <v>verfestigt, immobilisiert oder stabilisiert</v>
      </c>
      <c r="F309" s="69" t="str">
        <f>IF(Behörde!W309&gt;0,Behörde!W309,Behörde!F309)</f>
        <v>**</v>
      </c>
      <c r="G309" s="69" t="str">
        <f>IF(Behörde!Z309&gt;0,Behörde!Z309,Behörde!G309)</f>
        <v>**</v>
      </c>
      <c r="H309" s="131"/>
      <c r="I309" s="124"/>
      <c r="J309" s="118">
        <f>'SlNr für Antrag §24a'!AM305</f>
        <v>0</v>
      </c>
      <c r="K309" s="121"/>
      <c r="L309" s="158" t="str">
        <f>'SlNr für Antrag §24a'!AV305</f>
        <v>-</v>
      </c>
      <c r="M309" s="145" t="str">
        <f>IF(OR(Behörde!W309&gt;0,Behörde!Z309&gt;0),"Begründung in Bescheid eintragen!","")</f>
        <v/>
      </c>
      <c r="N309" s="151" t="str">
        <f>'SlNr für Antrag §24a'!AP305</f>
        <v/>
      </c>
    </row>
    <row r="310" spans="1:14" ht="22.8" x14ac:dyDescent="0.25">
      <c r="A310" s="70">
        <f>'SlNr für Antrag §24a'!B306</f>
        <v>31223</v>
      </c>
      <c r="B310" s="70" t="str">
        <f>'SlNr für Antrag §24a'!C306</f>
        <v/>
      </c>
      <c r="C310" s="70" t="str">
        <f>IF('SlNr für Antrag §24a'!D306&lt;&gt;"",'SlNr für Antrag §24a'!D306,"")</f>
        <v>g</v>
      </c>
      <c r="D310" s="70" t="str">
        <f>'SlNr für Antrag §24a'!H306</f>
        <v>Stäube, Aschen und Krätzen aus sonstigen Schmelzprozessen</v>
      </c>
      <c r="E310" s="70" t="str">
        <f>'SlNr für Antrag §24a'!I306</f>
        <v xml:space="preserve"> </v>
      </c>
      <c r="F310" s="69" t="str">
        <f>IF(Behörde!W310&gt;0,Behörde!W310,Behörde!F310)</f>
        <v>**</v>
      </c>
      <c r="G310" s="69" t="str">
        <f>IF(Behörde!Z310&gt;0,Behörde!Z310,Behörde!G310)</f>
        <v>**</v>
      </c>
      <c r="H310" s="131"/>
      <c r="I310" s="124"/>
      <c r="J310" s="118">
        <f>'SlNr für Antrag §24a'!AM306</f>
        <v>0</v>
      </c>
      <c r="K310" s="121"/>
      <c r="L310" s="158" t="str">
        <f>'SlNr für Antrag §24a'!AV306</f>
        <v>-</v>
      </c>
      <c r="M310" s="145" t="str">
        <f>IF(OR(Behörde!W310&gt;0,Behörde!Z310&gt;0),"Begründung in Bescheid eintragen!","")</f>
        <v/>
      </c>
      <c r="N310" s="151" t="str">
        <f>'SlNr für Antrag §24a'!AP306</f>
        <v/>
      </c>
    </row>
    <row r="311" spans="1:14" ht="22.8" x14ac:dyDescent="0.25">
      <c r="A311" s="70">
        <f>'SlNr für Antrag §24a'!B307</f>
        <v>31223</v>
      </c>
      <c r="B311" s="70" t="str">
        <f>'SlNr für Antrag §24a'!C307</f>
        <v>51</v>
      </c>
      <c r="C311" s="70" t="str">
        <f>IF('SlNr für Antrag §24a'!D307&lt;&gt;"",'SlNr für Antrag §24a'!D307,"")</f>
        <v/>
      </c>
      <c r="D311" s="70" t="str">
        <f>'SlNr für Antrag §24a'!H307</f>
        <v>Stäube, Aschen und Krätzen aus sonstigen Schmelzprozessen</v>
      </c>
      <c r="E311" s="70" t="str">
        <f>'SlNr für Antrag §24a'!I307</f>
        <v>aus der thermischen Kupfer- oder Zinkmetallurgie</v>
      </c>
      <c r="F311" s="69" t="str">
        <f>IF(Behörde!W311&gt;0,Behörde!W311,Behörde!F311)</f>
        <v>--</v>
      </c>
      <c r="G311" s="69" t="str">
        <f>IF(Behörde!Z311&gt;0,Behörde!Z311,Behörde!G311)</f>
        <v>**</v>
      </c>
      <c r="H311" s="131"/>
      <c r="I311" s="124"/>
      <c r="J311" s="118">
        <f>'SlNr für Antrag §24a'!AM307</f>
        <v>0</v>
      </c>
      <c r="K311" s="121"/>
      <c r="L311" s="158" t="str">
        <f>'SlNr für Antrag §24a'!AV307</f>
        <v>-</v>
      </c>
      <c r="M311" s="145" t="str">
        <f>IF(OR(Behörde!W311&gt;0,Behörde!Z311&gt;0),"Begründung in Bescheid eintragen!","")</f>
        <v/>
      </c>
      <c r="N311" s="151" t="str">
        <f>'SlNr für Antrag §24a'!AP307</f>
        <v>X</v>
      </c>
    </row>
    <row r="312" spans="1:14" ht="22.8" x14ac:dyDescent="0.25">
      <c r="A312" s="70">
        <f>'SlNr für Antrag §24a'!B308</f>
        <v>31223</v>
      </c>
      <c r="B312" s="70" t="str">
        <f>'SlNr für Antrag §24a'!C308</f>
        <v>88</v>
      </c>
      <c r="C312" s="70" t="str">
        <f>IF('SlNr für Antrag §24a'!D308&lt;&gt;"",'SlNr für Antrag §24a'!D308,"")</f>
        <v/>
      </c>
      <c r="D312" s="70" t="str">
        <f>'SlNr für Antrag §24a'!H308</f>
        <v>Stäube, Aschen und Krätzen aus sonstigen Schmelzprozessen</v>
      </c>
      <c r="E312" s="70" t="str">
        <f>'SlNr für Antrag §24a'!I308</f>
        <v>ausgestuft</v>
      </c>
      <c r="F312" s="69" t="str">
        <f>IF(Behörde!W312&gt;0,Behörde!W312,Behörde!F312)</f>
        <v>**</v>
      </c>
      <c r="G312" s="69" t="str">
        <f>IF(Behörde!Z312&gt;0,Behörde!Z312,Behörde!G312)</f>
        <v>**</v>
      </c>
      <c r="H312" s="131"/>
      <c r="I312" s="124"/>
      <c r="J312" s="118">
        <f>'SlNr für Antrag §24a'!AM308</f>
        <v>0</v>
      </c>
      <c r="K312" s="121"/>
      <c r="L312" s="158" t="str">
        <f>'SlNr für Antrag §24a'!AV308</f>
        <v>-</v>
      </c>
      <c r="M312" s="145" t="str">
        <f>IF(OR(Behörde!W312&gt;0,Behörde!Z312&gt;0),"Begründung in Bescheid eintragen!","")</f>
        <v/>
      </c>
      <c r="N312" s="151" t="str">
        <f>'SlNr für Antrag §24a'!AP308</f>
        <v/>
      </c>
    </row>
    <row r="313" spans="1:14" ht="22.8" x14ac:dyDescent="0.25">
      <c r="A313" s="70">
        <f>'SlNr für Antrag §24a'!B309</f>
        <v>31223</v>
      </c>
      <c r="B313" s="70" t="str">
        <f>'SlNr für Antrag §24a'!C309</f>
        <v>91</v>
      </c>
      <c r="C313" s="70" t="str">
        <f>IF('SlNr für Antrag §24a'!D309&lt;&gt;"",'SlNr für Antrag §24a'!D309,"")</f>
        <v>g</v>
      </c>
      <c r="D313" s="70" t="str">
        <f>'SlNr für Antrag §24a'!H309</f>
        <v>Stäube, Aschen und Krätzen aus sonstigen Schmelzprozessen</v>
      </c>
      <c r="E313" s="70" t="str">
        <f>'SlNr für Antrag §24a'!I309</f>
        <v>verfestigt, immobilisiert oder stabilisiert</v>
      </c>
      <c r="F313" s="69" t="str">
        <f>IF(Behörde!W313&gt;0,Behörde!W313,Behörde!F313)</f>
        <v>**</v>
      </c>
      <c r="G313" s="69" t="str">
        <f>IF(Behörde!Z313&gt;0,Behörde!Z313,Behörde!G313)</f>
        <v>**</v>
      </c>
      <c r="H313" s="131"/>
      <c r="I313" s="124"/>
      <c r="J313" s="118">
        <f>'SlNr für Antrag §24a'!AM309</f>
        <v>0</v>
      </c>
      <c r="K313" s="121"/>
      <c r="L313" s="158" t="str">
        <f>'SlNr für Antrag §24a'!AV309</f>
        <v>-</v>
      </c>
      <c r="M313" s="145" t="str">
        <f>IF(OR(Behörde!W313&gt;0,Behörde!Z313&gt;0),"Begründung in Bescheid eintragen!","")</f>
        <v/>
      </c>
      <c r="N313" s="151" t="str">
        <f>'SlNr für Antrag §24a'!AP309</f>
        <v/>
      </c>
    </row>
    <row r="314" spans="1:14" x14ac:dyDescent="0.25">
      <c r="A314" s="70">
        <f>'SlNr für Antrag §24a'!B310</f>
        <v>31224</v>
      </c>
      <c r="B314" s="70" t="str">
        <f>'SlNr für Antrag §24a'!C310</f>
        <v/>
      </c>
      <c r="C314" s="70" t="str">
        <f>IF('SlNr für Antrag §24a'!D310&lt;&gt;"",'SlNr für Antrag §24a'!D310,"")</f>
        <v>g</v>
      </c>
      <c r="D314" s="70" t="str">
        <f>'SlNr für Antrag §24a'!H310</f>
        <v>Metallkrätze, gasbildend</v>
      </c>
      <c r="E314" s="70" t="str">
        <f>'SlNr für Antrag §24a'!I310</f>
        <v xml:space="preserve"> </v>
      </c>
      <c r="F314" s="69" t="str">
        <f>IF(Behörde!W314&gt;0,Behörde!W314,Behörde!F314)</f>
        <v>**</v>
      </c>
      <c r="G314" s="69" t="str">
        <f>IF(Behörde!Z314&gt;0,Behörde!Z314,Behörde!G314)</f>
        <v>**</v>
      </c>
      <c r="H314" s="131"/>
      <c r="I314" s="124"/>
      <c r="J314" s="118">
        <f>'SlNr für Antrag §24a'!AM310</f>
        <v>0</v>
      </c>
      <c r="K314" s="121"/>
      <c r="L314" s="158" t="str">
        <f>'SlNr für Antrag §24a'!AV310</f>
        <v>-</v>
      </c>
      <c r="M314" s="145" t="str">
        <f>IF(OR(Behörde!W314&gt;0,Behörde!Z314&gt;0),"Begründung in Bescheid eintragen!","")</f>
        <v/>
      </c>
      <c r="N314" s="151" t="str">
        <f>'SlNr für Antrag §24a'!AP310</f>
        <v/>
      </c>
    </row>
    <row r="315" spans="1:14" ht="22.8" x14ac:dyDescent="0.25">
      <c r="A315" s="70">
        <f>'SlNr für Antrag §24a'!B311</f>
        <v>31224</v>
      </c>
      <c r="B315" s="70" t="str">
        <f>'SlNr für Antrag §24a'!C311</f>
        <v>91</v>
      </c>
      <c r="C315" s="70" t="str">
        <f>IF('SlNr für Antrag §24a'!D311&lt;&gt;"",'SlNr für Antrag §24a'!D311,"")</f>
        <v>g</v>
      </c>
      <c r="D315" s="70" t="str">
        <f>'SlNr für Antrag §24a'!H311</f>
        <v>Metallkrätze, gasbildend</v>
      </c>
      <c r="E315" s="70" t="str">
        <f>'SlNr für Antrag §24a'!I311</f>
        <v>verfestigt, immobilisiert oder stabilisiert</v>
      </c>
      <c r="F315" s="69" t="str">
        <f>IF(Behörde!W315&gt;0,Behörde!W315,Behörde!F315)</f>
        <v>**</v>
      </c>
      <c r="G315" s="69" t="str">
        <f>IF(Behörde!Z315&gt;0,Behörde!Z315,Behörde!G315)</f>
        <v>**</v>
      </c>
      <c r="H315" s="131"/>
      <c r="I315" s="124"/>
      <c r="J315" s="118">
        <f>'SlNr für Antrag §24a'!AM311</f>
        <v>0</v>
      </c>
      <c r="K315" s="121"/>
      <c r="L315" s="158" t="str">
        <f>'SlNr für Antrag §24a'!AV311</f>
        <v>-</v>
      </c>
      <c r="M315" s="145" t="str">
        <f>IF(OR(Behörde!W315&gt;0,Behörde!Z315&gt;0),"Begründung in Bescheid eintragen!","")</f>
        <v/>
      </c>
      <c r="N315" s="151" t="str">
        <f>'SlNr für Antrag §24a'!AP311</f>
        <v/>
      </c>
    </row>
    <row r="316" spans="1:14" ht="22.8" x14ac:dyDescent="0.25">
      <c r="A316" s="70">
        <f>'SlNr für Antrag §24a'!B312</f>
        <v>31301</v>
      </c>
      <c r="B316" s="70" t="str">
        <f>'SlNr für Antrag §24a'!C312</f>
        <v/>
      </c>
      <c r="C316" s="70" t="str">
        <f>IF('SlNr für Antrag §24a'!D312&lt;&gt;"",'SlNr für Antrag §24a'!D312,"")</f>
        <v/>
      </c>
      <c r="D316" s="70" t="str">
        <f>'SlNr für Antrag §24a'!H312</f>
        <v>Flugaschen und -stäube aus sonstigen Feuerungsanlagen</v>
      </c>
      <c r="E316" s="70" t="str">
        <f>'SlNr für Antrag §24a'!I312</f>
        <v xml:space="preserve"> </v>
      </c>
      <c r="F316" s="69" t="str">
        <f>IF(Behörde!W316&gt;0,Behörde!W316,Behörde!F316)</f>
        <v>--</v>
      </c>
      <c r="G316" s="69" t="str">
        <f>IF(Behörde!Z316&gt;0,Behörde!Z316,Behörde!G316)</f>
        <v>**</v>
      </c>
      <c r="H316" s="131"/>
      <c r="I316" s="124"/>
      <c r="J316" s="118">
        <f>'SlNr für Antrag §24a'!AM312</f>
        <v>0</v>
      </c>
      <c r="K316" s="121"/>
      <c r="L316" s="158" t="str">
        <f>'SlNr für Antrag §24a'!AV312</f>
        <v>-</v>
      </c>
      <c r="M316" s="145" t="str">
        <f>IF(OR(Behörde!W316&gt;0,Behörde!Z316&gt;0),"Begründung in Bescheid eintragen!","")</f>
        <v/>
      </c>
      <c r="N316" s="151" t="str">
        <f>'SlNr für Antrag §24a'!AP312</f>
        <v>X</v>
      </c>
    </row>
    <row r="317" spans="1:14" ht="22.8" x14ac:dyDescent="0.25">
      <c r="A317" s="70">
        <f>'SlNr für Antrag §24a'!B313</f>
        <v>31301</v>
      </c>
      <c r="B317" s="70" t="str">
        <f>'SlNr für Antrag §24a'!C313</f>
        <v>77</v>
      </c>
      <c r="C317" s="70" t="str">
        <f>IF('SlNr für Antrag §24a'!D313&lt;&gt;"",'SlNr für Antrag §24a'!D313,"")</f>
        <v>g</v>
      </c>
      <c r="D317" s="70" t="str">
        <f>'SlNr für Antrag §24a'!H313</f>
        <v>Flugaschen und -stäube aus sonstigen Feuerungsanlagen</v>
      </c>
      <c r="E317" s="70" t="str">
        <f>'SlNr für Antrag §24a'!I313</f>
        <v>gefährlich kontaminiert</v>
      </c>
      <c r="F317" s="69" t="str">
        <f>IF(Behörde!W317&gt;0,Behörde!W317,Behörde!F317)</f>
        <v>**</v>
      </c>
      <c r="G317" s="69" t="str">
        <f>IF(Behörde!Z317&gt;0,Behörde!Z317,Behörde!G317)</f>
        <v>**</v>
      </c>
      <c r="H317" s="131"/>
      <c r="I317" s="124"/>
      <c r="J317" s="118">
        <f>'SlNr für Antrag §24a'!AM313</f>
        <v>0</v>
      </c>
      <c r="K317" s="121"/>
      <c r="L317" s="158" t="str">
        <f>'SlNr für Antrag §24a'!AV313</f>
        <v>-</v>
      </c>
      <c r="M317" s="145" t="str">
        <f>IF(OR(Behörde!W317&gt;0,Behörde!Z317&gt;0),"Begründung in Bescheid eintragen!","")</f>
        <v/>
      </c>
      <c r="N317" s="151" t="str">
        <f>'SlNr für Antrag §24a'!AP313</f>
        <v/>
      </c>
    </row>
    <row r="318" spans="1:14" ht="22.8" x14ac:dyDescent="0.25">
      <c r="A318" s="70">
        <f>'SlNr für Antrag §24a'!B314</f>
        <v>31301</v>
      </c>
      <c r="B318" s="70" t="str">
        <f>'SlNr für Antrag §24a'!C314</f>
        <v>91</v>
      </c>
      <c r="C318" s="70" t="str">
        <f>IF('SlNr für Antrag §24a'!D314&lt;&gt;"",'SlNr für Antrag §24a'!D314,"")</f>
        <v/>
      </c>
      <c r="D318" s="70" t="str">
        <f>'SlNr für Antrag §24a'!H314</f>
        <v>Flugaschen und -stäube aus sonstigen Feuerungsanlagen</v>
      </c>
      <c r="E318" s="70" t="str">
        <f>'SlNr für Antrag §24a'!I314</f>
        <v>verfestigt, immobilisiert oder stabilisiert</v>
      </c>
      <c r="F318" s="69" t="str">
        <f>IF(Behörde!W318&gt;0,Behörde!W318,Behörde!F318)</f>
        <v>**</v>
      </c>
      <c r="G318" s="69" t="str">
        <f>IF(Behörde!Z318&gt;0,Behörde!Z318,Behörde!G318)</f>
        <v>**</v>
      </c>
      <c r="H318" s="131"/>
      <c r="I318" s="124"/>
      <c r="J318" s="118">
        <f>'SlNr für Antrag §24a'!AM314</f>
        <v>0</v>
      </c>
      <c r="K318" s="121"/>
      <c r="L318" s="158" t="str">
        <f>'SlNr für Antrag §24a'!AV314</f>
        <v>-</v>
      </c>
      <c r="M318" s="145" t="str">
        <f>IF(OR(Behörde!W318&gt;0,Behörde!Z318&gt;0),"Begründung in Bescheid eintragen!","")</f>
        <v/>
      </c>
      <c r="N318" s="151" t="str">
        <f>'SlNr für Antrag §24a'!AP314</f>
        <v/>
      </c>
    </row>
    <row r="319" spans="1:14" x14ac:dyDescent="0.25">
      <c r="A319" s="70">
        <f>'SlNr für Antrag §24a'!B315</f>
        <v>31305</v>
      </c>
      <c r="B319" s="70" t="str">
        <f>'SlNr für Antrag §24a'!C315</f>
        <v/>
      </c>
      <c r="C319" s="70" t="str">
        <f>IF('SlNr für Antrag §24a'!D315&lt;&gt;"",'SlNr für Antrag §24a'!D315,"")</f>
        <v/>
      </c>
      <c r="D319" s="70" t="str">
        <f>'SlNr für Antrag §24a'!H315</f>
        <v>Kohlenasche</v>
      </c>
      <c r="E319" s="70" t="str">
        <f>'SlNr für Antrag §24a'!I315</f>
        <v xml:space="preserve"> </v>
      </c>
      <c r="F319" s="69" t="str">
        <f>IF(Behörde!W319&gt;0,Behörde!W319,Behörde!F319)</f>
        <v>--</v>
      </c>
      <c r="G319" s="69" t="str">
        <f>IF(Behörde!Z319&gt;0,Behörde!Z319,Behörde!G319)</f>
        <v>**</v>
      </c>
      <c r="H319" s="131"/>
      <c r="I319" s="124"/>
      <c r="J319" s="118">
        <f>'SlNr für Antrag §24a'!AM315</f>
        <v>0</v>
      </c>
      <c r="K319" s="121"/>
      <c r="L319" s="158" t="str">
        <f>'SlNr für Antrag §24a'!AV315</f>
        <v>-</v>
      </c>
      <c r="M319" s="145" t="str">
        <f>IF(OR(Behörde!W319&gt;0,Behörde!Z319&gt;0),"Begründung in Bescheid eintragen!","")</f>
        <v/>
      </c>
      <c r="N319" s="151" t="str">
        <f>'SlNr für Antrag §24a'!AP315</f>
        <v>X</v>
      </c>
    </row>
    <row r="320" spans="1:14" x14ac:dyDescent="0.25">
      <c r="A320" s="70">
        <f>'SlNr für Antrag §24a'!B316</f>
        <v>31305</v>
      </c>
      <c r="B320" s="70" t="str">
        <f>'SlNr für Antrag §24a'!C316</f>
        <v>77</v>
      </c>
      <c r="C320" s="70" t="str">
        <f>IF('SlNr für Antrag §24a'!D316&lt;&gt;"",'SlNr für Antrag §24a'!D316,"")</f>
        <v>g</v>
      </c>
      <c r="D320" s="70" t="str">
        <f>'SlNr für Antrag §24a'!H316</f>
        <v>Kohlenasche</v>
      </c>
      <c r="E320" s="70" t="str">
        <f>'SlNr für Antrag §24a'!I316</f>
        <v>gefährlich kontaminiert</v>
      </c>
      <c r="F320" s="69" t="str">
        <f>IF(Behörde!W320&gt;0,Behörde!W320,Behörde!F320)</f>
        <v>**</v>
      </c>
      <c r="G320" s="69" t="str">
        <f>IF(Behörde!Z320&gt;0,Behörde!Z320,Behörde!G320)</f>
        <v>**</v>
      </c>
      <c r="H320" s="131"/>
      <c r="I320" s="124"/>
      <c r="J320" s="118">
        <f>'SlNr für Antrag §24a'!AM316</f>
        <v>0</v>
      </c>
      <c r="K320" s="121"/>
      <c r="L320" s="158" t="str">
        <f>'SlNr für Antrag §24a'!AV316</f>
        <v>-</v>
      </c>
      <c r="M320" s="145" t="str">
        <f>IF(OR(Behörde!W320&gt;0,Behörde!Z320&gt;0),"Begründung in Bescheid eintragen!","")</f>
        <v/>
      </c>
      <c r="N320" s="151" t="str">
        <f>'SlNr für Antrag §24a'!AP316</f>
        <v/>
      </c>
    </row>
    <row r="321" spans="1:14" ht="22.8" x14ac:dyDescent="0.25">
      <c r="A321" s="70">
        <f>'SlNr für Antrag §24a'!B317</f>
        <v>31305</v>
      </c>
      <c r="B321" s="70" t="str">
        <f>'SlNr für Antrag §24a'!C317</f>
        <v>91</v>
      </c>
      <c r="C321" s="70" t="str">
        <f>IF('SlNr für Antrag §24a'!D317&lt;&gt;"",'SlNr für Antrag §24a'!D317,"")</f>
        <v/>
      </c>
      <c r="D321" s="70" t="str">
        <f>'SlNr für Antrag §24a'!H317</f>
        <v>Kohlenasche</v>
      </c>
      <c r="E321" s="70" t="str">
        <f>'SlNr für Antrag §24a'!I317</f>
        <v>verfestigt, immobilisiert oder stabilisiert</v>
      </c>
      <c r="F321" s="69" t="str">
        <f>IF(Behörde!W321&gt;0,Behörde!W321,Behörde!F321)</f>
        <v>**</v>
      </c>
      <c r="G321" s="69" t="str">
        <f>IF(Behörde!Z321&gt;0,Behörde!Z321,Behörde!G321)</f>
        <v>**</v>
      </c>
      <c r="H321" s="131"/>
      <c r="I321" s="124"/>
      <c r="J321" s="118">
        <f>'SlNr für Antrag §24a'!AM317</f>
        <v>0</v>
      </c>
      <c r="K321" s="121"/>
      <c r="L321" s="158" t="str">
        <f>'SlNr für Antrag §24a'!AV317</f>
        <v>-</v>
      </c>
      <c r="M321" s="145" t="str">
        <f>IF(OR(Behörde!W321&gt;0,Behörde!Z321&gt;0),"Begründung in Bescheid eintragen!","")</f>
        <v/>
      </c>
      <c r="N321" s="151" t="str">
        <f>'SlNr für Antrag §24a'!AP317</f>
        <v/>
      </c>
    </row>
    <row r="322" spans="1:14" ht="22.8" x14ac:dyDescent="0.25">
      <c r="A322" s="70">
        <f>'SlNr für Antrag §24a'!B318</f>
        <v>31306</v>
      </c>
      <c r="B322" s="70" t="str">
        <f>'SlNr für Antrag §24a'!C318</f>
        <v/>
      </c>
      <c r="C322" s="70" t="str">
        <f>IF('SlNr für Antrag §24a'!D318&lt;&gt;"",'SlNr für Antrag §24a'!D318,"")</f>
        <v/>
      </c>
      <c r="D322" s="70" t="str">
        <f>'SlNr für Antrag §24a'!H318</f>
        <v>Holzasche, Strohasche (Pflanzenasche)</v>
      </c>
      <c r="E322" s="70" t="str">
        <f>'SlNr für Antrag §24a'!I318</f>
        <v xml:space="preserve"> </v>
      </c>
      <c r="F322" s="69" t="str">
        <f>IF(Behörde!W322&gt;0,Behörde!W322,Behörde!F322)</f>
        <v>--</v>
      </c>
      <c r="G322" s="69" t="str">
        <f>IF(Behörde!Z322&gt;0,Behörde!Z322,Behörde!G322)</f>
        <v>**</v>
      </c>
      <c r="H322" s="131"/>
      <c r="I322" s="124"/>
      <c r="J322" s="118">
        <f>'SlNr für Antrag §24a'!AM318</f>
        <v>0</v>
      </c>
      <c r="K322" s="121"/>
      <c r="L322" s="158" t="str">
        <f>'SlNr für Antrag §24a'!AV318</f>
        <v>-</v>
      </c>
      <c r="M322" s="145" t="str">
        <f>IF(OR(Behörde!W322&gt;0,Behörde!Z322&gt;0),"Begründung in Bescheid eintragen!","")</f>
        <v/>
      </c>
      <c r="N322" s="151" t="str">
        <f>'SlNr für Antrag §24a'!AP318</f>
        <v>X</v>
      </c>
    </row>
    <row r="323" spans="1:14" ht="22.8" x14ac:dyDescent="0.25">
      <c r="A323" s="70">
        <f>'SlNr für Antrag §24a'!B319</f>
        <v>31306</v>
      </c>
      <c r="B323" s="70" t="str">
        <f>'SlNr für Antrag §24a'!C319</f>
        <v>77</v>
      </c>
      <c r="C323" s="70" t="str">
        <f>IF('SlNr für Antrag §24a'!D319&lt;&gt;"",'SlNr für Antrag §24a'!D319,"")</f>
        <v>g</v>
      </c>
      <c r="D323" s="70" t="str">
        <f>'SlNr für Antrag §24a'!H319</f>
        <v>Holzasche, Strohasche (Pflanzenasche)</v>
      </c>
      <c r="E323" s="70" t="str">
        <f>'SlNr für Antrag §24a'!I319</f>
        <v>gefährlich kontaminiert</v>
      </c>
      <c r="F323" s="69" t="str">
        <f>IF(Behörde!W323&gt;0,Behörde!W323,Behörde!F323)</f>
        <v>**</v>
      </c>
      <c r="G323" s="69" t="str">
        <f>IF(Behörde!Z323&gt;0,Behörde!Z323,Behörde!G323)</f>
        <v>**</v>
      </c>
      <c r="H323" s="131"/>
      <c r="I323" s="124"/>
      <c r="J323" s="118">
        <f>'SlNr für Antrag §24a'!AM319</f>
        <v>0</v>
      </c>
      <c r="K323" s="121"/>
      <c r="L323" s="158" t="str">
        <f>'SlNr für Antrag §24a'!AV319</f>
        <v>-</v>
      </c>
      <c r="M323" s="145" t="str">
        <f>IF(OR(Behörde!W323&gt;0,Behörde!Z323&gt;0),"Begründung in Bescheid eintragen!","")</f>
        <v/>
      </c>
      <c r="N323" s="151" t="str">
        <f>'SlNr für Antrag §24a'!AP319</f>
        <v/>
      </c>
    </row>
    <row r="324" spans="1:14" ht="22.8" x14ac:dyDescent="0.25">
      <c r="A324" s="70">
        <f>'SlNr für Antrag §24a'!B320</f>
        <v>31306</v>
      </c>
      <c r="B324" s="70" t="str">
        <f>'SlNr für Antrag §24a'!C320</f>
        <v>91</v>
      </c>
      <c r="C324" s="70" t="str">
        <f>IF('SlNr für Antrag §24a'!D320&lt;&gt;"",'SlNr für Antrag §24a'!D320,"")</f>
        <v/>
      </c>
      <c r="D324" s="70" t="str">
        <f>'SlNr für Antrag §24a'!H320</f>
        <v>Holzasche, Strohasche (Pflanzenasche)</v>
      </c>
      <c r="E324" s="70" t="str">
        <f>'SlNr für Antrag §24a'!I320</f>
        <v>verfestigt, immobilisiert oder stabilisiert</v>
      </c>
      <c r="F324" s="69" t="str">
        <f>IF(Behörde!W324&gt;0,Behörde!W324,Behörde!F324)</f>
        <v>**</v>
      </c>
      <c r="G324" s="69" t="str">
        <f>IF(Behörde!Z324&gt;0,Behörde!Z324,Behörde!G324)</f>
        <v>**</v>
      </c>
      <c r="H324" s="131"/>
      <c r="I324" s="124"/>
      <c r="J324" s="118">
        <f>'SlNr für Antrag §24a'!AM320</f>
        <v>0</v>
      </c>
      <c r="K324" s="121"/>
      <c r="L324" s="158" t="str">
        <f>'SlNr für Antrag §24a'!AV320</f>
        <v>-</v>
      </c>
      <c r="M324" s="145" t="str">
        <f>IF(OR(Behörde!W324&gt;0,Behörde!Z324&gt;0),"Begründung in Bescheid eintragen!","")</f>
        <v/>
      </c>
      <c r="N324" s="151" t="str">
        <f>'SlNr für Antrag §24a'!AP320</f>
        <v/>
      </c>
    </row>
    <row r="325" spans="1:14" ht="22.8" x14ac:dyDescent="0.25">
      <c r="A325" s="70">
        <f>'SlNr für Antrag §24a'!B321</f>
        <v>31306</v>
      </c>
      <c r="B325" s="70" t="str">
        <f>'SlNr für Antrag §24a'!C321</f>
        <v>70</v>
      </c>
      <c r="C325" s="70" t="str">
        <f>IF('SlNr für Antrag §24a'!D321&lt;&gt;"",'SlNr für Antrag §24a'!D321,"")</f>
        <v/>
      </c>
      <c r="D325" s="70" t="str">
        <f>'SlNr für Antrag §24a'!H321</f>
        <v>Holzasche, Strohasche (Pflanzenasche)</v>
      </c>
      <c r="E325" s="70" t="str">
        <f>'SlNr für Antrag §24a'!I321</f>
        <v>Rostaschen</v>
      </c>
      <c r="F325" s="69" t="str">
        <f>IF(Behörde!W325&gt;0,Behörde!W325,Behörde!F325)</f>
        <v>--</v>
      </c>
      <c r="G325" s="69" t="str">
        <f>IF(Behörde!Z325&gt;0,Behörde!Z325,Behörde!G325)</f>
        <v>**</v>
      </c>
      <c r="H325" s="131"/>
      <c r="I325" s="124"/>
      <c r="J325" s="118">
        <f>'SlNr für Antrag §24a'!AM321</f>
        <v>0</v>
      </c>
      <c r="K325" s="121"/>
      <c r="L325" s="158" t="str">
        <f>'SlNr für Antrag §24a'!AV321</f>
        <v>-</v>
      </c>
      <c r="M325" s="145" t="str">
        <f>IF(OR(Behörde!W325&gt;0,Behörde!Z325&gt;0),"Begründung in Bescheid eintragen!","")</f>
        <v/>
      </c>
      <c r="N325" s="151" t="str">
        <f>'SlNr für Antrag §24a'!AP321</f>
        <v>X</v>
      </c>
    </row>
    <row r="326" spans="1:14" ht="22.8" x14ac:dyDescent="0.25">
      <c r="A326" s="70">
        <f>'SlNr für Antrag §24a'!B322</f>
        <v>31306</v>
      </c>
      <c r="B326" s="70" t="str">
        <f>'SlNr für Antrag §24a'!C322</f>
        <v>72</v>
      </c>
      <c r="C326" s="70" t="str">
        <f>IF('SlNr für Antrag §24a'!D322&lt;&gt;"",'SlNr für Antrag §24a'!D322,"")</f>
        <v/>
      </c>
      <c r="D326" s="70" t="str">
        <f>'SlNr für Antrag §24a'!H322</f>
        <v>Holzasche, Strohasche (Pflanzenasche)</v>
      </c>
      <c r="E326" s="70" t="str">
        <f>'SlNr für Antrag §24a'!I322</f>
        <v>Flugaschen</v>
      </c>
      <c r="F326" s="69" t="str">
        <f>IF(Behörde!W326&gt;0,Behörde!W326,Behörde!F326)</f>
        <v>--</v>
      </c>
      <c r="G326" s="69" t="str">
        <f>IF(Behörde!Z326&gt;0,Behörde!Z326,Behörde!G326)</f>
        <v>**</v>
      </c>
      <c r="H326" s="131"/>
      <c r="I326" s="124"/>
      <c r="J326" s="118">
        <f>'SlNr für Antrag §24a'!AM322</f>
        <v>0</v>
      </c>
      <c r="K326" s="121"/>
      <c r="L326" s="158" t="str">
        <f>'SlNr für Antrag §24a'!AV322</f>
        <v>-</v>
      </c>
      <c r="M326" s="145" t="str">
        <f>IF(OR(Behörde!W326&gt;0,Behörde!Z326&gt;0),"Begründung in Bescheid eintragen!","")</f>
        <v/>
      </c>
      <c r="N326" s="151" t="str">
        <f>'SlNr für Antrag §24a'!AP322</f>
        <v>X</v>
      </c>
    </row>
    <row r="327" spans="1:14" ht="22.8" x14ac:dyDescent="0.25">
      <c r="A327" s="70">
        <f>'SlNr für Antrag §24a'!B323</f>
        <v>31306</v>
      </c>
      <c r="B327" s="70" t="str">
        <f>'SlNr für Antrag §24a'!C323</f>
        <v>74</v>
      </c>
      <c r="C327" s="70" t="str">
        <f>IF('SlNr für Antrag §24a'!D323&lt;&gt;"",'SlNr für Antrag §24a'!D323,"")</f>
        <v/>
      </c>
      <c r="D327" s="70" t="str">
        <f>'SlNr für Antrag §24a'!H323</f>
        <v>Holzasche, Strohasche (Pflanzenasche)</v>
      </c>
      <c r="E327" s="70" t="str">
        <f>'SlNr für Antrag §24a'!I323</f>
        <v>Feinstflugaschen</v>
      </c>
      <c r="F327" s="69" t="str">
        <f>IF(Behörde!W327&gt;0,Behörde!W327,Behörde!F327)</f>
        <v>**</v>
      </c>
      <c r="G327" s="69" t="str">
        <f>IF(Behörde!Z327&gt;0,Behörde!Z327,Behörde!G327)</f>
        <v>**</v>
      </c>
      <c r="H327" s="131"/>
      <c r="I327" s="124"/>
      <c r="J327" s="118">
        <f>'SlNr für Antrag §24a'!AM323</f>
        <v>0</v>
      </c>
      <c r="K327" s="121"/>
      <c r="L327" s="158" t="str">
        <f>'SlNr für Antrag §24a'!AV323</f>
        <v>-</v>
      </c>
      <c r="M327" s="145" t="str">
        <f>IF(OR(Behörde!W327&gt;0,Behörde!Z327&gt;0),"Begründung in Bescheid eintragen!","")</f>
        <v/>
      </c>
      <c r="N327" s="151" t="str">
        <f>'SlNr für Antrag §24a'!AP323</f>
        <v/>
      </c>
    </row>
    <row r="328" spans="1:14" x14ac:dyDescent="0.25">
      <c r="A328" s="70">
        <f>'SlNr für Antrag §24a'!B324</f>
        <v>31307</v>
      </c>
      <c r="B328" s="70" t="str">
        <f>'SlNr für Antrag §24a'!C324</f>
        <v/>
      </c>
      <c r="C328" s="70" t="str">
        <f>IF('SlNr für Antrag §24a'!D324&lt;&gt;"",'SlNr für Antrag §24a'!D324,"")</f>
        <v/>
      </c>
      <c r="D328" s="70" t="str">
        <f>'SlNr für Antrag §24a'!H324</f>
        <v>Kesselschlacke</v>
      </c>
      <c r="E328" s="70" t="str">
        <f>'SlNr für Antrag §24a'!I324</f>
        <v xml:space="preserve"> </v>
      </c>
      <c r="F328" s="69" t="str">
        <f>IF(Behörde!W328&gt;0,Behörde!W328,Behörde!F328)</f>
        <v>--</v>
      </c>
      <c r="G328" s="69" t="str">
        <f>IF(Behörde!Z328&gt;0,Behörde!Z328,Behörde!G328)</f>
        <v>**</v>
      </c>
      <c r="H328" s="131"/>
      <c r="I328" s="124"/>
      <c r="J328" s="118">
        <f>'SlNr für Antrag §24a'!AM324</f>
        <v>0</v>
      </c>
      <c r="K328" s="121"/>
      <c r="L328" s="158" t="str">
        <f>'SlNr für Antrag §24a'!AV324</f>
        <v>-</v>
      </c>
      <c r="M328" s="145" t="str">
        <f>IF(OR(Behörde!W328&gt;0,Behörde!Z328&gt;0),"Begründung in Bescheid eintragen!","")</f>
        <v/>
      </c>
      <c r="N328" s="151" t="str">
        <f>'SlNr für Antrag §24a'!AP324</f>
        <v>X</v>
      </c>
    </row>
    <row r="329" spans="1:14" x14ac:dyDescent="0.25">
      <c r="A329" s="70">
        <f>'SlNr für Antrag §24a'!B325</f>
        <v>31307</v>
      </c>
      <c r="B329" s="70" t="str">
        <f>'SlNr für Antrag §24a'!C325</f>
        <v>77</v>
      </c>
      <c r="C329" s="70" t="str">
        <f>IF('SlNr für Antrag §24a'!D325&lt;&gt;"",'SlNr für Antrag §24a'!D325,"")</f>
        <v>g</v>
      </c>
      <c r="D329" s="70" t="str">
        <f>'SlNr für Antrag §24a'!H325</f>
        <v>Kesselschlacke</v>
      </c>
      <c r="E329" s="70" t="str">
        <f>'SlNr für Antrag §24a'!I325</f>
        <v>gefährlich kontaminiert</v>
      </c>
      <c r="F329" s="69" t="str">
        <f>IF(Behörde!W329&gt;0,Behörde!W329,Behörde!F329)</f>
        <v>**</v>
      </c>
      <c r="G329" s="69" t="str">
        <f>IF(Behörde!Z329&gt;0,Behörde!Z329,Behörde!G329)</f>
        <v>**</v>
      </c>
      <c r="H329" s="131"/>
      <c r="I329" s="124"/>
      <c r="J329" s="118">
        <f>'SlNr für Antrag §24a'!AM325</f>
        <v>0</v>
      </c>
      <c r="K329" s="121"/>
      <c r="L329" s="158" t="str">
        <f>'SlNr für Antrag §24a'!AV325</f>
        <v>-</v>
      </c>
      <c r="M329" s="145" t="str">
        <f>IF(OR(Behörde!W329&gt;0,Behörde!Z329&gt;0),"Begründung in Bescheid eintragen!","")</f>
        <v/>
      </c>
      <c r="N329" s="151" t="str">
        <f>'SlNr für Antrag §24a'!AP325</f>
        <v/>
      </c>
    </row>
    <row r="330" spans="1:14" ht="22.8" x14ac:dyDescent="0.25">
      <c r="A330" s="70">
        <f>'SlNr für Antrag §24a'!B326</f>
        <v>31307</v>
      </c>
      <c r="B330" s="70" t="str">
        <f>'SlNr für Antrag §24a'!C326</f>
        <v>91</v>
      </c>
      <c r="C330" s="70" t="str">
        <f>IF('SlNr für Antrag §24a'!D326&lt;&gt;"",'SlNr für Antrag §24a'!D326,"")</f>
        <v/>
      </c>
      <c r="D330" s="70" t="str">
        <f>'SlNr für Antrag §24a'!H326</f>
        <v>Kesselschlacke</v>
      </c>
      <c r="E330" s="70" t="str">
        <f>'SlNr für Antrag §24a'!I326</f>
        <v>verfestigt, immobilisiert oder stabilisiert</v>
      </c>
      <c r="F330" s="69" t="str">
        <f>IF(Behörde!W330&gt;0,Behörde!W330,Behörde!F330)</f>
        <v>**</v>
      </c>
      <c r="G330" s="69" t="str">
        <f>IF(Behörde!Z330&gt;0,Behörde!Z330,Behörde!G330)</f>
        <v>**</v>
      </c>
      <c r="H330" s="131"/>
      <c r="I330" s="124"/>
      <c r="J330" s="118">
        <f>'SlNr für Antrag §24a'!AM326</f>
        <v>0</v>
      </c>
      <c r="K330" s="121"/>
      <c r="L330" s="158" t="str">
        <f>'SlNr für Antrag §24a'!AV326</f>
        <v>-</v>
      </c>
      <c r="M330" s="145" t="str">
        <f>IF(OR(Behörde!W330&gt;0,Behörde!Z330&gt;0),"Begründung in Bescheid eintragen!","")</f>
        <v/>
      </c>
      <c r="N330" s="151" t="str">
        <f>'SlNr für Antrag §24a'!AP326</f>
        <v/>
      </c>
    </row>
    <row r="331" spans="1:14" ht="22.8" x14ac:dyDescent="0.25">
      <c r="A331" s="70">
        <f>'SlNr für Antrag §24a'!B327</f>
        <v>31308</v>
      </c>
      <c r="B331" s="70" t="str">
        <f>'SlNr für Antrag §24a'!C327</f>
        <v/>
      </c>
      <c r="C331" s="70" t="str">
        <f>IF('SlNr für Antrag §24a'!D327&lt;&gt;"",'SlNr für Antrag §24a'!D327,"")</f>
        <v>g</v>
      </c>
      <c r="D331" s="70" t="str">
        <f>'SlNr für Antrag §24a'!H327</f>
        <v>Schlacken und Aschen aus Abfallverbrennungsanlagen</v>
      </c>
      <c r="E331" s="70" t="str">
        <f>'SlNr für Antrag §24a'!I327</f>
        <v xml:space="preserve"> </v>
      </c>
      <c r="F331" s="69" t="str">
        <f>IF(Behörde!W331&gt;0,Behörde!W331,Behörde!F331)</f>
        <v>**</v>
      </c>
      <c r="G331" s="69" t="str">
        <f>IF(Behörde!Z331&gt;0,Behörde!Z331,Behörde!G331)</f>
        <v>**</v>
      </c>
      <c r="H331" s="131"/>
      <c r="I331" s="124"/>
      <c r="J331" s="118">
        <f>'SlNr für Antrag §24a'!AM327</f>
        <v>0</v>
      </c>
      <c r="K331" s="121"/>
      <c r="L331" s="158" t="str">
        <f>'SlNr für Antrag §24a'!AV327</f>
        <v>-</v>
      </c>
      <c r="M331" s="145" t="str">
        <f>IF(OR(Behörde!W331&gt;0,Behörde!Z331&gt;0),"Begründung in Bescheid eintragen!","")</f>
        <v/>
      </c>
      <c r="N331" s="151" t="str">
        <f>'SlNr für Antrag §24a'!AP327</f>
        <v/>
      </c>
    </row>
    <row r="332" spans="1:14" ht="22.8" x14ac:dyDescent="0.25">
      <c r="A332" s="70">
        <f>'SlNr für Antrag §24a'!B328</f>
        <v>31308</v>
      </c>
      <c r="B332" s="70" t="str">
        <f>'SlNr für Antrag §24a'!C328</f>
        <v>88</v>
      </c>
      <c r="C332" s="70" t="str">
        <f>IF('SlNr für Antrag §24a'!D328&lt;&gt;"",'SlNr für Antrag §24a'!D328,"")</f>
        <v/>
      </c>
      <c r="D332" s="70" t="str">
        <f>'SlNr für Antrag §24a'!H328</f>
        <v>Schlacken und Aschen aus Abfallverbrennungsanlagen</v>
      </c>
      <c r="E332" s="70" t="str">
        <f>'SlNr für Antrag §24a'!I328</f>
        <v>ausgestuft</v>
      </c>
      <c r="F332" s="69" t="str">
        <f>IF(Behörde!W332&gt;0,Behörde!W332,Behörde!F332)</f>
        <v>**</v>
      </c>
      <c r="G332" s="69" t="str">
        <f>IF(Behörde!Z332&gt;0,Behörde!Z332,Behörde!G332)</f>
        <v>**</v>
      </c>
      <c r="H332" s="131"/>
      <c r="I332" s="124"/>
      <c r="J332" s="118">
        <f>'SlNr für Antrag §24a'!AM328</f>
        <v>0</v>
      </c>
      <c r="K332" s="121"/>
      <c r="L332" s="158" t="str">
        <f>'SlNr für Antrag §24a'!AV328</f>
        <v>-</v>
      </c>
      <c r="M332" s="145" t="str">
        <f>IF(OR(Behörde!W332&gt;0,Behörde!Z332&gt;0),"Begründung in Bescheid eintragen!","")</f>
        <v/>
      </c>
      <c r="N332" s="151" t="str">
        <f>'SlNr für Antrag §24a'!AP328</f>
        <v/>
      </c>
    </row>
    <row r="333" spans="1:14" ht="22.8" x14ac:dyDescent="0.25">
      <c r="A333" s="70">
        <f>'SlNr für Antrag §24a'!B329</f>
        <v>31308</v>
      </c>
      <c r="B333" s="70" t="str">
        <f>'SlNr für Antrag §24a'!C329</f>
        <v>91</v>
      </c>
      <c r="C333" s="70" t="str">
        <f>IF('SlNr für Antrag §24a'!D329&lt;&gt;"",'SlNr für Antrag §24a'!D329,"")</f>
        <v>g</v>
      </c>
      <c r="D333" s="70" t="str">
        <f>'SlNr für Antrag §24a'!H329</f>
        <v>Schlacken und Aschen aus Abfallverbrennungsanlagen</v>
      </c>
      <c r="E333" s="70" t="str">
        <f>'SlNr für Antrag §24a'!I329</f>
        <v>verfestigt, immobilisiert oder stabilisiert</v>
      </c>
      <c r="F333" s="69" t="str">
        <f>IF(Behörde!W333&gt;0,Behörde!W333,Behörde!F333)</f>
        <v>**</v>
      </c>
      <c r="G333" s="69" t="str">
        <f>IF(Behörde!Z333&gt;0,Behörde!Z333,Behörde!G333)</f>
        <v>**</v>
      </c>
      <c r="H333" s="131"/>
      <c r="I333" s="124"/>
      <c r="J333" s="118">
        <f>'SlNr für Antrag §24a'!AM329</f>
        <v>0</v>
      </c>
      <c r="K333" s="121"/>
      <c r="L333" s="158" t="str">
        <f>'SlNr für Antrag §24a'!AV329</f>
        <v>-</v>
      </c>
      <c r="M333" s="145" t="str">
        <f>IF(OR(Behörde!W333&gt;0,Behörde!Z333&gt;0),"Begründung in Bescheid eintragen!","")</f>
        <v/>
      </c>
      <c r="N333" s="151" t="str">
        <f>'SlNr für Antrag §24a'!AP329</f>
        <v/>
      </c>
    </row>
    <row r="334" spans="1:14" ht="22.8" x14ac:dyDescent="0.25">
      <c r="A334" s="70">
        <f>'SlNr für Antrag §24a'!B330</f>
        <v>31309</v>
      </c>
      <c r="B334" s="70" t="str">
        <f>'SlNr für Antrag §24a'!C330</f>
        <v/>
      </c>
      <c r="C334" s="70" t="str">
        <f>IF('SlNr für Antrag §24a'!D330&lt;&gt;"",'SlNr für Antrag §24a'!D330,"")</f>
        <v>g</v>
      </c>
      <c r="D334" s="70" t="str">
        <f>'SlNr für Antrag §24a'!H330</f>
        <v>Flugaschen und -stäube aus Abfallverbrennungsanlagen</v>
      </c>
      <c r="E334" s="70" t="str">
        <f>'SlNr für Antrag §24a'!I330</f>
        <v xml:space="preserve"> </v>
      </c>
      <c r="F334" s="69" t="str">
        <f>IF(Behörde!W334&gt;0,Behörde!W334,Behörde!F334)</f>
        <v>**</v>
      </c>
      <c r="G334" s="69" t="str">
        <f>IF(Behörde!Z334&gt;0,Behörde!Z334,Behörde!G334)</f>
        <v>**</v>
      </c>
      <c r="H334" s="131"/>
      <c r="I334" s="124"/>
      <c r="J334" s="118">
        <f>'SlNr für Antrag §24a'!AM330</f>
        <v>0</v>
      </c>
      <c r="K334" s="121"/>
      <c r="L334" s="158" t="str">
        <f>'SlNr für Antrag §24a'!AV330</f>
        <v>-</v>
      </c>
      <c r="M334" s="145" t="str">
        <f>IF(OR(Behörde!W334&gt;0,Behörde!Z334&gt;0),"Begründung in Bescheid eintragen!","")</f>
        <v/>
      </c>
      <c r="N334" s="151" t="str">
        <f>'SlNr für Antrag §24a'!AP330</f>
        <v/>
      </c>
    </row>
    <row r="335" spans="1:14" ht="22.8" x14ac:dyDescent="0.25">
      <c r="A335" s="70">
        <f>'SlNr für Antrag §24a'!B331</f>
        <v>31309</v>
      </c>
      <c r="B335" s="70" t="str">
        <f>'SlNr für Antrag §24a'!C331</f>
        <v>88</v>
      </c>
      <c r="C335" s="70" t="str">
        <f>IF('SlNr für Antrag §24a'!D331&lt;&gt;"",'SlNr für Antrag §24a'!D331,"")</f>
        <v/>
      </c>
      <c r="D335" s="70" t="str">
        <f>'SlNr für Antrag §24a'!H331</f>
        <v>Flugaschen und -stäube aus Abfallverbrennungsanlagen</v>
      </c>
      <c r="E335" s="70" t="str">
        <f>'SlNr für Antrag §24a'!I331</f>
        <v>ausgestuft</v>
      </c>
      <c r="F335" s="69" t="str">
        <f>IF(Behörde!W335&gt;0,Behörde!W335,Behörde!F335)</f>
        <v>**</v>
      </c>
      <c r="G335" s="69" t="str">
        <f>IF(Behörde!Z335&gt;0,Behörde!Z335,Behörde!G335)</f>
        <v>**</v>
      </c>
      <c r="H335" s="131"/>
      <c r="I335" s="124"/>
      <c r="J335" s="118">
        <f>'SlNr für Antrag §24a'!AM331</f>
        <v>0</v>
      </c>
      <c r="K335" s="121"/>
      <c r="L335" s="158" t="str">
        <f>'SlNr für Antrag §24a'!AV331</f>
        <v>-</v>
      </c>
      <c r="M335" s="145" t="str">
        <f>IF(OR(Behörde!W335&gt;0,Behörde!Z335&gt;0),"Begründung in Bescheid eintragen!","")</f>
        <v/>
      </c>
      <c r="N335" s="151" t="str">
        <f>'SlNr für Antrag §24a'!AP331</f>
        <v/>
      </c>
    </row>
    <row r="336" spans="1:14" ht="22.8" x14ac:dyDescent="0.25">
      <c r="A336" s="70">
        <f>'SlNr für Antrag §24a'!B332</f>
        <v>31309</v>
      </c>
      <c r="B336" s="70" t="str">
        <f>'SlNr für Antrag §24a'!C332</f>
        <v>91</v>
      </c>
      <c r="C336" s="70" t="str">
        <f>IF('SlNr für Antrag §24a'!D332&lt;&gt;"",'SlNr für Antrag §24a'!D332,"")</f>
        <v>g</v>
      </c>
      <c r="D336" s="70" t="str">
        <f>'SlNr für Antrag §24a'!H332</f>
        <v>Flugaschen und -stäube aus Abfallverbrennungsanlagen</v>
      </c>
      <c r="E336" s="70" t="str">
        <f>'SlNr für Antrag §24a'!I332</f>
        <v>verfestigt, immobilisiert oder stabilisiert</v>
      </c>
      <c r="F336" s="69" t="str">
        <f>IF(Behörde!W336&gt;0,Behörde!W336,Behörde!F336)</f>
        <v>**</v>
      </c>
      <c r="G336" s="69" t="str">
        <f>IF(Behörde!Z336&gt;0,Behörde!Z336,Behörde!G336)</f>
        <v>**</v>
      </c>
      <c r="H336" s="131"/>
      <c r="I336" s="124"/>
      <c r="J336" s="118">
        <f>'SlNr für Antrag §24a'!AM332</f>
        <v>0</v>
      </c>
      <c r="K336" s="121"/>
      <c r="L336" s="158" t="str">
        <f>'SlNr für Antrag §24a'!AV332</f>
        <v>-</v>
      </c>
      <c r="M336" s="145" t="str">
        <f>IF(OR(Behörde!W336&gt;0,Behörde!Z336&gt;0),"Begründung in Bescheid eintragen!","")</f>
        <v/>
      </c>
      <c r="N336" s="151" t="str">
        <f>'SlNr für Antrag §24a'!AP332</f>
        <v/>
      </c>
    </row>
    <row r="337" spans="1:14" ht="45.6" x14ac:dyDescent="0.25">
      <c r="A337" s="70">
        <f>'SlNr für Antrag §24a'!B333</f>
        <v>31312</v>
      </c>
      <c r="B337" s="70" t="str">
        <f>'SlNr für Antrag §24a'!C333</f>
        <v/>
      </c>
      <c r="C337" s="70" t="str">
        <f>IF('SlNr für Antrag §24a'!D333&lt;&gt;"",'SlNr für Antrag §24a'!D333,"")</f>
        <v>g</v>
      </c>
      <c r="D337" s="70" t="str">
        <f>'SlNr für Antrag §24a'!H333</f>
        <v>feste salzhaltige Rückstände aus der Rauchgasreinigung von Abfallverbrennungsanlagen und Abfallpyrolyseanlagen</v>
      </c>
      <c r="E337" s="70" t="str">
        <f>'SlNr für Antrag §24a'!I333</f>
        <v xml:space="preserve"> </v>
      </c>
      <c r="F337" s="69" t="str">
        <f>IF(Behörde!W337&gt;0,Behörde!W337,Behörde!F337)</f>
        <v>**</v>
      </c>
      <c r="G337" s="69" t="str">
        <f>IF(Behörde!Z337&gt;0,Behörde!Z337,Behörde!G337)</f>
        <v>**</v>
      </c>
      <c r="H337" s="131"/>
      <c r="I337" s="124"/>
      <c r="J337" s="118">
        <f>'SlNr für Antrag §24a'!AM333</f>
        <v>0</v>
      </c>
      <c r="K337" s="121"/>
      <c r="L337" s="158" t="str">
        <f>'SlNr für Antrag §24a'!AV333</f>
        <v>-</v>
      </c>
      <c r="M337" s="145" t="str">
        <f>IF(OR(Behörde!W337&gt;0,Behörde!Z337&gt;0),"Begründung in Bescheid eintragen!","")</f>
        <v/>
      </c>
      <c r="N337" s="151" t="str">
        <f>'SlNr für Antrag §24a'!AP333</f>
        <v/>
      </c>
    </row>
    <row r="338" spans="1:14" ht="45.6" x14ac:dyDescent="0.25">
      <c r="A338" s="70">
        <f>'SlNr für Antrag §24a'!B334</f>
        <v>31312</v>
      </c>
      <c r="B338" s="70" t="str">
        <f>'SlNr für Antrag §24a'!C334</f>
        <v>88</v>
      </c>
      <c r="C338" s="70" t="str">
        <f>IF('SlNr für Antrag §24a'!D334&lt;&gt;"",'SlNr für Antrag §24a'!D334,"")</f>
        <v/>
      </c>
      <c r="D338" s="70" t="str">
        <f>'SlNr für Antrag §24a'!H334</f>
        <v>feste salzhaltige Rückstände aus der Rauchgasreinigung von Abfallverbrennungsanlagen und Abfallpyrolyseanlagen</v>
      </c>
      <c r="E338" s="70" t="str">
        <f>'SlNr für Antrag §24a'!I334</f>
        <v>ausgestuft</v>
      </c>
      <c r="F338" s="69" t="str">
        <f>IF(Behörde!W338&gt;0,Behörde!W338,Behörde!F338)</f>
        <v>**</v>
      </c>
      <c r="G338" s="69" t="str">
        <f>IF(Behörde!Z338&gt;0,Behörde!Z338,Behörde!G338)</f>
        <v>**</v>
      </c>
      <c r="H338" s="131"/>
      <c r="I338" s="124"/>
      <c r="J338" s="118">
        <f>'SlNr für Antrag §24a'!AM334</f>
        <v>0</v>
      </c>
      <c r="K338" s="121"/>
      <c r="L338" s="158" t="str">
        <f>'SlNr für Antrag §24a'!AV334</f>
        <v>-</v>
      </c>
      <c r="M338" s="145" t="str">
        <f>IF(OR(Behörde!W338&gt;0,Behörde!Z338&gt;0),"Begründung in Bescheid eintragen!","")</f>
        <v/>
      </c>
      <c r="N338" s="151" t="str">
        <f>'SlNr für Antrag §24a'!AP334</f>
        <v/>
      </c>
    </row>
    <row r="339" spans="1:14" ht="45.6" x14ac:dyDescent="0.25">
      <c r="A339" s="70">
        <f>'SlNr für Antrag §24a'!B335</f>
        <v>31312</v>
      </c>
      <c r="B339" s="70" t="str">
        <f>'SlNr für Antrag §24a'!C335</f>
        <v>91</v>
      </c>
      <c r="C339" s="70" t="str">
        <f>IF('SlNr für Antrag §24a'!D335&lt;&gt;"",'SlNr für Antrag §24a'!D335,"")</f>
        <v>g</v>
      </c>
      <c r="D339" s="70" t="str">
        <f>'SlNr für Antrag §24a'!H335</f>
        <v>feste salzhaltige Rückstände aus der Rauchgasreinigung von Abfallverbrennungsanlagen und Abfallpyrolyseanlagen</v>
      </c>
      <c r="E339" s="70" t="str">
        <f>'SlNr für Antrag §24a'!I335</f>
        <v>verfestigt, immobilisiert oder stabilisiert</v>
      </c>
      <c r="F339" s="69" t="str">
        <f>IF(Behörde!W339&gt;0,Behörde!W339,Behörde!F339)</f>
        <v>**</v>
      </c>
      <c r="G339" s="69" t="str">
        <f>IF(Behörde!Z339&gt;0,Behörde!Z339,Behörde!G339)</f>
        <v>**</v>
      </c>
      <c r="H339" s="131"/>
      <c r="I339" s="124"/>
      <c r="J339" s="118">
        <f>'SlNr für Antrag §24a'!AM335</f>
        <v>0</v>
      </c>
      <c r="K339" s="121"/>
      <c r="L339" s="158" t="str">
        <f>'SlNr für Antrag §24a'!AV335</f>
        <v>-</v>
      </c>
      <c r="M339" s="145" t="str">
        <f>IF(OR(Behörde!W339&gt;0,Behörde!Z339&gt;0),"Begründung in Bescheid eintragen!","")</f>
        <v/>
      </c>
      <c r="N339" s="151" t="str">
        <f>'SlNr für Antrag §24a'!AP335</f>
        <v/>
      </c>
    </row>
    <row r="340" spans="1:14" ht="57" x14ac:dyDescent="0.25">
      <c r="A340" s="70">
        <f>'SlNr für Antrag §24a'!B336</f>
        <v>31314</v>
      </c>
      <c r="B340" s="70" t="str">
        <f>'SlNr für Antrag §24a'!C336</f>
        <v/>
      </c>
      <c r="C340" s="70" t="str">
        <f>IF('SlNr für Antrag §24a'!D336&lt;&gt;"",'SlNr für Antrag §24a'!D336,"")</f>
        <v>g</v>
      </c>
      <c r="D340" s="70" t="str">
        <f>'SlNr für Antrag §24a'!H336</f>
        <v>feste salzhaltige Rückstände aus der Rauchgasreinigung von Feuerungsanlagen für konventionelle Brennstoffe (ohne Rea-Gipse)</v>
      </c>
      <c r="E340" s="70" t="str">
        <f>'SlNr für Antrag §24a'!I336</f>
        <v xml:space="preserve"> </v>
      </c>
      <c r="F340" s="69" t="str">
        <f>IF(Behörde!W340&gt;0,Behörde!W340,Behörde!F340)</f>
        <v>**</v>
      </c>
      <c r="G340" s="69" t="str">
        <f>IF(Behörde!Z340&gt;0,Behörde!Z340,Behörde!G340)</f>
        <v>**</v>
      </c>
      <c r="H340" s="131"/>
      <c r="I340" s="124"/>
      <c r="J340" s="118">
        <f>'SlNr für Antrag §24a'!AM336</f>
        <v>0</v>
      </c>
      <c r="K340" s="121"/>
      <c r="L340" s="158" t="str">
        <f>'SlNr für Antrag §24a'!AV336</f>
        <v>-</v>
      </c>
      <c r="M340" s="145" t="str">
        <f>IF(OR(Behörde!W340&gt;0,Behörde!Z340&gt;0),"Begründung in Bescheid eintragen!","")</f>
        <v/>
      </c>
      <c r="N340" s="151" t="str">
        <f>'SlNr für Antrag §24a'!AP336</f>
        <v/>
      </c>
    </row>
    <row r="341" spans="1:14" ht="57" x14ac:dyDescent="0.25">
      <c r="A341" s="70">
        <f>'SlNr für Antrag §24a'!B337</f>
        <v>31314</v>
      </c>
      <c r="B341" s="70" t="str">
        <f>'SlNr für Antrag §24a'!C337</f>
        <v>88</v>
      </c>
      <c r="C341" s="70" t="str">
        <f>IF('SlNr für Antrag §24a'!D337&lt;&gt;"",'SlNr für Antrag §24a'!D337,"")</f>
        <v/>
      </c>
      <c r="D341" s="70" t="str">
        <f>'SlNr für Antrag §24a'!H337</f>
        <v>feste salzhaltige Rückstände aus der Rauchgasreinigung von Feuerungsanlagen für konventionelle Brennstoffe (ohne Rea-Gipse)</v>
      </c>
      <c r="E341" s="70" t="str">
        <f>'SlNr für Antrag §24a'!I337</f>
        <v>ausgestuft</v>
      </c>
      <c r="F341" s="69" t="str">
        <f>IF(Behörde!W341&gt;0,Behörde!W341,Behörde!F341)</f>
        <v>**</v>
      </c>
      <c r="G341" s="69" t="str">
        <f>IF(Behörde!Z341&gt;0,Behörde!Z341,Behörde!G341)</f>
        <v>**</v>
      </c>
      <c r="H341" s="131"/>
      <c r="I341" s="124"/>
      <c r="J341" s="118">
        <f>'SlNr für Antrag §24a'!AM337</f>
        <v>0</v>
      </c>
      <c r="K341" s="121"/>
      <c r="L341" s="158" t="str">
        <f>'SlNr für Antrag §24a'!AV337</f>
        <v>-</v>
      </c>
      <c r="M341" s="145" t="str">
        <f>IF(OR(Behörde!W341&gt;0,Behörde!Z341&gt;0),"Begründung in Bescheid eintragen!","")</f>
        <v/>
      </c>
      <c r="N341" s="151" t="str">
        <f>'SlNr für Antrag §24a'!AP337</f>
        <v/>
      </c>
    </row>
    <row r="342" spans="1:14" ht="57" x14ac:dyDescent="0.25">
      <c r="A342" s="70">
        <f>'SlNr für Antrag §24a'!B338</f>
        <v>31314</v>
      </c>
      <c r="B342" s="70" t="str">
        <f>'SlNr für Antrag §24a'!C338</f>
        <v>91</v>
      </c>
      <c r="C342" s="70" t="str">
        <f>IF('SlNr für Antrag §24a'!D338&lt;&gt;"",'SlNr für Antrag §24a'!D338,"")</f>
        <v>g</v>
      </c>
      <c r="D342" s="70" t="str">
        <f>'SlNr für Antrag §24a'!H338</f>
        <v>feste salzhaltige Rückstände aus der Rauchgasreinigung von Feuerungsanlagen für konventionelle Brennstoffe (ohne Rea-Gipse)</v>
      </c>
      <c r="E342" s="70" t="str">
        <f>'SlNr für Antrag §24a'!I338</f>
        <v>verfestigt, immobilisiert oder stabilisiert</v>
      </c>
      <c r="F342" s="69" t="str">
        <f>IF(Behörde!W342&gt;0,Behörde!W342,Behörde!F342)</f>
        <v>**</v>
      </c>
      <c r="G342" s="69" t="str">
        <f>IF(Behörde!Z342&gt;0,Behörde!Z342,Behörde!G342)</f>
        <v>**</v>
      </c>
      <c r="H342" s="131"/>
      <c r="I342" s="124"/>
      <c r="J342" s="118">
        <f>'SlNr für Antrag §24a'!AM338</f>
        <v>0</v>
      </c>
      <c r="K342" s="121"/>
      <c r="L342" s="158" t="str">
        <f>'SlNr für Antrag §24a'!AV338</f>
        <v>-</v>
      </c>
      <c r="M342" s="145" t="str">
        <f>IF(OR(Behörde!W342&gt;0,Behörde!Z342&gt;0),"Begründung in Bescheid eintragen!","")</f>
        <v/>
      </c>
      <c r="N342" s="151" t="str">
        <f>'SlNr für Antrag §24a'!AP338</f>
        <v/>
      </c>
    </row>
    <row r="343" spans="1:14" x14ac:dyDescent="0.25">
      <c r="A343" s="70">
        <f>'SlNr für Antrag §24a'!B339</f>
        <v>31315</v>
      </c>
      <c r="B343" s="70" t="str">
        <f>'SlNr für Antrag §24a'!C339</f>
        <v/>
      </c>
      <c r="C343" s="70" t="str">
        <f>IF('SlNr für Antrag §24a'!D339&lt;&gt;"",'SlNr für Antrag §24a'!D339,"")</f>
        <v/>
      </c>
      <c r="D343" s="70" t="str">
        <f>'SlNr für Antrag §24a'!H339</f>
        <v>Rea-Gipse</v>
      </c>
      <c r="E343" s="70" t="str">
        <f>'SlNr für Antrag §24a'!I339</f>
        <v xml:space="preserve"> </v>
      </c>
      <c r="F343" s="69" t="str">
        <f>IF(Behörde!W343&gt;0,Behörde!W343,Behörde!F343)</f>
        <v>--</v>
      </c>
      <c r="G343" s="69" t="str">
        <f>IF(Behörde!Z343&gt;0,Behörde!Z343,Behörde!G343)</f>
        <v>**</v>
      </c>
      <c r="H343" s="131"/>
      <c r="I343" s="124"/>
      <c r="J343" s="118">
        <f>'SlNr für Antrag §24a'!AM339</f>
        <v>0</v>
      </c>
      <c r="K343" s="121"/>
      <c r="L343" s="158" t="str">
        <f>'SlNr für Antrag §24a'!AV339</f>
        <v>-</v>
      </c>
      <c r="M343" s="145" t="str">
        <f>IF(OR(Behörde!W343&gt;0,Behörde!Z343&gt;0),"Begründung in Bescheid eintragen!","")</f>
        <v/>
      </c>
      <c r="N343" s="151" t="str">
        <f>'SlNr für Antrag §24a'!AP339</f>
        <v>X</v>
      </c>
    </row>
    <row r="344" spans="1:14" ht="22.8" x14ac:dyDescent="0.25">
      <c r="A344" s="70">
        <f>'SlNr für Antrag §24a'!B340</f>
        <v>31315</v>
      </c>
      <c r="B344" s="70" t="str">
        <f>'SlNr für Antrag §24a'!C340</f>
        <v>91</v>
      </c>
      <c r="C344" s="70" t="str">
        <f>IF('SlNr für Antrag §24a'!D340&lt;&gt;"",'SlNr für Antrag §24a'!D340,"")</f>
        <v/>
      </c>
      <c r="D344" s="70" t="str">
        <f>'SlNr für Antrag §24a'!H340</f>
        <v>Rea-Gipse</v>
      </c>
      <c r="E344" s="70" t="str">
        <f>'SlNr für Antrag §24a'!I340</f>
        <v>verfestigt, immobilisiert oder stabilisiert</v>
      </c>
      <c r="F344" s="69" t="str">
        <f>IF(Behörde!W344&gt;0,Behörde!W344,Behörde!F344)</f>
        <v>**</v>
      </c>
      <c r="G344" s="69" t="str">
        <f>IF(Behörde!Z344&gt;0,Behörde!Z344,Behörde!G344)</f>
        <v>**</v>
      </c>
      <c r="H344" s="131"/>
      <c r="I344" s="124"/>
      <c r="J344" s="118">
        <f>'SlNr für Antrag §24a'!AM340</f>
        <v>0</v>
      </c>
      <c r="K344" s="121"/>
      <c r="L344" s="158" t="str">
        <f>'SlNr für Antrag §24a'!AV340</f>
        <v>-</v>
      </c>
      <c r="M344" s="145" t="str">
        <f>IF(OR(Behörde!W344&gt;0,Behörde!Z344&gt;0),"Begründung in Bescheid eintragen!","")</f>
        <v/>
      </c>
      <c r="N344" s="151" t="str">
        <f>'SlNr für Antrag §24a'!AP340</f>
        <v/>
      </c>
    </row>
    <row r="345" spans="1:14" ht="22.8" x14ac:dyDescent="0.25">
      <c r="A345" s="70">
        <f>'SlNr für Antrag §24a'!B341</f>
        <v>31316</v>
      </c>
      <c r="B345" s="70" t="str">
        <f>'SlNr für Antrag §24a'!C341</f>
        <v/>
      </c>
      <c r="C345" s="70" t="str">
        <f>IF('SlNr für Antrag §24a'!D341&lt;&gt;"",'SlNr für Antrag §24a'!D341,"")</f>
        <v>g</v>
      </c>
      <c r="D345" s="70" t="str">
        <f>'SlNr für Antrag §24a'!H341</f>
        <v>Schlacken und Aschen aus Abfallpyrolyseanlagen</v>
      </c>
      <c r="E345" s="70" t="str">
        <f>'SlNr für Antrag §24a'!I341</f>
        <v xml:space="preserve"> </v>
      </c>
      <c r="F345" s="69" t="str">
        <f>IF(Behörde!W345&gt;0,Behörde!W345,Behörde!F345)</f>
        <v>**</v>
      </c>
      <c r="G345" s="69" t="str">
        <f>IF(Behörde!Z345&gt;0,Behörde!Z345,Behörde!G345)</f>
        <v>**</v>
      </c>
      <c r="H345" s="131"/>
      <c r="I345" s="124"/>
      <c r="J345" s="118">
        <f>'SlNr für Antrag §24a'!AM341</f>
        <v>0</v>
      </c>
      <c r="K345" s="121"/>
      <c r="L345" s="158" t="str">
        <f>'SlNr für Antrag §24a'!AV341</f>
        <v>-</v>
      </c>
      <c r="M345" s="145" t="str">
        <f>IF(OR(Behörde!W345&gt;0,Behörde!Z345&gt;0),"Begründung in Bescheid eintragen!","")</f>
        <v/>
      </c>
      <c r="N345" s="151" t="str">
        <f>'SlNr für Antrag §24a'!AP341</f>
        <v/>
      </c>
    </row>
    <row r="346" spans="1:14" ht="22.8" x14ac:dyDescent="0.25">
      <c r="A346" s="70">
        <f>'SlNr für Antrag §24a'!B342</f>
        <v>31316</v>
      </c>
      <c r="B346" s="70" t="str">
        <f>'SlNr für Antrag §24a'!C342</f>
        <v>88</v>
      </c>
      <c r="C346" s="70" t="str">
        <f>IF('SlNr für Antrag §24a'!D342&lt;&gt;"",'SlNr für Antrag §24a'!D342,"")</f>
        <v/>
      </c>
      <c r="D346" s="70" t="str">
        <f>'SlNr für Antrag §24a'!H342</f>
        <v>Schlacken und Aschen aus Abfallpyrolyseanlagen</v>
      </c>
      <c r="E346" s="70" t="str">
        <f>'SlNr für Antrag §24a'!I342</f>
        <v>ausgestuft</v>
      </c>
      <c r="F346" s="69" t="str">
        <f>IF(Behörde!W346&gt;0,Behörde!W346,Behörde!F346)</f>
        <v>**</v>
      </c>
      <c r="G346" s="69" t="str">
        <f>IF(Behörde!Z346&gt;0,Behörde!Z346,Behörde!G346)</f>
        <v>**</v>
      </c>
      <c r="H346" s="131"/>
      <c r="I346" s="124"/>
      <c r="J346" s="118">
        <f>'SlNr für Antrag §24a'!AM342</f>
        <v>0</v>
      </c>
      <c r="K346" s="121"/>
      <c r="L346" s="158" t="str">
        <f>'SlNr für Antrag §24a'!AV342</f>
        <v>-</v>
      </c>
      <c r="M346" s="145" t="str">
        <f>IF(OR(Behörde!W346&gt;0,Behörde!Z346&gt;0),"Begründung in Bescheid eintragen!","")</f>
        <v/>
      </c>
      <c r="N346" s="151" t="str">
        <f>'SlNr für Antrag §24a'!AP342</f>
        <v/>
      </c>
    </row>
    <row r="347" spans="1:14" ht="22.8" x14ac:dyDescent="0.25">
      <c r="A347" s="70">
        <f>'SlNr für Antrag §24a'!B343</f>
        <v>31316</v>
      </c>
      <c r="B347" s="70" t="str">
        <f>'SlNr für Antrag §24a'!C343</f>
        <v>91</v>
      </c>
      <c r="C347" s="70" t="str">
        <f>IF('SlNr für Antrag §24a'!D343&lt;&gt;"",'SlNr für Antrag §24a'!D343,"")</f>
        <v>g</v>
      </c>
      <c r="D347" s="70" t="str">
        <f>'SlNr für Antrag §24a'!H343</f>
        <v>Schlacken und Aschen aus Abfallpyrolyseanlagen</v>
      </c>
      <c r="E347" s="70" t="str">
        <f>'SlNr für Antrag §24a'!I343</f>
        <v>verfestigt, immobilisiert oder stabilisiert</v>
      </c>
      <c r="F347" s="69" t="str">
        <f>IF(Behörde!W347&gt;0,Behörde!W347,Behörde!F347)</f>
        <v>**</v>
      </c>
      <c r="G347" s="69" t="str">
        <f>IF(Behörde!Z347&gt;0,Behörde!Z347,Behörde!G347)</f>
        <v>**</v>
      </c>
      <c r="H347" s="131"/>
      <c r="I347" s="124"/>
      <c r="J347" s="118">
        <f>'SlNr für Antrag §24a'!AM343</f>
        <v>0</v>
      </c>
      <c r="K347" s="121"/>
      <c r="L347" s="158" t="str">
        <f>'SlNr für Antrag §24a'!AV343</f>
        <v>-</v>
      </c>
      <c r="M347" s="145" t="str">
        <f>IF(OR(Behörde!W347&gt;0,Behörde!Z347&gt;0),"Begründung in Bescheid eintragen!","")</f>
        <v/>
      </c>
      <c r="N347" s="151" t="str">
        <f>'SlNr für Antrag §24a'!AP343</f>
        <v/>
      </c>
    </row>
    <row r="348" spans="1:14" ht="22.8" x14ac:dyDescent="0.25">
      <c r="A348" s="70">
        <f>'SlNr für Antrag §24a'!B344</f>
        <v>31317</v>
      </c>
      <c r="B348" s="70" t="str">
        <f>'SlNr für Antrag §24a'!C344</f>
        <v/>
      </c>
      <c r="C348" s="70" t="str">
        <f>IF('SlNr für Antrag §24a'!D344&lt;&gt;"",'SlNr für Antrag §24a'!D344,"")</f>
        <v>g</v>
      </c>
      <c r="D348" s="70" t="str">
        <f>'SlNr für Antrag §24a'!H344</f>
        <v>Flugaschen und -stäube aus Ölfeuerungsanlagen</v>
      </c>
      <c r="E348" s="70" t="str">
        <f>'SlNr für Antrag §24a'!I344</f>
        <v xml:space="preserve"> </v>
      </c>
      <c r="F348" s="69" t="str">
        <f>IF(Behörde!W348&gt;0,Behörde!W348,Behörde!F348)</f>
        <v>**</v>
      </c>
      <c r="G348" s="69" t="str">
        <f>IF(Behörde!Z348&gt;0,Behörde!Z348,Behörde!G348)</f>
        <v>**</v>
      </c>
      <c r="H348" s="131"/>
      <c r="I348" s="124"/>
      <c r="J348" s="118">
        <f>'SlNr für Antrag §24a'!AM344</f>
        <v>0</v>
      </c>
      <c r="K348" s="121"/>
      <c r="L348" s="158" t="str">
        <f>'SlNr für Antrag §24a'!AV344</f>
        <v>-</v>
      </c>
      <c r="M348" s="145" t="str">
        <f>IF(OR(Behörde!W348&gt;0,Behörde!Z348&gt;0),"Begründung in Bescheid eintragen!","")</f>
        <v/>
      </c>
      <c r="N348" s="151" t="str">
        <f>'SlNr für Antrag §24a'!AP344</f>
        <v/>
      </c>
    </row>
    <row r="349" spans="1:14" ht="22.8" x14ac:dyDescent="0.25">
      <c r="A349" s="70">
        <f>'SlNr für Antrag §24a'!B345</f>
        <v>31317</v>
      </c>
      <c r="B349" s="70" t="str">
        <f>'SlNr für Antrag §24a'!C345</f>
        <v>88</v>
      </c>
      <c r="C349" s="70" t="str">
        <f>IF('SlNr für Antrag §24a'!D345&lt;&gt;"",'SlNr für Antrag §24a'!D345,"")</f>
        <v/>
      </c>
      <c r="D349" s="70" t="str">
        <f>'SlNr für Antrag §24a'!H345</f>
        <v>Flugaschen und -stäube aus Ölfeuerungsanlagen</v>
      </c>
      <c r="E349" s="70" t="str">
        <f>'SlNr für Antrag §24a'!I345</f>
        <v>ausgestuft</v>
      </c>
      <c r="F349" s="69" t="str">
        <f>IF(Behörde!W349&gt;0,Behörde!W349,Behörde!F349)</f>
        <v>**</v>
      </c>
      <c r="G349" s="69" t="str">
        <f>IF(Behörde!Z349&gt;0,Behörde!Z349,Behörde!G349)</f>
        <v>**</v>
      </c>
      <c r="H349" s="131"/>
      <c r="I349" s="124"/>
      <c r="J349" s="118">
        <f>'SlNr für Antrag §24a'!AM345</f>
        <v>0</v>
      </c>
      <c r="K349" s="121"/>
      <c r="L349" s="158" t="str">
        <f>'SlNr für Antrag §24a'!AV345</f>
        <v>-</v>
      </c>
      <c r="M349" s="145" t="str">
        <f>IF(OR(Behörde!W349&gt;0,Behörde!Z349&gt;0),"Begründung in Bescheid eintragen!","")</f>
        <v/>
      </c>
      <c r="N349" s="151" t="str">
        <f>'SlNr für Antrag §24a'!AP345</f>
        <v/>
      </c>
    </row>
    <row r="350" spans="1:14" ht="22.8" x14ac:dyDescent="0.25">
      <c r="A350" s="70">
        <f>'SlNr für Antrag §24a'!B346</f>
        <v>31317</v>
      </c>
      <c r="B350" s="70" t="str">
        <f>'SlNr für Antrag §24a'!C346</f>
        <v>91</v>
      </c>
      <c r="C350" s="70" t="str">
        <f>IF('SlNr für Antrag §24a'!D346&lt;&gt;"",'SlNr für Antrag §24a'!D346,"")</f>
        <v>g</v>
      </c>
      <c r="D350" s="70" t="str">
        <f>'SlNr für Antrag §24a'!H346</f>
        <v>Flugaschen und -stäube aus Ölfeuerungsanlagen</v>
      </c>
      <c r="E350" s="70" t="str">
        <f>'SlNr für Antrag §24a'!I346</f>
        <v>verfestigt, immobilisiert oder stabilisiert</v>
      </c>
      <c r="F350" s="69" t="str">
        <f>IF(Behörde!W350&gt;0,Behörde!W350,Behörde!F350)</f>
        <v>**</v>
      </c>
      <c r="G350" s="69" t="str">
        <f>IF(Behörde!Z350&gt;0,Behörde!Z350,Behörde!G350)</f>
        <v>**</v>
      </c>
      <c r="H350" s="131"/>
      <c r="I350" s="124"/>
      <c r="J350" s="118">
        <f>'SlNr für Antrag §24a'!AM346</f>
        <v>0</v>
      </c>
      <c r="K350" s="121"/>
      <c r="L350" s="158" t="str">
        <f>'SlNr für Antrag §24a'!AV346</f>
        <v>-</v>
      </c>
      <c r="M350" s="145" t="str">
        <f>IF(OR(Behörde!W350&gt;0,Behörde!Z350&gt;0),"Begründung in Bescheid eintragen!","")</f>
        <v/>
      </c>
      <c r="N350" s="151" t="str">
        <f>'SlNr für Antrag §24a'!AP346</f>
        <v/>
      </c>
    </row>
    <row r="351" spans="1:14" ht="22.8" x14ac:dyDescent="0.25">
      <c r="A351" s="70">
        <f>'SlNr für Antrag §24a'!B347</f>
        <v>31318</v>
      </c>
      <c r="B351" s="70" t="str">
        <f>'SlNr für Antrag §24a'!C347</f>
        <v/>
      </c>
      <c r="C351" s="70" t="str">
        <f>IF('SlNr für Antrag §24a'!D347&lt;&gt;"",'SlNr für Antrag §24a'!D347,"")</f>
        <v/>
      </c>
      <c r="D351" s="70" t="str">
        <f>'SlNr für Antrag §24a'!H347</f>
        <v>Asche aus der Verbrennung von kommunalem Klärschlamm</v>
      </c>
      <c r="E351" s="70" t="str">
        <f>'SlNr für Antrag §24a'!I347</f>
        <v xml:space="preserve"> </v>
      </c>
      <c r="F351" s="69" t="str">
        <f>IF(Behörde!W351&gt;0,Behörde!W351,Behörde!F351)</f>
        <v>--</v>
      </c>
      <c r="G351" s="69" t="str">
        <f>IF(Behörde!Z351&gt;0,Behörde!Z351,Behörde!G351)</f>
        <v>**</v>
      </c>
      <c r="H351" s="131"/>
      <c r="I351" s="124"/>
      <c r="J351" s="118">
        <f>'SlNr für Antrag §24a'!AM347</f>
        <v>0</v>
      </c>
      <c r="K351" s="121"/>
      <c r="L351" s="158" t="str">
        <f>'SlNr für Antrag §24a'!AV347</f>
        <v>-</v>
      </c>
      <c r="M351" s="145" t="str">
        <f>IF(OR(Behörde!W351&gt;0,Behörde!Z351&gt;0),"Begründung in Bescheid eintragen!","")</f>
        <v/>
      </c>
      <c r="N351" s="151" t="str">
        <f>'SlNr für Antrag §24a'!AP347</f>
        <v>X</v>
      </c>
    </row>
    <row r="352" spans="1:14" ht="34.200000000000003" x14ac:dyDescent="0.25">
      <c r="A352" s="70">
        <f>'SlNr für Antrag §24a'!B348</f>
        <v>31319</v>
      </c>
      <c r="B352" s="70" t="str">
        <f>'SlNr für Antrag §24a'!C348</f>
        <v/>
      </c>
      <c r="C352" s="70" t="str">
        <f>IF('SlNr für Antrag §24a'!D348&lt;&gt;"",'SlNr für Antrag §24a'!D348,"")</f>
        <v/>
      </c>
      <c r="D352" s="70" t="str">
        <f>'SlNr für Antrag §24a'!H348</f>
        <v>Rückstände aus Abfallpyrolyseanlagen für Biomasseabfälle</v>
      </c>
      <c r="E352" s="70" t="str">
        <f>'SlNr für Antrag §24a'!I348</f>
        <v xml:space="preserve"> </v>
      </c>
      <c r="F352" s="69" t="str">
        <f>IF(Behörde!W352&gt;0,Behörde!W352,Behörde!F352)</f>
        <v>**</v>
      </c>
      <c r="G352" s="69" t="str">
        <f>IF(Behörde!Z352&gt;0,Behörde!Z352,Behörde!G352)</f>
        <v>**</v>
      </c>
      <c r="H352" s="131"/>
      <c r="I352" s="124"/>
      <c r="J352" s="118">
        <f>'SlNr für Antrag §24a'!AM348</f>
        <v>0</v>
      </c>
      <c r="K352" s="121"/>
      <c r="L352" s="158" t="str">
        <f>'SlNr für Antrag §24a'!AV348</f>
        <v>-</v>
      </c>
      <c r="M352" s="145" t="str">
        <f>IF(OR(Behörde!W352&gt;0,Behörde!Z352&gt;0),"Begründung in Bescheid eintragen!","")</f>
        <v/>
      </c>
      <c r="N352" s="151" t="str">
        <f>'SlNr für Antrag §24a'!AP348</f>
        <v/>
      </c>
    </row>
    <row r="353" spans="1:14" x14ac:dyDescent="0.25">
      <c r="A353" s="70">
        <f>'SlNr für Antrag §24a'!B349</f>
        <v>31402</v>
      </c>
      <c r="B353" s="70" t="str">
        <f>'SlNr für Antrag §24a'!C349</f>
        <v/>
      </c>
      <c r="C353" s="70" t="str">
        <f>IF('SlNr für Antrag §24a'!D349&lt;&gt;"",'SlNr für Antrag §24a'!D349,"")</f>
        <v/>
      </c>
      <c r="D353" s="70" t="str">
        <f>'SlNr für Antrag §24a'!H349</f>
        <v>Putzereisandrückstände</v>
      </c>
      <c r="E353" s="70" t="str">
        <f>'SlNr für Antrag §24a'!I349</f>
        <v xml:space="preserve"> </v>
      </c>
      <c r="F353" s="69" t="str">
        <f>IF(Behörde!W353&gt;0,Behörde!W353,Behörde!F353)</f>
        <v>--</v>
      </c>
      <c r="G353" s="69" t="str">
        <f>IF(Behörde!Z353&gt;0,Behörde!Z353,Behörde!G353)</f>
        <v>**</v>
      </c>
      <c r="H353" s="131"/>
      <c r="I353" s="124"/>
      <c r="J353" s="118">
        <f>'SlNr für Antrag §24a'!AM349</f>
        <v>0</v>
      </c>
      <c r="K353" s="121"/>
      <c r="L353" s="158" t="str">
        <f>'SlNr für Antrag §24a'!AV349</f>
        <v>-</v>
      </c>
      <c r="M353" s="145" t="str">
        <f>IF(OR(Behörde!W353&gt;0,Behörde!Z353&gt;0),"Begründung in Bescheid eintragen!","")</f>
        <v/>
      </c>
      <c r="N353" s="151" t="str">
        <f>'SlNr für Antrag §24a'!AP349</f>
        <v>X</v>
      </c>
    </row>
    <row r="354" spans="1:14" ht="22.8" x14ac:dyDescent="0.25">
      <c r="A354" s="70">
        <f>'SlNr für Antrag §24a'!B350</f>
        <v>31402</v>
      </c>
      <c r="B354" s="70" t="str">
        <f>'SlNr für Antrag §24a'!C350</f>
        <v>91</v>
      </c>
      <c r="C354" s="70" t="str">
        <f>IF('SlNr für Antrag §24a'!D350&lt;&gt;"",'SlNr für Antrag §24a'!D350,"")</f>
        <v/>
      </c>
      <c r="D354" s="70" t="str">
        <f>'SlNr für Antrag §24a'!H350</f>
        <v>Putzereisandrückstände</v>
      </c>
      <c r="E354" s="70" t="str">
        <f>'SlNr für Antrag §24a'!I350</f>
        <v>verfestigt, immobilisiert oder stabilisiert</v>
      </c>
      <c r="F354" s="69" t="str">
        <f>IF(Behörde!W354&gt;0,Behörde!W354,Behörde!F354)</f>
        <v>**</v>
      </c>
      <c r="G354" s="69" t="str">
        <f>IF(Behörde!Z354&gt;0,Behörde!Z354,Behörde!G354)</f>
        <v>**</v>
      </c>
      <c r="H354" s="131"/>
      <c r="I354" s="124"/>
      <c r="J354" s="118">
        <f>'SlNr für Antrag §24a'!AM350</f>
        <v>0</v>
      </c>
      <c r="K354" s="121"/>
      <c r="L354" s="158" t="str">
        <f>'SlNr für Antrag §24a'!AV350</f>
        <v>-</v>
      </c>
      <c r="M354" s="145" t="str">
        <f>IF(OR(Behörde!W354&gt;0,Behörde!Z354&gt;0),"Begründung in Bescheid eintragen!","")</f>
        <v/>
      </c>
      <c r="N354" s="151" t="str">
        <f>'SlNr für Antrag §24a'!AP350</f>
        <v/>
      </c>
    </row>
    <row r="355" spans="1:14" x14ac:dyDescent="0.25">
      <c r="A355" s="70">
        <f>'SlNr für Antrag §24a'!B351</f>
        <v>31405</v>
      </c>
      <c r="B355" s="70" t="str">
        <f>'SlNr für Antrag §24a'!C351</f>
        <v/>
      </c>
      <c r="C355" s="70" t="str">
        <f>IF('SlNr für Antrag §24a'!D351&lt;&gt;"",'SlNr für Antrag §24a'!D351,"")</f>
        <v/>
      </c>
      <c r="D355" s="70" t="str">
        <f>'SlNr für Antrag §24a'!H351</f>
        <v>Glasvlies</v>
      </c>
      <c r="E355" s="70" t="str">
        <f>'SlNr für Antrag §24a'!I351</f>
        <v xml:space="preserve"> </v>
      </c>
      <c r="F355" s="69" t="str">
        <f>IF(Behörde!W355&gt;0,Behörde!W355,Behörde!F355)</f>
        <v>--</v>
      </c>
      <c r="G355" s="69" t="str">
        <f>IF(Behörde!Z355&gt;0,Behörde!Z355,Behörde!G355)</f>
        <v>**</v>
      </c>
      <c r="H355" s="131"/>
      <c r="I355" s="124"/>
      <c r="J355" s="118">
        <f>'SlNr für Antrag §24a'!AM351</f>
        <v>0</v>
      </c>
      <c r="K355" s="121"/>
      <c r="L355" s="158" t="str">
        <f>'SlNr für Antrag §24a'!AV351</f>
        <v>-</v>
      </c>
      <c r="M355" s="145" t="str">
        <f>IF(OR(Behörde!W355&gt;0,Behörde!Z355&gt;0),"Begründung in Bescheid eintragen!","")</f>
        <v/>
      </c>
      <c r="N355" s="151" t="str">
        <f>'SlNr für Antrag §24a'!AP351</f>
        <v>X</v>
      </c>
    </row>
    <row r="356" spans="1:14" x14ac:dyDescent="0.25">
      <c r="A356" s="70">
        <f>'SlNr für Antrag §24a'!B352</f>
        <v>31405</v>
      </c>
      <c r="B356" s="70" t="str">
        <f>'SlNr für Antrag §24a'!C352</f>
        <v>77</v>
      </c>
      <c r="C356" s="70" t="str">
        <f>IF('SlNr für Antrag §24a'!D352&lt;&gt;"",'SlNr für Antrag §24a'!D352,"")</f>
        <v>g</v>
      </c>
      <c r="D356" s="70" t="str">
        <f>'SlNr für Antrag §24a'!H352</f>
        <v>Glasvlies</v>
      </c>
      <c r="E356" s="70" t="str">
        <f>'SlNr für Antrag §24a'!I352</f>
        <v>gefährlich kontaminiert</v>
      </c>
      <c r="F356" s="69" t="str">
        <f>IF(Behörde!W356&gt;0,Behörde!W356,Behörde!F356)</f>
        <v>**</v>
      </c>
      <c r="G356" s="69" t="str">
        <f>IF(Behörde!Z356&gt;0,Behörde!Z356,Behörde!G356)</f>
        <v>**</v>
      </c>
      <c r="H356" s="131"/>
      <c r="I356" s="124"/>
      <c r="J356" s="118">
        <f>'SlNr für Antrag §24a'!AM352</f>
        <v>0</v>
      </c>
      <c r="K356" s="121"/>
      <c r="L356" s="158" t="str">
        <f>'SlNr für Antrag §24a'!AV352</f>
        <v>-</v>
      </c>
      <c r="M356" s="145" t="str">
        <f>IF(OR(Behörde!W356&gt;0,Behörde!Z356&gt;0),"Begründung in Bescheid eintragen!","")</f>
        <v/>
      </c>
      <c r="N356" s="151" t="str">
        <f>'SlNr für Antrag §24a'!AP352</f>
        <v/>
      </c>
    </row>
    <row r="357" spans="1:14" ht="22.8" x14ac:dyDescent="0.25">
      <c r="A357" s="70">
        <f>'SlNr für Antrag §24a'!B353</f>
        <v>31405</v>
      </c>
      <c r="B357" s="70" t="str">
        <f>'SlNr für Antrag §24a'!C353</f>
        <v>91</v>
      </c>
      <c r="C357" s="70" t="str">
        <f>IF('SlNr für Antrag §24a'!D353&lt;&gt;"",'SlNr für Antrag §24a'!D353,"")</f>
        <v/>
      </c>
      <c r="D357" s="70" t="str">
        <f>'SlNr für Antrag §24a'!H353</f>
        <v>Glasvlies</v>
      </c>
      <c r="E357" s="70" t="str">
        <f>'SlNr für Antrag §24a'!I353</f>
        <v>verfestigt, immobilisiert oder stabilisiert</v>
      </c>
      <c r="F357" s="69" t="str">
        <f>IF(Behörde!W357&gt;0,Behörde!W357,Behörde!F357)</f>
        <v>**</v>
      </c>
      <c r="G357" s="69" t="str">
        <f>IF(Behörde!Z357&gt;0,Behörde!Z357,Behörde!G357)</f>
        <v>**</v>
      </c>
      <c r="H357" s="131"/>
      <c r="I357" s="124"/>
      <c r="J357" s="118">
        <f>'SlNr für Antrag §24a'!AM353</f>
        <v>0</v>
      </c>
      <c r="K357" s="121"/>
      <c r="L357" s="158" t="str">
        <f>'SlNr für Antrag §24a'!AV353</f>
        <v>-</v>
      </c>
      <c r="M357" s="145" t="str">
        <f>IF(OR(Behörde!W357&gt;0,Behörde!Z357&gt;0),"Begründung in Bescheid eintragen!","")</f>
        <v/>
      </c>
      <c r="N357" s="151" t="str">
        <f>'SlNr für Antrag §24a'!AP353</f>
        <v/>
      </c>
    </row>
    <row r="358" spans="1:14" x14ac:dyDescent="0.25">
      <c r="A358" s="70">
        <f>'SlNr für Antrag §24a'!B354</f>
        <v>31407</v>
      </c>
      <c r="B358" s="70" t="str">
        <f>'SlNr für Antrag §24a'!C354</f>
        <v/>
      </c>
      <c r="C358" s="70" t="str">
        <f>IF('SlNr für Antrag §24a'!D354&lt;&gt;"",'SlNr für Antrag §24a'!D354,"")</f>
        <v/>
      </c>
      <c r="D358" s="70" t="str">
        <f>'SlNr für Antrag §24a'!H354</f>
        <v>Keramik</v>
      </c>
      <c r="E358" s="70" t="str">
        <f>'SlNr für Antrag §24a'!I354</f>
        <v xml:space="preserve"> </v>
      </c>
      <c r="F358" s="69" t="str">
        <f>IF(Behörde!W358&gt;0,Behörde!W358,Behörde!F358)</f>
        <v>--</v>
      </c>
      <c r="G358" s="69" t="str">
        <f>IF(Behörde!Z358&gt;0,Behörde!Z358,Behörde!G358)</f>
        <v>**</v>
      </c>
      <c r="H358" s="131"/>
      <c r="I358" s="124"/>
      <c r="J358" s="118">
        <f>'SlNr für Antrag §24a'!AM354</f>
        <v>0</v>
      </c>
      <c r="K358" s="121"/>
      <c r="L358" s="158" t="str">
        <f>'SlNr für Antrag §24a'!AV354</f>
        <v>-</v>
      </c>
      <c r="M358" s="145" t="str">
        <f>IF(OR(Behörde!W358&gt;0,Behörde!Z358&gt;0),"Begründung in Bescheid eintragen!","")</f>
        <v/>
      </c>
      <c r="N358" s="151" t="str">
        <f>'SlNr für Antrag §24a'!AP354</f>
        <v>X</v>
      </c>
    </row>
    <row r="359" spans="1:14" ht="22.8" x14ac:dyDescent="0.25">
      <c r="A359" s="70">
        <f>'SlNr für Antrag §24a'!B355</f>
        <v>31407</v>
      </c>
      <c r="B359" s="70" t="str">
        <f>'SlNr für Antrag §24a'!C355</f>
        <v>17</v>
      </c>
      <c r="C359" s="70" t="str">
        <f>IF('SlNr für Antrag §24a'!D355&lt;&gt;"",'SlNr für Antrag §24a'!D355,"")</f>
        <v/>
      </c>
      <c r="D359" s="70" t="str">
        <f>'SlNr für Antrag §24a'!H355</f>
        <v>Keramik</v>
      </c>
      <c r="E359" s="70" t="str">
        <f>'SlNr für Antrag §24a'!I355</f>
        <v>nur ausgewählte Abfälle aus Bau- und Abbruchmaßnahmen</v>
      </c>
      <c r="F359" s="69" t="str">
        <f>IF(Behörde!W359&gt;0,Behörde!W359,Behörde!F359)</f>
        <v>--</v>
      </c>
      <c r="G359" s="69" t="str">
        <f>IF(Behörde!Z359&gt;0,Behörde!Z359,Behörde!G359)</f>
        <v>**</v>
      </c>
      <c r="H359" s="131"/>
      <c r="I359" s="124"/>
      <c r="J359" s="118">
        <f>'SlNr für Antrag §24a'!AM355</f>
        <v>0</v>
      </c>
      <c r="K359" s="121"/>
      <c r="L359" s="158" t="str">
        <f>'SlNr für Antrag §24a'!AV355</f>
        <v>-</v>
      </c>
      <c r="M359" s="145" t="str">
        <f>IF(OR(Behörde!W359&gt;0,Behörde!Z359&gt;0),"Begründung in Bescheid eintragen!","")</f>
        <v/>
      </c>
      <c r="N359" s="151" t="str">
        <f>'SlNr für Antrag §24a'!AP355</f>
        <v>X</v>
      </c>
    </row>
    <row r="360" spans="1:14" ht="22.8" x14ac:dyDescent="0.25">
      <c r="A360" s="70">
        <f>'SlNr für Antrag §24a'!B356</f>
        <v>31407</v>
      </c>
      <c r="B360" s="70" t="str">
        <f>'SlNr für Antrag §24a'!C356</f>
        <v>91</v>
      </c>
      <c r="C360" s="70" t="str">
        <f>IF('SlNr für Antrag §24a'!D356&lt;&gt;"",'SlNr für Antrag §24a'!D356,"")</f>
        <v/>
      </c>
      <c r="D360" s="70" t="str">
        <f>'SlNr für Antrag §24a'!H356</f>
        <v>Keramik</v>
      </c>
      <c r="E360" s="70" t="str">
        <f>'SlNr für Antrag §24a'!I356</f>
        <v>verfestigt, immobilisiert oder stabilisiert</v>
      </c>
      <c r="F360" s="69" t="str">
        <f>IF(Behörde!W360&gt;0,Behörde!W360,Behörde!F360)</f>
        <v>**</v>
      </c>
      <c r="G360" s="69" t="str">
        <f>IF(Behörde!Z360&gt;0,Behörde!Z360,Behörde!G360)</f>
        <v>**</v>
      </c>
      <c r="H360" s="131"/>
      <c r="I360" s="124"/>
      <c r="J360" s="118">
        <f>'SlNr für Antrag §24a'!AM356</f>
        <v>0</v>
      </c>
      <c r="K360" s="121"/>
      <c r="L360" s="158" t="str">
        <f>'SlNr für Antrag §24a'!AV356</f>
        <v>-</v>
      </c>
      <c r="M360" s="145" t="str">
        <f>IF(OR(Behörde!W360&gt;0,Behörde!Z360&gt;0),"Begründung in Bescheid eintragen!","")</f>
        <v/>
      </c>
      <c r="N360" s="151" t="str">
        <f>'SlNr für Antrag §24a'!AP356</f>
        <v/>
      </c>
    </row>
    <row r="361" spans="1:14" x14ac:dyDescent="0.25">
      <c r="A361" s="70">
        <f>'SlNr für Antrag §24a'!B357</f>
        <v>31408</v>
      </c>
      <c r="B361" s="70" t="str">
        <f>'SlNr für Antrag §24a'!C357</f>
        <v/>
      </c>
      <c r="C361" s="70" t="str">
        <f>IF('SlNr für Antrag §24a'!D357&lt;&gt;"",'SlNr für Antrag §24a'!D357,"")</f>
        <v/>
      </c>
      <c r="D361" s="70" t="str">
        <f>'SlNr für Antrag §24a'!H357</f>
        <v>Glas (zB Flachglas)</v>
      </c>
      <c r="E361" s="70" t="str">
        <f>'SlNr für Antrag §24a'!I357</f>
        <v xml:space="preserve"> </v>
      </c>
      <c r="F361" s="69" t="str">
        <f>IF(Behörde!W361&gt;0,Behörde!W361,Behörde!F361)</f>
        <v>--</v>
      </c>
      <c r="G361" s="69" t="str">
        <f>IF(Behörde!Z361&gt;0,Behörde!Z361,Behörde!G361)</f>
        <v>**</v>
      </c>
      <c r="H361" s="131"/>
      <c r="I361" s="124"/>
      <c r="J361" s="118">
        <f>'SlNr für Antrag §24a'!AM357</f>
        <v>0</v>
      </c>
      <c r="K361" s="121"/>
      <c r="L361" s="158" t="str">
        <f>'SlNr für Antrag §24a'!AV357</f>
        <v>-</v>
      </c>
      <c r="M361" s="145" t="str">
        <f>IF(OR(Behörde!W361&gt;0,Behörde!Z361&gt;0),"Begründung in Bescheid eintragen!","")</f>
        <v/>
      </c>
      <c r="N361" s="151" t="str">
        <f>'SlNr für Antrag §24a'!AP357</f>
        <v>X</v>
      </c>
    </row>
    <row r="362" spans="1:14" ht="22.8" x14ac:dyDescent="0.25">
      <c r="A362" s="70">
        <f>'SlNr für Antrag §24a'!B358</f>
        <v>31408</v>
      </c>
      <c r="B362" s="70" t="str">
        <f>'SlNr für Antrag §24a'!C358</f>
        <v>91</v>
      </c>
      <c r="C362" s="70" t="str">
        <f>IF('SlNr für Antrag §24a'!D358&lt;&gt;"",'SlNr für Antrag §24a'!D358,"")</f>
        <v/>
      </c>
      <c r="D362" s="70" t="str">
        <f>'SlNr für Antrag §24a'!H358</f>
        <v>Glas (zB Flachglas)</v>
      </c>
      <c r="E362" s="70" t="str">
        <f>'SlNr für Antrag §24a'!I358</f>
        <v>verfestigt, immobilisiert oder stabilisiert</v>
      </c>
      <c r="F362" s="69" t="str">
        <f>IF(Behörde!W362&gt;0,Behörde!W362,Behörde!F362)</f>
        <v>**</v>
      </c>
      <c r="G362" s="69" t="str">
        <f>IF(Behörde!Z362&gt;0,Behörde!Z362,Behörde!G362)</f>
        <v>**</v>
      </c>
      <c r="H362" s="131"/>
      <c r="I362" s="124"/>
      <c r="J362" s="118">
        <f>'SlNr für Antrag §24a'!AM358</f>
        <v>0</v>
      </c>
      <c r="K362" s="121"/>
      <c r="L362" s="158" t="str">
        <f>'SlNr für Antrag §24a'!AV358</f>
        <v>-</v>
      </c>
      <c r="M362" s="145" t="str">
        <f>IF(OR(Behörde!W362&gt;0,Behörde!Z362&gt;0),"Begründung in Bescheid eintragen!","")</f>
        <v/>
      </c>
      <c r="N362" s="151" t="str">
        <f>'SlNr für Antrag §24a'!AP358</f>
        <v/>
      </c>
    </row>
    <row r="363" spans="1:14" ht="22.8" x14ac:dyDescent="0.25">
      <c r="A363" s="70">
        <f>'SlNr für Antrag §24a'!B359</f>
        <v>31408</v>
      </c>
      <c r="B363" s="70" t="str">
        <f>'SlNr für Antrag §24a'!C359</f>
        <v>17</v>
      </c>
      <c r="C363" s="70" t="str">
        <f>IF('SlNr für Antrag §24a'!D359&lt;&gt;"",'SlNr für Antrag §24a'!D359,"")</f>
        <v/>
      </c>
      <c r="D363" s="70" t="str">
        <f>'SlNr für Antrag §24a'!H359</f>
        <v>Glas (zB Flachglas)</v>
      </c>
      <c r="E363" s="70" t="str">
        <f>'SlNr für Antrag §24a'!I359</f>
        <v>nur ausgewählte Abfälle aus Bau- und Abbruchmaßnahmen</v>
      </c>
      <c r="F363" s="69" t="str">
        <f>IF(Behörde!W363&gt;0,Behörde!W363,Behörde!F363)</f>
        <v>--</v>
      </c>
      <c r="G363" s="69" t="str">
        <f>IF(Behörde!Z363&gt;0,Behörde!Z363,Behörde!G363)</f>
        <v>**</v>
      </c>
      <c r="H363" s="131"/>
      <c r="I363" s="124"/>
      <c r="J363" s="118">
        <f>'SlNr für Antrag §24a'!AM359</f>
        <v>0</v>
      </c>
      <c r="K363" s="121"/>
      <c r="L363" s="158" t="str">
        <f>'SlNr für Antrag §24a'!AV359</f>
        <v>-</v>
      </c>
      <c r="M363" s="145" t="str">
        <f>IF(OR(Behörde!W363&gt;0,Behörde!Z363&gt;0),"Begründung in Bescheid eintragen!","")</f>
        <v/>
      </c>
      <c r="N363" s="151" t="str">
        <f>'SlNr für Antrag §24a'!AP359</f>
        <v>X</v>
      </c>
    </row>
    <row r="364" spans="1:14" x14ac:dyDescent="0.25">
      <c r="A364" s="70">
        <f>'SlNr für Antrag §24a'!B360</f>
        <v>31409</v>
      </c>
      <c r="B364" s="70" t="str">
        <f>'SlNr für Antrag §24a'!C360</f>
        <v/>
      </c>
      <c r="C364" s="70" t="str">
        <f>IF('SlNr für Antrag §24a'!D360&lt;&gt;"",'SlNr für Antrag §24a'!D360,"")</f>
        <v/>
      </c>
      <c r="D364" s="70" t="str">
        <f>'SlNr für Antrag §24a'!H360</f>
        <v>Bauschutt (keine Baustellenabfälle)</v>
      </c>
      <c r="E364" s="70" t="str">
        <f>'SlNr für Antrag §24a'!I360</f>
        <v xml:space="preserve"> </v>
      </c>
      <c r="F364" s="69" t="str">
        <f>IF(Behörde!W364&gt;0,Behörde!W364,Behörde!F364)</f>
        <v>--</v>
      </c>
      <c r="G364" s="69" t="str">
        <f>IF(Behörde!Z364&gt;0,Behörde!Z364,Behörde!G364)</f>
        <v>**</v>
      </c>
      <c r="H364" s="131"/>
      <c r="I364" s="124"/>
      <c r="J364" s="118">
        <f>'SlNr für Antrag §24a'!AM360</f>
        <v>0</v>
      </c>
      <c r="K364" s="121"/>
      <c r="L364" s="158" t="str">
        <f>'SlNr für Antrag §24a'!AV360</f>
        <v>-</v>
      </c>
      <c r="M364" s="145" t="str">
        <f>IF(OR(Behörde!W364&gt;0,Behörde!Z364&gt;0),"Begründung in Bescheid eintragen!","")</f>
        <v/>
      </c>
      <c r="N364" s="151" t="str">
        <f>'SlNr für Antrag §24a'!AP360</f>
        <v>X</v>
      </c>
    </row>
    <row r="365" spans="1:14" ht="45.6" x14ac:dyDescent="0.25">
      <c r="A365" s="70">
        <f>'SlNr für Antrag §24a'!B361</f>
        <v>31409</v>
      </c>
      <c r="B365" s="70" t="str">
        <f>'SlNr für Antrag §24a'!C361</f>
        <v>18</v>
      </c>
      <c r="C365" s="70" t="str">
        <f>IF('SlNr für Antrag §24a'!D361&lt;&gt;"",'SlNr für Antrag §24a'!D361,"")</f>
        <v/>
      </c>
      <c r="D365" s="70" t="str">
        <f>'SlNr für Antrag §24a'!H361</f>
        <v>Bauschutt (keine Baustellenabfälle)</v>
      </c>
      <c r="E365" s="70" t="str">
        <f>'SlNr für Antrag §24a'!I361</f>
        <v>nur Mischungen aus ausgewählten Abfällen aus Bau- und Abbruchmaßnahmen, ohne Mörtel- und Verputzanteile</v>
      </c>
      <c r="F365" s="69" t="str">
        <f>IF(Behörde!W365&gt;0,Behörde!W365,Behörde!F365)</f>
        <v>--</v>
      </c>
      <c r="G365" s="69" t="str">
        <f>IF(Behörde!Z365&gt;0,Behörde!Z365,Behörde!G365)</f>
        <v>**</v>
      </c>
      <c r="H365" s="131"/>
      <c r="I365" s="124"/>
      <c r="J365" s="118">
        <f>'SlNr für Antrag §24a'!AM361</f>
        <v>0</v>
      </c>
      <c r="K365" s="121"/>
      <c r="L365" s="158" t="str">
        <f>'SlNr für Antrag §24a'!AV361</f>
        <v>-</v>
      </c>
      <c r="M365" s="145" t="str">
        <f>IF(OR(Behörde!W365&gt;0,Behörde!Z365&gt;0),"Begründung in Bescheid eintragen!","")</f>
        <v/>
      </c>
      <c r="N365" s="151" t="str">
        <f>'SlNr für Antrag §24a'!AP361</f>
        <v>X</v>
      </c>
    </row>
    <row r="366" spans="1:14" ht="34.200000000000003" x14ac:dyDescent="0.25">
      <c r="A366" s="70">
        <f>'SlNr für Antrag §24a'!B362</f>
        <v>31409</v>
      </c>
      <c r="B366" s="70" t="str">
        <f>'SlNr für Antrag §24a'!C362</f>
        <v>23</v>
      </c>
      <c r="C366" s="70" t="str">
        <f>IF('SlNr für Antrag §24a'!D362&lt;&gt;"",'SlNr für Antrag §24a'!D362,"")</f>
        <v/>
      </c>
      <c r="D366" s="70" t="str">
        <f>'SlNr für Antrag §24a'!H362</f>
        <v>Bauschutt (keine Baustellenabfälle)</v>
      </c>
      <c r="E366" s="70" t="str">
        <f>'SlNr für Antrag §24a'!I362</f>
        <v>mineralische Rückstände aus der Aufbereitung von Baurest-massen</v>
      </c>
      <c r="F366" s="69" t="str">
        <f>IF(Behörde!W366&gt;0,Behörde!W366,Behörde!F366)</f>
        <v>--</v>
      </c>
      <c r="G366" s="69" t="str">
        <f>IF(Behörde!Z366&gt;0,Behörde!Z366,Behörde!G366)</f>
        <v>**</v>
      </c>
      <c r="H366" s="131"/>
      <c r="I366" s="124"/>
      <c r="J366" s="118">
        <f>'SlNr für Antrag §24a'!AM362</f>
        <v>0</v>
      </c>
      <c r="K366" s="121"/>
      <c r="L366" s="158" t="str">
        <f>'SlNr für Antrag §24a'!AV362</f>
        <v>-</v>
      </c>
      <c r="M366" s="145" t="str">
        <f>IF(OR(Behörde!W366&gt;0,Behörde!Z366&gt;0),"Begründung in Bescheid eintragen!","")</f>
        <v/>
      </c>
      <c r="N366" s="151" t="str">
        <f>'SlNr für Antrag §24a'!AP362</f>
        <v>X</v>
      </c>
    </row>
    <row r="367" spans="1:14" x14ac:dyDescent="0.25">
      <c r="A367" s="70">
        <f>'SlNr für Antrag §24a'!B363</f>
        <v>31409</v>
      </c>
      <c r="B367" s="70" t="str">
        <f>'SlNr für Antrag §24a'!C363</f>
        <v>77</v>
      </c>
      <c r="C367" s="70" t="str">
        <f>IF('SlNr für Antrag §24a'!D363&lt;&gt;"",'SlNr für Antrag §24a'!D363,"")</f>
        <v>g</v>
      </c>
      <c r="D367" s="70" t="str">
        <f>'SlNr für Antrag §24a'!H363</f>
        <v>Bauschutt (keine Baustellenabfälle)</v>
      </c>
      <c r="E367" s="70" t="str">
        <f>'SlNr für Antrag §24a'!I363</f>
        <v>gefährlich kontaminiert</v>
      </c>
      <c r="F367" s="69" t="str">
        <f>IF(Behörde!W367&gt;0,Behörde!W367,Behörde!F367)</f>
        <v>**</v>
      </c>
      <c r="G367" s="69" t="str">
        <f>IF(Behörde!Z367&gt;0,Behörde!Z367,Behörde!G367)</f>
        <v>**</v>
      </c>
      <c r="H367" s="131"/>
      <c r="I367" s="124"/>
      <c r="J367" s="118">
        <f>'SlNr für Antrag §24a'!AM363</f>
        <v>0</v>
      </c>
      <c r="K367" s="121"/>
      <c r="L367" s="158" t="str">
        <f>'SlNr für Antrag §24a'!AV363</f>
        <v>-</v>
      </c>
      <c r="M367" s="145" t="str">
        <f>IF(OR(Behörde!W367&gt;0,Behörde!Z367&gt;0),"Begründung in Bescheid eintragen!","")</f>
        <v/>
      </c>
      <c r="N367" s="151" t="str">
        <f>'SlNr für Antrag §24a'!AP363</f>
        <v/>
      </c>
    </row>
    <row r="368" spans="1:14" ht="22.8" x14ac:dyDescent="0.25">
      <c r="A368" s="70">
        <f>'SlNr für Antrag §24a'!B364</f>
        <v>31409</v>
      </c>
      <c r="B368" s="70" t="str">
        <f>'SlNr für Antrag §24a'!C364</f>
        <v>91</v>
      </c>
      <c r="C368" s="70" t="str">
        <f>IF('SlNr für Antrag §24a'!D364&lt;&gt;"",'SlNr für Antrag §24a'!D364,"")</f>
        <v/>
      </c>
      <c r="D368" s="70" t="str">
        <f>'SlNr für Antrag §24a'!H364</f>
        <v>Bauschutt (keine Baustellenabfälle)</v>
      </c>
      <c r="E368" s="70" t="str">
        <f>'SlNr für Antrag §24a'!I364</f>
        <v>verfestigt, immobilisiert oder stabilisiert</v>
      </c>
      <c r="F368" s="69" t="str">
        <f>IF(Behörde!W368&gt;0,Behörde!W368,Behörde!F368)</f>
        <v>**</v>
      </c>
      <c r="G368" s="69" t="str">
        <f>IF(Behörde!Z368&gt;0,Behörde!Z368,Behörde!G368)</f>
        <v>**</v>
      </c>
      <c r="H368" s="131"/>
      <c r="I368" s="124"/>
      <c r="J368" s="118">
        <f>'SlNr für Antrag §24a'!AM364</f>
        <v>0</v>
      </c>
      <c r="K368" s="121"/>
      <c r="L368" s="158" t="str">
        <f>'SlNr für Antrag §24a'!AV364</f>
        <v>-</v>
      </c>
      <c r="M368" s="145" t="str">
        <f>IF(OR(Behörde!W368&gt;0,Behörde!Z368&gt;0),"Begründung in Bescheid eintragen!","")</f>
        <v/>
      </c>
      <c r="N368" s="151" t="str">
        <f>'SlNr für Antrag §24a'!AP364</f>
        <v/>
      </c>
    </row>
    <row r="369" spans="1:14" x14ac:dyDescent="0.25">
      <c r="A369" s="70">
        <f>'SlNr für Antrag §24a'!B365</f>
        <v>31410</v>
      </c>
      <c r="B369" s="70" t="str">
        <f>'SlNr für Antrag §24a'!C365</f>
        <v/>
      </c>
      <c r="C369" s="70" t="str">
        <f>IF('SlNr für Antrag §24a'!D365&lt;&gt;"",'SlNr für Antrag §24a'!D365,"")</f>
        <v/>
      </c>
      <c r="D369" s="70" t="str">
        <f>'SlNr für Antrag §24a'!H365</f>
        <v>Straßenaufbruch</v>
      </c>
      <c r="E369" s="70" t="str">
        <f>'SlNr für Antrag §24a'!I365</f>
        <v xml:space="preserve"> </v>
      </c>
      <c r="F369" s="69" t="str">
        <f>IF(Behörde!W369&gt;0,Behörde!W369,Behörde!F369)</f>
        <v>--</v>
      </c>
      <c r="G369" s="69" t="str">
        <f>IF(Behörde!Z369&gt;0,Behörde!Z369,Behörde!G369)</f>
        <v>**</v>
      </c>
      <c r="H369" s="131"/>
      <c r="I369" s="124"/>
      <c r="J369" s="118">
        <f>'SlNr für Antrag §24a'!AM365</f>
        <v>0</v>
      </c>
      <c r="K369" s="121"/>
      <c r="L369" s="158" t="str">
        <f>'SlNr für Antrag §24a'!AV365</f>
        <v>-</v>
      </c>
      <c r="M369" s="145" t="str">
        <f>IF(OR(Behörde!W369&gt;0,Behörde!Z369&gt;0),"Begründung in Bescheid eintragen!","")</f>
        <v/>
      </c>
      <c r="N369" s="151" t="str">
        <f>'SlNr für Antrag §24a'!AP365</f>
        <v>X</v>
      </c>
    </row>
    <row r="370" spans="1:14" ht="22.8" x14ac:dyDescent="0.25">
      <c r="A370" s="70">
        <f>'SlNr für Antrag §24a'!B366</f>
        <v>31410</v>
      </c>
      <c r="B370" s="70" t="str">
        <f>'SlNr für Antrag §24a'!C366</f>
        <v>91</v>
      </c>
      <c r="C370" s="70" t="str">
        <f>IF('SlNr für Antrag §24a'!D366&lt;&gt;"",'SlNr für Antrag §24a'!D366,"")</f>
        <v/>
      </c>
      <c r="D370" s="70" t="str">
        <f>'SlNr für Antrag §24a'!H366</f>
        <v>Straßenaufbruch</v>
      </c>
      <c r="E370" s="70" t="str">
        <f>'SlNr für Antrag §24a'!I366</f>
        <v>verfestigt, immobilisiert oder stabilisiert</v>
      </c>
      <c r="F370" s="69" t="str">
        <f>IF(Behörde!W370&gt;0,Behörde!W370,Behörde!F370)</f>
        <v>**</v>
      </c>
      <c r="G370" s="69" t="str">
        <f>IF(Behörde!Z370&gt;0,Behörde!Z370,Behörde!G370)</f>
        <v>**</v>
      </c>
      <c r="H370" s="131"/>
      <c r="I370" s="124"/>
      <c r="J370" s="118">
        <f>'SlNr für Antrag §24a'!AM366</f>
        <v>0</v>
      </c>
      <c r="K370" s="121"/>
      <c r="L370" s="158" t="str">
        <f>'SlNr für Antrag §24a'!AV366</f>
        <v>-</v>
      </c>
      <c r="M370" s="145" t="str">
        <f>IF(OR(Behörde!W370&gt;0,Behörde!Z370&gt;0),"Begründung in Bescheid eintragen!","")</f>
        <v/>
      </c>
      <c r="N370" s="151" t="str">
        <f>'SlNr für Antrag §24a'!AP366</f>
        <v/>
      </c>
    </row>
    <row r="371" spans="1:14" ht="91.2" x14ac:dyDescent="0.25">
      <c r="A371" s="70">
        <f>'SlNr für Antrag §24a'!B367</f>
        <v>31411</v>
      </c>
      <c r="B371" s="70" t="str">
        <f>'SlNr für Antrag §24a'!C367</f>
        <v>29</v>
      </c>
      <c r="C371" s="70" t="str">
        <f>IF('SlNr für Antrag §24a'!D367&lt;&gt;"",'SlNr für Antrag §24a'!D367,"")</f>
        <v/>
      </c>
      <c r="D371" s="70" t="str">
        <f>'SlNr für Antrag §24a'!H367</f>
        <v>Aushubmaterial</v>
      </c>
      <c r="E371" s="70" t="str">
        <f>'SlNr für Antrag §24a'!I367</f>
        <v>nicht verunreinigtes Bodenaushubmaterial der Qualitätsklasse BA gemäß Bundes-Abfallwirtschaftsplan oder Bodenaushubdeponiequalität sowie daraus gewonnene, nicht verunreinigte Bodenbestandteile</v>
      </c>
      <c r="F371" s="69" t="str">
        <f>IF(Behörde!W371&gt;0,Behörde!W371,Behörde!F371)</f>
        <v>--</v>
      </c>
      <c r="G371" s="69" t="str">
        <f>IF(Behörde!Z371&gt;0,Behörde!Z371,Behörde!G371)</f>
        <v>**</v>
      </c>
      <c r="H371" s="131"/>
      <c r="I371" s="124"/>
      <c r="J371" s="118">
        <f>'SlNr für Antrag §24a'!AM367</f>
        <v>0</v>
      </c>
      <c r="K371" s="121"/>
      <c r="L371" s="158" t="str">
        <f>'SlNr für Antrag §24a'!AV367</f>
        <v>-</v>
      </c>
      <c r="M371" s="145" t="str">
        <f>IF(OR(Behörde!W371&gt;0,Behörde!Z371&gt;0),"Begründung in Bescheid eintragen!","")</f>
        <v/>
      </c>
      <c r="N371" s="151" t="str">
        <f>'SlNr für Antrag §24a'!AP367</f>
        <v>X</v>
      </c>
    </row>
    <row r="372" spans="1:14" ht="68.400000000000006" x14ac:dyDescent="0.25">
      <c r="A372" s="70">
        <f>'SlNr für Antrag §24a'!B368</f>
        <v>31411</v>
      </c>
      <c r="B372" s="70" t="str">
        <f>'SlNr für Antrag §24a'!C368</f>
        <v>30</v>
      </c>
      <c r="C372" s="70" t="str">
        <f>IF('SlNr für Antrag §24a'!D368&lt;&gt;"",'SlNr für Antrag §24a'!D368,"")</f>
        <v/>
      </c>
      <c r="D372" s="70" t="str">
        <f>'SlNr für Antrag §24a'!H368</f>
        <v>Aushubmaterial</v>
      </c>
      <c r="E372" s="70" t="str">
        <f>'SlNr für Antrag §24a'!I368</f>
        <v>nicht verunreinigtes Bodenaushubmaterial der Qualitätsklasse A1 gemäß Bundes-Abfallwirtschaftsplan sowie daraus gewonnene, nicht verunreinigte Bodenbestandteile</v>
      </c>
      <c r="F372" s="69" t="str">
        <f>IF(Behörde!W372&gt;0,Behörde!W372,Behörde!F372)</f>
        <v>--</v>
      </c>
      <c r="G372" s="69" t="str">
        <f>IF(Behörde!Z372&gt;0,Behörde!Z372,Behörde!G372)</f>
        <v>**</v>
      </c>
      <c r="H372" s="131"/>
      <c r="I372" s="124"/>
      <c r="J372" s="118">
        <f>'SlNr für Antrag §24a'!AM368</f>
        <v>0</v>
      </c>
      <c r="K372" s="121"/>
      <c r="L372" s="158" t="str">
        <f>'SlNr für Antrag §24a'!AV368</f>
        <v>-</v>
      </c>
      <c r="M372" s="145" t="str">
        <f>IF(OR(Behörde!W372&gt;0,Behörde!Z372&gt;0),"Begründung in Bescheid eintragen!","")</f>
        <v/>
      </c>
      <c r="N372" s="151" t="str">
        <f>'SlNr für Antrag §24a'!AP368</f>
        <v>X</v>
      </c>
    </row>
    <row r="373" spans="1:14" ht="68.400000000000006" x14ac:dyDescent="0.25">
      <c r="A373" s="70">
        <f>'SlNr für Antrag §24a'!B369</f>
        <v>31411</v>
      </c>
      <c r="B373" s="70" t="str">
        <f>'SlNr für Antrag §24a'!C369</f>
        <v>31</v>
      </c>
      <c r="C373" s="70" t="str">
        <f>IF('SlNr für Antrag §24a'!D369&lt;&gt;"",'SlNr für Antrag §24a'!D369,"")</f>
        <v/>
      </c>
      <c r="D373" s="70" t="str">
        <f>'SlNr für Antrag §24a'!H369</f>
        <v>Aushubmaterial</v>
      </c>
      <c r="E373" s="70" t="str">
        <f>'SlNr für Antrag §24a'!I369</f>
        <v>nicht verunreinigtes Bodenaushubmaterial der Qualitätsklasse A2 gemäß Bundes-Abfallwirtschaftsplan sowie daraus gewonnene, nicht verunreinigte Bodenbestandteile</v>
      </c>
      <c r="F373" s="69" t="str">
        <f>IF(Behörde!W373&gt;0,Behörde!W373,Behörde!F373)</f>
        <v>--</v>
      </c>
      <c r="G373" s="69" t="str">
        <f>IF(Behörde!Z373&gt;0,Behörde!Z373,Behörde!G373)</f>
        <v>**</v>
      </c>
      <c r="H373" s="131"/>
      <c r="I373" s="124"/>
      <c r="J373" s="118">
        <f>'SlNr für Antrag §24a'!AM369</f>
        <v>0</v>
      </c>
      <c r="K373" s="121"/>
      <c r="L373" s="158" t="str">
        <f>'SlNr für Antrag §24a'!AV369</f>
        <v>-</v>
      </c>
      <c r="M373" s="145" t="str">
        <f>IF(OR(Behörde!W373&gt;0,Behörde!Z373&gt;0),"Begründung in Bescheid eintragen!","")</f>
        <v/>
      </c>
      <c r="N373" s="151" t="str">
        <f>'SlNr für Antrag §24a'!AP369</f>
        <v>X</v>
      </c>
    </row>
    <row r="374" spans="1:14" ht="68.400000000000006" x14ac:dyDescent="0.25">
      <c r="A374" s="70">
        <f>'SlNr für Antrag §24a'!B370</f>
        <v>31411</v>
      </c>
      <c r="B374" s="70" t="str">
        <f>'SlNr für Antrag §24a'!C370</f>
        <v>32</v>
      </c>
      <c r="C374" s="70" t="str">
        <f>IF('SlNr für Antrag §24a'!D370&lt;&gt;"",'SlNr für Antrag §24a'!D370,"")</f>
        <v/>
      </c>
      <c r="D374" s="70" t="str">
        <f>'SlNr für Antrag §24a'!H370</f>
        <v>Aushubmaterial</v>
      </c>
      <c r="E374" s="70" t="str">
        <f>'SlNr für Antrag §24a'!I370</f>
        <v>nicht verunreinigtes Bodenaushubmaterial der Qualitätsklasse A2-G gemäß Bundes-Abfallwirtschaftsplan sowie daraus gewonnene, nicht verunreinigte Bodenbestandteile</v>
      </c>
      <c r="F374" s="69" t="str">
        <f>IF(Behörde!W374&gt;0,Behörde!W374,Behörde!F374)</f>
        <v>--</v>
      </c>
      <c r="G374" s="69" t="str">
        <f>IF(Behörde!Z374&gt;0,Behörde!Z374,Behörde!G374)</f>
        <v>**</v>
      </c>
      <c r="H374" s="131"/>
      <c r="I374" s="124"/>
      <c r="J374" s="118">
        <f>'SlNr für Antrag §24a'!AM370</f>
        <v>0</v>
      </c>
      <c r="K374" s="121"/>
      <c r="L374" s="158" t="str">
        <f>'SlNr für Antrag §24a'!AV370</f>
        <v>-</v>
      </c>
      <c r="M374" s="145" t="str">
        <f>IF(OR(Behörde!W374&gt;0,Behörde!Z374&gt;0),"Begründung in Bescheid eintragen!","")</f>
        <v/>
      </c>
      <c r="N374" s="151" t="str">
        <f>'SlNr für Antrag §24a'!AP370</f>
        <v>X</v>
      </c>
    </row>
    <row r="375" spans="1:14" ht="22.8" x14ac:dyDescent="0.25">
      <c r="A375" s="70">
        <f>'SlNr für Antrag §24a'!B371</f>
        <v>31411</v>
      </c>
      <c r="B375" s="70" t="str">
        <f>'SlNr für Antrag §24a'!C371</f>
        <v>33</v>
      </c>
      <c r="C375" s="70" t="str">
        <f>IF('SlNr für Antrag §24a'!D371&lt;&gt;"",'SlNr für Antrag §24a'!D371,"")</f>
        <v/>
      </c>
      <c r="D375" s="70" t="str">
        <f>'SlNr für Antrag §24a'!H371</f>
        <v>Aushubmaterial</v>
      </c>
      <c r="E375" s="70" t="str">
        <f>'SlNr für Antrag §24a'!I371</f>
        <v>Aushubmaterial mit Inertabfalldeponiequalität</v>
      </c>
      <c r="F375" s="69" t="str">
        <f>IF(Behörde!W375&gt;0,Behörde!W375,Behörde!F375)</f>
        <v>--</v>
      </c>
      <c r="G375" s="69" t="str">
        <f>IF(Behörde!Z375&gt;0,Behörde!Z375,Behörde!G375)</f>
        <v>**</v>
      </c>
      <c r="H375" s="131"/>
      <c r="I375" s="124"/>
      <c r="J375" s="118">
        <f>'SlNr für Antrag §24a'!AM371</f>
        <v>0</v>
      </c>
      <c r="K375" s="121"/>
      <c r="L375" s="158" t="str">
        <f>'SlNr für Antrag §24a'!AV371</f>
        <v>-</v>
      </c>
      <c r="M375" s="145" t="str">
        <f>IF(OR(Behörde!W375&gt;0,Behörde!Z375&gt;0),"Begründung in Bescheid eintragen!","")</f>
        <v/>
      </c>
      <c r="N375" s="151" t="str">
        <f>'SlNr für Antrag §24a'!AP371</f>
        <v>X</v>
      </c>
    </row>
    <row r="376" spans="1:14" ht="45.6" x14ac:dyDescent="0.25">
      <c r="A376" s="70">
        <f>'SlNr für Antrag §24a'!B372</f>
        <v>31411</v>
      </c>
      <c r="B376" s="70" t="str">
        <f>'SlNr für Antrag §24a'!C372</f>
        <v>34</v>
      </c>
      <c r="C376" s="70" t="str">
        <f>IF('SlNr für Antrag §24a'!D372&lt;&gt;"",'SlNr für Antrag §24a'!D372,"")</f>
        <v/>
      </c>
      <c r="D376" s="70" t="str">
        <f>'SlNr für Antrag §24a'!H372</f>
        <v>Aushubmaterial</v>
      </c>
      <c r="E376" s="70" t="str">
        <f>'SlNr für Antrag §24a'!I372</f>
        <v>technisches Schüttmaterial, das weniger als 5 Vol-% bodenfremde Bestandteile enthält</v>
      </c>
      <c r="F376" s="69" t="str">
        <f>IF(Behörde!W376&gt;0,Behörde!W376,Behörde!F376)</f>
        <v>--</v>
      </c>
      <c r="G376" s="69" t="str">
        <f>IF(Behörde!Z376&gt;0,Behörde!Z376,Behörde!G376)</f>
        <v>**</v>
      </c>
      <c r="H376" s="131"/>
      <c r="I376" s="124"/>
      <c r="J376" s="118">
        <f>'SlNr für Antrag §24a'!AM372</f>
        <v>0</v>
      </c>
      <c r="K376" s="121"/>
      <c r="L376" s="158" t="str">
        <f>'SlNr für Antrag §24a'!AV372</f>
        <v>-</v>
      </c>
      <c r="M376" s="145" t="str">
        <f>IF(OR(Behörde!W376&gt;0,Behörde!Z376&gt;0),"Begründung in Bescheid eintragen!","")</f>
        <v/>
      </c>
      <c r="N376" s="151" t="str">
        <f>'SlNr für Antrag §24a'!AP372</f>
        <v>X</v>
      </c>
    </row>
    <row r="377" spans="1:14" ht="34.200000000000003" x14ac:dyDescent="0.25">
      <c r="A377" s="70">
        <f>'SlNr für Antrag §24a'!B373</f>
        <v>31411</v>
      </c>
      <c r="B377" s="70" t="str">
        <f>'SlNr für Antrag §24a'!C373</f>
        <v>35</v>
      </c>
      <c r="C377" s="70" t="str">
        <f>IF('SlNr für Antrag §24a'!D373&lt;&gt;"",'SlNr für Antrag §24a'!D373,"")</f>
        <v/>
      </c>
      <c r="D377" s="70" t="str">
        <f>'SlNr für Antrag §24a'!H373</f>
        <v>Aushubmaterial</v>
      </c>
      <c r="E377" s="70" t="str">
        <f>'SlNr für Antrag §24a'!I373</f>
        <v>technisches Schüttmaterial, ab 5 Vol-% bodenfremder Bestandteile</v>
      </c>
      <c r="F377" s="69" t="str">
        <f>IF(Behörde!W377&gt;0,Behörde!W377,Behörde!F377)</f>
        <v>--</v>
      </c>
      <c r="G377" s="69" t="str">
        <f>IF(Behörde!Z377&gt;0,Behörde!Z377,Behörde!G377)</f>
        <v>**</v>
      </c>
      <c r="H377" s="131"/>
      <c r="I377" s="124"/>
      <c r="J377" s="118">
        <f>'SlNr für Antrag §24a'!AM373</f>
        <v>0</v>
      </c>
      <c r="K377" s="121"/>
      <c r="L377" s="158" t="str">
        <f>'SlNr für Antrag §24a'!AV373</f>
        <v>-</v>
      </c>
      <c r="M377" s="145" t="str">
        <f>IF(OR(Behörde!W377&gt;0,Behörde!Z377&gt;0),"Begründung in Bescheid eintragen!","")</f>
        <v/>
      </c>
      <c r="N377" s="151" t="str">
        <f>'SlNr für Antrag §24a'!AP373</f>
        <v>X</v>
      </c>
    </row>
    <row r="378" spans="1:14" ht="45.6" x14ac:dyDescent="0.25">
      <c r="A378" s="70">
        <f>'SlNr für Antrag §24a'!B374</f>
        <v>31411</v>
      </c>
      <c r="B378" s="70" t="str">
        <f>'SlNr für Antrag §24a'!C374</f>
        <v>38</v>
      </c>
      <c r="C378" s="70" t="str">
        <f>IF('SlNr für Antrag §24a'!D374&lt;&gt;"",'SlNr für Antrag §24a'!D374,"")</f>
        <v/>
      </c>
      <c r="D378" s="70" t="str">
        <f>'SlNr für Antrag §24a'!H374</f>
        <v>Aushubmaterial</v>
      </c>
      <c r="E378" s="70" t="str">
        <f>'SlNr für Antrag §24a'!I374</f>
        <v>sonstige, nicht verunreinigte Bodenbestandteile der Qualitätsklasse A2 gemäß Bundes-Abfallwirtschaftsplan</v>
      </c>
      <c r="F378" s="69" t="str">
        <f>IF(Behörde!W378&gt;0,Behörde!W378,Behörde!F378)</f>
        <v>--</v>
      </c>
      <c r="G378" s="69" t="str">
        <f>IF(Behörde!Z378&gt;0,Behörde!Z378,Behörde!G378)</f>
        <v>**</v>
      </c>
      <c r="H378" s="131"/>
      <c r="I378" s="124"/>
      <c r="J378" s="118">
        <f>'SlNr für Antrag §24a'!AM374</f>
        <v>0</v>
      </c>
      <c r="K378" s="121"/>
      <c r="L378" s="158" t="str">
        <f>'SlNr für Antrag §24a'!AV374</f>
        <v>-</v>
      </c>
      <c r="M378" s="145" t="str">
        <f>IF(OR(Behörde!W378&gt;0,Behörde!Z378&gt;0),"Begründung in Bescheid eintragen!","")</f>
        <v/>
      </c>
      <c r="N378" s="151" t="str">
        <f>'SlNr für Antrag §24a'!AP374</f>
        <v>X</v>
      </c>
    </row>
    <row r="379" spans="1:14" ht="68.400000000000006" x14ac:dyDescent="0.25">
      <c r="A379" s="70">
        <f>'SlNr für Antrag §24a'!B375</f>
        <v>31411</v>
      </c>
      <c r="B379" s="70" t="str">
        <f>'SlNr für Antrag §24a'!C375</f>
        <v>39</v>
      </c>
      <c r="C379" s="70" t="str">
        <f>IF('SlNr für Antrag §24a'!D375&lt;&gt;"",'SlNr für Antrag §24a'!D375,"")</f>
        <v/>
      </c>
      <c r="D379" s="70" t="str">
        <f>'SlNr für Antrag §24a'!H375</f>
        <v>Aushubmaterial</v>
      </c>
      <c r="E379" s="70" t="str">
        <f>'SlNr für Antrag §24a'!I375</f>
        <v>sonstige, nicht verunreinigte Bodenbestandteile der Qualitätsklasse BA gemäß Bundes-Abfallwirtschaftsplan oder Bodenaushubdeponiequalität</v>
      </c>
      <c r="F379" s="69" t="str">
        <f>IF(Behörde!W379&gt;0,Behörde!W379,Behörde!F379)</f>
        <v>--</v>
      </c>
      <c r="G379" s="69" t="str">
        <f>IF(Behörde!Z379&gt;0,Behörde!Z379,Behörde!G379)</f>
        <v>**</v>
      </c>
      <c r="H379" s="131"/>
      <c r="I379" s="124"/>
      <c r="J379" s="118">
        <f>'SlNr für Antrag §24a'!AM375</f>
        <v>0</v>
      </c>
      <c r="K379" s="121"/>
      <c r="L379" s="158" t="str">
        <f>'SlNr für Antrag §24a'!AV375</f>
        <v>-</v>
      </c>
      <c r="M379" s="145" t="str">
        <f>IF(OR(Behörde!W379&gt;0,Behörde!Z379&gt;0),"Begründung in Bescheid eintragen!","")</f>
        <v/>
      </c>
      <c r="N379" s="151" t="str">
        <f>'SlNr für Antrag §24a'!AP375</f>
        <v>X</v>
      </c>
    </row>
    <row r="380" spans="1:14" ht="45.6" x14ac:dyDescent="0.25">
      <c r="A380" s="70">
        <f>'SlNr für Antrag §24a'!B376</f>
        <v>31411</v>
      </c>
      <c r="B380" s="70" t="str">
        <f>'SlNr für Antrag §24a'!C376</f>
        <v>45</v>
      </c>
      <c r="C380" s="70" t="str">
        <f>IF('SlNr für Antrag §24a'!D376&lt;&gt;"",'SlNr für Antrag §24a'!D376,"")</f>
        <v/>
      </c>
      <c r="D380" s="70" t="str">
        <f>'SlNr für Antrag §24a'!H376</f>
        <v>Aushubmaterial</v>
      </c>
      <c r="E380" s="70" t="str">
        <f>'SlNr für Antrag §24a'!I376</f>
        <v>nicht verunreinigtes Bodenaushubmaterial eines Bau- oder Aushubvorhabens gemäß Kleinmengen-regelung</v>
      </c>
      <c r="F380" s="69" t="str">
        <f>IF(Behörde!W380&gt;0,Behörde!W380,Behörde!F380)</f>
        <v>--</v>
      </c>
      <c r="G380" s="69" t="str">
        <f>IF(Behörde!Z380&gt;0,Behörde!Z380,Behörde!G380)</f>
        <v>**</v>
      </c>
      <c r="H380" s="131"/>
      <c r="I380" s="124"/>
      <c r="J380" s="118">
        <f>'SlNr für Antrag §24a'!AM376</f>
        <v>0</v>
      </c>
      <c r="K380" s="121"/>
      <c r="L380" s="158" t="str">
        <f>'SlNr für Antrag §24a'!AV376</f>
        <v>-</v>
      </c>
      <c r="M380" s="145" t="str">
        <f>IF(OR(Behörde!W380&gt;0,Behörde!Z380&gt;0),"Begründung in Bescheid eintragen!","")</f>
        <v/>
      </c>
      <c r="N380" s="151" t="str">
        <f>'SlNr für Antrag §24a'!AP376</f>
        <v>X</v>
      </c>
    </row>
    <row r="381" spans="1:14" x14ac:dyDescent="0.25">
      <c r="A381" s="70">
        <f>'SlNr für Antrag §24a'!B377</f>
        <v>31412</v>
      </c>
      <c r="B381" s="70" t="str">
        <f>'SlNr für Antrag §24a'!C377</f>
        <v/>
      </c>
      <c r="C381" s="70" t="str">
        <f>IF('SlNr für Antrag §24a'!D377&lt;&gt;"",'SlNr für Antrag §24a'!D377,"")</f>
        <v>gn</v>
      </c>
      <c r="D381" s="70" t="str">
        <f>'SlNr für Antrag §24a'!H377</f>
        <v>Asbestzement</v>
      </c>
      <c r="E381" s="70" t="str">
        <f>'SlNr für Antrag §24a'!I377</f>
        <v xml:space="preserve"> </v>
      </c>
      <c r="F381" s="69" t="str">
        <f>IF(Behörde!W381&gt;0,Behörde!W381,Behörde!F381)</f>
        <v>**</v>
      </c>
      <c r="G381" s="69" t="str">
        <f>IF(Behörde!Z381&gt;0,Behörde!Z381,Behörde!G381)</f>
        <v>**</v>
      </c>
      <c r="H381" s="131"/>
      <c r="I381" s="124"/>
      <c r="J381" s="118">
        <f>'SlNr für Antrag §24a'!AM377</f>
        <v>0</v>
      </c>
      <c r="K381" s="121"/>
      <c r="L381" s="158" t="str">
        <f>'SlNr für Antrag §24a'!AV377</f>
        <v>-</v>
      </c>
      <c r="M381" s="145" t="str">
        <f>IF(OR(Behörde!W381&gt;0,Behörde!Z381&gt;0),"Begründung in Bescheid eintragen!","")</f>
        <v/>
      </c>
      <c r="N381" s="151" t="str">
        <f>'SlNr für Antrag §24a'!AP377</f>
        <v/>
      </c>
    </row>
    <row r="382" spans="1:14" x14ac:dyDescent="0.25">
      <c r="A382" s="70">
        <f>'SlNr für Antrag §24a'!B378</f>
        <v>31413</v>
      </c>
      <c r="B382" s="70" t="str">
        <f>'SlNr für Antrag §24a'!C378</f>
        <v/>
      </c>
      <c r="C382" s="70" t="str">
        <f>IF('SlNr für Antrag §24a'!D378&lt;&gt;"",'SlNr für Antrag §24a'!D378,"")</f>
        <v>gn</v>
      </c>
      <c r="D382" s="70" t="str">
        <f>'SlNr für Antrag §24a'!H378</f>
        <v>Asbestzementstäube</v>
      </c>
      <c r="E382" s="70" t="str">
        <f>'SlNr für Antrag §24a'!I378</f>
        <v xml:space="preserve"> </v>
      </c>
      <c r="F382" s="69" t="str">
        <f>IF(Behörde!W382&gt;0,Behörde!W382,Behörde!F382)</f>
        <v>**</v>
      </c>
      <c r="G382" s="69" t="str">
        <f>IF(Behörde!Z382&gt;0,Behörde!Z382,Behörde!G382)</f>
        <v>**</v>
      </c>
      <c r="H382" s="131"/>
      <c r="I382" s="124"/>
      <c r="J382" s="118">
        <f>'SlNr für Antrag §24a'!AM378</f>
        <v>0</v>
      </c>
      <c r="K382" s="121"/>
      <c r="L382" s="158" t="str">
        <f>'SlNr für Antrag §24a'!AV378</f>
        <v>-</v>
      </c>
      <c r="M382" s="145" t="str">
        <f>IF(OR(Behörde!W382&gt;0,Behörde!Z382&gt;0),"Begründung in Bescheid eintragen!","")</f>
        <v/>
      </c>
      <c r="N382" s="151" t="str">
        <f>'SlNr für Antrag §24a'!AP378</f>
        <v/>
      </c>
    </row>
    <row r="383" spans="1:14" x14ac:dyDescent="0.25">
      <c r="A383" s="70">
        <f>'SlNr für Antrag §24a'!B379</f>
        <v>31414</v>
      </c>
      <c r="B383" s="70" t="str">
        <f>'SlNr für Antrag §24a'!C379</f>
        <v/>
      </c>
      <c r="C383" s="70" t="str">
        <f>IF('SlNr für Antrag §24a'!D379&lt;&gt;"",'SlNr für Antrag §24a'!D379,"")</f>
        <v/>
      </c>
      <c r="D383" s="70" t="str">
        <f>'SlNr für Antrag §24a'!H379</f>
        <v>Schamotte</v>
      </c>
      <c r="E383" s="70" t="str">
        <f>'SlNr für Antrag §24a'!I379</f>
        <v xml:space="preserve"> </v>
      </c>
      <c r="F383" s="69" t="str">
        <f>IF(Behörde!W383&gt;0,Behörde!W383,Behörde!F383)</f>
        <v>--</v>
      </c>
      <c r="G383" s="69" t="str">
        <f>IF(Behörde!Z383&gt;0,Behörde!Z383,Behörde!G383)</f>
        <v>**</v>
      </c>
      <c r="H383" s="131"/>
      <c r="I383" s="124"/>
      <c r="J383" s="118">
        <f>'SlNr für Antrag §24a'!AM379</f>
        <v>0</v>
      </c>
      <c r="K383" s="121"/>
      <c r="L383" s="158" t="str">
        <f>'SlNr für Antrag §24a'!AV379</f>
        <v>-</v>
      </c>
      <c r="M383" s="145" t="str">
        <f>IF(OR(Behörde!W383&gt;0,Behörde!Z383&gt;0),"Begründung in Bescheid eintragen!","")</f>
        <v/>
      </c>
      <c r="N383" s="151" t="str">
        <f>'SlNr für Antrag §24a'!AP379</f>
        <v>X</v>
      </c>
    </row>
    <row r="384" spans="1:14" ht="22.8" x14ac:dyDescent="0.25">
      <c r="A384" s="70">
        <f>'SlNr für Antrag §24a'!B380</f>
        <v>31414</v>
      </c>
      <c r="B384" s="70" t="str">
        <f>'SlNr für Antrag §24a'!C380</f>
        <v>91</v>
      </c>
      <c r="C384" s="70" t="str">
        <f>IF('SlNr für Antrag §24a'!D380&lt;&gt;"",'SlNr für Antrag §24a'!D380,"")</f>
        <v/>
      </c>
      <c r="D384" s="70" t="str">
        <f>'SlNr für Antrag §24a'!H380</f>
        <v>Schamotte</v>
      </c>
      <c r="E384" s="70" t="str">
        <f>'SlNr für Antrag §24a'!I380</f>
        <v>verfestigt, immobilisiert oder stabilisiert</v>
      </c>
      <c r="F384" s="69" t="str">
        <f>IF(Behörde!W384&gt;0,Behörde!W384,Behörde!F384)</f>
        <v>**</v>
      </c>
      <c r="G384" s="69" t="str">
        <f>IF(Behörde!Z384&gt;0,Behörde!Z384,Behörde!G384)</f>
        <v>**</v>
      </c>
      <c r="H384" s="131"/>
      <c r="I384" s="124"/>
      <c r="J384" s="118">
        <f>'SlNr für Antrag §24a'!AM380</f>
        <v>0</v>
      </c>
      <c r="K384" s="121"/>
      <c r="L384" s="158" t="str">
        <f>'SlNr für Antrag §24a'!AV380</f>
        <v>-</v>
      </c>
      <c r="M384" s="145" t="str">
        <f>IF(OR(Behörde!W384&gt;0,Behörde!Z384&gt;0),"Begründung in Bescheid eintragen!","")</f>
        <v/>
      </c>
      <c r="N384" s="151" t="str">
        <f>'SlNr für Antrag §24a'!AP380</f>
        <v/>
      </c>
    </row>
    <row r="385" spans="1:14" x14ac:dyDescent="0.25">
      <c r="A385" s="70">
        <f>'SlNr für Antrag §24a'!B381</f>
        <v>31415</v>
      </c>
      <c r="B385" s="70" t="str">
        <f>'SlNr für Antrag §24a'!C381</f>
        <v/>
      </c>
      <c r="C385" s="70" t="str">
        <f>IF('SlNr für Antrag §24a'!D381&lt;&gt;"",'SlNr für Antrag §24a'!D381,"")</f>
        <v/>
      </c>
      <c r="D385" s="70" t="str">
        <f>'SlNr für Antrag §24a'!H381</f>
        <v>Formlehm</v>
      </c>
      <c r="E385" s="70" t="str">
        <f>'SlNr für Antrag §24a'!I381</f>
        <v xml:space="preserve"> </v>
      </c>
      <c r="F385" s="69" t="str">
        <f>IF(Behörde!W385&gt;0,Behörde!W385,Behörde!F385)</f>
        <v>--</v>
      </c>
      <c r="G385" s="69" t="str">
        <f>IF(Behörde!Z385&gt;0,Behörde!Z385,Behörde!G385)</f>
        <v>**</v>
      </c>
      <c r="H385" s="131"/>
      <c r="I385" s="124"/>
      <c r="J385" s="118">
        <f>'SlNr für Antrag §24a'!AM381</f>
        <v>0</v>
      </c>
      <c r="K385" s="121"/>
      <c r="L385" s="158" t="str">
        <f>'SlNr für Antrag §24a'!AV381</f>
        <v>-</v>
      </c>
      <c r="M385" s="145" t="str">
        <f>IF(OR(Behörde!W385&gt;0,Behörde!Z385&gt;0),"Begründung in Bescheid eintragen!","")</f>
        <v/>
      </c>
      <c r="N385" s="151" t="str">
        <f>'SlNr für Antrag §24a'!AP381</f>
        <v>X</v>
      </c>
    </row>
    <row r="386" spans="1:14" ht="22.8" x14ac:dyDescent="0.25">
      <c r="A386" s="70">
        <f>'SlNr für Antrag §24a'!B382</f>
        <v>31415</v>
      </c>
      <c r="B386" s="70" t="str">
        <f>'SlNr für Antrag §24a'!C382</f>
        <v>91</v>
      </c>
      <c r="C386" s="70" t="str">
        <f>IF('SlNr für Antrag §24a'!D382&lt;&gt;"",'SlNr für Antrag §24a'!D382,"")</f>
        <v/>
      </c>
      <c r="D386" s="70" t="str">
        <f>'SlNr für Antrag §24a'!H382</f>
        <v>Formlehm</v>
      </c>
      <c r="E386" s="70" t="str">
        <f>'SlNr für Antrag §24a'!I382</f>
        <v>verfestigt, immobilisiert oder stabilisiert</v>
      </c>
      <c r="F386" s="69" t="str">
        <f>IF(Behörde!W386&gt;0,Behörde!W386,Behörde!F386)</f>
        <v>**</v>
      </c>
      <c r="G386" s="69" t="str">
        <f>IF(Behörde!Z386&gt;0,Behörde!Z386,Behörde!G386)</f>
        <v>**</v>
      </c>
      <c r="H386" s="131"/>
      <c r="I386" s="124"/>
      <c r="J386" s="118">
        <f>'SlNr für Antrag §24a'!AM382</f>
        <v>0</v>
      </c>
      <c r="K386" s="121"/>
      <c r="L386" s="158" t="str">
        <f>'SlNr für Antrag §24a'!AV382</f>
        <v>-</v>
      </c>
      <c r="M386" s="145" t="str">
        <f>IF(OR(Behörde!W386&gt;0,Behörde!Z386&gt;0),"Begründung in Bescheid eintragen!","")</f>
        <v/>
      </c>
      <c r="N386" s="151" t="str">
        <f>'SlNr für Antrag §24a'!AP382</f>
        <v/>
      </c>
    </row>
    <row r="387" spans="1:14" ht="34.200000000000003" x14ac:dyDescent="0.25">
      <c r="A387" s="70">
        <f>'SlNr für Antrag §24a'!B383</f>
        <v>31416</v>
      </c>
      <c r="B387" s="70" t="str">
        <f>'SlNr für Antrag §24a'!C383</f>
        <v>41</v>
      </c>
      <c r="C387" s="70" t="str">
        <f>IF('SlNr für Antrag §24a'!D383&lt;&gt;"",'SlNr für Antrag §24a'!D383,"")</f>
        <v/>
      </c>
      <c r="D387" s="70" t="str">
        <f>'SlNr für Antrag §24a'!H383</f>
        <v>Mineralfaserabfälle ohne gefahrenrelevante Fasereigenschaften</v>
      </c>
      <c r="E387" s="70" t="str">
        <f>'SlNr für Antrag §24a'!I383</f>
        <v>künstliche Mineralfaserabfälle</v>
      </c>
      <c r="F387" s="69" t="str">
        <f>IF(Behörde!W387&gt;0,Behörde!W387,Behörde!F387)</f>
        <v>--</v>
      </c>
      <c r="G387" s="69" t="str">
        <f>IF(Behörde!Z387&gt;0,Behörde!Z387,Behörde!G387)</f>
        <v>**</v>
      </c>
      <c r="H387" s="131"/>
      <c r="I387" s="124"/>
      <c r="J387" s="118">
        <f>'SlNr für Antrag §24a'!AM383</f>
        <v>0</v>
      </c>
      <c r="K387" s="121"/>
      <c r="L387" s="158">
        <f>'SlNr für Antrag §24a'!AV383</f>
        <v>0</v>
      </c>
      <c r="M387" s="145" t="str">
        <f>IF(OR(Behörde!W387&gt;0,Behörde!Z387&gt;0),"Begründung in Bescheid eintragen!","")</f>
        <v/>
      </c>
      <c r="N387" s="151" t="str">
        <f>'SlNr für Antrag §24a'!AP383</f>
        <v>X</v>
      </c>
    </row>
    <row r="388" spans="1:14" ht="34.200000000000003" x14ac:dyDescent="0.25">
      <c r="A388" s="70">
        <f>'SlNr für Antrag §24a'!B384</f>
        <v>31416</v>
      </c>
      <c r="B388" s="70" t="str">
        <f>'SlNr für Antrag §24a'!C384</f>
        <v>42</v>
      </c>
      <c r="C388" s="70" t="str">
        <f>IF('SlNr für Antrag §24a'!D384&lt;&gt;"",'SlNr für Antrag §24a'!D384,"")</f>
        <v/>
      </c>
      <c r="D388" s="70" t="str">
        <f>'SlNr für Antrag §24a'!H384</f>
        <v>Mineralfaserabfälle ohne gefahrenrelevante Fasereigenschaften</v>
      </c>
      <c r="E388" s="70" t="str">
        <f>'SlNr für Antrag §24a'!I384</f>
        <v>Steinwolle</v>
      </c>
      <c r="F388" s="69" t="str">
        <f>IF(Behörde!W388&gt;0,Behörde!W388,Behörde!F388)</f>
        <v>--</v>
      </c>
      <c r="G388" s="69" t="str">
        <f>IF(Behörde!Z388&gt;0,Behörde!Z388,Behörde!G388)</f>
        <v>**</v>
      </c>
      <c r="H388" s="131"/>
      <c r="I388" s="124"/>
      <c r="J388" s="118">
        <f>'SlNr für Antrag §24a'!AM384</f>
        <v>0</v>
      </c>
      <c r="K388" s="121"/>
      <c r="L388" s="158">
        <f>'SlNr für Antrag §24a'!AV384</f>
        <v>0</v>
      </c>
      <c r="M388" s="145" t="str">
        <f>IF(OR(Behörde!W388&gt;0,Behörde!Z388&gt;0),"Begründung in Bescheid eintragen!","")</f>
        <v/>
      </c>
      <c r="N388" s="151" t="str">
        <f>'SlNr für Antrag §24a'!AP384</f>
        <v>X</v>
      </c>
    </row>
    <row r="389" spans="1:14" ht="34.200000000000003" x14ac:dyDescent="0.25">
      <c r="A389" s="70">
        <f>'SlNr für Antrag §24a'!B385</f>
        <v>31416</v>
      </c>
      <c r="B389" s="70" t="str">
        <f>'SlNr für Antrag §24a'!C385</f>
        <v>43</v>
      </c>
      <c r="C389" s="70" t="str">
        <f>IF('SlNr für Antrag §24a'!D385&lt;&gt;"",'SlNr für Antrag §24a'!D385,"")</f>
        <v/>
      </c>
      <c r="D389" s="70" t="str">
        <f>'SlNr für Antrag §24a'!H385</f>
        <v>Mineralfaserabfälle ohne gefahrenrelevante Fasereigenschaften</v>
      </c>
      <c r="E389" s="70" t="str">
        <f>'SlNr für Antrag §24a'!I385</f>
        <v>Glaswolle</v>
      </c>
      <c r="F389" s="69" t="str">
        <f>IF(Behörde!W389&gt;0,Behörde!W389,Behörde!F389)</f>
        <v>--</v>
      </c>
      <c r="G389" s="69" t="str">
        <f>IF(Behörde!Z389&gt;0,Behörde!Z389,Behörde!G389)</f>
        <v>**</v>
      </c>
      <c r="H389" s="131"/>
      <c r="I389" s="124"/>
      <c r="J389" s="118">
        <f>'SlNr für Antrag §24a'!AM385</f>
        <v>0</v>
      </c>
      <c r="K389" s="121"/>
      <c r="L389" s="158">
        <f>'SlNr für Antrag §24a'!AV385</f>
        <v>0</v>
      </c>
      <c r="M389" s="145" t="str">
        <f>IF(OR(Behörde!W389&gt;0,Behörde!Z389&gt;0),"Begründung in Bescheid eintragen!","")</f>
        <v/>
      </c>
      <c r="N389" s="151" t="str">
        <f>'SlNr für Antrag §24a'!AP385</f>
        <v>X</v>
      </c>
    </row>
    <row r="390" spans="1:14" ht="34.200000000000003" x14ac:dyDescent="0.25">
      <c r="A390" s="70">
        <f>'SlNr für Antrag §24a'!B386</f>
        <v>31416</v>
      </c>
      <c r="B390" s="70" t="str">
        <f>'SlNr für Antrag §24a'!C386</f>
        <v>44</v>
      </c>
      <c r="C390" s="70" t="str">
        <f>IF('SlNr für Antrag §24a'!D386&lt;&gt;"",'SlNr für Antrag §24a'!D386,"")</f>
        <v/>
      </c>
      <c r="D390" s="70" t="str">
        <f>'SlNr für Antrag §24a'!H386</f>
        <v>Mineralfaserabfälle ohne gefahrenrelevante Fasereigenschaften</v>
      </c>
      <c r="E390" s="70" t="str">
        <f>'SlNr für Antrag §24a'!I386</f>
        <v>Mischungen aus Steinwolle und Glaswolle</v>
      </c>
      <c r="F390" s="69" t="str">
        <f>IF(Behörde!W390&gt;0,Behörde!W390,Behörde!F390)</f>
        <v>--</v>
      </c>
      <c r="G390" s="69" t="str">
        <f>IF(Behörde!Z390&gt;0,Behörde!Z390,Behörde!G390)</f>
        <v>**</v>
      </c>
      <c r="H390" s="131"/>
      <c r="I390" s="124"/>
      <c r="J390" s="118">
        <f>'SlNr für Antrag §24a'!AM386</f>
        <v>0</v>
      </c>
      <c r="K390" s="121"/>
      <c r="L390" s="158">
        <f>'SlNr für Antrag §24a'!AV386</f>
        <v>0</v>
      </c>
      <c r="M390" s="145" t="str">
        <f>IF(OR(Behörde!W390&gt;0,Behörde!Z390&gt;0),"Begründung in Bescheid eintragen!","")</f>
        <v/>
      </c>
      <c r="N390" s="151" t="str">
        <f>'SlNr für Antrag §24a'!AP386</f>
        <v>X</v>
      </c>
    </row>
    <row r="391" spans="1:14" ht="34.200000000000003" x14ac:dyDescent="0.25">
      <c r="A391" s="70">
        <f>'SlNr für Antrag §24a'!B387</f>
        <v>31416</v>
      </c>
      <c r="B391" s="70" t="str">
        <f>'SlNr für Antrag §24a'!C387</f>
        <v>77</v>
      </c>
      <c r="C391" s="70" t="str">
        <f>IF('SlNr für Antrag §24a'!D387&lt;&gt;"",'SlNr für Antrag §24a'!D387,"")</f>
        <v>g</v>
      </c>
      <c r="D391" s="70" t="str">
        <f>'SlNr für Antrag §24a'!H387</f>
        <v>Mineralfaserabfälle ohne gefahrenrelevante Fasereigenschaften</v>
      </c>
      <c r="E391" s="70" t="str">
        <f>'SlNr für Antrag §24a'!I387</f>
        <v>gefährlich kontaminiert</v>
      </c>
      <c r="F391" s="69" t="str">
        <f>IF(Behörde!W391&gt;0,Behörde!W391,Behörde!F391)</f>
        <v>**</v>
      </c>
      <c r="G391" s="69" t="str">
        <f>IF(Behörde!Z391&gt;0,Behörde!Z391,Behörde!G391)</f>
        <v>**</v>
      </c>
      <c r="H391" s="131"/>
      <c r="I391" s="124"/>
      <c r="J391" s="118">
        <f>'SlNr für Antrag §24a'!AM387</f>
        <v>0</v>
      </c>
      <c r="K391" s="121"/>
      <c r="L391" s="158" t="str">
        <f>'SlNr für Antrag §24a'!AV387</f>
        <v>-</v>
      </c>
      <c r="M391" s="145" t="str">
        <f>IF(OR(Behörde!W391&gt;0,Behörde!Z391&gt;0),"Begründung in Bescheid eintragen!","")</f>
        <v/>
      </c>
      <c r="N391" s="151" t="str">
        <f>'SlNr für Antrag §24a'!AP387</f>
        <v/>
      </c>
    </row>
    <row r="392" spans="1:14" ht="34.200000000000003" x14ac:dyDescent="0.25">
      <c r="A392" s="70">
        <f>'SlNr für Antrag §24a'!B388</f>
        <v>31416</v>
      </c>
      <c r="B392" s="70" t="str">
        <f>'SlNr für Antrag §24a'!C388</f>
        <v>91</v>
      </c>
      <c r="C392" s="70" t="str">
        <f>IF('SlNr für Antrag §24a'!D388&lt;&gt;"",'SlNr für Antrag §24a'!D388,"")</f>
        <v/>
      </c>
      <c r="D392" s="70" t="str">
        <f>'SlNr für Antrag §24a'!H388</f>
        <v>Mineralfaserabfälle ohne gefahrenrelevante Fasereigenschaften</v>
      </c>
      <c r="E392" s="70" t="str">
        <f>'SlNr für Antrag §24a'!I388</f>
        <v>verfestigt, immobilisiert oder stabilisiert</v>
      </c>
      <c r="F392" s="69" t="str">
        <f>IF(Behörde!W392&gt;0,Behörde!W392,Behörde!F392)</f>
        <v>**</v>
      </c>
      <c r="G392" s="69" t="str">
        <f>IF(Behörde!Z392&gt;0,Behörde!Z392,Behörde!G392)</f>
        <v>**</v>
      </c>
      <c r="H392" s="131"/>
      <c r="I392" s="124"/>
      <c r="J392" s="118">
        <f>'SlNr für Antrag §24a'!AM388</f>
        <v>0</v>
      </c>
      <c r="K392" s="121"/>
      <c r="L392" s="158" t="str">
        <f>'SlNr für Antrag §24a'!AV388</f>
        <v>-</v>
      </c>
      <c r="M392" s="145" t="str">
        <f>IF(OR(Behörde!W392&gt;0,Behörde!Z392&gt;0),"Begründung in Bescheid eintragen!","")</f>
        <v/>
      </c>
      <c r="N392" s="151" t="str">
        <f>'SlNr für Antrag §24a'!AP388</f>
        <v/>
      </c>
    </row>
    <row r="393" spans="1:14" x14ac:dyDescent="0.25">
      <c r="A393" s="70">
        <f>'SlNr für Antrag §24a'!B389</f>
        <v>31417</v>
      </c>
      <c r="B393" s="70" t="str">
        <f>'SlNr für Antrag §24a'!C389</f>
        <v/>
      </c>
      <c r="C393" s="70" t="str">
        <f>IF('SlNr für Antrag §24a'!D389&lt;&gt;"",'SlNr für Antrag §24a'!D389,"")</f>
        <v/>
      </c>
      <c r="D393" s="70" t="str">
        <f>'SlNr für Antrag §24a'!H389</f>
        <v>Aktivkohle</v>
      </c>
      <c r="E393" s="70" t="str">
        <f>'SlNr für Antrag §24a'!I389</f>
        <v xml:space="preserve"> </v>
      </c>
      <c r="F393" s="69" t="str">
        <f>IF(Behörde!W393&gt;0,Behörde!W393,Behörde!F393)</f>
        <v>--</v>
      </c>
      <c r="G393" s="69" t="str">
        <f>IF(Behörde!Z393&gt;0,Behörde!Z393,Behörde!G393)</f>
        <v>**</v>
      </c>
      <c r="H393" s="131"/>
      <c r="I393" s="124"/>
      <c r="J393" s="118">
        <f>'SlNr für Antrag §24a'!AM389</f>
        <v>0</v>
      </c>
      <c r="K393" s="121"/>
      <c r="L393" s="158" t="str">
        <f>'SlNr für Antrag §24a'!AV389</f>
        <v>-</v>
      </c>
      <c r="M393" s="145" t="str">
        <f>IF(OR(Behörde!W393&gt;0,Behörde!Z393&gt;0),"Begründung in Bescheid eintragen!","")</f>
        <v/>
      </c>
      <c r="N393" s="151" t="str">
        <f>'SlNr für Antrag §24a'!AP389</f>
        <v>X</v>
      </c>
    </row>
    <row r="394" spans="1:14" ht="22.8" x14ac:dyDescent="0.25">
      <c r="A394" s="70">
        <f>'SlNr für Antrag §24a'!B390</f>
        <v>31417</v>
      </c>
      <c r="B394" s="70" t="str">
        <f>'SlNr für Antrag §24a'!C390</f>
        <v>91</v>
      </c>
      <c r="C394" s="70" t="str">
        <f>IF('SlNr für Antrag §24a'!D390&lt;&gt;"",'SlNr für Antrag §24a'!D390,"")</f>
        <v/>
      </c>
      <c r="D394" s="70" t="str">
        <f>'SlNr für Antrag §24a'!H390</f>
        <v>Aktivkohle</v>
      </c>
      <c r="E394" s="70" t="str">
        <f>'SlNr für Antrag §24a'!I390</f>
        <v>verfestigt, immobilisiert oder stabilisiert</v>
      </c>
      <c r="F394" s="69" t="str">
        <f>IF(Behörde!W394&gt;0,Behörde!W394,Behörde!F394)</f>
        <v>**</v>
      </c>
      <c r="G394" s="69" t="str">
        <f>IF(Behörde!Z394&gt;0,Behörde!Z394,Behörde!G394)</f>
        <v>**</v>
      </c>
      <c r="H394" s="131"/>
      <c r="I394" s="124"/>
      <c r="J394" s="118">
        <f>'SlNr für Antrag §24a'!AM390</f>
        <v>0</v>
      </c>
      <c r="K394" s="121"/>
      <c r="L394" s="158" t="str">
        <f>'SlNr für Antrag §24a'!AV390</f>
        <v>-</v>
      </c>
      <c r="M394" s="145" t="str">
        <f>IF(OR(Behörde!W394&gt;0,Behörde!Z394&gt;0),"Begründung in Bescheid eintragen!","")</f>
        <v/>
      </c>
      <c r="N394" s="151" t="str">
        <f>'SlNr für Antrag §24a'!AP390</f>
        <v/>
      </c>
    </row>
    <row r="395" spans="1:14" x14ac:dyDescent="0.25">
      <c r="A395" s="70">
        <f>'SlNr für Antrag §24a'!B391</f>
        <v>31418</v>
      </c>
      <c r="B395" s="70" t="str">
        <f>'SlNr für Antrag §24a'!C391</f>
        <v/>
      </c>
      <c r="C395" s="70" t="str">
        <f>IF('SlNr für Antrag §24a'!D391&lt;&gt;"",'SlNr für Antrag §24a'!D391,"")</f>
        <v/>
      </c>
      <c r="D395" s="70" t="str">
        <f>'SlNr für Antrag §24a'!H391</f>
        <v>Gesteinsstäube, Polierstäube</v>
      </c>
      <c r="E395" s="70" t="str">
        <f>'SlNr für Antrag §24a'!I391</f>
        <v xml:space="preserve"> </v>
      </c>
      <c r="F395" s="69" t="str">
        <f>IF(Behörde!W395&gt;0,Behörde!W395,Behörde!F395)</f>
        <v>--</v>
      </c>
      <c r="G395" s="69" t="str">
        <f>IF(Behörde!Z395&gt;0,Behörde!Z395,Behörde!G395)</f>
        <v>**</v>
      </c>
      <c r="H395" s="131"/>
      <c r="I395" s="124"/>
      <c r="J395" s="118">
        <f>'SlNr für Antrag §24a'!AM391</f>
        <v>0</v>
      </c>
      <c r="K395" s="121"/>
      <c r="L395" s="158" t="str">
        <f>'SlNr für Antrag §24a'!AV391</f>
        <v>-</v>
      </c>
      <c r="M395" s="145" t="str">
        <f>IF(OR(Behörde!W395&gt;0,Behörde!Z395&gt;0),"Begründung in Bescheid eintragen!","")</f>
        <v/>
      </c>
      <c r="N395" s="151" t="str">
        <f>'SlNr für Antrag §24a'!AP391</f>
        <v>X</v>
      </c>
    </row>
    <row r="396" spans="1:14" x14ac:dyDescent="0.25">
      <c r="A396" s="70">
        <f>'SlNr für Antrag §24a'!B392</f>
        <v>31418</v>
      </c>
      <c r="B396" s="70" t="str">
        <f>'SlNr für Antrag §24a'!C392</f>
        <v>77</v>
      </c>
      <c r="C396" s="70" t="str">
        <f>IF('SlNr für Antrag §24a'!D392&lt;&gt;"",'SlNr für Antrag §24a'!D392,"")</f>
        <v>g</v>
      </c>
      <c r="D396" s="70" t="str">
        <f>'SlNr für Antrag §24a'!H392</f>
        <v>Gesteinsstäube, Polierstäube</v>
      </c>
      <c r="E396" s="70" t="str">
        <f>'SlNr für Antrag §24a'!I392</f>
        <v>gefährlich kontaminiert</v>
      </c>
      <c r="F396" s="69" t="str">
        <f>IF(Behörde!W396&gt;0,Behörde!W396,Behörde!F396)</f>
        <v>**</v>
      </c>
      <c r="G396" s="69" t="str">
        <f>IF(Behörde!Z396&gt;0,Behörde!Z396,Behörde!G396)</f>
        <v>**</v>
      </c>
      <c r="H396" s="131"/>
      <c r="I396" s="124"/>
      <c r="J396" s="118">
        <f>'SlNr für Antrag §24a'!AM392</f>
        <v>0</v>
      </c>
      <c r="K396" s="121"/>
      <c r="L396" s="158" t="str">
        <f>'SlNr für Antrag §24a'!AV392</f>
        <v>-</v>
      </c>
      <c r="M396" s="145" t="str">
        <f>IF(OR(Behörde!W396&gt;0,Behörde!Z396&gt;0),"Begründung in Bescheid eintragen!","")</f>
        <v/>
      </c>
      <c r="N396" s="151" t="str">
        <f>'SlNr für Antrag §24a'!AP392</f>
        <v/>
      </c>
    </row>
    <row r="397" spans="1:14" ht="22.8" x14ac:dyDescent="0.25">
      <c r="A397" s="70">
        <f>'SlNr für Antrag §24a'!B393</f>
        <v>31418</v>
      </c>
      <c r="B397" s="70" t="str">
        <f>'SlNr für Antrag §24a'!C393</f>
        <v>91</v>
      </c>
      <c r="C397" s="70" t="str">
        <f>IF('SlNr für Antrag §24a'!D393&lt;&gt;"",'SlNr für Antrag §24a'!D393,"")</f>
        <v/>
      </c>
      <c r="D397" s="70" t="str">
        <f>'SlNr für Antrag §24a'!H393</f>
        <v>Gesteinsstäube, Polierstäube</v>
      </c>
      <c r="E397" s="70" t="str">
        <f>'SlNr für Antrag §24a'!I393</f>
        <v>verfestigt, immobilisiert oder stabilisiert</v>
      </c>
      <c r="F397" s="69" t="str">
        <f>IF(Behörde!W397&gt;0,Behörde!W397,Behörde!F397)</f>
        <v>**</v>
      </c>
      <c r="G397" s="69" t="str">
        <f>IF(Behörde!Z397&gt;0,Behörde!Z397,Behörde!G397)</f>
        <v>**</v>
      </c>
      <c r="H397" s="131"/>
      <c r="I397" s="124"/>
      <c r="J397" s="118">
        <f>'SlNr für Antrag §24a'!AM393</f>
        <v>0</v>
      </c>
      <c r="K397" s="121"/>
      <c r="L397" s="158" t="str">
        <f>'SlNr für Antrag §24a'!AV393</f>
        <v>-</v>
      </c>
      <c r="M397" s="145" t="str">
        <f>IF(OR(Behörde!W397&gt;0,Behörde!Z397&gt;0),"Begründung in Bescheid eintragen!","")</f>
        <v/>
      </c>
      <c r="N397" s="151" t="str">
        <f>'SlNr für Antrag §24a'!AP393</f>
        <v/>
      </c>
    </row>
    <row r="398" spans="1:14" ht="22.8" x14ac:dyDescent="0.25">
      <c r="A398" s="70">
        <f>'SlNr für Antrag §24a'!B394</f>
        <v>31419</v>
      </c>
      <c r="B398" s="70" t="str">
        <f>'SlNr für Antrag §24a'!C394</f>
        <v/>
      </c>
      <c r="C398" s="70" t="str">
        <f>IF('SlNr für Antrag §24a'!D394&lt;&gt;"",'SlNr für Antrag §24a'!D394,"")</f>
        <v/>
      </c>
      <c r="D398" s="70" t="str">
        <f>'SlNr für Antrag §24a'!H394</f>
        <v>Feinstaub aus der Schlackenaufbereitung</v>
      </c>
      <c r="E398" s="70" t="str">
        <f>'SlNr für Antrag §24a'!I394</f>
        <v xml:space="preserve"> </v>
      </c>
      <c r="F398" s="69" t="str">
        <f>IF(Behörde!W398&gt;0,Behörde!W398,Behörde!F398)</f>
        <v>--</v>
      </c>
      <c r="G398" s="69" t="str">
        <f>IF(Behörde!Z398&gt;0,Behörde!Z398,Behörde!G398)</f>
        <v>**</v>
      </c>
      <c r="H398" s="131"/>
      <c r="I398" s="124"/>
      <c r="J398" s="118">
        <f>'SlNr für Antrag §24a'!AM394</f>
        <v>0</v>
      </c>
      <c r="K398" s="121"/>
      <c r="L398" s="158" t="str">
        <f>'SlNr für Antrag §24a'!AV394</f>
        <v>-</v>
      </c>
      <c r="M398" s="145" t="str">
        <f>IF(OR(Behörde!W398&gt;0,Behörde!Z398&gt;0),"Begründung in Bescheid eintragen!","")</f>
        <v/>
      </c>
      <c r="N398" s="151" t="str">
        <f>'SlNr für Antrag §24a'!AP394</f>
        <v>X</v>
      </c>
    </row>
    <row r="399" spans="1:14" ht="22.8" x14ac:dyDescent="0.25">
      <c r="A399" s="70">
        <f>'SlNr für Antrag §24a'!B395</f>
        <v>31419</v>
      </c>
      <c r="B399" s="70" t="str">
        <f>'SlNr für Antrag §24a'!C395</f>
        <v>77</v>
      </c>
      <c r="C399" s="70" t="str">
        <f>IF('SlNr für Antrag §24a'!D395&lt;&gt;"",'SlNr für Antrag §24a'!D395,"")</f>
        <v>g</v>
      </c>
      <c r="D399" s="70" t="str">
        <f>'SlNr für Antrag §24a'!H395</f>
        <v>Feinstaub aus der Schlackenaufbereitung</v>
      </c>
      <c r="E399" s="70" t="str">
        <f>'SlNr für Antrag §24a'!I395</f>
        <v>gefährlich kontaminiert</v>
      </c>
      <c r="F399" s="69" t="str">
        <f>IF(Behörde!W399&gt;0,Behörde!W399,Behörde!F399)</f>
        <v>**</v>
      </c>
      <c r="G399" s="69" t="str">
        <f>IF(Behörde!Z399&gt;0,Behörde!Z399,Behörde!G399)</f>
        <v>**</v>
      </c>
      <c r="H399" s="131"/>
      <c r="I399" s="124"/>
      <c r="J399" s="118">
        <f>'SlNr für Antrag §24a'!AM395</f>
        <v>0</v>
      </c>
      <c r="K399" s="121"/>
      <c r="L399" s="158" t="str">
        <f>'SlNr für Antrag §24a'!AV395</f>
        <v>-</v>
      </c>
      <c r="M399" s="145" t="str">
        <f>IF(OR(Behörde!W399&gt;0,Behörde!Z399&gt;0),"Begründung in Bescheid eintragen!","")</f>
        <v/>
      </c>
      <c r="N399" s="151" t="str">
        <f>'SlNr für Antrag §24a'!AP395</f>
        <v/>
      </c>
    </row>
    <row r="400" spans="1:14" ht="22.8" x14ac:dyDescent="0.25">
      <c r="A400" s="70">
        <f>'SlNr für Antrag §24a'!B396</f>
        <v>31419</v>
      </c>
      <c r="B400" s="70" t="str">
        <f>'SlNr für Antrag §24a'!C396</f>
        <v>91</v>
      </c>
      <c r="C400" s="70" t="str">
        <f>IF('SlNr für Antrag §24a'!D396&lt;&gt;"",'SlNr für Antrag §24a'!D396,"")</f>
        <v/>
      </c>
      <c r="D400" s="70" t="str">
        <f>'SlNr für Antrag §24a'!H396</f>
        <v>Feinstaub aus der Schlackenaufbereitung</v>
      </c>
      <c r="E400" s="70" t="str">
        <f>'SlNr für Antrag §24a'!I396</f>
        <v>verfestigt, immobilisiert oder stabilisiert</v>
      </c>
      <c r="F400" s="69" t="str">
        <f>IF(Behörde!W400&gt;0,Behörde!W400,Behörde!F400)</f>
        <v>**</v>
      </c>
      <c r="G400" s="69" t="str">
        <f>IF(Behörde!Z400&gt;0,Behörde!Z400,Behörde!G400)</f>
        <v>**</v>
      </c>
      <c r="H400" s="131"/>
      <c r="I400" s="124"/>
      <c r="J400" s="118">
        <f>'SlNr für Antrag §24a'!AM396</f>
        <v>0</v>
      </c>
      <c r="K400" s="121"/>
      <c r="L400" s="158" t="str">
        <f>'SlNr für Antrag §24a'!AV396</f>
        <v>-</v>
      </c>
      <c r="M400" s="145" t="str">
        <f>IF(OR(Behörde!W400&gt;0,Behörde!Z400&gt;0),"Begründung in Bescheid eintragen!","")</f>
        <v/>
      </c>
      <c r="N400" s="151" t="str">
        <f>'SlNr für Antrag §24a'!AP396</f>
        <v/>
      </c>
    </row>
    <row r="401" spans="1:14" x14ac:dyDescent="0.25">
      <c r="A401" s="70">
        <f>'SlNr für Antrag §24a'!B397</f>
        <v>31420</v>
      </c>
      <c r="B401" s="70" t="str">
        <f>'SlNr für Antrag §24a'!C397</f>
        <v/>
      </c>
      <c r="C401" s="70" t="str">
        <f>IF('SlNr für Antrag §24a'!D397&lt;&gt;"",'SlNr für Antrag §24a'!D397,"")</f>
        <v/>
      </c>
      <c r="D401" s="70" t="str">
        <f>'SlNr für Antrag §24a'!H397</f>
        <v>Rußabfälle</v>
      </c>
      <c r="E401" s="70" t="str">
        <f>'SlNr für Antrag §24a'!I397</f>
        <v xml:space="preserve"> </v>
      </c>
      <c r="F401" s="69" t="str">
        <f>IF(Behörde!W401&gt;0,Behörde!W401,Behörde!F401)</f>
        <v>--</v>
      </c>
      <c r="G401" s="69" t="str">
        <f>IF(Behörde!Z401&gt;0,Behörde!Z401,Behörde!G401)</f>
        <v>**</v>
      </c>
      <c r="H401" s="131"/>
      <c r="I401" s="124"/>
      <c r="J401" s="118">
        <f>'SlNr für Antrag §24a'!AM397</f>
        <v>0</v>
      </c>
      <c r="K401" s="121"/>
      <c r="L401" s="158" t="str">
        <f>'SlNr für Antrag §24a'!AV397</f>
        <v>-</v>
      </c>
      <c r="M401" s="145" t="str">
        <f>IF(OR(Behörde!W401&gt;0,Behörde!Z401&gt;0),"Begründung in Bescheid eintragen!","")</f>
        <v/>
      </c>
      <c r="N401" s="151" t="str">
        <f>'SlNr für Antrag §24a'!AP397</f>
        <v>X</v>
      </c>
    </row>
    <row r="402" spans="1:14" x14ac:dyDescent="0.25">
      <c r="A402" s="70">
        <f>'SlNr für Antrag §24a'!B398</f>
        <v>31420</v>
      </c>
      <c r="B402" s="70" t="str">
        <f>'SlNr für Antrag §24a'!C398</f>
        <v>77</v>
      </c>
      <c r="C402" s="70" t="str">
        <f>IF('SlNr für Antrag §24a'!D398&lt;&gt;"",'SlNr für Antrag §24a'!D398,"")</f>
        <v>g</v>
      </c>
      <c r="D402" s="70" t="str">
        <f>'SlNr für Antrag §24a'!H398</f>
        <v>Rußabfälle</v>
      </c>
      <c r="E402" s="70" t="str">
        <f>'SlNr für Antrag §24a'!I398</f>
        <v>gefährlich kontaminiert</v>
      </c>
      <c r="F402" s="69" t="str">
        <f>IF(Behörde!W402&gt;0,Behörde!W402,Behörde!F402)</f>
        <v>**</v>
      </c>
      <c r="G402" s="69" t="str">
        <f>IF(Behörde!Z402&gt;0,Behörde!Z402,Behörde!G402)</f>
        <v>**</v>
      </c>
      <c r="H402" s="131"/>
      <c r="I402" s="124"/>
      <c r="J402" s="118">
        <f>'SlNr für Antrag §24a'!AM398</f>
        <v>0</v>
      </c>
      <c r="K402" s="121"/>
      <c r="L402" s="158" t="str">
        <f>'SlNr für Antrag §24a'!AV398</f>
        <v>-</v>
      </c>
      <c r="M402" s="145" t="str">
        <f>IF(OR(Behörde!W402&gt;0,Behörde!Z402&gt;0),"Begründung in Bescheid eintragen!","")</f>
        <v/>
      </c>
      <c r="N402" s="151" t="str">
        <f>'SlNr für Antrag §24a'!AP398</f>
        <v/>
      </c>
    </row>
    <row r="403" spans="1:14" ht="22.8" x14ac:dyDescent="0.25">
      <c r="A403" s="70">
        <f>'SlNr für Antrag §24a'!B399</f>
        <v>31420</v>
      </c>
      <c r="B403" s="70" t="str">
        <f>'SlNr für Antrag §24a'!C399</f>
        <v>91</v>
      </c>
      <c r="C403" s="70" t="str">
        <f>IF('SlNr für Antrag §24a'!D399&lt;&gt;"",'SlNr für Antrag §24a'!D399,"")</f>
        <v/>
      </c>
      <c r="D403" s="70" t="str">
        <f>'SlNr für Antrag §24a'!H399</f>
        <v>Rußabfälle</v>
      </c>
      <c r="E403" s="70" t="str">
        <f>'SlNr für Antrag §24a'!I399</f>
        <v>verfestigt, immobilisiert oder stabilisiert</v>
      </c>
      <c r="F403" s="69" t="str">
        <f>IF(Behörde!W403&gt;0,Behörde!W403,Behörde!F403)</f>
        <v>**</v>
      </c>
      <c r="G403" s="69" t="str">
        <f>IF(Behörde!Z403&gt;0,Behörde!Z403,Behörde!G403)</f>
        <v>**</v>
      </c>
      <c r="H403" s="131"/>
      <c r="I403" s="124"/>
      <c r="J403" s="118">
        <f>'SlNr für Antrag §24a'!AM399</f>
        <v>0</v>
      </c>
      <c r="K403" s="121"/>
      <c r="L403" s="158" t="str">
        <f>'SlNr für Antrag §24a'!AV399</f>
        <v>-</v>
      </c>
      <c r="M403" s="145" t="str">
        <f>IF(OR(Behörde!W403&gt;0,Behörde!Z403&gt;0),"Begründung in Bescheid eintragen!","")</f>
        <v/>
      </c>
      <c r="N403" s="151" t="str">
        <f>'SlNr für Antrag §24a'!AP399</f>
        <v/>
      </c>
    </row>
    <row r="404" spans="1:14" x14ac:dyDescent="0.25">
      <c r="A404" s="70">
        <f>'SlNr für Antrag §24a'!B400</f>
        <v>31421</v>
      </c>
      <c r="B404" s="70" t="str">
        <f>'SlNr für Antrag §24a'!C400</f>
        <v/>
      </c>
      <c r="C404" s="70" t="str">
        <f>IF('SlNr für Antrag §24a'!D400&lt;&gt;"",'SlNr für Antrag §24a'!D400,"")</f>
        <v/>
      </c>
      <c r="D404" s="70" t="str">
        <f>'SlNr für Antrag §24a'!H400</f>
        <v>Kohlenstaub</v>
      </c>
      <c r="E404" s="70" t="str">
        <f>'SlNr für Antrag §24a'!I400</f>
        <v xml:space="preserve"> </v>
      </c>
      <c r="F404" s="69" t="str">
        <f>IF(Behörde!W404&gt;0,Behörde!W404,Behörde!F404)</f>
        <v>--</v>
      </c>
      <c r="G404" s="69" t="str">
        <f>IF(Behörde!Z404&gt;0,Behörde!Z404,Behörde!G404)</f>
        <v>**</v>
      </c>
      <c r="H404" s="131"/>
      <c r="I404" s="124"/>
      <c r="J404" s="118">
        <f>'SlNr für Antrag §24a'!AM400</f>
        <v>0</v>
      </c>
      <c r="K404" s="121"/>
      <c r="L404" s="158" t="str">
        <f>'SlNr für Antrag §24a'!AV400</f>
        <v>-</v>
      </c>
      <c r="M404" s="145" t="str">
        <f>IF(OR(Behörde!W404&gt;0,Behörde!Z404&gt;0),"Begründung in Bescheid eintragen!","")</f>
        <v/>
      </c>
      <c r="N404" s="151" t="str">
        <f>'SlNr für Antrag §24a'!AP400</f>
        <v>X</v>
      </c>
    </row>
    <row r="405" spans="1:14" x14ac:dyDescent="0.25">
      <c r="A405" s="70">
        <f>'SlNr für Antrag §24a'!B401</f>
        <v>31421</v>
      </c>
      <c r="B405" s="70" t="str">
        <f>'SlNr für Antrag §24a'!C401</f>
        <v>77</v>
      </c>
      <c r="C405" s="70" t="str">
        <f>IF('SlNr für Antrag §24a'!D401&lt;&gt;"",'SlNr für Antrag §24a'!D401,"")</f>
        <v>g</v>
      </c>
      <c r="D405" s="70" t="str">
        <f>'SlNr für Antrag §24a'!H401</f>
        <v>Kohlenstaub</v>
      </c>
      <c r="E405" s="70" t="str">
        <f>'SlNr für Antrag §24a'!I401</f>
        <v>gefährlich kontaminiert</v>
      </c>
      <c r="F405" s="69" t="str">
        <f>IF(Behörde!W405&gt;0,Behörde!W405,Behörde!F405)</f>
        <v>**</v>
      </c>
      <c r="G405" s="69" t="str">
        <f>IF(Behörde!Z405&gt;0,Behörde!Z405,Behörde!G405)</f>
        <v>**</v>
      </c>
      <c r="H405" s="131"/>
      <c r="I405" s="124"/>
      <c r="J405" s="118">
        <f>'SlNr für Antrag §24a'!AM401</f>
        <v>0</v>
      </c>
      <c r="K405" s="121"/>
      <c r="L405" s="158" t="str">
        <f>'SlNr für Antrag §24a'!AV401</f>
        <v>-</v>
      </c>
      <c r="M405" s="145" t="str">
        <f>IF(OR(Behörde!W405&gt;0,Behörde!Z405&gt;0),"Begründung in Bescheid eintragen!","")</f>
        <v/>
      </c>
      <c r="N405" s="151" t="str">
        <f>'SlNr für Antrag §24a'!AP401</f>
        <v/>
      </c>
    </row>
    <row r="406" spans="1:14" ht="22.8" x14ac:dyDescent="0.25">
      <c r="A406" s="70">
        <f>'SlNr für Antrag §24a'!B402</f>
        <v>31421</v>
      </c>
      <c r="B406" s="70" t="str">
        <f>'SlNr für Antrag §24a'!C402</f>
        <v>91</v>
      </c>
      <c r="C406" s="70" t="str">
        <f>IF('SlNr für Antrag §24a'!D402&lt;&gt;"",'SlNr für Antrag §24a'!D402,"")</f>
        <v/>
      </c>
      <c r="D406" s="70" t="str">
        <f>'SlNr für Antrag §24a'!H402</f>
        <v>Kohlenstaub</v>
      </c>
      <c r="E406" s="70" t="str">
        <f>'SlNr für Antrag §24a'!I402</f>
        <v>verfestigt, immobilisiert oder stabilisiert</v>
      </c>
      <c r="F406" s="69" t="str">
        <f>IF(Behörde!W406&gt;0,Behörde!W406,Behörde!F406)</f>
        <v>**</v>
      </c>
      <c r="G406" s="69" t="str">
        <f>IF(Behörde!Z406&gt;0,Behörde!Z406,Behörde!G406)</f>
        <v>**</v>
      </c>
      <c r="H406" s="131"/>
      <c r="I406" s="124"/>
      <c r="J406" s="118">
        <f>'SlNr für Antrag §24a'!AM402</f>
        <v>0</v>
      </c>
      <c r="K406" s="121"/>
      <c r="L406" s="158" t="str">
        <f>'SlNr für Antrag §24a'!AV402</f>
        <v>-</v>
      </c>
      <c r="M406" s="145" t="str">
        <f>IF(OR(Behörde!W406&gt;0,Behörde!Z406&gt;0),"Begründung in Bescheid eintragen!","")</f>
        <v/>
      </c>
      <c r="N406" s="151" t="str">
        <f>'SlNr für Antrag §24a'!AP402</f>
        <v/>
      </c>
    </row>
    <row r="407" spans="1:14" x14ac:dyDescent="0.25">
      <c r="A407" s="70">
        <f>'SlNr für Antrag §24a'!B403</f>
        <v>31422</v>
      </c>
      <c r="B407" s="70" t="str">
        <f>'SlNr für Antrag §24a'!C403</f>
        <v/>
      </c>
      <c r="C407" s="70" t="str">
        <f>IF('SlNr für Antrag §24a'!D403&lt;&gt;"",'SlNr für Antrag §24a'!D403,"")</f>
        <v/>
      </c>
      <c r="D407" s="70" t="str">
        <f>'SlNr für Antrag §24a'!H403</f>
        <v>Kiesabbrände</v>
      </c>
      <c r="E407" s="70" t="str">
        <f>'SlNr für Antrag §24a'!I403</f>
        <v xml:space="preserve"> </v>
      </c>
      <c r="F407" s="69" t="str">
        <f>IF(Behörde!W407&gt;0,Behörde!W407,Behörde!F407)</f>
        <v>--</v>
      </c>
      <c r="G407" s="69" t="str">
        <f>IF(Behörde!Z407&gt;0,Behörde!Z407,Behörde!G407)</f>
        <v>**</v>
      </c>
      <c r="H407" s="131"/>
      <c r="I407" s="124"/>
      <c r="J407" s="118">
        <f>'SlNr für Antrag §24a'!AM403</f>
        <v>0</v>
      </c>
      <c r="K407" s="121"/>
      <c r="L407" s="158" t="str">
        <f>'SlNr für Antrag §24a'!AV403</f>
        <v>-</v>
      </c>
      <c r="M407" s="145" t="str">
        <f>IF(OR(Behörde!W407&gt;0,Behörde!Z407&gt;0),"Begründung in Bescheid eintragen!","")</f>
        <v/>
      </c>
      <c r="N407" s="151" t="str">
        <f>'SlNr für Antrag §24a'!AP403</f>
        <v>X</v>
      </c>
    </row>
    <row r="408" spans="1:14" x14ac:dyDescent="0.25">
      <c r="A408" s="70">
        <f>'SlNr für Antrag §24a'!B404</f>
        <v>31422</v>
      </c>
      <c r="B408" s="70" t="str">
        <f>'SlNr für Antrag §24a'!C404</f>
        <v>77</v>
      </c>
      <c r="C408" s="70" t="str">
        <f>IF('SlNr für Antrag §24a'!D404&lt;&gt;"",'SlNr für Antrag §24a'!D404,"")</f>
        <v>g</v>
      </c>
      <c r="D408" s="70" t="str">
        <f>'SlNr für Antrag §24a'!H404</f>
        <v>Kiesabbrände</v>
      </c>
      <c r="E408" s="70" t="str">
        <f>'SlNr für Antrag §24a'!I404</f>
        <v>gefährlich kontaminiert</v>
      </c>
      <c r="F408" s="69" t="str">
        <f>IF(Behörde!W408&gt;0,Behörde!W408,Behörde!F408)</f>
        <v>**</v>
      </c>
      <c r="G408" s="69" t="str">
        <f>IF(Behörde!Z408&gt;0,Behörde!Z408,Behörde!G408)</f>
        <v>**</v>
      </c>
      <c r="H408" s="131"/>
      <c r="I408" s="124"/>
      <c r="J408" s="118">
        <f>'SlNr für Antrag §24a'!AM404</f>
        <v>0</v>
      </c>
      <c r="K408" s="121"/>
      <c r="L408" s="158" t="str">
        <f>'SlNr für Antrag §24a'!AV404</f>
        <v>-</v>
      </c>
      <c r="M408" s="145" t="str">
        <f>IF(OR(Behörde!W408&gt;0,Behörde!Z408&gt;0),"Begründung in Bescheid eintragen!","")</f>
        <v/>
      </c>
      <c r="N408" s="151" t="str">
        <f>'SlNr für Antrag §24a'!AP404</f>
        <v/>
      </c>
    </row>
    <row r="409" spans="1:14" ht="22.8" x14ac:dyDescent="0.25">
      <c r="A409" s="70">
        <f>'SlNr für Antrag §24a'!B405</f>
        <v>31422</v>
      </c>
      <c r="B409" s="70" t="str">
        <f>'SlNr für Antrag §24a'!C405</f>
        <v>91</v>
      </c>
      <c r="C409" s="70" t="str">
        <f>IF('SlNr für Antrag §24a'!D405&lt;&gt;"",'SlNr für Antrag §24a'!D405,"")</f>
        <v/>
      </c>
      <c r="D409" s="70" t="str">
        <f>'SlNr für Antrag §24a'!H405</f>
        <v>Kiesabbrände</v>
      </c>
      <c r="E409" s="70" t="str">
        <f>'SlNr für Antrag §24a'!I405</f>
        <v>verfestigt, immobilisiert oder stabilisiert</v>
      </c>
      <c r="F409" s="69" t="str">
        <f>IF(Behörde!W409&gt;0,Behörde!W409,Behörde!F409)</f>
        <v>**</v>
      </c>
      <c r="G409" s="69" t="str">
        <f>IF(Behörde!Z409&gt;0,Behörde!Z409,Behörde!G409)</f>
        <v>**</v>
      </c>
      <c r="H409" s="131"/>
      <c r="I409" s="124"/>
      <c r="J409" s="118">
        <f>'SlNr für Antrag §24a'!AM405</f>
        <v>0</v>
      </c>
      <c r="K409" s="121"/>
      <c r="L409" s="158" t="str">
        <f>'SlNr für Antrag §24a'!AV405</f>
        <v>-</v>
      </c>
      <c r="M409" s="145" t="str">
        <f>IF(OR(Behörde!W409&gt;0,Behörde!Z409&gt;0),"Begründung in Bescheid eintragen!","")</f>
        <v/>
      </c>
      <c r="N409" s="151" t="str">
        <f>'SlNr für Antrag §24a'!AP405</f>
        <v/>
      </c>
    </row>
    <row r="410" spans="1:14" x14ac:dyDescent="0.25">
      <c r="A410" s="70">
        <f>'SlNr für Antrag §24a'!B406</f>
        <v>31423</v>
      </c>
      <c r="B410" s="70" t="str">
        <f>'SlNr für Antrag §24a'!C406</f>
        <v/>
      </c>
      <c r="C410" s="70" t="str">
        <f>IF('SlNr für Antrag §24a'!D406&lt;&gt;"",'SlNr für Antrag §24a'!D406,"")</f>
        <v>g</v>
      </c>
      <c r="D410" s="70" t="str">
        <f>'SlNr für Antrag §24a'!H406</f>
        <v>ölverunreinigtes Aushubmaterial</v>
      </c>
      <c r="E410" s="70" t="str">
        <f>'SlNr für Antrag §24a'!I406</f>
        <v xml:space="preserve"> </v>
      </c>
      <c r="F410" s="69" t="str">
        <f>IF(Behörde!W410&gt;0,Behörde!W410,Behörde!F410)</f>
        <v>**</v>
      </c>
      <c r="G410" s="69" t="str">
        <f>IF(Behörde!Z410&gt;0,Behörde!Z410,Behörde!G410)</f>
        <v>**</v>
      </c>
      <c r="H410" s="131"/>
      <c r="I410" s="124"/>
      <c r="J410" s="118">
        <f>'SlNr für Antrag §24a'!AM406</f>
        <v>0</v>
      </c>
      <c r="K410" s="121"/>
      <c r="L410" s="158" t="str">
        <f>'SlNr für Antrag §24a'!AV406</f>
        <v>-</v>
      </c>
      <c r="M410" s="145" t="str">
        <f>IF(OR(Behörde!W410&gt;0,Behörde!Z410&gt;0),"Begründung in Bescheid eintragen!","")</f>
        <v/>
      </c>
      <c r="N410" s="151" t="str">
        <f>'SlNr für Antrag §24a'!AP406</f>
        <v/>
      </c>
    </row>
    <row r="411" spans="1:14" ht="22.8" x14ac:dyDescent="0.25">
      <c r="A411" s="70">
        <f>'SlNr für Antrag §24a'!B407</f>
        <v>31423</v>
      </c>
      <c r="B411" s="70" t="str">
        <f>'SlNr für Antrag §24a'!C407</f>
        <v>36</v>
      </c>
      <c r="C411" s="70" t="str">
        <f>IF('SlNr für Antrag §24a'!D407&lt;&gt;"",'SlNr für Antrag §24a'!D407,"")</f>
        <v/>
      </c>
      <c r="D411" s="70" t="str">
        <f>'SlNr für Antrag §24a'!H407</f>
        <v>ölverunreinigtes Aushubmaterial</v>
      </c>
      <c r="E411" s="70" t="str">
        <f>'SlNr für Antrag §24a'!I407</f>
        <v>ölverunreinigtes Aushubmaterial, nicht gefährlich</v>
      </c>
      <c r="F411" s="69" t="str">
        <f>IF(Behörde!W411&gt;0,Behörde!W411,Behörde!F411)</f>
        <v>--</v>
      </c>
      <c r="G411" s="69" t="str">
        <f>IF(Behörde!Z411&gt;0,Behörde!Z411,Behörde!G411)</f>
        <v>**</v>
      </c>
      <c r="H411" s="131"/>
      <c r="I411" s="124"/>
      <c r="J411" s="118">
        <f>'SlNr für Antrag §24a'!AM407</f>
        <v>0</v>
      </c>
      <c r="K411" s="121"/>
      <c r="L411" s="158" t="str">
        <f>'SlNr für Antrag §24a'!AV407</f>
        <v>-</v>
      </c>
      <c r="M411" s="145" t="str">
        <f>IF(OR(Behörde!W411&gt;0,Behörde!Z411&gt;0),"Begründung in Bescheid eintragen!","")</f>
        <v/>
      </c>
      <c r="N411" s="151" t="str">
        <f>'SlNr für Antrag §24a'!AP407</f>
        <v>X</v>
      </c>
    </row>
    <row r="412" spans="1:14" ht="22.8" x14ac:dyDescent="0.25">
      <c r="A412" s="70">
        <f>'SlNr für Antrag §24a'!B408</f>
        <v>31423</v>
      </c>
      <c r="B412" s="70" t="str">
        <f>'SlNr für Antrag §24a'!C408</f>
        <v>91</v>
      </c>
      <c r="C412" s="70" t="str">
        <f>IF('SlNr für Antrag §24a'!D408&lt;&gt;"",'SlNr für Antrag §24a'!D408,"")</f>
        <v>g</v>
      </c>
      <c r="D412" s="70" t="str">
        <f>'SlNr für Antrag §24a'!H408</f>
        <v>ölverunreinigtes Aushubmaterial</v>
      </c>
      <c r="E412" s="70" t="str">
        <f>'SlNr für Antrag §24a'!I408</f>
        <v>verfestigt, immobilisiert oder stabilisiert</v>
      </c>
      <c r="F412" s="69" t="str">
        <f>IF(Behörde!W412&gt;0,Behörde!W412,Behörde!F412)</f>
        <v>**</v>
      </c>
      <c r="G412" s="69" t="str">
        <f>IF(Behörde!Z412&gt;0,Behörde!Z412,Behörde!G412)</f>
        <v>**</v>
      </c>
      <c r="H412" s="131"/>
      <c r="I412" s="124"/>
      <c r="J412" s="118">
        <f>'SlNr für Antrag §24a'!AM408</f>
        <v>0</v>
      </c>
      <c r="K412" s="121"/>
      <c r="L412" s="158" t="str">
        <f>'SlNr für Antrag §24a'!AV408</f>
        <v>-</v>
      </c>
      <c r="M412" s="145" t="str">
        <f>IF(OR(Behörde!W412&gt;0,Behörde!Z412&gt;0),"Begründung in Bescheid eintragen!","")</f>
        <v/>
      </c>
      <c r="N412" s="151" t="str">
        <f>'SlNr für Antrag §24a'!AP408</f>
        <v/>
      </c>
    </row>
    <row r="413" spans="1:14" ht="22.8" x14ac:dyDescent="0.25">
      <c r="A413" s="70">
        <f>'SlNr für Antrag §24a'!B409</f>
        <v>31424</v>
      </c>
      <c r="B413" s="70" t="str">
        <f>'SlNr für Antrag §24a'!C409</f>
        <v/>
      </c>
      <c r="C413" s="70" t="str">
        <f>IF('SlNr für Antrag §24a'!D409&lt;&gt;"",'SlNr für Antrag §24a'!D409,"")</f>
        <v>g</v>
      </c>
      <c r="D413" s="70" t="str">
        <f>'SlNr für Antrag §24a'!H409</f>
        <v>sonstig verunreinigtes Aushubmaterial</v>
      </c>
      <c r="E413" s="70" t="str">
        <f>'SlNr für Antrag §24a'!I409</f>
        <v xml:space="preserve"> </v>
      </c>
      <c r="F413" s="69" t="str">
        <f>IF(Behörde!W413&gt;0,Behörde!W413,Behörde!F413)</f>
        <v>**</v>
      </c>
      <c r="G413" s="69" t="str">
        <f>IF(Behörde!Z413&gt;0,Behörde!Z413,Behörde!G413)</f>
        <v>**</v>
      </c>
      <c r="H413" s="131"/>
      <c r="I413" s="124"/>
      <c r="J413" s="118">
        <f>'SlNr für Antrag §24a'!AM409</f>
        <v>0</v>
      </c>
      <c r="K413" s="121"/>
      <c r="L413" s="158" t="str">
        <f>'SlNr für Antrag §24a'!AV409</f>
        <v>-</v>
      </c>
      <c r="M413" s="145" t="str">
        <f>IF(OR(Behörde!W413&gt;0,Behörde!Z413&gt;0),"Begründung in Bescheid eintragen!","")</f>
        <v/>
      </c>
      <c r="N413" s="151" t="str">
        <f>'SlNr für Antrag §24a'!AP409</f>
        <v/>
      </c>
    </row>
    <row r="414" spans="1:14" ht="22.8" x14ac:dyDescent="0.25">
      <c r="A414" s="70">
        <f>'SlNr für Antrag §24a'!B410</f>
        <v>31424</v>
      </c>
      <c r="B414" s="70" t="str">
        <f>'SlNr für Antrag §24a'!C410</f>
        <v>37</v>
      </c>
      <c r="C414" s="70" t="str">
        <f>IF('SlNr für Antrag §24a'!D410&lt;&gt;"",'SlNr für Antrag §24a'!D410,"")</f>
        <v/>
      </c>
      <c r="D414" s="70" t="str">
        <f>'SlNr für Antrag §24a'!H410</f>
        <v>sonstig verunreinigtes Aushubmaterial</v>
      </c>
      <c r="E414" s="70" t="str">
        <f>'SlNr für Antrag §24a'!I410</f>
        <v>sonstig verunreinigtes Aushubmaterial, nicht gefährlich</v>
      </c>
      <c r="F414" s="69" t="str">
        <f>IF(Behörde!W414&gt;0,Behörde!W414,Behörde!F414)</f>
        <v>--</v>
      </c>
      <c r="G414" s="69" t="str">
        <f>IF(Behörde!Z414&gt;0,Behörde!Z414,Behörde!G414)</f>
        <v>**</v>
      </c>
      <c r="H414" s="131"/>
      <c r="I414" s="124"/>
      <c r="J414" s="118">
        <f>'SlNr für Antrag §24a'!AM410</f>
        <v>0</v>
      </c>
      <c r="K414" s="121"/>
      <c r="L414" s="158" t="str">
        <f>'SlNr für Antrag §24a'!AV410</f>
        <v>-</v>
      </c>
      <c r="M414" s="145" t="str">
        <f>IF(OR(Behörde!W414&gt;0,Behörde!Z414&gt;0),"Begründung in Bescheid eintragen!","")</f>
        <v/>
      </c>
      <c r="N414" s="151" t="str">
        <f>'SlNr für Antrag §24a'!AP410</f>
        <v>X</v>
      </c>
    </row>
    <row r="415" spans="1:14" ht="22.8" x14ac:dyDescent="0.25">
      <c r="A415" s="70">
        <f>'SlNr für Antrag §24a'!B411</f>
        <v>31424</v>
      </c>
      <c r="B415" s="70" t="str">
        <f>'SlNr für Antrag §24a'!C411</f>
        <v>91</v>
      </c>
      <c r="C415" s="70" t="str">
        <f>IF('SlNr für Antrag §24a'!D411&lt;&gt;"",'SlNr für Antrag §24a'!D411,"")</f>
        <v>g</v>
      </c>
      <c r="D415" s="70" t="str">
        <f>'SlNr für Antrag §24a'!H411</f>
        <v>sonstig verunreinigtes Aushubmaterial</v>
      </c>
      <c r="E415" s="70" t="str">
        <f>'SlNr für Antrag §24a'!I411</f>
        <v>verfestigt, immobilisiert oder stabilisiert</v>
      </c>
      <c r="F415" s="69" t="str">
        <f>IF(Behörde!W415&gt;0,Behörde!W415,Behörde!F415)</f>
        <v>**</v>
      </c>
      <c r="G415" s="69" t="str">
        <f>IF(Behörde!Z415&gt;0,Behörde!Z415,Behörde!G415)</f>
        <v>**</v>
      </c>
      <c r="H415" s="131"/>
      <c r="I415" s="124"/>
      <c r="J415" s="118">
        <f>'SlNr für Antrag §24a'!AM411</f>
        <v>0</v>
      </c>
      <c r="K415" s="121"/>
      <c r="L415" s="158" t="str">
        <f>'SlNr für Antrag §24a'!AV411</f>
        <v>-</v>
      </c>
      <c r="M415" s="145" t="str">
        <f>IF(OR(Behörde!W415&gt;0,Behörde!Z415&gt;0),"Begründung in Bescheid eintragen!","")</f>
        <v/>
      </c>
      <c r="N415" s="151" t="str">
        <f>'SlNr für Antrag §24a'!AP411</f>
        <v/>
      </c>
    </row>
    <row r="416" spans="1:14" ht="22.8" x14ac:dyDescent="0.25">
      <c r="A416" s="70">
        <f>'SlNr für Antrag §24a'!B412</f>
        <v>31425</v>
      </c>
      <c r="B416" s="70" t="str">
        <f>'SlNr für Antrag §24a'!C412</f>
        <v/>
      </c>
      <c r="C416" s="70" t="str">
        <f>IF('SlNr für Antrag §24a'!D412&lt;&gt;"",'SlNr für Antrag §24a'!D412,"")</f>
        <v/>
      </c>
      <c r="D416" s="70" t="str">
        <f>'SlNr für Antrag §24a'!H412</f>
        <v>verunreinigtes Aushubmaterial mit Baurestmassen-deponiequalität</v>
      </c>
      <c r="E416" s="70" t="str">
        <f>'SlNr für Antrag §24a'!I412</f>
        <v xml:space="preserve"> </v>
      </c>
      <c r="F416" s="69" t="str">
        <f>IF(Behörde!W416&gt;0,Behörde!W416,Behörde!F416)</f>
        <v>--</v>
      </c>
      <c r="G416" s="69" t="str">
        <f>IF(Behörde!Z416&gt;0,Behörde!Z416,Behörde!G416)</f>
        <v>**</v>
      </c>
      <c r="H416" s="131"/>
      <c r="I416" s="124"/>
      <c r="J416" s="118">
        <f>'SlNr für Antrag §24a'!AM412</f>
        <v>0</v>
      </c>
      <c r="K416" s="121"/>
      <c r="L416" s="158" t="str">
        <f>'SlNr für Antrag §24a'!AV412</f>
        <v>-</v>
      </c>
      <c r="M416" s="145" t="str">
        <f>IF(OR(Behörde!W416&gt;0,Behörde!Z416&gt;0),"Begründung in Bescheid eintragen!","")</f>
        <v/>
      </c>
      <c r="N416" s="151" t="str">
        <f>'SlNr für Antrag §24a'!AP412</f>
        <v>X</v>
      </c>
    </row>
    <row r="417" spans="1:14" x14ac:dyDescent="0.25">
      <c r="A417" s="70">
        <f>'SlNr für Antrag §24a'!B413</f>
        <v>31426</v>
      </c>
      <c r="B417" s="70" t="str">
        <f>'SlNr für Antrag §24a'!C413</f>
        <v/>
      </c>
      <c r="C417" s="70" t="str">
        <f>IF('SlNr für Antrag §24a'!D413&lt;&gt;"",'SlNr für Antrag §24a'!D413,"")</f>
        <v/>
      </c>
      <c r="D417" s="70" t="str">
        <f>'SlNr für Antrag §24a'!H413</f>
        <v>Dach- und Pflanzensubstrate</v>
      </c>
      <c r="E417" s="70" t="str">
        <f>'SlNr für Antrag §24a'!I413</f>
        <v xml:space="preserve"> </v>
      </c>
      <c r="F417" s="69" t="str">
        <f>IF(Behörde!W417&gt;0,Behörde!W417,Behörde!F417)</f>
        <v>--</v>
      </c>
      <c r="G417" s="69" t="str">
        <f>IF(Behörde!Z417&gt;0,Behörde!Z417,Behörde!G417)</f>
        <v>**</v>
      </c>
      <c r="H417" s="131"/>
      <c r="I417" s="124"/>
      <c r="J417" s="118">
        <f>'SlNr für Antrag §24a'!AM413</f>
        <v>0</v>
      </c>
      <c r="K417" s="121"/>
      <c r="L417" s="158" t="str">
        <f>'SlNr für Antrag §24a'!AV413</f>
        <v>-</v>
      </c>
      <c r="M417" s="145" t="str">
        <f>IF(OR(Behörde!W417&gt;0,Behörde!Z417&gt;0),"Begründung in Bescheid eintragen!","")</f>
        <v/>
      </c>
      <c r="N417" s="151" t="str">
        <f>'SlNr für Antrag §24a'!AP413</f>
        <v>X</v>
      </c>
    </row>
    <row r="418" spans="1:14" x14ac:dyDescent="0.25">
      <c r="A418" s="70">
        <f>'SlNr für Antrag §24a'!B414</f>
        <v>31426</v>
      </c>
      <c r="B418" s="70" t="str">
        <f>'SlNr für Antrag §24a'!C414</f>
        <v>77</v>
      </c>
      <c r="C418" s="70" t="str">
        <f>IF('SlNr für Antrag §24a'!D414&lt;&gt;"",'SlNr für Antrag §24a'!D414,"")</f>
        <v>g</v>
      </c>
      <c r="D418" s="70" t="str">
        <f>'SlNr für Antrag §24a'!H414</f>
        <v>Dach- und Pflanzensubstrate</v>
      </c>
      <c r="E418" s="70" t="str">
        <f>'SlNr für Antrag §24a'!I414</f>
        <v>gefährlich kontaminiert</v>
      </c>
      <c r="F418" s="69" t="str">
        <f>IF(Behörde!W418&gt;0,Behörde!W418,Behörde!F418)</f>
        <v>**</v>
      </c>
      <c r="G418" s="69" t="str">
        <f>IF(Behörde!Z418&gt;0,Behörde!Z418,Behörde!G418)</f>
        <v>**</v>
      </c>
      <c r="H418" s="131"/>
      <c r="I418" s="124"/>
      <c r="J418" s="118">
        <f>'SlNr für Antrag §24a'!AM414</f>
        <v>0</v>
      </c>
      <c r="K418" s="121"/>
      <c r="L418" s="158" t="str">
        <f>'SlNr für Antrag §24a'!AV414</f>
        <v>-</v>
      </c>
      <c r="M418" s="145" t="str">
        <f>IF(OR(Behörde!W418&gt;0,Behörde!Z418&gt;0),"Begründung in Bescheid eintragen!","")</f>
        <v/>
      </c>
      <c r="N418" s="151" t="str">
        <f>'SlNr für Antrag §24a'!AP414</f>
        <v/>
      </c>
    </row>
    <row r="419" spans="1:14" x14ac:dyDescent="0.25">
      <c r="A419" s="70">
        <f>'SlNr für Antrag §24a'!B415</f>
        <v>31427</v>
      </c>
      <c r="B419" s="70" t="str">
        <f>'SlNr für Antrag §24a'!C415</f>
        <v/>
      </c>
      <c r="C419" s="70" t="str">
        <f>IF('SlNr für Antrag §24a'!D415&lt;&gt;"",'SlNr für Antrag §24a'!D415,"")</f>
        <v/>
      </c>
      <c r="D419" s="70" t="str">
        <f>'SlNr für Antrag §24a'!H415</f>
        <v>Betonabbruch</v>
      </c>
      <c r="E419" s="70" t="str">
        <f>'SlNr für Antrag §24a'!I415</f>
        <v xml:space="preserve"> </v>
      </c>
      <c r="F419" s="69" t="str">
        <f>IF(Behörde!W419&gt;0,Behörde!W419,Behörde!F419)</f>
        <v>--</v>
      </c>
      <c r="G419" s="69" t="str">
        <f>IF(Behörde!Z419&gt;0,Behörde!Z419,Behörde!G419)</f>
        <v>**</v>
      </c>
      <c r="H419" s="131"/>
      <c r="I419" s="124"/>
      <c r="J419" s="118">
        <f>'SlNr für Antrag §24a'!AM415</f>
        <v>0</v>
      </c>
      <c r="K419" s="121"/>
      <c r="L419" s="158" t="str">
        <f>'SlNr für Antrag §24a'!AV415</f>
        <v>-</v>
      </c>
      <c r="M419" s="145" t="str">
        <f>IF(OR(Behörde!W419&gt;0,Behörde!Z419&gt;0),"Begründung in Bescheid eintragen!","")</f>
        <v/>
      </c>
      <c r="N419" s="151" t="str">
        <f>'SlNr für Antrag §24a'!AP415</f>
        <v>X</v>
      </c>
    </row>
    <row r="420" spans="1:14" ht="22.8" x14ac:dyDescent="0.25">
      <c r="A420" s="70">
        <f>'SlNr für Antrag §24a'!B416</f>
        <v>31427</v>
      </c>
      <c r="B420" s="70" t="str">
        <f>'SlNr für Antrag §24a'!C416</f>
        <v>17</v>
      </c>
      <c r="C420" s="70" t="str">
        <f>IF('SlNr für Antrag §24a'!D416&lt;&gt;"",'SlNr für Antrag §24a'!D416,"")</f>
        <v/>
      </c>
      <c r="D420" s="70" t="str">
        <f>'SlNr für Antrag §24a'!H416</f>
        <v>Betonabbruch</v>
      </c>
      <c r="E420" s="70" t="str">
        <f>'SlNr für Antrag §24a'!I416</f>
        <v>nur ausgewählte Abfälle aus Bau- und Abbruchmaßnahmen</v>
      </c>
      <c r="F420" s="69" t="str">
        <f>IF(Behörde!W420&gt;0,Behörde!W420,Behörde!F420)</f>
        <v>--</v>
      </c>
      <c r="G420" s="69" t="str">
        <f>IF(Behörde!Z420&gt;0,Behörde!Z420,Behörde!G420)</f>
        <v>**</v>
      </c>
      <c r="H420" s="131"/>
      <c r="I420" s="124"/>
      <c r="J420" s="118">
        <f>'SlNr für Antrag §24a'!AM416</f>
        <v>0</v>
      </c>
      <c r="K420" s="121"/>
      <c r="L420" s="158" t="str">
        <f>'SlNr für Antrag §24a'!AV416</f>
        <v>-</v>
      </c>
      <c r="M420" s="145" t="str">
        <f>IF(OR(Behörde!W420&gt;0,Behörde!Z420&gt;0),"Begründung in Bescheid eintragen!","")</f>
        <v/>
      </c>
      <c r="N420" s="151" t="str">
        <f>'SlNr für Antrag §24a'!AP416</f>
        <v>X</v>
      </c>
    </row>
    <row r="421" spans="1:14" ht="22.8" x14ac:dyDescent="0.25">
      <c r="A421" s="70">
        <f>'SlNr für Antrag §24a'!B417</f>
        <v>31427</v>
      </c>
      <c r="B421" s="70" t="str">
        <f>'SlNr für Antrag §24a'!C417</f>
        <v>91</v>
      </c>
      <c r="C421" s="70" t="str">
        <f>IF('SlNr für Antrag §24a'!D417&lt;&gt;"",'SlNr für Antrag §24a'!D417,"")</f>
        <v/>
      </c>
      <c r="D421" s="70" t="str">
        <f>'SlNr für Antrag §24a'!H417</f>
        <v>Betonabbruch</v>
      </c>
      <c r="E421" s="70" t="str">
        <f>'SlNr für Antrag §24a'!I417</f>
        <v>verfestigt, immobilisiert oder stabilisiert</v>
      </c>
      <c r="F421" s="69" t="str">
        <f>IF(Behörde!W421&gt;0,Behörde!W421,Behörde!F421)</f>
        <v>**</v>
      </c>
      <c r="G421" s="69" t="str">
        <f>IF(Behörde!Z421&gt;0,Behörde!Z421,Behörde!G421)</f>
        <v>**</v>
      </c>
      <c r="H421" s="131"/>
      <c r="I421" s="124"/>
      <c r="J421" s="118">
        <f>'SlNr für Antrag §24a'!AM417</f>
        <v>0</v>
      </c>
      <c r="K421" s="121"/>
      <c r="L421" s="158" t="str">
        <f>'SlNr für Antrag §24a'!AV417</f>
        <v>-</v>
      </c>
      <c r="M421" s="145" t="str">
        <f>IF(OR(Behörde!W421&gt;0,Behörde!Z421&gt;0),"Begründung in Bescheid eintragen!","")</f>
        <v/>
      </c>
      <c r="N421" s="151" t="str">
        <f>'SlNr für Antrag §24a'!AP417</f>
        <v/>
      </c>
    </row>
    <row r="422" spans="1:14" ht="45.6" x14ac:dyDescent="0.25">
      <c r="A422" s="70">
        <f>'SlNr für Antrag §24a'!B418</f>
        <v>31428</v>
      </c>
      <c r="B422" s="70" t="str">
        <f>'SlNr für Antrag §24a'!C418</f>
        <v/>
      </c>
      <c r="C422" s="70" t="str">
        <f>IF('SlNr für Antrag §24a'!D418&lt;&gt;"",'SlNr für Antrag §24a'!D418,"")</f>
        <v/>
      </c>
      <c r="D422" s="70" t="str">
        <f>'SlNr für Antrag §24a'!H418</f>
        <v>mit leichtflüchtigen, halogenierten Kohlenwasserstoffen (LHKW) verunreinigtes Aushubmaterial, nicht gefährlich</v>
      </c>
      <c r="E422" s="70" t="str">
        <f>'SlNr für Antrag §24a'!I418</f>
        <v xml:space="preserve"> </v>
      </c>
      <c r="F422" s="69" t="str">
        <f>IF(Behörde!W422&gt;0,Behörde!W422,Behörde!F422)</f>
        <v>**</v>
      </c>
      <c r="G422" s="69" t="str">
        <f>IF(Behörde!Z422&gt;0,Behörde!Z422,Behörde!G422)</f>
        <v>**</v>
      </c>
      <c r="H422" s="131"/>
      <c r="I422" s="124"/>
      <c r="J422" s="118">
        <f>'SlNr für Antrag §24a'!AM418</f>
        <v>0</v>
      </c>
      <c r="K422" s="121"/>
      <c r="L422" s="158" t="str">
        <f>'SlNr für Antrag §24a'!AV418</f>
        <v>-</v>
      </c>
      <c r="M422" s="145" t="str">
        <f>IF(OR(Behörde!W422&gt;0,Behörde!Z422&gt;0),"Begründung in Bescheid eintragen!","")</f>
        <v/>
      </c>
      <c r="N422" s="151" t="str">
        <f>'SlNr für Antrag §24a'!AP418</f>
        <v/>
      </c>
    </row>
    <row r="423" spans="1:14" ht="45.6" x14ac:dyDescent="0.25">
      <c r="A423" s="70">
        <f>'SlNr für Antrag §24a'!B419</f>
        <v>31429</v>
      </c>
      <c r="B423" s="70" t="str">
        <f>'SlNr für Antrag §24a'!C419</f>
        <v/>
      </c>
      <c r="C423" s="70" t="str">
        <f>IF('SlNr für Antrag §24a'!D419&lt;&gt;"",'SlNr für Antrag §24a'!D419,"")</f>
        <v>g</v>
      </c>
      <c r="D423" s="70" t="str">
        <f>'SlNr für Antrag §24a'!H419</f>
        <v>mit leichtflüchtigen, halogenierten Kohlenwasserstoffen (LHKW) verunreinigtes Aushubmaterial, gefährlich</v>
      </c>
      <c r="E423" s="70" t="str">
        <f>'SlNr für Antrag §24a'!I419</f>
        <v xml:space="preserve"> </v>
      </c>
      <c r="F423" s="69" t="str">
        <f>IF(Behörde!W423&gt;0,Behörde!W423,Behörde!F423)</f>
        <v>**</v>
      </c>
      <c r="G423" s="69" t="str">
        <f>IF(Behörde!Z423&gt;0,Behörde!Z423,Behörde!G423)</f>
        <v>**</v>
      </c>
      <c r="H423" s="131"/>
      <c r="I423" s="124"/>
      <c r="J423" s="118">
        <f>'SlNr für Antrag §24a'!AM419</f>
        <v>0</v>
      </c>
      <c r="K423" s="121"/>
      <c r="L423" s="158" t="str">
        <f>'SlNr für Antrag §24a'!AV419</f>
        <v>-</v>
      </c>
      <c r="M423" s="145" t="str">
        <f>IF(OR(Behörde!W423&gt;0,Behörde!Z423&gt;0),"Begründung in Bescheid eintragen!","")</f>
        <v/>
      </c>
      <c r="N423" s="151" t="str">
        <f>'SlNr für Antrag §24a'!AP419</f>
        <v/>
      </c>
    </row>
    <row r="424" spans="1:14" ht="34.200000000000003" x14ac:dyDescent="0.25">
      <c r="A424" s="70">
        <f>'SlNr für Antrag §24a'!B420</f>
        <v>31430</v>
      </c>
      <c r="B424" s="70" t="str">
        <f>'SlNr für Antrag §24a'!C420</f>
        <v/>
      </c>
      <c r="C424" s="70" t="str">
        <f>IF('SlNr für Antrag §24a'!D420&lt;&gt;"",'SlNr für Antrag §24a'!D420,"")</f>
        <v/>
      </c>
      <c r="D424" s="70" t="str">
        <f>'SlNr für Antrag §24a'!H420</f>
        <v>verunreinigte Mineralfaserabfälle ohne gefahrenrelevante Fasereigenschaften</v>
      </c>
      <c r="E424" s="70" t="str">
        <f>'SlNr für Antrag §24a'!I420</f>
        <v xml:space="preserve"> </v>
      </c>
      <c r="F424" s="69" t="str">
        <f>IF(Behörde!W424&gt;0,Behörde!W424,Behörde!F424)</f>
        <v>--</v>
      </c>
      <c r="G424" s="69" t="str">
        <f>IF(Behörde!Z424&gt;0,Behörde!Z424,Behörde!G424)</f>
        <v>**</v>
      </c>
      <c r="H424" s="131"/>
      <c r="I424" s="124"/>
      <c r="J424" s="118">
        <f>'SlNr für Antrag §24a'!AM420</f>
        <v>0</v>
      </c>
      <c r="K424" s="121"/>
      <c r="L424" s="158">
        <f>'SlNr für Antrag §24a'!AV420</f>
        <v>0</v>
      </c>
      <c r="M424" s="145" t="str">
        <f>IF(OR(Behörde!W424&gt;0,Behörde!Z424&gt;0),"Begründung in Bescheid eintragen!","")</f>
        <v/>
      </c>
      <c r="N424" s="151" t="str">
        <f>'SlNr für Antrag §24a'!AP420</f>
        <v>X</v>
      </c>
    </row>
    <row r="425" spans="1:14" ht="34.200000000000003" x14ac:dyDescent="0.25">
      <c r="A425" s="70">
        <f>'SlNr für Antrag §24a'!B421</f>
        <v>31430</v>
      </c>
      <c r="B425" s="70" t="str">
        <f>'SlNr für Antrag §24a'!C421</f>
        <v>77</v>
      </c>
      <c r="C425" s="70" t="str">
        <f>IF('SlNr für Antrag §24a'!D421&lt;&gt;"",'SlNr für Antrag §24a'!D421,"")</f>
        <v>g</v>
      </c>
      <c r="D425" s="70" t="str">
        <f>'SlNr für Antrag §24a'!H421</f>
        <v>verunreinigte Mineralfaserabfälle ohne gefahrenrelevante Fasereigenschaften</v>
      </c>
      <c r="E425" s="70" t="str">
        <f>'SlNr für Antrag §24a'!I421</f>
        <v>gefährlich kontaminiert</v>
      </c>
      <c r="F425" s="69" t="str">
        <f>IF(Behörde!W425&gt;0,Behörde!W425,Behörde!F425)</f>
        <v>**</v>
      </c>
      <c r="G425" s="69" t="str">
        <f>IF(Behörde!Z425&gt;0,Behörde!Z425,Behörde!G425)</f>
        <v>**</v>
      </c>
      <c r="H425" s="131"/>
      <c r="I425" s="124"/>
      <c r="J425" s="118">
        <f>'SlNr für Antrag §24a'!AM421</f>
        <v>0</v>
      </c>
      <c r="K425" s="121"/>
      <c r="L425" s="158" t="str">
        <f>'SlNr für Antrag §24a'!AV421</f>
        <v>-</v>
      </c>
      <c r="M425" s="145" t="str">
        <f>IF(OR(Behörde!W425&gt;0,Behörde!Z425&gt;0),"Begründung in Bescheid eintragen!","")</f>
        <v/>
      </c>
      <c r="N425" s="151" t="str">
        <f>'SlNr für Antrag §24a'!AP421</f>
        <v/>
      </c>
    </row>
    <row r="426" spans="1:14" ht="34.200000000000003" x14ac:dyDescent="0.25">
      <c r="A426" s="70">
        <f>'SlNr für Antrag §24a'!B422</f>
        <v>31430</v>
      </c>
      <c r="B426" s="70" t="str">
        <f>'SlNr für Antrag §24a'!C422</f>
        <v>91</v>
      </c>
      <c r="C426" s="70" t="str">
        <f>IF('SlNr für Antrag §24a'!D422&lt;&gt;"",'SlNr für Antrag §24a'!D422,"")</f>
        <v/>
      </c>
      <c r="D426" s="70" t="str">
        <f>'SlNr für Antrag §24a'!H422</f>
        <v>verunreinigte Mineralfaserabfälle ohne gefahrenrelevante Fasereigenschaften</v>
      </c>
      <c r="E426" s="70" t="str">
        <f>'SlNr für Antrag §24a'!I422</f>
        <v>verfestigt, immobilisiert oder stabilisiert</v>
      </c>
      <c r="F426" s="69" t="str">
        <f>IF(Behörde!W426&gt;0,Behörde!W426,Behörde!F426)</f>
        <v>**</v>
      </c>
      <c r="G426" s="69" t="str">
        <f>IF(Behörde!Z426&gt;0,Behörde!Z426,Behörde!G426)</f>
        <v>**</v>
      </c>
      <c r="H426" s="131"/>
      <c r="I426" s="124"/>
      <c r="J426" s="118">
        <f>'SlNr für Antrag §24a'!AM422</f>
        <v>0</v>
      </c>
      <c r="K426" s="121"/>
      <c r="L426" s="158" t="str">
        <f>'SlNr für Antrag §24a'!AV422</f>
        <v>-</v>
      </c>
      <c r="M426" s="145" t="str">
        <f>IF(OR(Behörde!W426&gt;0,Behörde!Z426&gt;0),"Begründung in Bescheid eintragen!","")</f>
        <v/>
      </c>
      <c r="N426" s="151" t="str">
        <f>'SlNr für Antrag §24a'!AP422</f>
        <v/>
      </c>
    </row>
    <row r="427" spans="1:14" x14ac:dyDescent="0.25">
      <c r="A427" s="70">
        <f>'SlNr für Antrag §24a'!B423</f>
        <v>31432</v>
      </c>
      <c r="B427" s="70" t="str">
        <f>'SlNr für Antrag §24a'!C423</f>
        <v/>
      </c>
      <c r="C427" s="70" t="str">
        <f>IF('SlNr für Antrag §24a'!D423&lt;&gt;"",'SlNr für Antrag §24a'!D423,"")</f>
        <v/>
      </c>
      <c r="D427" s="70" t="str">
        <f>'SlNr für Antrag §24a'!H423</f>
        <v>Graphit, Graphitstaub</v>
      </c>
      <c r="E427" s="70" t="str">
        <f>'SlNr für Antrag §24a'!I423</f>
        <v xml:space="preserve"> </v>
      </c>
      <c r="F427" s="69" t="str">
        <f>IF(Behörde!W427&gt;0,Behörde!W427,Behörde!F427)</f>
        <v>--</v>
      </c>
      <c r="G427" s="69" t="str">
        <f>IF(Behörde!Z427&gt;0,Behörde!Z427,Behörde!G427)</f>
        <v>**</v>
      </c>
      <c r="H427" s="131"/>
      <c r="I427" s="124"/>
      <c r="J427" s="118">
        <f>'SlNr für Antrag §24a'!AM423</f>
        <v>0</v>
      </c>
      <c r="K427" s="121"/>
      <c r="L427" s="158" t="str">
        <f>'SlNr für Antrag §24a'!AV423</f>
        <v>-</v>
      </c>
      <c r="M427" s="145" t="str">
        <f>IF(OR(Behörde!W427&gt;0,Behörde!Z427&gt;0),"Begründung in Bescheid eintragen!","")</f>
        <v/>
      </c>
      <c r="N427" s="151" t="str">
        <f>'SlNr für Antrag §24a'!AP423</f>
        <v>X</v>
      </c>
    </row>
    <row r="428" spans="1:14" x14ac:dyDescent="0.25">
      <c r="A428" s="70">
        <f>'SlNr für Antrag §24a'!B424</f>
        <v>31432</v>
      </c>
      <c r="B428" s="70" t="str">
        <f>'SlNr für Antrag §24a'!C424</f>
        <v>77</v>
      </c>
      <c r="C428" s="70" t="str">
        <f>IF('SlNr für Antrag §24a'!D424&lt;&gt;"",'SlNr für Antrag §24a'!D424,"")</f>
        <v>g</v>
      </c>
      <c r="D428" s="70" t="str">
        <f>'SlNr für Antrag §24a'!H424</f>
        <v>Graphit, Graphitstaub</v>
      </c>
      <c r="E428" s="70" t="str">
        <f>'SlNr für Antrag §24a'!I424</f>
        <v>gefährlich kontaminiert</v>
      </c>
      <c r="F428" s="69" t="str">
        <f>IF(Behörde!W428&gt;0,Behörde!W428,Behörde!F428)</f>
        <v>**</v>
      </c>
      <c r="G428" s="69" t="str">
        <f>IF(Behörde!Z428&gt;0,Behörde!Z428,Behörde!G428)</f>
        <v>**</v>
      </c>
      <c r="H428" s="131"/>
      <c r="I428" s="124"/>
      <c r="J428" s="118">
        <f>'SlNr für Antrag §24a'!AM424</f>
        <v>0</v>
      </c>
      <c r="K428" s="121"/>
      <c r="L428" s="158" t="str">
        <f>'SlNr für Antrag §24a'!AV424</f>
        <v>-</v>
      </c>
      <c r="M428" s="145" t="str">
        <f>IF(OR(Behörde!W428&gt;0,Behörde!Z428&gt;0),"Begründung in Bescheid eintragen!","")</f>
        <v/>
      </c>
      <c r="N428" s="151" t="str">
        <f>'SlNr für Antrag §24a'!AP424</f>
        <v/>
      </c>
    </row>
    <row r="429" spans="1:14" ht="22.8" x14ac:dyDescent="0.25">
      <c r="A429" s="70">
        <f>'SlNr für Antrag §24a'!B425</f>
        <v>31432</v>
      </c>
      <c r="B429" s="70" t="str">
        <f>'SlNr für Antrag §24a'!C425</f>
        <v>91</v>
      </c>
      <c r="C429" s="70" t="str">
        <f>IF('SlNr für Antrag §24a'!D425&lt;&gt;"",'SlNr für Antrag §24a'!D425,"")</f>
        <v/>
      </c>
      <c r="D429" s="70" t="str">
        <f>'SlNr für Antrag §24a'!H425</f>
        <v>Graphit, Graphitstaub</v>
      </c>
      <c r="E429" s="70" t="str">
        <f>'SlNr für Antrag §24a'!I425</f>
        <v>verfestigt, immobilisiert oder stabilisiert</v>
      </c>
      <c r="F429" s="69" t="str">
        <f>IF(Behörde!W429&gt;0,Behörde!W429,Behörde!F429)</f>
        <v>**</v>
      </c>
      <c r="G429" s="69" t="str">
        <f>IF(Behörde!Z429&gt;0,Behörde!Z429,Behörde!G429)</f>
        <v>**</v>
      </c>
      <c r="H429" s="131"/>
      <c r="I429" s="124"/>
      <c r="J429" s="118">
        <f>'SlNr für Antrag §24a'!AM425</f>
        <v>0</v>
      </c>
      <c r="K429" s="121"/>
      <c r="L429" s="158" t="str">
        <f>'SlNr für Antrag §24a'!AV425</f>
        <v>-</v>
      </c>
      <c r="M429" s="145" t="str">
        <f>IF(OR(Behörde!W429&gt;0,Behörde!Z429&gt;0),"Begründung in Bescheid eintragen!","")</f>
        <v/>
      </c>
      <c r="N429" s="151" t="str">
        <f>'SlNr für Antrag §24a'!AP425</f>
        <v/>
      </c>
    </row>
    <row r="430" spans="1:14" ht="57" x14ac:dyDescent="0.25">
      <c r="A430" s="70">
        <f>'SlNr für Antrag §24a'!B426</f>
        <v>31434</v>
      </c>
      <c r="B430" s="70" t="str">
        <f>'SlNr für Antrag §24a'!C426</f>
        <v/>
      </c>
      <c r="C430" s="70" t="str">
        <f>IF('SlNr für Antrag §24a'!D426&lt;&gt;"",'SlNr für Antrag §24a'!D426,"")</f>
        <v/>
      </c>
      <c r="D430" s="70" t="str">
        <f>'SlNr für Antrag §24a'!H426</f>
        <v>verbrauchte Filter- und Aufsaugmassen mit anwendungsspezifisch nicht schädlichen Beimengungen (zB Kieselgur, Aktiverden, Aktivkohle)</v>
      </c>
      <c r="E430" s="70" t="str">
        <f>'SlNr für Antrag §24a'!I426</f>
        <v xml:space="preserve"> </v>
      </c>
      <c r="F430" s="69" t="str">
        <f>IF(Behörde!W430&gt;0,Behörde!W430,Behörde!F430)</f>
        <v>--</v>
      </c>
      <c r="G430" s="69" t="str">
        <f>IF(Behörde!Z430&gt;0,Behörde!Z430,Behörde!G430)</f>
        <v>**</v>
      </c>
      <c r="H430" s="131"/>
      <c r="I430" s="124"/>
      <c r="J430" s="118">
        <f>'SlNr für Antrag §24a'!AM426</f>
        <v>0</v>
      </c>
      <c r="K430" s="121"/>
      <c r="L430" s="158" t="str">
        <f>'SlNr für Antrag §24a'!AV426</f>
        <v>-</v>
      </c>
      <c r="M430" s="145" t="str">
        <f>IF(OR(Behörde!W430&gt;0,Behörde!Z430&gt;0),"Begründung in Bescheid eintragen!","")</f>
        <v/>
      </c>
      <c r="N430" s="151" t="str">
        <f>'SlNr für Antrag §24a'!AP426</f>
        <v>X</v>
      </c>
    </row>
    <row r="431" spans="1:14" ht="57" x14ac:dyDescent="0.25">
      <c r="A431" s="70">
        <f>'SlNr für Antrag §24a'!B427</f>
        <v>31434</v>
      </c>
      <c r="B431" s="70" t="str">
        <f>'SlNr für Antrag §24a'!C427</f>
        <v>91</v>
      </c>
      <c r="C431" s="70" t="str">
        <f>IF('SlNr für Antrag §24a'!D427&lt;&gt;"",'SlNr für Antrag §24a'!D427,"")</f>
        <v/>
      </c>
      <c r="D431" s="70" t="str">
        <f>'SlNr für Antrag §24a'!H427</f>
        <v>verbrauchte Filter- und Aufsaugmassen mit anwendungsspezifisch nicht schädlichen Beimengungen (zB Kieselgur, Aktiverden, Aktivkohle)</v>
      </c>
      <c r="E431" s="70" t="str">
        <f>'SlNr für Antrag §24a'!I427</f>
        <v>verfestigt, immobilisiert oder stabilisiert</v>
      </c>
      <c r="F431" s="69" t="str">
        <f>IF(Behörde!W431&gt;0,Behörde!W431,Behörde!F431)</f>
        <v>**</v>
      </c>
      <c r="G431" s="69" t="str">
        <f>IF(Behörde!Z431&gt;0,Behörde!Z431,Behörde!G431)</f>
        <v>**</v>
      </c>
      <c r="H431" s="131"/>
      <c r="I431" s="124"/>
      <c r="J431" s="118">
        <f>'SlNr für Antrag §24a'!AM427</f>
        <v>0</v>
      </c>
      <c r="K431" s="121"/>
      <c r="L431" s="158" t="str">
        <f>'SlNr für Antrag §24a'!AV427</f>
        <v>-</v>
      </c>
      <c r="M431" s="145" t="str">
        <f>IF(OR(Behörde!W431&gt;0,Behörde!Z431&gt;0),"Begründung in Bescheid eintragen!","")</f>
        <v/>
      </c>
      <c r="N431" s="151" t="str">
        <f>'SlNr für Antrag §24a'!AP427</f>
        <v/>
      </c>
    </row>
    <row r="432" spans="1:14" ht="57" x14ac:dyDescent="0.25">
      <c r="A432" s="70">
        <f>'SlNr für Antrag §24a'!B428</f>
        <v>31435</v>
      </c>
      <c r="B432" s="70" t="str">
        <f>'SlNr für Antrag §24a'!C428</f>
        <v/>
      </c>
      <c r="C432" s="70" t="str">
        <f>IF('SlNr für Antrag §24a'!D428&lt;&gt;"",'SlNr für Antrag §24a'!D428,"")</f>
        <v>g</v>
      </c>
      <c r="D432" s="70" t="str">
        <f>'SlNr für Antrag §24a'!H428</f>
        <v>verbrauchte Filter- und Aufsaugmassen mit anwendungsspezifisch schädlichen Beimengungen (zB Kieselgur, Aktiverden, Aktivkohle)</v>
      </c>
      <c r="E432" s="70" t="str">
        <f>'SlNr für Antrag §24a'!I428</f>
        <v xml:space="preserve"> </v>
      </c>
      <c r="F432" s="69" t="str">
        <f>IF(Behörde!W432&gt;0,Behörde!W432,Behörde!F432)</f>
        <v>**</v>
      </c>
      <c r="G432" s="69" t="str">
        <f>IF(Behörde!Z432&gt;0,Behörde!Z432,Behörde!G432)</f>
        <v>**</v>
      </c>
      <c r="H432" s="131"/>
      <c r="I432" s="124"/>
      <c r="J432" s="118">
        <f>'SlNr für Antrag §24a'!AM428</f>
        <v>0</v>
      </c>
      <c r="K432" s="121"/>
      <c r="L432" s="158" t="str">
        <f>'SlNr für Antrag §24a'!AV428</f>
        <v>-</v>
      </c>
      <c r="M432" s="145" t="str">
        <f>IF(OR(Behörde!W432&gt;0,Behörde!Z432&gt;0),"Begründung in Bescheid eintragen!","")</f>
        <v/>
      </c>
      <c r="N432" s="151" t="str">
        <f>'SlNr für Antrag §24a'!AP428</f>
        <v/>
      </c>
    </row>
    <row r="433" spans="1:14" ht="57" x14ac:dyDescent="0.25">
      <c r="A433" s="70">
        <f>'SlNr für Antrag §24a'!B429</f>
        <v>31435</v>
      </c>
      <c r="B433" s="70" t="str">
        <f>'SlNr für Antrag §24a'!C429</f>
        <v>91</v>
      </c>
      <c r="C433" s="70" t="str">
        <f>IF('SlNr für Antrag §24a'!D429&lt;&gt;"",'SlNr für Antrag §24a'!D429,"")</f>
        <v>g</v>
      </c>
      <c r="D433" s="70" t="str">
        <f>'SlNr für Antrag §24a'!H429</f>
        <v>verbrauchte Filter- und Aufsaugmassen mit anwendungsspezifisch schädlichen Beimengungen (zB Kieselgur, Aktiverden, Aktivkohle)</v>
      </c>
      <c r="E433" s="70" t="str">
        <f>'SlNr für Antrag §24a'!I429</f>
        <v>verfestigt, immobilisiert oder stabilisiert</v>
      </c>
      <c r="F433" s="69" t="str">
        <f>IF(Behörde!W433&gt;0,Behörde!W433,Behörde!F433)</f>
        <v>**</v>
      </c>
      <c r="G433" s="69" t="str">
        <f>IF(Behörde!Z433&gt;0,Behörde!Z433,Behörde!G433)</f>
        <v>**</v>
      </c>
      <c r="H433" s="131"/>
      <c r="I433" s="124"/>
      <c r="J433" s="118">
        <f>'SlNr für Antrag §24a'!AM429</f>
        <v>0</v>
      </c>
      <c r="K433" s="121"/>
      <c r="L433" s="158" t="str">
        <f>'SlNr für Antrag §24a'!AV429</f>
        <v>-</v>
      </c>
      <c r="M433" s="145" t="str">
        <f>IF(OR(Behörde!W433&gt;0,Behörde!Z433&gt;0),"Begründung in Bescheid eintragen!","")</f>
        <v/>
      </c>
      <c r="N433" s="151" t="str">
        <f>'SlNr für Antrag §24a'!AP429</f>
        <v/>
      </c>
    </row>
    <row r="434" spans="1:14" ht="22.8" x14ac:dyDescent="0.25">
      <c r="A434" s="70">
        <f>'SlNr für Antrag §24a'!B430</f>
        <v>31436</v>
      </c>
      <c r="B434" s="70" t="str">
        <f>'SlNr für Antrag §24a'!C430</f>
        <v/>
      </c>
      <c r="C434" s="70" t="str">
        <f>IF('SlNr für Antrag §24a'!D430&lt;&gt;"",'SlNr für Antrag §24a'!D430,"")</f>
        <v>gn</v>
      </c>
      <c r="D434" s="70" t="str">
        <f>'SlNr für Antrag §24a'!H430</f>
        <v>asbesthaltiges Aushubmaterial und asbesthaltige Abfälle aus Altlasten</v>
      </c>
      <c r="E434" s="70" t="str">
        <f>'SlNr für Antrag §24a'!I430</f>
        <v xml:space="preserve"> </v>
      </c>
      <c r="F434" s="69" t="str">
        <f>IF(Behörde!W434&gt;0,Behörde!W434,Behörde!F434)</f>
        <v>**</v>
      </c>
      <c r="G434" s="69" t="str">
        <f>IF(Behörde!Z434&gt;0,Behörde!Z434,Behörde!G434)</f>
        <v>**</v>
      </c>
      <c r="H434" s="131"/>
      <c r="I434" s="124"/>
      <c r="J434" s="118">
        <f>'SlNr für Antrag §24a'!AM430</f>
        <v>0</v>
      </c>
      <c r="K434" s="121"/>
      <c r="L434" s="158" t="str">
        <f>'SlNr für Antrag §24a'!AV430</f>
        <v>-</v>
      </c>
      <c r="M434" s="145" t="str">
        <f>IF(OR(Behörde!W434&gt;0,Behörde!Z434&gt;0),"Begründung in Bescheid eintragen!","")</f>
        <v/>
      </c>
      <c r="N434" s="151" t="str">
        <f>'SlNr für Antrag §24a'!AP430</f>
        <v/>
      </c>
    </row>
    <row r="435" spans="1:14" ht="34.200000000000003" x14ac:dyDescent="0.25">
      <c r="A435" s="70">
        <f>'SlNr für Antrag §24a'!B431</f>
        <v>31437</v>
      </c>
      <c r="B435" s="70" t="str">
        <f>'SlNr für Antrag §24a'!C431</f>
        <v>40</v>
      </c>
      <c r="C435" s="70" t="str">
        <f>IF('SlNr für Antrag §24a'!D431&lt;&gt;"",'SlNr für Antrag §24a'!D431,"")</f>
        <v>gn</v>
      </c>
      <c r="D435" s="70" t="str">
        <f>'SlNr für Antrag §24a'!H431</f>
        <v>Mineralfaserabfälle mit gefahrenrelevanten Fasereigenschaften</v>
      </c>
      <c r="E435" s="70" t="str">
        <f>'SlNr für Antrag §24a'!I431</f>
        <v>Asbestabfälle, Asbeststäube</v>
      </c>
      <c r="F435" s="69" t="str">
        <f>IF(Behörde!W435&gt;0,Behörde!W435,Behörde!F435)</f>
        <v>**</v>
      </c>
      <c r="G435" s="69" t="str">
        <f>IF(Behörde!Z435&gt;0,Behörde!Z435,Behörde!G435)</f>
        <v>**</v>
      </c>
      <c r="H435" s="131"/>
      <c r="I435" s="124"/>
      <c r="J435" s="118">
        <f>'SlNr für Antrag §24a'!AM431</f>
        <v>0</v>
      </c>
      <c r="K435" s="121"/>
      <c r="L435" s="158" t="str">
        <f>'SlNr für Antrag §24a'!AV431</f>
        <v>-</v>
      </c>
      <c r="M435" s="145" t="str">
        <f>IF(OR(Behörde!W435&gt;0,Behörde!Z435&gt;0),"Begründung in Bescheid eintragen!","")</f>
        <v/>
      </c>
      <c r="N435" s="151" t="str">
        <f>'SlNr für Antrag §24a'!AP431</f>
        <v/>
      </c>
    </row>
    <row r="436" spans="1:14" ht="34.200000000000003" x14ac:dyDescent="0.25">
      <c r="A436" s="70">
        <f>'SlNr für Antrag §24a'!B432</f>
        <v>31437</v>
      </c>
      <c r="B436" s="70" t="str">
        <f>'SlNr für Antrag §24a'!C432</f>
        <v>41</v>
      </c>
      <c r="C436" s="70" t="str">
        <f>IF('SlNr für Antrag §24a'!D432&lt;&gt;"",'SlNr für Antrag §24a'!D432,"")</f>
        <v>gn</v>
      </c>
      <c r="D436" s="70" t="str">
        <f>'SlNr für Antrag §24a'!H432</f>
        <v>Mineralfaserabfälle mit gefahrenrelevanten Fasereigenschaften</v>
      </c>
      <c r="E436" s="70" t="str">
        <f>'SlNr für Antrag §24a'!I432</f>
        <v>künstliche Mineralfaserabfälle</v>
      </c>
      <c r="F436" s="69" t="str">
        <f>IF(Behörde!W436&gt;0,Behörde!W436,Behörde!F436)</f>
        <v>**</v>
      </c>
      <c r="G436" s="69" t="str">
        <f>IF(Behörde!Z436&gt;0,Behörde!Z436,Behörde!G436)</f>
        <v>**</v>
      </c>
      <c r="H436" s="131"/>
      <c r="I436" s="124"/>
      <c r="J436" s="118">
        <f>'SlNr für Antrag §24a'!AM432</f>
        <v>0</v>
      </c>
      <c r="K436" s="121"/>
      <c r="L436" s="158" t="str">
        <f>'SlNr für Antrag §24a'!AV432</f>
        <v>-</v>
      </c>
      <c r="M436" s="145" t="str">
        <f>IF(OR(Behörde!W436&gt;0,Behörde!Z436&gt;0),"Begründung in Bescheid eintragen!","")</f>
        <v/>
      </c>
      <c r="N436" s="151" t="str">
        <f>'SlNr für Antrag §24a'!AP432</f>
        <v/>
      </c>
    </row>
    <row r="437" spans="1:14" ht="34.200000000000003" x14ac:dyDescent="0.25">
      <c r="A437" s="70">
        <f>'SlNr für Antrag §24a'!B433</f>
        <v>31437</v>
      </c>
      <c r="B437" s="70" t="str">
        <f>'SlNr für Antrag §24a'!C433</f>
        <v>42</v>
      </c>
      <c r="C437" s="70" t="str">
        <f>IF('SlNr für Antrag §24a'!D433&lt;&gt;"",'SlNr für Antrag §24a'!D433,"")</f>
        <v>gn</v>
      </c>
      <c r="D437" s="70" t="str">
        <f>'SlNr für Antrag §24a'!H433</f>
        <v>Mineralfaserabfälle mit gefahrenrelevanten Fasereigenschaften</v>
      </c>
      <c r="E437" s="70" t="str">
        <f>'SlNr für Antrag §24a'!I433</f>
        <v>Steinwolle</v>
      </c>
      <c r="F437" s="69" t="str">
        <f>IF(Behörde!W437&gt;0,Behörde!W437,Behörde!F437)</f>
        <v>**</v>
      </c>
      <c r="G437" s="69" t="str">
        <f>IF(Behörde!Z437&gt;0,Behörde!Z437,Behörde!G437)</f>
        <v>**</v>
      </c>
      <c r="H437" s="131"/>
      <c r="I437" s="124"/>
      <c r="J437" s="118">
        <f>'SlNr für Antrag §24a'!AM433</f>
        <v>0</v>
      </c>
      <c r="K437" s="121"/>
      <c r="L437" s="158" t="str">
        <f>'SlNr für Antrag §24a'!AV433</f>
        <v>-</v>
      </c>
      <c r="M437" s="145" t="str">
        <f>IF(OR(Behörde!W437&gt;0,Behörde!Z437&gt;0),"Begründung in Bescheid eintragen!","")</f>
        <v/>
      </c>
      <c r="N437" s="151" t="str">
        <f>'SlNr für Antrag §24a'!AP433</f>
        <v/>
      </c>
    </row>
    <row r="438" spans="1:14" ht="34.200000000000003" x14ac:dyDescent="0.25">
      <c r="A438" s="70">
        <f>'SlNr für Antrag §24a'!B434</f>
        <v>31437</v>
      </c>
      <c r="B438" s="70" t="str">
        <f>'SlNr für Antrag §24a'!C434</f>
        <v>43</v>
      </c>
      <c r="C438" s="70" t="str">
        <f>IF('SlNr für Antrag §24a'!D434&lt;&gt;"",'SlNr für Antrag §24a'!D434,"")</f>
        <v>gn</v>
      </c>
      <c r="D438" s="70" t="str">
        <f>'SlNr für Antrag §24a'!H434</f>
        <v>Mineralfaserabfälle mit gefahrenrelevanten Fasereigenschaften</v>
      </c>
      <c r="E438" s="70" t="str">
        <f>'SlNr für Antrag §24a'!I434</f>
        <v>Glaswolle</v>
      </c>
      <c r="F438" s="69" t="str">
        <f>IF(Behörde!W438&gt;0,Behörde!W438,Behörde!F438)</f>
        <v>**</v>
      </c>
      <c r="G438" s="69" t="str">
        <f>IF(Behörde!Z438&gt;0,Behörde!Z438,Behörde!G438)</f>
        <v>**</v>
      </c>
      <c r="H438" s="131"/>
      <c r="I438" s="124"/>
      <c r="J438" s="118">
        <f>'SlNr für Antrag §24a'!AM434</f>
        <v>0</v>
      </c>
      <c r="K438" s="121"/>
      <c r="L438" s="158" t="str">
        <f>'SlNr für Antrag §24a'!AV434</f>
        <v>-</v>
      </c>
      <c r="M438" s="145" t="str">
        <f>IF(OR(Behörde!W438&gt;0,Behörde!Z438&gt;0),"Begründung in Bescheid eintragen!","")</f>
        <v/>
      </c>
      <c r="N438" s="151" t="str">
        <f>'SlNr für Antrag §24a'!AP434</f>
        <v/>
      </c>
    </row>
    <row r="439" spans="1:14" ht="34.200000000000003" x14ac:dyDescent="0.25">
      <c r="A439" s="70">
        <f>'SlNr für Antrag §24a'!B435</f>
        <v>31437</v>
      </c>
      <c r="B439" s="70" t="str">
        <f>'SlNr für Antrag §24a'!C435</f>
        <v>44</v>
      </c>
      <c r="C439" s="70" t="str">
        <f>IF('SlNr für Antrag §24a'!D435&lt;&gt;"",'SlNr für Antrag §24a'!D435,"")</f>
        <v>gn</v>
      </c>
      <c r="D439" s="70" t="str">
        <f>'SlNr für Antrag §24a'!H435</f>
        <v>Mineralfaserabfälle mit gefahrenrelevanten Fasereigenschaften</v>
      </c>
      <c r="E439" s="70" t="str">
        <f>'SlNr für Antrag §24a'!I435</f>
        <v>Mischungen aus Steinwolle und Glaswolle</v>
      </c>
      <c r="F439" s="69" t="str">
        <f>IF(Behörde!W439&gt;0,Behörde!W439,Behörde!F439)</f>
        <v>**</v>
      </c>
      <c r="G439" s="69" t="str">
        <f>IF(Behörde!Z439&gt;0,Behörde!Z439,Behörde!G439)</f>
        <v>**</v>
      </c>
      <c r="H439" s="131"/>
      <c r="I439" s="124"/>
      <c r="J439" s="118">
        <f>'SlNr für Antrag §24a'!AM435</f>
        <v>0</v>
      </c>
      <c r="K439" s="121"/>
      <c r="L439" s="158" t="str">
        <f>'SlNr für Antrag §24a'!AV435</f>
        <v>-</v>
      </c>
      <c r="M439" s="145" t="str">
        <f>IF(OR(Behörde!W439&gt;0,Behörde!Z439&gt;0),"Begründung in Bescheid eintragen!","")</f>
        <v/>
      </c>
      <c r="N439" s="151" t="str">
        <f>'SlNr für Antrag §24a'!AP435</f>
        <v/>
      </c>
    </row>
    <row r="440" spans="1:14" ht="34.200000000000003" x14ac:dyDescent="0.25">
      <c r="A440" s="70">
        <f>'SlNr für Antrag §24a'!B436</f>
        <v>31437</v>
      </c>
      <c r="B440" s="70" t="str">
        <f>'SlNr für Antrag §24a'!C436</f>
        <v>91</v>
      </c>
      <c r="C440" s="70" t="str">
        <f>IF('SlNr für Antrag §24a'!D436&lt;&gt;"",'SlNr für Antrag §24a'!D436,"")</f>
        <v>gn</v>
      </c>
      <c r="D440" s="70" t="str">
        <f>'SlNr für Antrag §24a'!H436</f>
        <v>Mineralfaserabfälle mit gefahrenrelevanten Fasereigenschaften</v>
      </c>
      <c r="E440" s="70" t="str">
        <f>'SlNr für Antrag §24a'!I436</f>
        <v>verfestigt, immobilisiert oder stabilisiert</v>
      </c>
      <c r="F440" s="69" t="str">
        <f>IF(Behörde!W440&gt;0,Behörde!W440,Behörde!F440)</f>
        <v>**</v>
      </c>
      <c r="G440" s="69" t="str">
        <f>IF(Behörde!Z440&gt;0,Behörde!Z440,Behörde!G440)</f>
        <v>**</v>
      </c>
      <c r="H440" s="131"/>
      <c r="I440" s="124"/>
      <c r="J440" s="118">
        <f>'SlNr für Antrag §24a'!AM436</f>
        <v>0</v>
      </c>
      <c r="K440" s="121"/>
      <c r="L440" s="158" t="str">
        <f>'SlNr für Antrag §24a'!AV436</f>
        <v>-</v>
      </c>
      <c r="M440" s="145" t="str">
        <f>IF(OR(Behörde!W440&gt;0,Behörde!Z440&gt;0),"Begründung in Bescheid eintragen!","")</f>
        <v/>
      </c>
      <c r="N440" s="151" t="str">
        <f>'SlNr für Antrag §24a'!AP436</f>
        <v/>
      </c>
    </row>
    <row r="441" spans="1:14" x14ac:dyDescent="0.25">
      <c r="A441" s="70">
        <f>'SlNr für Antrag §24a'!B437</f>
        <v>31438</v>
      </c>
      <c r="B441" s="70" t="str">
        <f>'SlNr für Antrag §24a'!C437</f>
        <v/>
      </c>
      <c r="C441" s="70" t="str">
        <f>IF('SlNr für Antrag §24a'!D437&lt;&gt;"",'SlNr für Antrag §24a'!D437,"")</f>
        <v/>
      </c>
      <c r="D441" s="70" t="str">
        <f>'SlNr für Antrag §24a'!H437</f>
        <v>Gips</v>
      </c>
      <c r="E441" s="70" t="str">
        <f>'SlNr für Antrag §24a'!I437</f>
        <v xml:space="preserve"> </v>
      </c>
      <c r="F441" s="69" t="str">
        <f>IF(Behörde!W441&gt;0,Behörde!W441,Behörde!F441)</f>
        <v>--</v>
      </c>
      <c r="G441" s="69" t="str">
        <f>IF(Behörde!Z441&gt;0,Behörde!Z441,Behörde!G441)</f>
        <v>**</v>
      </c>
      <c r="H441" s="131"/>
      <c r="I441" s="124"/>
      <c r="J441" s="118">
        <f>'SlNr für Antrag §24a'!AM437</f>
        <v>0</v>
      </c>
      <c r="K441" s="121"/>
      <c r="L441" s="158" t="str">
        <f>'SlNr für Antrag §24a'!AV437</f>
        <v>-</v>
      </c>
      <c r="M441" s="145" t="str">
        <f>IF(OR(Behörde!W441&gt;0,Behörde!Z441&gt;0),"Begründung in Bescheid eintragen!","")</f>
        <v/>
      </c>
      <c r="N441" s="151" t="str">
        <f>'SlNr für Antrag §24a'!AP437</f>
        <v>X</v>
      </c>
    </row>
    <row r="442" spans="1:14" ht="22.8" x14ac:dyDescent="0.25">
      <c r="A442" s="70">
        <f>'SlNr für Antrag §24a'!B438</f>
        <v>31438</v>
      </c>
      <c r="B442" s="70" t="str">
        <f>'SlNr für Antrag §24a'!C438</f>
        <v>91</v>
      </c>
      <c r="C442" s="70" t="str">
        <f>IF('SlNr für Antrag §24a'!D438&lt;&gt;"",'SlNr für Antrag §24a'!D438,"")</f>
        <v/>
      </c>
      <c r="D442" s="70" t="str">
        <f>'SlNr für Antrag §24a'!H438</f>
        <v>Gips</v>
      </c>
      <c r="E442" s="70" t="str">
        <f>'SlNr für Antrag §24a'!I438</f>
        <v>verfestigt, immobilisiert oder stabilisiert</v>
      </c>
      <c r="F442" s="69" t="str">
        <f>IF(Behörde!W442&gt;0,Behörde!W442,Behörde!F442)</f>
        <v>**</v>
      </c>
      <c r="G442" s="69" t="str">
        <f>IF(Behörde!Z442&gt;0,Behörde!Z442,Behörde!G442)</f>
        <v>**</v>
      </c>
      <c r="H442" s="131"/>
      <c r="I442" s="124"/>
      <c r="J442" s="118">
        <f>'SlNr für Antrag §24a'!AM438</f>
        <v>0</v>
      </c>
      <c r="K442" s="121"/>
      <c r="L442" s="158" t="str">
        <f>'SlNr für Antrag §24a'!AV438</f>
        <v>-</v>
      </c>
      <c r="M442" s="145" t="str">
        <f>IF(OR(Behörde!W442&gt;0,Behörde!Z442&gt;0),"Begründung in Bescheid eintragen!","")</f>
        <v/>
      </c>
      <c r="N442" s="151" t="str">
        <f>'SlNr für Antrag §24a'!AP438</f>
        <v/>
      </c>
    </row>
    <row r="443" spans="1:14" ht="22.8" x14ac:dyDescent="0.25">
      <c r="A443" s="70">
        <f>'SlNr für Antrag §24a'!B439</f>
        <v>31439</v>
      </c>
      <c r="B443" s="70" t="str">
        <f>'SlNr für Antrag §24a'!C439</f>
        <v/>
      </c>
      <c r="C443" s="70" t="str">
        <f>IF('SlNr für Antrag §24a'!D439&lt;&gt;"",'SlNr für Antrag §24a'!D439,"")</f>
        <v>g</v>
      </c>
      <c r="D443" s="70" t="str">
        <f>'SlNr für Antrag §24a'!H439</f>
        <v>mineralische Rückstände aus der Gasreinigung</v>
      </c>
      <c r="E443" s="70" t="str">
        <f>'SlNr für Antrag §24a'!I439</f>
        <v xml:space="preserve"> </v>
      </c>
      <c r="F443" s="69" t="str">
        <f>IF(Behörde!W443&gt;0,Behörde!W443,Behörde!F443)</f>
        <v>**</v>
      </c>
      <c r="G443" s="69" t="str">
        <f>IF(Behörde!Z443&gt;0,Behörde!Z443,Behörde!G443)</f>
        <v>**</v>
      </c>
      <c r="H443" s="131"/>
      <c r="I443" s="124"/>
      <c r="J443" s="118">
        <f>'SlNr für Antrag §24a'!AM439</f>
        <v>0</v>
      </c>
      <c r="K443" s="121"/>
      <c r="L443" s="158" t="str">
        <f>'SlNr für Antrag §24a'!AV439</f>
        <v>-</v>
      </c>
      <c r="M443" s="145" t="str">
        <f>IF(OR(Behörde!W443&gt;0,Behörde!Z443&gt;0),"Begründung in Bescheid eintragen!","")</f>
        <v/>
      </c>
      <c r="N443" s="151" t="str">
        <f>'SlNr für Antrag §24a'!AP439</f>
        <v/>
      </c>
    </row>
    <row r="444" spans="1:14" ht="22.8" x14ac:dyDescent="0.25">
      <c r="A444" s="70">
        <f>'SlNr für Antrag §24a'!B440</f>
        <v>31439</v>
      </c>
      <c r="B444" s="70" t="str">
        <f>'SlNr für Antrag §24a'!C440</f>
        <v>88</v>
      </c>
      <c r="C444" s="70" t="str">
        <f>IF('SlNr für Antrag §24a'!D440&lt;&gt;"",'SlNr für Antrag §24a'!D440,"")</f>
        <v/>
      </c>
      <c r="D444" s="70" t="str">
        <f>'SlNr für Antrag §24a'!H440</f>
        <v>mineralische Rückstände aus der Gasreinigung</v>
      </c>
      <c r="E444" s="70" t="str">
        <f>'SlNr für Antrag §24a'!I440</f>
        <v>ausgestuft</v>
      </c>
      <c r="F444" s="69" t="str">
        <f>IF(Behörde!W444&gt;0,Behörde!W444,Behörde!F444)</f>
        <v>**</v>
      </c>
      <c r="G444" s="69" t="str">
        <f>IF(Behörde!Z444&gt;0,Behörde!Z444,Behörde!G444)</f>
        <v>**</v>
      </c>
      <c r="H444" s="131"/>
      <c r="I444" s="124"/>
      <c r="J444" s="118">
        <f>'SlNr für Antrag §24a'!AM440</f>
        <v>0</v>
      </c>
      <c r="K444" s="121"/>
      <c r="L444" s="158" t="str">
        <f>'SlNr für Antrag §24a'!AV440</f>
        <v>-</v>
      </c>
      <c r="M444" s="145" t="str">
        <f>IF(OR(Behörde!W444&gt;0,Behörde!Z444&gt;0),"Begründung in Bescheid eintragen!","")</f>
        <v/>
      </c>
      <c r="N444" s="151" t="str">
        <f>'SlNr für Antrag §24a'!AP440</f>
        <v/>
      </c>
    </row>
    <row r="445" spans="1:14" ht="22.8" x14ac:dyDescent="0.25">
      <c r="A445" s="70">
        <f>'SlNr für Antrag §24a'!B441</f>
        <v>31439</v>
      </c>
      <c r="B445" s="70" t="str">
        <f>'SlNr für Antrag §24a'!C441</f>
        <v>91</v>
      </c>
      <c r="C445" s="70" t="str">
        <f>IF('SlNr für Antrag §24a'!D441&lt;&gt;"",'SlNr für Antrag §24a'!D441,"")</f>
        <v>g</v>
      </c>
      <c r="D445" s="70" t="str">
        <f>'SlNr für Antrag §24a'!H441</f>
        <v>mineralische Rückstände aus der Gasreinigung</v>
      </c>
      <c r="E445" s="70" t="str">
        <f>'SlNr für Antrag §24a'!I441</f>
        <v>verfestigt, immobilisiert oder stabilisiert</v>
      </c>
      <c r="F445" s="69" t="str">
        <f>IF(Behörde!W445&gt;0,Behörde!W445,Behörde!F445)</f>
        <v>**</v>
      </c>
      <c r="G445" s="69" t="str">
        <f>IF(Behörde!Z445&gt;0,Behörde!Z445,Behörde!G445)</f>
        <v>**</v>
      </c>
      <c r="H445" s="131"/>
      <c r="I445" s="124"/>
      <c r="J445" s="118">
        <f>'SlNr für Antrag §24a'!AM441</f>
        <v>0</v>
      </c>
      <c r="K445" s="121"/>
      <c r="L445" s="158" t="str">
        <f>'SlNr für Antrag §24a'!AV441</f>
        <v>-</v>
      </c>
      <c r="M445" s="145" t="str">
        <f>IF(OR(Behörde!W445&gt;0,Behörde!Z445&gt;0),"Begründung in Bescheid eintragen!","")</f>
        <v/>
      </c>
      <c r="N445" s="151" t="str">
        <f>'SlNr für Antrag §24a'!AP441</f>
        <v/>
      </c>
    </row>
    <row r="446" spans="1:14" ht="34.200000000000003" x14ac:dyDescent="0.25">
      <c r="A446" s="70">
        <f>'SlNr für Antrag §24a'!B442</f>
        <v>31440</v>
      </c>
      <c r="B446" s="70" t="str">
        <f>'SlNr für Antrag §24a'!C442</f>
        <v/>
      </c>
      <c r="C446" s="70" t="str">
        <f>IF('SlNr für Antrag §24a'!D442&lt;&gt;"",'SlNr für Antrag §24a'!D442,"")</f>
        <v>g</v>
      </c>
      <c r="D446" s="70" t="str">
        <f>'SlNr für Antrag §24a'!H442</f>
        <v>Strahlmittelrückstände mit anwendungsspezifisch schädlichen Beimengungen</v>
      </c>
      <c r="E446" s="70" t="str">
        <f>'SlNr für Antrag §24a'!I442</f>
        <v xml:space="preserve"> </v>
      </c>
      <c r="F446" s="69" t="str">
        <f>IF(Behörde!W446&gt;0,Behörde!W446,Behörde!F446)</f>
        <v>**</v>
      </c>
      <c r="G446" s="69" t="str">
        <f>IF(Behörde!Z446&gt;0,Behörde!Z446,Behörde!G446)</f>
        <v>**</v>
      </c>
      <c r="H446" s="131"/>
      <c r="I446" s="124"/>
      <c r="J446" s="118">
        <f>'SlNr für Antrag §24a'!AM442</f>
        <v>0</v>
      </c>
      <c r="K446" s="121"/>
      <c r="L446" s="158" t="str">
        <f>'SlNr für Antrag §24a'!AV442</f>
        <v>-</v>
      </c>
      <c r="M446" s="145" t="str">
        <f>IF(OR(Behörde!W446&gt;0,Behörde!Z446&gt;0),"Begründung in Bescheid eintragen!","")</f>
        <v/>
      </c>
      <c r="N446" s="151" t="str">
        <f>'SlNr für Antrag §24a'!AP442</f>
        <v/>
      </c>
    </row>
    <row r="447" spans="1:14" ht="34.200000000000003" x14ac:dyDescent="0.25">
      <c r="A447" s="70">
        <f>'SlNr für Antrag §24a'!B443</f>
        <v>31440</v>
      </c>
      <c r="B447" s="70" t="str">
        <f>'SlNr für Antrag §24a'!C443</f>
        <v>88</v>
      </c>
      <c r="C447" s="70" t="str">
        <f>IF('SlNr für Antrag §24a'!D443&lt;&gt;"",'SlNr für Antrag §24a'!D443,"")</f>
        <v/>
      </c>
      <c r="D447" s="70" t="str">
        <f>'SlNr für Antrag §24a'!H443</f>
        <v>Strahlmittelrückstände mit anwendungsspezifisch schädlichen Beimengungen</v>
      </c>
      <c r="E447" s="70" t="str">
        <f>'SlNr für Antrag §24a'!I443</f>
        <v>ausgestuft</v>
      </c>
      <c r="F447" s="69" t="str">
        <f>IF(Behörde!W447&gt;0,Behörde!W447,Behörde!F447)</f>
        <v>**</v>
      </c>
      <c r="G447" s="69" t="str">
        <f>IF(Behörde!Z447&gt;0,Behörde!Z447,Behörde!G447)</f>
        <v>**</v>
      </c>
      <c r="H447" s="131"/>
      <c r="I447" s="124"/>
      <c r="J447" s="118">
        <f>'SlNr für Antrag §24a'!AM443</f>
        <v>0</v>
      </c>
      <c r="K447" s="121"/>
      <c r="L447" s="158" t="str">
        <f>'SlNr für Antrag §24a'!AV443</f>
        <v>-</v>
      </c>
      <c r="M447" s="145" t="str">
        <f>IF(OR(Behörde!W447&gt;0,Behörde!Z447&gt;0),"Begründung in Bescheid eintragen!","")</f>
        <v/>
      </c>
      <c r="N447" s="151" t="str">
        <f>'SlNr für Antrag §24a'!AP443</f>
        <v/>
      </c>
    </row>
    <row r="448" spans="1:14" ht="34.200000000000003" x14ac:dyDescent="0.25">
      <c r="A448" s="70">
        <f>'SlNr für Antrag §24a'!B444</f>
        <v>31440</v>
      </c>
      <c r="B448" s="70" t="str">
        <f>'SlNr für Antrag §24a'!C444</f>
        <v>91</v>
      </c>
      <c r="C448" s="70" t="str">
        <f>IF('SlNr für Antrag §24a'!D444&lt;&gt;"",'SlNr für Antrag §24a'!D444,"")</f>
        <v>g</v>
      </c>
      <c r="D448" s="70" t="str">
        <f>'SlNr für Antrag §24a'!H444</f>
        <v>Strahlmittelrückstände mit anwendungsspezifisch schädlichen Beimengungen</v>
      </c>
      <c r="E448" s="70" t="str">
        <f>'SlNr für Antrag §24a'!I444</f>
        <v>verfestigt, immobilisiert oder stabilisiert</v>
      </c>
      <c r="F448" s="69" t="str">
        <f>IF(Behörde!W448&gt;0,Behörde!W448,Behörde!F448)</f>
        <v>**</v>
      </c>
      <c r="G448" s="69" t="str">
        <f>IF(Behörde!Z448&gt;0,Behörde!Z448,Behörde!G448)</f>
        <v>**</v>
      </c>
      <c r="H448" s="131"/>
      <c r="I448" s="124"/>
      <c r="J448" s="118">
        <f>'SlNr für Antrag §24a'!AM444</f>
        <v>0</v>
      </c>
      <c r="K448" s="121"/>
      <c r="L448" s="158" t="str">
        <f>'SlNr für Antrag §24a'!AV444</f>
        <v>-</v>
      </c>
      <c r="M448" s="145" t="str">
        <f>IF(OR(Behörde!W448&gt;0,Behörde!Z448&gt;0),"Begründung in Bescheid eintragen!","")</f>
        <v/>
      </c>
      <c r="N448" s="151" t="str">
        <f>'SlNr für Antrag §24a'!AP444</f>
        <v/>
      </c>
    </row>
    <row r="449" spans="1:14" ht="22.8" x14ac:dyDescent="0.25">
      <c r="A449" s="70">
        <f>'SlNr für Antrag §24a'!B445</f>
        <v>31441</v>
      </c>
      <c r="B449" s="70" t="str">
        <f>'SlNr für Antrag §24a'!C445</f>
        <v/>
      </c>
      <c r="C449" s="70" t="str">
        <f>IF('SlNr für Antrag §24a'!D445&lt;&gt;"",'SlNr für Antrag §24a'!D445,"")</f>
        <v>g</v>
      </c>
      <c r="D449" s="70" t="str">
        <f>'SlNr für Antrag §24a'!H445</f>
        <v>Brandschutt mit schädlichen Verunreinigungen</v>
      </c>
      <c r="E449" s="70" t="str">
        <f>'SlNr für Antrag §24a'!I445</f>
        <v xml:space="preserve"> </v>
      </c>
      <c r="F449" s="69" t="str">
        <f>IF(Behörde!W449&gt;0,Behörde!W449,Behörde!F449)</f>
        <v>**</v>
      </c>
      <c r="G449" s="69" t="str">
        <f>IF(Behörde!Z449&gt;0,Behörde!Z449,Behörde!G449)</f>
        <v>**</v>
      </c>
      <c r="H449" s="131"/>
      <c r="I449" s="124"/>
      <c r="J449" s="118">
        <f>'SlNr für Antrag §24a'!AM445</f>
        <v>0</v>
      </c>
      <c r="K449" s="121"/>
      <c r="L449" s="158" t="str">
        <f>'SlNr für Antrag §24a'!AV445</f>
        <v>-</v>
      </c>
      <c r="M449" s="145" t="str">
        <f>IF(OR(Behörde!W449&gt;0,Behörde!Z449&gt;0),"Begründung in Bescheid eintragen!","")</f>
        <v/>
      </c>
      <c r="N449" s="151" t="str">
        <f>'SlNr für Antrag §24a'!AP445</f>
        <v/>
      </c>
    </row>
    <row r="450" spans="1:14" ht="45.6" x14ac:dyDescent="0.25">
      <c r="A450" s="70">
        <f>'SlNr für Antrag §24a'!B446</f>
        <v>31441</v>
      </c>
      <c r="B450" s="70" t="str">
        <f>'SlNr für Antrag §24a'!C446</f>
        <v>19</v>
      </c>
      <c r="C450" s="70" t="str">
        <f>IF('SlNr für Antrag §24a'!D446&lt;&gt;"",'SlNr für Antrag §24a'!D446,"")</f>
        <v/>
      </c>
      <c r="D450" s="70" t="str">
        <f>'SlNr für Antrag §24a'!H446</f>
        <v>Brandschutt mit schädlichen Verunreinigungen</v>
      </c>
      <c r="E450" s="70" t="str">
        <f>'SlNr für Antrag §24a'!I446</f>
        <v>Brandschutt von nicht gewerblichen Objekten, nicht gefährlich bei Ablagerung auf Massenabfalldeponien</v>
      </c>
      <c r="F450" s="69" t="str">
        <f>IF(Behörde!W450&gt;0,Behörde!W450,Behörde!F450)</f>
        <v>**</v>
      </c>
      <c r="G450" s="69" t="str">
        <f>IF(Behörde!Z450&gt;0,Behörde!Z450,Behörde!G450)</f>
        <v>**</v>
      </c>
      <c r="H450" s="131"/>
      <c r="I450" s="124"/>
      <c r="J450" s="118">
        <f>'SlNr für Antrag §24a'!AM446</f>
        <v>0</v>
      </c>
      <c r="K450" s="121"/>
      <c r="L450" s="158" t="str">
        <f>'SlNr für Antrag §24a'!AV446</f>
        <v>-</v>
      </c>
      <c r="M450" s="145" t="str">
        <f>IF(OR(Behörde!W450&gt;0,Behörde!Z450&gt;0),"Begründung in Bescheid eintragen!","")</f>
        <v/>
      </c>
      <c r="N450" s="151" t="str">
        <f>'SlNr für Antrag §24a'!AP446</f>
        <v/>
      </c>
    </row>
    <row r="451" spans="1:14" ht="22.8" x14ac:dyDescent="0.25">
      <c r="A451" s="70">
        <f>'SlNr für Antrag §24a'!B447</f>
        <v>31441</v>
      </c>
      <c r="B451" s="70" t="str">
        <f>'SlNr für Antrag §24a'!C447</f>
        <v>91</v>
      </c>
      <c r="C451" s="70" t="str">
        <f>IF('SlNr für Antrag §24a'!D447&lt;&gt;"",'SlNr für Antrag §24a'!D447,"")</f>
        <v>g</v>
      </c>
      <c r="D451" s="70" t="str">
        <f>'SlNr für Antrag §24a'!H447</f>
        <v>Brandschutt mit schädlichen Verunreinigungen</v>
      </c>
      <c r="E451" s="70" t="str">
        <f>'SlNr für Antrag §24a'!I447</f>
        <v>verfestigt, immobilisiert oder stabilisiert</v>
      </c>
      <c r="F451" s="69" t="str">
        <f>IF(Behörde!W451&gt;0,Behörde!W451,Behörde!F451)</f>
        <v>**</v>
      </c>
      <c r="G451" s="69" t="str">
        <f>IF(Behörde!Z451&gt;0,Behörde!Z451,Behörde!G451)</f>
        <v>**</v>
      </c>
      <c r="H451" s="131"/>
      <c r="I451" s="124"/>
      <c r="J451" s="118">
        <f>'SlNr für Antrag §24a'!AM447</f>
        <v>0</v>
      </c>
      <c r="K451" s="121"/>
      <c r="L451" s="158" t="str">
        <f>'SlNr für Antrag §24a'!AV447</f>
        <v>-</v>
      </c>
      <c r="M451" s="145" t="str">
        <f>IF(OR(Behörde!W451&gt;0,Behörde!Z451&gt;0),"Begründung in Bescheid eintragen!","")</f>
        <v/>
      </c>
      <c r="N451" s="151" t="str">
        <f>'SlNr für Antrag §24a'!AP447</f>
        <v/>
      </c>
    </row>
    <row r="452" spans="1:14" x14ac:dyDescent="0.25">
      <c r="A452" s="70">
        <f>'SlNr für Antrag §24a'!B448</f>
        <v>31442</v>
      </c>
      <c r="B452" s="70" t="str">
        <f>'SlNr für Antrag §24a'!C448</f>
        <v/>
      </c>
      <c r="C452" s="70" t="str">
        <f>IF('SlNr für Antrag §24a'!D448&lt;&gt;"",'SlNr für Antrag §24a'!D448,"")</f>
        <v/>
      </c>
      <c r="D452" s="70" t="str">
        <f>'SlNr für Antrag §24a'!H448</f>
        <v>Kieselsäure- und Quarzabfälle</v>
      </c>
      <c r="E452" s="70" t="str">
        <f>'SlNr für Antrag §24a'!I448</f>
        <v xml:space="preserve"> </v>
      </c>
      <c r="F452" s="69" t="str">
        <f>IF(Behörde!W452&gt;0,Behörde!W452,Behörde!F452)</f>
        <v>--</v>
      </c>
      <c r="G452" s="69" t="str">
        <f>IF(Behörde!Z452&gt;0,Behörde!Z452,Behörde!G452)</f>
        <v>**</v>
      </c>
      <c r="H452" s="131"/>
      <c r="I452" s="124"/>
      <c r="J452" s="118">
        <f>'SlNr für Antrag §24a'!AM448</f>
        <v>0</v>
      </c>
      <c r="K452" s="121"/>
      <c r="L452" s="158" t="str">
        <f>'SlNr für Antrag §24a'!AV448</f>
        <v>-</v>
      </c>
      <c r="M452" s="145" t="str">
        <f>IF(OR(Behörde!W452&gt;0,Behörde!Z452&gt;0),"Begründung in Bescheid eintragen!","")</f>
        <v/>
      </c>
      <c r="N452" s="151" t="str">
        <f>'SlNr für Antrag §24a'!AP448</f>
        <v>X</v>
      </c>
    </row>
    <row r="453" spans="1:14" x14ac:dyDescent="0.25">
      <c r="A453" s="70">
        <f>'SlNr für Antrag §24a'!B449</f>
        <v>31442</v>
      </c>
      <c r="B453" s="70" t="str">
        <f>'SlNr für Antrag §24a'!C449</f>
        <v>77</v>
      </c>
      <c r="C453" s="70" t="str">
        <f>IF('SlNr für Antrag §24a'!D449&lt;&gt;"",'SlNr für Antrag §24a'!D449,"")</f>
        <v>g</v>
      </c>
      <c r="D453" s="70" t="str">
        <f>'SlNr für Antrag §24a'!H449</f>
        <v>Kieselsäure- und Quarzabfälle</v>
      </c>
      <c r="E453" s="70" t="str">
        <f>'SlNr für Antrag §24a'!I449</f>
        <v>gefährlich kontaminiert</v>
      </c>
      <c r="F453" s="69" t="str">
        <f>IF(Behörde!W453&gt;0,Behörde!W453,Behörde!F453)</f>
        <v>**</v>
      </c>
      <c r="G453" s="69" t="str">
        <f>IF(Behörde!Z453&gt;0,Behörde!Z453,Behörde!G453)</f>
        <v>**</v>
      </c>
      <c r="H453" s="131"/>
      <c r="I453" s="124"/>
      <c r="J453" s="118">
        <f>'SlNr für Antrag §24a'!AM449</f>
        <v>0</v>
      </c>
      <c r="K453" s="121"/>
      <c r="L453" s="158" t="str">
        <f>'SlNr für Antrag §24a'!AV449</f>
        <v>-</v>
      </c>
      <c r="M453" s="145" t="str">
        <f>IF(OR(Behörde!W453&gt;0,Behörde!Z453&gt;0),"Begründung in Bescheid eintragen!","")</f>
        <v/>
      </c>
      <c r="N453" s="151" t="str">
        <f>'SlNr für Antrag §24a'!AP449</f>
        <v/>
      </c>
    </row>
    <row r="454" spans="1:14" ht="22.8" x14ac:dyDescent="0.25">
      <c r="A454" s="70">
        <f>'SlNr für Antrag §24a'!B450</f>
        <v>31442</v>
      </c>
      <c r="B454" s="70" t="str">
        <f>'SlNr für Antrag §24a'!C450</f>
        <v>91</v>
      </c>
      <c r="C454" s="70" t="str">
        <f>IF('SlNr für Antrag §24a'!D450&lt;&gt;"",'SlNr für Antrag §24a'!D450,"")</f>
        <v/>
      </c>
      <c r="D454" s="70" t="str">
        <f>'SlNr für Antrag §24a'!H450</f>
        <v>Kieselsäure- und Quarzabfälle</v>
      </c>
      <c r="E454" s="70" t="str">
        <f>'SlNr für Antrag §24a'!I450</f>
        <v>verfestigt, immobilisiert oder stabilisiert</v>
      </c>
      <c r="F454" s="69" t="str">
        <f>IF(Behörde!W454&gt;0,Behörde!W454,Behörde!F454)</f>
        <v>**</v>
      </c>
      <c r="G454" s="69" t="str">
        <f>IF(Behörde!Z454&gt;0,Behörde!Z454,Behörde!G454)</f>
        <v>**</v>
      </c>
      <c r="H454" s="131"/>
      <c r="I454" s="124"/>
      <c r="J454" s="118">
        <f>'SlNr für Antrag §24a'!AM450</f>
        <v>0</v>
      </c>
      <c r="K454" s="121"/>
      <c r="L454" s="158" t="str">
        <f>'SlNr für Antrag §24a'!AV450</f>
        <v>-</v>
      </c>
      <c r="M454" s="145" t="str">
        <f>IF(OR(Behörde!W454&gt;0,Behörde!Z454&gt;0),"Begründung in Bescheid eintragen!","")</f>
        <v/>
      </c>
      <c r="N454" s="151" t="str">
        <f>'SlNr für Antrag §24a'!AP450</f>
        <v/>
      </c>
    </row>
    <row r="455" spans="1:14" x14ac:dyDescent="0.25">
      <c r="A455" s="70">
        <f>'SlNr für Antrag §24a'!B451</f>
        <v>31444</v>
      </c>
      <c r="B455" s="70" t="str">
        <f>'SlNr für Antrag §24a'!C451</f>
        <v/>
      </c>
      <c r="C455" s="70" t="str">
        <f>IF('SlNr für Antrag §24a'!D451&lt;&gt;"",'SlNr für Antrag §24a'!D451,"")</f>
        <v/>
      </c>
      <c r="D455" s="70" t="str">
        <f>'SlNr für Antrag §24a'!H451</f>
        <v>Schleifmittel</v>
      </c>
      <c r="E455" s="70" t="str">
        <f>'SlNr für Antrag §24a'!I451</f>
        <v xml:space="preserve"> </v>
      </c>
      <c r="F455" s="69" t="str">
        <f>IF(Behörde!W455&gt;0,Behörde!W455,Behörde!F455)</f>
        <v>--</v>
      </c>
      <c r="G455" s="69" t="str">
        <f>IF(Behörde!Z455&gt;0,Behörde!Z455,Behörde!G455)</f>
        <v>**</v>
      </c>
      <c r="H455" s="131"/>
      <c r="I455" s="124"/>
      <c r="J455" s="118">
        <f>'SlNr für Antrag §24a'!AM451</f>
        <v>0</v>
      </c>
      <c r="K455" s="121"/>
      <c r="L455" s="158" t="str">
        <f>'SlNr für Antrag §24a'!AV451</f>
        <v>-</v>
      </c>
      <c r="M455" s="145" t="str">
        <f>IF(OR(Behörde!W455&gt;0,Behörde!Z455&gt;0),"Begründung in Bescheid eintragen!","")</f>
        <v/>
      </c>
      <c r="N455" s="151" t="str">
        <f>'SlNr für Antrag §24a'!AP451</f>
        <v>X</v>
      </c>
    </row>
    <row r="456" spans="1:14" x14ac:dyDescent="0.25">
      <c r="A456" s="70">
        <f>'SlNr für Antrag §24a'!B452</f>
        <v>31444</v>
      </c>
      <c r="B456" s="70" t="str">
        <f>'SlNr für Antrag §24a'!C452</f>
        <v>77</v>
      </c>
      <c r="C456" s="70" t="str">
        <f>IF('SlNr für Antrag §24a'!D452&lt;&gt;"",'SlNr für Antrag §24a'!D452,"")</f>
        <v>g</v>
      </c>
      <c r="D456" s="70" t="str">
        <f>'SlNr für Antrag §24a'!H452</f>
        <v>Schleifmittel</v>
      </c>
      <c r="E456" s="70" t="str">
        <f>'SlNr für Antrag §24a'!I452</f>
        <v>gefährlich kontaminiert</v>
      </c>
      <c r="F456" s="69" t="str">
        <f>IF(Behörde!W456&gt;0,Behörde!W456,Behörde!F456)</f>
        <v>**</v>
      </c>
      <c r="G456" s="69" t="str">
        <f>IF(Behörde!Z456&gt;0,Behörde!Z456,Behörde!G456)</f>
        <v>**</v>
      </c>
      <c r="H456" s="131"/>
      <c r="I456" s="124"/>
      <c r="J456" s="118">
        <f>'SlNr für Antrag §24a'!AM452</f>
        <v>0</v>
      </c>
      <c r="K456" s="121"/>
      <c r="L456" s="158" t="str">
        <f>'SlNr für Antrag §24a'!AV452</f>
        <v>-</v>
      </c>
      <c r="M456" s="145" t="str">
        <f>IF(OR(Behörde!W456&gt;0,Behörde!Z456&gt;0),"Begründung in Bescheid eintragen!","")</f>
        <v/>
      </c>
      <c r="N456" s="151" t="str">
        <f>'SlNr für Antrag §24a'!AP452</f>
        <v/>
      </c>
    </row>
    <row r="457" spans="1:14" ht="22.8" x14ac:dyDescent="0.25">
      <c r="A457" s="70">
        <f>'SlNr für Antrag §24a'!B453</f>
        <v>31444</v>
      </c>
      <c r="B457" s="70" t="str">
        <f>'SlNr für Antrag §24a'!C453</f>
        <v>91</v>
      </c>
      <c r="C457" s="70" t="str">
        <f>IF('SlNr für Antrag §24a'!D453&lt;&gt;"",'SlNr für Antrag §24a'!D453,"")</f>
        <v/>
      </c>
      <c r="D457" s="70" t="str">
        <f>'SlNr für Antrag §24a'!H453</f>
        <v>Schleifmittel</v>
      </c>
      <c r="E457" s="70" t="str">
        <f>'SlNr für Antrag §24a'!I453</f>
        <v>verfestigt, immobilisiert oder stabilisiert</v>
      </c>
      <c r="F457" s="69" t="str">
        <f>IF(Behörde!W457&gt;0,Behörde!W457,Behörde!F457)</f>
        <v>**</v>
      </c>
      <c r="G457" s="69" t="str">
        <f>IF(Behörde!Z457&gt;0,Behörde!Z457,Behörde!G457)</f>
        <v>**</v>
      </c>
      <c r="H457" s="131"/>
      <c r="I457" s="124"/>
      <c r="J457" s="118">
        <f>'SlNr für Antrag §24a'!AM453</f>
        <v>0</v>
      </c>
      <c r="K457" s="121"/>
      <c r="L457" s="158" t="str">
        <f>'SlNr für Antrag §24a'!AV453</f>
        <v>-</v>
      </c>
      <c r="M457" s="145" t="str">
        <f>IF(OR(Behörde!W457&gt;0,Behörde!Z457&gt;0),"Begründung in Bescheid eintragen!","")</f>
        <v/>
      </c>
      <c r="N457" s="151" t="str">
        <f>'SlNr für Antrag §24a'!AP453</f>
        <v/>
      </c>
    </row>
    <row r="458" spans="1:14" ht="34.200000000000003" x14ac:dyDescent="0.25">
      <c r="A458" s="70">
        <f>'SlNr für Antrag §24a'!B454</f>
        <v>31445</v>
      </c>
      <c r="B458" s="70" t="str">
        <f>'SlNr für Antrag §24a'!C454</f>
        <v/>
      </c>
      <c r="C458" s="70" t="str">
        <f>IF('SlNr für Antrag §24a'!D454&lt;&gt;"",'SlNr für Antrag §24a'!D454,"")</f>
        <v>g</v>
      </c>
      <c r="D458" s="70" t="str">
        <f>'SlNr für Antrag §24a'!H454</f>
        <v>Gipsabfälle mit produktionsspezifisch schädlichen Beimengungen</v>
      </c>
      <c r="E458" s="70" t="str">
        <f>'SlNr für Antrag §24a'!I454</f>
        <v xml:space="preserve"> </v>
      </c>
      <c r="F458" s="69" t="str">
        <f>IF(Behörde!W458&gt;0,Behörde!W458,Behörde!F458)</f>
        <v>**</v>
      </c>
      <c r="G458" s="69" t="str">
        <f>IF(Behörde!Z458&gt;0,Behörde!Z458,Behörde!G458)</f>
        <v>**</v>
      </c>
      <c r="H458" s="131"/>
      <c r="I458" s="124"/>
      <c r="J458" s="118">
        <f>'SlNr für Antrag §24a'!AM454</f>
        <v>0</v>
      </c>
      <c r="K458" s="121"/>
      <c r="L458" s="158" t="str">
        <f>'SlNr für Antrag §24a'!AV454</f>
        <v>-</v>
      </c>
      <c r="M458" s="145" t="str">
        <f>IF(OR(Behörde!W458&gt;0,Behörde!Z458&gt;0),"Begründung in Bescheid eintragen!","")</f>
        <v/>
      </c>
      <c r="N458" s="151" t="str">
        <f>'SlNr für Antrag §24a'!AP454</f>
        <v/>
      </c>
    </row>
    <row r="459" spans="1:14" ht="34.200000000000003" x14ac:dyDescent="0.25">
      <c r="A459" s="70">
        <f>'SlNr für Antrag §24a'!B455</f>
        <v>31445</v>
      </c>
      <c r="B459" s="70" t="str">
        <f>'SlNr für Antrag §24a'!C455</f>
        <v>91</v>
      </c>
      <c r="C459" s="70" t="str">
        <f>IF('SlNr für Antrag §24a'!D455&lt;&gt;"",'SlNr für Antrag §24a'!D455,"")</f>
        <v>g</v>
      </c>
      <c r="D459" s="70" t="str">
        <f>'SlNr für Antrag §24a'!H455</f>
        <v>Gipsabfälle mit produktionsspezifisch schädlichen Beimengungen</v>
      </c>
      <c r="E459" s="70" t="str">
        <f>'SlNr für Antrag §24a'!I455</f>
        <v>verfestigt, immobilisiert oder stabilisiert</v>
      </c>
      <c r="F459" s="69" t="str">
        <f>IF(Behörde!W459&gt;0,Behörde!W459,Behörde!F459)</f>
        <v>**</v>
      </c>
      <c r="G459" s="69" t="str">
        <f>IF(Behörde!Z459&gt;0,Behörde!Z459,Behörde!G459)</f>
        <v>**</v>
      </c>
      <c r="H459" s="131"/>
      <c r="I459" s="124"/>
      <c r="J459" s="118">
        <f>'SlNr für Antrag §24a'!AM455</f>
        <v>0</v>
      </c>
      <c r="K459" s="121"/>
      <c r="L459" s="158" t="str">
        <f>'SlNr für Antrag §24a'!AV455</f>
        <v>-</v>
      </c>
      <c r="M459" s="145" t="str">
        <f>IF(OR(Behörde!W459&gt;0,Behörde!Z459&gt;0),"Begründung in Bescheid eintragen!","")</f>
        <v/>
      </c>
      <c r="N459" s="151" t="str">
        <f>'SlNr für Antrag §24a'!AP455</f>
        <v/>
      </c>
    </row>
    <row r="460" spans="1:14" ht="45.6" x14ac:dyDescent="0.25">
      <c r="A460" s="70">
        <f>'SlNr für Antrag §24a'!B456</f>
        <v>31446</v>
      </c>
      <c r="B460" s="70" t="str">
        <f>'SlNr für Antrag §24a'!C456</f>
        <v/>
      </c>
      <c r="C460" s="70" t="str">
        <f>IF('SlNr für Antrag §24a'!D456&lt;&gt;"",'SlNr für Antrag §24a'!D456,"")</f>
        <v/>
      </c>
      <c r="D460" s="70" t="str">
        <f>'SlNr für Antrag §24a'!H456</f>
        <v>Kieselsäure- und Quarzabfälle mit produktionsspezifischen Beimengungen, vorwiegend organisch</v>
      </c>
      <c r="E460" s="70" t="str">
        <f>'SlNr für Antrag §24a'!I456</f>
        <v xml:space="preserve"> </v>
      </c>
      <c r="F460" s="69" t="str">
        <f>IF(Behörde!W460&gt;0,Behörde!W460,Behörde!F460)</f>
        <v>--</v>
      </c>
      <c r="G460" s="69" t="str">
        <f>IF(Behörde!Z460&gt;0,Behörde!Z460,Behörde!G460)</f>
        <v>**</v>
      </c>
      <c r="H460" s="131"/>
      <c r="I460" s="124"/>
      <c r="J460" s="118">
        <f>'SlNr für Antrag §24a'!AM456</f>
        <v>0</v>
      </c>
      <c r="K460" s="121"/>
      <c r="L460" s="158" t="str">
        <f>'SlNr für Antrag §24a'!AV456</f>
        <v>-</v>
      </c>
      <c r="M460" s="145" t="str">
        <f>IF(OR(Behörde!W460&gt;0,Behörde!Z460&gt;0),"Begründung in Bescheid eintragen!","")</f>
        <v/>
      </c>
      <c r="N460" s="151" t="str">
        <f>'SlNr für Antrag §24a'!AP456</f>
        <v>X</v>
      </c>
    </row>
    <row r="461" spans="1:14" ht="45.6" x14ac:dyDescent="0.25">
      <c r="A461" s="70">
        <f>'SlNr für Antrag §24a'!B457</f>
        <v>31446</v>
      </c>
      <c r="B461" s="70" t="str">
        <f>'SlNr für Antrag §24a'!C457</f>
        <v>77</v>
      </c>
      <c r="C461" s="70" t="str">
        <f>IF('SlNr für Antrag §24a'!D457&lt;&gt;"",'SlNr für Antrag §24a'!D457,"")</f>
        <v>g</v>
      </c>
      <c r="D461" s="70" t="str">
        <f>'SlNr für Antrag §24a'!H457</f>
        <v>Kieselsäure- und Quarzabfälle mit produktionsspezifischen Beimengungen, vorwiegend organisch</v>
      </c>
      <c r="E461" s="70" t="str">
        <f>'SlNr für Antrag §24a'!I457</f>
        <v>gefährlich kontaminiert</v>
      </c>
      <c r="F461" s="69" t="str">
        <f>IF(Behörde!W461&gt;0,Behörde!W461,Behörde!F461)</f>
        <v>**</v>
      </c>
      <c r="G461" s="69" t="str">
        <f>IF(Behörde!Z461&gt;0,Behörde!Z461,Behörde!G461)</f>
        <v>**</v>
      </c>
      <c r="H461" s="131"/>
      <c r="I461" s="124"/>
      <c r="J461" s="118">
        <f>'SlNr für Antrag §24a'!AM457</f>
        <v>0</v>
      </c>
      <c r="K461" s="121"/>
      <c r="L461" s="158" t="str">
        <f>'SlNr für Antrag §24a'!AV457</f>
        <v>-</v>
      </c>
      <c r="M461" s="145" t="str">
        <f>IF(OR(Behörde!W461&gt;0,Behörde!Z461&gt;0),"Begründung in Bescheid eintragen!","")</f>
        <v/>
      </c>
      <c r="N461" s="151" t="str">
        <f>'SlNr für Antrag §24a'!AP457</f>
        <v/>
      </c>
    </row>
    <row r="462" spans="1:14" ht="45.6" x14ac:dyDescent="0.25">
      <c r="A462" s="70">
        <f>'SlNr für Antrag §24a'!B458</f>
        <v>31446</v>
      </c>
      <c r="B462" s="70" t="str">
        <f>'SlNr für Antrag §24a'!C458</f>
        <v>91</v>
      </c>
      <c r="C462" s="70" t="str">
        <f>IF('SlNr für Antrag §24a'!D458&lt;&gt;"",'SlNr für Antrag §24a'!D458,"")</f>
        <v/>
      </c>
      <c r="D462" s="70" t="str">
        <f>'SlNr für Antrag §24a'!H458</f>
        <v>Kieselsäure- und Quarzabfälle mit produktionsspezifischen Beimengungen, vorwiegend organisch</v>
      </c>
      <c r="E462" s="70" t="str">
        <f>'SlNr für Antrag §24a'!I458</f>
        <v>verfestigt, immobilisiert oder stabilisiert</v>
      </c>
      <c r="F462" s="69" t="str">
        <f>IF(Behörde!W462&gt;0,Behörde!W462,Behörde!F462)</f>
        <v>**</v>
      </c>
      <c r="G462" s="69" t="str">
        <f>IF(Behörde!Z462&gt;0,Behörde!Z462,Behörde!G462)</f>
        <v>**</v>
      </c>
      <c r="H462" s="131"/>
      <c r="I462" s="124"/>
      <c r="J462" s="118">
        <f>'SlNr für Antrag §24a'!AM458</f>
        <v>0</v>
      </c>
      <c r="K462" s="121"/>
      <c r="L462" s="158" t="str">
        <f>'SlNr für Antrag §24a'!AV458</f>
        <v>-</v>
      </c>
      <c r="M462" s="145" t="str">
        <f>IF(OR(Behörde!W462&gt;0,Behörde!Z462&gt;0),"Begründung in Bescheid eintragen!","")</f>
        <v/>
      </c>
      <c r="N462" s="151" t="str">
        <f>'SlNr für Antrag §24a'!AP458</f>
        <v/>
      </c>
    </row>
    <row r="463" spans="1:14" ht="45.6" x14ac:dyDescent="0.25">
      <c r="A463" s="70">
        <f>'SlNr für Antrag §24a'!B459</f>
        <v>31447</v>
      </c>
      <c r="B463" s="70" t="str">
        <f>'SlNr für Antrag §24a'!C459</f>
        <v/>
      </c>
      <c r="C463" s="70" t="str">
        <f>IF('SlNr für Antrag §24a'!D459&lt;&gt;"",'SlNr für Antrag §24a'!D459,"")</f>
        <v/>
      </c>
      <c r="D463" s="70" t="str">
        <f>'SlNr für Antrag §24a'!H459</f>
        <v>Kieselsäure- und Quarzabfälle mit produktionsspezifischen Beimengungen, vorwiegend anorganisch</v>
      </c>
      <c r="E463" s="70" t="str">
        <f>'SlNr für Antrag §24a'!I459</f>
        <v xml:space="preserve"> </v>
      </c>
      <c r="F463" s="69" t="str">
        <f>IF(Behörde!W463&gt;0,Behörde!W463,Behörde!F463)</f>
        <v>--</v>
      </c>
      <c r="G463" s="69" t="str">
        <f>IF(Behörde!Z463&gt;0,Behörde!Z463,Behörde!G463)</f>
        <v>**</v>
      </c>
      <c r="H463" s="131"/>
      <c r="I463" s="124"/>
      <c r="J463" s="118">
        <f>'SlNr für Antrag §24a'!AM459</f>
        <v>0</v>
      </c>
      <c r="K463" s="121"/>
      <c r="L463" s="158" t="str">
        <f>'SlNr für Antrag §24a'!AV459</f>
        <v>-</v>
      </c>
      <c r="M463" s="145" t="str">
        <f>IF(OR(Behörde!W463&gt;0,Behörde!Z463&gt;0),"Begründung in Bescheid eintragen!","")</f>
        <v/>
      </c>
      <c r="N463" s="151" t="str">
        <f>'SlNr für Antrag §24a'!AP459</f>
        <v>X</v>
      </c>
    </row>
    <row r="464" spans="1:14" ht="45.6" x14ac:dyDescent="0.25">
      <c r="A464" s="70">
        <f>'SlNr für Antrag §24a'!B460</f>
        <v>31447</v>
      </c>
      <c r="B464" s="70" t="str">
        <f>'SlNr für Antrag §24a'!C460</f>
        <v>77</v>
      </c>
      <c r="C464" s="70" t="str">
        <f>IF('SlNr für Antrag §24a'!D460&lt;&gt;"",'SlNr für Antrag §24a'!D460,"")</f>
        <v>g</v>
      </c>
      <c r="D464" s="70" t="str">
        <f>'SlNr für Antrag §24a'!H460</f>
        <v>Kieselsäure- und Quarzabfälle mit produktionsspezifischen Beimengungen, vorwiegend anorganisch</v>
      </c>
      <c r="E464" s="70" t="str">
        <f>'SlNr für Antrag §24a'!I460</f>
        <v>gefährlich kontaminiert</v>
      </c>
      <c r="F464" s="69" t="str">
        <f>IF(Behörde!W464&gt;0,Behörde!W464,Behörde!F464)</f>
        <v>**</v>
      </c>
      <c r="G464" s="69" t="str">
        <f>IF(Behörde!Z464&gt;0,Behörde!Z464,Behörde!G464)</f>
        <v>**</v>
      </c>
      <c r="H464" s="131"/>
      <c r="I464" s="124"/>
      <c r="J464" s="118">
        <f>'SlNr für Antrag §24a'!AM460</f>
        <v>0</v>
      </c>
      <c r="K464" s="121"/>
      <c r="L464" s="158" t="str">
        <f>'SlNr für Antrag §24a'!AV460</f>
        <v>-</v>
      </c>
      <c r="M464" s="145" t="str">
        <f>IF(OR(Behörde!W464&gt;0,Behörde!Z464&gt;0),"Begründung in Bescheid eintragen!","")</f>
        <v/>
      </c>
      <c r="N464" s="151" t="str">
        <f>'SlNr für Antrag §24a'!AP460</f>
        <v/>
      </c>
    </row>
    <row r="465" spans="1:14" ht="45.6" x14ac:dyDescent="0.25">
      <c r="A465" s="70">
        <f>'SlNr für Antrag §24a'!B461</f>
        <v>31447</v>
      </c>
      <c r="B465" s="70" t="str">
        <f>'SlNr für Antrag §24a'!C461</f>
        <v>91</v>
      </c>
      <c r="C465" s="70" t="str">
        <f>IF('SlNr für Antrag §24a'!D461&lt;&gt;"",'SlNr für Antrag §24a'!D461,"")</f>
        <v/>
      </c>
      <c r="D465" s="70" t="str">
        <f>'SlNr für Antrag §24a'!H461</f>
        <v>Kieselsäure- und Quarzabfälle mit produktionsspezifischen Beimengungen, vorwiegend anorganisch</v>
      </c>
      <c r="E465" s="70" t="str">
        <f>'SlNr für Antrag §24a'!I461</f>
        <v>verfestigt, immobilisiert oder stabilisiert</v>
      </c>
      <c r="F465" s="69" t="str">
        <f>IF(Behörde!W465&gt;0,Behörde!W465,Behörde!F465)</f>
        <v>**</v>
      </c>
      <c r="G465" s="69" t="str">
        <f>IF(Behörde!Z465&gt;0,Behörde!Z465,Behörde!G465)</f>
        <v>**</v>
      </c>
      <c r="H465" s="131"/>
      <c r="I465" s="124"/>
      <c r="J465" s="118">
        <f>'SlNr für Antrag §24a'!AM461</f>
        <v>0</v>
      </c>
      <c r="K465" s="121"/>
      <c r="L465" s="158" t="str">
        <f>'SlNr für Antrag §24a'!AV461</f>
        <v>-</v>
      </c>
      <c r="M465" s="145" t="str">
        <f>IF(OR(Behörde!W465&gt;0,Behörde!Z465&gt;0),"Begründung in Bescheid eintragen!","")</f>
        <v/>
      </c>
      <c r="N465" s="151" t="str">
        <f>'SlNr für Antrag §24a'!AP461</f>
        <v/>
      </c>
    </row>
    <row r="466" spans="1:14" x14ac:dyDescent="0.25">
      <c r="A466" s="70">
        <f>'SlNr für Antrag §24a'!B462</f>
        <v>31449</v>
      </c>
      <c r="B466" s="70" t="str">
        <f>'SlNr für Antrag §24a'!C462</f>
        <v/>
      </c>
      <c r="C466" s="70" t="str">
        <f>IF('SlNr für Antrag §24a'!D462&lt;&gt;"",'SlNr für Antrag §24a'!D462,"")</f>
        <v/>
      </c>
      <c r="D466" s="70" t="str">
        <f>'SlNr für Antrag §24a'!H462</f>
        <v>keramische Bottichauskleidungen</v>
      </c>
      <c r="E466" s="70" t="str">
        <f>'SlNr für Antrag §24a'!I462</f>
        <v xml:space="preserve"> </v>
      </c>
      <c r="F466" s="69" t="str">
        <f>IF(Behörde!W466&gt;0,Behörde!W466,Behörde!F466)</f>
        <v>--</v>
      </c>
      <c r="G466" s="69" t="str">
        <f>IF(Behörde!Z466&gt;0,Behörde!Z466,Behörde!G466)</f>
        <v>**</v>
      </c>
      <c r="H466" s="131"/>
      <c r="I466" s="124"/>
      <c r="J466" s="118">
        <f>'SlNr für Antrag §24a'!AM462</f>
        <v>0</v>
      </c>
      <c r="K466" s="121"/>
      <c r="L466" s="158" t="str">
        <f>'SlNr für Antrag §24a'!AV462</f>
        <v>-</v>
      </c>
      <c r="M466" s="145" t="str">
        <f>IF(OR(Behörde!W466&gt;0,Behörde!Z466&gt;0),"Begründung in Bescheid eintragen!","")</f>
        <v/>
      </c>
      <c r="N466" s="151" t="str">
        <f>'SlNr für Antrag §24a'!AP462</f>
        <v>X</v>
      </c>
    </row>
    <row r="467" spans="1:14" x14ac:dyDescent="0.25">
      <c r="A467" s="70">
        <f>'SlNr für Antrag §24a'!B463</f>
        <v>31449</v>
      </c>
      <c r="B467" s="70" t="str">
        <f>'SlNr für Antrag §24a'!C463</f>
        <v>77</v>
      </c>
      <c r="C467" s="70" t="str">
        <f>IF('SlNr für Antrag §24a'!D463&lt;&gt;"",'SlNr für Antrag §24a'!D463,"")</f>
        <v>g</v>
      </c>
      <c r="D467" s="70" t="str">
        <f>'SlNr für Antrag §24a'!H463</f>
        <v>keramische Bottichauskleidungen</v>
      </c>
      <c r="E467" s="70" t="str">
        <f>'SlNr für Antrag §24a'!I463</f>
        <v>gefährlich kontaminiert</v>
      </c>
      <c r="F467" s="69" t="str">
        <f>IF(Behörde!W467&gt;0,Behörde!W467,Behörde!F467)</f>
        <v>**</v>
      </c>
      <c r="G467" s="69" t="str">
        <f>IF(Behörde!Z467&gt;0,Behörde!Z467,Behörde!G467)</f>
        <v>**</v>
      </c>
      <c r="H467" s="131"/>
      <c r="I467" s="124"/>
      <c r="J467" s="118">
        <f>'SlNr für Antrag §24a'!AM463</f>
        <v>0</v>
      </c>
      <c r="K467" s="121"/>
      <c r="L467" s="158" t="str">
        <f>'SlNr für Antrag §24a'!AV463</f>
        <v>-</v>
      </c>
      <c r="M467" s="145" t="str">
        <f>IF(OR(Behörde!W467&gt;0,Behörde!Z467&gt;0),"Begründung in Bescheid eintragen!","")</f>
        <v/>
      </c>
      <c r="N467" s="151" t="str">
        <f>'SlNr für Antrag §24a'!AP463</f>
        <v/>
      </c>
    </row>
    <row r="468" spans="1:14" ht="22.8" x14ac:dyDescent="0.25">
      <c r="A468" s="70">
        <f>'SlNr für Antrag §24a'!B464</f>
        <v>31449</v>
      </c>
      <c r="B468" s="70" t="str">
        <f>'SlNr für Antrag §24a'!C464</f>
        <v>91</v>
      </c>
      <c r="C468" s="70" t="str">
        <f>IF('SlNr für Antrag §24a'!D464&lt;&gt;"",'SlNr für Antrag §24a'!D464,"")</f>
        <v/>
      </c>
      <c r="D468" s="70" t="str">
        <f>'SlNr für Antrag §24a'!H464</f>
        <v>keramische Bottichauskleidungen</v>
      </c>
      <c r="E468" s="70" t="str">
        <f>'SlNr für Antrag §24a'!I464</f>
        <v>verfestigt, immobilisiert oder stabilisiert</v>
      </c>
      <c r="F468" s="69" t="str">
        <f>IF(Behörde!W468&gt;0,Behörde!W468,Behörde!F468)</f>
        <v>**</v>
      </c>
      <c r="G468" s="69" t="str">
        <f>IF(Behörde!Z468&gt;0,Behörde!Z468,Behörde!G468)</f>
        <v>**</v>
      </c>
      <c r="H468" s="131"/>
      <c r="I468" s="124"/>
      <c r="J468" s="118">
        <f>'SlNr für Antrag §24a'!AM464</f>
        <v>0</v>
      </c>
      <c r="K468" s="121"/>
      <c r="L468" s="158" t="str">
        <f>'SlNr für Antrag §24a'!AV464</f>
        <v>-</v>
      </c>
      <c r="M468" s="145" t="str">
        <f>IF(OR(Behörde!W468&gt;0,Behörde!Z468&gt;0),"Begründung in Bescheid eintragen!","")</f>
        <v/>
      </c>
      <c r="N468" s="151" t="str">
        <f>'SlNr für Antrag §24a'!AP464</f>
        <v/>
      </c>
    </row>
    <row r="469" spans="1:14" x14ac:dyDescent="0.25">
      <c r="A469" s="70">
        <f>'SlNr für Antrag §24a'!B465</f>
        <v>31450</v>
      </c>
      <c r="B469" s="70" t="str">
        <f>'SlNr für Antrag §24a'!C465</f>
        <v/>
      </c>
      <c r="C469" s="70" t="str">
        <f>IF('SlNr für Antrag §24a'!D465&lt;&gt;"",'SlNr für Antrag §24a'!D465,"")</f>
        <v/>
      </c>
      <c r="D469" s="70" t="str">
        <f>'SlNr für Antrag §24a'!H465</f>
        <v>Kesselstein</v>
      </c>
      <c r="E469" s="70" t="str">
        <f>'SlNr für Antrag §24a'!I465</f>
        <v xml:space="preserve"> </v>
      </c>
      <c r="F469" s="69" t="str">
        <f>IF(Behörde!W469&gt;0,Behörde!W469,Behörde!F469)</f>
        <v>--</v>
      </c>
      <c r="G469" s="69" t="str">
        <f>IF(Behörde!Z469&gt;0,Behörde!Z469,Behörde!G469)</f>
        <v>**</v>
      </c>
      <c r="H469" s="131"/>
      <c r="I469" s="124"/>
      <c r="J469" s="118">
        <f>'SlNr für Antrag §24a'!AM465</f>
        <v>0</v>
      </c>
      <c r="K469" s="121"/>
      <c r="L469" s="158" t="str">
        <f>'SlNr für Antrag §24a'!AV465</f>
        <v>-</v>
      </c>
      <c r="M469" s="145" t="str">
        <f>IF(OR(Behörde!W469&gt;0,Behörde!Z469&gt;0),"Begründung in Bescheid eintragen!","")</f>
        <v/>
      </c>
      <c r="N469" s="151" t="str">
        <f>'SlNr für Antrag §24a'!AP465</f>
        <v>X</v>
      </c>
    </row>
    <row r="470" spans="1:14" x14ac:dyDescent="0.25">
      <c r="A470" s="70">
        <f>'SlNr für Antrag §24a'!B466</f>
        <v>31450</v>
      </c>
      <c r="B470" s="70" t="str">
        <f>'SlNr für Antrag §24a'!C466</f>
        <v>77</v>
      </c>
      <c r="C470" s="70" t="str">
        <f>IF('SlNr für Antrag §24a'!D466&lt;&gt;"",'SlNr für Antrag §24a'!D466,"")</f>
        <v>g</v>
      </c>
      <c r="D470" s="70" t="str">
        <f>'SlNr für Antrag §24a'!H466</f>
        <v>Kesselstein</v>
      </c>
      <c r="E470" s="70" t="str">
        <f>'SlNr für Antrag §24a'!I466</f>
        <v>gefährlich kontaminiert</v>
      </c>
      <c r="F470" s="69" t="str">
        <f>IF(Behörde!W470&gt;0,Behörde!W470,Behörde!F470)</f>
        <v>**</v>
      </c>
      <c r="G470" s="69" t="str">
        <f>IF(Behörde!Z470&gt;0,Behörde!Z470,Behörde!G470)</f>
        <v>**</v>
      </c>
      <c r="H470" s="131"/>
      <c r="I470" s="124"/>
      <c r="J470" s="118">
        <f>'SlNr für Antrag §24a'!AM466</f>
        <v>0</v>
      </c>
      <c r="K470" s="121"/>
      <c r="L470" s="158" t="str">
        <f>'SlNr für Antrag §24a'!AV466</f>
        <v>-</v>
      </c>
      <c r="M470" s="145" t="str">
        <f>IF(OR(Behörde!W470&gt;0,Behörde!Z470&gt;0),"Begründung in Bescheid eintragen!","")</f>
        <v/>
      </c>
      <c r="N470" s="151" t="str">
        <f>'SlNr für Antrag §24a'!AP466</f>
        <v/>
      </c>
    </row>
    <row r="471" spans="1:14" ht="22.8" x14ac:dyDescent="0.25">
      <c r="A471" s="70">
        <f>'SlNr für Antrag §24a'!B467</f>
        <v>31450</v>
      </c>
      <c r="B471" s="70" t="str">
        <f>'SlNr für Antrag §24a'!C467</f>
        <v>91</v>
      </c>
      <c r="C471" s="70" t="str">
        <f>IF('SlNr für Antrag §24a'!D467&lt;&gt;"",'SlNr für Antrag §24a'!D467,"")</f>
        <v/>
      </c>
      <c r="D471" s="70" t="str">
        <f>'SlNr für Antrag §24a'!H467</f>
        <v>Kesselstein</v>
      </c>
      <c r="E471" s="70" t="str">
        <f>'SlNr für Antrag §24a'!I467</f>
        <v>verfestigt, immobilisiert oder stabilisiert</v>
      </c>
      <c r="F471" s="69" t="str">
        <f>IF(Behörde!W471&gt;0,Behörde!W471,Behörde!F471)</f>
        <v>**</v>
      </c>
      <c r="G471" s="69" t="str">
        <f>IF(Behörde!Z471&gt;0,Behörde!Z471,Behörde!G471)</f>
        <v>**</v>
      </c>
      <c r="H471" s="131"/>
      <c r="I471" s="124"/>
      <c r="J471" s="118">
        <f>'SlNr für Antrag §24a'!AM467</f>
        <v>0</v>
      </c>
      <c r="K471" s="121"/>
      <c r="L471" s="158" t="str">
        <f>'SlNr für Antrag §24a'!AV467</f>
        <v>-</v>
      </c>
      <c r="M471" s="145" t="str">
        <f>IF(OR(Behörde!W471&gt;0,Behörde!Z471&gt;0),"Begründung in Bescheid eintragen!","")</f>
        <v/>
      </c>
      <c r="N471" s="151" t="str">
        <f>'SlNr für Antrag §24a'!AP467</f>
        <v/>
      </c>
    </row>
    <row r="472" spans="1:14" ht="34.200000000000003" x14ac:dyDescent="0.25">
      <c r="A472" s="70">
        <f>'SlNr für Antrag §24a'!B468</f>
        <v>31451</v>
      </c>
      <c r="B472" s="70" t="str">
        <f>'SlNr für Antrag §24a'!C468</f>
        <v/>
      </c>
      <c r="C472" s="70" t="str">
        <f>IF('SlNr für Antrag §24a'!D468&lt;&gt;"",'SlNr für Antrag §24a'!D468,"")</f>
        <v/>
      </c>
      <c r="D472" s="70" t="str">
        <f>'SlNr für Antrag §24a'!H468</f>
        <v>Strahlmittelrückstände mit anwendungsspezifischen nicht schädlichen Beimengungen</v>
      </c>
      <c r="E472" s="70" t="str">
        <f>'SlNr für Antrag §24a'!I468</f>
        <v xml:space="preserve"> </v>
      </c>
      <c r="F472" s="69" t="str">
        <f>IF(Behörde!W472&gt;0,Behörde!W472,Behörde!F472)</f>
        <v>--</v>
      </c>
      <c r="G472" s="69" t="str">
        <f>IF(Behörde!Z472&gt;0,Behörde!Z472,Behörde!G472)</f>
        <v>**</v>
      </c>
      <c r="H472" s="131"/>
      <c r="I472" s="124"/>
      <c r="J472" s="118">
        <f>'SlNr für Antrag §24a'!AM468</f>
        <v>0</v>
      </c>
      <c r="K472" s="121"/>
      <c r="L472" s="158" t="str">
        <f>'SlNr für Antrag §24a'!AV468</f>
        <v>-</v>
      </c>
      <c r="M472" s="145" t="str">
        <f>IF(OR(Behörde!W472&gt;0,Behörde!Z472&gt;0),"Begründung in Bescheid eintragen!","")</f>
        <v/>
      </c>
      <c r="N472" s="151" t="str">
        <f>'SlNr für Antrag §24a'!AP468</f>
        <v>X</v>
      </c>
    </row>
    <row r="473" spans="1:14" ht="34.200000000000003" x14ac:dyDescent="0.25">
      <c r="A473" s="70">
        <f>'SlNr für Antrag §24a'!B469</f>
        <v>31451</v>
      </c>
      <c r="B473" s="70" t="str">
        <f>'SlNr für Antrag §24a'!C469</f>
        <v>91</v>
      </c>
      <c r="C473" s="70" t="str">
        <f>IF('SlNr für Antrag §24a'!D469&lt;&gt;"",'SlNr für Antrag §24a'!D469,"")</f>
        <v/>
      </c>
      <c r="D473" s="70" t="str">
        <f>'SlNr für Antrag §24a'!H469</f>
        <v>Strahlmittelrückstände mit anwendungsspezifischen nicht schädlichen Beimengungen</v>
      </c>
      <c r="E473" s="70" t="str">
        <f>'SlNr für Antrag §24a'!I469</f>
        <v>verfestigt, immobilisiert oder stabilisiert</v>
      </c>
      <c r="F473" s="69" t="str">
        <f>IF(Behörde!W473&gt;0,Behörde!W473,Behörde!F473)</f>
        <v>**</v>
      </c>
      <c r="G473" s="69" t="str">
        <f>IF(Behörde!Z473&gt;0,Behörde!Z473,Behörde!G473)</f>
        <v>**</v>
      </c>
      <c r="H473" s="131"/>
      <c r="I473" s="124"/>
      <c r="J473" s="118">
        <f>'SlNr für Antrag §24a'!AM469</f>
        <v>0</v>
      </c>
      <c r="K473" s="121"/>
      <c r="L473" s="158" t="str">
        <f>'SlNr für Antrag §24a'!AV469</f>
        <v>-</v>
      </c>
      <c r="M473" s="145" t="str">
        <f>IF(OR(Behörde!W473&gt;0,Behörde!Z473&gt;0),"Begründung in Bescheid eintragen!","")</f>
        <v/>
      </c>
      <c r="N473" s="151" t="str">
        <f>'SlNr für Antrag §24a'!AP469</f>
        <v/>
      </c>
    </row>
    <row r="474" spans="1:14" x14ac:dyDescent="0.25">
      <c r="A474" s="70">
        <f>'SlNr für Antrag §24a'!B470</f>
        <v>31460</v>
      </c>
      <c r="B474" s="70" t="str">
        <f>'SlNr für Antrag §24a'!C470</f>
        <v/>
      </c>
      <c r="C474" s="70" t="str">
        <f>IF('SlNr für Antrag §24a'!D470&lt;&gt;"",'SlNr für Antrag §24a'!D470,"")</f>
        <v/>
      </c>
      <c r="D474" s="70" t="str">
        <f>'SlNr für Antrag §24a'!H470</f>
        <v>Glasurabfälle</v>
      </c>
      <c r="E474" s="70" t="str">
        <f>'SlNr für Antrag §24a'!I470</f>
        <v xml:space="preserve"> </v>
      </c>
      <c r="F474" s="69" t="str">
        <f>IF(Behörde!W474&gt;0,Behörde!W474,Behörde!F474)</f>
        <v>--</v>
      </c>
      <c r="G474" s="69" t="str">
        <f>IF(Behörde!Z474&gt;0,Behörde!Z474,Behörde!G474)</f>
        <v>**</v>
      </c>
      <c r="H474" s="131"/>
      <c r="I474" s="124"/>
      <c r="J474" s="118">
        <f>'SlNr für Antrag §24a'!AM470</f>
        <v>0</v>
      </c>
      <c r="K474" s="121"/>
      <c r="L474" s="158" t="str">
        <f>'SlNr für Antrag §24a'!AV470</f>
        <v>-</v>
      </c>
      <c r="M474" s="145" t="str">
        <f>IF(OR(Behörde!W474&gt;0,Behörde!Z474&gt;0),"Begründung in Bescheid eintragen!","")</f>
        <v/>
      </c>
      <c r="N474" s="151" t="str">
        <f>'SlNr für Antrag §24a'!AP470</f>
        <v>X</v>
      </c>
    </row>
    <row r="475" spans="1:14" x14ac:dyDescent="0.25">
      <c r="A475" s="70">
        <f>'SlNr für Antrag §24a'!B471</f>
        <v>31460</v>
      </c>
      <c r="B475" s="70" t="str">
        <f>'SlNr für Antrag §24a'!C471</f>
        <v>77</v>
      </c>
      <c r="C475" s="70" t="str">
        <f>IF('SlNr für Antrag §24a'!D471&lt;&gt;"",'SlNr für Antrag §24a'!D471,"")</f>
        <v>g</v>
      </c>
      <c r="D475" s="70" t="str">
        <f>'SlNr für Antrag §24a'!H471</f>
        <v>Glasurabfälle</v>
      </c>
      <c r="E475" s="70" t="str">
        <f>'SlNr für Antrag §24a'!I471</f>
        <v>gefährlich kontaminiert</v>
      </c>
      <c r="F475" s="69" t="str">
        <f>IF(Behörde!W475&gt;0,Behörde!W475,Behörde!F475)</f>
        <v>**</v>
      </c>
      <c r="G475" s="69" t="str">
        <f>IF(Behörde!Z475&gt;0,Behörde!Z475,Behörde!G475)</f>
        <v>**</v>
      </c>
      <c r="H475" s="131"/>
      <c r="I475" s="124"/>
      <c r="J475" s="118">
        <f>'SlNr für Antrag §24a'!AM471</f>
        <v>0</v>
      </c>
      <c r="K475" s="121"/>
      <c r="L475" s="158" t="str">
        <f>'SlNr für Antrag §24a'!AV471</f>
        <v>-</v>
      </c>
      <c r="M475" s="145" t="str">
        <f>IF(OR(Behörde!W475&gt;0,Behörde!Z475&gt;0),"Begründung in Bescheid eintragen!","")</f>
        <v/>
      </c>
      <c r="N475" s="151" t="str">
        <f>'SlNr für Antrag §24a'!AP471</f>
        <v/>
      </c>
    </row>
    <row r="476" spans="1:14" ht="22.8" x14ac:dyDescent="0.25">
      <c r="A476" s="70">
        <f>'SlNr für Antrag §24a'!B472</f>
        <v>31460</v>
      </c>
      <c r="B476" s="70" t="str">
        <f>'SlNr für Antrag §24a'!C472</f>
        <v>91</v>
      </c>
      <c r="C476" s="70" t="str">
        <f>IF('SlNr für Antrag §24a'!D472&lt;&gt;"",'SlNr für Antrag §24a'!D472,"")</f>
        <v/>
      </c>
      <c r="D476" s="70" t="str">
        <f>'SlNr für Antrag §24a'!H472</f>
        <v>Glasurabfälle</v>
      </c>
      <c r="E476" s="70" t="str">
        <f>'SlNr für Antrag §24a'!I472</f>
        <v>verfestigt, immobilisiert oder stabilisiert</v>
      </c>
      <c r="F476" s="69" t="str">
        <f>IF(Behörde!W476&gt;0,Behörde!W476,Behörde!F476)</f>
        <v>**</v>
      </c>
      <c r="G476" s="69" t="str">
        <f>IF(Behörde!Z476&gt;0,Behörde!Z476,Behörde!G476)</f>
        <v>**</v>
      </c>
      <c r="H476" s="131"/>
      <c r="I476" s="124"/>
      <c r="J476" s="118">
        <f>'SlNr für Antrag §24a'!AM472</f>
        <v>0</v>
      </c>
      <c r="K476" s="121"/>
      <c r="L476" s="158" t="str">
        <f>'SlNr für Antrag §24a'!AV472</f>
        <v>-</v>
      </c>
      <c r="M476" s="145" t="str">
        <f>IF(OR(Behörde!W476&gt;0,Behörde!Z476&gt;0),"Begründung in Bescheid eintragen!","")</f>
        <v/>
      </c>
      <c r="N476" s="151" t="str">
        <f>'SlNr für Antrag §24a'!AP472</f>
        <v/>
      </c>
    </row>
    <row r="477" spans="1:14" ht="68.400000000000006" x14ac:dyDescent="0.25">
      <c r="A477" s="70">
        <f>'SlNr für Antrag §24a'!B473</f>
        <v>31465</v>
      </c>
      <c r="B477" s="70" t="str">
        <f>'SlNr für Antrag §24a'!C473</f>
        <v/>
      </c>
      <c r="C477" s="70" t="str">
        <f>IF('SlNr für Antrag §24a'!D473&lt;&gt;"",'SlNr für Antrag §24a'!D473,"")</f>
        <v/>
      </c>
      <c r="D477" s="70" t="str">
        <f>'SlNr für Antrag §24a'!H473</f>
        <v>Glas und Keramik mit produktionsspezifischen Beimengungen (zB Glühlampen, Windschutzscheiben, Verbundscheiben, Drahtglas, Spiegel)</v>
      </c>
      <c r="E477" s="70" t="str">
        <f>'SlNr für Antrag §24a'!I473</f>
        <v xml:space="preserve"> </v>
      </c>
      <c r="F477" s="69" t="str">
        <f>IF(Behörde!W477&gt;0,Behörde!W477,Behörde!F477)</f>
        <v>--</v>
      </c>
      <c r="G477" s="69" t="str">
        <f>IF(Behörde!Z477&gt;0,Behörde!Z477,Behörde!G477)</f>
        <v>**</v>
      </c>
      <c r="H477" s="131"/>
      <c r="I477" s="124"/>
      <c r="J477" s="118">
        <f>'SlNr für Antrag §24a'!AM473</f>
        <v>0</v>
      </c>
      <c r="K477" s="121"/>
      <c r="L477" s="158" t="str">
        <f>'SlNr für Antrag §24a'!AV473</f>
        <v>-</v>
      </c>
      <c r="M477" s="145" t="str">
        <f>IF(OR(Behörde!W477&gt;0,Behörde!Z477&gt;0),"Begründung in Bescheid eintragen!","")</f>
        <v/>
      </c>
      <c r="N477" s="151" t="str">
        <f>'SlNr für Antrag §24a'!AP473</f>
        <v>X</v>
      </c>
    </row>
    <row r="478" spans="1:14" ht="68.400000000000006" x14ac:dyDescent="0.25">
      <c r="A478" s="70">
        <f>'SlNr für Antrag §24a'!B474</f>
        <v>31465</v>
      </c>
      <c r="B478" s="70" t="str">
        <f>'SlNr für Antrag §24a'!C474</f>
        <v>91</v>
      </c>
      <c r="C478" s="70" t="str">
        <f>IF('SlNr für Antrag §24a'!D474&lt;&gt;"",'SlNr für Antrag §24a'!D474,"")</f>
        <v/>
      </c>
      <c r="D478" s="70" t="str">
        <f>'SlNr für Antrag §24a'!H474</f>
        <v>Glas und Keramik mit produktionsspezifischen Beimengungen (zB Glühlampen, Windschutzscheiben, Verbundscheiben, Drahtglas, Spiegel)</v>
      </c>
      <c r="E478" s="70" t="str">
        <f>'SlNr für Antrag §24a'!I474</f>
        <v>verfestigt, immobilisiert oder stabilisiert</v>
      </c>
      <c r="F478" s="69" t="str">
        <f>IF(Behörde!W478&gt;0,Behörde!W478,Behörde!F478)</f>
        <v>**</v>
      </c>
      <c r="G478" s="69" t="str">
        <f>IF(Behörde!Z478&gt;0,Behörde!Z478,Behörde!G478)</f>
        <v>**</v>
      </c>
      <c r="H478" s="131"/>
      <c r="I478" s="124"/>
      <c r="J478" s="118">
        <f>'SlNr für Antrag §24a'!AM474</f>
        <v>0</v>
      </c>
      <c r="K478" s="121"/>
      <c r="L478" s="158" t="str">
        <f>'SlNr für Antrag §24a'!AV474</f>
        <v>-</v>
      </c>
      <c r="M478" s="145" t="str">
        <f>IF(OR(Behörde!W478&gt;0,Behörde!Z478&gt;0),"Begründung in Bescheid eintragen!","")</f>
        <v/>
      </c>
      <c r="N478" s="151" t="str">
        <f>'SlNr für Antrag §24a'!AP474</f>
        <v/>
      </c>
    </row>
    <row r="479" spans="1:14" ht="34.200000000000003" x14ac:dyDescent="0.25">
      <c r="A479" s="70">
        <f>'SlNr für Antrag §24a'!B475</f>
        <v>31466</v>
      </c>
      <c r="B479" s="70" t="str">
        <f>'SlNr für Antrag §24a'!C475</f>
        <v/>
      </c>
      <c r="C479" s="70" t="str">
        <f>IF('SlNr für Antrag §24a'!D475&lt;&gt;"",'SlNr für Antrag §24a'!D475,"")</f>
        <v>g</v>
      </c>
      <c r="D479" s="70" t="str">
        <f>'SlNr für Antrag §24a'!H475</f>
        <v>Glas und Keramik mit produktionsspezifisch schädlichen Beimengungen</v>
      </c>
      <c r="E479" s="70" t="str">
        <f>'SlNr für Antrag §24a'!I475</f>
        <v xml:space="preserve"> </v>
      </c>
      <c r="F479" s="69" t="str">
        <f>IF(Behörde!W479&gt;0,Behörde!W479,Behörde!F479)</f>
        <v>**</v>
      </c>
      <c r="G479" s="69" t="str">
        <f>IF(Behörde!Z479&gt;0,Behörde!Z479,Behörde!G479)</f>
        <v>**</v>
      </c>
      <c r="H479" s="131"/>
      <c r="I479" s="124"/>
      <c r="J479" s="118">
        <f>'SlNr für Antrag §24a'!AM475</f>
        <v>0</v>
      </c>
      <c r="K479" s="121"/>
      <c r="L479" s="158" t="str">
        <f>'SlNr für Antrag §24a'!AV475</f>
        <v>-</v>
      </c>
      <c r="M479" s="145" t="str">
        <f>IF(OR(Behörde!W479&gt;0,Behörde!Z479&gt;0),"Begründung in Bescheid eintragen!","")</f>
        <v/>
      </c>
      <c r="N479" s="151" t="str">
        <f>'SlNr für Antrag §24a'!AP475</f>
        <v/>
      </c>
    </row>
    <row r="480" spans="1:14" ht="34.200000000000003" x14ac:dyDescent="0.25">
      <c r="A480" s="70">
        <f>'SlNr für Antrag §24a'!B476</f>
        <v>31466</v>
      </c>
      <c r="B480" s="70" t="str">
        <f>'SlNr für Antrag §24a'!C476</f>
        <v>91</v>
      </c>
      <c r="C480" s="70" t="str">
        <f>IF('SlNr für Antrag §24a'!D476&lt;&gt;"",'SlNr für Antrag §24a'!D476,"")</f>
        <v>g</v>
      </c>
      <c r="D480" s="70" t="str">
        <f>'SlNr für Antrag §24a'!H476</f>
        <v>Glas und Keramik mit produktionsspezifisch schädlichen Beimengungen</v>
      </c>
      <c r="E480" s="70" t="str">
        <f>'SlNr für Antrag §24a'!I476</f>
        <v>verfestigt, immobilisiert oder stabilisiert</v>
      </c>
      <c r="F480" s="69" t="str">
        <f>IF(Behörde!W480&gt;0,Behörde!W480,Behörde!F480)</f>
        <v>**</v>
      </c>
      <c r="G480" s="69" t="str">
        <f>IF(Behörde!Z480&gt;0,Behörde!Z480,Behörde!G480)</f>
        <v>**</v>
      </c>
      <c r="H480" s="131"/>
      <c r="I480" s="124"/>
      <c r="J480" s="118">
        <f>'SlNr für Antrag §24a'!AM476</f>
        <v>0</v>
      </c>
      <c r="K480" s="121"/>
      <c r="L480" s="158" t="str">
        <f>'SlNr für Antrag §24a'!AV476</f>
        <v>-</v>
      </c>
      <c r="M480" s="145" t="str">
        <f>IF(OR(Behörde!W480&gt;0,Behörde!Z480&gt;0),"Begründung in Bescheid eintragen!","")</f>
        <v/>
      </c>
      <c r="N480" s="151" t="str">
        <f>'SlNr für Antrag §24a'!AP476</f>
        <v/>
      </c>
    </row>
    <row r="481" spans="1:14" x14ac:dyDescent="0.25">
      <c r="A481" s="70">
        <f>'SlNr für Antrag §24a'!B477</f>
        <v>31467</v>
      </c>
      <c r="B481" s="70" t="str">
        <f>'SlNr für Antrag §24a'!C477</f>
        <v/>
      </c>
      <c r="C481" s="70" t="str">
        <f>IF('SlNr für Antrag §24a'!D477&lt;&gt;"",'SlNr für Antrag §24a'!D477,"")</f>
        <v/>
      </c>
      <c r="D481" s="70" t="str">
        <f>'SlNr für Antrag §24a'!H477</f>
        <v>Gleisschottermaterial</v>
      </c>
      <c r="E481" s="70" t="str">
        <f>'SlNr für Antrag §24a'!I477</f>
        <v xml:space="preserve"> </v>
      </c>
      <c r="F481" s="69" t="str">
        <f>IF(Behörde!W481&gt;0,Behörde!W481,Behörde!F481)</f>
        <v>--</v>
      </c>
      <c r="G481" s="69" t="str">
        <f>IF(Behörde!Z481&gt;0,Behörde!Z481,Behörde!G481)</f>
        <v>**</v>
      </c>
      <c r="H481" s="131"/>
      <c r="I481" s="124"/>
      <c r="J481" s="118">
        <f>'SlNr für Antrag §24a'!AM477</f>
        <v>0</v>
      </c>
      <c r="K481" s="121"/>
      <c r="L481" s="158" t="str">
        <f>'SlNr für Antrag §24a'!AV477</f>
        <v>-</v>
      </c>
      <c r="M481" s="145" t="str">
        <f>IF(OR(Behörde!W481&gt;0,Behörde!Z481&gt;0),"Begründung in Bescheid eintragen!","")</f>
        <v/>
      </c>
      <c r="N481" s="151" t="str">
        <f>'SlNr für Antrag §24a'!AP477</f>
        <v>X</v>
      </c>
    </row>
    <row r="482" spans="1:14" x14ac:dyDescent="0.25">
      <c r="A482" s="70">
        <f>'SlNr für Antrag §24a'!B478</f>
        <v>31467</v>
      </c>
      <c r="B482" s="70" t="str">
        <f>'SlNr für Antrag §24a'!C478</f>
        <v>77</v>
      </c>
      <c r="C482" s="70" t="str">
        <f>IF('SlNr für Antrag §24a'!D478&lt;&gt;"",'SlNr für Antrag §24a'!D478,"")</f>
        <v>g</v>
      </c>
      <c r="D482" s="70" t="str">
        <f>'SlNr für Antrag §24a'!H478</f>
        <v>Gleisschottermaterial</v>
      </c>
      <c r="E482" s="70" t="str">
        <f>'SlNr für Antrag §24a'!I478</f>
        <v>gefährlich kontaminiert</v>
      </c>
      <c r="F482" s="69" t="str">
        <f>IF(Behörde!W482&gt;0,Behörde!W482,Behörde!F482)</f>
        <v>**</v>
      </c>
      <c r="G482" s="69" t="str">
        <f>IF(Behörde!Z482&gt;0,Behörde!Z482,Behörde!G482)</f>
        <v>**</v>
      </c>
      <c r="H482" s="131"/>
      <c r="I482" s="124"/>
      <c r="J482" s="118">
        <f>'SlNr für Antrag §24a'!AM478</f>
        <v>0</v>
      </c>
      <c r="K482" s="121"/>
      <c r="L482" s="158" t="str">
        <f>'SlNr für Antrag §24a'!AV478</f>
        <v>-</v>
      </c>
      <c r="M482" s="145" t="str">
        <f>IF(OR(Behörde!W482&gt;0,Behörde!Z482&gt;0),"Begründung in Bescheid eintragen!","")</f>
        <v/>
      </c>
      <c r="N482" s="151" t="str">
        <f>'SlNr für Antrag §24a'!AP478</f>
        <v/>
      </c>
    </row>
    <row r="483" spans="1:14" ht="22.8" x14ac:dyDescent="0.25">
      <c r="A483" s="70">
        <f>'SlNr für Antrag §24a'!B479</f>
        <v>31467</v>
      </c>
      <c r="B483" s="70" t="str">
        <f>'SlNr für Antrag §24a'!C479</f>
        <v>91</v>
      </c>
      <c r="C483" s="70" t="str">
        <f>IF('SlNr für Antrag §24a'!D479&lt;&gt;"",'SlNr für Antrag §24a'!D479,"")</f>
        <v/>
      </c>
      <c r="D483" s="70" t="str">
        <f>'SlNr für Antrag §24a'!H479</f>
        <v>Gleisschottermaterial</v>
      </c>
      <c r="E483" s="70" t="str">
        <f>'SlNr für Antrag §24a'!I479</f>
        <v>verfestigt, immobilisiert oder stabilisiert</v>
      </c>
      <c r="F483" s="69" t="str">
        <f>IF(Behörde!W483&gt;0,Behörde!W483,Behörde!F483)</f>
        <v>**</v>
      </c>
      <c r="G483" s="69" t="str">
        <f>IF(Behörde!Z483&gt;0,Behörde!Z483,Behörde!G483)</f>
        <v>**</v>
      </c>
      <c r="H483" s="131"/>
      <c r="I483" s="124"/>
      <c r="J483" s="118">
        <f>'SlNr für Antrag §24a'!AM479</f>
        <v>0</v>
      </c>
      <c r="K483" s="121"/>
      <c r="L483" s="158" t="str">
        <f>'SlNr für Antrag §24a'!AV479</f>
        <v>-</v>
      </c>
      <c r="M483" s="145" t="str">
        <f>IF(OR(Behörde!W483&gt;0,Behörde!Z483&gt;0),"Begründung in Bescheid eintragen!","")</f>
        <v/>
      </c>
      <c r="N483" s="151" t="str">
        <f>'SlNr für Antrag §24a'!AP479</f>
        <v/>
      </c>
    </row>
    <row r="484" spans="1:14" x14ac:dyDescent="0.25">
      <c r="A484" s="70">
        <f>'SlNr für Antrag §24a'!B480</f>
        <v>31468</v>
      </c>
      <c r="B484" s="70" t="str">
        <f>'SlNr für Antrag §24a'!C480</f>
        <v/>
      </c>
      <c r="C484" s="70" t="str">
        <f>IF('SlNr für Antrag §24a'!D480&lt;&gt;"",'SlNr für Antrag §24a'!D480,"")</f>
        <v/>
      </c>
      <c r="D484" s="70" t="str">
        <f>'SlNr für Antrag §24a'!H480</f>
        <v>Weißglas (Verpackungsglas)</v>
      </c>
      <c r="E484" s="70" t="str">
        <f>'SlNr für Antrag §24a'!I480</f>
        <v xml:space="preserve"> </v>
      </c>
      <c r="F484" s="69" t="str">
        <f>IF(Behörde!W484&gt;0,Behörde!W484,Behörde!F484)</f>
        <v>--</v>
      </c>
      <c r="G484" s="69" t="str">
        <f>IF(Behörde!Z484&gt;0,Behörde!Z484,Behörde!G484)</f>
        <v>**</v>
      </c>
      <c r="H484" s="131"/>
      <c r="I484" s="124"/>
      <c r="J484" s="118">
        <f>'SlNr für Antrag §24a'!AM480</f>
        <v>0</v>
      </c>
      <c r="K484" s="121"/>
      <c r="L484" s="158" t="str">
        <f>'SlNr für Antrag §24a'!AV480</f>
        <v>-</v>
      </c>
      <c r="M484" s="145" t="str">
        <f>IF(OR(Behörde!W484&gt;0,Behörde!Z484&gt;0),"Begründung in Bescheid eintragen!","")</f>
        <v/>
      </c>
      <c r="N484" s="151" t="str">
        <f>'SlNr für Antrag §24a'!AP480</f>
        <v>X</v>
      </c>
    </row>
    <row r="485" spans="1:14" x14ac:dyDescent="0.25">
      <c r="A485" s="70">
        <f>'SlNr für Antrag §24a'!B481</f>
        <v>31468</v>
      </c>
      <c r="B485" s="70" t="str">
        <f>'SlNr für Antrag §24a'!C481</f>
        <v>77</v>
      </c>
      <c r="C485" s="70" t="str">
        <f>IF('SlNr für Antrag §24a'!D481&lt;&gt;"",'SlNr für Antrag §24a'!D481,"")</f>
        <v>g</v>
      </c>
      <c r="D485" s="70" t="str">
        <f>'SlNr für Antrag §24a'!H481</f>
        <v>Weißglas (Verpackungsglas)</v>
      </c>
      <c r="E485" s="70" t="str">
        <f>'SlNr für Antrag §24a'!I481</f>
        <v>gefährlich kontaminiert</v>
      </c>
      <c r="F485" s="69" t="str">
        <f>IF(Behörde!W485&gt;0,Behörde!W485,Behörde!F485)</f>
        <v>**</v>
      </c>
      <c r="G485" s="69" t="str">
        <f>IF(Behörde!Z485&gt;0,Behörde!Z485,Behörde!G485)</f>
        <v>**</v>
      </c>
      <c r="H485" s="131"/>
      <c r="I485" s="124"/>
      <c r="J485" s="118">
        <f>'SlNr für Antrag §24a'!AM481</f>
        <v>0</v>
      </c>
      <c r="K485" s="121"/>
      <c r="L485" s="158" t="str">
        <f>'SlNr für Antrag §24a'!AV481</f>
        <v>-</v>
      </c>
      <c r="M485" s="145" t="str">
        <f>IF(OR(Behörde!W485&gt;0,Behörde!Z485&gt;0),"Begründung in Bescheid eintragen!","")</f>
        <v/>
      </c>
      <c r="N485" s="151" t="str">
        <f>'SlNr für Antrag §24a'!AP481</f>
        <v/>
      </c>
    </row>
    <row r="486" spans="1:14" ht="22.8" x14ac:dyDescent="0.25">
      <c r="A486" s="70">
        <f>'SlNr für Antrag §24a'!B482</f>
        <v>31468</v>
      </c>
      <c r="B486" s="70" t="str">
        <f>'SlNr für Antrag §24a'!C482</f>
        <v>91</v>
      </c>
      <c r="C486" s="70" t="str">
        <f>IF('SlNr für Antrag §24a'!D482&lt;&gt;"",'SlNr für Antrag §24a'!D482,"")</f>
        <v/>
      </c>
      <c r="D486" s="70" t="str">
        <f>'SlNr für Antrag §24a'!H482</f>
        <v>Weißglas (Verpackungsglas)</v>
      </c>
      <c r="E486" s="70" t="str">
        <f>'SlNr für Antrag §24a'!I482</f>
        <v>verfestigt, immobilisiert oder stabilisiert</v>
      </c>
      <c r="F486" s="69" t="str">
        <f>IF(Behörde!W486&gt;0,Behörde!W486,Behörde!F486)</f>
        <v>**</v>
      </c>
      <c r="G486" s="69" t="str">
        <f>IF(Behörde!Z486&gt;0,Behörde!Z486,Behörde!G486)</f>
        <v>**</v>
      </c>
      <c r="H486" s="131"/>
      <c r="I486" s="124"/>
      <c r="J486" s="118">
        <f>'SlNr für Antrag §24a'!AM482</f>
        <v>0</v>
      </c>
      <c r="K486" s="121"/>
      <c r="L486" s="158" t="str">
        <f>'SlNr für Antrag §24a'!AV482</f>
        <v>-</v>
      </c>
      <c r="M486" s="145" t="str">
        <f>IF(OR(Behörde!W486&gt;0,Behörde!Z486&gt;0),"Begründung in Bescheid eintragen!","")</f>
        <v/>
      </c>
      <c r="N486" s="151" t="str">
        <f>'SlNr für Antrag §24a'!AP482</f>
        <v/>
      </c>
    </row>
    <row r="487" spans="1:14" x14ac:dyDescent="0.25">
      <c r="A487" s="70">
        <f>'SlNr für Antrag §24a'!B483</f>
        <v>31469</v>
      </c>
      <c r="B487" s="70" t="str">
        <f>'SlNr für Antrag §24a'!C483</f>
        <v/>
      </c>
      <c r="C487" s="70" t="str">
        <f>IF('SlNr für Antrag §24a'!D483&lt;&gt;"",'SlNr für Antrag §24a'!D483,"")</f>
        <v/>
      </c>
      <c r="D487" s="70" t="str">
        <f>'SlNr für Antrag §24a'!H483</f>
        <v>Buntglas (Verpackungsglas)</v>
      </c>
      <c r="E487" s="70" t="str">
        <f>'SlNr für Antrag §24a'!I483</f>
        <v xml:space="preserve"> </v>
      </c>
      <c r="F487" s="69" t="str">
        <f>IF(Behörde!W487&gt;0,Behörde!W487,Behörde!F487)</f>
        <v>--</v>
      </c>
      <c r="G487" s="69" t="str">
        <f>IF(Behörde!Z487&gt;0,Behörde!Z487,Behörde!G487)</f>
        <v>**</v>
      </c>
      <c r="H487" s="131"/>
      <c r="I487" s="124"/>
      <c r="J487" s="118">
        <f>'SlNr für Antrag §24a'!AM483</f>
        <v>0</v>
      </c>
      <c r="K487" s="121"/>
      <c r="L487" s="158" t="str">
        <f>'SlNr für Antrag §24a'!AV483</f>
        <v>-</v>
      </c>
      <c r="M487" s="145" t="str">
        <f>IF(OR(Behörde!W487&gt;0,Behörde!Z487&gt;0),"Begründung in Bescheid eintragen!","")</f>
        <v/>
      </c>
      <c r="N487" s="151" t="str">
        <f>'SlNr für Antrag §24a'!AP483</f>
        <v>X</v>
      </c>
    </row>
    <row r="488" spans="1:14" x14ac:dyDescent="0.25">
      <c r="A488" s="70">
        <f>'SlNr für Antrag §24a'!B484</f>
        <v>31469</v>
      </c>
      <c r="B488" s="70" t="str">
        <f>'SlNr für Antrag §24a'!C484</f>
        <v>77</v>
      </c>
      <c r="C488" s="70" t="str">
        <f>IF('SlNr für Antrag §24a'!D484&lt;&gt;"",'SlNr für Antrag §24a'!D484,"")</f>
        <v>g</v>
      </c>
      <c r="D488" s="70" t="str">
        <f>'SlNr für Antrag §24a'!H484</f>
        <v>Buntglas (Verpackungsglas)</v>
      </c>
      <c r="E488" s="70" t="str">
        <f>'SlNr für Antrag §24a'!I484</f>
        <v>gefährlich kontaminiert</v>
      </c>
      <c r="F488" s="69" t="str">
        <f>IF(Behörde!W488&gt;0,Behörde!W488,Behörde!F488)</f>
        <v>**</v>
      </c>
      <c r="G488" s="69" t="str">
        <f>IF(Behörde!Z488&gt;0,Behörde!Z488,Behörde!G488)</f>
        <v>**</v>
      </c>
      <c r="H488" s="131"/>
      <c r="I488" s="124"/>
      <c r="J488" s="118">
        <f>'SlNr für Antrag §24a'!AM484</f>
        <v>0</v>
      </c>
      <c r="K488" s="121"/>
      <c r="L488" s="158" t="str">
        <f>'SlNr für Antrag §24a'!AV484</f>
        <v>-</v>
      </c>
      <c r="M488" s="145" t="str">
        <f>IF(OR(Behörde!W488&gt;0,Behörde!Z488&gt;0),"Begründung in Bescheid eintragen!","")</f>
        <v/>
      </c>
      <c r="N488" s="151" t="str">
        <f>'SlNr für Antrag §24a'!AP484</f>
        <v/>
      </c>
    </row>
    <row r="489" spans="1:14" ht="22.8" x14ac:dyDescent="0.25">
      <c r="A489" s="70">
        <f>'SlNr für Antrag §24a'!B485</f>
        <v>31469</v>
      </c>
      <c r="B489" s="70" t="str">
        <f>'SlNr für Antrag §24a'!C485</f>
        <v>91</v>
      </c>
      <c r="C489" s="70" t="str">
        <f>IF('SlNr für Antrag §24a'!D485&lt;&gt;"",'SlNr für Antrag §24a'!D485,"")</f>
        <v/>
      </c>
      <c r="D489" s="70" t="str">
        <f>'SlNr für Antrag §24a'!H485</f>
        <v>Buntglas (Verpackungsglas)</v>
      </c>
      <c r="E489" s="70" t="str">
        <f>'SlNr für Antrag §24a'!I485</f>
        <v>verfestigt, immobilisiert oder stabilisiert</v>
      </c>
      <c r="F489" s="69" t="str">
        <f>IF(Behörde!W489&gt;0,Behörde!W489,Behörde!F489)</f>
        <v>**</v>
      </c>
      <c r="G489" s="69" t="str">
        <f>IF(Behörde!Z489&gt;0,Behörde!Z489,Behörde!G489)</f>
        <v>**</v>
      </c>
      <c r="H489" s="131"/>
      <c r="I489" s="124"/>
      <c r="J489" s="118">
        <f>'SlNr für Antrag §24a'!AM485</f>
        <v>0</v>
      </c>
      <c r="K489" s="121"/>
      <c r="L489" s="158" t="str">
        <f>'SlNr für Antrag §24a'!AV485</f>
        <v>-</v>
      </c>
      <c r="M489" s="145" t="str">
        <f>IF(OR(Behörde!W489&gt;0,Behörde!Z489&gt;0),"Begründung in Bescheid eintragen!","")</f>
        <v/>
      </c>
      <c r="N489" s="151" t="str">
        <f>'SlNr für Antrag §24a'!AP485</f>
        <v/>
      </c>
    </row>
    <row r="490" spans="1:14" ht="22.8" x14ac:dyDescent="0.25">
      <c r="A490" s="70">
        <f>'SlNr für Antrag §24a'!B486</f>
        <v>31472</v>
      </c>
      <c r="B490" s="70" t="str">
        <f>'SlNr für Antrag §24a'!C486</f>
        <v/>
      </c>
      <c r="C490" s="70" t="str">
        <f>IF('SlNr für Antrag §24a'!D486&lt;&gt;"",'SlNr für Antrag §24a'!D486,"")</f>
        <v/>
      </c>
      <c r="D490" s="70" t="str">
        <f>'SlNr für Antrag §24a'!H486</f>
        <v>kulturfähige Erde, Typ E2, Klasse A1</v>
      </c>
      <c r="E490" s="70" t="str">
        <f>'SlNr für Antrag §24a'!I486</f>
        <v xml:space="preserve"> </v>
      </c>
      <c r="F490" s="69" t="str">
        <f>IF(Behörde!W490&gt;0,Behörde!W490,Behörde!F490)</f>
        <v>--</v>
      </c>
      <c r="G490" s="69" t="str">
        <f>IF(Behörde!Z490&gt;0,Behörde!Z490,Behörde!G490)</f>
        <v>**</v>
      </c>
      <c r="H490" s="131"/>
      <c r="I490" s="124"/>
      <c r="J490" s="118">
        <f>'SlNr für Antrag §24a'!AM486</f>
        <v>0</v>
      </c>
      <c r="K490" s="121"/>
      <c r="L490" s="158" t="str">
        <f>'SlNr für Antrag §24a'!AV486</f>
        <v>-</v>
      </c>
      <c r="M490" s="145" t="str">
        <f>IF(OR(Behörde!W490&gt;0,Behörde!Z490&gt;0),"Begründung in Bescheid eintragen!","")</f>
        <v/>
      </c>
      <c r="N490" s="151" t="str">
        <f>'SlNr für Antrag §24a'!AP486</f>
        <v>X</v>
      </c>
    </row>
    <row r="491" spans="1:14" ht="22.8" x14ac:dyDescent="0.25">
      <c r="A491" s="70">
        <f>'SlNr für Antrag §24a'!B487</f>
        <v>31473</v>
      </c>
      <c r="B491" s="70" t="str">
        <f>'SlNr für Antrag §24a'!C487</f>
        <v/>
      </c>
      <c r="C491" s="70" t="str">
        <f>IF('SlNr für Antrag §24a'!D487&lt;&gt;"",'SlNr für Antrag §24a'!D487,"")</f>
        <v/>
      </c>
      <c r="D491" s="70" t="str">
        <f>'SlNr für Antrag §24a'!H487</f>
        <v>kulturfähige Erde, Typ E2, Klasse A2</v>
      </c>
      <c r="E491" s="70" t="str">
        <f>'SlNr für Antrag §24a'!I487</f>
        <v xml:space="preserve"> </v>
      </c>
      <c r="F491" s="69" t="str">
        <f>IF(Behörde!W491&gt;0,Behörde!W491,Behörde!F491)</f>
        <v>--</v>
      </c>
      <c r="G491" s="69" t="str">
        <f>IF(Behörde!Z491&gt;0,Behörde!Z491,Behörde!G491)</f>
        <v>**</v>
      </c>
      <c r="H491" s="131"/>
      <c r="I491" s="124"/>
      <c r="J491" s="118">
        <f>'SlNr für Antrag §24a'!AM487</f>
        <v>0</v>
      </c>
      <c r="K491" s="121"/>
      <c r="L491" s="158" t="str">
        <f>'SlNr für Antrag §24a'!AV487</f>
        <v>-</v>
      </c>
      <c r="M491" s="145" t="str">
        <f>IF(OR(Behörde!W491&gt;0,Behörde!Z491&gt;0),"Begründung in Bescheid eintragen!","")</f>
        <v/>
      </c>
      <c r="N491" s="151" t="str">
        <f>'SlNr für Antrag §24a'!AP487</f>
        <v>X</v>
      </c>
    </row>
    <row r="492" spans="1:14" ht="22.8" x14ac:dyDescent="0.25">
      <c r="A492" s="70">
        <f>'SlNr für Antrag §24a'!B488</f>
        <v>31474</v>
      </c>
      <c r="B492" s="70" t="str">
        <f>'SlNr für Antrag §24a'!C488</f>
        <v/>
      </c>
      <c r="C492" s="70" t="str">
        <f>IF('SlNr für Antrag §24a'!D488&lt;&gt;"",'SlNr für Antrag §24a'!D488,"")</f>
        <v/>
      </c>
      <c r="D492" s="70" t="str">
        <f>'SlNr für Antrag §24a'!H488</f>
        <v>kulturfähige Erde, Typ E3, Klasse A1</v>
      </c>
      <c r="E492" s="70" t="str">
        <f>'SlNr für Antrag §24a'!I488</f>
        <v xml:space="preserve"> </v>
      </c>
      <c r="F492" s="69" t="str">
        <f>IF(Behörde!W492&gt;0,Behörde!W492,Behörde!F492)</f>
        <v>--</v>
      </c>
      <c r="G492" s="69" t="str">
        <f>IF(Behörde!Z492&gt;0,Behörde!Z492,Behörde!G492)</f>
        <v>**</v>
      </c>
      <c r="H492" s="131"/>
      <c r="I492" s="124"/>
      <c r="J492" s="118">
        <f>'SlNr für Antrag §24a'!AM488</f>
        <v>0</v>
      </c>
      <c r="K492" s="121"/>
      <c r="L492" s="158" t="str">
        <f>'SlNr für Antrag §24a'!AV488</f>
        <v>-</v>
      </c>
      <c r="M492" s="145" t="str">
        <f>IF(OR(Behörde!W492&gt;0,Behörde!Z492&gt;0),"Begründung in Bescheid eintragen!","")</f>
        <v/>
      </c>
      <c r="N492" s="151" t="str">
        <f>'SlNr für Antrag §24a'!AP488</f>
        <v>X</v>
      </c>
    </row>
    <row r="493" spans="1:14" ht="22.8" x14ac:dyDescent="0.25">
      <c r="A493" s="70">
        <f>'SlNr für Antrag §24a'!B489</f>
        <v>31475</v>
      </c>
      <c r="B493" s="70" t="str">
        <f>'SlNr für Antrag §24a'!C489</f>
        <v/>
      </c>
      <c r="C493" s="70" t="str">
        <f>IF('SlNr für Antrag §24a'!D489&lt;&gt;"",'SlNr für Antrag §24a'!D489,"")</f>
        <v/>
      </c>
      <c r="D493" s="70" t="str">
        <f>'SlNr für Antrag §24a'!H489</f>
        <v>kulturfähige Erde, Typ E3, Klasse A2</v>
      </c>
      <c r="E493" s="70" t="str">
        <f>'SlNr für Antrag §24a'!I489</f>
        <v xml:space="preserve"> </v>
      </c>
      <c r="F493" s="69" t="str">
        <f>IF(Behörde!W493&gt;0,Behörde!W493,Behörde!F493)</f>
        <v>--</v>
      </c>
      <c r="G493" s="69" t="str">
        <f>IF(Behörde!Z493&gt;0,Behörde!Z493,Behörde!G493)</f>
        <v>**</v>
      </c>
      <c r="H493" s="131"/>
      <c r="I493" s="124"/>
      <c r="J493" s="118">
        <f>'SlNr für Antrag §24a'!AM489</f>
        <v>0</v>
      </c>
      <c r="K493" s="121"/>
      <c r="L493" s="158" t="str">
        <f>'SlNr für Antrag §24a'!AV489</f>
        <v>-</v>
      </c>
      <c r="M493" s="145" t="str">
        <f>IF(OR(Behörde!W493&gt;0,Behörde!Z493&gt;0),"Begründung in Bescheid eintragen!","")</f>
        <v/>
      </c>
      <c r="N493" s="151" t="str">
        <f>'SlNr für Antrag §24a'!AP489</f>
        <v>X</v>
      </c>
    </row>
    <row r="494" spans="1:14" ht="22.8" x14ac:dyDescent="0.25">
      <c r="A494" s="70">
        <f>'SlNr für Antrag §24a'!B490</f>
        <v>31482</v>
      </c>
      <c r="B494" s="70" t="str">
        <f>'SlNr für Antrag §24a'!C490</f>
        <v/>
      </c>
      <c r="C494" s="70" t="str">
        <f>IF('SlNr für Antrag §24a'!D490&lt;&gt;"",'SlNr für Antrag §24a'!D490,"")</f>
        <v>g</v>
      </c>
      <c r="D494" s="70" t="str">
        <f>'SlNr für Antrag §24a'!H490</f>
        <v>Bodenbestandteile aus der biologischen Behandlung</v>
      </c>
      <c r="E494" s="70" t="str">
        <f>'SlNr für Antrag §24a'!I490</f>
        <v xml:space="preserve"> </v>
      </c>
      <c r="F494" s="69" t="str">
        <f>IF(Behörde!W494&gt;0,Behörde!W494,Behörde!F494)</f>
        <v>**</v>
      </c>
      <c r="G494" s="69" t="str">
        <f>IF(Behörde!Z494&gt;0,Behörde!Z494,Behörde!G494)</f>
        <v>**</v>
      </c>
      <c r="H494" s="131"/>
      <c r="I494" s="124"/>
      <c r="J494" s="118">
        <f>'SlNr für Antrag §24a'!AM490</f>
        <v>0</v>
      </c>
      <c r="K494" s="121"/>
      <c r="L494" s="158" t="str">
        <f>'SlNr für Antrag §24a'!AV490</f>
        <v>-</v>
      </c>
      <c r="M494" s="145" t="str">
        <f>IF(OR(Behörde!W494&gt;0,Behörde!Z494&gt;0),"Begründung in Bescheid eintragen!","")</f>
        <v/>
      </c>
      <c r="N494" s="151" t="str">
        <f>'SlNr für Antrag §24a'!AP490</f>
        <v/>
      </c>
    </row>
    <row r="495" spans="1:14" ht="22.8" x14ac:dyDescent="0.25">
      <c r="A495" s="70">
        <f>'SlNr für Antrag §24a'!B491</f>
        <v>31482</v>
      </c>
      <c r="B495" s="70" t="str">
        <f>'SlNr für Antrag §24a'!C491</f>
        <v>88</v>
      </c>
      <c r="C495" s="70" t="str">
        <f>IF('SlNr für Antrag §24a'!D491&lt;&gt;"",'SlNr für Antrag §24a'!D491,"")</f>
        <v/>
      </c>
      <c r="D495" s="70" t="str">
        <f>'SlNr für Antrag §24a'!H491</f>
        <v>Bodenbestandteile aus der biologischen Behandlung</v>
      </c>
      <c r="E495" s="70" t="str">
        <f>'SlNr für Antrag §24a'!I491</f>
        <v>ausgestuft</v>
      </c>
      <c r="F495" s="69" t="str">
        <f>IF(Behörde!W495&gt;0,Behörde!W495,Behörde!F495)</f>
        <v>**</v>
      </c>
      <c r="G495" s="69" t="str">
        <f>IF(Behörde!Z495&gt;0,Behörde!Z495,Behörde!G495)</f>
        <v>**</v>
      </c>
      <c r="H495" s="131"/>
      <c r="I495" s="124"/>
      <c r="J495" s="118">
        <f>'SlNr für Antrag §24a'!AM491</f>
        <v>0</v>
      </c>
      <c r="K495" s="121"/>
      <c r="L495" s="158" t="str">
        <f>'SlNr für Antrag §24a'!AV491</f>
        <v>-</v>
      </c>
      <c r="M495" s="145" t="str">
        <f>IF(OR(Behörde!W495&gt;0,Behörde!Z495&gt;0),"Begründung in Bescheid eintragen!","")</f>
        <v/>
      </c>
      <c r="N495" s="151" t="str">
        <f>'SlNr für Antrag §24a'!AP491</f>
        <v/>
      </c>
    </row>
    <row r="496" spans="1:14" ht="22.8" x14ac:dyDescent="0.25">
      <c r="A496" s="70">
        <f>'SlNr für Antrag §24a'!B492</f>
        <v>31482</v>
      </c>
      <c r="B496" s="70" t="str">
        <f>'SlNr für Antrag §24a'!C492</f>
        <v>91</v>
      </c>
      <c r="C496" s="70" t="str">
        <f>IF('SlNr für Antrag §24a'!D492&lt;&gt;"",'SlNr für Antrag §24a'!D492,"")</f>
        <v>g</v>
      </c>
      <c r="D496" s="70" t="str">
        <f>'SlNr für Antrag §24a'!H492</f>
        <v>Bodenbestandteile aus der biologischen Behandlung</v>
      </c>
      <c r="E496" s="70" t="str">
        <f>'SlNr für Antrag §24a'!I492</f>
        <v>verfestigt, immobilisiert oder stabilisiert</v>
      </c>
      <c r="F496" s="69" t="str">
        <f>IF(Behörde!W496&gt;0,Behörde!W496,Behörde!F496)</f>
        <v>**</v>
      </c>
      <c r="G496" s="69" t="str">
        <f>IF(Behörde!Z496&gt;0,Behörde!Z496,Behörde!G496)</f>
        <v>**</v>
      </c>
      <c r="H496" s="131"/>
      <c r="I496" s="124"/>
      <c r="J496" s="118">
        <f>'SlNr für Antrag §24a'!AM492</f>
        <v>0</v>
      </c>
      <c r="K496" s="121"/>
      <c r="L496" s="158" t="str">
        <f>'SlNr für Antrag §24a'!AV492</f>
        <v>-</v>
      </c>
      <c r="M496" s="145" t="str">
        <f>IF(OR(Behörde!W496&gt;0,Behörde!Z496&gt;0),"Begründung in Bescheid eintragen!","")</f>
        <v/>
      </c>
      <c r="N496" s="151" t="str">
        <f>'SlNr für Antrag §24a'!AP492</f>
        <v/>
      </c>
    </row>
    <row r="497" spans="1:14" ht="22.8" x14ac:dyDescent="0.25">
      <c r="A497" s="70">
        <f>'SlNr für Antrag §24a'!B493</f>
        <v>31483</v>
      </c>
      <c r="B497" s="70" t="str">
        <f>'SlNr für Antrag §24a'!C493</f>
        <v/>
      </c>
      <c r="C497" s="70" t="str">
        <f>IF('SlNr für Antrag §24a'!D493&lt;&gt;"",'SlNr für Antrag §24a'!D493,"")</f>
        <v/>
      </c>
      <c r="D497" s="70" t="str">
        <f>'SlNr für Antrag §24a'!H493</f>
        <v>Bodenbestandteile aus der thermischen Behandlung</v>
      </c>
      <c r="E497" s="70" t="str">
        <f>'SlNr für Antrag §24a'!I493</f>
        <v xml:space="preserve"> </v>
      </c>
      <c r="F497" s="69" t="str">
        <f>IF(Behörde!W497&gt;0,Behörde!W497,Behörde!F497)</f>
        <v>--</v>
      </c>
      <c r="G497" s="69" t="str">
        <f>IF(Behörde!Z497&gt;0,Behörde!Z497,Behörde!G497)</f>
        <v>**</v>
      </c>
      <c r="H497" s="131"/>
      <c r="I497" s="124"/>
      <c r="J497" s="118">
        <f>'SlNr für Antrag §24a'!AM493</f>
        <v>0</v>
      </c>
      <c r="K497" s="121"/>
      <c r="L497" s="158" t="str">
        <f>'SlNr für Antrag §24a'!AV493</f>
        <v>-</v>
      </c>
      <c r="M497" s="145" t="str">
        <f>IF(OR(Behörde!W497&gt;0,Behörde!Z497&gt;0),"Begründung in Bescheid eintragen!","")</f>
        <v/>
      </c>
      <c r="N497" s="151" t="str">
        <f>'SlNr für Antrag §24a'!AP493</f>
        <v>X</v>
      </c>
    </row>
    <row r="498" spans="1:14" ht="22.8" x14ac:dyDescent="0.25">
      <c r="A498" s="70">
        <f>'SlNr für Antrag §24a'!B494</f>
        <v>31483</v>
      </c>
      <c r="B498" s="70" t="str">
        <f>'SlNr für Antrag §24a'!C494</f>
        <v>91</v>
      </c>
      <c r="C498" s="70" t="str">
        <f>IF('SlNr für Antrag §24a'!D494&lt;&gt;"",'SlNr für Antrag §24a'!D494,"")</f>
        <v/>
      </c>
      <c r="D498" s="70" t="str">
        <f>'SlNr für Antrag §24a'!H494</f>
        <v>Bodenbestandteile aus der thermischen Behandlung</v>
      </c>
      <c r="E498" s="70" t="str">
        <f>'SlNr für Antrag §24a'!I494</f>
        <v>verfestigt, immobilisiert oder stabilisiert</v>
      </c>
      <c r="F498" s="69" t="str">
        <f>IF(Behörde!W498&gt;0,Behörde!W498,Behörde!F498)</f>
        <v>**</v>
      </c>
      <c r="G498" s="69" t="str">
        <f>IF(Behörde!Z498&gt;0,Behörde!Z498,Behörde!G498)</f>
        <v>**</v>
      </c>
      <c r="H498" s="131"/>
      <c r="I498" s="124"/>
      <c r="J498" s="118">
        <f>'SlNr für Antrag §24a'!AM494</f>
        <v>0</v>
      </c>
      <c r="K498" s="121"/>
      <c r="L498" s="158" t="str">
        <f>'SlNr für Antrag §24a'!AV494</f>
        <v>-</v>
      </c>
      <c r="M498" s="145" t="str">
        <f>IF(OR(Behörde!W498&gt;0,Behörde!Z498&gt;0),"Begründung in Bescheid eintragen!","")</f>
        <v/>
      </c>
      <c r="N498" s="151" t="str">
        <f>'SlNr für Antrag §24a'!AP494</f>
        <v/>
      </c>
    </row>
    <row r="499" spans="1:14" ht="34.200000000000003" x14ac:dyDescent="0.25">
      <c r="A499" s="70">
        <f>'SlNr für Antrag §24a'!B495</f>
        <v>31484</v>
      </c>
      <c r="B499" s="70" t="str">
        <f>'SlNr für Antrag §24a'!C495</f>
        <v/>
      </c>
      <c r="C499" s="70" t="str">
        <f>IF('SlNr für Antrag §24a'!D495&lt;&gt;"",'SlNr für Antrag §24a'!D495,"")</f>
        <v>g</v>
      </c>
      <c r="D499" s="70" t="str">
        <f>'SlNr für Antrag §24a'!H495</f>
        <v>Bodenbestandteile aus der chemisch/physikalischen oder mechanischen Behandlung</v>
      </c>
      <c r="E499" s="70" t="str">
        <f>'SlNr für Antrag §24a'!I495</f>
        <v xml:space="preserve"> </v>
      </c>
      <c r="F499" s="69" t="str">
        <f>IF(Behörde!W499&gt;0,Behörde!W499,Behörde!F499)</f>
        <v>**</v>
      </c>
      <c r="G499" s="69" t="str">
        <f>IF(Behörde!Z499&gt;0,Behörde!Z499,Behörde!G499)</f>
        <v>**</v>
      </c>
      <c r="H499" s="131"/>
      <c r="I499" s="124"/>
      <c r="J499" s="118">
        <f>'SlNr für Antrag §24a'!AM495</f>
        <v>0</v>
      </c>
      <c r="K499" s="121"/>
      <c r="L499" s="158" t="str">
        <f>'SlNr für Antrag §24a'!AV495</f>
        <v>-</v>
      </c>
      <c r="M499" s="145" t="str">
        <f>IF(OR(Behörde!W499&gt;0,Behörde!Z499&gt;0),"Begründung in Bescheid eintragen!","")</f>
        <v/>
      </c>
      <c r="N499" s="151" t="str">
        <f>'SlNr für Antrag §24a'!AP495</f>
        <v/>
      </c>
    </row>
    <row r="500" spans="1:14" ht="34.200000000000003" x14ac:dyDescent="0.25">
      <c r="A500" s="70">
        <f>'SlNr für Antrag §24a'!B496</f>
        <v>31484</v>
      </c>
      <c r="B500" s="70" t="str">
        <f>'SlNr für Antrag §24a'!C496</f>
        <v>88</v>
      </c>
      <c r="C500" s="70" t="str">
        <f>IF('SlNr für Antrag §24a'!D496&lt;&gt;"",'SlNr für Antrag §24a'!D496,"")</f>
        <v/>
      </c>
      <c r="D500" s="70" t="str">
        <f>'SlNr für Antrag §24a'!H496</f>
        <v>Bodenbestandteile aus der chemisch/physikalischen oder mechanischen Behandlung</v>
      </c>
      <c r="E500" s="70" t="str">
        <f>'SlNr für Antrag §24a'!I496</f>
        <v>ausgestuft</v>
      </c>
      <c r="F500" s="69" t="str">
        <f>IF(Behörde!W500&gt;0,Behörde!W500,Behörde!F500)</f>
        <v>**</v>
      </c>
      <c r="G500" s="69" t="str">
        <f>IF(Behörde!Z500&gt;0,Behörde!Z500,Behörde!G500)</f>
        <v>**</v>
      </c>
      <c r="H500" s="131"/>
      <c r="I500" s="124"/>
      <c r="J500" s="118">
        <f>'SlNr für Antrag §24a'!AM496</f>
        <v>0</v>
      </c>
      <c r="K500" s="121"/>
      <c r="L500" s="158" t="str">
        <f>'SlNr für Antrag §24a'!AV496</f>
        <v>-</v>
      </c>
      <c r="M500" s="145" t="str">
        <f>IF(OR(Behörde!W500&gt;0,Behörde!Z500&gt;0),"Begründung in Bescheid eintragen!","")</f>
        <v/>
      </c>
      <c r="N500" s="151" t="str">
        <f>'SlNr für Antrag §24a'!AP496</f>
        <v/>
      </c>
    </row>
    <row r="501" spans="1:14" ht="34.200000000000003" x14ac:dyDescent="0.25">
      <c r="A501" s="70">
        <f>'SlNr für Antrag §24a'!B497</f>
        <v>31484</v>
      </c>
      <c r="B501" s="70" t="str">
        <f>'SlNr für Antrag §24a'!C497</f>
        <v>91</v>
      </c>
      <c r="C501" s="70" t="str">
        <f>IF('SlNr für Antrag §24a'!D497&lt;&gt;"",'SlNr für Antrag §24a'!D497,"")</f>
        <v>g</v>
      </c>
      <c r="D501" s="70" t="str">
        <f>'SlNr für Antrag §24a'!H497</f>
        <v>Bodenbestandteile aus der chemisch/physikalischen oder mechanischen Behandlung</v>
      </c>
      <c r="E501" s="70" t="str">
        <f>'SlNr für Antrag §24a'!I497</f>
        <v>verfestigt, immobilisiert oder stabilisiert</v>
      </c>
      <c r="F501" s="69" t="str">
        <f>IF(Behörde!W501&gt;0,Behörde!W501,Behörde!F501)</f>
        <v>**</v>
      </c>
      <c r="G501" s="69" t="str">
        <f>IF(Behörde!Z501&gt;0,Behörde!Z501,Behörde!G501)</f>
        <v>**</v>
      </c>
      <c r="H501" s="131"/>
      <c r="I501" s="124"/>
      <c r="J501" s="118">
        <f>'SlNr für Antrag §24a'!AM497</f>
        <v>0</v>
      </c>
      <c r="K501" s="121"/>
      <c r="L501" s="158" t="str">
        <f>'SlNr für Antrag §24a'!AV497</f>
        <v>-</v>
      </c>
      <c r="M501" s="145" t="str">
        <f>IF(OR(Behörde!W501&gt;0,Behörde!Z501&gt;0),"Begründung in Bescheid eintragen!","")</f>
        <v/>
      </c>
      <c r="N501" s="151" t="str">
        <f>'SlNr für Antrag §24a'!AP497</f>
        <v/>
      </c>
    </row>
    <row r="502" spans="1:14" x14ac:dyDescent="0.25">
      <c r="A502" s="70">
        <f>'SlNr für Antrag §24a'!B498</f>
        <v>31485</v>
      </c>
      <c r="B502" s="70" t="str">
        <f>'SlNr für Antrag §24a'!C498</f>
        <v/>
      </c>
      <c r="C502" s="70" t="str">
        <f>IF('SlNr für Antrag §24a'!D498&lt;&gt;"",'SlNr für Antrag §24a'!D498,"")</f>
        <v/>
      </c>
      <c r="D502" s="70" t="str">
        <f>'SlNr für Antrag §24a'!H498</f>
        <v>Garten- und Blumenerden</v>
      </c>
      <c r="E502" s="70" t="str">
        <f>'SlNr für Antrag §24a'!I498</f>
        <v xml:space="preserve"> </v>
      </c>
      <c r="F502" s="69" t="str">
        <f>IF(Behörde!W502&gt;0,Behörde!W502,Behörde!F502)</f>
        <v>--</v>
      </c>
      <c r="G502" s="69" t="str">
        <f>IF(Behörde!Z502&gt;0,Behörde!Z502,Behörde!G502)</f>
        <v>**</v>
      </c>
      <c r="H502" s="131"/>
      <c r="I502" s="124"/>
      <c r="J502" s="118">
        <f>'SlNr für Antrag §24a'!AM498</f>
        <v>0</v>
      </c>
      <c r="K502" s="121"/>
      <c r="L502" s="158" t="str">
        <f>'SlNr für Antrag §24a'!AV498</f>
        <v>-</v>
      </c>
      <c r="M502" s="145" t="str">
        <f>IF(OR(Behörde!W502&gt;0,Behörde!Z502&gt;0),"Begründung in Bescheid eintragen!","")</f>
        <v/>
      </c>
      <c r="N502" s="151" t="str">
        <f>'SlNr für Antrag §24a'!AP498</f>
        <v>X</v>
      </c>
    </row>
    <row r="503" spans="1:14" ht="34.200000000000003" x14ac:dyDescent="0.25">
      <c r="A503" s="70">
        <f>'SlNr für Antrag §24a'!B499</f>
        <v>31486</v>
      </c>
      <c r="B503" s="70" t="str">
        <f>'SlNr für Antrag §24a'!C499</f>
        <v/>
      </c>
      <c r="C503" s="70" t="str">
        <f>IF('SlNr für Antrag §24a'!D499&lt;&gt;"",'SlNr für Antrag §24a'!D499,"")</f>
        <v>g</v>
      </c>
      <c r="D503" s="70" t="str">
        <f>'SlNr für Antrag §24a'!H499</f>
        <v>Gießformen und -sande vor dem Gießen, mit gefahrenrelevanten Eigenschaften</v>
      </c>
      <c r="E503" s="70" t="str">
        <f>'SlNr für Antrag §24a'!I499</f>
        <v xml:space="preserve"> </v>
      </c>
      <c r="F503" s="69" t="str">
        <f>IF(Behörde!W503&gt;0,Behörde!W503,Behörde!F503)</f>
        <v>**</v>
      </c>
      <c r="G503" s="69" t="str">
        <f>IF(Behörde!Z503&gt;0,Behörde!Z503,Behörde!G503)</f>
        <v>**</v>
      </c>
      <c r="H503" s="131"/>
      <c r="I503" s="124"/>
      <c r="J503" s="118">
        <f>'SlNr für Antrag §24a'!AM499</f>
        <v>0</v>
      </c>
      <c r="K503" s="121"/>
      <c r="L503" s="158" t="str">
        <f>'SlNr für Antrag §24a'!AV499</f>
        <v>-</v>
      </c>
      <c r="M503" s="145" t="str">
        <f>IF(OR(Behörde!W503&gt;0,Behörde!Z503&gt;0),"Begründung in Bescheid eintragen!","")</f>
        <v/>
      </c>
      <c r="N503" s="151" t="str">
        <f>'SlNr für Antrag §24a'!AP499</f>
        <v/>
      </c>
    </row>
    <row r="504" spans="1:14" ht="34.200000000000003" x14ac:dyDescent="0.25">
      <c r="A504" s="70">
        <f>'SlNr für Antrag §24a'!B500</f>
        <v>31486</v>
      </c>
      <c r="B504" s="70" t="str">
        <f>'SlNr für Antrag §24a'!C500</f>
        <v>91</v>
      </c>
      <c r="C504" s="70" t="str">
        <f>IF('SlNr für Antrag §24a'!D500&lt;&gt;"",'SlNr für Antrag §24a'!D500,"")</f>
        <v>g</v>
      </c>
      <c r="D504" s="70" t="str">
        <f>'SlNr für Antrag §24a'!H500</f>
        <v>Gießformen und -sande vor dem Gießen, mit gefahrenrelevanten Eigenschaften</v>
      </c>
      <c r="E504" s="70" t="str">
        <f>'SlNr für Antrag §24a'!I500</f>
        <v>verfestigt, immobilisiert oder stabilisiert</v>
      </c>
      <c r="F504" s="69" t="str">
        <f>IF(Behörde!W504&gt;0,Behörde!W504,Behörde!F504)</f>
        <v>**</v>
      </c>
      <c r="G504" s="69" t="str">
        <f>IF(Behörde!Z504&gt;0,Behörde!Z504,Behörde!G504)</f>
        <v>**</v>
      </c>
      <c r="H504" s="131"/>
      <c r="I504" s="124"/>
      <c r="J504" s="118">
        <f>'SlNr für Antrag §24a'!AM500</f>
        <v>0</v>
      </c>
      <c r="K504" s="121"/>
      <c r="L504" s="158" t="str">
        <f>'SlNr für Antrag §24a'!AV500</f>
        <v>-</v>
      </c>
      <c r="M504" s="145" t="str">
        <f>IF(OR(Behörde!W504&gt;0,Behörde!Z504&gt;0),"Begründung in Bescheid eintragen!","")</f>
        <v/>
      </c>
      <c r="N504" s="151" t="str">
        <f>'SlNr für Antrag §24a'!AP500</f>
        <v/>
      </c>
    </row>
    <row r="505" spans="1:14" ht="34.200000000000003" x14ac:dyDescent="0.25">
      <c r="A505" s="70">
        <f>'SlNr für Antrag §24a'!B501</f>
        <v>31487</v>
      </c>
      <c r="B505" s="70" t="str">
        <f>'SlNr für Antrag §24a'!C501</f>
        <v/>
      </c>
      <c r="C505" s="70" t="str">
        <f>IF('SlNr für Antrag §24a'!D501&lt;&gt;"",'SlNr für Antrag §24a'!D501,"")</f>
        <v>g</v>
      </c>
      <c r="D505" s="70" t="str">
        <f>'SlNr für Antrag §24a'!H501</f>
        <v>Gießformen und -sande nach dem Gießen, mit gefahrenrelevanten Eigenschaften</v>
      </c>
      <c r="E505" s="70" t="str">
        <f>'SlNr für Antrag §24a'!I501</f>
        <v xml:space="preserve"> </v>
      </c>
      <c r="F505" s="69" t="str">
        <f>IF(Behörde!W505&gt;0,Behörde!W505,Behörde!F505)</f>
        <v>**</v>
      </c>
      <c r="G505" s="69" t="str">
        <f>IF(Behörde!Z505&gt;0,Behörde!Z505,Behörde!G505)</f>
        <v>**</v>
      </c>
      <c r="H505" s="131"/>
      <c r="I505" s="124"/>
      <c r="J505" s="118">
        <f>'SlNr für Antrag §24a'!AM501</f>
        <v>0</v>
      </c>
      <c r="K505" s="121"/>
      <c r="L505" s="158" t="str">
        <f>'SlNr für Antrag §24a'!AV501</f>
        <v>-</v>
      </c>
      <c r="M505" s="145" t="str">
        <f>IF(OR(Behörde!W505&gt;0,Behörde!Z505&gt;0),"Begründung in Bescheid eintragen!","")</f>
        <v/>
      </c>
      <c r="N505" s="151" t="str">
        <f>'SlNr für Antrag §24a'!AP501</f>
        <v/>
      </c>
    </row>
    <row r="506" spans="1:14" ht="34.200000000000003" x14ac:dyDescent="0.25">
      <c r="A506" s="70">
        <f>'SlNr für Antrag §24a'!B502</f>
        <v>31487</v>
      </c>
      <c r="B506" s="70" t="str">
        <f>'SlNr für Antrag §24a'!C502</f>
        <v>91</v>
      </c>
      <c r="C506" s="70" t="str">
        <f>IF('SlNr für Antrag §24a'!D502&lt;&gt;"",'SlNr für Antrag §24a'!D502,"")</f>
        <v>g</v>
      </c>
      <c r="D506" s="70" t="str">
        <f>'SlNr für Antrag §24a'!H502</f>
        <v>Gießformen und -sande nach dem Gießen, mit gefahrenrelevanten Eigenschaften</v>
      </c>
      <c r="E506" s="70" t="str">
        <f>'SlNr für Antrag §24a'!I502</f>
        <v>verfestigt, immobilisiert oder stabilisiert</v>
      </c>
      <c r="F506" s="69" t="str">
        <f>IF(Behörde!W506&gt;0,Behörde!W506,Behörde!F506)</f>
        <v>**</v>
      </c>
      <c r="G506" s="69" t="str">
        <f>IF(Behörde!Z506&gt;0,Behörde!Z506,Behörde!G506)</f>
        <v>**</v>
      </c>
      <c r="H506" s="131"/>
      <c r="I506" s="124"/>
      <c r="J506" s="118">
        <f>'SlNr für Antrag §24a'!AM502</f>
        <v>0</v>
      </c>
      <c r="K506" s="121"/>
      <c r="L506" s="158" t="str">
        <f>'SlNr für Antrag §24a'!AV502</f>
        <v>-</v>
      </c>
      <c r="M506" s="145" t="str">
        <f>IF(OR(Behörde!W506&gt;0,Behörde!Z506&gt;0),"Begründung in Bescheid eintragen!","")</f>
        <v/>
      </c>
      <c r="N506" s="151" t="str">
        <f>'SlNr für Antrag §24a'!AP502</f>
        <v/>
      </c>
    </row>
    <row r="507" spans="1:14" ht="22.8" x14ac:dyDescent="0.25">
      <c r="A507" s="70">
        <f>'SlNr für Antrag §24a'!B503</f>
        <v>31488</v>
      </c>
      <c r="B507" s="70" t="str">
        <f>'SlNr für Antrag §24a'!C503</f>
        <v/>
      </c>
      <c r="C507" s="70" t="str">
        <f>IF('SlNr für Antrag §24a'!D503&lt;&gt;"",'SlNr für Antrag §24a'!D503,"")</f>
        <v/>
      </c>
      <c r="D507" s="70" t="str">
        <f>'SlNr für Antrag §24a'!H503</f>
        <v>Gießformen und -sande vor dem Gießen</v>
      </c>
      <c r="E507" s="70" t="str">
        <f>'SlNr für Antrag §24a'!I503</f>
        <v xml:space="preserve"> </v>
      </c>
      <c r="F507" s="69" t="str">
        <f>IF(Behörde!W507&gt;0,Behörde!W507,Behörde!F507)</f>
        <v>--</v>
      </c>
      <c r="G507" s="69" t="str">
        <f>IF(Behörde!Z507&gt;0,Behörde!Z507,Behörde!G507)</f>
        <v>**</v>
      </c>
      <c r="H507" s="131"/>
      <c r="I507" s="124"/>
      <c r="J507" s="118">
        <f>'SlNr für Antrag §24a'!AM503</f>
        <v>0</v>
      </c>
      <c r="K507" s="121"/>
      <c r="L507" s="158" t="str">
        <f>'SlNr für Antrag §24a'!AV503</f>
        <v>-</v>
      </c>
      <c r="M507" s="145" t="str">
        <f>IF(OR(Behörde!W507&gt;0,Behörde!Z507&gt;0),"Begründung in Bescheid eintragen!","")</f>
        <v/>
      </c>
      <c r="N507" s="151" t="str">
        <f>'SlNr für Antrag §24a'!AP503</f>
        <v>X</v>
      </c>
    </row>
    <row r="508" spans="1:14" ht="22.8" x14ac:dyDescent="0.25">
      <c r="A508" s="70">
        <f>'SlNr für Antrag §24a'!B504</f>
        <v>31488</v>
      </c>
      <c r="B508" s="70" t="str">
        <f>'SlNr für Antrag §24a'!C504</f>
        <v>91</v>
      </c>
      <c r="C508" s="70" t="str">
        <f>IF('SlNr für Antrag §24a'!D504&lt;&gt;"",'SlNr für Antrag §24a'!D504,"")</f>
        <v/>
      </c>
      <c r="D508" s="70" t="str">
        <f>'SlNr für Antrag §24a'!H504</f>
        <v>Gießformen und -sande vor dem Gießen</v>
      </c>
      <c r="E508" s="70" t="str">
        <f>'SlNr für Antrag §24a'!I504</f>
        <v>verfestigt, immobilisiert oder stabilisiert</v>
      </c>
      <c r="F508" s="69" t="str">
        <f>IF(Behörde!W508&gt;0,Behörde!W508,Behörde!F508)</f>
        <v>**</v>
      </c>
      <c r="G508" s="69" t="str">
        <f>IF(Behörde!Z508&gt;0,Behörde!Z508,Behörde!G508)</f>
        <v>**</v>
      </c>
      <c r="H508" s="131"/>
      <c r="I508" s="124"/>
      <c r="J508" s="118">
        <f>'SlNr für Antrag §24a'!AM504</f>
        <v>0</v>
      </c>
      <c r="K508" s="121"/>
      <c r="L508" s="158" t="str">
        <f>'SlNr für Antrag §24a'!AV504</f>
        <v>-</v>
      </c>
      <c r="M508" s="145" t="str">
        <f>IF(OR(Behörde!W508&gt;0,Behörde!Z508&gt;0),"Begründung in Bescheid eintragen!","")</f>
        <v/>
      </c>
      <c r="N508" s="151" t="str">
        <f>'SlNr für Antrag §24a'!AP504</f>
        <v/>
      </c>
    </row>
    <row r="509" spans="1:14" ht="22.8" x14ac:dyDescent="0.25">
      <c r="A509" s="70">
        <f>'SlNr für Antrag §24a'!B505</f>
        <v>31489</v>
      </c>
      <c r="B509" s="70" t="str">
        <f>'SlNr für Antrag §24a'!C505</f>
        <v/>
      </c>
      <c r="C509" s="70" t="str">
        <f>IF('SlNr für Antrag §24a'!D505&lt;&gt;"",'SlNr für Antrag §24a'!D505,"")</f>
        <v/>
      </c>
      <c r="D509" s="70" t="str">
        <f>'SlNr für Antrag §24a'!H505</f>
        <v>Gießformen und -sande nach dem Gießen</v>
      </c>
      <c r="E509" s="70" t="str">
        <f>'SlNr für Antrag §24a'!I505</f>
        <v xml:space="preserve"> </v>
      </c>
      <c r="F509" s="69" t="str">
        <f>IF(Behörde!W509&gt;0,Behörde!W509,Behörde!F509)</f>
        <v>--</v>
      </c>
      <c r="G509" s="69" t="str">
        <f>IF(Behörde!Z509&gt;0,Behörde!Z509,Behörde!G509)</f>
        <v>**</v>
      </c>
      <c r="H509" s="131"/>
      <c r="I509" s="124"/>
      <c r="J509" s="118">
        <f>'SlNr für Antrag §24a'!AM505</f>
        <v>0</v>
      </c>
      <c r="K509" s="121"/>
      <c r="L509" s="158" t="str">
        <f>'SlNr für Antrag §24a'!AV505</f>
        <v>-</v>
      </c>
      <c r="M509" s="145" t="str">
        <f>IF(OR(Behörde!W509&gt;0,Behörde!Z509&gt;0),"Begründung in Bescheid eintragen!","")</f>
        <v/>
      </c>
      <c r="N509" s="151" t="str">
        <f>'SlNr für Antrag §24a'!AP505</f>
        <v>X</v>
      </c>
    </row>
    <row r="510" spans="1:14" ht="22.8" x14ac:dyDescent="0.25">
      <c r="A510" s="70">
        <f>'SlNr für Antrag §24a'!B506</f>
        <v>31489</v>
      </c>
      <c r="B510" s="70" t="str">
        <f>'SlNr für Antrag §24a'!C506</f>
        <v>91</v>
      </c>
      <c r="C510" s="70" t="str">
        <f>IF('SlNr für Antrag §24a'!D506&lt;&gt;"",'SlNr für Antrag §24a'!D506,"")</f>
        <v/>
      </c>
      <c r="D510" s="70" t="str">
        <f>'SlNr für Antrag §24a'!H506</f>
        <v>Gießformen und -sande nach dem Gießen</v>
      </c>
      <c r="E510" s="70" t="str">
        <f>'SlNr für Antrag §24a'!I506</f>
        <v>verfestigt, immobilisiert oder stabilisiert</v>
      </c>
      <c r="F510" s="69" t="str">
        <f>IF(Behörde!W510&gt;0,Behörde!W510,Behörde!F510)</f>
        <v>**</v>
      </c>
      <c r="G510" s="69" t="str">
        <f>IF(Behörde!Z510&gt;0,Behörde!Z510,Behörde!G510)</f>
        <v>**</v>
      </c>
      <c r="H510" s="131"/>
      <c r="I510" s="124"/>
      <c r="J510" s="118">
        <f>'SlNr für Antrag §24a'!AM506</f>
        <v>0</v>
      </c>
      <c r="K510" s="121"/>
      <c r="L510" s="158" t="str">
        <f>'SlNr für Antrag §24a'!AV506</f>
        <v>-</v>
      </c>
      <c r="M510" s="145" t="str">
        <f>IF(OR(Behörde!W510&gt;0,Behörde!Z510&gt;0),"Begründung in Bescheid eintragen!","")</f>
        <v/>
      </c>
      <c r="N510" s="151" t="str">
        <f>'SlNr für Antrag §24a'!AP506</f>
        <v/>
      </c>
    </row>
    <row r="511" spans="1:14" ht="34.200000000000003" x14ac:dyDescent="0.25">
      <c r="A511" s="70">
        <f>'SlNr für Antrag §24a'!B507</f>
        <v>31490</v>
      </c>
      <c r="B511" s="70" t="str">
        <f>'SlNr für Antrag §24a'!C507</f>
        <v/>
      </c>
      <c r="C511" s="70" t="str">
        <f>IF('SlNr für Antrag §24a'!D507&lt;&gt;"",'SlNr für Antrag §24a'!D507,"")</f>
        <v/>
      </c>
      <c r="D511" s="70" t="str">
        <f>'SlNr für Antrag §24a'!H507</f>
        <v>Recycling-Baustoff der Qualitätsklasse U-A gemäß Recycling-Baustoffverordnung</v>
      </c>
      <c r="E511" s="70" t="str">
        <f>'SlNr für Antrag §24a'!I507</f>
        <v xml:space="preserve"> </v>
      </c>
      <c r="F511" s="69" t="str">
        <f>IF(Behörde!W511&gt;0,Behörde!W511,Behörde!F511)</f>
        <v>**</v>
      </c>
      <c r="G511" s="69" t="str">
        <f>IF(Behörde!Z511&gt;0,Behörde!Z511,Behörde!G511)</f>
        <v>**</v>
      </c>
      <c r="H511" s="131"/>
      <c r="I511" s="124"/>
      <c r="J511" s="118">
        <f>'SlNr für Antrag §24a'!AM507</f>
        <v>0</v>
      </c>
      <c r="K511" s="121"/>
      <c r="L511" s="158" t="str">
        <f>'SlNr für Antrag §24a'!AV507</f>
        <v>-</v>
      </c>
      <c r="M511" s="145" t="str">
        <f>IF(OR(Behörde!W511&gt;0,Behörde!Z511&gt;0),"Begründung in Bescheid eintragen!","")</f>
        <v/>
      </c>
      <c r="N511" s="151" t="str">
        <f>'SlNr für Antrag §24a'!AP507</f>
        <v/>
      </c>
    </row>
    <row r="512" spans="1:14" ht="34.200000000000003" x14ac:dyDescent="0.25">
      <c r="A512" s="70">
        <f>'SlNr für Antrag §24a'!B508</f>
        <v>31491</v>
      </c>
      <c r="B512" s="70" t="str">
        <f>'SlNr für Antrag §24a'!C508</f>
        <v/>
      </c>
      <c r="C512" s="70" t="str">
        <f>IF('SlNr für Antrag §24a'!D508&lt;&gt;"",'SlNr für Antrag §24a'!D508,"")</f>
        <v/>
      </c>
      <c r="D512" s="70" t="str">
        <f>'SlNr für Antrag §24a'!H508</f>
        <v>Recycling-Baustoff der Qualitätsklasse U‑B gemäß Recycling-Baustoffverordnung</v>
      </c>
      <c r="E512" s="70" t="str">
        <f>'SlNr für Antrag §24a'!I508</f>
        <v xml:space="preserve"> </v>
      </c>
      <c r="F512" s="69" t="str">
        <f>IF(Behörde!W512&gt;0,Behörde!W512,Behörde!F512)</f>
        <v>--</v>
      </c>
      <c r="G512" s="69" t="str">
        <f>IF(Behörde!Z512&gt;0,Behörde!Z512,Behörde!G512)</f>
        <v>**</v>
      </c>
      <c r="H512" s="131"/>
      <c r="I512" s="124"/>
      <c r="J512" s="118">
        <f>'SlNr für Antrag §24a'!AM508</f>
        <v>0</v>
      </c>
      <c r="K512" s="121"/>
      <c r="L512" s="158" t="str">
        <f>'SlNr für Antrag §24a'!AV508</f>
        <v>-</v>
      </c>
      <c r="M512" s="145" t="str">
        <f>IF(OR(Behörde!W512&gt;0,Behörde!Z512&gt;0),"Begründung in Bescheid eintragen!","")</f>
        <v/>
      </c>
      <c r="N512" s="151" t="str">
        <f>'SlNr für Antrag §24a'!AP508</f>
        <v>X</v>
      </c>
    </row>
    <row r="513" spans="1:14" ht="34.200000000000003" x14ac:dyDescent="0.25">
      <c r="A513" s="70">
        <f>'SlNr für Antrag §24a'!B509</f>
        <v>31492</v>
      </c>
      <c r="B513" s="70" t="str">
        <f>'SlNr für Antrag §24a'!C509</f>
        <v/>
      </c>
      <c r="C513" s="70" t="str">
        <f>IF('SlNr für Antrag §24a'!D509&lt;&gt;"",'SlNr für Antrag §24a'!D509,"")</f>
        <v/>
      </c>
      <c r="D513" s="70" t="str">
        <f>'SlNr für Antrag §24a'!H509</f>
        <v>Recycling-Baustoff der Qualitätsklasse U‑E gemäß Recycling-Baustoffverordnung</v>
      </c>
      <c r="E513" s="70" t="str">
        <f>'SlNr für Antrag §24a'!I509</f>
        <v xml:space="preserve"> </v>
      </c>
      <c r="F513" s="69" t="str">
        <f>IF(Behörde!W513&gt;0,Behörde!W513,Behörde!F513)</f>
        <v>--</v>
      </c>
      <c r="G513" s="69" t="str">
        <f>IF(Behörde!Z513&gt;0,Behörde!Z513,Behörde!G513)</f>
        <v>**</v>
      </c>
      <c r="H513" s="131"/>
      <c r="I513" s="124"/>
      <c r="J513" s="118">
        <f>'SlNr für Antrag §24a'!AM509</f>
        <v>0</v>
      </c>
      <c r="K513" s="121"/>
      <c r="L513" s="158" t="str">
        <f>'SlNr für Antrag §24a'!AV509</f>
        <v>-</v>
      </c>
      <c r="M513" s="145" t="str">
        <f>IF(OR(Behörde!W513&gt;0,Behörde!Z513&gt;0),"Begründung in Bescheid eintragen!","")</f>
        <v/>
      </c>
      <c r="N513" s="151" t="str">
        <f>'SlNr für Antrag §24a'!AP509</f>
        <v>X</v>
      </c>
    </row>
    <row r="514" spans="1:14" ht="34.200000000000003" x14ac:dyDescent="0.25">
      <c r="A514" s="70">
        <f>'SlNr für Antrag §24a'!B510</f>
        <v>31493</v>
      </c>
      <c r="B514" s="70" t="str">
        <f>'SlNr für Antrag §24a'!C510</f>
        <v/>
      </c>
      <c r="C514" s="70" t="str">
        <f>IF('SlNr für Antrag §24a'!D510&lt;&gt;"",'SlNr für Antrag §24a'!D510,"")</f>
        <v/>
      </c>
      <c r="D514" s="70" t="str">
        <f>'SlNr für Antrag §24a'!H510</f>
        <v>Recycling-Baustoff der Qualitätsklasse H‑B gemäß Recycling-Baustoffverordnung</v>
      </c>
      <c r="E514" s="70" t="str">
        <f>'SlNr für Antrag §24a'!I510</f>
        <v xml:space="preserve"> </v>
      </c>
      <c r="F514" s="69" t="str">
        <f>IF(Behörde!W514&gt;0,Behörde!W514,Behörde!F514)</f>
        <v>--</v>
      </c>
      <c r="G514" s="69" t="str">
        <f>IF(Behörde!Z514&gt;0,Behörde!Z514,Behörde!G514)</f>
        <v>**</v>
      </c>
      <c r="H514" s="131"/>
      <c r="I514" s="124"/>
      <c r="J514" s="118">
        <f>'SlNr für Antrag §24a'!AM510</f>
        <v>0</v>
      </c>
      <c r="K514" s="121"/>
      <c r="L514" s="158" t="str">
        <f>'SlNr für Antrag §24a'!AV510</f>
        <v>-</v>
      </c>
      <c r="M514" s="145" t="str">
        <f>IF(OR(Behörde!W514&gt;0,Behörde!Z514&gt;0),"Begründung in Bescheid eintragen!","")</f>
        <v/>
      </c>
      <c r="N514" s="151" t="str">
        <f>'SlNr für Antrag §24a'!AP510</f>
        <v>X</v>
      </c>
    </row>
    <row r="515" spans="1:14" ht="34.200000000000003" x14ac:dyDescent="0.25">
      <c r="A515" s="70">
        <f>'SlNr für Antrag §24a'!B511</f>
        <v>31494</v>
      </c>
      <c r="B515" s="70" t="str">
        <f>'SlNr für Antrag §24a'!C511</f>
        <v/>
      </c>
      <c r="C515" s="70" t="str">
        <f>IF('SlNr für Antrag §24a'!D511&lt;&gt;"",'SlNr für Antrag §24a'!D511,"")</f>
        <v/>
      </c>
      <c r="D515" s="70" t="str">
        <f>'SlNr für Antrag §24a'!H511</f>
        <v>Recycling-Baustoff der Qualitätsklasse B‑B gemäß Recycling-Baustoffverordnung</v>
      </c>
      <c r="E515" s="70" t="str">
        <f>'SlNr für Antrag §24a'!I511</f>
        <v xml:space="preserve"> </v>
      </c>
      <c r="F515" s="69" t="str">
        <f>IF(Behörde!W515&gt;0,Behörde!W515,Behörde!F515)</f>
        <v>--</v>
      </c>
      <c r="G515" s="69" t="str">
        <f>IF(Behörde!Z515&gt;0,Behörde!Z515,Behörde!G515)</f>
        <v>**</v>
      </c>
      <c r="H515" s="131"/>
      <c r="I515" s="124"/>
      <c r="J515" s="118">
        <f>'SlNr für Antrag §24a'!AM511</f>
        <v>0</v>
      </c>
      <c r="K515" s="121"/>
      <c r="L515" s="158" t="str">
        <f>'SlNr für Antrag §24a'!AV511</f>
        <v>-</v>
      </c>
      <c r="M515" s="145" t="str">
        <f>IF(OR(Behörde!W515&gt;0,Behörde!Z515&gt;0),"Begründung in Bescheid eintragen!","")</f>
        <v/>
      </c>
      <c r="N515" s="151" t="str">
        <f>'SlNr für Antrag §24a'!AP511</f>
        <v>X</v>
      </c>
    </row>
    <row r="516" spans="1:14" ht="34.200000000000003" x14ac:dyDescent="0.25">
      <c r="A516" s="70">
        <f>'SlNr für Antrag §24a'!B512</f>
        <v>31495</v>
      </c>
      <c r="B516" s="70" t="str">
        <f>'SlNr für Antrag §24a'!C512</f>
        <v/>
      </c>
      <c r="C516" s="70" t="str">
        <f>IF('SlNr für Antrag §24a'!D512&lt;&gt;"",'SlNr für Antrag §24a'!D512,"")</f>
        <v/>
      </c>
      <c r="D516" s="70" t="str">
        <f>'SlNr für Antrag §24a'!H512</f>
        <v>Recycling-Baustoff der Qualitätsklasse B‑C gemäß Recycling-Baustoffverordnung</v>
      </c>
      <c r="E516" s="70" t="str">
        <f>'SlNr für Antrag §24a'!I512</f>
        <v xml:space="preserve"> </v>
      </c>
      <c r="F516" s="69" t="str">
        <f>IF(Behörde!W516&gt;0,Behörde!W516,Behörde!F516)</f>
        <v>--</v>
      </c>
      <c r="G516" s="69" t="str">
        <f>IF(Behörde!Z516&gt;0,Behörde!Z516,Behörde!G516)</f>
        <v>**</v>
      </c>
      <c r="H516" s="131"/>
      <c r="I516" s="124"/>
      <c r="J516" s="118">
        <f>'SlNr für Antrag §24a'!AM512</f>
        <v>0</v>
      </c>
      <c r="K516" s="121"/>
      <c r="L516" s="158" t="str">
        <f>'SlNr für Antrag §24a'!AV512</f>
        <v>-</v>
      </c>
      <c r="M516" s="145" t="str">
        <f>IF(OR(Behörde!W516&gt;0,Behörde!Z516&gt;0),"Begründung in Bescheid eintragen!","")</f>
        <v/>
      </c>
      <c r="N516" s="151" t="str">
        <f>'SlNr für Antrag §24a'!AP512</f>
        <v>X</v>
      </c>
    </row>
    <row r="517" spans="1:14" ht="34.200000000000003" x14ac:dyDescent="0.25">
      <c r="A517" s="70">
        <f>'SlNr für Antrag §24a'!B513</f>
        <v>31496</v>
      </c>
      <c r="B517" s="70" t="str">
        <f>'SlNr für Antrag §24a'!C513</f>
        <v/>
      </c>
      <c r="C517" s="70" t="str">
        <f>IF('SlNr für Antrag §24a'!D513&lt;&gt;"",'SlNr für Antrag §24a'!D513,"")</f>
        <v/>
      </c>
      <c r="D517" s="70" t="str">
        <f>'SlNr für Antrag §24a'!H513</f>
        <v>Recycling-Baustoff der Qualitätsklasse B‑D gemäß Recycling-Baustoffverordnung</v>
      </c>
      <c r="E517" s="70" t="str">
        <f>'SlNr für Antrag §24a'!I513</f>
        <v xml:space="preserve"> </v>
      </c>
      <c r="F517" s="69" t="str">
        <f>IF(Behörde!W517&gt;0,Behörde!W517,Behörde!F517)</f>
        <v>--</v>
      </c>
      <c r="G517" s="69" t="str">
        <f>IF(Behörde!Z517&gt;0,Behörde!Z517,Behörde!G517)</f>
        <v>**</v>
      </c>
      <c r="H517" s="131"/>
      <c r="I517" s="124"/>
      <c r="J517" s="118">
        <f>'SlNr für Antrag §24a'!AM513</f>
        <v>0</v>
      </c>
      <c r="K517" s="121"/>
      <c r="L517" s="158" t="str">
        <f>'SlNr für Antrag §24a'!AV513</f>
        <v>-</v>
      </c>
      <c r="M517" s="145" t="str">
        <f>IF(OR(Behörde!W517&gt;0,Behörde!Z517&gt;0),"Begründung in Bescheid eintragen!","")</f>
        <v/>
      </c>
      <c r="N517" s="151" t="str">
        <f>'SlNr für Antrag §24a'!AP513</f>
        <v>X</v>
      </c>
    </row>
    <row r="518" spans="1:14" ht="34.200000000000003" x14ac:dyDescent="0.25">
      <c r="A518" s="70">
        <f>'SlNr für Antrag §24a'!B514</f>
        <v>31497</v>
      </c>
      <c r="B518" s="70" t="str">
        <f>'SlNr für Antrag §24a'!C514</f>
        <v/>
      </c>
      <c r="C518" s="70" t="str">
        <f>IF('SlNr für Antrag §24a'!D514&lt;&gt;"",'SlNr für Antrag §24a'!D514,"")</f>
        <v/>
      </c>
      <c r="D518" s="70" t="str">
        <f>'SlNr für Antrag §24a'!H514</f>
        <v>Recycling-Baustoff der Qualitätsklasse D gemäß Recycling-Baustoffverordnung</v>
      </c>
      <c r="E518" s="70" t="str">
        <f>'SlNr für Antrag §24a'!I514</f>
        <v xml:space="preserve"> </v>
      </c>
      <c r="F518" s="69" t="str">
        <f>IF(Behörde!W518&gt;0,Behörde!W518,Behörde!F518)</f>
        <v>--</v>
      </c>
      <c r="G518" s="69" t="str">
        <f>IF(Behörde!Z518&gt;0,Behörde!Z518,Behörde!G518)</f>
        <v>**</v>
      </c>
      <c r="H518" s="131"/>
      <c r="I518" s="124"/>
      <c r="J518" s="118">
        <f>'SlNr für Antrag §24a'!AM514</f>
        <v>0</v>
      </c>
      <c r="K518" s="121"/>
      <c r="L518" s="158" t="str">
        <f>'SlNr für Antrag §24a'!AV514</f>
        <v>-</v>
      </c>
      <c r="M518" s="145" t="str">
        <f>IF(OR(Behörde!W518&gt;0,Behörde!Z518&gt;0),"Begründung in Bescheid eintragen!","")</f>
        <v/>
      </c>
      <c r="N518" s="151" t="str">
        <f>'SlNr für Antrag §24a'!AP514</f>
        <v>X</v>
      </c>
    </row>
    <row r="519" spans="1:14" ht="22.8" x14ac:dyDescent="0.25">
      <c r="A519" s="70">
        <f>'SlNr für Antrag §24a'!B515</f>
        <v>31498</v>
      </c>
      <c r="B519" s="70" t="str">
        <f>'SlNr für Antrag §24a'!C515</f>
        <v>10</v>
      </c>
      <c r="C519" s="70" t="str">
        <f>IF('SlNr für Antrag §24a'!D515&lt;&gt;"",'SlNr für Antrag §24a'!D515,"")</f>
        <v/>
      </c>
      <c r="D519" s="70" t="str">
        <f>'SlNr für Antrag §24a'!H515</f>
        <v>schlackenhaltiger Ausbauasphalt</v>
      </c>
      <c r="E519" s="70" t="str">
        <f>'SlNr für Antrag §24a'!I515</f>
        <v>Anhang 1 Tabelle 1 der Recycling-Baustoffverordnung</v>
      </c>
      <c r="F519" s="69" t="str">
        <f>IF(Behörde!W519&gt;0,Behörde!W519,Behörde!F519)</f>
        <v>--</v>
      </c>
      <c r="G519" s="69" t="str">
        <f>IF(Behörde!Z519&gt;0,Behörde!Z519,Behörde!G519)</f>
        <v>**</v>
      </c>
      <c r="H519" s="131"/>
      <c r="I519" s="124"/>
      <c r="J519" s="118">
        <f>'SlNr für Antrag §24a'!AM515</f>
        <v>0</v>
      </c>
      <c r="K519" s="121"/>
      <c r="L519" s="158" t="str">
        <f>'SlNr für Antrag §24a'!AV515</f>
        <v>-</v>
      </c>
      <c r="M519" s="145" t="str">
        <f>IF(OR(Behörde!W519&gt;0,Behörde!Z519&gt;0),"Begründung in Bescheid eintragen!","")</f>
        <v/>
      </c>
      <c r="N519" s="151" t="str">
        <f>'SlNr für Antrag §24a'!AP515</f>
        <v>X</v>
      </c>
    </row>
    <row r="520" spans="1:14" x14ac:dyDescent="0.25">
      <c r="A520" s="70">
        <f>'SlNr für Antrag §24a'!B516</f>
        <v>31498</v>
      </c>
      <c r="B520" s="70" t="str">
        <f>'SlNr für Antrag §24a'!C516</f>
        <v>11</v>
      </c>
      <c r="C520" s="70" t="str">
        <f>IF('SlNr für Antrag §24a'!D516&lt;&gt;"",'SlNr für Antrag §24a'!D516,"")</f>
        <v/>
      </c>
      <c r="D520" s="70" t="str">
        <f>'SlNr für Antrag §24a'!H516</f>
        <v>schlackenhaltiger Ausbauasphalt</v>
      </c>
      <c r="E520" s="70" t="str">
        <f>'SlNr für Antrag §24a'!I516</f>
        <v>gem. § 10b DVO 2008</v>
      </c>
      <c r="F520" s="69" t="str">
        <f>IF(Behörde!W520&gt;0,Behörde!W520,Behörde!F520)</f>
        <v>--</v>
      </c>
      <c r="G520" s="69" t="str">
        <f>IF(Behörde!Z520&gt;0,Behörde!Z520,Behörde!G520)</f>
        <v>**</v>
      </c>
      <c r="H520" s="131"/>
      <c r="I520" s="124"/>
      <c r="J520" s="118">
        <f>'SlNr für Antrag §24a'!AM516</f>
        <v>0</v>
      </c>
      <c r="K520" s="121"/>
      <c r="L520" s="158" t="str">
        <f>'SlNr für Antrag §24a'!AV516</f>
        <v>-</v>
      </c>
      <c r="M520" s="145" t="str">
        <f>IF(OR(Behörde!W520&gt;0,Behörde!Z520&gt;0),"Begründung in Bescheid eintragen!","")</f>
        <v/>
      </c>
      <c r="N520" s="151" t="str">
        <f>'SlNr für Antrag §24a'!AP516</f>
        <v>X</v>
      </c>
    </row>
    <row r="521" spans="1:14" ht="22.8" x14ac:dyDescent="0.25">
      <c r="A521" s="70">
        <f>'SlNr für Antrag §24a'!B517</f>
        <v>31498</v>
      </c>
      <c r="B521" s="70" t="str">
        <f>'SlNr für Antrag §24a'!C517</f>
        <v>20</v>
      </c>
      <c r="C521" s="70" t="str">
        <f>IF('SlNr für Antrag §24a'!D517&lt;&gt;"",'SlNr für Antrag §24a'!D517,"")</f>
        <v/>
      </c>
      <c r="D521" s="70" t="str">
        <f>'SlNr für Antrag §24a'!H517</f>
        <v>Asphaltmischgut B‑D</v>
      </c>
      <c r="E521" s="70" t="str">
        <f>'SlNr für Antrag §24a'!I517</f>
        <v>Anhang 1 Tabelle 2 der Recycling-Baustoffverordnung</v>
      </c>
      <c r="F521" s="69" t="str">
        <f>IF(Behörde!W521&gt;0,Behörde!W521,Behörde!F521)</f>
        <v>--</v>
      </c>
      <c r="G521" s="69" t="str">
        <f>IF(Behörde!Z521&gt;0,Behörde!Z521,Behörde!G521)</f>
        <v>**</v>
      </c>
      <c r="H521" s="131"/>
      <c r="I521" s="124"/>
      <c r="J521" s="118">
        <f>'SlNr für Antrag §24a'!AM517</f>
        <v>0</v>
      </c>
      <c r="K521" s="121"/>
      <c r="L521" s="158" t="str">
        <f>'SlNr für Antrag §24a'!AV517</f>
        <v>-</v>
      </c>
      <c r="M521" s="145" t="str">
        <f>IF(OR(Behörde!W521&gt;0,Behörde!Z521&gt;0),"Begründung in Bescheid eintragen!","")</f>
        <v/>
      </c>
      <c r="N521" s="151" t="str">
        <f>'SlNr für Antrag §24a'!AP517</f>
        <v>X</v>
      </c>
    </row>
    <row r="522" spans="1:14" ht="22.8" x14ac:dyDescent="0.25">
      <c r="A522" s="70">
        <f>'SlNr für Antrag §24a'!B518</f>
        <v>31499</v>
      </c>
      <c r="B522" s="70" t="str">
        <f>'SlNr für Antrag §24a'!C518</f>
        <v>20</v>
      </c>
      <c r="C522" s="70" t="str">
        <f>IF('SlNr für Antrag §24a'!D518&lt;&gt;"",'SlNr für Antrag §24a'!D518,"")</f>
        <v/>
      </c>
      <c r="D522" s="70" t="str">
        <f>'SlNr für Antrag §24a'!H518</f>
        <v>Asphaltmischgut D</v>
      </c>
      <c r="E522" s="70" t="str">
        <f>'SlNr für Antrag §24a'!I518</f>
        <v>Anhang 1 Tabelle 2 der Recycling-Baustoffverordnung</v>
      </c>
      <c r="F522" s="69" t="str">
        <f>IF(Behörde!W522&gt;0,Behörde!W522,Behörde!F522)</f>
        <v>--</v>
      </c>
      <c r="G522" s="69" t="str">
        <f>IF(Behörde!Z522&gt;0,Behörde!Z522,Behörde!G522)</f>
        <v>**</v>
      </c>
      <c r="H522" s="131"/>
      <c r="I522" s="124"/>
      <c r="J522" s="118">
        <f>'SlNr für Antrag §24a'!AM518</f>
        <v>0</v>
      </c>
      <c r="K522" s="121"/>
      <c r="L522" s="158" t="str">
        <f>'SlNr für Antrag §24a'!AV518</f>
        <v>-</v>
      </c>
      <c r="M522" s="145" t="str">
        <f>IF(OR(Behörde!W522&gt;0,Behörde!Z522&gt;0),"Begründung in Bescheid eintragen!","")</f>
        <v/>
      </c>
      <c r="N522" s="151" t="str">
        <f>'SlNr für Antrag §24a'!AP518</f>
        <v>X</v>
      </c>
    </row>
    <row r="523" spans="1:14" ht="22.8" x14ac:dyDescent="0.25">
      <c r="A523" s="70">
        <f>'SlNr für Antrag §24a'!B519</f>
        <v>31499</v>
      </c>
      <c r="B523" s="70" t="str">
        <f>'SlNr für Antrag §24a'!C519</f>
        <v>10</v>
      </c>
      <c r="C523" s="70" t="str">
        <f>IF('SlNr für Antrag §24a'!D519&lt;&gt;"",'SlNr für Antrag §24a'!D519,"")</f>
        <v/>
      </c>
      <c r="D523" s="70" t="str">
        <f>'SlNr für Antrag §24a'!H519</f>
        <v>schlackenhaltiges technisches Schüttmaterial</v>
      </c>
      <c r="E523" s="70" t="str">
        <f>'SlNr für Antrag §24a'!I519</f>
        <v>Anhang 1 Tabelle 1 der Recycling-Baustoffverordnung</v>
      </c>
      <c r="F523" s="69" t="str">
        <f>IF(Behörde!W523&gt;0,Behörde!W523,Behörde!F523)</f>
        <v>--</v>
      </c>
      <c r="G523" s="69" t="str">
        <f>IF(Behörde!Z523&gt;0,Behörde!Z523,Behörde!G523)</f>
        <v>**</v>
      </c>
      <c r="H523" s="131"/>
      <c r="I523" s="124"/>
      <c r="J523" s="118">
        <f>'SlNr für Antrag §24a'!AM519</f>
        <v>0</v>
      </c>
      <c r="K523" s="121"/>
      <c r="L523" s="158" t="str">
        <f>'SlNr für Antrag §24a'!AV519</f>
        <v>-</v>
      </c>
      <c r="M523" s="145" t="str">
        <f>IF(OR(Behörde!W523&gt;0,Behörde!Z523&gt;0),"Begründung in Bescheid eintragen!","")</f>
        <v/>
      </c>
      <c r="N523" s="151" t="str">
        <f>'SlNr für Antrag §24a'!AP519</f>
        <v>X</v>
      </c>
    </row>
    <row r="524" spans="1:14" ht="22.8" x14ac:dyDescent="0.25">
      <c r="A524" s="70">
        <f>'SlNr für Antrag §24a'!B520</f>
        <v>31499</v>
      </c>
      <c r="B524" s="70" t="str">
        <f>'SlNr für Antrag §24a'!C520</f>
        <v>11</v>
      </c>
      <c r="C524" s="70" t="str">
        <f>IF('SlNr für Antrag §24a'!D520&lt;&gt;"",'SlNr für Antrag §24a'!D520,"")</f>
        <v/>
      </c>
      <c r="D524" s="70" t="str">
        <f>'SlNr für Antrag §24a'!H520</f>
        <v>schlackenhaltiges technisches Schüttmaterial</v>
      </c>
      <c r="E524" s="70" t="str">
        <f>'SlNr für Antrag §24a'!I520</f>
        <v>gem. § 10b DVO 2008</v>
      </c>
      <c r="F524" s="69" t="str">
        <f>IF(Behörde!W524&gt;0,Behörde!W524,Behörde!F524)</f>
        <v>--</v>
      </c>
      <c r="G524" s="69" t="str">
        <f>IF(Behörde!Z524&gt;0,Behörde!Z524,Behörde!G524)</f>
        <v>**</v>
      </c>
      <c r="H524" s="131"/>
      <c r="I524" s="124"/>
      <c r="J524" s="118">
        <f>'SlNr für Antrag §24a'!AM520</f>
        <v>0</v>
      </c>
      <c r="K524" s="121"/>
      <c r="L524" s="158" t="str">
        <f>'SlNr für Antrag §24a'!AV520</f>
        <v>-</v>
      </c>
      <c r="M524" s="145" t="str">
        <f>IF(OR(Behörde!W524&gt;0,Behörde!Z524&gt;0),"Begründung in Bescheid eintragen!","")</f>
        <v/>
      </c>
      <c r="N524" s="151" t="str">
        <f>'SlNr für Antrag §24a'!AP520</f>
        <v>X</v>
      </c>
    </row>
    <row r="525" spans="1:14" ht="34.200000000000003" x14ac:dyDescent="0.25">
      <c r="A525" s="70">
        <f>'SlNr für Antrag §24a'!B521</f>
        <v>31501</v>
      </c>
      <c r="B525" s="70" t="str">
        <f>'SlNr für Antrag §24a'!C521</f>
        <v/>
      </c>
      <c r="C525" s="70" t="str">
        <f>IF('SlNr für Antrag §24a'!D521&lt;&gt;"",'SlNr für Antrag §24a'!D521,"")</f>
        <v/>
      </c>
      <c r="D525" s="70" t="str">
        <f>'SlNr für Antrag §24a'!H521</f>
        <v>Recycling-Baustoff der Qualitätsklasse A1 gemäß Bundes-Abfallwirtschaftsplan</v>
      </c>
      <c r="E525" s="70" t="str">
        <f>'SlNr für Antrag §24a'!I521</f>
        <v xml:space="preserve"> </v>
      </c>
      <c r="F525" s="69" t="str">
        <f>IF(Behörde!W525&gt;0,Behörde!W525,Behörde!F525)</f>
        <v>--</v>
      </c>
      <c r="G525" s="69" t="str">
        <f>IF(Behörde!Z525&gt;0,Behörde!Z525,Behörde!G525)</f>
        <v>**</v>
      </c>
      <c r="H525" s="131"/>
      <c r="I525" s="124"/>
      <c r="J525" s="118">
        <f>'SlNr für Antrag §24a'!AM521</f>
        <v>0</v>
      </c>
      <c r="K525" s="121"/>
      <c r="L525" s="158" t="str">
        <f>'SlNr für Antrag §24a'!AV521</f>
        <v>-</v>
      </c>
      <c r="M525" s="145" t="str">
        <f>IF(OR(Behörde!W525&gt;0,Behörde!Z525&gt;0),"Begründung in Bescheid eintragen!","")</f>
        <v/>
      </c>
      <c r="N525" s="151" t="str">
        <f>'SlNr für Antrag §24a'!AP521</f>
        <v>X</v>
      </c>
    </row>
    <row r="526" spans="1:14" ht="34.200000000000003" x14ac:dyDescent="0.25">
      <c r="A526" s="70">
        <f>'SlNr für Antrag §24a'!B522</f>
        <v>31502</v>
      </c>
      <c r="B526" s="70" t="str">
        <f>'SlNr für Antrag §24a'!C522</f>
        <v/>
      </c>
      <c r="C526" s="70" t="str">
        <f>IF('SlNr für Antrag §24a'!D522&lt;&gt;"",'SlNr für Antrag §24a'!D522,"")</f>
        <v/>
      </c>
      <c r="D526" s="70" t="str">
        <f>'SlNr für Antrag §24a'!H522</f>
        <v>Recycling-Baustoff der Qualitätsklasse A2 gemäß Bundes-Abfallwirtschaftsplan</v>
      </c>
      <c r="E526" s="70" t="str">
        <f>'SlNr für Antrag §24a'!I522</f>
        <v xml:space="preserve"> </v>
      </c>
      <c r="F526" s="69" t="str">
        <f>IF(Behörde!W526&gt;0,Behörde!W526,Behörde!F526)</f>
        <v>--</v>
      </c>
      <c r="G526" s="69" t="str">
        <f>IF(Behörde!Z526&gt;0,Behörde!Z526,Behörde!G526)</f>
        <v>**</v>
      </c>
      <c r="H526" s="131"/>
      <c r="I526" s="124"/>
      <c r="J526" s="118">
        <f>'SlNr für Antrag §24a'!AM522</f>
        <v>0</v>
      </c>
      <c r="K526" s="121"/>
      <c r="L526" s="158" t="str">
        <f>'SlNr für Antrag §24a'!AV522</f>
        <v>-</v>
      </c>
      <c r="M526" s="145" t="str">
        <f>IF(OR(Behörde!W526&gt;0,Behörde!Z526&gt;0),"Begründung in Bescheid eintragen!","")</f>
        <v/>
      </c>
      <c r="N526" s="151" t="str">
        <f>'SlNr für Antrag §24a'!AP522</f>
        <v>X</v>
      </c>
    </row>
    <row r="527" spans="1:14" ht="34.200000000000003" x14ac:dyDescent="0.25">
      <c r="A527" s="70">
        <f>'SlNr für Antrag §24a'!B523</f>
        <v>31503</v>
      </c>
      <c r="B527" s="70" t="str">
        <f>'SlNr für Antrag §24a'!C523</f>
        <v/>
      </c>
      <c r="C527" s="70" t="str">
        <f>IF('SlNr für Antrag §24a'!D523&lt;&gt;"",'SlNr für Antrag §24a'!D523,"")</f>
        <v/>
      </c>
      <c r="D527" s="70" t="str">
        <f>'SlNr für Antrag §24a'!H523</f>
        <v>Recycling-Baustoff der Qualitätsklasse A2G gemäß Bundes-Abfallwirtschaftsplan</v>
      </c>
      <c r="E527" s="70" t="str">
        <f>'SlNr für Antrag §24a'!I523</f>
        <v xml:space="preserve"> </v>
      </c>
      <c r="F527" s="69" t="str">
        <f>IF(Behörde!W527&gt;0,Behörde!W527,Behörde!F527)</f>
        <v>--</v>
      </c>
      <c r="G527" s="69" t="str">
        <f>IF(Behörde!Z527&gt;0,Behörde!Z527,Behörde!G527)</f>
        <v>**</v>
      </c>
      <c r="H527" s="131"/>
      <c r="I527" s="124"/>
      <c r="J527" s="118">
        <f>'SlNr für Antrag §24a'!AM523</f>
        <v>0</v>
      </c>
      <c r="K527" s="121"/>
      <c r="L527" s="158" t="str">
        <f>'SlNr für Antrag §24a'!AV523</f>
        <v>-</v>
      </c>
      <c r="M527" s="145" t="str">
        <f>IF(OR(Behörde!W527&gt;0,Behörde!Z527&gt;0),"Begründung in Bescheid eintragen!","")</f>
        <v/>
      </c>
      <c r="N527" s="151" t="str">
        <f>'SlNr für Antrag §24a'!AP523</f>
        <v>X</v>
      </c>
    </row>
    <row r="528" spans="1:14" ht="34.200000000000003" x14ac:dyDescent="0.25">
      <c r="A528" s="70">
        <f>'SlNr für Antrag §24a'!B524</f>
        <v>31504</v>
      </c>
      <c r="B528" s="70" t="str">
        <f>'SlNr für Antrag §24a'!C524</f>
        <v/>
      </c>
      <c r="C528" s="70" t="str">
        <f>IF('SlNr für Antrag §24a'!D524&lt;&gt;"",'SlNr für Antrag §24a'!D524,"")</f>
        <v/>
      </c>
      <c r="D528" s="70" t="str">
        <f>'SlNr für Antrag §24a'!H524</f>
        <v>Recycling-Baustoff der Qualitätsklasse BA gemäß Bundes-Abfallwirtschaftsplan</v>
      </c>
      <c r="E528" s="70" t="str">
        <f>'SlNr für Antrag §24a'!I524</f>
        <v xml:space="preserve"> </v>
      </c>
      <c r="F528" s="69" t="str">
        <f>IF(Behörde!W528&gt;0,Behörde!W528,Behörde!F528)</f>
        <v>--</v>
      </c>
      <c r="G528" s="69" t="str">
        <f>IF(Behörde!Z528&gt;0,Behörde!Z528,Behörde!G528)</f>
        <v>**</v>
      </c>
      <c r="H528" s="131"/>
      <c r="I528" s="124"/>
      <c r="J528" s="118">
        <f>'SlNr für Antrag §24a'!AM524</f>
        <v>0</v>
      </c>
      <c r="K528" s="121"/>
      <c r="L528" s="158" t="str">
        <f>'SlNr für Antrag §24a'!AV524</f>
        <v>-</v>
      </c>
      <c r="M528" s="145" t="str">
        <f>IF(OR(Behörde!W528&gt;0,Behörde!Z528&gt;0),"Begründung in Bescheid eintragen!","")</f>
        <v/>
      </c>
      <c r="N528" s="151" t="str">
        <f>'SlNr für Antrag §24a'!AP524</f>
        <v>X</v>
      </c>
    </row>
    <row r="529" spans="1:14" ht="34.200000000000003" x14ac:dyDescent="0.25">
      <c r="A529" s="70">
        <f>'SlNr für Antrag §24a'!B525</f>
        <v>31505</v>
      </c>
      <c r="B529" s="70" t="str">
        <f>'SlNr für Antrag §24a'!C525</f>
        <v/>
      </c>
      <c r="C529" s="70" t="str">
        <f>IF('SlNr für Antrag §24a'!D525&lt;&gt;"",'SlNr für Antrag §24a'!D525,"")</f>
        <v/>
      </c>
      <c r="D529" s="70" t="str">
        <f>'SlNr für Antrag §24a'!H525</f>
        <v>Recycling-Baustoff der Qualitätsklasse IN gemäß Bundes-Abfallwirtschaftsplan</v>
      </c>
      <c r="E529" s="70" t="str">
        <f>'SlNr für Antrag §24a'!I525</f>
        <v xml:space="preserve"> </v>
      </c>
      <c r="F529" s="69" t="str">
        <f>IF(Behörde!W529&gt;0,Behörde!W529,Behörde!F529)</f>
        <v>--</v>
      </c>
      <c r="G529" s="69" t="str">
        <f>IF(Behörde!Z529&gt;0,Behörde!Z529,Behörde!G529)</f>
        <v>**</v>
      </c>
      <c r="H529" s="131"/>
      <c r="I529" s="124"/>
      <c r="J529" s="118">
        <f>'SlNr für Antrag §24a'!AM525</f>
        <v>0</v>
      </c>
      <c r="K529" s="121"/>
      <c r="L529" s="158" t="str">
        <f>'SlNr für Antrag §24a'!AV525</f>
        <v>-</v>
      </c>
      <c r="M529" s="145" t="str">
        <f>IF(OR(Behörde!W529&gt;0,Behörde!Z529&gt;0),"Begründung in Bescheid eintragen!","")</f>
        <v/>
      </c>
      <c r="N529" s="151" t="str">
        <f>'SlNr für Antrag §24a'!AP525</f>
        <v>X</v>
      </c>
    </row>
    <row r="530" spans="1:14" ht="22.8" x14ac:dyDescent="0.25">
      <c r="A530" s="70">
        <f>'SlNr für Antrag §24a'!B526</f>
        <v>31511</v>
      </c>
      <c r="B530" s="70" t="str">
        <f>'SlNr für Antrag §24a'!C526</f>
        <v/>
      </c>
      <c r="C530" s="70" t="str">
        <f>IF('SlNr für Antrag §24a'!D526&lt;&gt;"",'SlNr für Antrag §24a'!D526,"")</f>
        <v/>
      </c>
      <c r="D530" s="70" t="str">
        <f>'SlNr für Antrag §24a'!H526</f>
        <v>stabilisierte Abfälle, die zum Zweck der Deponierung ausgestuft wurden</v>
      </c>
      <c r="E530" s="70" t="str">
        <f>'SlNr für Antrag §24a'!I526</f>
        <v xml:space="preserve"> </v>
      </c>
      <c r="F530" s="69" t="str">
        <f>IF(Behörde!W530&gt;0,Behörde!W530,Behörde!F530)</f>
        <v>**</v>
      </c>
      <c r="G530" s="69" t="str">
        <f>IF(Behörde!Z530&gt;0,Behörde!Z530,Behörde!G530)</f>
        <v>**</v>
      </c>
      <c r="H530" s="131"/>
      <c r="I530" s="124"/>
      <c r="J530" s="118">
        <f>'SlNr für Antrag §24a'!AM526</f>
        <v>0</v>
      </c>
      <c r="K530" s="121"/>
      <c r="L530" s="158" t="str">
        <f>'SlNr für Antrag §24a'!AV526</f>
        <v>-</v>
      </c>
      <c r="M530" s="145" t="str">
        <f>IF(OR(Behörde!W530&gt;0,Behörde!Z530&gt;0),"Begründung in Bescheid eintragen!","")</f>
        <v/>
      </c>
      <c r="N530" s="151" t="str">
        <f>'SlNr für Antrag §24a'!AP526</f>
        <v/>
      </c>
    </row>
    <row r="531" spans="1:14" x14ac:dyDescent="0.25">
      <c r="A531" s="70">
        <f>'SlNr für Antrag §24a'!B527</f>
        <v>31601</v>
      </c>
      <c r="B531" s="70" t="str">
        <f>'SlNr für Antrag §24a'!C527</f>
        <v/>
      </c>
      <c r="C531" s="70" t="str">
        <f>IF('SlNr für Antrag §24a'!D527&lt;&gt;"",'SlNr für Antrag §24a'!D527,"")</f>
        <v/>
      </c>
      <c r="D531" s="70" t="str">
        <f>'SlNr für Antrag §24a'!H527</f>
        <v>Schlamm aus der Betonherstellung</v>
      </c>
      <c r="E531" s="70" t="str">
        <f>'SlNr für Antrag §24a'!I527</f>
        <v xml:space="preserve"> </v>
      </c>
      <c r="F531" s="69" t="str">
        <f>IF(Behörde!W531&gt;0,Behörde!W531,Behörde!F531)</f>
        <v>--</v>
      </c>
      <c r="G531" s="69" t="str">
        <f>IF(Behörde!Z531&gt;0,Behörde!Z531,Behörde!G531)</f>
        <v>**</v>
      </c>
      <c r="H531" s="131"/>
      <c r="I531" s="124"/>
      <c r="J531" s="118">
        <f>'SlNr für Antrag §24a'!AM527</f>
        <v>0</v>
      </c>
      <c r="K531" s="121"/>
      <c r="L531" s="158" t="str">
        <f>'SlNr für Antrag §24a'!AV527</f>
        <v>-</v>
      </c>
      <c r="M531" s="145" t="str">
        <f>IF(OR(Behörde!W531&gt;0,Behörde!Z531&gt;0),"Begründung in Bescheid eintragen!","")</f>
        <v/>
      </c>
      <c r="N531" s="151" t="str">
        <f>'SlNr für Antrag §24a'!AP527</f>
        <v>X</v>
      </c>
    </row>
    <row r="532" spans="1:14" x14ac:dyDescent="0.25">
      <c r="A532" s="70">
        <f>'SlNr für Antrag §24a'!B528</f>
        <v>31601</v>
      </c>
      <c r="B532" s="70" t="str">
        <f>'SlNr für Antrag §24a'!C528</f>
        <v>77</v>
      </c>
      <c r="C532" s="70" t="str">
        <f>IF('SlNr für Antrag §24a'!D528&lt;&gt;"",'SlNr für Antrag §24a'!D528,"")</f>
        <v>g</v>
      </c>
      <c r="D532" s="70" t="str">
        <f>'SlNr für Antrag §24a'!H528</f>
        <v>Schlamm aus der Betonherstellung</v>
      </c>
      <c r="E532" s="70" t="str">
        <f>'SlNr für Antrag §24a'!I528</f>
        <v>gefährlich kontaminiert</v>
      </c>
      <c r="F532" s="69" t="str">
        <f>IF(Behörde!W532&gt;0,Behörde!W532,Behörde!F532)</f>
        <v>**</v>
      </c>
      <c r="G532" s="69" t="str">
        <f>IF(Behörde!Z532&gt;0,Behörde!Z532,Behörde!G532)</f>
        <v>**</v>
      </c>
      <c r="H532" s="131"/>
      <c r="I532" s="124"/>
      <c r="J532" s="118">
        <f>'SlNr für Antrag §24a'!AM528</f>
        <v>0</v>
      </c>
      <c r="K532" s="121"/>
      <c r="L532" s="158" t="str">
        <f>'SlNr für Antrag §24a'!AV528</f>
        <v>-</v>
      </c>
      <c r="M532" s="145" t="str">
        <f>IF(OR(Behörde!W532&gt;0,Behörde!Z532&gt;0),"Begründung in Bescheid eintragen!","")</f>
        <v/>
      </c>
      <c r="N532" s="151" t="str">
        <f>'SlNr für Antrag §24a'!AP528</f>
        <v/>
      </c>
    </row>
    <row r="533" spans="1:14" ht="22.8" x14ac:dyDescent="0.25">
      <c r="A533" s="70">
        <f>'SlNr für Antrag §24a'!B529</f>
        <v>31601</v>
      </c>
      <c r="B533" s="70" t="str">
        <f>'SlNr für Antrag §24a'!C529</f>
        <v>91</v>
      </c>
      <c r="C533" s="70" t="str">
        <f>IF('SlNr für Antrag §24a'!D529&lt;&gt;"",'SlNr für Antrag §24a'!D529,"")</f>
        <v/>
      </c>
      <c r="D533" s="70" t="str">
        <f>'SlNr für Antrag §24a'!H529</f>
        <v>Schlamm aus der Betonherstellung</v>
      </c>
      <c r="E533" s="70" t="str">
        <f>'SlNr für Antrag §24a'!I529</f>
        <v>verfestigt, immobilisiert oder stabilisiert</v>
      </c>
      <c r="F533" s="69" t="str">
        <f>IF(Behörde!W533&gt;0,Behörde!W533,Behörde!F533)</f>
        <v>**</v>
      </c>
      <c r="G533" s="69" t="str">
        <f>IF(Behörde!Z533&gt;0,Behörde!Z533,Behörde!G533)</f>
        <v>**</v>
      </c>
      <c r="H533" s="131"/>
      <c r="I533" s="124"/>
      <c r="J533" s="118">
        <f>'SlNr für Antrag §24a'!AM529</f>
        <v>0</v>
      </c>
      <c r="K533" s="121"/>
      <c r="L533" s="158" t="str">
        <f>'SlNr für Antrag §24a'!AV529</f>
        <v>-</v>
      </c>
      <c r="M533" s="145" t="str">
        <f>IF(OR(Behörde!W533&gt;0,Behörde!Z533&gt;0),"Begründung in Bescheid eintragen!","")</f>
        <v/>
      </c>
      <c r="N533" s="151" t="str">
        <f>'SlNr für Antrag §24a'!AP529</f>
        <v/>
      </c>
    </row>
    <row r="534" spans="1:14" x14ac:dyDescent="0.25">
      <c r="A534" s="70">
        <f>'SlNr für Antrag §24a'!B530</f>
        <v>31602</v>
      </c>
      <c r="B534" s="70" t="str">
        <f>'SlNr für Antrag §24a'!C530</f>
        <v/>
      </c>
      <c r="C534" s="70" t="str">
        <f>IF('SlNr für Antrag §24a'!D530&lt;&gt;"",'SlNr für Antrag §24a'!D530,"")</f>
        <v/>
      </c>
      <c r="D534" s="70" t="str">
        <f>'SlNr für Antrag §24a'!H530</f>
        <v>Steinschleifschlamm</v>
      </c>
      <c r="E534" s="70" t="str">
        <f>'SlNr für Antrag §24a'!I530</f>
        <v xml:space="preserve"> </v>
      </c>
      <c r="F534" s="69" t="str">
        <f>IF(Behörde!W534&gt;0,Behörde!W534,Behörde!F534)</f>
        <v>--</v>
      </c>
      <c r="G534" s="69" t="str">
        <f>IF(Behörde!Z534&gt;0,Behörde!Z534,Behörde!G534)</f>
        <v>**</v>
      </c>
      <c r="H534" s="131"/>
      <c r="I534" s="124"/>
      <c r="J534" s="118">
        <f>'SlNr für Antrag §24a'!AM530</f>
        <v>0</v>
      </c>
      <c r="K534" s="121"/>
      <c r="L534" s="158" t="str">
        <f>'SlNr für Antrag §24a'!AV530</f>
        <v>-</v>
      </c>
      <c r="M534" s="145" t="str">
        <f>IF(OR(Behörde!W534&gt;0,Behörde!Z534&gt;0),"Begründung in Bescheid eintragen!","")</f>
        <v/>
      </c>
      <c r="N534" s="151" t="str">
        <f>'SlNr für Antrag §24a'!AP530</f>
        <v>X</v>
      </c>
    </row>
    <row r="535" spans="1:14" x14ac:dyDescent="0.25">
      <c r="A535" s="70">
        <f>'SlNr für Antrag §24a'!B531</f>
        <v>31602</v>
      </c>
      <c r="B535" s="70" t="str">
        <f>'SlNr für Antrag §24a'!C531</f>
        <v>77</v>
      </c>
      <c r="C535" s="70" t="str">
        <f>IF('SlNr für Antrag §24a'!D531&lt;&gt;"",'SlNr für Antrag §24a'!D531,"")</f>
        <v>g</v>
      </c>
      <c r="D535" s="70" t="str">
        <f>'SlNr für Antrag §24a'!H531</f>
        <v>Steinschleifschlamm</v>
      </c>
      <c r="E535" s="70" t="str">
        <f>'SlNr für Antrag §24a'!I531</f>
        <v>gefährlich kontaminiert</v>
      </c>
      <c r="F535" s="69" t="str">
        <f>IF(Behörde!W535&gt;0,Behörde!W535,Behörde!F535)</f>
        <v>**</v>
      </c>
      <c r="G535" s="69" t="str">
        <f>IF(Behörde!Z535&gt;0,Behörde!Z535,Behörde!G535)</f>
        <v>**</v>
      </c>
      <c r="H535" s="131"/>
      <c r="I535" s="124"/>
      <c r="J535" s="118">
        <f>'SlNr für Antrag §24a'!AM531</f>
        <v>0</v>
      </c>
      <c r="K535" s="121"/>
      <c r="L535" s="158" t="str">
        <f>'SlNr für Antrag §24a'!AV531</f>
        <v>-</v>
      </c>
      <c r="M535" s="145" t="str">
        <f>IF(OR(Behörde!W535&gt;0,Behörde!Z535&gt;0),"Begründung in Bescheid eintragen!","")</f>
        <v/>
      </c>
      <c r="N535" s="151" t="str">
        <f>'SlNr für Antrag §24a'!AP531</f>
        <v/>
      </c>
    </row>
    <row r="536" spans="1:14" ht="22.8" x14ac:dyDescent="0.25">
      <c r="A536" s="70">
        <f>'SlNr für Antrag §24a'!B532</f>
        <v>31602</v>
      </c>
      <c r="B536" s="70" t="str">
        <f>'SlNr für Antrag §24a'!C532</f>
        <v>91</v>
      </c>
      <c r="C536" s="70" t="str">
        <f>IF('SlNr für Antrag §24a'!D532&lt;&gt;"",'SlNr für Antrag §24a'!D532,"")</f>
        <v/>
      </c>
      <c r="D536" s="70" t="str">
        <f>'SlNr für Antrag §24a'!H532</f>
        <v>Steinschleifschlamm</v>
      </c>
      <c r="E536" s="70" t="str">
        <f>'SlNr für Antrag §24a'!I532</f>
        <v>verfestigt, immobilisiert oder stabilisiert</v>
      </c>
      <c r="F536" s="69" t="str">
        <f>IF(Behörde!W536&gt;0,Behörde!W536,Behörde!F536)</f>
        <v>**</v>
      </c>
      <c r="G536" s="69" t="str">
        <f>IF(Behörde!Z536&gt;0,Behörde!Z536,Behörde!G536)</f>
        <v>**</v>
      </c>
      <c r="H536" s="131"/>
      <c r="I536" s="124"/>
      <c r="J536" s="118">
        <f>'SlNr für Antrag §24a'!AM532</f>
        <v>0</v>
      </c>
      <c r="K536" s="121"/>
      <c r="L536" s="158" t="str">
        <f>'SlNr für Antrag §24a'!AV532</f>
        <v>-</v>
      </c>
      <c r="M536" s="145" t="str">
        <f>IF(OR(Behörde!W536&gt;0,Behörde!Z536&gt;0),"Begründung in Bescheid eintragen!","")</f>
        <v/>
      </c>
      <c r="N536" s="151" t="str">
        <f>'SlNr für Antrag §24a'!AP532</f>
        <v/>
      </c>
    </row>
    <row r="537" spans="1:14" ht="22.8" x14ac:dyDescent="0.25">
      <c r="A537" s="70">
        <f>'SlNr für Antrag §24a'!B533</f>
        <v>31603</v>
      </c>
      <c r="B537" s="70" t="str">
        <f>'SlNr für Antrag §24a'!C533</f>
        <v/>
      </c>
      <c r="C537" s="70" t="str">
        <f>IF('SlNr für Antrag §24a'!D533&lt;&gt;"",'SlNr für Antrag §24a'!D533,"")</f>
        <v/>
      </c>
      <c r="D537" s="70" t="str">
        <f>'SlNr für Antrag §24a'!H533</f>
        <v>Filterschlamm aus der Bleicherdeherstellung</v>
      </c>
      <c r="E537" s="70" t="str">
        <f>'SlNr für Antrag §24a'!I533</f>
        <v xml:space="preserve"> </v>
      </c>
      <c r="F537" s="69" t="str">
        <f>IF(Behörde!W537&gt;0,Behörde!W537,Behörde!F537)</f>
        <v>--</v>
      </c>
      <c r="G537" s="69" t="str">
        <f>IF(Behörde!Z537&gt;0,Behörde!Z537,Behörde!G537)</f>
        <v>**</v>
      </c>
      <c r="H537" s="131"/>
      <c r="I537" s="124"/>
      <c r="J537" s="118">
        <f>'SlNr für Antrag §24a'!AM533</f>
        <v>0</v>
      </c>
      <c r="K537" s="121"/>
      <c r="L537" s="158" t="str">
        <f>'SlNr für Antrag §24a'!AV533</f>
        <v>-</v>
      </c>
      <c r="M537" s="145" t="str">
        <f>IF(OR(Behörde!W537&gt;0,Behörde!Z537&gt;0),"Begründung in Bescheid eintragen!","")</f>
        <v/>
      </c>
      <c r="N537" s="151" t="str">
        <f>'SlNr für Antrag §24a'!AP533</f>
        <v>X</v>
      </c>
    </row>
    <row r="538" spans="1:14" ht="22.8" x14ac:dyDescent="0.25">
      <c r="A538" s="70">
        <f>'SlNr für Antrag §24a'!B534</f>
        <v>31603</v>
      </c>
      <c r="B538" s="70" t="str">
        <f>'SlNr für Antrag §24a'!C534</f>
        <v>77</v>
      </c>
      <c r="C538" s="70" t="str">
        <f>IF('SlNr für Antrag §24a'!D534&lt;&gt;"",'SlNr für Antrag §24a'!D534,"")</f>
        <v>g</v>
      </c>
      <c r="D538" s="70" t="str">
        <f>'SlNr für Antrag §24a'!H534</f>
        <v>Filterschlamm aus der Bleicherdeherstellung</v>
      </c>
      <c r="E538" s="70" t="str">
        <f>'SlNr für Antrag §24a'!I534</f>
        <v>gefährlich kontaminiert</v>
      </c>
      <c r="F538" s="69" t="str">
        <f>IF(Behörde!W538&gt;0,Behörde!W538,Behörde!F538)</f>
        <v>**</v>
      </c>
      <c r="G538" s="69" t="str">
        <f>IF(Behörde!Z538&gt;0,Behörde!Z538,Behörde!G538)</f>
        <v>**</v>
      </c>
      <c r="H538" s="131"/>
      <c r="I538" s="124"/>
      <c r="J538" s="118">
        <f>'SlNr für Antrag §24a'!AM534</f>
        <v>0</v>
      </c>
      <c r="K538" s="121"/>
      <c r="L538" s="158" t="str">
        <f>'SlNr für Antrag §24a'!AV534</f>
        <v>-</v>
      </c>
      <c r="M538" s="145" t="str">
        <f>IF(OR(Behörde!W538&gt;0,Behörde!Z538&gt;0),"Begründung in Bescheid eintragen!","")</f>
        <v/>
      </c>
      <c r="N538" s="151" t="str">
        <f>'SlNr für Antrag §24a'!AP534</f>
        <v/>
      </c>
    </row>
    <row r="539" spans="1:14" ht="22.8" x14ac:dyDescent="0.25">
      <c r="A539" s="70">
        <f>'SlNr für Antrag §24a'!B535</f>
        <v>31603</v>
      </c>
      <c r="B539" s="70" t="str">
        <f>'SlNr für Antrag §24a'!C535</f>
        <v>91</v>
      </c>
      <c r="C539" s="70" t="str">
        <f>IF('SlNr für Antrag §24a'!D535&lt;&gt;"",'SlNr für Antrag §24a'!D535,"")</f>
        <v/>
      </c>
      <c r="D539" s="70" t="str">
        <f>'SlNr für Antrag §24a'!H535</f>
        <v>Filterschlamm aus der Bleicherdeherstellung</v>
      </c>
      <c r="E539" s="70" t="str">
        <f>'SlNr für Antrag §24a'!I535</f>
        <v>verfestigt, immobilisiert oder stabilisiert</v>
      </c>
      <c r="F539" s="69" t="str">
        <f>IF(Behörde!W539&gt;0,Behörde!W539,Behörde!F539)</f>
        <v>**</v>
      </c>
      <c r="G539" s="69" t="str">
        <f>IF(Behörde!Z539&gt;0,Behörde!Z539,Behörde!G539)</f>
        <v>**</v>
      </c>
      <c r="H539" s="131"/>
      <c r="I539" s="124"/>
      <c r="J539" s="118">
        <f>'SlNr für Antrag §24a'!AM535</f>
        <v>0</v>
      </c>
      <c r="K539" s="121"/>
      <c r="L539" s="158" t="str">
        <f>'SlNr für Antrag §24a'!AV535</f>
        <v>-</v>
      </c>
      <c r="M539" s="145" t="str">
        <f>IF(OR(Behörde!W539&gt;0,Behörde!Z539&gt;0),"Begründung in Bescheid eintragen!","")</f>
        <v/>
      </c>
      <c r="N539" s="151" t="str">
        <f>'SlNr für Antrag §24a'!AP535</f>
        <v/>
      </c>
    </row>
    <row r="540" spans="1:14" x14ac:dyDescent="0.25">
      <c r="A540" s="70">
        <f>'SlNr für Antrag §24a'!B536</f>
        <v>31604</v>
      </c>
      <c r="B540" s="70" t="str">
        <f>'SlNr für Antrag §24a'!C536</f>
        <v/>
      </c>
      <c r="C540" s="70" t="str">
        <f>IF('SlNr für Antrag §24a'!D536&lt;&gt;"",'SlNr für Antrag §24a'!D536,"")</f>
        <v/>
      </c>
      <c r="D540" s="70" t="str">
        <f>'SlNr für Antrag §24a'!H536</f>
        <v>Tonsuspensionen</v>
      </c>
      <c r="E540" s="70" t="str">
        <f>'SlNr für Antrag §24a'!I536</f>
        <v xml:space="preserve"> </v>
      </c>
      <c r="F540" s="69" t="str">
        <f>IF(Behörde!W540&gt;0,Behörde!W540,Behörde!F540)</f>
        <v>--</v>
      </c>
      <c r="G540" s="69" t="str">
        <f>IF(Behörde!Z540&gt;0,Behörde!Z540,Behörde!G540)</f>
        <v>**</v>
      </c>
      <c r="H540" s="131"/>
      <c r="I540" s="124"/>
      <c r="J540" s="118">
        <f>'SlNr für Antrag §24a'!AM536</f>
        <v>0</v>
      </c>
      <c r="K540" s="121"/>
      <c r="L540" s="158" t="str">
        <f>'SlNr für Antrag §24a'!AV536</f>
        <v>-</v>
      </c>
      <c r="M540" s="145" t="str">
        <f>IF(OR(Behörde!W540&gt;0,Behörde!Z540&gt;0),"Begründung in Bescheid eintragen!","")</f>
        <v/>
      </c>
      <c r="N540" s="151" t="str">
        <f>'SlNr für Antrag §24a'!AP536</f>
        <v>X</v>
      </c>
    </row>
    <row r="541" spans="1:14" x14ac:dyDescent="0.25">
      <c r="A541" s="70">
        <f>'SlNr für Antrag §24a'!B537</f>
        <v>31604</v>
      </c>
      <c r="B541" s="70" t="str">
        <f>'SlNr für Antrag §24a'!C537</f>
        <v>77</v>
      </c>
      <c r="C541" s="70" t="str">
        <f>IF('SlNr für Antrag §24a'!D537&lt;&gt;"",'SlNr für Antrag §24a'!D537,"")</f>
        <v>g</v>
      </c>
      <c r="D541" s="70" t="str">
        <f>'SlNr für Antrag §24a'!H537</f>
        <v>Tonsuspensionen</v>
      </c>
      <c r="E541" s="70" t="str">
        <f>'SlNr für Antrag §24a'!I537</f>
        <v>gefährlich kontaminiert</v>
      </c>
      <c r="F541" s="69" t="str">
        <f>IF(Behörde!W541&gt;0,Behörde!W541,Behörde!F541)</f>
        <v>**</v>
      </c>
      <c r="G541" s="69" t="str">
        <f>IF(Behörde!Z541&gt;0,Behörde!Z541,Behörde!G541)</f>
        <v>**</v>
      </c>
      <c r="H541" s="131"/>
      <c r="I541" s="124"/>
      <c r="J541" s="118">
        <f>'SlNr für Antrag §24a'!AM537</f>
        <v>0</v>
      </c>
      <c r="K541" s="121"/>
      <c r="L541" s="158" t="str">
        <f>'SlNr für Antrag §24a'!AV537</f>
        <v>-</v>
      </c>
      <c r="M541" s="145" t="str">
        <f>IF(OR(Behörde!W541&gt;0,Behörde!Z541&gt;0),"Begründung in Bescheid eintragen!","")</f>
        <v/>
      </c>
      <c r="N541" s="151" t="str">
        <f>'SlNr für Antrag §24a'!AP537</f>
        <v/>
      </c>
    </row>
    <row r="542" spans="1:14" ht="22.8" x14ac:dyDescent="0.25">
      <c r="A542" s="70">
        <f>'SlNr für Antrag §24a'!B538</f>
        <v>31604</v>
      </c>
      <c r="B542" s="70" t="str">
        <f>'SlNr für Antrag §24a'!C538</f>
        <v>91</v>
      </c>
      <c r="C542" s="70" t="str">
        <f>IF('SlNr für Antrag §24a'!D538&lt;&gt;"",'SlNr für Antrag §24a'!D538,"")</f>
        <v/>
      </c>
      <c r="D542" s="70" t="str">
        <f>'SlNr für Antrag §24a'!H538</f>
        <v>Tonsuspensionen</v>
      </c>
      <c r="E542" s="70" t="str">
        <f>'SlNr für Antrag §24a'!I538</f>
        <v>verfestigt, immobilisiert oder stabilisiert</v>
      </c>
      <c r="F542" s="69" t="str">
        <f>IF(Behörde!W542&gt;0,Behörde!W542,Behörde!F542)</f>
        <v>**</v>
      </c>
      <c r="G542" s="69" t="str">
        <f>IF(Behörde!Z542&gt;0,Behörde!Z542,Behörde!G542)</f>
        <v>**</v>
      </c>
      <c r="H542" s="131"/>
      <c r="I542" s="124"/>
      <c r="J542" s="118">
        <f>'SlNr für Antrag §24a'!AM538</f>
        <v>0</v>
      </c>
      <c r="K542" s="121"/>
      <c r="L542" s="158" t="str">
        <f>'SlNr für Antrag §24a'!AV538</f>
        <v>-</v>
      </c>
      <c r="M542" s="145" t="str">
        <f>IF(OR(Behörde!W542&gt;0,Behörde!Z542&gt;0),"Begründung in Bescheid eintragen!","")</f>
        <v/>
      </c>
      <c r="N542" s="151" t="str">
        <f>'SlNr für Antrag §24a'!AP538</f>
        <v/>
      </c>
    </row>
    <row r="543" spans="1:14" ht="22.8" x14ac:dyDescent="0.25">
      <c r="A543" s="70">
        <f>'SlNr für Antrag §24a'!B539</f>
        <v>31605</v>
      </c>
      <c r="B543" s="70" t="str">
        <f>'SlNr für Antrag §24a'!C539</f>
        <v/>
      </c>
      <c r="C543" s="70" t="str">
        <f>IF('SlNr für Antrag §24a'!D539&lt;&gt;"",'SlNr für Antrag §24a'!D539,"")</f>
        <v/>
      </c>
      <c r="D543" s="70" t="str">
        <f>'SlNr für Antrag §24a'!H539</f>
        <v>Schlamm aus der Zementfabrikation</v>
      </c>
      <c r="E543" s="70" t="str">
        <f>'SlNr für Antrag §24a'!I539</f>
        <v xml:space="preserve"> </v>
      </c>
      <c r="F543" s="69" t="str">
        <f>IF(Behörde!W543&gt;0,Behörde!W543,Behörde!F543)</f>
        <v>--</v>
      </c>
      <c r="G543" s="69" t="str">
        <f>IF(Behörde!Z543&gt;0,Behörde!Z543,Behörde!G543)</f>
        <v>**</v>
      </c>
      <c r="H543" s="131"/>
      <c r="I543" s="124"/>
      <c r="J543" s="118">
        <f>'SlNr für Antrag §24a'!AM539</f>
        <v>0</v>
      </c>
      <c r="K543" s="121"/>
      <c r="L543" s="158" t="str">
        <f>'SlNr für Antrag §24a'!AV539</f>
        <v>-</v>
      </c>
      <c r="M543" s="145" t="str">
        <f>IF(OR(Behörde!W543&gt;0,Behörde!Z543&gt;0),"Begründung in Bescheid eintragen!","")</f>
        <v/>
      </c>
      <c r="N543" s="151" t="str">
        <f>'SlNr für Antrag §24a'!AP539</f>
        <v>X</v>
      </c>
    </row>
    <row r="544" spans="1:14" ht="22.8" x14ac:dyDescent="0.25">
      <c r="A544" s="70">
        <f>'SlNr für Antrag §24a'!B540</f>
        <v>31605</v>
      </c>
      <c r="B544" s="70" t="str">
        <f>'SlNr für Antrag §24a'!C540</f>
        <v>77</v>
      </c>
      <c r="C544" s="70" t="str">
        <f>IF('SlNr für Antrag §24a'!D540&lt;&gt;"",'SlNr für Antrag §24a'!D540,"")</f>
        <v>g</v>
      </c>
      <c r="D544" s="70" t="str">
        <f>'SlNr für Antrag §24a'!H540</f>
        <v>Schlamm aus der Zementfabrikation</v>
      </c>
      <c r="E544" s="70" t="str">
        <f>'SlNr für Antrag §24a'!I540</f>
        <v>gefährlich kontaminiert</v>
      </c>
      <c r="F544" s="69" t="str">
        <f>IF(Behörde!W544&gt;0,Behörde!W544,Behörde!F544)</f>
        <v>**</v>
      </c>
      <c r="G544" s="69" t="str">
        <f>IF(Behörde!Z544&gt;0,Behörde!Z544,Behörde!G544)</f>
        <v>**</v>
      </c>
      <c r="H544" s="131"/>
      <c r="I544" s="124"/>
      <c r="J544" s="118">
        <f>'SlNr für Antrag §24a'!AM540</f>
        <v>0</v>
      </c>
      <c r="K544" s="121"/>
      <c r="L544" s="158" t="str">
        <f>'SlNr für Antrag §24a'!AV540</f>
        <v>-</v>
      </c>
      <c r="M544" s="145" t="str">
        <f>IF(OR(Behörde!W544&gt;0,Behörde!Z544&gt;0),"Begründung in Bescheid eintragen!","")</f>
        <v/>
      </c>
      <c r="N544" s="151" t="str">
        <f>'SlNr für Antrag §24a'!AP540</f>
        <v/>
      </c>
    </row>
    <row r="545" spans="1:14" ht="22.8" x14ac:dyDescent="0.25">
      <c r="A545" s="70">
        <f>'SlNr für Antrag §24a'!B541</f>
        <v>31605</v>
      </c>
      <c r="B545" s="70" t="str">
        <f>'SlNr für Antrag §24a'!C541</f>
        <v>91</v>
      </c>
      <c r="C545" s="70" t="str">
        <f>IF('SlNr für Antrag §24a'!D541&lt;&gt;"",'SlNr für Antrag §24a'!D541,"")</f>
        <v/>
      </c>
      <c r="D545" s="70" t="str">
        <f>'SlNr für Antrag §24a'!H541</f>
        <v>Schlamm aus der Zementfabrikation</v>
      </c>
      <c r="E545" s="70" t="str">
        <f>'SlNr für Antrag §24a'!I541</f>
        <v>verfestigt, immobilisiert oder stabilisiert</v>
      </c>
      <c r="F545" s="69" t="str">
        <f>IF(Behörde!W545&gt;0,Behörde!W545,Behörde!F545)</f>
        <v>**</v>
      </c>
      <c r="G545" s="69" t="str">
        <f>IF(Behörde!Z545&gt;0,Behörde!Z545,Behörde!G545)</f>
        <v>**</v>
      </c>
      <c r="H545" s="131"/>
      <c r="I545" s="124"/>
      <c r="J545" s="118">
        <f>'SlNr für Antrag §24a'!AM541</f>
        <v>0</v>
      </c>
      <c r="K545" s="121"/>
      <c r="L545" s="158" t="str">
        <f>'SlNr für Antrag §24a'!AV541</f>
        <v>-</v>
      </c>
      <c r="M545" s="145" t="str">
        <f>IF(OR(Behörde!W545&gt;0,Behörde!Z545&gt;0),"Begründung in Bescheid eintragen!","")</f>
        <v/>
      </c>
      <c r="N545" s="151" t="str">
        <f>'SlNr für Antrag §24a'!AP541</f>
        <v/>
      </c>
    </row>
    <row r="546" spans="1:14" ht="22.8" x14ac:dyDescent="0.25">
      <c r="A546" s="70">
        <f>'SlNr für Antrag §24a'!B542</f>
        <v>31606</v>
      </c>
      <c r="B546" s="70" t="str">
        <f>'SlNr für Antrag §24a'!C542</f>
        <v/>
      </c>
      <c r="C546" s="70" t="str">
        <f>IF('SlNr für Antrag §24a'!D542&lt;&gt;"",'SlNr für Antrag §24a'!D542,"")</f>
        <v/>
      </c>
      <c r="D546" s="70" t="str">
        <f>'SlNr für Antrag §24a'!H542</f>
        <v>Schlamm aus der Kalksandsteinfabrikation</v>
      </c>
      <c r="E546" s="70" t="str">
        <f>'SlNr für Antrag §24a'!I542</f>
        <v xml:space="preserve"> </v>
      </c>
      <c r="F546" s="69" t="str">
        <f>IF(Behörde!W546&gt;0,Behörde!W546,Behörde!F546)</f>
        <v>--</v>
      </c>
      <c r="G546" s="69" t="str">
        <f>IF(Behörde!Z546&gt;0,Behörde!Z546,Behörde!G546)</f>
        <v>**</v>
      </c>
      <c r="H546" s="131"/>
      <c r="I546" s="124"/>
      <c r="J546" s="118">
        <f>'SlNr für Antrag §24a'!AM542</f>
        <v>0</v>
      </c>
      <c r="K546" s="121"/>
      <c r="L546" s="158" t="str">
        <f>'SlNr für Antrag §24a'!AV542</f>
        <v>-</v>
      </c>
      <c r="M546" s="145" t="str">
        <f>IF(OR(Behörde!W546&gt;0,Behörde!Z546&gt;0),"Begründung in Bescheid eintragen!","")</f>
        <v/>
      </c>
      <c r="N546" s="151" t="str">
        <f>'SlNr für Antrag §24a'!AP542</f>
        <v>X</v>
      </c>
    </row>
    <row r="547" spans="1:14" ht="22.8" x14ac:dyDescent="0.25">
      <c r="A547" s="70">
        <f>'SlNr für Antrag §24a'!B543</f>
        <v>31606</v>
      </c>
      <c r="B547" s="70" t="str">
        <f>'SlNr für Antrag §24a'!C543</f>
        <v>77</v>
      </c>
      <c r="C547" s="70" t="str">
        <f>IF('SlNr für Antrag §24a'!D543&lt;&gt;"",'SlNr für Antrag §24a'!D543,"")</f>
        <v>g</v>
      </c>
      <c r="D547" s="70" t="str">
        <f>'SlNr für Antrag §24a'!H543</f>
        <v>Schlamm aus der Kalksandsteinfabrikation</v>
      </c>
      <c r="E547" s="70" t="str">
        <f>'SlNr für Antrag §24a'!I543</f>
        <v>gefährlich kontaminiert</v>
      </c>
      <c r="F547" s="69" t="str">
        <f>IF(Behörde!W547&gt;0,Behörde!W547,Behörde!F547)</f>
        <v>**</v>
      </c>
      <c r="G547" s="69" t="str">
        <f>IF(Behörde!Z547&gt;0,Behörde!Z547,Behörde!G547)</f>
        <v>**</v>
      </c>
      <c r="H547" s="131"/>
      <c r="I547" s="124"/>
      <c r="J547" s="118">
        <f>'SlNr für Antrag §24a'!AM543</f>
        <v>0</v>
      </c>
      <c r="K547" s="121"/>
      <c r="L547" s="158" t="str">
        <f>'SlNr für Antrag §24a'!AV543</f>
        <v>-</v>
      </c>
      <c r="M547" s="145" t="str">
        <f>IF(OR(Behörde!W547&gt;0,Behörde!Z547&gt;0),"Begründung in Bescheid eintragen!","")</f>
        <v/>
      </c>
      <c r="N547" s="151" t="str">
        <f>'SlNr für Antrag §24a'!AP543</f>
        <v/>
      </c>
    </row>
    <row r="548" spans="1:14" ht="22.8" x14ac:dyDescent="0.25">
      <c r="A548" s="70">
        <f>'SlNr für Antrag §24a'!B544</f>
        <v>31606</v>
      </c>
      <c r="B548" s="70" t="str">
        <f>'SlNr für Antrag §24a'!C544</f>
        <v>91</v>
      </c>
      <c r="C548" s="70" t="str">
        <f>IF('SlNr für Antrag §24a'!D544&lt;&gt;"",'SlNr für Antrag §24a'!D544,"")</f>
        <v/>
      </c>
      <c r="D548" s="70" t="str">
        <f>'SlNr für Antrag §24a'!H544</f>
        <v>Schlamm aus der Kalksandsteinfabrikation</v>
      </c>
      <c r="E548" s="70" t="str">
        <f>'SlNr für Antrag §24a'!I544</f>
        <v>verfestigt, immobilisiert oder stabilisiert</v>
      </c>
      <c r="F548" s="69" t="str">
        <f>IF(Behörde!W548&gt;0,Behörde!W548,Behörde!F548)</f>
        <v>**</v>
      </c>
      <c r="G548" s="69" t="str">
        <f>IF(Behörde!Z548&gt;0,Behörde!Z548,Behörde!G548)</f>
        <v>**</v>
      </c>
      <c r="H548" s="131"/>
      <c r="I548" s="124"/>
      <c r="J548" s="118">
        <f>'SlNr für Antrag §24a'!AM544</f>
        <v>0</v>
      </c>
      <c r="K548" s="121"/>
      <c r="L548" s="158" t="str">
        <f>'SlNr für Antrag §24a'!AV544</f>
        <v>-</v>
      </c>
      <c r="M548" s="145" t="str">
        <f>IF(OR(Behörde!W548&gt;0,Behörde!Z548&gt;0),"Begründung in Bescheid eintragen!","")</f>
        <v/>
      </c>
      <c r="N548" s="151" t="str">
        <f>'SlNr für Antrag §24a'!AP544</f>
        <v/>
      </c>
    </row>
    <row r="549" spans="1:14" ht="22.8" x14ac:dyDescent="0.25">
      <c r="A549" s="70">
        <f>'SlNr für Antrag §24a'!B545</f>
        <v>31607</v>
      </c>
      <c r="B549" s="70" t="str">
        <f>'SlNr für Antrag §24a'!C545</f>
        <v/>
      </c>
      <c r="C549" s="70" t="str">
        <f>IF('SlNr für Antrag §24a'!D545&lt;&gt;"",'SlNr für Antrag §24a'!D545,"")</f>
        <v/>
      </c>
      <c r="D549" s="70" t="str">
        <f>'SlNr für Antrag §24a'!H545</f>
        <v>Schlamm aus der Fertigmörtelherstellung</v>
      </c>
      <c r="E549" s="70" t="str">
        <f>'SlNr für Antrag §24a'!I545</f>
        <v xml:space="preserve"> </v>
      </c>
      <c r="F549" s="69" t="str">
        <f>IF(Behörde!W549&gt;0,Behörde!W549,Behörde!F549)</f>
        <v>--</v>
      </c>
      <c r="G549" s="69" t="str">
        <f>IF(Behörde!Z549&gt;0,Behörde!Z549,Behörde!G549)</f>
        <v>**</v>
      </c>
      <c r="H549" s="131"/>
      <c r="I549" s="124"/>
      <c r="J549" s="118">
        <f>'SlNr für Antrag §24a'!AM545</f>
        <v>0</v>
      </c>
      <c r="K549" s="121"/>
      <c r="L549" s="158" t="str">
        <f>'SlNr für Antrag §24a'!AV545</f>
        <v>-</v>
      </c>
      <c r="M549" s="145" t="str">
        <f>IF(OR(Behörde!W549&gt;0,Behörde!Z549&gt;0),"Begründung in Bescheid eintragen!","")</f>
        <v/>
      </c>
      <c r="N549" s="151" t="str">
        <f>'SlNr für Antrag §24a'!AP545</f>
        <v>X</v>
      </c>
    </row>
    <row r="550" spans="1:14" ht="22.8" x14ac:dyDescent="0.25">
      <c r="A550" s="70">
        <f>'SlNr für Antrag §24a'!B546</f>
        <v>31607</v>
      </c>
      <c r="B550" s="70" t="str">
        <f>'SlNr für Antrag §24a'!C546</f>
        <v>77</v>
      </c>
      <c r="C550" s="70" t="str">
        <f>IF('SlNr für Antrag §24a'!D546&lt;&gt;"",'SlNr für Antrag §24a'!D546,"")</f>
        <v>g</v>
      </c>
      <c r="D550" s="70" t="str">
        <f>'SlNr für Antrag §24a'!H546</f>
        <v>Schlamm aus der Fertigmörtelherstellung</v>
      </c>
      <c r="E550" s="70" t="str">
        <f>'SlNr für Antrag §24a'!I546</f>
        <v>gefährlich kontaminiert</v>
      </c>
      <c r="F550" s="69" t="str">
        <f>IF(Behörde!W550&gt;0,Behörde!W550,Behörde!F550)</f>
        <v>**</v>
      </c>
      <c r="G550" s="69" t="str">
        <f>IF(Behörde!Z550&gt;0,Behörde!Z550,Behörde!G550)</f>
        <v>**</v>
      </c>
      <c r="H550" s="131"/>
      <c r="I550" s="124"/>
      <c r="J550" s="118">
        <f>'SlNr für Antrag §24a'!AM546</f>
        <v>0</v>
      </c>
      <c r="K550" s="121"/>
      <c r="L550" s="158" t="str">
        <f>'SlNr für Antrag §24a'!AV546</f>
        <v>-</v>
      </c>
      <c r="M550" s="145" t="str">
        <f>IF(OR(Behörde!W550&gt;0,Behörde!Z550&gt;0),"Begründung in Bescheid eintragen!","")</f>
        <v/>
      </c>
      <c r="N550" s="151" t="str">
        <f>'SlNr für Antrag §24a'!AP546</f>
        <v/>
      </c>
    </row>
    <row r="551" spans="1:14" ht="22.8" x14ac:dyDescent="0.25">
      <c r="A551" s="70">
        <f>'SlNr für Antrag §24a'!B547</f>
        <v>31607</v>
      </c>
      <c r="B551" s="70" t="str">
        <f>'SlNr für Antrag §24a'!C547</f>
        <v>91</v>
      </c>
      <c r="C551" s="70" t="str">
        <f>IF('SlNr für Antrag §24a'!D547&lt;&gt;"",'SlNr für Antrag §24a'!D547,"")</f>
        <v/>
      </c>
      <c r="D551" s="70" t="str">
        <f>'SlNr für Antrag §24a'!H547</f>
        <v>Schlamm aus der Fertigmörtelherstellung</v>
      </c>
      <c r="E551" s="70" t="str">
        <f>'SlNr für Antrag §24a'!I547</f>
        <v>verfestigt, immobilisiert oder stabilisiert</v>
      </c>
      <c r="F551" s="69" t="str">
        <f>IF(Behörde!W551&gt;0,Behörde!W551,Behörde!F551)</f>
        <v>**</v>
      </c>
      <c r="G551" s="69" t="str">
        <f>IF(Behörde!Z551&gt;0,Behörde!Z551,Behörde!G551)</f>
        <v>**</v>
      </c>
      <c r="H551" s="131"/>
      <c r="I551" s="124"/>
      <c r="J551" s="118">
        <f>'SlNr für Antrag §24a'!AM547</f>
        <v>0</v>
      </c>
      <c r="K551" s="121"/>
      <c r="L551" s="158" t="str">
        <f>'SlNr für Antrag §24a'!AV547</f>
        <v>-</v>
      </c>
      <c r="M551" s="145" t="str">
        <f>IF(OR(Behörde!W551&gt;0,Behörde!Z551&gt;0),"Begründung in Bescheid eintragen!","")</f>
        <v/>
      </c>
      <c r="N551" s="151" t="str">
        <f>'SlNr für Antrag §24a'!AP547</f>
        <v/>
      </c>
    </row>
    <row r="552" spans="1:14" ht="22.8" x14ac:dyDescent="0.25">
      <c r="A552" s="70">
        <f>'SlNr für Antrag §24a'!B548</f>
        <v>31608</v>
      </c>
      <c r="B552" s="70" t="str">
        <f>'SlNr für Antrag §24a'!C548</f>
        <v/>
      </c>
      <c r="C552" s="70" t="str">
        <f>IF('SlNr für Antrag §24a'!D548&lt;&gt;"",'SlNr für Antrag §24a'!D548,"")</f>
        <v/>
      </c>
      <c r="D552" s="70" t="str">
        <f>'SlNr für Antrag §24a'!H548</f>
        <v>Rotschlamm aus der Aluminiumerzeugung</v>
      </c>
      <c r="E552" s="70" t="str">
        <f>'SlNr für Antrag §24a'!I548</f>
        <v xml:space="preserve"> </v>
      </c>
      <c r="F552" s="69" t="str">
        <f>IF(Behörde!W552&gt;0,Behörde!W552,Behörde!F552)</f>
        <v>**</v>
      </c>
      <c r="G552" s="69" t="str">
        <f>IF(Behörde!Z552&gt;0,Behörde!Z552,Behörde!G552)</f>
        <v>**</v>
      </c>
      <c r="H552" s="131"/>
      <c r="I552" s="124"/>
      <c r="J552" s="118">
        <f>'SlNr für Antrag §24a'!AM548</f>
        <v>0</v>
      </c>
      <c r="K552" s="121"/>
      <c r="L552" s="158" t="str">
        <f>'SlNr für Antrag §24a'!AV548</f>
        <v>-</v>
      </c>
      <c r="M552" s="145" t="str">
        <f>IF(OR(Behörde!W552&gt;0,Behörde!Z552&gt;0),"Begründung in Bescheid eintragen!","")</f>
        <v/>
      </c>
      <c r="N552" s="151" t="str">
        <f>'SlNr für Antrag §24a'!AP548</f>
        <v/>
      </c>
    </row>
    <row r="553" spans="1:14" ht="22.8" x14ac:dyDescent="0.25">
      <c r="A553" s="70">
        <f>'SlNr für Antrag §24a'!B549</f>
        <v>31608</v>
      </c>
      <c r="B553" s="70" t="str">
        <f>'SlNr für Antrag §24a'!C549</f>
        <v>77</v>
      </c>
      <c r="C553" s="70" t="str">
        <f>IF('SlNr für Antrag §24a'!D549&lt;&gt;"",'SlNr für Antrag §24a'!D549,"")</f>
        <v>g</v>
      </c>
      <c r="D553" s="70" t="str">
        <f>'SlNr für Antrag §24a'!H549</f>
        <v>Rotschlamm aus der Aluminiumerzeugung</v>
      </c>
      <c r="E553" s="70" t="str">
        <f>'SlNr für Antrag §24a'!I549</f>
        <v>gefährlich kontaminiert</v>
      </c>
      <c r="F553" s="69" t="str">
        <f>IF(Behörde!W553&gt;0,Behörde!W553,Behörde!F553)</f>
        <v>**</v>
      </c>
      <c r="G553" s="69" t="str">
        <f>IF(Behörde!Z553&gt;0,Behörde!Z553,Behörde!G553)</f>
        <v>**</v>
      </c>
      <c r="H553" s="131"/>
      <c r="I553" s="124"/>
      <c r="J553" s="118">
        <f>'SlNr für Antrag §24a'!AM549</f>
        <v>0</v>
      </c>
      <c r="K553" s="121"/>
      <c r="L553" s="158" t="str">
        <f>'SlNr für Antrag §24a'!AV549</f>
        <v>-</v>
      </c>
      <c r="M553" s="145" t="str">
        <f>IF(OR(Behörde!W553&gt;0,Behörde!Z553&gt;0),"Begründung in Bescheid eintragen!","")</f>
        <v/>
      </c>
      <c r="N553" s="151" t="str">
        <f>'SlNr für Antrag §24a'!AP549</f>
        <v/>
      </c>
    </row>
    <row r="554" spans="1:14" ht="22.8" x14ac:dyDescent="0.25">
      <c r="A554" s="70">
        <f>'SlNr für Antrag §24a'!B550</f>
        <v>31608</v>
      </c>
      <c r="B554" s="70" t="str">
        <f>'SlNr für Antrag §24a'!C550</f>
        <v>91</v>
      </c>
      <c r="C554" s="70" t="str">
        <f>IF('SlNr für Antrag §24a'!D550&lt;&gt;"",'SlNr für Antrag §24a'!D550,"")</f>
        <v/>
      </c>
      <c r="D554" s="70" t="str">
        <f>'SlNr für Antrag §24a'!H550</f>
        <v>Rotschlamm aus der Aluminiumerzeugung</v>
      </c>
      <c r="E554" s="70" t="str">
        <f>'SlNr für Antrag §24a'!I550</f>
        <v>verfestigt, immobilisiert oder stabilisiert</v>
      </c>
      <c r="F554" s="69" t="str">
        <f>IF(Behörde!W554&gt;0,Behörde!W554,Behörde!F554)</f>
        <v>**</v>
      </c>
      <c r="G554" s="69" t="str">
        <f>IF(Behörde!Z554&gt;0,Behörde!Z554,Behörde!G554)</f>
        <v>**</v>
      </c>
      <c r="H554" s="131"/>
      <c r="I554" s="124"/>
      <c r="J554" s="118">
        <f>'SlNr für Antrag §24a'!AM550</f>
        <v>0</v>
      </c>
      <c r="K554" s="121"/>
      <c r="L554" s="158" t="str">
        <f>'SlNr für Antrag §24a'!AV550</f>
        <v>-</v>
      </c>
      <c r="M554" s="145" t="str">
        <f>IF(OR(Behörde!W554&gt;0,Behörde!Z554&gt;0),"Begründung in Bescheid eintragen!","")</f>
        <v/>
      </c>
      <c r="N554" s="151" t="str">
        <f>'SlNr für Antrag §24a'!AP550</f>
        <v/>
      </c>
    </row>
    <row r="555" spans="1:14" x14ac:dyDescent="0.25">
      <c r="A555" s="70">
        <f>'SlNr für Antrag §24a'!B551</f>
        <v>31609</v>
      </c>
      <c r="B555" s="70" t="str">
        <f>'SlNr für Antrag §24a'!C551</f>
        <v/>
      </c>
      <c r="C555" s="70" t="str">
        <f>IF('SlNr für Antrag §24a'!D551&lt;&gt;"",'SlNr für Antrag §24a'!D551,"")</f>
        <v>gn</v>
      </c>
      <c r="D555" s="70" t="str">
        <f>'SlNr für Antrag §24a'!H551</f>
        <v>Asbestzementschlamm</v>
      </c>
      <c r="E555" s="70" t="str">
        <f>'SlNr für Antrag §24a'!I551</f>
        <v xml:space="preserve"> </v>
      </c>
      <c r="F555" s="69" t="str">
        <f>IF(Behörde!W555&gt;0,Behörde!W555,Behörde!F555)</f>
        <v>**</v>
      </c>
      <c r="G555" s="69" t="str">
        <f>IF(Behörde!Z555&gt;0,Behörde!Z555,Behörde!G555)</f>
        <v>**</v>
      </c>
      <c r="H555" s="131"/>
      <c r="I555" s="124"/>
      <c r="J555" s="118">
        <f>'SlNr für Antrag §24a'!AM551</f>
        <v>0</v>
      </c>
      <c r="K555" s="121"/>
      <c r="L555" s="158" t="str">
        <f>'SlNr für Antrag §24a'!AV551</f>
        <v>-</v>
      </c>
      <c r="M555" s="145" t="str">
        <f>IF(OR(Behörde!W555&gt;0,Behörde!Z555&gt;0),"Begründung in Bescheid eintragen!","")</f>
        <v/>
      </c>
      <c r="N555" s="151" t="str">
        <f>'SlNr für Antrag §24a'!AP551</f>
        <v/>
      </c>
    </row>
    <row r="556" spans="1:14" x14ac:dyDescent="0.25">
      <c r="A556" s="70">
        <f>'SlNr für Antrag §24a'!B552</f>
        <v>31610</v>
      </c>
      <c r="B556" s="70" t="str">
        <f>'SlNr für Antrag §24a'!C552</f>
        <v/>
      </c>
      <c r="C556" s="70" t="str">
        <f>IF('SlNr für Antrag §24a'!D552&lt;&gt;"",'SlNr für Antrag §24a'!D552,"")</f>
        <v/>
      </c>
      <c r="D556" s="70" t="str">
        <f>'SlNr für Antrag §24a'!H552</f>
        <v>Emailleschlamm</v>
      </c>
      <c r="E556" s="70" t="str">
        <f>'SlNr für Antrag §24a'!I552</f>
        <v xml:space="preserve"> </v>
      </c>
      <c r="F556" s="69" t="str">
        <f>IF(Behörde!W556&gt;0,Behörde!W556,Behörde!F556)</f>
        <v>--</v>
      </c>
      <c r="G556" s="69" t="str">
        <f>IF(Behörde!Z556&gt;0,Behörde!Z556,Behörde!G556)</f>
        <v>**</v>
      </c>
      <c r="H556" s="131"/>
      <c r="I556" s="124"/>
      <c r="J556" s="118">
        <f>'SlNr für Antrag §24a'!AM552</f>
        <v>0</v>
      </c>
      <c r="K556" s="121"/>
      <c r="L556" s="158" t="str">
        <f>'SlNr für Antrag §24a'!AV552</f>
        <v>-</v>
      </c>
      <c r="M556" s="145" t="str">
        <f>IF(OR(Behörde!W556&gt;0,Behörde!Z556&gt;0),"Begründung in Bescheid eintragen!","")</f>
        <v/>
      </c>
      <c r="N556" s="151" t="str">
        <f>'SlNr für Antrag §24a'!AP552</f>
        <v>X</v>
      </c>
    </row>
    <row r="557" spans="1:14" x14ac:dyDescent="0.25">
      <c r="A557" s="70">
        <f>'SlNr für Antrag §24a'!B553</f>
        <v>31610</v>
      </c>
      <c r="B557" s="70" t="str">
        <f>'SlNr für Antrag §24a'!C553</f>
        <v>77</v>
      </c>
      <c r="C557" s="70" t="str">
        <f>IF('SlNr für Antrag §24a'!D553&lt;&gt;"",'SlNr für Antrag §24a'!D553,"")</f>
        <v>g</v>
      </c>
      <c r="D557" s="70" t="str">
        <f>'SlNr für Antrag §24a'!H553</f>
        <v>Emailleschlamm</v>
      </c>
      <c r="E557" s="70" t="str">
        <f>'SlNr für Antrag §24a'!I553</f>
        <v>gefährlich kontaminiert</v>
      </c>
      <c r="F557" s="69" t="str">
        <f>IF(Behörde!W557&gt;0,Behörde!W557,Behörde!F557)</f>
        <v>**</v>
      </c>
      <c r="G557" s="69" t="str">
        <f>IF(Behörde!Z557&gt;0,Behörde!Z557,Behörde!G557)</f>
        <v>**</v>
      </c>
      <c r="H557" s="131"/>
      <c r="I557" s="124"/>
      <c r="J557" s="118">
        <f>'SlNr für Antrag §24a'!AM553</f>
        <v>0</v>
      </c>
      <c r="K557" s="121"/>
      <c r="L557" s="158" t="str">
        <f>'SlNr für Antrag §24a'!AV553</f>
        <v>-</v>
      </c>
      <c r="M557" s="145" t="str">
        <f>IF(OR(Behörde!W557&gt;0,Behörde!Z557&gt;0),"Begründung in Bescheid eintragen!","")</f>
        <v/>
      </c>
      <c r="N557" s="151" t="str">
        <f>'SlNr für Antrag §24a'!AP553</f>
        <v/>
      </c>
    </row>
    <row r="558" spans="1:14" ht="22.8" x14ac:dyDescent="0.25">
      <c r="A558" s="70">
        <f>'SlNr für Antrag §24a'!B554</f>
        <v>31610</v>
      </c>
      <c r="B558" s="70" t="str">
        <f>'SlNr für Antrag §24a'!C554</f>
        <v>91</v>
      </c>
      <c r="C558" s="70" t="str">
        <f>IF('SlNr für Antrag §24a'!D554&lt;&gt;"",'SlNr für Antrag §24a'!D554,"")</f>
        <v/>
      </c>
      <c r="D558" s="70" t="str">
        <f>'SlNr für Antrag §24a'!H554</f>
        <v>Emailleschlamm</v>
      </c>
      <c r="E558" s="70" t="str">
        <f>'SlNr für Antrag §24a'!I554</f>
        <v>verfestigt, immobilisiert oder stabilisiert</v>
      </c>
      <c r="F558" s="69" t="str">
        <f>IF(Behörde!W558&gt;0,Behörde!W558,Behörde!F558)</f>
        <v>**</v>
      </c>
      <c r="G558" s="69" t="str">
        <f>IF(Behörde!Z558&gt;0,Behörde!Z558,Behörde!G558)</f>
        <v>**</v>
      </c>
      <c r="H558" s="131"/>
      <c r="I558" s="124"/>
      <c r="J558" s="118">
        <f>'SlNr für Antrag §24a'!AM554</f>
        <v>0</v>
      </c>
      <c r="K558" s="121"/>
      <c r="L558" s="158" t="str">
        <f>'SlNr für Antrag §24a'!AV554</f>
        <v>-</v>
      </c>
      <c r="M558" s="145" t="str">
        <f>IF(OR(Behörde!W558&gt;0,Behörde!Z558&gt;0),"Begründung in Bescheid eintragen!","")</f>
        <v/>
      </c>
      <c r="N558" s="151" t="str">
        <f>'SlNr für Antrag §24a'!AP554</f>
        <v/>
      </c>
    </row>
    <row r="559" spans="1:14" x14ac:dyDescent="0.25">
      <c r="A559" s="70">
        <f>'SlNr für Antrag §24a'!B555</f>
        <v>31611</v>
      </c>
      <c r="B559" s="70" t="str">
        <f>'SlNr für Antrag §24a'!C555</f>
        <v/>
      </c>
      <c r="C559" s="70" t="str">
        <f>IF('SlNr für Antrag §24a'!D555&lt;&gt;"",'SlNr für Antrag §24a'!D555,"")</f>
        <v>g</v>
      </c>
      <c r="D559" s="70" t="str">
        <f>'SlNr für Antrag §24a'!H555</f>
        <v>Graphitschlamm</v>
      </c>
      <c r="E559" s="70" t="str">
        <f>'SlNr für Antrag §24a'!I555</f>
        <v xml:space="preserve"> </v>
      </c>
      <c r="F559" s="69" t="str">
        <f>IF(Behörde!W559&gt;0,Behörde!W559,Behörde!F559)</f>
        <v>**</v>
      </c>
      <c r="G559" s="69" t="str">
        <f>IF(Behörde!Z559&gt;0,Behörde!Z559,Behörde!G559)</f>
        <v>**</v>
      </c>
      <c r="H559" s="131"/>
      <c r="I559" s="124"/>
      <c r="J559" s="118">
        <f>'SlNr für Antrag §24a'!AM555</f>
        <v>0</v>
      </c>
      <c r="K559" s="121"/>
      <c r="L559" s="158" t="str">
        <f>'SlNr für Antrag §24a'!AV555</f>
        <v>-</v>
      </c>
      <c r="M559" s="145" t="str">
        <f>IF(OR(Behörde!W559&gt;0,Behörde!Z559&gt;0),"Begründung in Bescheid eintragen!","")</f>
        <v/>
      </c>
      <c r="N559" s="151" t="str">
        <f>'SlNr für Antrag §24a'!AP555</f>
        <v/>
      </c>
    </row>
    <row r="560" spans="1:14" x14ac:dyDescent="0.25">
      <c r="A560" s="70">
        <f>'SlNr für Antrag §24a'!B556</f>
        <v>31611</v>
      </c>
      <c r="B560" s="70" t="str">
        <f>'SlNr für Antrag §24a'!C556</f>
        <v>88</v>
      </c>
      <c r="C560" s="70" t="str">
        <f>IF('SlNr für Antrag §24a'!D556&lt;&gt;"",'SlNr für Antrag §24a'!D556,"")</f>
        <v/>
      </c>
      <c r="D560" s="70" t="str">
        <f>'SlNr für Antrag §24a'!H556</f>
        <v>Graphitschlamm</v>
      </c>
      <c r="E560" s="70" t="str">
        <f>'SlNr für Antrag §24a'!I556</f>
        <v>ausgestuft</v>
      </c>
      <c r="F560" s="69" t="str">
        <f>IF(Behörde!W560&gt;0,Behörde!W560,Behörde!F560)</f>
        <v>**</v>
      </c>
      <c r="G560" s="69" t="str">
        <f>IF(Behörde!Z560&gt;0,Behörde!Z560,Behörde!G560)</f>
        <v>**</v>
      </c>
      <c r="H560" s="131"/>
      <c r="I560" s="124"/>
      <c r="J560" s="118">
        <f>'SlNr für Antrag §24a'!AM556</f>
        <v>0</v>
      </c>
      <c r="K560" s="121"/>
      <c r="L560" s="158" t="str">
        <f>'SlNr für Antrag §24a'!AV556</f>
        <v>-</v>
      </c>
      <c r="M560" s="145" t="str">
        <f>IF(OR(Behörde!W560&gt;0,Behörde!Z560&gt;0),"Begründung in Bescheid eintragen!","")</f>
        <v/>
      </c>
      <c r="N560" s="151" t="str">
        <f>'SlNr für Antrag §24a'!AP556</f>
        <v/>
      </c>
    </row>
    <row r="561" spans="1:14" ht="22.8" x14ac:dyDescent="0.25">
      <c r="A561" s="70">
        <f>'SlNr für Antrag §24a'!B557</f>
        <v>31611</v>
      </c>
      <c r="B561" s="70" t="str">
        <f>'SlNr für Antrag §24a'!C557</f>
        <v>91</v>
      </c>
      <c r="C561" s="70" t="str">
        <f>IF('SlNr für Antrag §24a'!D557&lt;&gt;"",'SlNr für Antrag §24a'!D557,"")</f>
        <v>g</v>
      </c>
      <c r="D561" s="70" t="str">
        <f>'SlNr für Antrag §24a'!H557</f>
        <v>Graphitschlamm</v>
      </c>
      <c r="E561" s="70" t="str">
        <f>'SlNr für Antrag §24a'!I557</f>
        <v>verfestigt, immobilisiert oder stabilisiert</v>
      </c>
      <c r="F561" s="69" t="str">
        <f>IF(Behörde!W561&gt;0,Behörde!W561,Behörde!F561)</f>
        <v>**</v>
      </c>
      <c r="G561" s="69" t="str">
        <f>IF(Behörde!Z561&gt;0,Behörde!Z561,Behörde!G561)</f>
        <v>**</v>
      </c>
      <c r="H561" s="131"/>
      <c r="I561" s="124"/>
      <c r="J561" s="118">
        <f>'SlNr für Antrag §24a'!AM557</f>
        <v>0</v>
      </c>
      <c r="K561" s="121"/>
      <c r="L561" s="158" t="str">
        <f>'SlNr für Antrag §24a'!AV557</f>
        <v>-</v>
      </c>
      <c r="M561" s="145" t="str">
        <f>IF(OR(Behörde!W561&gt;0,Behörde!Z561&gt;0),"Begründung in Bescheid eintragen!","")</f>
        <v/>
      </c>
      <c r="N561" s="151" t="str">
        <f>'SlNr für Antrag §24a'!AP557</f>
        <v/>
      </c>
    </row>
    <row r="562" spans="1:14" x14ac:dyDescent="0.25">
      <c r="A562" s="70">
        <f>'SlNr für Antrag §24a'!B558</f>
        <v>31612</v>
      </c>
      <c r="B562" s="70" t="str">
        <f>'SlNr für Antrag §24a'!C558</f>
        <v/>
      </c>
      <c r="C562" s="70" t="str">
        <f>IF('SlNr für Antrag §24a'!D558&lt;&gt;"",'SlNr für Antrag §24a'!D558,"")</f>
        <v>g</v>
      </c>
      <c r="D562" s="70" t="str">
        <f>'SlNr für Antrag §24a'!H558</f>
        <v>Kalkschlamm</v>
      </c>
      <c r="E562" s="70" t="str">
        <f>'SlNr für Antrag §24a'!I558</f>
        <v xml:space="preserve"> </v>
      </c>
      <c r="F562" s="69" t="str">
        <f>IF(Behörde!W562&gt;0,Behörde!W562,Behörde!F562)</f>
        <v>**</v>
      </c>
      <c r="G562" s="69" t="str">
        <f>IF(Behörde!Z562&gt;0,Behörde!Z562,Behörde!G562)</f>
        <v>**</v>
      </c>
      <c r="H562" s="131"/>
      <c r="I562" s="124"/>
      <c r="J562" s="118">
        <f>'SlNr für Antrag §24a'!AM558</f>
        <v>0</v>
      </c>
      <c r="K562" s="121"/>
      <c r="L562" s="158" t="str">
        <f>'SlNr für Antrag §24a'!AV558</f>
        <v>-</v>
      </c>
      <c r="M562" s="145" t="str">
        <f>IF(OR(Behörde!W562&gt;0,Behörde!Z562&gt;0),"Begründung in Bescheid eintragen!","")</f>
        <v/>
      </c>
      <c r="N562" s="151" t="str">
        <f>'SlNr für Antrag §24a'!AP558</f>
        <v/>
      </c>
    </row>
    <row r="563" spans="1:14" x14ac:dyDescent="0.25">
      <c r="A563" s="70">
        <f>'SlNr für Antrag §24a'!B559</f>
        <v>31612</v>
      </c>
      <c r="B563" s="70" t="str">
        <f>'SlNr für Antrag §24a'!C559</f>
        <v>88</v>
      </c>
      <c r="C563" s="70" t="str">
        <f>IF('SlNr für Antrag §24a'!D559&lt;&gt;"",'SlNr für Antrag §24a'!D559,"")</f>
        <v/>
      </c>
      <c r="D563" s="70" t="str">
        <f>'SlNr für Antrag §24a'!H559</f>
        <v>Kalkschlamm</v>
      </c>
      <c r="E563" s="70" t="str">
        <f>'SlNr für Antrag §24a'!I559</f>
        <v>ausgestuft</v>
      </c>
      <c r="F563" s="69" t="str">
        <f>IF(Behörde!W563&gt;0,Behörde!W563,Behörde!F563)</f>
        <v>**</v>
      </c>
      <c r="G563" s="69" t="str">
        <f>IF(Behörde!Z563&gt;0,Behörde!Z563,Behörde!G563)</f>
        <v>**</v>
      </c>
      <c r="H563" s="131"/>
      <c r="I563" s="124"/>
      <c r="J563" s="118">
        <f>'SlNr für Antrag §24a'!AM559</f>
        <v>0</v>
      </c>
      <c r="K563" s="121"/>
      <c r="L563" s="158" t="str">
        <f>'SlNr für Antrag §24a'!AV559</f>
        <v>-</v>
      </c>
      <c r="M563" s="145" t="str">
        <f>IF(OR(Behörde!W563&gt;0,Behörde!Z563&gt;0),"Begründung in Bescheid eintragen!","")</f>
        <v/>
      </c>
      <c r="N563" s="151" t="str">
        <f>'SlNr für Antrag §24a'!AP559</f>
        <v/>
      </c>
    </row>
    <row r="564" spans="1:14" ht="22.8" x14ac:dyDescent="0.25">
      <c r="A564" s="70">
        <f>'SlNr für Antrag §24a'!B560</f>
        <v>31612</v>
      </c>
      <c r="B564" s="70" t="str">
        <f>'SlNr für Antrag §24a'!C560</f>
        <v>91</v>
      </c>
      <c r="C564" s="70" t="str">
        <f>IF('SlNr für Antrag §24a'!D560&lt;&gt;"",'SlNr für Antrag §24a'!D560,"")</f>
        <v>g</v>
      </c>
      <c r="D564" s="70" t="str">
        <f>'SlNr für Antrag §24a'!H560</f>
        <v>Kalkschlamm</v>
      </c>
      <c r="E564" s="70" t="str">
        <f>'SlNr für Antrag §24a'!I560</f>
        <v>verfestigt, immobilisiert oder stabilisiert</v>
      </c>
      <c r="F564" s="69" t="str">
        <f>IF(Behörde!W564&gt;0,Behörde!W564,Behörde!F564)</f>
        <v>**</v>
      </c>
      <c r="G564" s="69" t="str">
        <f>IF(Behörde!Z564&gt;0,Behörde!Z564,Behörde!G564)</f>
        <v>**</v>
      </c>
      <c r="H564" s="131"/>
      <c r="I564" s="124"/>
      <c r="J564" s="118">
        <f>'SlNr für Antrag §24a'!AM560</f>
        <v>0</v>
      </c>
      <c r="K564" s="121"/>
      <c r="L564" s="158" t="str">
        <f>'SlNr für Antrag §24a'!AV560</f>
        <v>-</v>
      </c>
      <c r="M564" s="145" t="str">
        <f>IF(OR(Behörde!W564&gt;0,Behörde!Z564&gt;0),"Begründung in Bescheid eintragen!","")</f>
        <v/>
      </c>
      <c r="N564" s="151" t="str">
        <f>'SlNr für Antrag §24a'!AP560</f>
        <v/>
      </c>
    </row>
    <row r="565" spans="1:14" x14ac:dyDescent="0.25">
      <c r="A565" s="70">
        <f>'SlNr für Antrag §24a'!B561</f>
        <v>31613</v>
      </c>
      <c r="B565" s="70" t="str">
        <f>'SlNr für Antrag §24a'!C561</f>
        <v/>
      </c>
      <c r="C565" s="70" t="str">
        <f>IF('SlNr für Antrag §24a'!D561&lt;&gt;"",'SlNr für Antrag §24a'!D561,"")</f>
        <v/>
      </c>
      <c r="D565" s="70" t="str">
        <f>'SlNr für Antrag §24a'!H561</f>
        <v>Gipsschlamm</v>
      </c>
      <c r="E565" s="70" t="str">
        <f>'SlNr für Antrag §24a'!I561</f>
        <v xml:space="preserve"> </v>
      </c>
      <c r="F565" s="69" t="str">
        <f>IF(Behörde!W565&gt;0,Behörde!W565,Behörde!F565)</f>
        <v>--</v>
      </c>
      <c r="G565" s="69" t="str">
        <f>IF(Behörde!Z565&gt;0,Behörde!Z565,Behörde!G565)</f>
        <v>**</v>
      </c>
      <c r="H565" s="131"/>
      <c r="I565" s="124"/>
      <c r="J565" s="118">
        <f>'SlNr für Antrag §24a'!AM561</f>
        <v>0</v>
      </c>
      <c r="K565" s="121"/>
      <c r="L565" s="158" t="str">
        <f>'SlNr für Antrag §24a'!AV561</f>
        <v>-</v>
      </c>
      <c r="M565" s="145" t="str">
        <f>IF(OR(Behörde!W565&gt;0,Behörde!Z565&gt;0),"Begründung in Bescheid eintragen!","")</f>
        <v/>
      </c>
      <c r="N565" s="151" t="str">
        <f>'SlNr für Antrag §24a'!AP561</f>
        <v>X</v>
      </c>
    </row>
    <row r="566" spans="1:14" ht="22.8" x14ac:dyDescent="0.25">
      <c r="A566" s="70">
        <f>'SlNr für Antrag §24a'!B562</f>
        <v>31613</v>
      </c>
      <c r="B566" s="70" t="str">
        <f>'SlNr für Antrag §24a'!C562</f>
        <v>91</v>
      </c>
      <c r="C566" s="70" t="str">
        <f>IF('SlNr für Antrag §24a'!D562&lt;&gt;"",'SlNr für Antrag §24a'!D562,"")</f>
        <v/>
      </c>
      <c r="D566" s="70" t="str">
        <f>'SlNr für Antrag §24a'!H562</f>
        <v>Gipsschlamm</v>
      </c>
      <c r="E566" s="70" t="str">
        <f>'SlNr für Antrag §24a'!I562</f>
        <v>verfestigt, immobilisiert oder stabilisiert</v>
      </c>
      <c r="F566" s="69" t="str">
        <f>IF(Behörde!W566&gt;0,Behörde!W566,Behörde!F566)</f>
        <v>**</v>
      </c>
      <c r="G566" s="69" t="str">
        <f>IF(Behörde!Z566&gt;0,Behörde!Z566,Behörde!G566)</f>
        <v>**</v>
      </c>
      <c r="H566" s="131"/>
      <c r="I566" s="124"/>
      <c r="J566" s="118">
        <f>'SlNr für Antrag §24a'!AM562</f>
        <v>0</v>
      </c>
      <c r="K566" s="121"/>
      <c r="L566" s="158" t="str">
        <f>'SlNr für Antrag §24a'!AV562</f>
        <v>-</v>
      </c>
      <c r="M566" s="145" t="str">
        <f>IF(OR(Behörde!W566&gt;0,Behörde!Z566&gt;0),"Begründung in Bescheid eintragen!","")</f>
        <v/>
      </c>
      <c r="N566" s="151" t="str">
        <f>'SlNr für Antrag §24a'!AP562</f>
        <v/>
      </c>
    </row>
    <row r="567" spans="1:14" x14ac:dyDescent="0.25">
      <c r="A567" s="70">
        <f>'SlNr für Antrag §24a'!B563</f>
        <v>31614</v>
      </c>
      <c r="B567" s="70" t="str">
        <f>'SlNr für Antrag §24a'!C563</f>
        <v/>
      </c>
      <c r="C567" s="70" t="str">
        <f>IF('SlNr für Antrag §24a'!D563&lt;&gt;"",'SlNr für Antrag §24a'!D563,"")</f>
        <v/>
      </c>
      <c r="D567" s="70" t="str">
        <f>'SlNr für Antrag §24a'!H563</f>
        <v>Schlamm aus Eisenhütten</v>
      </c>
      <c r="E567" s="70" t="str">
        <f>'SlNr für Antrag §24a'!I563</f>
        <v xml:space="preserve"> </v>
      </c>
      <c r="F567" s="69" t="str">
        <f>IF(Behörde!W567&gt;0,Behörde!W567,Behörde!F567)</f>
        <v>--</v>
      </c>
      <c r="G567" s="69" t="str">
        <f>IF(Behörde!Z567&gt;0,Behörde!Z567,Behörde!G567)</f>
        <v>**</v>
      </c>
      <c r="H567" s="131"/>
      <c r="I567" s="124"/>
      <c r="J567" s="118">
        <f>'SlNr für Antrag §24a'!AM563</f>
        <v>0</v>
      </c>
      <c r="K567" s="121"/>
      <c r="L567" s="158" t="str">
        <f>'SlNr für Antrag §24a'!AV563</f>
        <v>-</v>
      </c>
      <c r="M567" s="145" t="str">
        <f>IF(OR(Behörde!W567&gt;0,Behörde!Z567&gt;0),"Begründung in Bescheid eintragen!","")</f>
        <v/>
      </c>
      <c r="N567" s="151" t="str">
        <f>'SlNr für Antrag §24a'!AP563</f>
        <v>X</v>
      </c>
    </row>
    <row r="568" spans="1:14" x14ac:dyDescent="0.25">
      <c r="A568" s="70">
        <f>'SlNr für Antrag §24a'!B564</f>
        <v>31614</v>
      </c>
      <c r="B568" s="70" t="str">
        <f>'SlNr für Antrag §24a'!C564</f>
        <v>77</v>
      </c>
      <c r="C568" s="70" t="str">
        <f>IF('SlNr für Antrag §24a'!D564&lt;&gt;"",'SlNr für Antrag §24a'!D564,"")</f>
        <v>g</v>
      </c>
      <c r="D568" s="70" t="str">
        <f>'SlNr für Antrag §24a'!H564</f>
        <v>Schlamm aus Eisenhütten</v>
      </c>
      <c r="E568" s="70" t="str">
        <f>'SlNr für Antrag §24a'!I564</f>
        <v>gefährlich kontaminiert</v>
      </c>
      <c r="F568" s="69" t="str">
        <f>IF(Behörde!W568&gt;0,Behörde!W568,Behörde!F568)</f>
        <v>**</v>
      </c>
      <c r="G568" s="69" t="str">
        <f>IF(Behörde!Z568&gt;0,Behörde!Z568,Behörde!G568)</f>
        <v>**</v>
      </c>
      <c r="H568" s="131"/>
      <c r="I568" s="124"/>
      <c r="J568" s="118">
        <f>'SlNr für Antrag §24a'!AM564</f>
        <v>0</v>
      </c>
      <c r="K568" s="121"/>
      <c r="L568" s="158" t="str">
        <f>'SlNr für Antrag §24a'!AV564</f>
        <v>-</v>
      </c>
      <c r="M568" s="145" t="str">
        <f>IF(OR(Behörde!W568&gt;0,Behörde!Z568&gt;0),"Begründung in Bescheid eintragen!","")</f>
        <v/>
      </c>
      <c r="N568" s="151" t="str">
        <f>'SlNr für Antrag §24a'!AP564</f>
        <v/>
      </c>
    </row>
    <row r="569" spans="1:14" ht="22.8" x14ac:dyDescent="0.25">
      <c r="A569" s="70">
        <f>'SlNr für Antrag §24a'!B565</f>
        <v>31614</v>
      </c>
      <c r="B569" s="70" t="str">
        <f>'SlNr für Antrag §24a'!C565</f>
        <v>91</v>
      </c>
      <c r="C569" s="70" t="str">
        <f>IF('SlNr für Antrag §24a'!D565&lt;&gt;"",'SlNr für Antrag §24a'!D565,"")</f>
        <v/>
      </c>
      <c r="D569" s="70" t="str">
        <f>'SlNr für Antrag §24a'!H565</f>
        <v>Schlamm aus Eisenhütten</v>
      </c>
      <c r="E569" s="70" t="str">
        <f>'SlNr für Antrag §24a'!I565</f>
        <v>verfestigt, immobilisiert oder stabilisiert</v>
      </c>
      <c r="F569" s="69" t="str">
        <f>IF(Behörde!W569&gt;0,Behörde!W569,Behörde!F569)</f>
        <v>**</v>
      </c>
      <c r="G569" s="69" t="str">
        <f>IF(Behörde!Z569&gt;0,Behörde!Z569,Behörde!G569)</f>
        <v>**</v>
      </c>
      <c r="H569" s="131"/>
      <c r="I569" s="124"/>
      <c r="J569" s="118">
        <f>'SlNr für Antrag §24a'!AM565</f>
        <v>0</v>
      </c>
      <c r="K569" s="121"/>
      <c r="L569" s="158" t="str">
        <f>'SlNr für Antrag §24a'!AV565</f>
        <v>-</v>
      </c>
      <c r="M569" s="145" t="str">
        <f>IF(OR(Behörde!W569&gt;0,Behörde!Z569&gt;0),"Begründung in Bescheid eintragen!","")</f>
        <v/>
      </c>
      <c r="N569" s="151" t="str">
        <f>'SlNr für Antrag §24a'!AP565</f>
        <v/>
      </c>
    </row>
    <row r="570" spans="1:14" x14ac:dyDescent="0.25">
      <c r="A570" s="70">
        <f>'SlNr für Antrag §24a'!B566</f>
        <v>31615</v>
      </c>
      <c r="B570" s="70" t="str">
        <f>'SlNr für Antrag §24a'!C566</f>
        <v/>
      </c>
      <c r="C570" s="70" t="str">
        <f>IF('SlNr für Antrag §24a'!D566&lt;&gt;"",'SlNr für Antrag §24a'!D566,"")</f>
        <v/>
      </c>
      <c r="D570" s="70" t="str">
        <f>'SlNr für Antrag §24a'!H566</f>
        <v>Schlamm aus Stahlwalzwerken</v>
      </c>
      <c r="E570" s="70" t="str">
        <f>'SlNr für Antrag §24a'!I566</f>
        <v xml:space="preserve"> </v>
      </c>
      <c r="F570" s="69" t="str">
        <f>IF(Behörde!W570&gt;0,Behörde!W570,Behörde!F570)</f>
        <v>--</v>
      </c>
      <c r="G570" s="69" t="str">
        <f>IF(Behörde!Z570&gt;0,Behörde!Z570,Behörde!G570)</f>
        <v>**</v>
      </c>
      <c r="H570" s="131"/>
      <c r="I570" s="124"/>
      <c r="J570" s="118">
        <f>'SlNr für Antrag §24a'!AM566</f>
        <v>0</v>
      </c>
      <c r="K570" s="121"/>
      <c r="L570" s="158" t="str">
        <f>'SlNr für Antrag §24a'!AV566</f>
        <v>-</v>
      </c>
      <c r="M570" s="145" t="str">
        <f>IF(OR(Behörde!W570&gt;0,Behörde!Z570&gt;0),"Begründung in Bescheid eintragen!","")</f>
        <v/>
      </c>
      <c r="N570" s="151" t="str">
        <f>'SlNr für Antrag §24a'!AP566</f>
        <v>X</v>
      </c>
    </row>
    <row r="571" spans="1:14" x14ac:dyDescent="0.25">
      <c r="A571" s="70">
        <f>'SlNr für Antrag §24a'!B567</f>
        <v>31615</v>
      </c>
      <c r="B571" s="70" t="str">
        <f>'SlNr für Antrag §24a'!C567</f>
        <v>77</v>
      </c>
      <c r="C571" s="70" t="str">
        <f>IF('SlNr für Antrag §24a'!D567&lt;&gt;"",'SlNr für Antrag §24a'!D567,"")</f>
        <v>g</v>
      </c>
      <c r="D571" s="70" t="str">
        <f>'SlNr für Antrag §24a'!H567</f>
        <v>Schlamm aus Stahlwalzwerken</v>
      </c>
      <c r="E571" s="70" t="str">
        <f>'SlNr für Antrag §24a'!I567</f>
        <v>gefährlich kontaminiert</v>
      </c>
      <c r="F571" s="69" t="str">
        <f>IF(Behörde!W571&gt;0,Behörde!W571,Behörde!F571)</f>
        <v>**</v>
      </c>
      <c r="G571" s="69" t="str">
        <f>IF(Behörde!Z571&gt;0,Behörde!Z571,Behörde!G571)</f>
        <v>**</v>
      </c>
      <c r="H571" s="131"/>
      <c r="I571" s="124"/>
      <c r="J571" s="118">
        <f>'SlNr für Antrag §24a'!AM567</f>
        <v>0</v>
      </c>
      <c r="K571" s="121"/>
      <c r="L571" s="158" t="str">
        <f>'SlNr für Antrag §24a'!AV567</f>
        <v>-</v>
      </c>
      <c r="M571" s="145" t="str">
        <f>IF(OR(Behörde!W571&gt;0,Behörde!Z571&gt;0),"Begründung in Bescheid eintragen!","")</f>
        <v/>
      </c>
      <c r="N571" s="151" t="str">
        <f>'SlNr für Antrag §24a'!AP567</f>
        <v/>
      </c>
    </row>
    <row r="572" spans="1:14" ht="22.8" x14ac:dyDescent="0.25">
      <c r="A572" s="70">
        <f>'SlNr für Antrag §24a'!B568</f>
        <v>31615</v>
      </c>
      <c r="B572" s="70" t="str">
        <f>'SlNr für Antrag §24a'!C568</f>
        <v>91</v>
      </c>
      <c r="C572" s="70" t="str">
        <f>IF('SlNr für Antrag §24a'!D568&lt;&gt;"",'SlNr für Antrag §24a'!D568,"")</f>
        <v/>
      </c>
      <c r="D572" s="70" t="str">
        <f>'SlNr für Antrag §24a'!H568</f>
        <v>Schlamm aus Stahlwalzwerken</v>
      </c>
      <c r="E572" s="70" t="str">
        <f>'SlNr für Antrag §24a'!I568</f>
        <v>verfestigt, immobilisiert oder stabilisiert</v>
      </c>
      <c r="F572" s="69" t="str">
        <f>IF(Behörde!W572&gt;0,Behörde!W572,Behörde!F572)</f>
        <v>**</v>
      </c>
      <c r="G572" s="69" t="str">
        <f>IF(Behörde!Z572&gt;0,Behörde!Z572,Behörde!G572)</f>
        <v>**</v>
      </c>
      <c r="H572" s="131"/>
      <c r="I572" s="124"/>
      <c r="J572" s="118">
        <f>'SlNr für Antrag §24a'!AM568</f>
        <v>0</v>
      </c>
      <c r="K572" s="121"/>
      <c r="L572" s="158" t="str">
        <f>'SlNr für Antrag §24a'!AV568</f>
        <v>-</v>
      </c>
      <c r="M572" s="145" t="str">
        <f>IF(OR(Behörde!W572&gt;0,Behörde!Z572&gt;0),"Begründung in Bescheid eintragen!","")</f>
        <v/>
      </c>
      <c r="N572" s="151" t="str">
        <f>'SlNr für Antrag §24a'!AP568</f>
        <v/>
      </c>
    </row>
    <row r="573" spans="1:14" x14ac:dyDescent="0.25">
      <c r="A573" s="70">
        <f>'SlNr für Antrag §24a'!B569</f>
        <v>31616</v>
      </c>
      <c r="B573" s="70" t="str">
        <f>'SlNr für Antrag §24a'!C569</f>
        <v/>
      </c>
      <c r="C573" s="70" t="str">
        <f>IF('SlNr für Antrag §24a'!D569&lt;&gt;"",'SlNr für Antrag §24a'!D569,"")</f>
        <v/>
      </c>
      <c r="D573" s="70" t="str">
        <f>'SlNr für Antrag §24a'!H569</f>
        <v>Schlamm aus Gießereien</v>
      </c>
      <c r="E573" s="70" t="str">
        <f>'SlNr für Antrag §24a'!I569</f>
        <v xml:space="preserve"> </v>
      </c>
      <c r="F573" s="69" t="str">
        <f>IF(Behörde!W573&gt;0,Behörde!W573,Behörde!F573)</f>
        <v>--</v>
      </c>
      <c r="G573" s="69" t="str">
        <f>IF(Behörde!Z573&gt;0,Behörde!Z573,Behörde!G573)</f>
        <v>**</v>
      </c>
      <c r="H573" s="131"/>
      <c r="I573" s="124"/>
      <c r="J573" s="118">
        <f>'SlNr für Antrag §24a'!AM569</f>
        <v>0</v>
      </c>
      <c r="K573" s="121"/>
      <c r="L573" s="158" t="str">
        <f>'SlNr für Antrag §24a'!AV569</f>
        <v>-</v>
      </c>
      <c r="M573" s="145" t="str">
        <f>IF(OR(Behörde!W573&gt;0,Behörde!Z573&gt;0),"Begründung in Bescheid eintragen!","")</f>
        <v/>
      </c>
      <c r="N573" s="151" t="str">
        <f>'SlNr für Antrag §24a'!AP569</f>
        <v>X</v>
      </c>
    </row>
    <row r="574" spans="1:14" x14ac:dyDescent="0.25">
      <c r="A574" s="70">
        <f>'SlNr für Antrag §24a'!B570</f>
        <v>31616</v>
      </c>
      <c r="B574" s="70" t="str">
        <f>'SlNr für Antrag §24a'!C570</f>
        <v>77</v>
      </c>
      <c r="C574" s="70" t="str">
        <f>IF('SlNr für Antrag §24a'!D570&lt;&gt;"",'SlNr für Antrag §24a'!D570,"")</f>
        <v>g</v>
      </c>
      <c r="D574" s="70" t="str">
        <f>'SlNr für Antrag §24a'!H570</f>
        <v>Schlamm aus Gießereien</v>
      </c>
      <c r="E574" s="70" t="str">
        <f>'SlNr für Antrag §24a'!I570</f>
        <v>gefährlich kontaminiert</v>
      </c>
      <c r="F574" s="69" t="str">
        <f>IF(Behörde!W574&gt;0,Behörde!W574,Behörde!F574)</f>
        <v>**</v>
      </c>
      <c r="G574" s="69" t="str">
        <f>IF(Behörde!Z574&gt;0,Behörde!Z574,Behörde!G574)</f>
        <v>**</v>
      </c>
      <c r="H574" s="131"/>
      <c r="I574" s="124"/>
      <c r="J574" s="118">
        <f>'SlNr für Antrag §24a'!AM570</f>
        <v>0</v>
      </c>
      <c r="K574" s="121"/>
      <c r="L574" s="158" t="str">
        <f>'SlNr für Antrag §24a'!AV570</f>
        <v>-</v>
      </c>
      <c r="M574" s="145" t="str">
        <f>IF(OR(Behörde!W574&gt;0,Behörde!Z574&gt;0),"Begründung in Bescheid eintragen!","")</f>
        <v/>
      </c>
      <c r="N574" s="151" t="str">
        <f>'SlNr für Antrag §24a'!AP570</f>
        <v/>
      </c>
    </row>
    <row r="575" spans="1:14" ht="22.8" x14ac:dyDescent="0.25">
      <c r="A575" s="70">
        <f>'SlNr für Antrag §24a'!B571</f>
        <v>31616</v>
      </c>
      <c r="B575" s="70" t="str">
        <f>'SlNr für Antrag §24a'!C571</f>
        <v>91</v>
      </c>
      <c r="C575" s="70" t="str">
        <f>IF('SlNr für Antrag §24a'!D571&lt;&gt;"",'SlNr für Antrag §24a'!D571,"")</f>
        <v/>
      </c>
      <c r="D575" s="70" t="str">
        <f>'SlNr für Antrag §24a'!H571</f>
        <v>Schlamm aus Gießereien</v>
      </c>
      <c r="E575" s="70" t="str">
        <f>'SlNr für Antrag §24a'!I571</f>
        <v>verfestigt, immobilisiert oder stabilisiert</v>
      </c>
      <c r="F575" s="69" t="str">
        <f>IF(Behörde!W575&gt;0,Behörde!W575,Behörde!F575)</f>
        <v>**</v>
      </c>
      <c r="G575" s="69" t="str">
        <f>IF(Behörde!Z575&gt;0,Behörde!Z575,Behörde!G575)</f>
        <v>**</v>
      </c>
      <c r="H575" s="131"/>
      <c r="I575" s="124"/>
      <c r="J575" s="118">
        <f>'SlNr für Antrag §24a'!AM571</f>
        <v>0</v>
      </c>
      <c r="K575" s="121"/>
      <c r="L575" s="158" t="str">
        <f>'SlNr für Antrag §24a'!AV571</f>
        <v>-</v>
      </c>
      <c r="M575" s="145" t="str">
        <f>IF(OR(Behörde!W575&gt;0,Behörde!Z575&gt;0),"Begründung in Bescheid eintragen!","")</f>
        <v/>
      </c>
      <c r="N575" s="151" t="str">
        <f>'SlNr für Antrag §24a'!AP571</f>
        <v/>
      </c>
    </row>
    <row r="576" spans="1:14" x14ac:dyDescent="0.25">
      <c r="A576" s="70">
        <f>'SlNr für Antrag §24a'!B572</f>
        <v>31617</v>
      </c>
      <c r="B576" s="70" t="str">
        <f>'SlNr für Antrag §24a'!C572</f>
        <v/>
      </c>
      <c r="C576" s="70" t="str">
        <f>IF('SlNr für Antrag §24a'!D572&lt;&gt;"",'SlNr für Antrag §24a'!D572,"")</f>
        <v/>
      </c>
      <c r="D576" s="70" t="str">
        <f>'SlNr für Antrag §24a'!H572</f>
        <v>Glasschleifschlamm</v>
      </c>
      <c r="E576" s="70" t="str">
        <f>'SlNr für Antrag §24a'!I572</f>
        <v xml:space="preserve"> </v>
      </c>
      <c r="F576" s="69" t="str">
        <f>IF(Behörde!W576&gt;0,Behörde!W576,Behörde!F576)</f>
        <v>--</v>
      </c>
      <c r="G576" s="69" t="str">
        <f>IF(Behörde!Z576&gt;0,Behörde!Z576,Behörde!G576)</f>
        <v>**</v>
      </c>
      <c r="H576" s="131"/>
      <c r="I576" s="124"/>
      <c r="J576" s="118">
        <f>'SlNr für Antrag §24a'!AM572</f>
        <v>0</v>
      </c>
      <c r="K576" s="121"/>
      <c r="L576" s="158" t="str">
        <f>'SlNr für Antrag §24a'!AV572</f>
        <v>-</v>
      </c>
      <c r="M576" s="145" t="str">
        <f>IF(OR(Behörde!W576&gt;0,Behörde!Z576&gt;0),"Begründung in Bescheid eintragen!","")</f>
        <v/>
      </c>
      <c r="N576" s="151" t="str">
        <f>'SlNr für Antrag §24a'!AP572</f>
        <v>X</v>
      </c>
    </row>
    <row r="577" spans="1:14" ht="22.8" x14ac:dyDescent="0.25">
      <c r="A577" s="70">
        <f>'SlNr für Antrag §24a'!B573</f>
        <v>31617</v>
      </c>
      <c r="B577" s="70" t="str">
        <f>'SlNr für Antrag §24a'!C573</f>
        <v>91</v>
      </c>
      <c r="C577" s="70" t="str">
        <f>IF('SlNr für Antrag §24a'!D573&lt;&gt;"",'SlNr für Antrag §24a'!D573,"")</f>
        <v/>
      </c>
      <c r="D577" s="70" t="str">
        <f>'SlNr für Antrag §24a'!H573</f>
        <v>Glasschleifschlamm</v>
      </c>
      <c r="E577" s="70" t="str">
        <f>'SlNr für Antrag §24a'!I573</f>
        <v>verfestigt, immobilisiert oder stabilisiert</v>
      </c>
      <c r="F577" s="69" t="str">
        <f>IF(Behörde!W577&gt;0,Behörde!W577,Behörde!F577)</f>
        <v>**</v>
      </c>
      <c r="G577" s="69" t="str">
        <f>IF(Behörde!Z577&gt;0,Behörde!Z577,Behörde!G577)</f>
        <v>**</v>
      </c>
      <c r="H577" s="131"/>
      <c r="I577" s="124"/>
      <c r="J577" s="118">
        <f>'SlNr für Antrag §24a'!AM573</f>
        <v>0</v>
      </c>
      <c r="K577" s="121"/>
      <c r="L577" s="158" t="str">
        <f>'SlNr für Antrag §24a'!AV573</f>
        <v>-</v>
      </c>
      <c r="M577" s="145" t="str">
        <f>IF(OR(Behörde!W577&gt;0,Behörde!Z577&gt;0),"Begründung in Bescheid eintragen!","")</f>
        <v/>
      </c>
      <c r="N577" s="151" t="str">
        <f>'SlNr für Antrag §24a'!AP573</f>
        <v/>
      </c>
    </row>
    <row r="578" spans="1:14" x14ac:dyDescent="0.25">
      <c r="A578" s="70">
        <f>'SlNr für Antrag §24a'!B574</f>
        <v>31618</v>
      </c>
      <c r="B578" s="70" t="str">
        <f>'SlNr für Antrag §24a'!C574</f>
        <v/>
      </c>
      <c r="C578" s="70" t="str">
        <f>IF('SlNr für Antrag §24a'!D574&lt;&gt;"",'SlNr für Antrag §24a'!D574,"")</f>
        <v>g</v>
      </c>
      <c r="D578" s="70" t="str">
        <f>'SlNr für Antrag §24a'!H574</f>
        <v>Carbidschlamm</v>
      </c>
      <c r="E578" s="70" t="str">
        <f>'SlNr für Antrag §24a'!I574</f>
        <v xml:space="preserve"> </v>
      </c>
      <c r="F578" s="69" t="str">
        <f>IF(Behörde!W578&gt;0,Behörde!W578,Behörde!F578)</f>
        <v>**</v>
      </c>
      <c r="G578" s="69" t="str">
        <f>IF(Behörde!Z578&gt;0,Behörde!Z578,Behörde!G578)</f>
        <v>**</v>
      </c>
      <c r="H578" s="131"/>
      <c r="I578" s="124"/>
      <c r="J578" s="118">
        <f>'SlNr für Antrag §24a'!AM574</f>
        <v>0</v>
      </c>
      <c r="K578" s="121"/>
      <c r="L578" s="158" t="str">
        <f>'SlNr für Antrag §24a'!AV574</f>
        <v>-</v>
      </c>
      <c r="M578" s="145" t="str">
        <f>IF(OR(Behörde!W578&gt;0,Behörde!Z578&gt;0),"Begründung in Bescheid eintragen!","")</f>
        <v/>
      </c>
      <c r="N578" s="151" t="str">
        <f>'SlNr für Antrag §24a'!AP574</f>
        <v/>
      </c>
    </row>
    <row r="579" spans="1:14" x14ac:dyDescent="0.25">
      <c r="A579" s="70">
        <f>'SlNr für Antrag §24a'!B575</f>
        <v>31618</v>
      </c>
      <c r="B579" s="70" t="str">
        <f>'SlNr für Antrag §24a'!C575</f>
        <v>88</v>
      </c>
      <c r="C579" s="70" t="str">
        <f>IF('SlNr für Antrag §24a'!D575&lt;&gt;"",'SlNr für Antrag §24a'!D575,"")</f>
        <v/>
      </c>
      <c r="D579" s="70" t="str">
        <f>'SlNr für Antrag §24a'!H575</f>
        <v>Carbidschlamm</v>
      </c>
      <c r="E579" s="70" t="str">
        <f>'SlNr für Antrag §24a'!I575</f>
        <v>ausgestuft</v>
      </c>
      <c r="F579" s="69" t="str">
        <f>IF(Behörde!W579&gt;0,Behörde!W579,Behörde!F579)</f>
        <v>**</v>
      </c>
      <c r="G579" s="69" t="str">
        <f>IF(Behörde!Z579&gt;0,Behörde!Z579,Behörde!G579)</f>
        <v>**</v>
      </c>
      <c r="H579" s="131"/>
      <c r="I579" s="124"/>
      <c r="J579" s="118">
        <f>'SlNr für Antrag §24a'!AM575</f>
        <v>0</v>
      </c>
      <c r="K579" s="121"/>
      <c r="L579" s="158" t="str">
        <f>'SlNr für Antrag §24a'!AV575</f>
        <v>-</v>
      </c>
      <c r="M579" s="145" t="str">
        <f>IF(OR(Behörde!W579&gt;0,Behörde!Z579&gt;0),"Begründung in Bescheid eintragen!","")</f>
        <v/>
      </c>
      <c r="N579" s="151" t="str">
        <f>'SlNr für Antrag §24a'!AP575</f>
        <v/>
      </c>
    </row>
    <row r="580" spans="1:14" ht="22.8" x14ac:dyDescent="0.25">
      <c r="A580" s="70">
        <f>'SlNr für Antrag §24a'!B576</f>
        <v>31618</v>
      </c>
      <c r="B580" s="70" t="str">
        <f>'SlNr für Antrag §24a'!C576</f>
        <v>91</v>
      </c>
      <c r="C580" s="70" t="str">
        <f>IF('SlNr für Antrag §24a'!D576&lt;&gt;"",'SlNr für Antrag §24a'!D576,"")</f>
        <v>g</v>
      </c>
      <c r="D580" s="70" t="str">
        <f>'SlNr für Antrag §24a'!H576</f>
        <v>Carbidschlamm</v>
      </c>
      <c r="E580" s="70" t="str">
        <f>'SlNr für Antrag §24a'!I576</f>
        <v>verfestigt, immobilisiert oder stabilisiert</v>
      </c>
      <c r="F580" s="69" t="str">
        <f>IF(Behörde!W580&gt;0,Behörde!W580,Behörde!F580)</f>
        <v>**</v>
      </c>
      <c r="G580" s="69" t="str">
        <f>IF(Behörde!Z580&gt;0,Behörde!Z580,Behörde!G580)</f>
        <v>**</v>
      </c>
      <c r="H580" s="131"/>
      <c r="I580" s="124"/>
      <c r="J580" s="118">
        <f>'SlNr für Antrag §24a'!AM576</f>
        <v>0</v>
      </c>
      <c r="K580" s="121"/>
      <c r="L580" s="158" t="str">
        <f>'SlNr für Antrag §24a'!AV576</f>
        <v>-</v>
      </c>
      <c r="M580" s="145" t="str">
        <f>IF(OR(Behörde!W580&gt;0,Behörde!Z580&gt;0),"Begründung in Bescheid eintragen!","")</f>
        <v/>
      </c>
      <c r="N580" s="151" t="str">
        <f>'SlNr für Antrag §24a'!AP576</f>
        <v/>
      </c>
    </row>
    <row r="581" spans="1:14" x14ac:dyDescent="0.25">
      <c r="A581" s="70">
        <f>'SlNr für Antrag §24a'!B577</f>
        <v>31619</v>
      </c>
      <c r="B581" s="70" t="str">
        <f>'SlNr für Antrag §24a'!C577</f>
        <v/>
      </c>
      <c r="C581" s="70" t="str">
        <f>IF('SlNr für Antrag §24a'!D577&lt;&gt;"",'SlNr für Antrag §24a'!D577,"")</f>
        <v/>
      </c>
      <c r="D581" s="70" t="str">
        <f>'SlNr für Antrag §24a'!H577</f>
        <v>Gichtgasschlamm</v>
      </c>
      <c r="E581" s="70" t="str">
        <f>'SlNr für Antrag §24a'!I577</f>
        <v xml:space="preserve"> </v>
      </c>
      <c r="F581" s="69" t="str">
        <f>IF(Behörde!W581&gt;0,Behörde!W581,Behörde!F581)</f>
        <v>**</v>
      </c>
      <c r="G581" s="69" t="str">
        <f>IF(Behörde!Z581&gt;0,Behörde!Z581,Behörde!G581)</f>
        <v>**</v>
      </c>
      <c r="H581" s="131"/>
      <c r="I581" s="124"/>
      <c r="J581" s="118">
        <f>'SlNr für Antrag §24a'!AM577</f>
        <v>0</v>
      </c>
      <c r="K581" s="121"/>
      <c r="L581" s="158" t="str">
        <f>'SlNr für Antrag §24a'!AV577</f>
        <v>-</v>
      </c>
      <c r="M581" s="145" t="str">
        <f>IF(OR(Behörde!W581&gt;0,Behörde!Z581&gt;0),"Begründung in Bescheid eintragen!","")</f>
        <v/>
      </c>
      <c r="N581" s="151" t="str">
        <f>'SlNr für Antrag §24a'!AP577</f>
        <v/>
      </c>
    </row>
    <row r="582" spans="1:14" x14ac:dyDescent="0.25">
      <c r="A582" s="70">
        <f>'SlNr für Antrag §24a'!B578</f>
        <v>31619</v>
      </c>
      <c r="B582" s="70" t="str">
        <f>'SlNr für Antrag §24a'!C578</f>
        <v>77</v>
      </c>
      <c r="C582" s="70" t="str">
        <f>IF('SlNr für Antrag §24a'!D578&lt;&gt;"",'SlNr für Antrag §24a'!D578,"")</f>
        <v>g</v>
      </c>
      <c r="D582" s="70" t="str">
        <f>'SlNr für Antrag §24a'!H578</f>
        <v>Gichtgasschlamm</v>
      </c>
      <c r="E582" s="70" t="str">
        <f>'SlNr für Antrag §24a'!I578</f>
        <v>gefährlich kontaminiert</v>
      </c>
      <c r="F582" s="69" t="str">
        <f>IF(Behörde!W582&gt;0,Behörde!W582,Behörde!F582)</f>
        <v>**</v>
      </c>
      <c r="G582" s="69" t="str">
        <f>IF(Behörde!Z582&gt;0,Behörde!Z582,Behörde!G582)</f>
        <v>**</v>
      </c>
      <c r="H582" s="131"/>
      <c r="I582" s="124"/>
      <c r="J582" s="118">
        <f>'SlNr für Antrag §24a'!AM578</f>
        <v>0</v>
      </c>
      <c r="K582" s="121"/>
      <c r="L582" s="158" t="str">
        <f>'SlNr für Antrag §24a'!AV578</f>
        <v>-</v>
      </c>
      <c r="M582" s="145" t="str">
        <f>IF(OR(Behörde!W582&gt;0,Behörde!Z582&gt;0),"Begründung in Bescheid eintragen!","")</f>
        <v/>
      </c>
      <c r="N582" s="151" t="str">
        <f>'SlNr für Antrag §24a'!AP578</f>
        <v/>
      </c>
    </row>
    <row r="583" spans="1:14" ht="22.8" x14ac:dyDescent="0.25">
      <c r="A583" s="70">
        <f>'SlNr für Antrag §24a'!B579</f>
        <v>31619</v>
      </c>
      <c r="B583" s="70" t="str">
        <f>'SlNr für Antrag §24a'!C579</f>
        <v>91</v>
      </c>
      <c r="C583" s="70" t="str">
        <f>IF('SlNr für Antrag §24a'!D579&lt;&gt;"",'SlNr für Antrag §24a'!D579,"")</f>
        <v/>
      </c>
      <c r="D583" s="70" t="str">
        <f>'SlNr für Antrag §24a'!H579</f>
        <v>Gichtgasschlamm</v>
      </c>
      <c r="E583" s="70" t="str">
        <f>'SlNr für Antrag §24a'!I579</f>
        <v>verfestigt, immobilisiert oder stabilisiert</v>
      </c>
      <c r="F583" s="69" t="str">
        <f>IF(Behörde!W583&gt;0,Behörde!W583,Behörde!F583)</f>
        <v>**</v>
      </c>
      <c r="G583" s="69" t="str">
        <f>IF(Behörde!Z583&gt;0,Behörde!Z583,Behörde!G583)</f>
        <v>**</v>
      </c>
      <c r="H583" s="131"/>
      <c r="I583" s="124"/>
      <c r="J583" s="118">
        <f>'SlNr für Antrag §24a'!AM579</f>
        <v>0</v>
      </c>
      <c r="K583" s="121"/>
      <c r="L583" s="158" t="str">
        <f>'SlNr für Antrag §24a'!AV579</f>
        <v>-</v>
      </c>
      <c r="M583" s="145" t="str">
        <f>IF(OR(Behörde!W583&gt;0,Behörde!Z583&gt;0),"Begründung in Bescheid eintragen!","")</f>
        <v/>
      </c>
      <c r="N583" s="151" t="str">
        <f>'SlNr für Antrag §24a'!AP579</f>
        <v/>
      </c>
    </row>
    <row r="584" spans="1:14" ht="34.200000000000003" x14ac:dyDescent="0.25">
      <c r="A584" s="70">
        <f>'SlNr für Antrag §24a'!B580</f>
        <v>31620</v>
      </c>
      <c r="B584" s="70" t="str">
        <f>'SlNr für Antrag §24a'!C580</f>
        <v/>
      </c>
      <c r="C584" s="70" t="str">
        <f>IF('SlNr für Antrag §24a'!D580&lt;&gt;"",'SlNr für Antrag §24a'!D580,"")</f>
        <v>g</v>
      </c>
      <c r="D584" s="70" t="str">
        <f>'SlNr für Antrag §24a'!H580</f>
        <v>Gipsschlamm mit produktionsspezifisch schädlichen Beimengungen</v>
      </c>
      <c r="E584" s="70" t="str">
        <f>'SlNr für Antrag §24a'!I580</f>
        <v xml:space="preserve"> </v>
      </c>
      <c r="F584" s="69" t="str">
        <f>IF(Behörde!W584&gt;0,Behörde!W584,Behörde!F584)</f>
        <v>**</v>
      </c>
      <c r="G584" s="69" t="str">
        <f>IF(Behörde!Z584&gt;0,Behörde!Z584,Behörde!G584)</f>
        <v>**</v>
      </c>
      <c r="H584" s="131"/>
      <c r="I584" s="124"/>
      <c r="J584" s="118">
        <f>'SlNr für Antrag §24a'!AM580</f>
        <v>0</v>
      </c>
      <c r="K584" s="121"/>
      <c r="L584" s="158" t="str">
        <f>'SlNr für Antrag §24a'!AV580</f>
        <v>-</v>
      </c>
      <c r="M584" s="145" t="str">
        <f>IF(OR(Behörde!W584&gt;0,Behörde!Z584&gt;0),"Begründung in Bescheid eintragen!","")</f>
        <v/>
      </c>
      <c r="N584" s="151" t="str">
        <f>'SlNr für Antrag §24a'!AP580</f>
        <v/>
      </c>
    </row>
    <row r="585" spans="1:14" ht="34.200000000000003" x14ac:dyDescent="0.25">
      <c r="A585" s="70">
        <f>'SlNr für Antrag §24a'!B581</f>
        <v>31620</v>
      </c>
      <c r="B585" s="70" t="str">
        <f>'SlNr für Antrag §24a'!C581</f>
        <v>91</v>
      </c>
      <c r="C585" s="70" t="str">
        <f>IF('SlNr für Antrag §24a'!D581&lt;&gt;"",'SlNr für Antrag §24a'!D581,"")</f>
        <v>g</v>
      </c>
      <c r="D585" s="70" t="str">
        <f>'SlNr für Antrag §24a'!H581</f>
        <v>Gipsschlamm mit produktionsspezifisch schädlichen Beimengungen</v>
      </c>
      <c r="E585" s="70" t="str">
        <f>'SlNr für Antrag §24a'!I581</f>
        <v>verfestigt, immobilisiert oder stabilisiert</v>
      </c>
      <c r="F585" s="69" t="str">
        <f>IF(Behörde!W585&gt;0,Behörde!W585,Behörde!F585)</f>
        <v>**</v>
      </c>
      <c r="G585" s="69" t="str">
        <f>IF(Behörde!Z585&gt;0,Behörde!Z585,Behörde!G585)</f>
        <v>**</v>
      </c>
      <c r="H585" s="131"/>
      <c r="I585" s="124"/>
      <c r="J585" s="118">
        <f>'SlNr für Antrag §24a'!AM581</f>
        <v>0</v>
      </c>
      <c r="K585" s="121"/>
      <c r="L585" s="158" t="str">
        <f>'SlNr für Antrag §24a'!AV581</f>
        <v>-</v>
      </c>
      <c r="M585" s="145" t="str">
        <f>IF(OR(Behörde!W585&gt;0,Behörde!Z585&gt;0),"Begründung in Bescheid eintragen!","")</f>
        <v/>
      </c>
      <c r="N585" s="151" t="str">
        <f>'SlNr für Antrag §24a'!AP581</f>
        <v/>
      </c>
    </row>
    <row r="586" spans="1:14" ht="34.200000000000003" x14ac:dyDescent="0.25">
      <c r="A586" s="70">
        <f>'SlNr für Antrag §24a'!B582</f>
        <v>31621</v>
      </c>
      <c r="B586" s="70" t="str">
        <f>'SlNr für Antrag §24a'!C582</f>
        <v/>
      </c>
      <c r="C586" s="70" t="str">
        <f>IF('SlNr für Antrag §24a'!D582&lt;&gt;"",'SlNr für Antrag §24a'!D582,"")</f>
        <v>g</v>
      </c>
      <c r="D586" s="70" t="str">
        <f>'SlNr für Antrag §24a'!H582</f>
        <v>Kalkschlamm mit produktionsspezifisch schädlichen Beimengungen</v>
      </c>
      <c r="E586" s="70" t="str">
        <f>'SlNr für Antrag §24a'!I582</f>
        <v xml:space="preserve"> </v>
      </c>
      <c r="F586" s="69" t="str">
        <f>IF(Behörde!W586&gt;0,Behörde!W586,Behörde!F586)</f>
        <v>**</v>
      </c>
      <c r="G586" s="69" t="str">
        <f>IF(Behörde!Z586&gt;0,Behörde!Z586,Behörde!G586)</f>
        <v>**</v>
      </c>
      <c r="H586" s="131"/>
      <c r="I586" s="124"/>
      <c r="J586" s="118">
        <f>'SlNr für Antrag §24a'!AM582</f>
        <v>0</v>
      </c>
      <c r="K586" s="121"/>
      <c r="L586" s="158" t="str">
        <f>'SlNr für Antrag §24a'!AV582</f>
        <v>-</v>
      </c>
      <c r="M586" s="145" t="str">
        <f>IF(OR(Behörde!W586&gt;0,Behörde!Z586&gt;0),"Begründung in Bescheid eintragen!","")</f>
        <v/>
      </c>
      <c r="N586" s="151" t="str">
        <f>'SlNr für Antrag §24a'!AP582</f>
        <v/>
      </c>
    </row>
    <row r="587" spans="1:14" ht="34.200000000000003" x14ac:dyDescent="0.25">
      <c r="A587" s="70">
        <f>'SlNr für Antrag §24a'!B583</f>
        <v>31621</v>
      </c>
      <c r="B587" s="70" t="str">
        <f>'SlNr für Antrag §24a'!C583</f>
        <v>91</v>
      </c>
      <c r="C587" s="70" t="str">
        <f>IF('SlNr für Antrag §24a'!D583&lt;&gt;"",'SlNr für Antrag §24a'!D583,"")</f>
        <v>g</v>
      </c>
      <c r="D587" s="70" t="str">
        <f>'SlNr für Antrag §24a'!H583</f>
        <v>Kalkschlamm mit produktionsspezifisch schädlichen Beimengungen</v>
      </c>
      <c r="E587" s="70" t="str">
        <f>'SlNr für Antrag §24a'!I583</f>
        <v>verfestigt, immobilisiert oder stabilisiert</v>
      </c>
      <c r="F587" s="69" t="str">
        <f>IF(Behörde!W587&gt;0,Behörde!W587,Behörde!F587)</f>
        <v>**</v>
      </c>
      <c r="G587" s="69" t="str">
        <f>IF(Behörde!Z587&gt;0,Behörde!Z587,Behörde!G587)</f>
        <v>**</v>
      </c>
      <c r="H587" s="131"/>
      <c r="I587" s="124"/>
      <c r="J587" s="118">
        <f>'SlNr für Antrag §24a'!AM583</f>
        <v>0</v>
      </c>
      <c r="K587" s="121"/>
      <c r="L587" s="158" t="str">
        <f>'SlNr für Antrag §24a'!AV583</f>
        <v>-</v>
      </c>
      <c r="M587" s="145" t="str">
        <f>IF(OR(Behörde!W587&gt;0,Behörde!Z587&gt;0),"Begründung in Bescheid eintragen!","")</f>
        <v/>
      </c>
      <c r="N587" s="151" t="str">
        <f>'SlNr für Antrag §24a'!AP583</f>
        <v/>
      </c>
    </row>
    <row r="588" spans="1:14" x14ac:dyDescent="0.25">
      <c r="A588" s="70">
        <f>'SlNr für Antrag §24a'!B584</f>
        <v>31622</v>
      </c>
      <c r="B588" s="70" t="str">
        <f>'SlNr für Antrag §24a'!C584</f>
        <v/>
      </c>
      <c r="C588" s="70" t="str">
        <f>IF('SlNr für Antrag §24a'!D584&lt;&gt;"",'SlNr für Antrag §24a'!D584,"")</f>
        <v/>
      </c>
      <c r="D588" s="70" t="str">
        <f>'SlNr für Antrag §24a'!H584</f>
        <v>Magnesiumoxidschlamm</v>
      </c>
      <c r="E588" s="70" t="str">
        <f>'SlNr für Antrag §24a'!I584</f>
        <v xml:space="preserve"> </v>
      </c>
      <c r="F588" s="69" t="str">
        <f>IF(Behörde!W588&gt;0,Behörde!W588,Behörde!F588)</f>
        <v>--</v>
      </c>
      <c r="G588" s="69" t="str">
        <f>IF(Behörde!Z588&gt;0,Behörde!Z588,Behörde!G588)</f>
        <v>**</v>
      </c>
      <c r="H588" s="131"/>
      <c r="I588" s="124"/>
      <c r="J588" s="118">
        <f>'SlNr für Antrag §24a'!AM584</f>
        <v>0</v>
      </c>
      <c r="K588" s="121"/>
      <c r="L588" s="158" t="str">
        <f>'SlNr für Antrag §24a'!AV584</f>
        <v>-</v>
      </c>
      <c r="M588" s="145" t="str">
        <f>IF(OR(Behörde!W588&gt;0,Behörde!Z588&gt;0),"Begründung in Bescheid eintragen!","")</f>
        <v/>
      </c>
      <c r="N588" s="151" t="str">
        <f>'SlNr für Antrag §24a'!AP584</f>
        <v>X</v>
      </c>
    </row>
    <row r="589" spans="1:14" x14ac:dyDescent="0.25">
      <c r="A589" s="70">
        <f>'SlNr für Antrag §24a'!B585</f>
        <v>31622</v>
      </c>
      <c r="B589" s="70" t="str">
        <f>'SlNr für Antrag §24a'!C585</f>
        <v>77</v>
      </c>
      <c r="C589" s="70" t="str">
        <f>IF('SlNr für Antrag §24a'!D585&lt;&gt;"",'SlNr für Antrag §24a'!D585,"")</f>
        <v>g</v>
      </c>
      <c r="D589" s="70" t="str">
        <f>'SlNr für Antrag §24a'!H585</f>
        <v>Magnesiumoxidschlamm</v>
      </c>
      <c r="E589" s="70" t="str">
        <f>'SlNr für Antrag §24a'!I585</f>
        <v>gefährlich kontaminiert</v>
      </c>
      <c r="F589" s="69" t="str">
        <f>IF(Behörde!W589&gt;0,Behörde!W589,Behörde!F589)</f>
        <v>**</v>
      </c>
      <c r="G589" s="69" t="str">
        <f>IF(Behörde!Z589&gt;0,Behörde!Z589,Behörde!G589)</f>
        <v>**</v>
      </c>
      <c r="H589" s="131"/>
      <c r="I589" s="124"/>
      <c r="J589" s="118">
        <f>'SlNr für Antrag §24a'!AM585</f>
        <v>0</v>
      </c>
      <c r="K589" s="121"/>
      <c r="L589" s="158" t="str">
        <f>'SlNr für Antrag §24a'!AV585</f>
        <v>-</v>
      </c>
      <c r="M589" s="145" t="str">
        <f>IF(OR(Behörde!W589&gt;0,Behörde!Z589&gt;0),"Begründung in Bescheid eintragen!","")</f>
        <v/>
      </c>
      <c r="N589" s="151" t="str">
        <f>'SlNr für Antrag §24a'!AP585</f>
        <v/>
      </c>
    </row>
    <row r="590" spans="1:14" ht="22.8" x14ac:dyDescent="0.25">
      <c r="A590" s="70">
        <f>'SlNr für Antrag §24a'!B586</f>
        <v>31622</v>
      </c>
      <c r="B590" s="70" t="str">
        <f>'SlNr für Antrag §24a'!C586</f>
        <v>91</v>
      </c>
      <c r="C590" s="70" t="str">
        <f>IF('SlNr für Antrag §24a'!D586&lt;&gt;"",'SlNr für Antrag §24a'!D586,"")</f>
        <v/>
      </c>
      <c r="D590" s="70" t="str">
        <f>'SlNr für Antrag §24a'!H586</f>
        <v>Magnesiumoxidschlamm</v>
      </c>
      <c r="E590" s="70" t="str">
        <f>'SlNr für Antrag §24a'!I586</f>
        <v>verfestigt, immobilisiert oder stabilisiert</v>
      </c>
      <c r="F590" s="69" t="str">
        <f>IF(Behörde!W590&gt;0,Behörde!W590,Behörde!F590)</f>
        <v>**</v>
      </c>
      <c r="G590" s="69" t="str">
        <f>IF(Behörde!Z590&gt;0,Behörde!Z590,Behörde!G590)</f>
        <v>**</v>
      </c>
      <c r="H590" s="131"/>
      <c r="I590" s="124"/>
      <c r="J590" s="118">
        <f>'SlNr für Antrag §24a'!AM586</f>
        <v>0</v>
      </c>
      <c r="K590" s="121"/>
      <c r="L590" s="158" t="str">
        <f>'SlNr für Antrag §24a'!AV586</f>
        <v>-</v>
      </c>
      <c r="M590" s="145" t="str">
        <f>IF(OR(Behörde!W590&gt;0,Behörde!Z590&gt;0),"Begründung in Bescheid eintragen!","")</f>
        <v/>
      </c>
      <c r="N590" s="151" t="str">
        <f>'SlNr für Antrag §24a'!AP586</f>
        <v/>
      </c>
    </row>
    <row r="591" spans="1:14" ht="22.8" x14ac:dyDescent="0.25">
      <c r="A591" s="70">
        <f>'SlNr für Antrag §24a'!B587</f>
        <v>31624</v>
      </c>
      <c r="B591" s="70" t="str">
        <f>'SlNr für Antrag §24a'!C587</f>
        <v/>
      </c>
      <c r="C591" s="70" t="str">
        <f>IF('SlNr für Antrag §24a'!D587&lt;&gt;"",'SlNr für Antrag §24a'!D587,"")</f>
        <v/>
      </c>
      <c r="D591" s="70" t="str">
        <f>'SlNr für Antrag §24a'!H587</f>
        <v>Eisenoxidschlamm aus Reduktionsprozessen</v>
      </c>
      <c r="E591" s="70" t="str">
        <f>'SlNr für Antrag §24a'!I587</f>
        <v xml:space="preserve"> </v>
      </c>
      <c r="F591" s="69" t="str">
        <f>IF(Behörde!W591&gt;0,Behörde!W591,Behörde!F591)</f>
        <v>--</v>
      </c>
      <c r="G591" s="69" t="str">
        <f>IF(Behörde!Z591&gt;0,Behörde!Z591,Behörde!G591)</f>
        <v>**</v>
      </c>
      <c r="H591" s="131"/>
      <c r="I591" s="124"/>
      <c r="J591" s="118">
        <f>'SlNr für Antrag §24a'!AM587</f>
        <v>0</v>
      </c>
      <c r="K591" s="121"/>
      <c r="L591" s="158" t="str">
        <f>'SlNr für Antrag §24a'!AV587</f>
        <v>-</v>
      </c>
      <c r="M591" s="145" t="str">
        <f>IF(OR(Behörde!W591&gt;0,Behörde!Z591&gt;0),"Begründung in Bescheid eintragen!","")</f>
        <v/>
      </c>
      <c r="N591" s="151" t="str">
        <f>'SlNr für Antrag §24a'!AP587</f>
        <v>X</v>
      </c>
    </row>
    <row r="592" spans="1:14" ht="22.8" x14ac:dyDescent="0.25">
      <c r="A592" s="70">
        <f>'SlNr für Antrag §24a'!B588</f>
        <v>31624</v>
      </c>
      <c r="B592" s="70" t="str">
        <f>'SlNr für Antrag §24a'!C588</f>
        <v>77</v>
      </c>
      <c r="C592" s="70" t="str">
        <f>IF('SlNr für Antrag §24a'!D588&lt;&gt;"",'SlNr für Antrag §24a'!D588,"")</f>
        <v>g</v>
      </c>
      <c r="D592" s="70" t="str">
        <f>'SlNr für Antrag §24a'!H588</f>
        <v>Eisenoxidschlamm aus Reduktionsprozessen</v>
      </c>
      <c r="E592" s="70" t="str">
        <f>'SlNr für Antrag §24a'!I588</f>
        <v>gefährlich kontaminiert</v>
      </c>
      <c r="F592" s="69" t="str">
        <f>IF(Behörde!W592&gt;0,Behörde!W592,Behörde!F592)</f>
        <v>**</v>
      </c>
      <c r="G592" s="69" t="str">
        <f>IF(Behörde!Z592&gt;0,Behörde!Z592,Behörde!G592)</f>
        <v>**</v>
      </c>
      <c r="H592" s="131"/>
      <c r="I592" s="124"/>
      <c r="J592" s="118">
        <f>'SlNr für Antrag §24a'!AM588</f>
        <v>0</v>
      </c>
      <c r="K592" s="121"/>
      <c r="L592" s="158" t="str">
        <f>'SlNr für Antrag §24a'!AV588</f>
        <v>-</v>
      </c>
      <c r="M592" s="145" t="str">
        <f>IF(OR(Behörde!W592&gt;0,Behörde!Z592&gt;0),"Begründung in Bescheid eintragen!","")</f>
        <v/>
      </c>
      <c r="N592" s="151" t="str">
        <f>'SlNr für Antrag §24a'!AP588</f>
        <v/>
      </c>
    </row>
    <row r="593" spans="1:14" ht="22.8" x14ac:dyDescent="0.25">
      <c r="A593" s="70">
        <f>'SlNr für Antrag §24a'!B589</f>
        <v>31624</v>
      </c>
      <c r="B593" s="70" t="str">
        <f>'SlNr für Antrag §24a'!C589</f>
        <v>91</v>
      </c>
      <c r="C593" s="70" t="str">
        <f>IF('SlNr für Antrag §24a'!D589&lt;&gt;"",'SlNr für Antrag §24a'!D589,"")</f>
        <v/>
      </c>
      <c r="D593" s="70" t="str">
        <f>'SlNr für Antrag §24a'!H589</f>
        <v>Eisenoxidschlamm aus Reduktionsprozessen</v>
      </c>
      <c r="E593" s="70" t="str">
        <f>'SlNr für Antrag §24a'!I589</f>
        <v>verfestigt, immobilisiert oder stabilisiert</v>
      </c>
      <c r="F593" s="69" t="str">
        <f>IF(Behörde!W593&gt;0,Behörde!W593,Behörde!F593)</f>
        <v>**</v>
      </c>
      <c r="G593" s="69" t="str">
        <f>IF(Behörde!Z593&gt;0,Behörde!Z593,Behörde!G593)</f>
        <v>**</v>
      </c>
      <c r="H593" s="131"/>
      <c r="I593" s="124"/>
      <c r="J593" s="118">
        <f>'SlNr für Antrag §24a'!AM589</f>
        <v>0</v>
      </c>
      <c r="K593" s="121"/>
      <c r="L593" s="158" t="str">
        <f>'SlNr für Antrag §24a'!AV589</f>
        <v>-</v>
      </c>
      <c r="M593" s="145" t="str">
        <f>IF(OR(Behörde!W593&gt;0,Behörde!Z593&gt;0),"Begründung in Bescheid eintragen!","")</f>
        <v/>
      </c>
      <c r="N593" s="151" t="str">
        <f>'SlNr für Antrag §24a'!AP589</f>
        <v/>
      </c>
    </row>
    <row r="594" spans="1:14" ht="22.8" x14ac:dyDescent="0.25">
      <c r="A594" s="70">
        <f>'SlNr für Antrag §24a'!B590</f>
        <v>31625</v>
      </c>
      <c r="B594" s="70" t="str">
        <f>'SlNr für Antrag §24a'!C590</f>
        <v/>
      </c>
      <c r="C594" s="70" t="str">
        <f>IF('SlNr für Antrag §24a'!D590&lt;&gt;"",'SlNr für Antrag §24a'!D590,"")</f>
        <v/>
      </c>
      <c r="D594" s="70" t="str">
        <f>'SlNr für Antrag §24a'!H590</f>
        <v>Erdschlamm, Sandschlamm, Schlitzwandaushub</v>
      </c>
      <c r="E594" s="70" t="str">
        <f>'SlNr für Antrag §24a'!I590</f>
        <v xml:space="preserve"> </v>
      </c>
      <c r="F594" s="69" t="str">
        <f>IF(Behörde!W594&gt;0,Behörde!W594,Behörde!F594)</f>
        <v>--</v>
      </c>
      <c r="G594" s="69" t="str">
        <f>IF(Behörde!Z594&gt;0,Behörde!Z594,Behörde!G594)</f>
        <v>**</v>
      </c>
      <c r="H594" s="131"/>
      <c r="I594" s="124"/>
      <c r="J594" s="118">
        <f>'SlNr für Antrag §24a'!AM590</f>
        <v>0</v>
      </c>
      <c r="K594" s="121"/>
      <c r="L594" s="158" t="str">
        <f>'SlNr für Antrag §24a'!AV590</f>
        <v>-</v>
      </c>
      <c r="M594" s="145" t="str">
        <f>IF(OR(Behörde!W594&gt;0,Behörde!Z594&gt;0),"Begründung in Bescheid eintragen!","")</f>
        <v/>
      </c>
      <c r="N594" s="151" t="str">
        <f>'SlNr für Antrag §24a'!AP590</f>
        <v>X</v>
      </c>
    </row>
    <row r="595" spans="1:14" ht="22.8" x14ac:dyDescent="0.25">
      <c r="A595" s="70">
        <f>'SlNr für Antrag §24a'!B591</f>
        <v>31625</v>
      </c>
      <c r="B595" s="70" t="str">
        <f>'SlNr für Antrag §24a'!C591</f>
        <v>77</v>
      </c>
      <c r="C595" s="70" t="str">
        <f>IF('SlNr für Antrag §24a'!D591&lt;&gt;"",'SlNr für Antrag §24a'!D591,"")</f>
        <v>g</v>
      </c>
      <c r="D595" s="70" t="str">
        <f>'SlNr für Antrag §24a'!H591</f>
        <v>Erdschlamm, Sandschlamm, Schlitzwandaushub</v>
      </c>
      <c r="E595" s="70" t="str">
        <f>'SlNr für Antrag §24a'!I591</f>
        <v>gefährlich kontaminiert</v>
      </c>
      <c r="F595" s="69" t="str">
        <f>IF(Behörde!W595&gt;0,Behörde!W595,Behörde!F595)</f>
        <v>**</v>
      </c>
      <c r="G595" s="69" t="str">
        <f>IF(Behörde!Z595&gt;0,Behörde!Z595,Behörde!G595)</f>
        <v>**</v>
      </c>
      <c r="H595" s="131"/>
      <c r="I595" s="124"/>
      <c r="J595" s="118">
        <f>'SlNr für Antrag §24a'!AM591</f>
        <v>0</v>
      </c>
      <c r="K595" s="121"/>
      <c r="L595" s="158" t="str">
        <f>'SlNr für Antrag §24a'!AV591</f>
        <v>-</v>
      </c>
      <c r="M595" s="145" t="str">
        <f>IF(OR(Behörde!W595&gt;0,Behörde!Z595&gt;0),"Begründung in Bescheid eintragen!","")</f>
        <v/>
      </c>
      <c r="N595" s="151" t="str">
        <f>'SlNr für Antrag §24a'!AP591</f>
        <v/>
      </c>
    </row>
    <row r="596" spans="1:14" ht="22.8" x14ac:dyDescent="0.25">
      <c r="A596" s="70">
        <f>'SlNr für Antrag §24a'!B592</f>
        <v>31625</v>
      </c>
      <c r="B596" s="70" t="str">
        <f>'SlNr für Antrag §24a'!C592</f>
        <v>91</v>
      </c>
      <c r="C596" s="70" t="str">
        <f>IF('SlNr für Antrag §24a'!D592&lt;&gt;"",'SlNr für Antrag §24a'!D592,"")</f>
        <v/>
      </c>
      <c r="D596" s="70" t="str">
        <f>'SlNr für Antrag §24a'!H592</f>
        <v>Erdschlamm, Sandschlamm, Schlitzwandaushub</v>
      </c>
      <c r="E596" s="70" t="str">
        <f>'SlNr für Antrag §24a'!I592</f>
        <v>verfestigt, immobilisiert oder stabilisiert</v>
      </c>
      <c r="F596" s="69" t="str">
        <f>IF(Behörde!W596&gt;0,Behörde!W596,Behörde!F596)</f>
        <v>**</v>
      </c>
      <c r="G596" s="69" t="str">
        <f>IF(Behörde!Z596&gt;0,Behörde!Z596,Behörde!G596)</f>
        <v>**</v>
      </c>
      <c r="H596" s="131"/>
      <c r="I596" s="124"/>
      <c r="J596" s="118">
        <f>'SlNr für Antrag §24a'!AM592</f>
        <v>0</v>
      </c>
      <c r="K596" s="121"/>
      <c r="L596" s="158" t="str">
        <f>'SlNr für Antrag §24a'!AV592</f>
        <v>-</v>
      </c>
      <c r="M596" s="145" t="str">
        <f>IF(OR(Behörde!W596&gt;0,Behörde!Z596&gt;0),"Begründung in Bescheid eintragen!","")</f>
        <v/>
      </c>
      <c r="N596" s="151" t="str">
        <f>'SlNr für Antrag §24a'!AP592</f>
        <v/>
      </c>
    </row>
    <row r="597" spans="1:14" ht="22.8" x14ac:dyDescent="0.25">
      <c r="A597" s="70">
        <f>'SlNr für Antrag §24a'!B593</f>
        <v>31626</v>
      </c>
      <c r="B597" s="70" t="str">
        <f>'SlNr für Antrag §24a'!C593</f>
        <v/>
      </c>
      <c r="C597" s="70" t="str">
        <f>IF('SlNr für Antrag §24a'!D593&lt;&gt;"",'SlNr für Antrag §24a'!D593,"")</f>
        <v>g</v>
      </c>
      <c r="D597" s="70" t="str">
        <f>'SlNr für Antrag §24a'!H593</f>
        <v>Schlamm aus der Nichteisenmetall-Erzeugung</v>
      </c>
      <c r="E597" s="70" t="str">
        <f>'SlNr für Antrag §24a'!I593</f>
        <v xml:space="preserve"> </v>
      </c>
      <c r="F597" s="69" t="str">
        <f>IF(Behörde!W597&gt;0,Behörde!W597,Behörde!F597)</f>
        <v>**</v>
      </c>
      <c r="G597" s="69" t="str">
        <f>IF(Behörde!Z597&gt;0,Behörde!Z597,Behörde!G597)</f>
        <v>**</v>
      </c>
      <c r="H597" s="131"/>
      <c r="I597" s="124"/>
      <c r="J597" s="118">
        <f>'SlNr für Antrag §24a'!AM593</f>
        <v>0</v>
      </c>
      <c r="K597" s="121"/>
      <c r="L597" s="158" t="str">
        <f>'SlNr für Antrag §24a'!AV593</f>
        <v>-</v>
      </c>
      <c r="M597" s="145" t="str">
        <f>IF(OR(Behörde!W597&gt;0,Behörde!Z597&gt;0),"Begründung in Bescheid eintragen!","")</f>
        <v/>
      </c>
      <c r="N597" s="151" t="str">
        <f>'SlNr für Antrag §24a'!AP593</f>
        <v/>
      </c>
    </row>
    <row r="598" spans="1:14" ht="22.8" x14ac:dyDescent="0.25">
      <c r="A598" s="70">
        <f>'SlNr für Antrag §24a'!B594</f>
        <v>31626</v>
      </c>
      <c r="B598" s="70" t="str">
        <f>'SlNr für Antrag §24a'!C594</f>
        <v>88</v>
      </c>
      <c r="C598" s="70" t="str">
        <f>IF('SlNr für Antrag §24a'!D594&lt;&gt;"",'SlNr für Antrag §24a'!D594,"")</f>
        <v/>
      </c>
      <c r="D598" s="70" t="str">
        <f>'SlNr für Antrag §24a'!H594</f>
        <v>Schlamm aus der Nichteisenmetall-Erzeugung</v>
      </c>
      <c r="E598" s="70" t="str">
        <f>'SlNr für Antrag §24a'!I594</f>
        <v>ausgestuft</v>
      </c>
      <c r="F598" s="69" t="str">
        <f>IF(Behörde!W598&gt;0,Behörde!W598,Behörde!F598)</f>
        <v>**</v>
      </c>
      <c r="G598" s="69" t="str">
        <f>IF(Behörde!Z598&gt;0,Behörde!Z598,Behörde!G598)</f>
        <v>**</v>
      </c>
      <c r="H598" s="131"/>
      <c r="I598" s="124"/>
      <c r="J598" s="118">
        <f>'SlNr für Antrag §24a'!AM594</f>
        <v>0</v>
      </c>
      <c r="K598" s="121"/>
      <c r="L598" s="158" t="str">
        <f>'SlNr für Antrag §24a'!AV594</f>
        <v>-</v>
      </c>
      <c r="M598" s="145" t="str">
        <f>IF(OR(Behörde!W598&gt;0,Behörde!Z598&gt;0),"Begründung in Bescheid eintragen!","")</f>
        <v/>
      </c>
      <c r="N598" s="151" t="str">
        <f>'SlNr für Antrag §24a'!AP594</f>
        <v/>
      </c>
    </row>
    <row r="599" spans="1:14" ht="22.8" x14ac:dyDescent="0.25">
      <c r="A599" s="70">
        <f>'SlNr für Antrag §24a'!B595</f>
        <v>31626</v>
      </c>
      <c r="B599" s="70" t="str">
        <f>'SlNr für Antrag §24a'!C595</f>
        <v>91</v>
      </c>
      <c r="C599" s="70" t="str">
        <f>IF('SlNr für Antrag §24a'!D595&lt;&gt;"",'SlNr für Antrag §24a'!D595,"")</f>
        <v>g</v>
      </c>
      <c r="D599" s="70" t="str">
        <f>'SlNr für Antrag §24a'!H595</f>
        <v>Schlamm aus der Nichteisenmetall-Erzeugung</v>
      </c>
      <c r="E599" s="70" t="str">
        <f>'SlNr für Antrag §24a'!I595</f>
        <v>verfestigt, immobilisiert oder stabilisiert</v>
      </c>
      <c r="F599" s="69" t="str">
        <f>IF(Behörde!W599&gt;0,Behörde!W599,Behörde!F599)</f>
        <v>**</v>
      </c>
      <c r="G599" s="69" t="str">
        <f>IF(Behörde!Z599&gt;0,Behörde!Z599,Behörde!G599)</f>
        <v>**</v>
      </c>
      <c r="H599" s="131"/>
      <c r="I599" s="124"/>
      <c r="J599" s="118">
        <f>'SlNr für Antrag §24a'!AM595</f>
        <v>0</v>
      </c>
      <c r="K599" s="121"/>
      <c r="L599" s="158" t="str">
        <f>'SlNr für Antrag §24a'!AV595</f>
        <v>-</v>
      </c>
      <c r="M599" s="145" t="str">
        <f>IF(OR(Behörde!W599&gt;0,Behörde!Z599&gt;0),"Begründung in Bescheid eintragen!","")</f>
        <v/>
      </c>
      <c r="N599" s="151" t="str">
        <f>'SlNr für Antrag §24a'!AP595</f>
        <v/>
      </c>
    </row>
    <row r="600" spans="1:14" x14ac:dyDescent="0.25">
      <c r="A600" s="70">
        <f>'SlNr für Antrag §24a'!B596</f>
        <v>31627</v>
      </c>
      <c r="B600" s="70" t="str">
        <f>'SlNr für Antrag §24a'!C596</f>
        <v/>
      </c>
      <c r="C600" s="70" t="str">
        <f>IF('SlNr für Antrag §24a'!D596&lt;&gt;"",'SlNr für Antrag §24a'!D596,"")</f>
        <v/>
      </c>
      <c r="D600" s="70" t="str">
        <f>'SlNr für Antrag §24a'!H596</f>
        <v>Aluminiumoxidschlamm</v>
      </c>
      <c r="E600" s="70" t="str">
        <f>'SlNr für Antrag §24a'!I596</f>
        <v xml:space="preserve"> </v>
      </c>
      <c r="F600" s="69" t="str">
        <f>IF(Behörde!W600&gt;0,Behörde!W600,Behörde!F600)</f>
        <v>--</v>
      </c>
      <c r="G600" s="69" t="str">
        <f>IF(Behörde!Z600&gt;0,Behörde!Z600,Behörde!G600)</f>
        <v>**</v>
      </c>
      <c r="H600" s="131"/>
      <c r="I600" s="124"/>
      <c r="J600" s="118">
        <f>'SlNr für Antrag §24a'!AM596</f>
        <v>0</v>
      </c>
      <c r="K600" s="121"/>
      <c r="L600" s="158" t="str">
        <f>'SlNr für Antrag §24a'!AV596</f>
        <v>-</v>
      </c>
      <c r="M600" s="145" t="str">
        <f>IF(OR(Behörde!W600&gt;0,Behörde!Z600&gt;0),"Begründung in Bescheid eintragen!","")</f>
        <v/>
      </c>
      <c r="N600" s="151" t="str">
        <f>'SlNr für Antrag §24a'!AP596</f>
        <v>X</v>
      </c>
    </row>
    <row r="601" spans="1:14" x14ac:dyDescent="0.25">
      <c r="A601" s="70">
        <f>'SlNr für Antrag §24a'!B597</f>
        <v>31627</v>
      </c>
      <c r="B601" s="70" t="str">
        <f>'SlNr für Antrag §24a'!C597</f>
        <v>77</v>
      </c>
      <c r="C601" s="70" t="str">
        <f>IF('SlNr für Antrag §24a'!D597&lt;&gt;"",'SlNr für Antrag §24a'!D597,"")</f>
        <v>g</v>
      </c>
      <c r="D601" s="70" t="str">
        <f>'SlNr für Antrag §24a'!H597</f>
        <v>Aluminiumoxidschlamm</v>
      </c>
      <c r="E601" s="70" t="str">
        <f>'SlNr für Antrag §24a'!I597</f>
        <v>gefährlich kontaminiert</v>
      </c>
      <c r="F601" s="69" t="str">
        <f>IF(Behörde!W601&gt;0,Behörde!W601,Behörde!F601)</f>
        <v>**</v>
      </c>
      <c r="G601" s="69" t="str">
        <f>IF(Behörde!Z601&gt;0,Behörde!Z601,Behörde!G601)</f>
        <v>**</v>
      </c>
      <c r="H601" s="131"/>
      <c r="I601" s="124"/>
      <c r="J601" s="118">
        <f>'SlNr für Antrag §24a'!AM597</f>
        <v>0</v>
      </c>
      <c r="K601" s="121"/>
      <c r="L601" s="158" t="str">
        <f>'SlNr für Antrag §24a'!AV597</f>
        <v>-</v>
      </c>
      <c r="M601" s="145" t="str">
        <f>IF(OR(Behörde!W601&gt;0,Behörde!Z601&gt;0),"Begründung in Bescheid eintragen!","")</f>
        <v/>
      </c>
      <c r="N601" s="151" t="str">
        <f>'SlNr für Antrag §24a'!AP597</f>
        <v/>
      </c>
    </row>
    <row r="602" spans="1:14" ht="22.8" x14ac:dyDescent="0.25">
      <c r="A602" s="70">
        <f>'SlNr für Antrag §24a'!B598</f>
        <v>31627</v>
      </c>
      <c r="B602" s="70" t="str">
        <f>'SlNr für Antrag §24a'!C598</f>
        <v>91</v>
      </c>
      <c r="C602" s="70" t="str">
        <f>IF('SlNr für Antrag §24a'!D598&lt;&gt;"",'SlNr für Antrag §24a'!D598,"")</f>
        <v/>
      </c>
      <c r="D602" s="70" t="str">
        <f>'SlNr für Antrag §24a'!H598</f>
        <v>Aluminiumoxidschlamm</v>
      </c>
      <c r="E602" s="70" t="str">
        <f>'SlNr für Antrag §24a'!I598</f>
        <v>verfestigt, immobilisiert oder stabilisiert</v>
      </c>
      <c r="F602" s="69" t="str">
        <f>IF(Behörde!W602&gt;0,Behörde!W602,Behörde!F602)</f>
        <v>**</v>
      </c>
      <c r="G602" s="69" t="str">
        <f>IF(Behörde!Z602&gt;0,Behörde!Z602,Behörde!G602)</f>
        <v>**</v>
      </c>
      <c r="H602" s="131"/>
      <c r="I602" s="124"/>
      <c r="J602" s="118">
        <f>'SlNr für Antrag §24a'!AM598</f>
        <v>0</v>
      </c>
      <c r="K602" s="121"/>
      <c r="L602" s="158" t="str">
        <f>'SlNr für Antrag §24a'!AV598</f>
        <v>-</v>
      </c>
      <c r="M602" s="145" t="str">
        <f>IF(OR(Behörde!W602&gt;0,Behörde!Z602&gt;0),"Begründung in Bescheid eintragen!","")</f>
        <v/>
      </c>
      <c r="N602" s="151" t="str">
        <f>'SlNr für Antrag §24a'!AP598</f>
        <v/>
      </c>
    </row>
    <row r="603" spans="1:14" ht="22.8" x14ac:dyDescent="0.25">
      <c r="A603" s="70">
        <f>'SlNr für Antrag §24a'!B599</f>
        <v>31628</v>
      </c>
      <c r="B603" s="70" t="str">
        <f>'SlNr für Antrag §24a'!C599</f>
        <v/>
      </c>
      <c r="C603" s="70" t="str">
        <f>IF('SlNr für Antrag §24a'!D599&lt;&gt;"",'SlNr für Antrag §24a'!D599,"")</f>
        <v>g</v>
      </c>
      <c r="D603" s="70" t="str">
        <f>'SlNr für Antrag §24a'!H599</f>
        <v>Härtereischlamm aus cyanidhaltigen Härtebädern</v>
      </c>
      <c r="E603" s="70" t="str">
        <f>'SlNr für Antrag §24a'!I599</f>
        <v xml:space="preserve"> </v>
      </c>
      <c r="F603" s="69" t="str">
        <f>IF(Behörde!W603&gt;0,Behörde!W603,Behörde!F603)</f>
        <v>**</v>
      </c>
      <c r="G603" s="69" t="str">
        <f>IF(Behörde!Z603&gt;0,Behörde!Z603,Behörde!G603)</f>
        <v>**</v>
      </c>
      <c r="H603" s="131"/>
      <c r="I603" s="124"/>
      <c r="J603" s="118">
        <f>'SlNr für Antrag §24a'!AM599</f>
        <v>0</v>
      </c>
      <c r="K603" s="121"/>
      <c r="L603" s="158" t="str">
        <f>'SlNr für Antrag §24a'!AV599</f>
        <v>-</v>
      </c>
      <c r="M603" s="145" t="str">
        <f>IF(OR(Behörde!W603&gt;0,Behörde!Z603&gt;0),"Begründung in Bescheid eintragen!","")</f>
        <v/>
      </c>
      <c r="N603" s="151" t="str">
        <f>'SlNr für Antrag §24a'!AP599</f>
        <v/>
      </c>
    </row>
    <row r="604" spans="1:14" ht="22.8" x14ac:dyDescent="0.25">
      <c r="A604" s="70">
        <f>'SlNr für Antrag §24a'!B600</f>
        <v>31628</v>
      </c>
      <c r="B604" s="70" t="str">
        <f>'SlNr für Antrag §24a'!C600</f>
        <v>88</v>
      </c>
      <c r="C604" s="70" t="str">
        <f>IF('SlNr für Antrag §24a'!D600&lt;&gt;"",'SlNr für Antrag §24a'!D600,"")</f>
        <v/>
      </c>
      <c r="D604" s="70" t="str">
        <f>'SlNr für Antrag §24a'!H600</f>
        <v>Härtereischlamm aus cyanidhaltigen Härtebädern</v>
      </c>
      <c r="E604" s="70" t="str">
        <f>'SlNr für Antrag §24a'!I600</f>
        <v>ausgestuft</v>
      </c>
      <c r="F604" s="69" t="str">
        <f>IF(Behörde!W604&gt;0,Behörde!W604,Behörde!F604)</f>
        <v>**</v>
      </c>
      <c r="G604" s="69" t="str">
        <f>IF(Behörde!Z604&gt;0,Behörde!Z604,Behörde!G604)</f>
        <v>**</v>
      </c>
      <c r="H604" s="131"/>
      <c r="I604" s="124"/>
      <c r="J604" s="118">
        <f>'SlNr für Antrag §24a'!AM600</f>
        <v>0</v>
      </c>
      <c r="K604" s="121"/>
      <c r="L604" s="158" t="str">
        <f>'SlNr für Antrag §24a'!AV600</f>
        <v>-</v>
      </c>
      <c r="M604" s="145" t="str">
        <f>IF(OR(Behörde!W604&gt;0,Behörde!Z604&gt;0),"Begründung in Bescheid eintragen!","")</f>
        <v/>
      </c>
      <c r="N604" s="151" t="str">
        <f>'SlNr für Antrag §24a'!AP600</f>
        <v/>
      </c>
    </row>
    <row r="605" spans="1:14" ht="22.8" x14ac:dyDescent="0.25">
      <c r="A605" s="70">
        <f>'SlNr für Antrag §24a'!B601</f>
        <v>31628</v>
      </c>
      <c r="B605" s="70" t="str">
        <f>'SlNr für Antrag §24a'!C601</f>
        <v>91</v>
      </c>
      <c r="C605" s="70" t="str">
        <f>IF('SlNr für Antrag §24a'!D601&lt;&gt;"",'SlNr für Antrag §24a'!D601,"")</f>
        <v>g</v>
      </c>
      <c r="D605" s="70" t="str">
        <f>'SlNr für Antrag §24a'!H601</f>
        <v>Härtereischlamm aus cyanidhaltigen Härtebädern</v>
      </c>
      <c r="E605" s="70" t="str">
        <f>'SlNr für Antrag §24a'!I601</f>
        <v>verfestigt, immobilisiert oder stabilisiert</v>
      </c>
      <c r="F605" s="69" t="str">
        <f>IF(Behörde!W605&gt;0,Behörde!W605,Behörde!F605)</f>
        <v>**</v>
      </c>
      <c r="G605" s="69" t="str">
        <f>IF(Behörde!Z605&gt;0,Behörde!Z605,Behörde!G605)</f>
        <v>**</v>
      </c>
      <c r="H605" s="131"/>
      <c r="I605" s="124"/>
      <c r="J605" s="118">
        <f>'SlNr für Antrag §24a'!AM601</f>
        <v>0</v>
      </c>
      <c r="K605" s="121"/>
      <c r="L605" s="158" t="str">
        <f>'SlNr für Antrag §24a'!AV601</f>
        <v>-</v>
      </c>
      <c r="M605" s="145" t="str">
        <f>IF(OR(Behörde!W605&gt;0,Behörde!Z605&gt;0),"Begründung in Bescheid eintragen!","")</f>
        <v/>
      </c>
      <c r="N605" s="151" t="str">
        <f>'SlNr für Antrag §24a'!AP601</f>
        <v/>
      </c>
    </row>
    <row r="606" spans="1:14" ht="22.8" x14ac:dyDescent="0.25">
      <c r="A606" s="70">
        <f>'SlNr für Antrag §24a'!B602</f>
        <v>31629</v>
      </c>
      <c r="B606" s="70" t="str">
        <f>'SlNr für Antrag §24a'!C602</f>
        <v/>
      </c>
      <c r="C606" s="70" t="str">
        <f>IF('SlNr für Antrag §24a'!D602&lt;&gt;"",'SlNr für Antrag §24a'!D602,"")</f>
        <v>g</v>
      </c>
      <c r="D606" s="70" t="str">
        <f>'SlNr für Antrag §24a'!H602</f>
        <v>Härtereischlamm aus nitrat- bzw. nitrithaltigen Härtebädern</v>
      </c>
      <c r="E606" s="70" t="str">
        <f>'SlNr für Antrag §24a'!I602</f>
        <v xml:space="preserve"> </v>
      </c>
      <c r="F606" s="69" t="str">
        <f>IF(Behörde!W606&gt;0,Behörde!W606,Behörde!F606)</f>
        <v>**</v>
      </c>
      <c r="G606" s="69" t="str">
        <f>IF(Behörde!Z606&gt;0,Behörde!Z606,Behörde!G606)</f>
        <v>**</v>
      </c>
      <c r="H606" s="131"/>
      <c r="I606" s="124"/>
      <c r="J606" s="118">
        <f>'SlNr für Antrag §24a'!AM602</f>
        <v>0</v>
      </c>
      <c r="K606" s="121"/>
      <c r="L606" s="158" t="str">
        <f>'SlNr für Antrag §24a'!AV602</f>
        <v>-</v>
      </c>
      <c r="M606" s="145" t="str">
        <f>IF(OR(Behörde!W606&gt;0,Behörde!Z606&gt;0),"Begründung in Bescheid eintragen!","")</f>
        <v/>
      </c>
      <c r="N606" s="151" t="str">
        <f>'SlNr für Antrag §24a'!AP602</f>
        <v/>
      </c>
    </row>
    <row r="607" spans="1:14" ht="22.8" x14ac:dyDescent="0.25">
      <c r="A607" s="70">
        <f>'SlNr für Antrag §24a'!B603</f>
        <v>31629</v>
      </c>
      <c r="B607" s="70" t="str">
        <f>'SlNr für Antrag §24a'!C603</f>
        <v>88</v>
      </c>
      <c r="C607" s="70" t="str">
        <f>IF('SlNr für Antrag §24a'!D603&lt;&gt;"",'SlNr für Antrag §24a'!D603,"")</f>
        <v/>
      </c>
      <c r="D607" s="70" t="str">
        <f>'SlNr für Antrag §24a'!H603</f>
        <v>Härtereischlamm aus nitrat- bzw. nitrithaltigen Härtebädern</v>
      </c>
      <c r="E607" s="70" t="str">
        <f>'SlNr für Antrag §24a'!I603</f>
        <v>ausgestuft</v>
      </c>
      <c r="F607" s="69" t="str">
        <f>IF(Behörde!W607&gt;0,Behörde!W607,Behörde!F607)</f>
        <v>**</v>
      </c>
      <c r="G607" s="69" t="str">
        <f>IF(Behörde!Z607&gt;0,Behörde!Z607,Behörde!G607)</f>
        <v>**</v>
      </c>
      <c r="H607" s="131"/>
      <c r="I607" s="124"/>
      <c r="J607" s="118">
        <f>'SlNr für Antrag §24a'!AM603</f>
        <v>0</v>
      </c>
      <c r="K607" s="121"/>
      <c r="L607" s="158" t="str">
        <f>'SlNr für Antrag §24a'!AV603</f>
        <v>-</v>
      </c>
      <c r="M607" s="145" t="str">
        <f>IF(OR(Behörde!W607&gt;0,Behörde!Z607&gt;0),"Begründung in Bescheid eintragen!","")</f>
        <v/>
      </c>
      <c r="N607" s="151" t="str">
        <f>'SlNr für Antrag §24a'!AP603</f>
        <v/>
      </c>
    </row>
    <row r="608" spans="1:14" ht="22.8" x14ac:dyDescent="0.25">
      <c r="A608" s="70">
        <f>'SlNr für Antrag §24a'!B604</f>
        <v>31629</v>
      </c>
      <c r="B608" s="70" t="str">
        <f>'SlNr für Antrag §24a'!C604</f>
        <v>91</v>
      </c>
      <c r="C608" s="70" t="str">
        <f>IF('SlNr für Antrag §24a'!D604&lt;&gt;"",'SlNr für Antrag §24a'!D604,"")</f>
        <v>g</v>
      </c>
      <c r="D608" s="70" t="str">
        <f>'SlNr für Antrag §24a'!H604</f>
        <v>Härtereischlamm aus nitrat- bzw. nitrithaltigen Härtebädern</v>
      </c>
      <c r="E608" s="70" t="str">
        <f>'SlNr für Antrag §24a'!I604</f>
        <v>verfestigt, immobilisiert oder stabilisiert</v>
      </c>
      <c r="F608" s="69" t="str">
        <f>IF(Behörde!W608&gt;0,Behörde!W608,Behörde!F608)</f>
        <v>**</v>
      </c>
      <c r="G608" s="69" t="str">
        <f>IF(Behörde!Z608&gt;0,Behörde!Z608,Behörde!G608)</f>
        <v>**</v>
      </c>
      <c r="H608" s="131"/>
      <c r="I608" s="124"/>
      <c r="J608" s="118">
        <f>'SlNr für Antrag §24a'!AM604</f>
        <v>0</v>
      </c>
      <c r="K608" s="121"/>
      <c r="L608" s="158" t="str">
        <f>'SlNr für Antrag §24a'!AV604</f>
        <v>-</v>
      </c>
      <c r="M608" s="145" t="str">
        <f>IF(OR(Behörde!W608&gt;0,Behörde!Z608&gt;0),"Begründung in Bescheid eintragen!","")</f>
        <v/>
      </c>
      <c r="N608" s="151" t="str">
        <f>'SlNr für Antrag §24a'!AP604</f>
        <v/>
      </c>
    </row>
    <row r="609" spans="1:14" x14ac:dyDescent="0.25">
      <c r="A609" s="70">
        <f>'SlNr für Antrag §24a'!B605</f>
        <v>31630</v>
      </c>
      <c r="B609" s="70" t="str">
        <f>'SlNr für Antrag §24a'!C605</f>
        <v/>
      </c>
      <c r="C609" s="70" t="str">
        <f>IF('SlNr für Antrag §24a'!D605&lt;&gt;"",'SlNr für Antrag §24a'!D605,"")</f>
        <v>g</v>
      </c>
      <c r="D609" s="70" t="str">
        <f>'SlNr für Antrag §24a'!H605</f>
        <v>Bariumcarbonatschlamm</v>
      </c>
      <c r="E609" s="70" t="str">
        <f>'SlNr für Antrag §24a'!I605</f>
        <v xml:space="preserve"> </v>
      </c>
      <c r="F609" s="69" t="str">
        <f>IF(Behörde!W609&gt;0,Behörde!W609,Behörde!F609)</f>
        <v>**</v>
      </c>
      <c r="G609" s="69" t="str">
        <f>IF(Behörde!Z609&gt;0,Behörde!Z609,Behörde!G609)</f>
        <v>**</v>
      </c>
      <c r="H609" s="131"/>
      <c r="I609" s="124"/>
      <c r="J609" s="118">
        <f>'SlNr für Antrag §24a'!AM605</f>
        <v>0</v>
      </c>
      <c r="K609" s="121"/>
      <c r="L609" s="158" t="str">
        <f>'SlNr für Antrag §24a'!AV605</f>
        <v>-</v>
      </c>
      <c r="M609" s="145" t="str">
        <f>IF(OR(Behörde!W609&gt;0,Behörde!Z609&gt;0),"Begründung in Bescheid eintragen!","")</f>
        <v/>
      </c>
      <c r="N609" s="151" t="str">
        <f>'SlNr für Antrag §24a'!AP605</f>
        <v/>
      </c>
    </row>
    <row r="610" spans="1:14" x14ac:dyDescent="0.25">
      <c r="A610" s="70">
        <f>'SlNr für Antrag §24a'!B606</f>
        <v>31630</v>
      </c>
      <c r="B610" s="70" t="str">
        <f>'SlNr für Antrag §24a'!C606</f>
        <v>88</v>
      </c>
      <c r="C610" s="70" t="str">
        <f>IF('SlNr für Antrag §24a'!D606&lt;&gt;"",'SlNr für Antrag §24a'!D606,"")</f>
        <v/>
      </c>
      <c r="D610" s="70" t="str">
        <f>'SlNr für Antrag §24a'!H606</f>
        <v>Bariumcarbonatschlamm</v>
      </c>
      <c r="E610" s="70" t="str">
        <f>'SlNr für Antrag §24a'!I606</f>
        <v>ausgestuft</v>
      </c>
      <c r="F610" s="69" t="str">
        <f>IF(Behörde!W610&gt;0,Behörde!W610,Behörde!F610)</f>
        <v>**</v>
      </c>
      <c r="G610" s="69" t="str">
        <f>IF(Behörde!Z610&gt;0,Behörde!Z610,Behörde!G610)</f>
        <v>**</v>
      </c>
      <c r="H610" s="131"/>
      <c r="I610" s="124"/>
      <c r="J610" s="118">
        <f>'SlNr für Antrag §24a'!AM606</f>
        <v>0</v>
      </c>
      <c r="K610" s="121"/>
      <c r="L610" s="158" t="str">
        <f>'SlNr für Antrag §24a'!AV606</f>
        <v>-</v>
      </c>
      <c r="M610" s="145" t="str">
        <f>IF(OR(Behörde!W610&gt;0,Behörde!Z610&gt;0),"Begründung in Bescheid eintragen!","")</f>
        <v/>
      </c>
      <c r="N610" s="151" t="str">
        <f>'SlNr für Antrag §24a'!AP606</f>
        <v/>
      </c>
    </row>
    <row r="611" spans="1:14" ht="22.8" x14ac:dyDescent="0.25">
      <c r="A611" s="70">
        <f>'SlNr für Antrag §24a'!B607</f>
        <v>31630</v>
      </c>
      <c r="B611" s="70" t="str">
        <f>'SlNr für Antrag §24a'!C607</f>
        <v>91</v>
      </c>
      <c r="C611" s="70" t="str">
        <f>IF('SlNr für Antrag §24a'!D607&lt;&gt;"",'SlNr für Antrag §24a'!D607,"")</f>
        <v>g</v>
      </c>
      <c r="D611" s="70" t="str">
        <f>'SlNr für Antrag §24a'!H607</f>
        <v>Bariumcarbonatschlamm</v>
      </c>
      <c r="E611" s="70" t="str">
        <f>'SlNr für Antrag §24a'!I607</f>
        <v>verfestigt, immobilisiert oder stabilisiert</v>
      </c>
      <c r="F611" s="69" t="str">
        <f>IF(Behörde!W611&gt;0,Behörde!W611,Behörde!F611)</f>
        <v>**</v>
      </c>
      <c r="G611" s="69" t="str">
        <f>IF(Behörde!Z611&gt;0,Behörde!Z611,Behörde!G611)</f>
        <v>**</v>
      </c>
      <c r="H611" s="131"/>
      <c r="I611" s="124"/>
      <c r="J611" s="118">
        <f>'SlNr für Antrag §24a'!AM607</f>
        <v>0</v>
      </c>
      <c r="K611" s="121"/>
      <c r="L611" s="158" t="str">
        <f>'SlNr für Antrag §24a'!AV607</f>
        <v>-</v>
      </c>
      <c r="M611" s="145" t="str">
        <f>IF(OR(Behörde!W611&gt;0,Behörde!Z611&gt;0),"Begründung in Bescheid eintragen!","")</f>
        <v/>
      </c>
      <c r="N611" s="151" t="str">
        <f>'SlNr für Antrag §24a'!AP607</f>
        <v/>
      </c>
    </row>
    <row r="612" spans="1:14" x14ac:dyDescent="0.25">
      <c r="A612" s="70">
        <f>'SlNr für Antrag §24a'!B608</f>
        <v>31631</v>
      </c>
      <c r="B612" s="70" t="str">
        <f>'SlNr für Antrag §24a'!C608</f>
        <v/>
      </c>
      <c r="C612" s="70" t="str">
        <f>IF('SlNr für Antrag §24a'!D608&lt;&gt;"",'SlNr für Antrag §24a'!D608,"")</f>
        <v/>
      </c>
      <c r="D612" s="70" t="str">
        <f>'SlNr für Antrag §24a'!H608</f>
        <v>Bariumsulfatschlamm</v>
      </c>
      <c r="E612" s="70" t="str">
        <f>'SlNr für Antrag §24a'!I608</f>
        <v xml:space="preserve"> </v>
      </c>
      <c r="F612" s="69" t="str">
        <f>IF(Behörde!W612&gt;0,Behörde!W612,Behörde!F612)</f>
        <v>--</v>
      </c>
      <c r="G612" s="69" t="str">
        <f>IF(Behörde!Z612&gt;0,Behörde!Z612,Behörde!G612)</f>
        <v>**</v>
      </c>
      <c r="H612" s="131"/>
      <c r="I612" s="124"/>
      <c r="J612" s="118">
        <f>'SlNr für Antrag §24a'!AM608</f>
        <v>0</v>
      </c>
      <c r="K612" s="121"/>
      <c r="L612" s="158" t="str">
        <f>'SlNr für Antrag §24a'!AV608</f>
        <v>-</v>
      </c>
      <c r="M612" s="145" t="str">
        <f>IF(OR(Behörde!W612&gt;0,Behörde!Z612&gt;0),"Begründung in Bescheid eintragen!","")</f>
        <v/>
      </c>
      <c r="N612" s="151" t="str">
        <f>'SlNr für Antrag §24a'!AP608</f>
        <v>X</v>
      </c>
    </row>
    <row r="613" spans="1:14" x14ac:dyDescent="0.25">
      <c r="A613" s="70">
        <f>'SlNr für Antrag §24a'!B609</f>
        <v>31631</v>
      </c>
      <c r="B613" s="70" t="str">
        <f>'SlNr für Antrag §24a'!C609</f>
        <v>77</v>
      </c>
      <c r="C613" s="70" t="str">
        <f>IF('SlNr für Antrag §24a'!D609&lt;&gt;"",'SlNr für Antrag §24a'!D609,"")</f>
        <v>g</v>
      </c>
      <c r="D613" s="70" t="str">
        <f>'SlNr für Antrag §24a'!H609</f>
        <v>Bariumsulfatschlamm</v>
      </c>
      <c r="E613" s="70" t="str">
        <f>'SlNr für Antrag §24a'!I609</f>
        <v>gefährlich kontaminiert</v>
      </c>
      <c r="F613" s="69" t="str">
        <f>IF(Behörde!W613&gt;0,Behörde!W613,Behörde!F613)</f>
        <v>**</v>
      </c>
      <c r="G613" s="69" t="str">
        <f>IF(Behörde!Z613&gt;0,Behörde!Z613,Behörde!G613)</f>
        <v>**</v>
      </c>
      <c r="H613" s="131"/>
      <c r="I613" s="124"/>
      <c r="J613" s="118">
        <f>'SlNr für Antrag §24a'!AM609</f>
        <v>0</v>
      </c>
      <c r="K613" s="121"/>
      <c r="L613" s="158" t="str">
        <f>'SlNr für Antrag §24a'!AV609</f>
        <v>-</v>
      </c>
      <c r="M613" s="145" t="str">
        <f>IF(OR(Behörde!W613&gt;0,Behörde!Z613&gt;0),"Begründung in Bescheid eintragen!","")</f>
        <v/>
      </c>
      <c r="N613" s="151" t="str">
        <f>'SlNr für Antrag §24a'!AP609</f>
        <v/>
      </c>
    </row>
    <row r="614" spans="1:14" ht="22.8" x14ac:dyDescent="0.25">
      <c r="A614" s="70">
        <f>'SlNr für Antrag §24a'!B610</f>
        <v>31631</v>
      </c>
      <c r="B614" s="70" t="str">
        <f>'SlNr für Antrag §24a'!C610</f>
        <v>91</v>
      </c>
      <c r="C614" s="70" t="str">
        <f>IF('SlNr für Antrag §24a'!D610&lt;&gt;"",'SlNr für Antrag §24a'!D610,"")</f>
        <v/>
      </c>
      <c r="D614" s="70" t="str">
        <f>'SlNr für Antrag §24a'!H610</f>
        <v>Bariumsulfatschlamm</v>
      </c>
      <c r="E614" s="70" t="str">
        <f>'SlNr für Antrag §24a'!I610</f>
        <v>verfestigt, immobilisiert oder stabilisiert</v>
      </c>
      <c r="F614" s="69" t="str">
        <f>IF(Behörde!W614&gt;0,Behörde!W614,Behörde!F614)</f>
        <v>**</v>
      </c>
      <c r="G614" s="69" t="str">
        <f>IF(Behörde!Z614&gt;0,Behörde!Z614,Behörde!G614)</f>
        <v>**</v>
      </c>
      <c r="H614" s="131"/>
      <c r="I614" s="124"/>
      <c r="J614" s="118">
        <f>'SlNr für Antrag §24a'!AM610</f>
        <v>0</v>
      </c>
      <c r="K614" s="121"/>
      <c r="L614" s="158" t="str">
        <f>'SlNr für Antrag §24a'!AV610</f>
        <v>-</v>
      </c>
      <c r="M614" s="145" t="str">
        <f>IF(OR(Behörde!W614&gt;0,Behörde!Z614&gt;0),"Begründung in Bescheid eintragen!","")</f>
        <v/>
      </c>
      <c r="N614" s="151" t="str">
        <f>'SlNr für Antrag §24a'!AP610</f>
        <v/>
      </c>
    </row>
    <row r="615" spans="1:14" ht="34.200000000000003" x14ac:dyDescent="0.25">
      <c r="A615" s="70">
        <f>'SlNr für Antrag §24a'!B611</f>
        <v>31632</v>
      </c>
      <c r="B615" s="70" t="str">
        <f>'SlNr für Antrag §24a'!C611</f>
        <v/>
      </c>
      <c r="C615" s="70" t="str">
        <f>IF('SlNr für Antrag §24a'!D611&lt;&gt;"",'SlNr für Antrag §24a'!D611,"")</f>
        <v>g</v>
      </c>
      <c r="D615" s="70" t="str">
        <f>'SlNr für Antrag §24a'!H611</f>
        <v>Bariumsulfatschlamm aus der Chlor-Alkali-Elektrolyse, quecksilberhaltig</v>
      </c>
      <c r="E615" s="70" t="str">
        <f>'SlNr für Antrag §24a'!I611</f>
        <v xml:space="preserve"> </v>
      </c>
      <c r="F615" s="69" t="str">
        <f>IF(Behörde!W615&gt;0,Behörde!W615,Behörde!F615)</f>
        <v>**</v>
      </c>
      <c r="G615" s="69" t="str">
        <f>IF(Behörde!Z615&gt;0,Behörde!Z615,Behörde!G615)</f>
        <v>**</v>
      </c>
      <c r="H615" s="131"/>
      <c r="I615" s="124"/>
      <c r="J615" s="118">
        <f>'SlNr für Antrag §24a'!AM611</f>
        <v>0</v>
      </c>
      <c r="K615" s="121"/>
      <c r="L615" s="158" t="str">
        <f>'SlNr für Antrag §24a'!AV611</f>
        <v>-</v>
      </c>
      <c r="M615" s="145" t="str">
        <f>IF(OR(Behörde!W615&gt;0,Behörde!Z615&gt;0),"Begründung in Bescheid eintragen!","")</f>
        <v/>
      </c>
      <c r="N615" s="151" t="str">
        <f>'SlNr für Antrag §24a'!AP611</f>
        <v/>
      </c>
    </row>
    <row r="616" spans="1:14" ht="34.200000000000003" x14ac:dyDescent="0.25">
      <c r="A616" s="70">
        <f>'SlNr für Antrag §24a'!B612</f>
        <v>31632</v>
      </c>
      <c r="B616" s="70" t="str">
        <f>'SlNr für Antrag §24a'!C612</f>
        <v>91</v>
      </c>
      <c r="C616" s="70" t="str">
        <f>IF('SlNr für Antrag §24a'!D612&lt;&gt;"",'SlNr für Antrag §24a'!D612,"")</f>
        <v>g</v>
      </c>
      <c r="D616" s="70" t="str">
        <f>'SlNr für Antrag §24a'!H612</f>
        <v>Bariumsulfatschlamm aus der Chlor-Alkali-Elektrolyse, quecksilberhaltig</v>
      </c>
      <c r="E616" s="70" t="str">
        <f>'SlNr für Antrag §24a'!I612</f>
        <v>verfestigt, immobilisiert oder stabilisiert</v>
      </c>
      <c r="F616" s="69" t="str">
        <f>IF(Behörde!W616&gt;0,Behörde!W616,Behörde!F616)</f>
        <v>**</v>
      </c>
      <c r="G616" s="69" t="str">
        <f>IF(Behörde!Z616&gt;0,Behörde!Z616,Behörde!G616)</f>
        <v>**</v>
      </c>
      <c r="H616" s="131"/>
      <c r="I616" s="124"/>
      <c r="J616" s="118">
        <f>'SlNr für Antrag §24a'!AM612</f>
        <v>0</v>
      </c>
      <c r="K616" s="121"/>
      <c r="L616" s="158" t="str">
        <f>'SlNr für Antrag §24a'!AV612</f>
        <v>-</v>
      </c>
      <c r="M616" s="145" t="str">
        <f>IF(OR(Behörde!W616&gt;0,Behörde!Z616&gt;0),"Begründung in Bescheid eintragen!","")</f>
        <v/>
      </c>
      <c r="N616" s="151" t="str">
        <f>'SlNr für Antrag §24a'!AP612</f>
        <v/>
      </c>
    </row>
    <row r="617" spans="1:14" ht="34.200000000000003" x14ac:dyDescent="0.25">
      <c r="A617" s="70">
        <f>'SlNr für Antrag §24a'!B613</f>
        <v>31633</v>
      </c>
      <c r="B617" s="70" t="str">
        <f>'SlNr für Antrag §24a'!C613</f>
        <v/>
      </c>
      <c r="C617" s="70" t="str">
        <f>IF('SlNr für Antrag §24a'!D613&lt;&gt;"",'SlNr für Antrag §24a'!D613,"")</f>
        <v>g</v>
      </c>
      <c r="D617" s="70" t="str">
        <f>'SlNr für Antrag §24a'!H613</f>
        <v>Glasschleifschlamm mit produktionsspezifisch schädlichen Beimengungen</v>
      </c>
      <c r="E617" s="70" t="str">
        <f>'SlNr für Antrag §24a'!I613</f>
        <v xml:space="preserve"> </v>
      </c>
      <c r="F617" s="69" t="str">
        <f>IF(Behörde!W617&gt;0,Behörde!W617,Behörde!F617)</f>
        <v>**</v>
      </c>
      <c r="G617" s="69" t="str">
        <f>IF(Behörde!Z617&gt;0,Behörde!Z617,Behörde!G617)</f>
        <v>**</v>
      </c>
      <c r="H617" s="131"/>
      <c r="I617" s="124"/>
      <c r="J617" s="118">
        <f>'SlNr für Antrag §24a'!AM613</f>
        <v>0</v>
      </c>
      <c r="K617" s="121"/>
      <c r="L617" s="158" t="str">
        <f>'SlNr für Antrag §24a'!AV613</f>
        <v>-</v>
      </c>
      <c r="M617" s="145" t="str">
        <f>IF(OR(Behörde!W617&gt;0,Behörde!Z617&gt;0),"Begründung in Bescheid eintragen!","")</f>
        <v/>
      </c>
      <c r="N617" s="151" t="str">
        <f>'SlNr für Antrag §24a'!AP613</f>
        <v/>
      </c>
    </row>
    <row r="618" spans="1:14" ht="34.200000000000003" x14ac:dyDescent="0.25">
      <c r="A618" s="70">
        <f>'SlNr für Antrag §24a'!B614</f>
        <v>31633</v>
      </c>
      <c r="B618" s="70" t="str">
        <f>'SlNr für Antrag §24a'!C614</f>
        <v>91</v>
      </c>
      <c r="C618" s="70" t="str">
        <f>IF('SlNr für Antrag §24a'!D614&lt;&gt;"",'SlNr für Antrag §24a'!D614,"")</f>
        <v>g</v>
      </c>
      <c r="D618" s="70" t="str">
        <f>'SlNr für Antrag §24a'!H614</f>
        <v>Glasschleifschlamm mit produktionsspezifisch schädlichen Beimengungen</v>
      </c>
      <c r="E618" s="70" t="str">
        <f>'SlNr für Antrag §24a'!I614</f>
        <v>verfestigt, immobilisiert oder stabilisiert</v>
      </c>
      <c r="F618" s="69" t="str">
        <f>IF(Behörde!W618&gt;0,Behörde!W618,Behörde!F618)</f>
        <v>**</v>
      </c>
      <c r="G618" s="69" t="str">
        <f>IF(Behörde!Z618&gt;0,Behörde!Z618,Behörde!G618)</f>
        <v>**</v>
      </c>
      <c r="H618" s="131"/>
      <c r="I618" s="124"/>
      <c r="J618" s="118">
        <f>'SlNr für Antrag §24a'!AM614</f>
        <v>0</v>
      </c>
      <c r="K618" s="121"/>
      <c r="L618" s="158" t="str">
        <f>'SlNr für Antrag §24a'!AV614</f>
        <v>-</v>
      </c>
      <c r="M618" s="145" t="str">
        <f>IF(OR(Behörde!W618&gt;0,Behörde!Z618&gt;0),"Begründung in Bescheid eintragen!","")</f>
        <v/>
      </c>
      <c r="N618" s="151" t="str">
        <f>'SlNr für Antrag §24a'!AP614</f>
        <v/>
      </c>
    </row>
    <row r="619" spans="1:14" x14ac:dyDescent="0.25">
      <c r="A619" s="70">
        <f>'SlNr für Antrag §24a'!B615</f>
        <v>31634</v>
      </c>
      <c r="B619" s="70" t="str">
        <f>'SlNr für Antrag §24a'!C615</f>
        <v/>
      </c>
      <c r="C619" s="70" t="str">
        <f>IF('SlNr für Antrag §24a'!D615&lt;&gt;"",'SlNr für Antrag §24a'!D615,"")</f>
        <v/>
      </c>
      <c r="D619" s="70" t="str">
        <f>'SlNr für Antrag §24a'!H615</f>
        <v>Carbonatationsschlamm</v>
      </c>
      <c r="E619" s="70" t="str">
        <f>'SlNr für Antrag §24a'!I615</f>
        <v xml:space="preserve"> </v>
      </c>
      <c r="F619" s="69" t="str">
        <f>IF(Behörde!W619&gt;0,Behörde!W619,Behörde!F619)</f>
        <v>--</v>
      </c>
      <c r="G619" s="69" t="str">
        <f>IF(Behörde!Z619&gt;0,Behörde!Z619,Behörde!G619)</f>
        <v>**</v>
      </c>
      <c r="H619" s="131"/>
      <c r="I619" s="124"/>
      <c r="J619" s="118">
        <f>'SlNr für Antrag §24a'!AM615</f>
        <v>0</v>
      </c>
      <c r="K619" s="121"/>
      <c r="L619" s="158" t="str">
        <f>'SlNr für Antrag §24a'!AV615</f>
        <v>-</v>
      </c>
      <c r="M619" s="145" t="str">
        <f>IF(OR(Behörde!W619&gt;0,Behörde!Z619&gt;0),"Begründung in Bescheid eintragen!","")</f>
        <v/>
      </c>
      <c r="N619" s="151" t="str">
        <f>'SlNr für Antrag §24a'!AP615</f>
        <v>X</v>
      </c>
    </row>
    <row r="620" spans="1:14" x14ac:dyDescent="0.25">
      <c r="A620" s="70">
        <f>'SlNr für Antrag §24a'!B616</f>
        <v>31634</v>
      </c>
      <c r="B620" s="70" t="str">
        <f>'SlNr für Antrag §24a'!C616</f>
        <v>77</v>
      </c>
      <c r="C620" s="70" t="str">
        <f>IF('SlNr für Antrag §24a'!D616&lt;&gt;"",'SlNr für Antrag §24a'!D616,"")</f>
        <v>g</v>
      </c>
      <c r="D620" s="70" t="str">
        <f>'SlNr für Antrag §24a'!H616</f>
        <v>Carbonatationsschlamm</v>
      </c>
      <c r="E620" s="70" t="str">
        <f>'SlNr für Antrag §24a'!I616</f>
        <v>gefährlich kontaminiert</v>
      </c>
      <c r="F620" s="69" t="str">
        <f>IF(Behörde!W620&gt;0,Behörde!W620,Behörde!F620)</f>
        <v>**</v>
      </c>
      <c r="G620" s="69" t="str">
        <f>IF(Behörde!Z620&gt;0,Behörde!Z620,Behörde!G620)</f>
        <v>**</v>
      </c>
      <c r="H620" s="131"/>
      <c r="I620" s="124"/>
      <c r="J620" s="118">
        <f>'SlNr für Antrag §24a'!AM616</f>
        <v>0</v>
      </c>
      <c r="K620" s="121"/>
      <c r="L620" s="158" t="str">
        <f>'SlNr für Antrag §24a'!AV616</f>
        <v>-</v>
      </c>
      <c r="M620" s="145" t="str">
        <f>IF(OR(Behörde!W620&gt;0,Behörde!Z620&gt;0),"Begründung in Bescheid eintragen!","")</f>
        <v/>
      </c>
      <c r="N620" s="151" t="str">
        <f>'SlNr für Antrag §24a'!AP616</f>
        <v/>
      </c>
    </row>
    <row r="621" spans="1:14" ht="22.8" x14ac:dyDescent="0.25">
      <c r="A621" s="70">
        <f>'SlNr für Antrag §24a'!B617</f>
        <v>31634</v>
      </c>
      <c r="B621" s="70" t="str">
        <f>'SlNr für Antrag §24a'!C617</f>
        <v>91</v>
      </c>
      <c r="C621" s="70" t="str">
        <f>IF('SlNr für Antrag §24a'!D617&lt;&gt;"",'SlNr für Antrag §24a'!D617,"")</f>
        <v/>
      </c>
      <c r="D621" s="70" t="str">
        <f>'SlNr für Antrag §24a'!H617</f>
        <v>Carbonatationsschlamm</v>
      </c>
      <c r="E621" s="70" t="str">
        <f>'SlNr für Antrag §24a'!I617</f>
        <v>verfestigt, immobilisiert oder stabilisiert</v>
      </c>
      <c r="F621" s="69" t="str">
        <f>IF(Behörde!W621&gt;0,Behörde!W621,Behörde!F621)</f>
        <v>**</v>
      </c>
      <c r="G621" s="69" t="str">
        <f>IF(Behörde!Z621&gt;0,Behörde!Z621,Behörde!G621)</f>
        <v>**</v>
      </c>
      <c r="H621" s="131"/>
      <c r="I621" s="124"/>
      <c r="J621" s="118">
        <f>'SlNr für Antrag §24a'!AM617</f>
        <v>0</v>
      </c>
      <c r="K621" s="121"/>
      <c r="L621" s="158" t="str">
        <f>'SlNr für Antrag §24a'!AV617</f>
        <v>-</v>
      </c>
      <c r="M621" s="145" t="str">
        <f>IF(OR(Behörde!W621&gt;0,Behörde!Z621&gt;0),"Begründung in Bescheid eintragen!","")</f>
        <v/>
      </c>
      <c r="N621" s="151" t="str">
        <f>'SlNr für Antrag §24a'!AP617</f>
        <v/>
      </c>
    </row>
    <row r="622" spans="1:14" x14ac:dyDescent="0.25">
      <c r="A622" s="70">
        <f>'SlNr für Antrag §24a'!B618</f>
        <v>31635</v>
      </c>
      <c r="B622" s="70" t="str">
        <f>'SlNr für Antrag §24a'!C618</f>
        <v/>
      </c>
      <c r="C622" s="70" t="str">
        <f>IF('SlNr für Antrag §24a'!D618&lt;&gt;"",'SlNr für Antrag §24a'!D618,"")</f>
        <v/>
      </c>
      <c r="D622" s="70" t="str">
        <f>'SlNr für Antrag §24a'!H618</f>
        <v>Rübenerde</v>
      </c>
      <c r="E622" s="70" t="str">
        <f>'SlNr für Antrag §24a'!I618</f>
        <v xml:space="preserve"> </v>
      </c>
      <c r="F622" s="69" t="str">
        <f>IF(Behörde!W622&gt;0,Behörde!W622,Behörde!F622)</f>
        <v>--</v>
      </c>
      <c r="G622" s="69" t="str">
        <f>IF(Behörde!Z622&gt;0,Behörde!Z622,Behörde!G622)</f>
        <v>**</v>
      </c>
      <c r="H622" s="131"/>
      <c r="I622" s="124"/>
      <c r="J622" s="118">
        <f>'SlNr für Antrag §24a'!AM618</f>
        <v>0</v>
      </c>
      <c r="K622" s="121"/>
      <c r="L622" s="158" t="str">
        <f>'SlNr für Antrag §24a'!AV618</f>
        <v>-</v>
      </c>
      <c r="M622" s="145" t="str">
        <f>IF(OR(Behörde!W622&gt;0,Behörde!Z622&gt;0),"Begründung in Bescheid eintragen!","")</f>
        <v/>
      </c>
      <c r="N622" s="151" t="str">
        <f>'SlNr für Antrag §24a'!AP618</f>
        <v>X</v>
      </c>
    </row>
    <row r="623" spans="1:14" x14ac:dyDescent="0.25">
      <c r="A623" s="70">
        <f>'SlNr für Antrag §24a'!B619</f>
        <v>31635</v>
      </c>
      <c r="B623" s="70" t="str">
        <f>'SlNr für Antrag §24a'!C619</f>
        <v>77</v>
      </c>
      <c r="C623" s="70" t="str">
        <f>IF('SlNr für Antrag §24a'!D619&lt;&gt;"",'SlNr für Antrag §24a'!D619,"")</f>
        <v>g</v>
      </c>
      <c r="D623" s="70" t="str">
        <f>'SlNr für Antrag §24a'!H619</f>
        <v>Rübenerde</v>
      </c>
      <c r="E623" s="70" t="str">
        <f>'SlNr für Antrag §24a'!I619</f>
        <v>gefährlich kontaminiert</v>
      </c>
      <c r="F623" s="69" t="str">
        <f>IF(Behörde!W623&gt;0,Behörde!W623,Behörde!F623)</f>
        <v>**</v>
      </c>
      <c r="G623" s="69" t="str">
        <f>IF(Behörde!Z623&gt;0,Behörde!Z623,Behörde!G623)</f>
        <v>**</v>
      </c>
      <c r="H623" s="131"/>
      <c r="I623" s="124"/>
      <c r="J623" s="118">
        <f>'SlNr für Antrag §24a'!AM619</f>
        <v>0</v>
      </c>
      <c r="K623" s="121"/>
      <c r="L623" s="158" t="str">
        <f>'SlNr für Antrag §24a'!AV619</f>
        <v>-</v>
      </c>
      <c r="M623" s="145" t="str">
        <f>IF(OR(Behörde!W623&gt;0,Behörde!Z623&gt;0),"Begründung in Bescheid eintragen!","")</f>
        <v/>
      </c>
      <c r="N623" s="151" t="str">
        <f>'SlNr für Antrag §24a'!AP619</f>
        <v/>
      </c>
    </row>
    <row r="624" spans="1:14" ht="22.8" x14ac:dyDescent="0.25">
      <c r="A624" s="70">
        <f>'SlNr für Antrag §24a'!B620</f>
        <v>31635</v>
      </c>
      <c r="B624" s="70" t="str">
        <f>'SlNr für Antrag §24a'!C620</f>
        <v>91</v>
      </c>
      <c r="C624" s="70" t="str">
        <f>IF('SlNr für Antrag §24a'!D620&lt;&gt;"",'SlNr für Antrag §24a'!D620,"")</f>
        <v/>
      </c>
      <c r="D624" s="70" t="str">
        <f>'SlNr für Antrag §24a'!H620</f>
        <v>Rübenerde</v>
      </c>
      <c r="E624" s="70" t="str">
        <f>'SlNr für Antrag §24a'!I620</f>
        <v>verfestigt, immobilisiert oder stabilisiert</v>
      </c>
      <c r="F624" s="69" t="str">
        <f>IF(Behörde!W624&gt;0,Behörde!W624,Behörde!F624)</f>
        <v>**</v>
      </c>
      <c r="G624" s="69" t="str">
        <f>IF(Behörde!Z624&gt;0,Behörde!Z624,Behörde!G624)</f>
        <v>**</v>
      </c>
      <c r="H624" s="131"/>
      <c r="I624" s="124"/>
      <c r="J624" s="118">
        <f>'SlNr für Antrag §24a'!AM620</f>
        <v>0</v>
      </c>
      <c r="K624" s="121"/>
      <c r="L624" s="158" t="str">
        <f>'SlNr für Antrag §24a'!AV620</f>
        <v>-</v>
      </c>
      <c r="M624" s="145" t="str">
        <f>IF(OR(Behörde!W624&gt;0,Behörde!Z624&gt;0),"Begründung in Bescheid eintragen!","")</f>
        <v/>
      </c>
      <c r="N624" s="151" t="str">
        <f>'SlNr für Antrag §24a'!AP620</f>
        <v/>
      </c>
    </row>
    <row r="625" spans="1:14" x14ac:dyDescent="0.25">
      <c r="A625" s="70">
        <f>'SlNr für Antrag §24a'!B621</f>
        <v>31636</v>
      </c>
      <c r="B625" s="70" t="str">
        <f>'SlNr für Antrag §24a'!C621</f>
        <v/>
      </c>
      <c r="C625" s="70" t="str">
        <f>IF('SlNr für Antrag §24a'!D621&lt;&gt;"",'SlNr für Antrag §24a'!D621,"")</f>
        <v/>
      </c>
      <c r="D625" s="70" t="str">
        <f>'SlNr für Antrag §24a'!H621</f>
        <v>Bohrschlamm, verunreinigt</v>
      </c>
      <c r="E625" s="70" t="str">
        <f>'SlNr für Antrag §24a'!I621</f>
        <v xml:space="preserve"> </v>
      </c>
      <c r="F625" s="69" t="str">
        <f>IF(Behörde!W625&gt;0,Behörde!W625,Behörde!F625)</f>
        <v>--</v>
      </c>
      <c r="G625" s="69" t="str">
        <f>IF(Behörde!Z625&gt;0,Behörde!Z625,Behörde!G625)</f>
        <v>**</v>
      </c>
      <c r="H625" s="131"/>
      <c r="I625" s="124"/>
      <c r="J625" s="118">
        <f>'SlNr für Antrag §24a'!AM621</f>
        <v>0</v>
      </c>
      <c r="K625" s="121"/>
      <c r="L625" s="158" t="str">
        <f>'SlNr für Antrag §24a'!AV621</f>
        <v>-</v>
      </c>
      <c r="M625" s="145" t="str">
        <f>IF(OR(Behörde!W625&gt;0,Behörde!Z625&gt;0),"Begründung in Bescheid eintragen!","")</f>
        <v/>
      </c>
      <c r="N625" s="151" t="str">
        <f>'SlNr für Antrag §24a'!AP621</f>
        <v>X</v>
      </c>
    </row>
    <row r="626" spans="1:14" x14ac:dyDescent="0.25">
      <c r="A626" s="70">
        <f>'SlNr für Antrag §24a'!B622</f>
        <v>31636</v>
      </c>
      <c r="B626" s="70" t="str">
        <f>'SlNr für Antrag §24a'!C622</f>
        <v>77</v>
      </c>
      <c r="C626" s="70" t="str">
        <f>IF('SlNr für Antrag §24a'!D622&lt;&gt;"",'SlNr für Antrag §24a'!D622,"")</f>
        <v>g</v>
      </c>
      <c r="D626" s="70" t="str">
        <f>'SlNr für Antrag §24a'!H622</f>
        <v>Bohrschlamm, verunreinigt</v>
      </c>
      <c r="E626" s="70" t="str">
        <f>'SlNr für Antrag §24a'!I622</f>
        <v>gefährlich kontaminiert</v>
      </c>
      <c r="F626" s="69" t="str">
        <f>IF(Behörde!W626&gt;0,Behörde!W626,Behörde!F626)</f>
        <v>**</v>
      </c>
      <c r="G626" s="69" t="str">
        <f>IF(Behörde!Z626&gt;0,Behörde!Z626,Behörde!G626)</f>
        <v>**</v>
      </c>
      <c r="H626" s="131"/>
      <c r="I626" s="124"/>
      <c r="J626" s="118">
        <f>'SlNr für Antrag §24a'!AM622</f>
        <v>0</v>
      </c>
      <c r="K626" s="121"/>
      <c r="L626" s="158" t="str">
        <f>'SlNr für Antrag §24a'!AV622</f>
        <v>-</v>
      </c>
      <c r="M626" s="145" t="str">
        <f>IF(OR(Behörde!W626&gt;0,Behörde!Z626&gt;0),"Begründung in Bescheid eintragen!","")</f>
        <v/>
      </c>
      <c r="N626" s="151" t="str">
        <f>'SlNr für Antrag §24a'!AP622</f>
        <v/>
      </c>
    </row>
    <row r="627" spans="1:14" ht="22.8" x14ac:dyDescent="0.25">
      <c r="A627" s="70">
        <f>'SlNr für Antrag §24a'!B623</f>
        <v>31636</v>
      </c>
      <c r="B627" s="70" t="str">
        <f>'SlNr für Antrag §24a'!C623</f>
        <v>91</v>
      </c>
      <c r="C627" s="70" t="str">
        <f>IF('SlNr für Antrag §24a'!D623&lt;&gt;"",'SlNr für Antrag §24a'!D623,"")</f>
        <v/>
      </c>
      <c r="D627" s="70" t="str">
        <f>'SlNr für Antrag §24a'!H623</f>
        <v>Bohrschlamm, verunreinigt</v>
      </c>
      <c r="E627" s="70" t="str">
        <f>'SlNr für Antrag §24a'!I623</f>
        <v>verfestigt, immobilisiert oder stabilisiert</v>
      </c>
      <c r="F627" s="69" t="str">
        <f>IF(Behörde!W627&gt;0,Behörde!W627,Behörde!F627)</f>
        <v>**</v>
      </c>
      <c r="G627" s="69" t="str">
        <f>IF(Behörde!Z627&gt;0,Behörde!Z627,Behörde!G627)</f>
        <v>**</v>
      </c>
      <c r="H627" s="131"/>
      <c r="I627" s="124"/>
      <c r="J627" s="118">
        <f>'SlNr für Antrag §24a'!AM623</f>
        <v>0</v>
      </c>
      <c r="K627" s="121"/>
      <c r="L627" s="158" t="str">
        <f>'SlNr für Antrag §24a'!AV623</f>
        <v>-</v>
      </c>
      <c r="M627" s="145" t="str">
        <f>IF(OR(Behörde!W627&gt;0,Behörde!Z627&gt;0),"Begründung in Bescheid eintragen!","")</f>
        <v/>
      </c>
      <c r="N627" s="151" t="str">
        <f>'SlNr für Antrag §24a'!AP623</f>
        <v/>
      </c>
    </row>
    <row r="628" spans="1:14" x14ac:dyDescent="0.25">
      <c r="A628" s="70">
        <f>'SlNr für Antrag §24a'!B624</f>
        <v>31637</v>
      </c>
      <c r="B628" s="70" t="str">
        <f>'SlNr für Antrag §24a'!C624</f>
        <v/>
      </c>
      <c r="C628" s="70" t="str">
        <f>IF('SlNr für Antrag §24a'!D624&lt;&gt;"",'SlNr für Antrag §24a'!D624,"")</f>
        <v>g</v>
      </c>
      <c r="D628" s="70" t="str">
        <f>'SlNr für Antrag §24a'!H624</f>
        <v>Phosphatierschlamm</v>
      </c>
      <c r="E628" s="70" t="str">
        <f>'SlNr für Antrag §24a'!I624</f>
        <v xml:space="preserve"> </v>
      </c>
      <c r="F628" s="69" t="str">
        <f>IF(Behörde!W628&gt;0,Behörde!W628,Behörde!F628)</f>
        <v>**</v>
      </c>
      <c r="G628" s="69" t="str">
        <f>IF(Behörde!Z628&gt;0,Behörde!Z628,Behörde!G628)</f>
        <v>**</v>
      </c>
      <c r="H628" s="131"/>
      <c r="I628" s="124"/>
      <c r="J628" s="118">
        <f>'SlNr für Antrag §24a'!AM624</f>
        <v>0</v>
      </c>
      <c r="K628" s="121"/>
      <c r="L628" s="158" t="str">
        <f>'SlNr für Antrag §24a'!AV624</f>
        <v>-</v>
      </c>
      <c r="M628" s="145" t="str">
        <f>IF(OR(Behörde!W628&gt;0,Behörde!Z628&gt;0),"Begründung in Bescheid eintragen!","")</f>
        <v/>
      </c>
      <c r="N628" s="151" t="str">
        <f>'SlNr für Antrag §24a'!AP624</f>
        <v/>
      </c>
    </row>
    <row r="629" spans="1:14" x14ac:dyDescent="0.25">
      <c r="A629" s="70">
        <f>'SlNr für Antrag §24a'!B625</f>
        <v>31637</v>
      </c>
      <c r="B629" s="70" t="str">
        <f>'SlNr für Antrag §24a'!C625</f>
        <v>88</v>
      </c>
      <c r="C629" s="70" t="str">
        <f>IF('SlNr für Antrag §24a'!D625&lt;&gt;"",'SlNr für Antrag §24a'!D625,"")</f>
        <v/>
      </c>
      <c r="D629" s="70" t="str">
        <f>'SlNr für Antrag §24a'!H625</f>
        <v>Phosphatierschlamm</v>
      </c>
      <c r="E629" s="70" t="str">
        <f>'SlNr für Antrag §24a'!I625</f>
        <v>ausgestuft</v>
      </c>
      <c r="F629" s="69" t="str">
        <f>IF(Behörde!W629&gt;0,Behörde!W629,Behörde!F629)</f>
        <v>**</v>
      </c>
      <c r="G629" s="69" t="str">
        <f>IF(Behörde!Z629&gt;0,Behörde!Z629,Behörde!G629)</f>
        <v>**</v>
      </c>
      <c r="H629" s="131"/>
      <c r="I629" s="124"/>
      <c r="J629" s="118">
        <f>'SlNr für Antrag §24a'!AM625</f>
        <v>0</v>
      </c>
      <c r="K629" s="121"/>
      <c r="L629" s="158" t="str">
        <f>'SlNr für Antrag §24a'!AV625</f>
        <v>-</v>
      </c>
      <c r="M629" s="145" t="str">
        <f>IF(OR(Behörde!W629&gt;0,Behörde!Z629&gt;0),"Begründung in Bescheid eintragen!","")</f>
        <v/>
      </c>
      <c r="N629" s="151" t="str">
        <f>'SlNr für Antrag §24a'!AP625</f>
        <v/>
      </c>
    </row>
    <row r="630" spans="1:14" ht="22.8" x14ac:dyDescent="0.25">
      <c r="A630" s="70">
        <f>'SlNr für Antrag §24a'!B626</f>
        <v>31637</v>
      </c>
      <c r="B630" s="70" t="str">
        <f>'SlNr für Antrag §24a'!C626</f>
        <v>91</v>
      </c>
      <c r="C630" s="70" t="str">
        <f>IF('SlNr für Antrag §24a'!D626&lt;&gt;"",'SlNr für Antrag §24a'!D626,"")</f>
        <v>g</v>
      </c>
      <c r="D630" s="70" t="str">
        <f>'SlNr für Antrag §24a'!H626</f>
        <v>Phosphatierschlamm</v>
      </c>
      <c r="E630" s="70" t="str">
        <f>'SlNr für Antrag §24a'!I626</f>
        <v>verfestigt, immobilisiert oder stabilisiert</v>
      </c>
      <c r="F630" s="69" t="str">
        <f>IF(Behörde!W630&gt;0,Behörde!W630,Behörde!F630)</f>
        <v>**</v>
      </c>
      <c r="G630" s="69" t="str">
        <f>IF(Behörde!Z630&gt;0,Behörde!Z630,Behörde!G630)</f>
        <v>**</v>
      </c>
      <c r="H630" s="131"/>
      <c r="I630" s="124"/>
      <c r="J630" s="118">
        <f>'SlNr für Antrag §24a'!AM626</f>
        <v>0</v>
      </c>
      <c r="K630" s="121"/>
      <c r="L630" s="158" t="str">
        <f>'SlNr für Antrag §24a'!AV626</f>
        <v>-</v>
      </c>
      <c r="M630" s="145" t="str">
        <f>IF(OR(Behörde!W630&gt;0,Behörde!Z630&gt;0),"Begründung in Bescheid eintragen!","")</f>
        <v/>
      </c>
      <c r="N630" s="151" t="str">
        <f>'SlNr für Antrag §24a'!AP626</f>
        <v/>
      </c>
    </row>
    <row r="631" spans="1:14" x14ac:dyDescent="0.25">
      <c r="A631" s="70">
        <f>'SlNr für Antrag §24a'!B627</f>
        <v>31638</v>
      </c>
      <c r="B631" s="70" t="str">
        <f>'SlNr für Antrag §24a'!C627</f>
        <v/>
      </c>
      <c r="C631" s="70" t="str">
        <f>IF('SlNr für Antrag §24a'!D627&lt;&gt;"",'SlNr für Antrag §24a'!D627,"")</f>
        <v>g</v>
      </c>
      <c r="D631" s="70" t="str">
        <f>'SlNr für Antrag §24a'!H627</f>
        <v>Calciumsulfitschlamm</v>
      </c>
      <c r="E631" s="70" t="str">
        <f>'SlNr für Antrag §24a'!I627</f>
        <v xml:space="preserve"> </v>
      </c>
      <c r="F631" s="69" t="str">
        <f>IF(Behörde!W631&gt;0,Behörde!W631,Behörde!F631)</f>
        <v>**</v>
      </c>
      <c r="G631" s="69" t="str">
        <f>IF(Behörde!Z631&gt;0,Behörde!Z631,Behörde!G631)</f>
        <v>**</v>
      </c>
      <c r="H631" s="131"/>
      <c r="I631" s="124"/>
      <c r="J631" s="118">
        <f>'SlNr für Antrag §24a'!AM627</f>
        <v>0</v>
      </c>
      <c r="K631" s="121"/>
      <c r="L631" s="158" t="str">
        <f>'SlNr für Antrag §24a'!AV627</f>
        <v>-</v>
      </c>
      <c r="M631" s="145" t="str">
        <f>IF(OR(Behörde!W631&gt;0,Behörde!Z631&gt;0),"Begründung in Bescheid eintragen!","")</f>
        <v/>
      </c>
      <c r="N631" s="151" t="str">
        <f>'SlNr für Antrag §24a'!AP627</f>
        <v/>
      </c>
    </row>
    <row r="632" spans="1:14" x14ac:dyDescent="0.25">
      <c r="A632" s="70">
        <f>'SlNr für Antrag §24a'!B628</f>
        <v>31638</v>
      </c>
      <c r="B632" s="70" t="str">
        <f>'SlNr für Antrag §24a'!C628</f>
        <v>88</v>
      </c>
      <c r="C632" s="70" t="str">
        <f>IF('SlNr für Antrag §24a'!D628&lt;&gt;"",'SlNr für Antrag §24a'!D628,"")</f>
        <v/>
      </c>
      <c r="D632" s="70" t="str">
        <f>'SlNr für Antrag §24a'!H628</f>
        <v>Calciumsulfitschlamm</v>
      </c>
      <c r="E632" s="70" t="str">
        <f>'SlNr für Antrag §24a'!I628</f>
        <v>ausgestuft</v>
      </c>
      <c r="F632" s="69" t="str">
        <f>IF(Behörde!W632&gt;0,Behörde!W632,Behörde!F632)</f>
        <v>**</v>
      </c>
      <c r="G632" s="69" t="str">
        <f>IF(Behörde!Z632&gt;0,Behörde!Z632,Behörde!G632)</f>
        <v>**</v>
      </c>
      <c r="H632" s="131"/>
      <c r="I632" s="124"/>
      <c r="J632" s="118">
        <f>'SlNr für Antrag §24a'!AM628</f>
        <v>0</v>
      </c>
      <c r="K632" s="121"/>
      <c r="L632" s="158" t="str">
        <f>'SlNr für Antrag §24a'!AV628</f>
        <v>-</v>
      </c>
      <c r="M632" s="145" t="str">
        <f>IF(OR(Behörde!W632&gt;0,Behörde!Z632&gt;0),"Begründung in Bescheid eintragen!","")</f>
        <v/>
      </c>
      <c r="N632" s="151" t="str">
        <f>'SlNr für Antrag §24a'!AP628</f>
        <v/>
      </c>
    </row>
    <row r="633" spans="1:14" ht="22.8" x14ac:dyDescent="0.25">
      <c r="A633" s="70">
        <f>'SlNr für Antrag §24a'!B629</f>
        <v>31638</v>
      </c>
      <c r="B633" s="70" t="str">
        <f>'SlNr für Antrag §24a'!C629</f>
        <v>91</v>
      </c>
      <c r="C633" s="70" t="str">
        <f>IF('SlNr für Antrag §24a'!D629&lt;&gt;"",'SlNr für Antrag §24a'!D629,"")</f>
        <v>g</v>
      </c>
      <c r="D633" s="70" t="str">
        <f>'SlNr für Antrag §24a'!H629</f>
        <v>Calciumsulfitschlamm</v>
      </c>
      <c r="E633" s="70" t="str">
        <f>'SlNr für Antrag §24a'!I629</f>
        <v>verfestigt, immobilisiert oder stabilisiert</v>
      </c>
      <c r="F633" s="69" t="str">
        <f>IF(Behörde!W633&gt;0,Behörde!W633,Behörde!F633)</f>
        <v>**</v>
      </c>
      <c r="G633" s="69" t="str">
        <f>IF(Behörde!Z633&gt;0,Behörde!Z633,Behörde!G633)</f>
        <v>**</v>
      </c>
      <c r="H633" s="131"/>
      <c r="I633" s="124"/>
      <c r="J633" s="118">
        <f>'SlNr für Antrag §24a'!AM629</f>
        <v>0</v>
      </c>
      <c r="K633" s="121"/>
      <c r="L633" s="158" t="str">
        <f>'SlNr für Antrag §24a'!AV629</f>
        <v>-</v>
      </c>
      <c r="M633" s="145" t="str">
        <f>IF(OR(Behörde!W633&gt;0,Behörde!Z633&gt;0),"Begründung in Bescheid eintragen!","")</f>
        <v/>
      </c>
      <c r="N633" s="151" t="str">
        <f>'SlNr für Antrag §24a'!AP629</f>
        <v/>
      </c>
    </row>
    <row r="634" spans="1:14" ht="45.6" x14ac:dyDescent="0.25">
      <c r="A634" s="70">
        <f>'SlNr für Antrag §24a'!B630</f>
        <v>31639</v>
      </c>
      <c r="B634" s="70" t="str">
        <f>'SlNr für Antrag §24a'!C630</f>
        <v/>
      </c>
      <c r="C634" s="70" t="str">
        <f>IF('SlNr für Antrag §24a'!D630&lt;&gt;"",'SlNr für Antrag §24a'!D630,"")</f>
        <v>g</v>
      </c>
      <c r="D634" s="70" t="str">
        <f>'SlNr für Antrag §24a'!H630</f>
        <v>sonstige Schlämme aus Fäll- und Löseprozessen mit produktionsspezifisch schädlichen Beimengungen</v>
      </c>
      <c r="E634" s="70" t="str">
        <f>'SlNr für Antrag §24a'!I630</f>
        <v xml:space="preserve"> </v>
      </c>
      <c r="F634" s="69" t="str">
        <f>IF(Behörde!W634&gt;0,Behörde!W634,Behörde!F634)</f>
        <v>**</v>
      </c>
      <c r="G634" s="69" t="str">
        <f>IF(Behörde!Z634&gt;0,Behörde!Z634,Behörde!G634)</f>
        <v>**</v>
      </c>
      <c r="H634" s="131"/>
      <c r="I634" s="124"/>
      <c r="J634" s="118">
        <f>'SlNr für Antrag §24a'!AM630</f>
        <v>0</v>
      </c>
      <c r="K634" s="121"/>
      <c r="L634" s="158" t="str">
        <f>'SlNr für Antrag §24a'!AV630</f>
        <v>-</v>
      </c>
      <c r="M634" s="145" t="str">
        <f>IF(OR(Behörde!W634&gt;0,Behörde!Z634&gt;0),"Begründung in Bescheid eintragen!","")</f>
        <v/>
      </c>
      <c r="N634" s="151" t="str">
        <f>'SlNr für Antrag §24a'!AP630</f>
        <v/>
      </c>
    </row>
    <row r="635" spans="1:14" ht="45.6" x14ac:dyDescent="0.25">
      <c r="A635" s="70">
        <f>'SlNr für Antrag §24a'!B631</f>
        <v>31639</v>
      </c>
      <c r="B635" s="70" t="str">
        <f>'SlNr für Antrag §24a'!C631</f>
        <v>88</v>
      </c>
      <c r="C635" s="70" t="str">
        <f>IF('SlNr für Antrag §24a'!D631&lt;&gt;"",'SlNr für Antrag §24a'!D631,"")</f>
        <v/>
      </c>
      <c r="D635" s="70" t="str">
        <f>'SlNr für Antrag §24a'!H631</f>
        <v>sonstige Schlämme aus Fäll- und Löseprozessen mit produktionsspezifisch schädlichen Beimengungen</v>
      </c>
      <c r="E635" s="70" t="str">
        <f>'SlNr für Antrag §24a'!I631</f>
        <v>ausgestuft</v>
      </c>
      <c r="F635" s="69" t="str">
        <f>IF(Behörde!W635&gt;0,Behörde!W635,Behörde!F635)</f>
        <v>**</v>
      </c>
      <c r="G635" s="69" t="str">
        <f>IF(Behörde!Z635&gt;0,Behörde!Z635,Behörde!G635)</f>
        <v>**</v>
      </c>
      <c r="H635" s="131"/>
      <c r="I635" s="124"/>
      <c r="J635" s="118">
        <f>'SlNr für Antrag §24a'!AM631</f>
        <v>0</v>
      </c>
      <c r="K635" s="121"/>
      <c r="L635" s="158" t="str">
        <f>'SlNr für Antrag §24a'!AV631</f>
        <v>-</v>
      </c>
      <c r="M635" s="145" t="str">
        <f>IF(OR(Behörde!W635&gt;0,Behörde!Z635&gt;0),"Begründung in Bescheid eintragen!","")</f>
        <v/>
      </c>
      <c r="N635" s="151" t="str">
        <f>'SlNr für Antrag §24a'!AP631</f>
        <v/>
      </c>
    </row>
    <row r="636" spans="1:14" ht="45.6" x14ac:dyDescent="0.25">
      <c r="A636" s="70">
        <f>'SlNr für Antrag §24a'!B632</f>
        <v>31639</v>
      </c>
      <c r="B636" s="70" t="str">
        <f>'SlNr für Antrag §24a'!C632</f>
        <v>91</v>
      </c>
      <c r="C636" s="70" t="str">
        <f>IF('SlNr für Antrag §24a'!D632&lt;&gt;"",'SlNr für Antrag §24a'!D632,"")</f>
        <v>g</v>
      </c>
      <c r="D636" s="70" t="str">
        <f>'SlNr für Antrag §24a'!H632</f>
        <v>sonstige Schlämme aus Fäll- und Löseprozessen mit produktionsspezifisch schädlichen Beimengungen</v>
      </c>
      <c r="E636" s="70" t="str">
        <f>'SlNr für Antrag §24a'!I632</f>
        <v>verfestigt, immobilisiert oder stabilisiert</v>
      </c>
      <c r="F636" s="69" t="str">
        <f>IF(Behörde!W636&gt;0,Behörde!W636,Behörde!F636)</f>
        <v>**</v>
      </c>
      <c r="G636" s="69" t="str">
        <f>IF(Behörde!Z636&gt;0,Behörde!Z636,Behörde!G636)</f>
        <v>**</v>
      </c>
      <c r="H636" s="131"/>
      <c r="I636" s="124"/>
      <c r="J636" s="118">
        <f>'SlNr für Antrag §24a'!AM632</f>
        <v>0</v>
      </c>
      <c r="K636" s="121"/>
      <c r="L636" s="158" t="str">
        <f>'SlNr für Antrag §24a'!AV632</f>
        <v>-</v>
      </c>
      <c r="M636" s="145" t="str">
        <f>IF(OR(Behörde!W636&gt;0,Behörde!Z636&gt;0),"Begründung in Bescheid eintragen!","")</f>
        <v/>
      </c>
      <c r="N636" s="151" t="str">
        <f>'SlNr für Antrag §24a'!AP632</f>
        <v/>
      </c>
    </row>
    <row r="637" spans="1:14" ht="22.8" x14ac:dyDescent="0.25">
      <c r="A637" s="70">
        <f>'SlNr für Antrag §24a'!B633</f>
        <v>31640</v>
      </c>
      <c r="B637" s="70" t="str">
        <f>'SlNr für Antrag §24a'!C633</f>
        <v/>
      </c>
      <c r="C637" s="70" t="str">
        <f>IF('SlNr für Antrag §24a'!D633&lt;&gt;"",'SlNr für Antrag §24a'!D633,"")</f>
        <v/>
      </c>
      <c r="D637" s="70" t="str">
        <f>'SlNr für Antrag §24a'!H633</f>
        <v>Füll- und Trennmittelsuspensionen (Mineral-, Feststoffanteile)</v>
      </c>
      <c r="E637" s="70" t="str">
        <f>'SlNr für Antrag §24a'!I633</f>
        <v xml:space="preserve"> </v>
      </c>
      <c r="F637" s="69" t="str">
        <f>IF(Behörde!W637&gt;0,Behörde!W637,Behörde!F637)</f>
        <v>--</v>
      </c>
      <c r="G637" s="69" t="str">
        <f>IF(Behörde!Z637&gt;0,Behörde!Z637,Behörde!G637)</f>
        <v>**</v>
      </c>
      <c r="H637" s="131"/>
      <c r="I637" s="124"/>
      <c r="J637" s="118">
        <f>'SlNr für Antrag §24a'!AM633</f>
        <v>0</v>
      </c>
      <c r="K637" s="121"/>
      <c r="L637" s="158" t="str">
        <f>'SlNr für Antrag §24a'!AV633</f>
        <v>-</v>
      </c>
      <c r="M637" s="145" t="str">
        <f>IF(OR(Behörde!W637&gt;0,Behörde!Z637&gt;0),"Begründung in Bescheid eintragen!","")</f>
        <v/>
      </c>
      <c r="N637" s="151" t="str">
        <f>'SlNr für Antrag §24a'!AP633</f>
        <v>X</v>
      </c>
    </row>
    <row r="638" spans="1:14" ht="22.8" x14ac:dyDescent="0.25">
      <c r="A638" s="70">
        <f>'SlNr für Antrag §24a'!B634</f>
        <v>31640</v>
      </c>
      <c r="B638" s="70" t="str">
        <f>'SlNr für Antrag §24a'!C634</f>
        <v>77</v>
      </c>
      <c r="C638" s="70" t="str">
        <f>IF('SlNr für Antrag §24a'!D634&lt;&gt;"",'SlNr für Antrag §24a'!D634,"")</f>
        <v>g</v>
      </c>
      <c r="D638" s="70" t="str">
        <f>'SlNr für Antrag §24a'!H634</f>
        <v>Füll- und Trennmittelsuspensionen (Mineral-, Feststoffanteile)</v>
      </c>
      <c r="E638" s="70" t="str">
        <f>'SlNr für Antrag §24a'!I634</f>
        <v>gefährlich kontaminiert</v>
      </c>
      <c r="F638" s="69" t="str">
        <f>IF(Behörde!W638&gt;0,Behörde!W638,Behörde!F638)</f>
        <v>**</v>
      </c>
      <c r="G638" s="69" t="str">
        <f>IF(Behörde!Z638&gt;0,Behörde!Z638,Behörde!G638)</f>
        <v>**</v>
      </c>
      <c r="H638" s="131"/>
      <c r="I638" s="124"/>
      <c r="J638" s="118">
        <f>'SlNr für Antrag §24a'!AM634</f>
        <v>0</v>
      </c>
      <c r="K638" s="121"/>
      <c r="L638" s="158" t="str">
        <f>'SlNr für Antrag §24a'!AV634</f>
        <v>-</v>
      </c>
      <c r="M638" s="145" t="str">
        <f>IF(OR(Behörde!W638&gt;0,Behörde!Z638&gt;0),"Begründung in Bescheid eintragen!","")</f>
        <v/>
      </c>
      <c r="N638" s="151" t="str">
        <f>'SlNr für Antrag §24a'!AP634</f>
        <v/>
      </c>
    </row>
    <row r="639" spans="1:14" ht="22.8" x14ac:dyDescent="0.25">
      <c r="A639" s="70">
        <f>'SlNr für Antrag §24a'!B635</f>
        <v>31640</v>
      </c>
      <c r="B639" s="70" t="str">
        <f>'SlNr für Antrag §24a'!C635</f>
        <v>91</v>
      </c>
      <c r="C639" s="70" t="str">
        <f>IF('SlNr für Antrag §24a'!D635&lt;&gt;"",'SlNr für Antrag §24a'!D635,"")</f>
        <v/>
      </c>
      <c r="D639" s="70" t="str">
        <f>'SlNr für Antrag §24a'!H635</f>
        <v>Füll- und Trennmittelsuspensionen (Mineral-, Feststoffanteile)</v>
      </c>
      <c r="E639" s="70" t="str">
        <f>'SlNr für Antrag §24a'!I635</f>
        <v>verfestigt, immobilisiert oder stabilisiert</v>
      </c>
      <c r="F639" s="69" t="str">
        <f>IF(Behörde!W639&gt;0,Behörde!W639,Behörde!F639)</f>
        <v>**</v>
      </c>
      <c r="G639" s="69" t="str">
        <f>IF(Behörde!Z639&gt;0,Behörde!Z639,Behörde!G639)</f>
        <v>**</v>
      </c>
      <c r="H639" s="131"/>
      <c r="I639" s="124"/>
      <c r="J639" s="118">
        <f>'SlNr für Antrag §24a'!AM635</f>
        <v>0</v>
      </c>
      <c r="K639" s="121"/>
      <c r="L639" s="158" t="str">
        <f>'SlNr für Antrag §24a'!AV635</f>
        <v>-</v>
      </c>
      <c r="M639" s="145" t="str">
        <f>IF(OR(Behörde!W639&gt;0,Behörde!Z639&gt;0),"Begründung in Bescheid eintragen!","")</f>
        <v/>
      </c>
      <c r="N639" s="151" t="str">
        <f>'SlNr für Antrag §24a'!AP635</f>
        <v/>
      </c>
    </row>
    <row r="640" spans="1:14" x14ac:dyDescent="0.25">
      <c r="A640" s="70">
        <f>'SlNr für Antrag §24a'!B636</f>
        <v>31641</v>
      </c>
      <c r="B640" s="70" t="str">
        <f>'SlNr für Antrag §24a'!C636</f>
        <v/>
      </c>
      <c r="C640" s="70" t="str">
        <f>IF('SlNr für Antrag §24a'!D636&lt;&gt;"",'SlNr für Antrag §24a'!D636,"")</f>
        <v/>
      </c>
      <c r="D640" s="70" t="str">
        <f>'SlNr für Antrag §24a'!H636</f>
        <v>Calciumfluoridschlamm</v>
      </c>
      <c r="E640" s="70" t="str">
        <f>'SlNr für Antrag §24a'!I636</f>
        <v xml:space="preserve"> </v>
      </c>
      <c r="F640" s="69" t="str">
        <f>IF(Behörde!W640&gt;0,Behörde!W640,Behörde!F640)</f>
        <v>--</v>
      </c>
      <c r="G640" s="69" t="str">
        <f>IF(Behörde!Z640&gt;0,Behörde!Z640,Behörde!G640)</f>
        <v>**</v>
      </c>
      <c r="H640" s="131"/>
      <c r="I640" s="124"/>
      <c r="J640" s="118">
        <f>'SlNr für Antrag §24a'!AM636</f>
        <v>0</v>
      </c>
      <c r="K640" s="121"/>
      <c r="L640" s="158" t="str">
        <f>'SlNr für Antrag §24a'!AV636</f>
        <v>-</v>
      </c>
      <c r="M640" s="145" t="str">
        <f>IF(OR(Behörde!W640&gt;0,Behörde!Z640&gt;0),"Begründung in Bescheid eintragen!","")</f>
        <v/>
      </c>
      <c r="N640" s="151" t="str">
        <f>'SlNr für Antrag §24a'!AP636</f>
        <v>X</v>
      </c>
    </row>
    <row r="641" spans="1:14" x14ac:dyDescent="0.25">
      <c r="A641" s="70">
        <f>'SlNr für Antrag §24a'!B637</f>
        <v>31641</v>
      </c>
      <c r="B641" s="70" t="str">
        <f>'SlNr für Antrag §24a'!C637</f>
        <v>77</v>
      </c>
      <c r="C641" s="70" t="str">
        <f>IF('SlNr für Antrag §24a'!D637&lt;&gt;"",'SlNr für Antrag §24a'!D637,"")</f>
        <v>g</v>
      </c>
      <c r="D641" s="70" t="str">
        <f>'SlNr für Antrag §24a'!H637</f>
        <v>Calciumfluoridschlamm</v>
      </c>
      <c r="E641" s="70" t="str">
        <f>'SlNr für Antrag §24a'!I637</f>
        <v>gefährlich kontaminiert</v>
      </c>
      <c r="F641" s="69" t="str">
        <f>IF(Behörde!W641&gt;0,Behörde!W641,Behörde!F641)</f>
        <v>**</v>
      </c>
      <c r="G641" s="69" t="str">
        <f>IF(Behörde!Z641&gt;0,Behörde!Z641,Behörde!G641)</f>
        <v>**</v>
      </c>
      <c r="H641" s="131"/>
      <c r="I641" s="124"/>
      <c r="J641" s="118">
        <f>'SlNr für Antrag §24a'!AM637</f>
        <v>0</v>
      </c>
      <c r="K641" s="121"/>
      <c r="L641" s="158" t="str">
        <f>'SlNr für Antrag §24a'!AV637</f>
        <v>-</v>
      </c>
      <c r="M641" s="145" t="str">
        <f>IF(OR(Behörde!W641&gt;0,Behörde!Z641&gt;0),"Begründung in Bescheid eintragen!","")</f>
        <v/>
      </c>
      <c r="N641" s="151" t="str">
        <f>'SlNr für Antrag §24a'!AP637</f>
        <v/>
      </c>
    </row>
    <row r="642" spans="1:14" ht="22.8" x14ac:dyDescent="0.25">
      <c r="A642" s="70">
        <f>'SlNr für Antrag §24a'!B638</f>
        <v>31641</v>
      </c>
      <c r="B642" s="70" t="str">
        <f>'SlNr für Antrag §24a'!C638</f>
        <v>91</v>
      </c>
      <c r="C642" s="70" t="str">
        <f>IF('SlNr für Antrag §24a'!D638&lt;&gt;"",'SlNr für Antrag §24a'!D638,"")</f>
        <v/>
      </c>
      <c r="D642" s="70" t="str">
        <f>'SlNr für Antrag §24a'!H638</f>
        <v>Calciumfluoridschlamm</v>
      </c>
      <c r="E642" s="70" t="str">
        <f>'SlNr für Antrag §24a'!I638</f>
        <v>verfestigt, immobilisiert oder stabilisiert</v>
      </c>
      <c r="F642" s="69" t="str">
        <f>IF(Behörde!W642&gt;0,Behörde!W642,Behörde!F642)</f>
        <v>**</v>
      </c>
      <c r="G642" s="69" t="str">
        <f>IF(Behörde!Z642&gt;0,Behörde!Z642,Behörde!G642)</f>
        <v>**</v>
      </c>
      <c r="H642" s="131"/>
      <c r="I642" s="124"/>
      <c r="J642" s="118">
        <f>'SlNr für Antrag §24a'!AM638</f>
        <v>0</v>
      </c>
      <c r="K642" s="121"/>
      <c r="L642" s="158" t="str">
        <f>'SlNr für Antrag §24a'!AV638</f>
        <v>-</v>
      </c>
      <c r="M642" s="145" t="str">
        <f>IF(OR(Behörde!W642&gt;0,Behörde!Z642&gt;0),"Begründung in Bescheid eintragen!","")</f>
        <v/>
      </c>
      <c r="N642" s="151" t="str">
        <f>'SlNr für Antrag §24a'!AP638</f>
        <v/>
      </c>
    </row>
    <row r="643" spans="1:14" x14ac:dyDescent="0.25">
      <c r="A643" s="70">
        <f>'SlNr für Antrag §24a'!B639</f>
        <v>31642</v>
      </c>
      <c r="B643" s="70" t="str">
        <f>'SlNr für Antrag §24a'!C639</f>
        <v/>
      </c>
      <c r="C643" s="70" t="str">
        <f>IF('SlNr für Antrag §24a'!D639&lt;&gt;"",'SlNr für Antrag §24a'!D639,"")</f>
        <v>g</v>
      </c>
      <c r="D643" s="70" t="str">
        <f>'SlNr für Antrag §24a'!H639</f>
        <v>Kesselreinigungsrückstände</v>
      </c>
      <c r="E643" s="70" t="str">
        <f>'SlNr für Antrag §24a'!I639</f>
        <v xml:space="preserve"> </v>
      </c>
      <c r="F643" s="69" t="str">
        <f>IF(Behörde!W643&gt;0,Behörde!W643,Behörde!F643)</f>
        <v>**</v>
      </c>
      <c r="G643" s="69" t="str">
        <f>IF(Behörde!Z643&gt;0,Behörde!Z643,Behörde!G643)</f>
        <v>**</v>
      </c>
      <c r="H643" s="131"/>
      <c r="I643" s="124"/>
      <c r="J643" s="118">
        <f>'SlNr für Antrag §24a'!AM639</f>
        <v>0</v>
      </c>
      <c r="K643" s="121"/>
      <c r="L643" s="158" t="str">
        <f>'SlNr für Antrag §24a'!AV639</f>
        <v>-</v>
      </c>
      <c r="M643" s="145" t="str">
        <f>IF(OR(Behörde!W643&gt;0,Behörde!Z643&gt;0),"Begründung in Bescheid eintragen!","")</f>
        <v/>
      </c>
      <c r="N643" s="151" t="str">
        <f>'SlNr für Antrag §24a'!AP639</f>
        <v/>
      </c>
    </row>
    <row r="644" spans="1:14" x14ac:dyDescent="0.25">
      <c r="A644" s="70">
        <f>'SlNr für Antrag §24a'!B640</f>
        <v>31642</v>
      </c>
      <c r="B644" s="70" t="str">
        <f>'SlNr für Antrag §24a'!C640</f>
        <v>88</v>
      </c>
      <c r="C644" s="70" t="str">
        <f>IF('SlNr für Antrag §24a'!D640&lt;&gt;"",'SlNr für Antrag §24a'!D640,"")</f>
        <v/>
      </c>
      <c r="D644" s="70" t="str">
        <f>'SlNr für Antrag §24a'!H640</f>
        <v>Kesselreinigungsrückstände</v>
      </c>
      <c r="E644" s="70" t="str">
        <f>'SlNr für Antrag §24a'!I640</f>
        <v>ausgestuft</v>
      </c>
      <c r="F644" s="69" t="str">
        <f>IF(Behörde!W644&gt;0,Behörde!W644,Behörde!F644)</f>
        <v>**</v>
      </c>
      <c r="G644" s="69" t="str">
        <f>IF(Behörde!Z644&gt;0,Behörde!Z644,Behörde!G644)</f>
        <v>**</v>
      </c>
      <c r="H644" s="131"/>
      <c r="I644" s="124"/>
      <c r="J644" s="118">
        <f>'SlNr für Antrag §24a'!AM640</f>
        <v>0</v>
      </c>
      <c r="K644" s="121"/>
      <c r="L644" s="158" t="str">
        <f>'SlNr für Antrag §24a'!AV640</f>
        <v>-</v>
      </c>
      <c r="M644" s="145" t="str">
        <f>IF(OR(Behörde!W644&gt;0,Behörde!Z644&gt;0),"Begründung in Bescheid eintragen!","")</f>
        <v/>
      </c>
      <c r="N644" s="151" t="str">
        <f>'SlNr für Antrag §24a'!AP640</f>
        <v/>
      </c>
    </row>
    <row r="645" spans="1:14" ht="22.8" x14ac:dyDescent="0.25">
      <c r="A645" s="70">
        <f>'SlNr für Antrag §24a'!B641</f>
        <v>31642</v>
      </c>
      <c r="B645" s="70" t="str">
        <f>'SlNr für Antrag §24a'!C641</f>
        <v>91</v>
      </c>
      <c r="C645" s="70" t="str">
        <f>IF('SlNr für Antrag §24a'!D641&lt;&gt;"",'SlNr für Antrag §24a'!D641,"")</f>
        <v>g</v>
      </c>
      <c r="D645" s="70" t="str">
        <f>'SlNr für Antrag §24a'!H641</f>
        <v>Kesselreinigungsrückstände</v>
      </c>
      <c r="E645" s="70" t="str">
        <f>'SlNr für Antrag §24a'!I641</f>
        <v>verfestigt, immobilisiert oder stabilisiert</v>
      </c>
      <c r="F645" s="69" t="str">
        <f>IF(Behörde!W645&gt;0,Behörde!W645,Behörde!F645)</f>
        <v>**</v>
      </c>
      <c r="G645" s="69" t="str">
        <f>IF(Behörde!Z645&gt;0,Behörde!Z645,Behörde!G645)</f>
        <v>**</v>
      </c>
      <c r="H645" s="131"/>
      <c r="I645" s="124"/>
      <c r="J645" s="118">
        <f>'SlNr für Antrag §24a'!AM641</f>
        <v>0</v>
      </c>
      <c r="K645" s="121"/>
      <c r="L645" s="158" t="str">
        <f>'SlNr für Antrag §24a'!AV641</f>
        <v>-</v>
      </c>
      <c r="M645" s="145" t="str">
        <f>IF(OR(Behörde!W645&gt;0,Behörde!Z645&gt;0),"Begründung in Bescheid eintragen!","")</f>
        <v/>
      </c>
      <c r="N645" s="151" t="str">
        <f>'SlNr für Antrag §24a'!AP641</f>
        <v/>
      </c>
    </row>
    <row r="646" spans="1:14" ht="22.8" x14ac:dyDescent="0.25">
      <c r="A646" s="70">
        <f>'SlNr für Antrag §24a'!B642</f>
        <v>31660</v>
      </c>
      <c r="B646" s="70" t="str">
        <f>'SlNr für Antrag §24a'!C642</f>
        <v/>
      </c>
      <c r="C646" s="70" t="str">
        <f>IF('SlNr für Antrag §24a'!D642&lt;&gt;"",'SlNr für Antrag §24a'!D642,"")</f>
        <v>g</v>
      </c>
      <c r="D646" s="70" t="str">
        <f>'SlNr für Antrag §24a'!H642</f>
        <v>Schlamm aus der Gas- und Abgasreinigung</v>
      </c>
      <c r="E646" s="70" t="str">
        <f>'SlNr für Antrag §24a'!I642</f>
        <v xml:space="preserve"> </v>
      </c>
      <c r="F646" s="69" t="str">
        <f>IF(Behörde!W646&gt;0,Behörde!W646,Behörde!F646)</f>
        <v>**</v>
      </c>
      <c r="G646" s="69" t="str">
        <f>IF(Behörde!Z646&gt;0,Behörde!Z646,Behörde!G646)</f>
        <v>**</v>
      </c>
      <c r="H646" s="131"/>
      <c r="I646" s="124"/>
      <c r="J646" s="118">
        <f>'SlNr für Antrag §24a'!AM642</f>
        <v>0</v>
      </c>
      <c r="K646" s="121"/>
      <c r="L646" s="158" t="str">
        <f>'SlNr für Antrag §24a'!AV642</f>
        <v>-</v>
      </c>
      <c r="M646" s="145" t="str">
        <f>IF(OR(Behörde!W646&gt;0,Behörde!Z646&gt;0),"Begründung in Bescheid eintragen!","")</f>
        <v/>
      </c>
      <c r="N646" s="151" t="str">
        <f>'SlNr für Antrag §24a'!AP642</f>
        <v/>
      </c>
    </row>
    <row r="647" spans="1:14" ht="22.8" x14ac:dyDescent="0.25">
      <c r="A647" s="70">
        <f>'SlNr für Antrag §24a'!B643</f>
        <v>31660</v>
      </c>
      <c r="B647" s="70" t="str">
        <f>'SlNr für Antrag §24a'!C643</f>
        <v>88</v>
      </c>
      <c r="C647" s="70" t="str">
        <f>IF('SlNr für Antrag §24a'!D643&lt;&gt;"",'SlNr für Antrag §24a'!D643,"")</f>
        <v/>
      </c>
      <c r="D647" s="70" t="str">
        <f>'SlNr für Antrag §24a'!H643</f>
        <v>Schlamm aus der Gas- und Abgasreinigung</v>
      </c>
      <c r="E647" s="70" t="str">
        <f>'SlNr für Antrag §24a'!I643</f>
        <v>ausgestuft</v>
      </c>
      <c r="F647" s="69" t="str">
        <f>IF(Behörde!W647&gt;0,Behörde!W647,Behörde!F647)</f>
        <v>**</v>
      </c>
      <c r="G647" s="69" t="str">
        <f>IF(Behörde!Z647&gt;0,Behörde!Z647,Behörde!G647)</f>
        <v>**</v>
      </c>
      <c r="H647" s="131"/>
      <c r="I647" s="124"/>
      <c r="J647" s="118">
        <f>'SlNr für Antrag §24a'!AM643</f>
        <v>0</v>
      </c>
      <c r="K647" s="121"/>
      <c r="L647" s="158" t="str">
        <f>'SlNr für Antrag §24a'!AV643</f>
        <v>-</v>
      </c>
      <c r="M647" s="145" t="str">
        <f>IF(OR(Behörde!W647&gt;0,Behörde!Z647&gt;0),"Begründung in Bescheid eintragen!","")</f>
        <v/>
      </c>
      <c r="N647" s="151" t="str">
        <f>'SlNr für Antrag §24a'!AP643</f>
        <v/>
      </c>
    </row>
    <row r="648" spans="1:14" ht="22.8" x14ac:dyDescent="0.25">
      <c r="A648" s="70">
        <f>'SlNr für Antrag §24a'!B644</f>
        <v>31660</v>
      </c>
      <c r="B648" s="70" t="str">
        <f>'SlNr für Antrag §24a'!C644</f>
        <v>91</v>
      </c>
      <c r="C648" s="70" t="str">
        <f>IF('SlNr für Antrag §24a'!D644&lt;&gt;"",'SlNr für Antrag §24a'!D644,"")</f>
        <v>g</v>
      </c>
      <c r="D648" s="70" t="str">
        <f>'SlNr für Antrag §24a'!H644</f>
        <v>Schlamm aus der Gas- und Abgasreinigung</v>
      </c>
      <c r="E648" s="70" t="str">
        <f>'SlNr für Antrag §24a'!I644</f>
        <v>verfestigt, immobilisiert oder stabilisiert</v>
      </c>
      <c r="F648" s="69" t="str">
        <f>IF(Behörde!W648&gt;0,Behörde!W648,Behörde!F648)</f>
        <v>**</v>
      </c>
      <c r="G648" s="69" t="str">
        <f>IF(Behörde!Z648&gt;0,Behörde!Z648,Behörde!G648)</f>
        <v>**</v>
      </c>
      <c r="H648" s="131"/>
      <c r="I648" s="124"/>
      <c r="J648" s="118">
        <f>'SlNr für Antrag §24a'!AM644</f>
        <v>0</v>
      </c>
      <c r="K648" s="121"/>
      <c r="L648" s="158" t="str">
        <f>'SlNr für Antrag §24a'!AV644</f>
        <v>-</v>
      </c>
      <c r="M648" s="145" t="str">
        <f>IF(OR(Behörde!W648&gt;0,Behörde!Z648&gt;0),"Begründung in Bescheid eintragen!","")</f>
        <v/>
      </c>
      <c r="N648" s="151" t="str">
        <f>'SlNr für Antrag §24a'!AP644</f>
        <v/>
      </c>
    </row>
    <row r="649" spans="1:14" ht="22.8" x14ac:dyDescent="0.25">
      <c r="A649" s="70">
        <f>'SlNr für Antrag §24a'!B645</f>
        <v>35101</v>
      </c>
      <c r="B649" s="70" t="str">
        <f>'SlNr für Antrag §24a'!C645</f>
        <v/>
      </c>
      <c r="C649" s="70" t="str">
        <f>IF('SlNr für Antrag §24a'!D645&lt;&gt;"",'SlNr für Antrag §24a'!D645,"")</f>
        <v/>
      </c>
      <c r="D649" s="70" t="str">
        <f>'SlNr für Antrag §24a'!H645</f>
        <v>eisenhaltiger Staub ohne schädliche Beimengungen</v>
      </c>
      <c r="E649" s="70" t="str">
        <f>'SlNr für Antrag §24a'!I645</f>
        <v xml:space="preserve"> </v>
      </c>
      <c r="F649" s="69" t="str">
        <f>IF(Behörde!W649&gt;0,Behörde!W649,Behörde!F649)</f>
        <v>--</v>
      </c>
      <c r="G649" s="69" t="str">
        <f>IF(Behörde!Z649&gt;0,Behörde!Z649,Behörde!G649)</f>
        <v>**</v>
      </c>
      <c r="H649" s="131"/>
      <c r="I649" s="124"/>
      <c r="J649" s="118">
        <f>'SlNr für Antrag §24a'!AM645</f>
        <v>0</v>
      </c>
      <c r="K649" s="121"/>
      <c r="L649" s="158" t="str">
        <f>'SlNr für Antrag §24a'!AV645</f>
        <v>-</v>
      </c>
      <c r="M649" s="145" t="str">
        <f>IF(OR(Behörde!W649&gt;0,Behörde!Z649&gt;0),"Begründung in Bescheid eintragen!","")</f>
        <v/>
      </c>
      <c r="N649" s="151" t="str">
        <f>'SlNr für Antrag §24a'!AP645</f>
        <v>X</v>
      </c>
    </row>
    <row r="650" spans="1:14" ht="22.8" x14ac:dyDescent="0.25">
      <c r="A650" s="70">
        <f>'SlNr für Antrag §24a'!B646</f>
        <v>35101</v>
      </c>
      <c r="B650" s="70" t="str">
        <f>'SlNr für Antrag §24a'!C646</f>
        <v>91</v>
      </c>
      <c r="C650" s="70" t="str">
        <f>IF('SlNr für Antrag §24a'!D646&lt;&gt;"",'SlNr für Antrag §24a'!D646,"")</f>
        <v/>
      </c>
      <c r="D650" s="70" t="str">
        <f>'SlNr für Antrag §24a'!H646</f>
        <v>eisenhaltiger Staub ohne schädliche Beimengungen</v>
      </c>
      <c r="E650" s="70" t="str">
        <f>'SlNr für Antrag §24a'!I646</f>
        <v>verfestigt, immobilisiert oder stabilisiert</v>
      </c>
      <c r="F650" s="69" t="str">
        <f>IF(Behörde!W650&gt;0,Behörde!W650,Behörde!F650)</f>
        <v>**</v>
      </c>
      <c r="G650" s="69" t="str">
        <f>IF(Behörde!Z650&gt;0,Behörde!Z650,Behörde!G650)</f>
        <v>**</v>
      </c>
      <c r="H650" s="131"/>
      <c r="I650" s="124"/>
      <c r="J650" s="118">
        <f>'SlNr für Antrag §24a'!AM646</f>
        <v>0</v>
      </c>
      <c r="K650" s="121"/>
      <c r="L650" s="158" t="str">
        <f>'SlNr für Antrag §24a'!AV646</f>
        <v>-</v>
      </c>
      <c r="M650" s="145" t="str">
        <f>IF(OR(Behörde!W650&gt;0,Behörde!Z650&gt;0),"Begründung in Bescheid eintragen!","")</f>
        <v/>
      </c>
      <c r="N650" s="151" t="str">
        <f>'SlNr für Antrag §24a'!AP646</f>
        <v/>
      </c>
    </row>
    <row r="651" spans="1:14" ht="22.8" x14ac:dyDescent="0.25">
      <c r="A651" s="70">
        <f>'SlNr für Antrag §24a'!B647</f>
        <v>35102</v>
      </c>
      <c r="B651" s="70" t="str">
        <f>'SlNr für Antrag §24a'!C647</f>
        <v/>
      </c>
      <c r="C651" s="70" t="str">
        <f>IF('SlNr für Antrag §24a'!D647&lt;&gt;"",'SlNr für Antrag §24a'!D647,"")</f>
        <v/>
      </c>
      <c r="D651" s="70" t="str">
        <f>'SlNr für Antrag §24a'!H647</f>
        <v>Zunder und Hammerschlag, Walzensinter</v>
      </c>
      <c r="E651" s="70" t="str">
        <f>'SlNr für Antrag §24a'!I647</f>
        <v xml:space="preserve"> </v>
      </c>
      <c r="F651" s="69" t="str">
        <f>IF(Behörde!W651&gt;0,Behörde!W651,Behörde!F651)</f>
        <v>--</v>
      </c>
      <c r="G651" s="69" t="str">
        <f>IF(Behörde!Z651&gt;0,Behörde!Z651,Behörde!G651)</f>
        <v>**</v>
      </c>
      <c r="H651" s="131"/>
      <c r="I651" s="124"/>
      <c r="J651" s="118">
        <f>'SlNr für Antrag §24a'!AM647</f>
        <v>0</v>
      </c>
      <c r="K651" s="121"/>
      <c r="L651" s="158" t="str">
        <f>'SlNr für Antrag §24a'!AV647</f>
        <v>-</v>
      </c>
      <c r="M651" s="145" t="str">
        <f>IF(OR(Behörde!W651&gt;0,Behörde!Z651&gt;0),"Begründung in Bescheid eintragen!","")</f>
        <v/>
      </c>
      <c r="N651" s="151" t="str">
        <f>'SlNr für Antrag §24a'!AP647</f>
        <v>X</v>
      </c>
    </row>
    <row r="652" spans="1:14" ht="22.8" x14ac:dyDescent="0.25">
      <c r="A652" s="70">
        <f>'SlNr für Antrag §24a'!B648</f>
        <v>35102</v>
      </c>
      <c r="B652" s="70" t="str">
        <f>'SlNr für Antrag §24a'!C648</f>
        <v>77</v>
      </c>
      <c r="C652" s="70" t="str">
        <f>IF('SlNr für Antrag §24a'!D648&lt;&gt;"",'SlNr für Antrag §24a'!D648,"")</f>
        <v>g</v>
      </c>
      <c r="D652" s="70" t="str">
        <f>'SlNr für Antrag §24a'!H648</f>
        <v>Zunder und Hammerschlag, Walzensinter</v>
      </c>
      <c r="E652" s="70" t="str">
        <f>'SlNr für Antrag §24a'!I648</f>
        <v>gefährlich kontaminiert</v>
      </c>
      <c r="F652" s="69" t="str">
        <f>IF(Behörde!W652&gt;0,Behörde!W652,Behörde!F652)</f>
        <v>**</v>
      </c>
      <c r="G652" s="69" t="str">
        <f>IF(Behörde!Z652&gt;0,Behörde!Z652,Behörde!G652)</f>
        <v>**</v>
      </c>
      <c r="H652" s="131"/>
      <c r="I652" s="124"/>
      <c r="J652" s="118">
        <f>'SlNr für Antrag §24a'!AM648</f>
        <v>0</v>
      </c>
      <c r="K652" s="121"/>
      <c r="L652" s="158" t="str">
        <f>'SlNr für Antrag §24a'!AV648</f>
        <v>-</v>
      </c>
      <c r="M652" s="145" t="str">
        <f>IF(OR(Behörde!W652&gt;0,Behörde!Z652&gt;0),"Begründung in Bescheid eintragen!","")</f>
        <v/>
      </c>
      <c r="N652" s="151" t="str">
        <f>'SlNr für Antrag §24a'!AP648</f>
        <v/>
      </c>
    </row>
    <row r="653" spans="1:14" ht="22.8" x14ac:dyDescent="0.25">
      <c r="A653" s="70">
        <f>'SlNr für Antrag §24a'!B649</f>
        <v>35102</v>
      </c>
      <c r="B653" s="70" t="str">
        <f>'SlNr für Antrag §24a'!C649</f>
        <v>91</v>
      </c>
      <c r="C653" s="70" t="str">
        <f>IF('SlNr für Antrag §24a'!D649&lt;&gt;"",'SlNr für Antrag §24a'!D649,"")</f>
        <v/>
      </c>
      <c r="D653" s="70" t="str">
        <f>'SlNr für Antrag §24a'!H649</f>
        <v>Zunder und Hammerschlag, Walzensinter</v>
      </c>
      <c r="E653" s="70" t="str">
        <f>'SlNr für Antrag §24a'!I649</f>
        <v>verfestigt, immobilisiert oder stabilisiert</v>
      </c>
      <c r="F653" s="69" t="str">
        <f>IF(Behörde!W653&gt;0,Behörde!W653,Behörde!F653)</f>
        <v>**</v>
      </c>
      <c r="G653" s="69" t="str">
        <f>IF(Behörde!Z653&gt;0,Behörde!Z653,Behörde!G653)</f>
        <v>**</v>
      </c>
      <c r="H653" s="131"/>
      <c r="I653" s="124"/>
      <c r="J653" s="118">
        <f>'SlNr für Antrag §24a'!AM649</f>
        <v>0</v>
      </c>
      <c r="K653" s="121"/>
      <c r="L653" s="158" t="str">
        <f>'SlNr für Antrag §24a'!AV649</f>
        <v>-</v>
      </c>
      <c r="M653" s="145" t="str">
        <f>IF(OR(Behörde!W653&gt;0,Behörde!Z653&gt;0),"Begründung in Bescheid eintragen!","")</f>
        <v/>
      </c>
      <c r="N653" s="151" t="str">
        <f>'SlNr für Antrag §24a'!AP649</f>
        <v/>
      </c>
    </row>
    <row r="654" spans="1:14" x14ac:dyDescent="0.25">
      <c r="A654" s="70">
        <f>'SlNr für Antrag §24a'!B650</f>
        <v>35103</v>
      </c>
      <c r="B654" s="70" t="str">
        <f>'SlNr für Antrag §24a'!C650</f>
        <v/>
      </c>
      <c r="C654" s="70" t="str">
        <f>IF('SlNr für Antrag §24a'!D650&lt;&gt;"",'SlNr für Antrag §24a'!D650,"")</f>
        <v/>
      </c>
      <c r="D654" s="70" t="str">
        <f>'SlNr für Antrag §24a'!H650</f>
        <v>Eisen- und Stahlabfälle</v>
      </c>
      <c r="E654" s="70" t="str">
        <f>'SlNr für Antrag §24a'!I650</f>
        <v xml:space="preserve"> </v>
      </c>
      <c r="F654" s="69" t="str">
        <f>IF(Behörde!W654&gt;0,Behörde!W654,Behörde!F654)</f>
        <v>--</v>
      </c>
      <c r="G654" s="69" t="str">
        <f>IF(Behörde!Z654&gt;0,Behörde!Z654,Behörde!G654)</f>
        <v>**</v>
      </c>
      <c r="H654" s="131"/>
      <c r="I654" s="124"/>
      <c r="J654" s="118">
        <f>'SlNr für Antrag §24a'!AM650</f>
        <v>0</v>
      </c>
      <c r="K654" s="121"/>
      <c r="L654" s="158" t="str">
        <f>'SlNr für Antrag §24a'!AV650</f>
        <v>-</v>
      </c>
      <c r="M654" s="145" t="str">
        <f>IF(OR(Behörde!W654&gt;0,Behörde!Z654&gt;0),"Begründung in Bescheid eintragen!","")</f>
        <v/>
      </c>
      <c r="N654" s="151" t="str">
        <f>'SlNr für Antrag §24a'!AP650</f>
        <v>X</v>
      </c>
    </row>
    <row r="655" spans="1:14" x14ac:dyDescent="0.25">
      <c r="A655" s="70">
        <f>'SlNr für Antrag §24a'!B651</f>
        <v>35103</v>
      </c>
      <c r="B655" s="70" t="str">
        <f>'SlNr für Antrag §24a'!C651</f>
        <v>77</v>
      </c>
      <c r="C655" s="70" t="str">
        <f>IF('SlNr für Antrag §24a'!D651&lt;&gt;"",'SlNr für Antrag §24a'!D651,"")</f>
        <v>g</v>
      </c>
      <c r="D655" s="70" t="str">
        <f>'SlNr für Antrag §24a'!H651</f>
        <v>Eisen- und Stahlabfälle</v>
      </c>
      <c r="E655" s="70" t="str">
        <f>'SlNr für Antrag §24a'!I651</f>
        <v>gefährlich kontaminiert</v>
      </c>
      <c r="F655" s="69" t="str">
        <f>IF(Behörde!W655&gt;0,Behörde!W655,Behörde!F655)</f>
        <v>**</v>
      </c>
      <c r="G655" s="69" t="str">
        <f>IF(Behörde!Z655&gt;0,Behörde!Z655,Behörde!G655)</f>
        <v>**</v>
      </c>
      <c r="H655" s="131"/>
      <c r="I655" s="124"/>
      <c r="J655" s="118">
        <f>'SlNr für Antrag §24a'!AM651</f>
        <v>0</v>
      </c>
      <c r="K655" s="121"/>
      <c r="L655" s="158" t="str">
        <f>'SlNr für Antrag §24a'!AV651</f>
        <v>-</v>
      </c>
      <c r="M655" s="145" t="str">
        <f>IF(OR(Behörde!W655&gt;0,Behörde!Z655&gt;0),"Begründung in Bescheid eintragen!","")</f>
        <v/>
      </c>
      <c r="N655" s="151" t="str">
        <f>'SlNr für Antrag §24a'!AP651</f>
        <v/>
      </c>
    </row>
    <row r="656" spans="1:14" ht="22.8" x14ac:dyDescent="0.25">
      <c r="A656" s="70">
        <f>'SlNr für Antrag §24a'!B652</f>
        <v>35105</v>
      </c>
      <c r="B656" s="70" t="str">
        <f>'SlNr für Antrag §24a'!C652</f>
        <v/>
      </c>
      <c r="C656" s="70" t="str">
        <f>IF('SlNr für Antrag §24a'!D652&lt;&gt;"",'SlNr für Antrag §24a'!D652,"")</f>
        <v/>
      </c>
      <c r="D656" s="70" t="str">
        <f>'SlNr für Antrag §24a'!H652</f>
        <v>Eisenmetallemballagen und -behältnisse</v>
      </c>
      <c r="E656" s="70" t="str">
        <f>'SlNr für Antrag §24a'!I652</f>
        <v xml:space="preserve"> </v>
      </c>
      <c r="F656" s="69" t="str">
        <f>IF(Behörde!W656&gt;0,Behörde!W656,Behörde!F656)</f>
        <v>--</v>
      </c>
      <c r="G656" s="69" t="str">
        <f>IF(Behörde!Z656&gt;0,Behörde!Z656,Behörde!G656)</f>
        <v>**</v>
      </c>
      <c r="H656" s="131"/>
      <c r="I656" s="124"/>
      <c r="J656" s="118">
        <f>'SlNr für Antrag §24a'!AM652</f>
        <v>0</v>
      </c>
      <c r="K656" s="121"/>
      <c r="L656" s="158" t="str">
        <f>'SlNr für Antrag §24a'!AV652</f>
        <v>-</v>
      </c>
      <c r="M656" s="145" t="str">
        <f>IF(OR(Behörde!W656&gt;0,Behörde!Z656&gt;0),"Begründung in Bescheid eintragen!","")</f>
        <v/>
      </c>
      <c r="N656" s="151" t="str">
        <f>'SlNr für Antrag §24a'!AP652</f>
        <v>X</v>
      </c>
    </row>
    <row r="657" spans="1:14" ht="34.200000000000003" x14ac:dyDescent="0.25">
      <c r="A657" s="70">
        <f>'SlNr für Antrag §24a'!B653</f>
        <v>35106</v>
      </c>
      <c r="B657" s="70" t="str">
        <f>'SlNr für Antrag §24a'!C653</f>
        <v/>
      </c>
      <c r="C657" s="70" t="str">
        <f>IF('SlNr für Antrag §24a'!D653&lt;&gt;"",'SlNr für Antrag §24a'!D653,"")</f>
        <v>g</v>
      </c>
      <c r="D657" s="70" t="str">
        <f>'SlNr für Antrag §24a'!H653</f>
        <v>Eisenmetallemballagen und -behältnisse mit gefährlichen Restinhalten</v>
      </c>
      <c r="E657" s="70" t="str">
        <f>'SlNr für Antrag §24a'!I653</f>
        <v xml:space="preserve"> </v>
      </c>
      <c r="F657" s="69" t="str">
        <f>IF(Behörde!W657&gt;0,Behörde!W657,Behörde!F657)</f>
        <v>**</v>
      </c>
      <c r="G657" s="69" t="str">
        <f>IF(Behörde!Z657&gt;0,Behörde!Z657,Behörde!G657)</f>
        <v>**</v>
      </c>
      <c r="H657" s="131"/>
      <c r="I657" s="124"/>
      <c r="J657" s="118">
        <f>'SlNr für Antrag §24a'!AM653</f>
        <v>0</v>
      </c>
      <c r="K657" s="121"/>
      <c r="L657" s="158" t="str">
        <f>'SlNr für Antrag §24a'!AV653</f>
        <v>-</v>
      </c>
      <c r="M657" s="145" t="str">
        <f>IF(OR(Behörde!W657&gt;0,Behörde!Z657&gt;0),"Begründung in Bescheid eintragen!","")</f>
        <v/>
      </c>
      <c r="N657" s="151" t="str">
        <f>'SlNr für Antrag §24a'!AP653</f>
        <v/>
      </c>
    </row>
    <row r="658" spans="1:14" ht="22.8" x14ac:dyDescent="0.25">
      <c r="A658" s="70">
        <f>'SlNr für Antrag §24a'!B654</f>
        <v>35107</v>
      </c>
      <c r="B658" s="70" t="str">
        <f>'SlNr für Antrag §24a'!C654</f>
        <v/>
      </c>
      <c r="C658" s="70" t="str">
        <f>IF('SlNr für Antrag §24a'!D654&lt;&gt;"",'SlNr für Antrag §24a'!D654,"")</f>
        <v/>
      </c>
      <c r="D658" s="70" t="str">
        <f>'SlNr für Antrag §24a'!H654</f>
        <v>Kfz-Katalysatoren und andere Edelmetall-Katalysatoren</v>
      </c>
      <c r="E658" s="70" t="str">
        <f>'SlNr für Antrag §24a'!I654</f>
        <v xml:space="preserve"> </v>
      </c>
      <c r="F658" s="69" t="str">
        <f>IF(Behörde!W658&gt;0,Behörde!W658,Behörde!F658)</f>
        <v>--</v>
      </c>
      <c r="G658" s="69" t="str">
        <f>IF(Behörde!Z658&gt;0,Behörde!Z658,Behörde!G658)</f>
        <v>**</v>
      </c>
      <c r="H658" s="131"/>
      <c r="I658" s="124"/>
      <c r="J658" s="118">
        <f>'SlNr für Antrag §24a'!AM654</f>
        <v>0</v>
      </c>
      <c r="K658" s="121"/>
      <c r="L658" s="158" t="str">
        <f>'SlNr für Antrag §24a'!AV654</f>
        <v>-</v>
      </c>
      <c r="M658" s="145" t="str">
        <f>IF(OR(Behörde!W658&gt;0,Behörde!Z658&gt;0),"Begründung in Bescheid eintragen!","")</f>
        <v/>
      </c>
      <c r="N658" s="151" t="str">
        <f>'SlNr für Antrag §24a'!AP654</f>
        <v>X</v>
      </c>
    </row>
    <row r="659" spans="1:14" ht="22.8" x14ac:dyDescent="0.25">
      <c r="A659" s="70">
        <f>'SlNr für Antrag §24a'!B655</f>
        <v>35107</v>
      </c>
      <c r="B659" s="70" t="str">
        <f>'SlNr für Antrag §24a'!C655</f>
        <v>77</v>
      </c>
      <c r="C659" s="70" t="str">
        <f>IF('SlNr für Antrag §24a'!D655&lt;&gt;"",'SlNr für Antrag §24a'!D655,"")</f>
        <v>g</v>
      </c>
      <c r="D659" s="70" t="str">
        <f>'SlNr für Antrag §24a'!H655</f>
        <v>Kfz-Katalysatoren und andere Edelmetall-Katalysatoren</v>
      </c>
      <c r="E659" s="70" t="str">
        <f>'SlNr für Antrag §24a'!I655</f>
        <v>gefährlich kontaminiert</v>
      </c>
      <c r="F659" s="69" t="str">
        <f>IF(Behörde!W659&gt;0,Behörde!W659,Behörde!F659)</f>
        <v>**</v>
      </c>
      <c r="G659" s="69" t="str">
        <f>IF(Behörde!Z659&gt;0,Behörde!Z659,Behörde!G659)</f>
        <v>**</v>
      </c>
      <c r="H659" s="131"/>
      <c r="I659" s="124"/>
      <c r="J659" s="118">
        <f>'SlNr für Antrag §24a'!AM655</f>
        <v>0</v>
      </c>
      <c r="K659" s="121"/>
      <c r="L659" s="158" t="str">
        <f>'SlNr für Antrag §24a'!AV655</f>
        <v>-</v>
      </c>
      <c r="M659" s="145" t="str">
        <f>IF(OR(Behörde!W659&gt;0,Behörde!Z659&gt;0),"Begründung in Bescheid eintragen!","")</f>
        <v/>
      </c>
      <c r="N659" s="151" t="str">
        <f>'SlNr für Antrag §24a'!AP655</f>
        <v/>
      </c>
    </row>
    <row r="660" spans="1:14" ht="57" x14ac:dyDescent="0.25">
      <c r="A660" s="70">
        <f>'SlNr für Antrag §24a'!B656</f>
        <v>35201</v>
      </c>
      <c r="B660" s="70" t="str">
        <f>'SlNr für Antrag §24a'!C656</f>
        <v/>
      </c>
      <c r="C660" s="70" t="str">
        <f>IF('SlNr für Antrag §24a'!D656&lt;&gt;"",'SlNr für Antrag §24a'!D656,"")</f>
        <v>gn</v>
      </c>
      <c r="D660" s="70" t="str">
        <f>'SlNr für Antrag §24a'!H656</f>
        <v>elektrische und elektronische Geräte und Geräteteile, mit umweltrelevanten Mengen an gefährlichen Abfällen oder Inhaltsstoffen</v>
      </c>
      <c r="E660" s="70" t="str">
        <f>'SlNr für Antrag §24a'!I656</f>
        <v xml:space="preserve"> </v>
      </c>
      <c r="F660" s="69" t="str">
        <f>IF(Behörde!W660&gt;0,Behörde!W660,Behörde!F660)</f>
        <v>**</v>
      </c>
      <c r="G660" s="69" t="str">
        <f>IF(Behörde!Z660&gt;0,Behörde!Z660,Behörde!G660)</f>
        <v>**</v>
      </c>
      <c r="H660" s="131"/>
      <c r="I660" s="124"/>
      <c r="J660" s="118">
        <f>'SlNr für Antrag §24a'!AM656</f>
        <v>0</v>
      </c>
      <c r="K660" s="121"/>
      <c r="L660" s="158" t="str">
        <f>'SlNr für Antrag §24a'!AV656</f>
        <v>-</v>
      </c>
      <c r="M660" s="145" t="str">
        <f>IF(OR(Behörde!W660&gt;0,Behörde!Z660&gt;0),"Begründung in Bescheid eintragen!","")</f>
        <v/>
      </c>
      <c r="N660" s="151" t="str">
        <f>'SlNr für Antrag §24a'!AP656</f>
        <v/>
      </c>
    </row>
    <row r="661" spans="1:14" ht="57" x14ac:dyDescent="0.25">
      <c r="A661" s="70">
        <f>'SlNr für Antrag §24a'!B657</f>
        <v>35202</v>
      </c>
      <c r="B661" s="70" t="str">
        <f>'SlNr für Antrag §24a'!C657</f>
        <v/>
      </c>
      <c r="C661" s="70" t="str">
        <f>IF('SlNr für Antrag §24a'!D657&lt;&gt;"",'SlNr für Antrag §24a'!D657,"")</f>
        <v/>
      </c>
      <c r="D661" s="70" t="str">
        <f>'SlNr für Antrag §24a'!H657</f>
        <v>elektrische und elektronische Geräte und Geräteteile, ohne umweltrelevante Mengen an gefährlichen Abfällen oder Inhaltsstoffen</v>
      </c>
      <c r="E661" s="70" t="str">
        <f>'SlNr für Antrag §24a'!I657</f>
        <v xml:space="preserve"> </v>
      </c>
      <c r="F661" s="69" t="str">
        <f>IF(Behörde!W661&gt;0,Behörde!W661,Behörde!F661)</f>
        <v>--</v>
      </c>
      <c r="G661" s="69" t="str">
        <f>IF(Behörde!Z661&gt;0,Behörde!Z661,Behörde!G661)</f>
        <v>**</v>
      </c>
      <c r="H661" s="131"/>
      <c r="I661" s="124"/>
      <c r="J661" s="118">
        <f>'SlNr für Antrag §24a'!AM657</f>
        <v>0</v>
      </c>
      <c r="K661" s="121"/>
      <c r="L661" s="158" t="str">
        <f>'SlNr für Antrag §24a'!AV657</f>
        <v>-</v>
      </c>
      <c r="M661" s="145" t="str">
        <f>IF(OR(Behörde!W661&gt;0,Behörde!Z661&gt;0),"Begründung in Bescheid eintragen!","")</f>
        <v/>
      </c>
      <c r="N661" s="151" t="str">
        <f>'SlNr für Antrag §24a'!AP657</f>
        <v>X</v>
      </c>
    </row>
    <row r="662" spans="1:14" ht="57" x14ac:dyDescent="0.25">
      <c r="A662" s="70">
        <f>'SlNr für Antrag §24a'!B658</f>
        <v>35203</v>
      </c>
      <c r="B662" s="70" t="str">
        <f>'SlNr für Antrag §24a'!C658</f>
        <v/>
      </c>
      <c r="C662" s="70" t="str">
        <f>IF('SlNr für Antrag §24a'!D658&lt;&gt;"",'SlNr für Antrag §24a'!D658,"")</f>
        <v>gn</v>
      </c>
      <c r="D662" s="70" t="str">
        <f>'SlNr für Antrag §24a'!H658</f>
        <v>Fahrzeuge, Arbeitsmaschinen und -teile, mit umweltrelevanten Mengen an gefährlichen Anteilen oder Inhaltsstoffen (zB Starterbatterie, Bremsflüssigkeit, Motoröl)</v>
      </c>
      <c r="E662" s="70" t="str">
        <f>'SlNr für Antrag §24a'!I658</f>
        <v xml:space="preserve"> </v>
      </c>
      <c r="F662" s="69" t="str">
        <f>IF(Behörde!W662&gt;0,Behörde!W662,Behörde!F662)</f>
        <v>**</v>
      </c>
      <c r="G662" s="69" t="str">
        <f>IF(Behörde!Z662&gt;0,Behörde!Z662,Behörde!G662)</f>
        <v>**</v>
      </c>
      <c r="H662" s="131"/>
      <c r="I662" s="124"/>
      <c r="J662" s="118">
        <f>'SlNr für Antrag §24a'!AM658</f>
        <v>0</v>
      </c>
      <c r="K662" s="121"/>
      <c r="L662" s="158" t="str">
        <f>'SlNr für Antrag §24a'!AV658</f>
        <v>-</v>
      </c>
      <c r="M662" s="145" t="str">
        <f>IF(OR(Behörde!W662&gt;0,Behörde!Z662&gt;0),"Begründung in Bescheid eintragen!","")</f>
        <v/>
      </c>
      <c r="N662" s="151" t="str">
        <f>'SlNr für Antrag §24a'!AP658</f>
        <v/>
      </c>
    </row>
    <row r="663" spans="1:14" ht="45.6" x14ac:dyDescent="0.25">
      <c r="A663" s="70">
        <f>'SlNr für Antrag §24a'!B659</f>
        <v>35204</v>
      </c>
      <c r="B663" s="70" t="str">
        <f>'SlNr für Antrag §24a'!C659</f>
        <v/>
      </c>
      <c r="C663" s="70" t="str">
        <f>IF('SlNr für Antrag §24a'!D659&lt;&gt;"",'SlNr für Antrag §24a'!D659,"")</f>
        <v/>
      </c>
      <c r="D663" s="70" t="str">
        <f>'SlNr für Antrag §24a'!H659</f>
        <v>Fahrzeuge, Arbeitsmaschinen und -teile, ohne umweltrelevante Mengen an gefährlichen Anteilen oder Inhaltsstoffen</v>
      </c>
      <c r="E663" s="70" t="str">
        <f>'SlNr für Antrag §24a'!I659</f>
        <v xml:space="preserve"> </v>
      </c>
      <c r="F663" s="69" t="str">
        <f>IF(Behörde!W663&gt;0,Behörde!W663,Behörde!F663)</f>
        <v>--</v>
      </c>
      <c r="G663" s="69" t="str">
        <f>IF(Behörde!Z663&gt;0,Behörde!Z663,Behörde!G663)</f>
        <v>**</v>
      </c>
      <c r="H663" s="131"/>
      <c r="I663" s="124"/>
      <c r="J663" s="118">
        <f>'SlNr für Antrag §24a'!AM659</f>
        <v>0</v>
      </c>
      <c r="K663" s="121"/>
      <c r="L663" s="158" t="str">
        <f>'SlNr für Antrag §24a'!AV659</f>
        <v>-</v>
      </c>
      <c r="M663" s="145" t="str">
        <f>IF(OR(Behörde!W663&gt;0,Behörde!Z663&gt;0),"Begründung in Bescheid eintragen!","")</f>
        <v/>
      </c>
      <c r="N663" s="151" t="str">
        <f>'SlNr für Antrag §24a'!AP659</f>
        <v>X</v>
      </c>
    </row>
    <row r="664" spans="1:14" ht="34.200000000000003" x14ac:dyDescent="0.25">
      <c r="A664" s="70">
        <f>'SlNr für Antrag §24a'!B660</f>
        <v>35205</v>
      </c>
      <c r="B664" s="70" t="str">
        <f>'SlNr für Antrag §24a'!C660</f>
        <v/>
      </c>
      <c r="C664" s="70" t="str">
        <f>IF('SlNr für Antrag §24a'!D660&lt;&gt;"",'SlNr für Antrag §24a'!D660,"")</f>
        <v>gn</v>
      </c>
      <c r="D664" s="70" t="str">
        <f>'SlNr für Antrag §24a'!H660</f>
        <v>Kühl- und Klimageräte mit FCKW-, HFCKW-, HFKW und KW-haltigen Kältemitteln (zB Propan, Butan)</v>
      </c>
      <c r="E664" s="70" t="str">
        <f>'SlNr für Antrag §24a'!I660</f>
        <v xml:space="preserve"> </v>
      </c>
      <c r="F664" s="69" t="str">
        <f>IF(Behörde!W664&gt;0,Behörde!W664,Behörde!F664)</f>
        <v>**</v>
      </c>
      <c r="G664" s="69" t="str">
        <f>IF(Behörde!Z664&gt;0,Behörde!Z664,Behörde!G664)</f>
        <v>**</v>
      </c>
      <c r="H664" s="131"/>
      <c r="I664" s="124"/>
      <c r="J664" s="118">
        <f>'SlNr für Antrag §24a'!AM660</f>
        <v>0</v>
      </c>
      <c r="K664" s="121"/>
      <c r="L664" s="158" t="str">
        <f>'SlNr für Antrag §24a'!AV660</f>
        <v>-</v>
      </c>
      <c r="M664" s="145" t="str">
        <f>IF(OR(Behörde!W664&gt;0,Behörde!Z664&gt;0),"Begründung in Bescheid eintragen!","")</f>
        <v/>
      </c>
      <c r="N664" s="151" t="str">
        <f>'SlNr für Antrag §24a'!AP660</f>
        <v/>
      </c>
    </row>
    <row r="665" spans="1:14" ht="34.200000000000003" x14ac:dyDescent="0.25">
      <c r="A665" s="70">
        <f>'SlNr für Antrag §24a'!B661</f>
        <v>35206</v>
      </c>
      <c r="B665" s="70" t="str">
        <f>'SlNr für Antrag §24a'!C661</f>
        <v/>
      </c>
      <c r="C665" s="70" t="str">
        <f>IF('SlNr für Antrag §24a'!D661&lt;&gt;"",'SlNr für Antrag §24a'!D661,"")</f>
        <v>gn</v>
      </c>
      <c r="D665" s="70" t="str">
        <f>'SlNr für Antrag §24a'!H661</f>
        <v>Kühl- und Klimageräte mit anderen Kältemitteln (zB Ammoniak bei Absorberkühlgeräten)</v>
      </c>
      <c r="E665" s="70" t="str">
        <f>'SlNr für Antrag §24a'!I661</f>
        <v xml:space="preserve"> </v>
      </c>
      <c r="F665" s="69" t="str">
        <f>IF(Behörde!W665&gt;0,Behörde!W665,Behörde!F665)</f>
        <v>**</v>
      </c>
      <c r="G665" s="69" t="str">
        <f>IF(Behörde!Z665&gt;0,Behörde!Z665,Behörde!G665)</f>
        <v>**</v>
      </c>
      <c r="H665" s="131"/>
      <c r="I665" s="124"/>
      <c r="J665" s="118">
        <f>'SlNr für Antrag §24a'!AM661</f>
        <v>0</v>
      </c>
      <c r="K665" s="121"/>
      <c r="L665" s="158" t="str">
        <f>'SlNr für Antrag §24a'!AV661</f>
        <v>-</v>
      </c>
      <c r="M665" s="145" t="str">
        <f>IF(OR(Behörde!W665&gt;0,Behörde!Z665&gt;0),"Begründung in Bescheid eintragen!","")</f>
        <v/>
      </c>
      <c r="N665" s="151" t="str">
        <f>'SlNr für Antrag §24a'!AP661</f>
        <v/>
      </c>
    </row>
    <row r="666" spans="1:14" x14ac:dyDescent="0.25">
      <c r="A666" s="70">
        <f>'SlNr für Antrag §24a'!B662</f>
        <v>35207</v>
      </c>
      <c r="B666" s="70" t="str">
        <f>'SlNr für Antrag §24a'!C662</f>
        <v/>
      </c>
      <c r="C666" s="70" t="str">
        <f>IF('SlNr für Antrag §24a'!D662&lt;&gt;"",'SlNr für Antrag §24a'!D662,"")</f>
        <v>g</v>
      </c>
      <c r="D666" s="70" t="str">
        <f>'SlNr für Antrag §24a'!H662</f>
        <v>Leiterplatten, bestückt</v>
      </c>
      <c r="E666" s="70" t="str">
        <f>'SlNr für Antrag §24a'!I662</f>
        <v xml:space="preserve"> </v>
      </c>
      <c r="F666" s="69" t="str">
        <f>IF(Behörde!W666&gt;0,Behörde!W666,Behörde!F666)</f>
        <v>**</v>
      </c>
      <c r="G666" s="69" t="str">
        <f>IF(Behörde!Z666&gt;0,Behörde!Z666,Behörde!G666)</f>
        <v>**</v>
      </c>
      <c r="H666" s="131"/>
      <c r="I666" s="124"/>
      <c r="J666" s="118">
        <f>'SlNr für Antrag §24a'!AM662</f>
        <v>0</v>
      </c>
      <c r="K666" s="121"/>
      <c r="L666" s="158" t="str">
        <f>'SlNr für Antrag §24a'!AV662</f>
        <v>-</v>
      </c>
      <c r="M666" s="145" t="str">
        <f>IF(OR(Behörde!W666&gt;0,Behörde!Z666&gt;0),"Begründung in Bescheid eintragen!","")</f>
        <v/>
      </c>
      <c r="N666" s="151" t="str">
        <f>'SlNr für Antrag §24a'!AP662</f>
        <v/>
      </c>
    </row>
    <row r="667" spans="1:14" ht="22.8" x14ac:dyDescent="0.25">
      <c r="A667" s="70">
        <f>'SlNr für Antrag §24a'!B663</f>
        <v>35208</v>
      </c>
      <c r="B667" s="70" t="str">
        <f>'SlNr für Antrag §24a'!C663</f>
        <v/>
      </c>
      <c r="C667" s="70" t="str">
        <f>IF('SlNr für Antrag §24a'!D663&lt;&gt;"",'SlNr für Antrag §24a'!D663,"")</f>
        <v/>
      </c>
      <c r="D667" s="70" t="str">
        <f>'SlNr für Antrag §24a'!H663</f>
        <v>Leiterplatten, entstückt oder unbestückt</v>
      </c>
      <c r="E667" s="70" t="str">
        <f>'SlNr für Antrag §24a'!I663</f>
        <v xml:space="preserve"> </v>
      </c>
      <c r="F667" s="69" t="str">
        <f>IF(Behörde!W667&gt;0,Behörde!W667,Behörde!F667)</f>
        <v>--</v>
      </c>
      <c r="G667" s="69" t="str">
        <f>IF(Behörde!Z667&gt;0,Behörde!Z667,Behörde!G667)</f>
        <v>**</v>
      </c>
      <c r="H667" s="131"/>
      <c r="I667" s="124"/>
      <c r="J667" s="118">
        <f>'SlNr für Antrag §24a'!AM663</f>
        <v>0</v>
      </c>
      <c r="K667" s="121"/>
      <c r="L667" s="158" t="str">
        <f>'SlNr für Antrag §24a'!AV663</f>
        <v>-</v>
      </c>
      <c r="M667" s="145" t="str">
        <f>IF(OR(Behörde!W667&gt;0,Behörde!Z667&gt;0),"Begründung in Bescheid eintragen!","")</f>
        <v/>
      </c>
      <c r="N667" s="151" t="str">
        <f>'SlNr für Antrag §24a'!AP663</f>
        <v>X</v>
      </c>
    </row>
    <row r="668" spans="1:14" x14ac:dyDescent="0.25">
      <c r="A668" s="70">
        <f>'SlNr für Antrag §24a'!B664</f>
        <v>35209</v>
      </c>
      <c r="B668" s="70" t="str">
        <f>'SlNr für Antrag §24a'!C664</f>
        <v/>
      </c>
      <c r="C668" s="70" t="str">
        <f>IF('SlNr für Antrag §24a'!D664&lt;&gt;"",'SlNr für Antrag §24a'!D664,"")</f>
        <v>g</v>
      </c>
      <c r="D668" s="70" t="str">
        <f>'SlNr für Antrag §24a'!H664</f>
        <v>Elektrolytkondensatoren</v>
      </c>
      <c r="E668" s="70" t="str">
        <f>'SlNr für Antrag §24a'!I664</f>
        <v xml:space="preserve"> </v>
      </c>
      <c r="F668" s="69" t="str">
        <f>IF(Behörde!W668&gt;0,Behörde!W668,Behörde!F668)</f>
        <v>**</v>
      </c>
      <c r="G668" s="69" t="str">
        <f>IF(Behörde!Z668&gt;0,Behörde!Z668,Behörde!G668)</f>
        <v>**</v>
      </c>
      <c r="H668" s="131"/>
      <c r="I668" s="124"/>
      <c r="J668" s="118">
        <f>'SlNr für Antrag §24a'!AM664</f>
        <v>0</v>
      </c>
      <c r="K668" s="121"/>
      <c r="L668" s="158" t="str">
        <f>'SlNr für Antrag §24a'!AV664</f>
        <v>-</v>
      </c>
      <c r="M668" s="145" t="str">
        <f>IF(OR(Behörde!W668&gt;0,Behörde!Z668&gt;0),"Begründung in Bescheid eintragen!","")</f>
        <v/>
      </c>
      <c r="N668" s="151" t="str">
        <f>'SlNr für Antrag §24a'!AP664</f>
        <v/>
      </c>
    </row>
    <row r="669" spans="1:14" x14ac:dyDescent="0.25">
      <c r="A669" s="70">
        <f>'SlNr für Antrag §24a'!B665</f>
        <v>35209</v>
      </c>
      <c r="B669" s="70" t="str">
        <f>'SlNr für Antrag §24a'!C665</f>
        <v>88</v>
      </c>
      <c r="C669" s="70" t="str">
        <f>IF('SlNr für Antrag §24a'!D665&lt;&gt;"",'SlNr für Antrag §24a'!D665,"")</f>
        <v/>
      </c>
      <c r="D669" s="70" t="str">
        <f>'SlNr für Antrag §24a'!H665</f>
        <v>Elektrolytkondensatoren</v>
      </c>
      <c r="E669" s="70" t="str">
        <f>'SlNr für Antrag §24a'!I665</f>
        <v>ausgestuft</v>
      </c>
      <c r="F669" s="69" t="str">
        <f>IF(Behörde!W669&gt;0,Behörde!W669,Behörde!F669)</f>
        <v>**</v>
      </c>
      <c r="G669" s="69" t="str">
        <f>IF(Behörde!Z669&gt;0,Behörde!Z669,Behörde!G669)</f>
        <v>**</v>
      </c>
      <c r="H669" s="131"/>
      <c r="I669" s="124"/>
      <c r="J669" s="118">
        <f>'SlNr für Antrag §24a'!AM665</f>
        <v>0</v>
      </c>
      <c r="K669" s="121"/>
      <c r="L669" s="158" t="str">
        <f>'SlNr für Antrag §24a'!AV665</f>
        <v>-</v>
      </c>
      <c r="M669" s="145" t="str">
        <f>IF(OR(Behörde!W669&gt;0,Behörde!Z669&gt;0),"Begründung in Bescheid eintragen!","")</f>
        <v/>
      </c>
      <c r="N669" s="151" t="str">
        <f>'SlNr für Antrag §24a'!AP665</f>
        <v/>
      </c>
    </row>
    <row r="670" spans="1:14" ht="22.8" x14ac:dyDescent="0.25">
      <c r="A670" s="70">
        <f>'SlNr für Antrag §24a'!B666</f>
        <v>35210</v>
      </c>
      <c r="B670" s="70" t="str">
        <f>'SlNr für Antrag §24a'!C666</f>
        <v/>
      </c>
      <c r="C670" s="70" t="str">
        <f>IF('SlNr für Antrag §24a'!D666&lt;&gt;"",'SlNr für Antrag §24a'!D666,"")</f>
        <v>gn</v>
      </c>
      <c r="D670" s="70" t="str">
        <f>'SlNr für Antrag §24a'!H666</f>
        <v>Bildröhren (nach dem Prinzip der Kathodenstrahlröhre)</v>
      </c>
      <c r="E670" s="70" t="str">
        <f>'SlNr für Antrag §24a'!I666</f>
        <v xml:space="preserve"> </v>
      </c>
      <c r="F670" s="69" t="str">
        <f>IF(Behörde!W670&gt;0,Behörde!W670,Behörde!F670)</f>
        <v>**</v>
      </c>
      <c r="G670" s="69" t="str">
        <f>IF(Behörde!Z670&gt;0,Behörde!Z670,Behörde!G670)</f>
        <v>**</v>
      </c>
      <c r="H670" s="131"/>
      <c r="I670" s="124"/>
      <c r="J670" s="118">
        <f>'SlNr für Antrag §24a'!AM666</f>
        <v>0</v>
      </c>
      <c r="K670" s="121"/>
      <c r="L670" s="158" t="str">
        <f>'SlNr für Antrag §24a'!AV666</f>
        <v>-</v>
      </c>
      <c r="M670" s="145" t="str">
        <f>IF(OR(Behörde!W670&gt;0,Behörde!Z670&gt;0),"Begründung in Bescheid eintragen!","")</f>
        <v/>
      </c>
      <c r="N670" s="151" t="str">
        <f>'SlNr für Antrag §24a'!AP666</f>
        <v/>
      </c>
    </row>
    <row r="671" spans="1:14" x14ac:dyDescent="0.25">
      <c r="A671" s="70">
        <f>'SlNr für Antrag §24a'!B667</f>
        <v>35211</v>
      </c>
      <c r="B671" s="70" t="str">
        <f>'SlNr für Antrag §24a'!C667</f>
        <v/>
      </c>
      <c r="C671" s="70" t="str">
        <f>IF('SlNr für Antrag §24a'!D667&lt;&gt;"",'SlNr für Antrag §24a'!D667,"")</f>
        <v>g</v>
      </c>
      <c r="D671" s="70" t="str">
        <f>'SlNr für Antrag §24a'!H667</f>
        <v>Flüssigkristallanzeigen (LCD)</v>
      </c>
      <c r="E671" s="70" t="str">
        <f>'SlNr für Antrag §24a'!I667</f>
        <v xml:space="preserve"> </v>
      </c>
      <c r="F671" s="69" t="str">
        <f>IF(Behörde!W671&gt;0,Behörde!W671,Behörde!F671)</f>
        <v>**</v>
      </c>
      <c r="G671" s="69" t="str">
        <f>IF(Behörde!Z671&gt;0,Behörde!Z671,Behörde!G671)</f>
        <v>**</v>
      </c>
      <c r="H671" s="131"/>
      <c r="I671" s="124"/>
      <c r="J671" s="118">
        <f>'SlNr für Antrag §24a'!AM667</f>
        <v>0</v>
      </c>
      <c r="K671" s="121"/>
      <c r="L671" s="158" t="str">
        <f>'SlNr für Antrag §24a'!AV667</f>
        <v>-</v>
      </c>
      <c r="M671" s="145" t="str">
        <f>IF(OR(Behörde!W671&gt;0,Behörde!Z671&gt;0),"Begründung in Bescheid eintragen!","")</f>
        <v/>
      </c>
      <c r="N671" s="151" t="str">
        <f>'SlNr für Antrag §24a'!AP667</f>
        <v/>
      </c>
    </row>
    <row r="672" spans="1:14" x14ac:dyDescent="0.25">
      <c r="A672" s="70">
        <f>'SlNr für Antrag §24a'!B668</f>
        <v>35211</v>
      </c>
      <c r="B672" s="70" t="str">
        <f>'SlNr für Antrag §24a'!C668</f>
        <v>88</v>
      </c>
      <c r="C672" s="70" t="str">
        <f>IF('SlNr für Antrag §24a'!D668&lt;&gt;"",'SlNr für Antrag §24a'!D668,"")</f>
        <v/>
      </c>
      <c r="D672" s="70" t="str">
        <f>'SlNr für Antrag §24a'!H668</f>
        <v>Flüssigkristallanzeigen (LCD)</v>
      </c>
      <c r="E672" s="70" t="str">
        <f>'SlNr für Antrag §24a'!I668</f>
        <v>ausgestuft</v>
      </c>
      <c r="F672" s="69" t="str">
        <f>IF(Behörde!W672&gt;0,Behörde!W672,Behörde!F672)</f>
        <v>**</v>
      </c>
      <c r="G672" s="69" t="str">
        <f>IF(Behörde!Z672&gt;0,Behörde!Z672,Behörde!G672)</f>
        <v>**</v>
      </c>
      <c r="H672" s="131"/>
      <c r="I672" s="124"/>
      <c r="J672" s="118">
        <f>'SlNr für Antrag §24a'!AM668</f>
        <v>0</v>
      </c>
      <c r="K672" s="121"/>
      <c r="L672" s="158" t="str">
        <f>'SlNr für Antrag §24a'!AV668</f>
        <v>-</v>
      </c>
      <c r="M672" s="145" t="str">
        <f>IF(OR(Behörde!W672&gt;0,Behörde!Z672&gt;0),"Begründung in Bescheid eintragen!","")</f>
        <v/>
      </c>
      <c r="N672" s="151" t="str">
        <f>'SlNr für Antrag §24a'!AP668</f>
        <v/>
      </c>
    </row>
    <row r="673" spans="1:14" ht="22.8" x14ac:dyDescent="0.25">
      <c r="A673" s="70">
        <f>'SlNr für Antrag §24a'!B669</f>
        <v>35212</v>
      </c>
      <c r="B673" s="70" t="str">
        <f>'SlNr für Antrag §24a'!C669</f>
        <v/>
      </c>
      <c r="C673" s="70" t="str">
        <f>IF('SlNr für Antrag §24a'!D669&lt;&gt;"",'SlNr für Antrag §24a'!D669,"")</f>
        <v>gn</v>
      </c>
      <c r="D673" s="70" t="str">
        <f>'SlNr für Antrag §24a'!H669</f>
        <v>Bildschirmgeräte, einschließlich Bildröhrengeräte</v>
      </c>
      <c r="E673" s="70" t="str">
        <f>'SlNr für Antrag §24a'!I669</f>
        <v xml:space="preserve"> </v>
      </c>
      <c r="F673" s="69" t="str">
        <f>IF(Behörde!W673&gt;0,Behörde!W673,Behörde!F673)</f>
        <v>**</v>
      </c>
      <c r="G673" s="69" t="str">
        <f>IF(Behörde!Z673&gt;0,Behörde!Z673,Behörde!G673)</f>
        <v>**</v>
      </c>
      <c r="H673" s="131"/>
      <c r="I673" s="124"/>
      <c r="J673" s="118">
        <f>'SlNr für Antrag §24a'!AM669</f>
        <v>0</v>
      </c>
      <c r="K673" s="121"/>
      <c r="L673" s="158" t="str">
        <f>'SlNr für Antrag §24a'!AV669</f>
        <v>-</v>
      </c>
      <c r="M673" s="145" t="str">
        <f>IF(OR(Behörde!W673&gt;0,Behörde!Z673&gt;0),"Begründung in Bescheid eintragen!","")</f>
        <v/>
      </c>
      <c r="N673" s="151" t="str">
        <f>'SlNr für Antrag §24a'!AP669</f>
        <v/>
      </c>
    </row>
    <row r="674" spans="1:14" ht="22.8" x14ac:dyDescent="0.25">
      <c r="A674" s="70">
        <f>'SlNr für Antrag §24a'!B670</f>
        <v>35215</v>
      </c>
      <c r="B674" s="70" t="str">
        <f>'SlNr für Antrag §24a'!C670</f>
        <v/>
      </c>
      <c r="C674" s="70" t="str">
        <f>IF('SlNr für Antrag §24a'!D670&lt;&gt;"",'SlNr für Antrag §24a'!D670,"")</f>
        <v>g</v>
      </c>
      <c r="D674" s="70" t="str">
        <f>'SlNr für Antrag §24a'!H670</f>
        <v>Photovoltaikmodule mit gefahrenrelevanten Eigenschaften</v>
      </c>
      <c r="E674" s="70" t="str">
        <f>'SlNr für Antrag §24a'!I670</f>
        <v xml:space="preserve"> </v>
      </c>
      <c r="F674" s="69" t="str">
        <f>IF(Behörde!W674&gt;0,Behörde!W674,Behörde!F674)</f>
        <v>**</v>
      </c>
      <c r="G674" s="69" t="str">
        <f>IF(Behörde!Z674&gt;0,Behörde!Z674,Behörde!G674)</f>
        <v>**</v>
      </c>
      <c r="H674" s="131"/>
      <c r="I674" s="124"/>
      <c r="J674" s="118">
        <f>'SlNr für Antrag §24a'!AM670</f>
        <v>0</v>
      </c>
      <c r="K674" s="121"/>
      <c r="L674" s="158" t="str">
        <f>'SlNr für Antrag §24a'!AV670</f>
        <v>-</v>
      </c>
      <c r="M674" s="145" t="str">
        <f>IF(OR(Behörde!W674&gt;0,Behörde!Z674&gt;0),"Begründung in Bescheid eintragen!","")</f>
        <v/>
      </c>
      <c r="N674" s="151" t="str">
        <f>'SlNr für Antrag §24a'!AP670</f>
        <v/>
      </c>
    </row>
    <row r="675" spans="1:14" ht="22.8" x14ac:dyDescent="0.25">
      <c r="A675" s="70">
        <f>'SlNr für Antrag §24a'!B671</f>
        <v>35216</v>
      </c>
      <c r="B675" s="70" t="str">
        <f>'SlNr für Antrag §24a'!C671</f>
        <v/>
      </c>
      <c r="C675" s="70" t="str">
        <f>IF('SlNr für Antrag §24a'!D671&lt;&gt;"",'SlNr für Antrag §24a'!D671,"")</f>
        <v/>
      </c>
      <c r="D675" s="70" t="str">
        <f>'SlNr für Antrag §24a'!H671</f>
        <v>Photovoltaikmodule ohne gefahrenrelevante Eigenschaften</v>
      </c>
      <c r="E675" s="70" t="str">
        <f>'SlNr für Antrag §24a'!I671</f>
        <v xml:space="preserve"> </v>
      </c>
      <c r="F675" s="69" t="str">
        <f>IF(Behörde!W675&gt;0,Behörde!W675,Behörde!F675)</f>
        <v>--</v>
      </c>
      <c r="G675" s="69" t="str">
        <f>IF(Behörde!Z675&gt;0,Behörde!Z675,Behörde!G675)</f>
        <v>**</v>
      </c>
      <c r="H675" s="131"/>
      <c r="I675" s="124"/>
      <c r="J675" s="118">
        <f>'SlNr für Antrag §24a'!AM671</f>
        <v>0</v>
      </c>
      <c r="K675" s="121"/>
      <c r="L675" s="158" t="str">
        <f>'SlNr für Antrag §24a'!AV671</f>
        <v>-</v>
      </c>
      <c r="M675" s="145" t="str">
        <f>IF(OR(Behörde!W675&gt;0,Behörde!Z675&gt;0),"Begründung in Bescheid eintragen!","")</f>
        <v/>
      </c>
      <c r="N675" s="151" t="str">
        <f>'SlNr für Antrag §24a'!AP671</f>
        <v>X</v>
      </c>
    </row>
    <row r="676" spans="1:14" ht="34.200000000000003" x14ac:dyDescent="0.25">
      <c r="A676" s="70">
        <f>'SlNr für Antrag §24a'!B672</f>
        <v>35220</v>
      </c>
      <c r="B676" s="70" t="str">
        <f>'SlNr für Antrag §24a'!C672</f>
        <v/>
      </c>
      <c r="C676" s="70" t="str">
        <f>IF('SlNr für Antrag §24a'!D672&lt;&gt;"",'SlNr für Antrag §24a'!D672,"")</f>
        <v>gn</v>
      </c>
      <c r="D676" s="70" t="str">
        <f>'SlNr für Antrag §24a'!H672</f>
        <v>Elektro- und Elektronik-Altgeräte – Großgeräte mit gefahrenrelevanten Eigenschaften</v>
      </c>
      <c r="E676" s="70" t="str">
        <f>'SlNr für Antrag §24a'!I672</f>
        <v xml:space="preserve"> </v>
      </c>
      <c r="F676" s="69" t="str">
        <f>IF(Behörde!W676&gt;0,Behörde!W676,Behörde!F676)</f>
        <v>**</v>
      </c>
      <c r="G676" s="69" t="str">
        <f>IF(Behörde!Z676&gt;0,Behörde!Z676,Behörde!G676)</f>
        <v>**</v>
      </c>
      <c r="H676" s="131"/>
      <c r="I676" s="124"/>
      <c r="J676" s="118">
        <f>'SlNr für Antrag §24a'!AM672</f>
        <v>0</v>
      </c>
      <c r="K676" s="121"/>
      <c r="L676" s="158" t="str">
        <f>'SlNr für Antrag §24a'!AV672</f>
        <v>-</v>
      </c>
      <c r="M676" s="145" t="str">
        <f>IF(OR(Behörde!W676&gt;0,Behörde!Z676&gt;0),"Begründung in Bescheid eintragen!","")</f>
        <v/>
      </c>
      <c r="N676" s="151" t="str">
        <f>'SlNr für Antrag §24a'!AP672</f>
        <v/>
      </c>
    </row>
    <row r="677" spans="1:14" ht="22.8" x14ac:dyDescent="0.25">
      <c r="A677" s="70">
        <f>'SlNr für Antrag §24a'!B673</f>
        <v>35221</v>
      </c>
      <c r="B677" s="70" t="str">
        <f>'SlNr für Antrag §24a'!C673</f>
        <v/>
      </c>
      <c r="C677" s="70" t="str">
        <f>IF('SlNr für Antrag §24a'!D673&lt;&gt;"",'SlNr für Antrag §24a'!D673,"")</f>
        <v/>
      </c>
      <c r="D677" s="70" t="str">
        <f>'SlNr für Antrag §24a'!H673</f>
        <v>Elektro- und Elektronik-Altgeräte – Großgeräte</v>
      </c>
      <c r="E677" s="70" t="str">
        <f>'SlNr für Antrag §24a'!I673</f>
        <v xml:space="preserve"> </v>
      </c>
      <c r="F677" s="69" t="str">
        <f>IF(Behörde!W677&gt;0,Behörde!W677,Behörde!F677)</f>
        <v>--</v>
      </c>
      <c r="G677" s="69" t="str">
        <f>IF(Behörde!Z677&gt;0,Behörde!Z677,Behörde!G677)</f>
        <v>**</v>
      </c>
      <c r="H677" s="131"/>
      <c r="I677" s="124"/>
      <c r="J677" s="118">
        <f>'SlNr für Antrag §24a'!AM673</f>
        <v>0</v>
      </c>
      <c r="K677" s="121"/>
      <c r="L677" s="158" t="str">
        <f>'SlNr für Antrag §24a'!AV673</f>
        <v>-</v>
      </c>
      <c r="M677" s="145" t="str">
        <f>IF(OR(Behörde!W677&gt;0,Behörde!Z677&gt;0),"Begründung in Bescheid eintragen!","")</f>
        <v/>
      </c>
      <c r="N677" s="151" t="str">
        <f>'SlNr für Antrag §24a'!AP673</f>
        <v>X</v>
      </c>
    </row>
    <row r="678" spans="1:14" ht="34.200000000000003" x14ac:dyDescent="0.25">
      <c r="A678" s="70">
        <f>'SlNr für Antrag §24a'!B674</f>
        <v>35230</v>
      </c>
      <c r="B678" s="70" t="str">
        <f>'SlNr für Antrag §24a'!C674</f>
        <v/>
      </c>
      <c r="C678" s="70" t="str">
        <f>IF('SlNr für Antrag §24a'!D674&lt;&gt;"",'SlNr für Antrag §24a'!D674,"")</f>
        <v>gn</v>
      </c>
      <c r="D678" s="70" t="str">
        <f>'SlNr für Antrag §24a'!H674</f>
        <v>Elektro- und Elektronik-Altgeräte – Kleingeräte mit gefahrenrelevanten Eigenschaften</v>
      </c>
      <c r="E678" s="70" t="str">
        <f>'SlNr für Antrag §24a'!I674</f>
        <v xml:space="preserve"> </v>
      </c>
      <c r="F678" s="69" t="str">
        <f>IF(Behörde!W678&gt;0,Behörde!W678,Behörde!F678)</f>
        <v>**</v>
      </c>
      <c r="G678" s="69" t="str">
        <f>IF(Behörde!Z678&gt;0,Behörde!Z678,Behörde!G678)</f>
        <v>**</v>
      </c>
      <c r="H678" s="131"/>
      <c r="I678" s="124"/>
      <c r="J678" s="118">
        <f>'SlNr für Antrag §24a'!AM674</f>
        <v>0</v>
      </c>
      <c r="K678" s="121"/>
      <c r="L678" s="158" t="str">
        <f>'SlNr für Antrag §24a'!AV674</f>
        <v>-</v>
      </c>
      <c r="M678" s="145" t="str">
        <f>IF(OR(Behörde!W678&gt;0,Behörde!Z678&gt;0),"Begründung in Bescheid eintragen!","")</f>
        <v/>
      </c>
      <c r="N678" s="151" t="str">
        <f>'SlNr für Antrag §24a'!AP674</f>
        <v/>
      </c>
    </row>
    <row r="679" spans="1:14" ht="22.8" x14ac:dyDescent="0.25">
      <c r="A679" s="70">
        <f>'SlNr für Antrag §24a'!B675</f>
        <v>35231</v>
      </c>
      <c r="B679" s="70" t="str">
        <f>'SlNr für Antrag §24a'!C675</f>
        <v/>
      </c>
      <c r="C679" s="70" t="str">
        <f>IF('SlNr für Antrag §24a'!D675&lt;&gt;"",'SlNr für Antrag §24a'!D675,"")</f>
        <v/>
      </c>
      <c r="D679" s="70" t="str">
        <f>'SlNr für Antrag §24a'!H675</f>
        <v>Elektro- und Elektronik-Altgeräte – Kleingeräte</v>
      </c>
      <c r="E679" s="70" t="str">
        <f>'SlNr für Antrag §24a'!I675</f>
        <v xml:space="preserve"> </v>
      </c>
      <c r="F679" s="69" t="str">
        <f>IF(Behörde!W679&gt;0,Behörde!W679,Behörde!F679)</f>
        <v>--</v>
      </c>
      <c r="G679" s="69" t="str">
        <f>IF(Behörde!Z679&gt;0,Behörde!Z679,Behörde!G679)</f>
        <v>**</v>
      </c>
      <c r="H679" s="131"/>
      <c r="I679" s="124"/>
      <c r="J679" s="118">
        <f>'SlNr für Antrag §24a'!AM675</f>
        <v>0</v>
      </c>
      <c r="K679" s="121"/>
      <c r="L679" s="158" t="str">
        <f>'SlNr für Antrag §24a'!AV675</f>
        <v>-</v>
      </c>
      <c r="M679" s="145" t="str">
        <f>IF(OR(Behörde!W679&gt;0,Behörde!Z679&gt;0),"Begründung in Bescheid eintragen!","")</f>
        <v/>
      </c>
      <c r="N679" s="151" t="str">
        <f>'SlNr für Antrag §24a'!AP675</f>
        <v>X</v>
      </c>
    </row>
    <row r="680" spans="1:14" x14ac:dyDescent="0.25">
      <c r="A680" s="70">
        <f>'SlNr für Antrag §24a'!B676</f>
        <v>35301</v>
      </c>
      <c r="B680" s="70" t="str">
        <f>'SlNr für Antrag §24a'!C676</f>
        <v/>
      </c>
      <c r="C680" s="70" t="str">
        <f>IF('SlNr für Antrag §24a'!D676&lt;&gt;"",'SlNr für Antrag §24a'!D676,"")</f>
        <v/>
      </c>
      <c r="D680" s="70" t="str">
        <f>'SlNr für Antrag §24a'!H676</f>
        <v>Stanz- und Zerspanungsabfälle</v>
      </c>
      <c r="E680" s="70" t="str">
        <f>'SlNr für Antrag §24a'!I676</f>
        <v xml:space="preserve"> </v>
      </c>
      <c r="F680" s="69" t="str">
        <f>IF(Behörde!W680&gt;0,Behörde!W680,Behörde!F680)</f>
        <v>--</v>
      </c>
      <c r="G680" s="69" t="str">
        <f>IF(Behörde!Z680&gt;0,Behörde!Z680,Behörde!G680)</f>
        <v>**</v>
      </c>
      <c r="H680" s="131"/>
      <c r="I680" s="124"/>
      <c r="J680" s="118">
        <f>'SlNr für Antrag §24a'!AM676</f>
        <v>0</v>
      </c>
      <c r="K680" s="121"/>
      <c r="L680" s="158" t="str">
        <f>'SlNr für Antrag §24a'!AV676</f>
        <v>-</v>
      </c>
      <c r="M680" s="145" t="str">
        <f>IF(OR(Behörde!W680&gt;0,Behörde!Z680&gt;0),"Begründung in Bescheid eintragen!","")</f>
        <v/>
      </c>
      <c r="N680" s="151" t="str">
        <f>'SlNr für Antrag §24a'!AP676</f>
        <v>X</v>
      </c>
    </row>
    <row r="681" spans="1:14" x14ac:dyDescent="0.25">
      <c r="A681" s="70">
        <f>'SlNr für Antrag §24a'!B677</f>
        <v>35301</v>
      </c>
      <c r="B681" s="70" t="str">
        <f>'SlNr für Antrag §24a'!C677</f>
        <v>77</v>
      </c>
      <c r="C681" s="70" t="str">
        <f>IF('SlNr für Antrag §24a'!D677&lt;&gt;"",'SlNr für Antrag §24a'!D677,"")</f>
        <v>g</v>
      </c>
      <c r="D681" s="70" t="str">
        <f>'SlNr für Antrag §24a'!H677</f>
        <v>Stanz- und Zerspanungsabfälle</v>
      </c>
      <c r="E681" s="70" t="str">
        <f>'SlNr für Antrag §24a'!I677</f>
        <v>gefährlich kontaminiert</v>
      </c>
      <c r="F681" s="69" t="str">
        <f>IF(Behörde!W681&gt;0,Behörde!W681,Behörde!F681)</f>
        <v>**</v>
      </c>
      <c r="G681" s="69" t="str">
        <f>IF(Behörde!Z681&gt;0,Behörde!Z681,Behörde!G681)</f>
        <v>**</v>
      </c>
      <c r="H681" s="131"/>
      <c r="I681" s="124"/>
      <c r="J681" s="118">
        <f>'SlNr für Antrag §24a'!AM677</f>
        <v>0</v>
      </c>
      <c r="K681" s="121"/>
      <c r="L681" s="158" t="str">
        <f>'SlNr für Antrag §24a'!AV677</f>
        <v>-</v>
      </c>
      <c r="M681" s="145" t="str">
        <f>IF(OR(Behörde!W681&gt;0,Behörde!Z681&gt;0),"Begründung in Bescheid eintragen!","")</f>
        <v/>
      </c>
      <c r="N681" s="151" t="str">
        <f>'SlNr für Antrag §24a'!AP677</f>
        <v/>
      </c>
    </row>
    <row r="682" spans="1:14" x14ac:dyDescent="0.25">
      <c r="A682" s="70">
        <f>'SlNr für Antrag §24a'!B678</f>
        <v>35302</v>
      </c>
      <c r="B682" s="70" t="str">
        <f>'SlNr für Antrag §24a'!C678</f>
        <v/>
      </c>
      <c r="C682" s="70" t="str">
        <f>IF('SlNr für Antrag §24a'!D678&lt;&gt;"",'SlNr für Antrag §24a'!D678,"")</f>
        <v/>
      </c>
      <c r="D682" s="70" t="str">
        <f>'SlNr für Antrag §24a'!H678</f>
        <v>Blei</v>
      </c>
      <c r="E682" s="70" t="str">
        <f>'SlNr für Antrag §24a'!I678</f>
        <v xml:space="preserve"> </v>
      </c>
      <c r="F682" s="69" t="str">
        <f>IF(Behörde!W682&gt;0,Behörde!W682,Behörde!F682)</f>
        <v>--</v>
      </c>
      <c r="G682" s="69" t="str">
        <f>IF(Behörde!Z682&gt;0,Behörde!Z682,Behörde!G682)</f>
        <v>**</v>
      </c>
      <c r="H682" s="131"/>
      <c r="I682" s="124"/>
      <c r="J682" s="118">
        <f>'SlNr für Antrag §24a'!AM678</f>
        <v>0</v>
      </c>
      <c r="K682" s="121"/>
      <c r="L682" s="158" t="str">
        <f>'SlNr für Antrag §24a'!AV678</f>
        <v>-</v>
      </c>
      <c r="M682" s="145" t="str">
        <f>IF(OR(Behörde!W682&gt;0,Behörde!Z682&gt;0),"Begründung in Bescheid eintragen!","")</f>
        <v/>
      </c>
      <c r="N682" s="151" t="str">
        <f>'SlNr für Antrag §24a'!AP678</f>
        <v>X</v>
      </c>
    </row>
    <row r="683" spans="1:14" x14ac:dyDescent="0.25">
      <c r="A683" s="70">
        <f>'SlNr für Antrag §24a'!B679</f>
        <v>35302</v>
      </c>
      <c r="B683" s="70" t="str">
        <f>'SlNr für Antrag §24a'!C679</f>
        <v>77</v>
      </c>
      <c r="C683" s="70" t="str">
        <f>IF('SlNr für Antrag §24a'!D679&lt;&gt;"",'SlNr für Antrag §24a'!D679,"")</f>
        <v>g</v>
      </c>
      <c r="D683" s="70" t="str">
        <f>'SlNr für Antrag §24a'!H679</f>
        <v>Blei</v>
      </c>
      <c r="E683" s="70" t="str">
        <f>'SlNr für Antrag §24a'!I679</f>
        <v>gefährlich kontaminiert</v>
      </c>
      <c r="F683" s="69" t="str">
        <f>IF(Behörde!W683&gt;0,Behörde!W683,Behörde!F683)</f>
        <v>**</v>
      </c>
      <c r="G683" s="69" t="str">
        <f>IF(Behörde!Z683&gt;0,Behörde!Z683,Behörde!G683)</f>
        <v>**</v>
      </c>
      <c r="H683" s="131"/>
      <c r="I683" s="124"/>
      <c r="J683" s="118">
        <f>'SlNr für Antrag §24a'!AM679</f>
        <v>0</v>
      </c>
      <c r="K683" s="121"/>
      <c r="L683" s="158" t="str">
        <f>'SlNr für Antrag §24a'!AV679</f>
        <v>-</v>
      </c>
      <c r="M683" s="145" t="str">
        <f>IF(OR(Behörde!W683&gt;0,Behörde!Z683&gt;0),"Begründung in Bescheid eintragen!","")</f>
        <v/>
      </c>
      <c r="N683" s="151" t="str">
        <f>'SlNr für Antrag §24a'!AP679</f>
        <v/>
      </c>
    </row>
    <row r="684" spans="1:14" x14ac:dyDescent="0.25">
      <c r="A684" s="70">
        <f>'SlNr für Antrag §24a'!B680</f>
        <v>35303</v>
      </c>
      <c r="B684" s="70" t="str">
        <f>'SlNr für Antrag §24a'!C680</f>
        <v/>
      </c>
      <c r="C684" s="70" t="str">
        <f>IF('SlNr für Antrag §24a'!D680&lt;&gt;"",'SlNr für Antrag §24a'!D680,"")</f>
        <v/>
      </c>
      <c r="D684" s="70" t="str">
        <f>'SlNr für Antrag §24a'!H680</f>
        <v>Hartzink</v>
      </c>
      <c r="E684" s="70" t="str">
        <f>'SlNr für Antrag §24a'!I680</f>
        <v xml:space="preserve"> </v>
      </c>
      <c r="F684" s="69" t="str">
        <f>IF(Behörde!W684&gt;0,Behörde!W684,Behörde!F684)</f>
        <v>--</v>
      </c>
      <c r="G684" s="69" t="str">
        <f>IF(Behörde!Z684&gt;0,Behörde!Z684,Behörde!G684)</f>
        <v>**</v>
      </c>
      <c r="H684" s="131"/>
      <c r="I684" s="124"/>
      <c r="J684" s="118">
        <f>'SlNr für Antrag §24a'!AM680</f>
        <v>0</v>
      </c>
      <c r="K684" s="121"/>
      <c r="L684" s="158" t="str">
        <f>'SlNr für Antrag §24a'!AV680</f>
        <v>-</v>
      </c>
      <c r="M684" s="145" t="str">
        <f>IF(OR(Behörde!W684&gt;0,Behörde!Z684&gt;0),"Begründung in Bescheid eintragen!","")</f>
        <v/>
      </c>
      <c r="N684" s="151" t="str">
        <f>'SlNr für Antrag §24a'!AP680</f>
        <v>X</v>
      </c>
    </row>
    <row r="685" spans="1:14" x14ac:dyDescent="0.25">
      <c r="A685" s="70">
        <f>'SlNr für Antrag §24a'!B681</f>
        <v>35303</v>
      </c>
      <c r="B685" s="70" t="str">
        <f>'SlNr für Antrag §24a'!C681</f>
        <v>77</v>
      </c>
      <c r="C685" s="70" t="str">
        <f>IF('SlNr für Antrag §24a'!D681&lt;&gt;"",'SlNr für Antrag §24a'!D681,"")</f>
        <v>g</v>
      </c>
      <c r="D685" s="70" t="str">
        <f>'SlNr für Antrag §24a'!H681</f>
        <v>Hartzink</v>
      </c>
      <c r="E685" s="70" t="str">
        <f>'SlNr für Antrag §24a'!I681</f>
        <v>gefährlich kontaminiert</v>
      </c>
      <c r="F685" s="69" t="str">
        <f>IF(Behörde!W685&gt;0,Behörde!W685,Behörde!F685)</f>
        <v>**</v>
      </c>
      <c r="G685" s="69" t="str">
        <f>IF(Behörde!Z685&gt;0,Behörde!Z685,Behörde!G685)</f>
        <v>**</v>
      </c>
      <c r="H685" s="131"/>
      <c r="I685" s="124"/>
      <c r="J685" s="118">
        <f>'SlNr für Antrag §24a'!AM681</f>
        <v>0</v>
      </c>
      <c r="K685" s="121"/>
      <c r="L685" s="158" t="str">
        <f>'SlNr für Antrag §24a'!AV681</f>
        <v>-</v>
      </c>
      <c r="M685" s="145" t="str">
        <f>IF(OR(Behörde!W685&gt;0,Behörde!Z685&gt;0),"Begründung in Bescheid eintragen!","")</f>
        <v/>
      </c>
      <c r="N685" s="151" t="str">
        <f>'SlNr für Antrag §24a'!AP681</f>
        <v/>
      </c>
    </row>
    <row r="686" spans="1:14" x14ac:dyDescent="0.25">
      <c r="A686" s="70">
        <f>'SlNr für Antrag §24a'!B682</f>
        <v>35304</v>
      </c>
      <c r="B686" s="70" t="str">
        <f>'SlNr für Antrag §24a'!C682</f>
        <v/>
      </c>
      <c r="C686" s="70" t="str">
        <f>IF('SlNr für Antrag §24a'!D682&lt;&gt;"",'SlNr für Antrag §24a'!D682,"")</f>
        <v/>
      </c>
      <c r="D686" s="70" t="str">
        <f>'SlNr für Antrag §24a'!H682</f>
        <v>Aluminium, Aluminiumfolien</v>
      </c>
      <c r="E686" s="70" t="str">
        <f>'SlNr für Antrag §24a'!I682</f>
        <v xml:space="preserve"> </v>
      </c>
      <c r="F686" s="69" t="str">
        <f>IF(Behörde!W686&gt;0,Behörde!W686,Behörde!F686)</f>
        <v>--</v>
      </c>
      <c r="G686" s="69" t="str">
        <f>IF(Behörde!Z686&gt;0,Behörde!Z686,Behörde!G686)</f>
        <v>**</v>
      </c>
      <c r="H686" s="131"/>
      <c r="I686" s="124"/>
      <c r="J686" s="118">
        <f>'SlNr für Antrag §24a'!AM682</f>
        <v>0</v>
      </c>
      <c r="K686" s="121"/>
      <c r="L686" s="158" t="str">
        <f>'SlNr für Antrag §24a'!AV682</f>
        <v>-</v>
      </c>
      <c r="M686" s="145" t="str">
        <f>IF(OR(Behörde!W686&gt;0,Behörde!Z686&gt;0),"Begründung in Bescheid eintragen!","")</f>
        <v/>
      </c>
      <c r="N686" s="151" t="str">
        <f>'SlNr für Antrag §24a'!AP682</f>
        <v>X</v>
      </c>
    </row>
    <row r="687" spans="1:14" x14ac:dyDescent="0.25">
      <c r="A687" s="70">
        <f>'SlNr für Antrag §24a'!B683</f>
        <v>35304</v>
      </c>
      <c r="B687" s="70" t="str">
        <f>'SlNr für Antrag §24a'!C683</f>
        <v>77</v>
      </c>
      <c r="C687" s="70" t="str">
        <f>IF('SlNr für Antrag §24a'!D683&lt;&gt;"",'SlNr für Antrag §24a'!D683,"")</f>
        <v>g</v>
      </c>
      <c r="D687" s="70" t="str">
        <f>'SlNr für Antrag §24a'!H683</f>
        <v>Aluminium, Aluminiumfolien</v>
      </c>
      <c r="E687" s="70" t="str">
        <f>'SlNr für Antrag §24a'!I683</f>
        <v>gefährlich kontaminiert</v>
      </c>
      <c r="F687" s="69" t="str">
        <f>IF(Behörde!W687&gt;0,Behörde!W687,Behörde!F687)</f>
        <v>**</v>
      </c>
      <c r="G687" s="69" t="str">
        <f>IF(Behörde!Z687&gt;0,Behörde!Z687,Behörde!G687)</f>
        <v>**</v>
      </c>
      <c r="H687" s="131"/>
      <c r="I687" s="124"/>
      <c r="J687" s="118">
        <f>'SlNr für Antrag §24a'!AM683</f>
        <v>0</v>
      </c>
      <c r="K687" s="121"/>
      <c r="L687" s="158" t="str">
        <f>'SlNr für Antrag §24a'!AV683</f>
        <v>-</v>
      </c>
      <c r="M687" s="145" t="str">
        <f>IF(OR(Behörde!W687&gt;0,Behörde!Z687&gt;0),"Begründung in Bescheid eintragen!","")</f>
        <v/>
      </c>
      <c r="N687" s="151" t="str">
        <f>'SlNr für Antrag §24a'!AP683</f>
        <v/>
      </c>
    </row>
    <row r="688" spans="1:14" x14ac:dyDescent="0.25">
      <c r="A688" s="70">
        <f>'SlNr für Antrag §24a'!B684</f>
        <v>35306</v>
      </c>
      <c r="B688" s="70" t="str">
        <f>'SlNr für Antrag §24a'!C684</f>
        <v/>
      </c>
      <c r="C688" s="70" t="str">
        <f>IF('SlNr für Antrag §24a'!D684&lt;&gt;"",'SlNr für Antrag §24a'!D684,"")</f>
        <v/>
      </c>
      <c r="D688" s="70" t="str">
        <f>'SlNr für Antrag §24a'!H684</f>
        <v>Elektronspäne</v>
      </c>
      <c r="E688" s="70" t="str">
        <f>'SlNr für Antrag §24a'!I684</f>
        <v xml:space="preserve"> </v>
      </c>
      <c r="F688" s="69" t="str">
        <f>IF(Behörde!W688&gt;0,Behörde!W688,Behörde!F688)</f>
        <v>--</v>
      </c>
      <c r="G688" s="69" t="str">
        <f>IF(Behörde!Z688&gt;0,Behörde!Z688,Behörde!G688)</f>
        <v>**</v>
      </c>
      <c r="H688" s="131"/>
      <c r="I688" s="124"/>
      <c r="J688" s="118">
        <f>'SlNr für Antrag §24a'!AM684</f>
        <v>0</v>
      </c>
      <c r="K688" s="121"/>
      <c r="L688" s="158" t="str">
        <f>'SlNr für Antrag §24a'!AV684</f>
        <v>-</v>
      </c>
      <c r="M688" s="145" t="str">
        <f>IF(OR(Behörde!W688&gt;0,Behörde!Z688&gt;0),"Begründung in Bescheid eintragen!","")</f>
        <v/>
      </c>
      <c r="N688" s="151" t="str">
        <f>'SlNr für Antrag §24a'!AP684</f>
        <v>X</v>
      </c>
    </row>
    <row r="689" spans="1:14" x14ac:dyDescent="0.25">
      <c r="A689" s="70">
        <f>'SlNr für Antrag §24a'!B685</f>
        <v>35306</v>
      </c>
      <c r="B689" s="70" t="str">
        <f>'SlNr für Antrag §24a'!C685</f>
        <v>77</v>
      </c>
      <c r="C689" s="70" t="str">
        <f>IF('SlNr für Antrag §24a'!D685&lt;&gt;"",'SlNr für Antrag §24a'!D685,"")</f>
        <v>g</v>
      </c>
      <c r="D689" s="70" t="str">
        <f>'SlNr für Antrag §24a'!H685</f>
        <v>Elektronspäne</v>
      </c>
      <c r="E689" s="70" t="str">
        <f>'SlNr für Antrag §24a'!I685</f>
        <v>gefährlich kontaminiert</v>
      </c>
      <c r="F689" s="69" t="str">
        <f>IF(Behörde!W689&gt;0,Behörde!W689,Behörde!F689)</f>
        <v>**</v>
      </c>
      <c r="G689" s="69" t="str">
        <f>IF(Behörde!Z689&gt;0,Behörde!Z689,Behörde!G689)</f>
        <v>**</v>
      </c>
      <c r="H689" s="131"/>
      <c r="I689" s="124"/>
      <c r="J689" s="118">
        <f>'SlNr für Antrag §24a'!AM685</f>
        <v>0</v>
      </c>
      <c r="K689" s="121"/>
      <c r="L689" s="158" t="str">
        <f>'SlNr für Antrag §24a'!AV685</f>
        <v>-</v>
      </c>
      <c r="M689" s="145" t="str">
        <f>IF(OR(Behörde!W689&gt;0,Behörde!Z689&gt;0),"Begründung in Bescheid eintragen!","")</f>
        <v/>
      </c>
      <c r="N689" s="151" t="str">
        <f>'SlNr für Antrag §24a'!AP685</f>
        <v/>
      </c>
    </row>
    <row r="690" spans="1:14" x14ac:dyDescent="0.25">
      <c r="A690" s="70">
        <f>'SlNr für Antrag §24a'!B686</f>
        <v>35307</v>
      </c>
      <c r="B690" s="70" t="str">
        <f>'SlNr für Antrag §24a'!C686</f>
        <v/>
      </c>
      <c r="C690" s="70" t="str">
        <f>IF('SlNr für Antrag §24a'!D686&lt;&gt;"",'SlNr für Antrag §24a'!D686,"")</f>
        <v/>
      </c>
      <c r="D690" s="70" t="str">
        <f>'SlNr für Antrag §24a'!H686</f>
        <v>Berylliumspäne</v>
      </c>
      <c r="E690" s="70" t="str">
        <f>'SlNr für Antrag §24a'!I686</f>
        <v xml:space="preserve"> </v>
      </c>
      <c r="F690" s="69" t="str">
        <f>IF(Behörde!W690&gt;0,Behörde!W690,Behörde!F690)</f>
        <v>--</v>
      </c>
      <c r="G690" s="69" t="str">
        <f>IF(Behörde!Z690&gt;0,Behörde!Z690,Behörde!G690)</f>
        <v>**</v>
      </c>
      <c r="H690" s="131"/>
      <c r="I690" s="124"/>
      <c r="J690" s="118">
        <f>'SlNr für Antrag §24a'!AM686</f>
        <v>0</v>
      </c>
      <c r="K690" s="121"/>
      <c r="L690" s="158" t="str">
        <f>'SlNr für Antrag §24a'!AV686</f>
        <v>-</v>
      </c>
      <c r="M690" s="145" t="str">
        <f>IF(OR(Behörde!W690&gt;0,Behörde!Z690&gt;0),"Begründung in Bescheid eintragen!","")</f>
        <v/>
      </c>
      <c r="N690" s="151" t="str">
        <f>'SlNr für Antrag §24a'!AP686</f>
        <v>X</v>
      </c>
    </row>
    <row r="691" spans="1:14" x14ac:dyDescent="0.25">
      <c r="A691" s="70">
        <f>'SlNr für Antrag §24a'!B687</f>
        <v>35307</v>
      </c>
      <c r="B691" s="70" t="str">
        <f>'SlNr für Antrag §24a'!C687</f>
        <v>77</v>
      </c>
      <c r="C691" s="70" t="str">
        <f>IF('SlNr für Antrag §24a'!D687&lt;&gt;"",'SlNr für Antrag §24a'!D687,"")</f>
        <v>g</v>
      </c>
      <c r="D691" s="70" t="str">
        <f>'SlNr für Antrag §24a'!H687</f>
        <v>Berylliumspäne</v>
      </c>
      <c r="E691" s="70" t="str">
        <f>'SlNr für Antrag §24a'!I687</f>
        <v>gefährlich kontaminiert</v>
      </c>
      <c r="F691" s="69" t="str">
        <f>IF(Behörde!W691&gt;0,Behörde!W691,Behörde!F691)</f>
        <v>**</v>
      </c>
      <c r="G691" s="69" t="str">
        <f>IF(Behörde!Z691&gt;0,Behörde!Z691,Behörde!G691)</f>
        <v>**</v>
      </c>
      <c r="H691" s="131"/>
      <c r="I691" s="124"/>
      <c r="J691" s="118">
        <f>'SlNr für Antrag §24a'!AM687</f>
        <v>0</v>
      </c>
      <c r="K691" s="121"/>
      <c r="L691" s="158" t="str">
        <f>'SlNr für Antrag §24a'!AV687</f>
        <v>-</v>
      </c>
      <c r="M691" s="145" t="str">
        <f>IF(OR(Behörde!W691&gt;0,Behörde!Z691&gt;0),"Begründung in Bescheid eintragen!","")</f>
        <v/>
      </c>
      <c r="N691" s="151" t="str">
        <f>'SlNr für Antrag §24a'!AP687</f>
        <v/>
      </c>
    </row>
    <row r="692" spans="1:14" x14ac:dyDescent="0.25">
      <c r="A692" s="70">
        <f>'SlNr für Antrag §24a'!B688</f>
        <v>35308</v>
      </c>
      <c r="B692" s="70" t="str">
        <f>'SlNr für Antrag §24a'!C688</f>
        <v/>
      </c>
      <c r="C692" s="70" t="str">
        <f>IF('SlNr für Antrag §24a'!D688&lt;&gt;"",'SlNr für Antrag §24a'!D688,"")</f>
        <v/>
      </c>
      <c r="D692" s="70" t="str">
        <f>'SlNr für Antrag §24a'!H688</f>
        <v>Magnesium</v>
      </c>
      <c r="E692" s="70" t="str">
        <f>'SlNr für Antrag §24a'!I688</f>
        <v xml:space="preserve"> </v>
      </c>
      <c r="F692" s="69" t="str">
        <f>IF(Behörde!W692&gt;0,Behörde!W692,Behörde!F692)</f>
        <v>--</v>
      </c>
      <c r="G692" s="69" t="str">
        <f>IF(Behörde!Z692&gt;0,Behörde!Z692,Behörde!G692)</f>
        <v>**</v>
      </c>
      <c r="H692" s="131"/>
      <c r="I692" s="124"/>
      <c r="J692" s="118">
        <f>'SlNr für Antrag §24a'!AM688</f>
        <v>0</v>
      </c>
      <c r="K692" s="121"/>
      <c r="L692" s="158" t="str">
        <f>'SlNr für Antrag §24a'!AV688</f>
        <v>-</v>
      </c>
      <c r="M692" s="145" t="str">
        <f>IF(OR(Behörde!W692&gt;0,Behörde!Z692&gt;0),"Begründung in Bescheid eintragen!","")</f>
        <v/>
      </c>
      <c r="N692" s="151" t="str">
        <f>'SlNr für Antrag §24a'!AP688</f>
        <v>X</v>
      </c>
    </row>
    <row r="693" spans="1:14" x14ac:dyDescent="0.25">
      <c r="A693" s="70">
        <f>'SlNr für Antrag §24a'!B689</f>
        <v>35308</v>
      </c>
      <c r="B693" s="70" t="str">
        <f>'SlNr für Antrag §24a'!C689</f>
        <v>77</v>
      </c>
      <c r="C693" s="70" t="str">
        <f>IF('SlNr für Antrag §24a'!D689&lt;&gt;"",'SlNr für Antrag §24a'!D689,"")</f>
        <v>g</v>
      </c>
      <c r="D693" s="70" t="str">
        <f>'SlNr für Antrag §24a'!H689</f>
        <v>Magnesium</v>
      </c>
      <c r="E693" s="70" t="str">
        <f>'SlNr für Antrag §24a'!I689</f>
        <v>gefährlich kontaminiert</v>
      </c>
      <c r="F693" s="69" t="str">
        <f>IF(Behörde!W693&gt;0,Behörde!W693,Behörde!F693)</f>
        <v>**</v>
      </c>
      <c r="G693" s="69" t="str">
        <f>IF(Behörde!Z693&gt;0,Behörde!Z693,Behörde!G693)</f>
        <v>**</v>
      </c>
      <c r="H693" s="131"/>
      <c r="I693" s="124"/>
      <c r="J693" s="118">
        <f>'SlNr für Antrag §24a'!AM689</f>
        <v>0</v>
      </c>
      <c r="K693" s="121"/>
      <c r="L693" s="158" t="str">
        <f>'SlNr für Antrag §24a'!AV689</f>
        <v>-</v>
      </c>
      <c r="M693" s="145" t="str">
        <f>IF(OR(Behörde!W693&gt;0,Behörde!Z693&gt;0),"Begründung in Bescheid eintragen!","")</f>
        <v/>
      </c>
      <c r="N693" s="151" t="str">
        <f>'SlNr für Antrag §24a'!AP689</f>
        <v/>
      </c>
    </row>
    <row r="694" spans="1:14" x14ac:dyDescent="0.25">
      <c r="A694" s="70">
        <f>'SlNr für Antrag §24a'!B690</f>
        <v>35309</v>
      </c>
      <c r="B694" s="70" t="str">
        <f>'SlNr für Antrag §24a'!C690</f>
        <v/>
      </c>
      <c r="C694" s="70" t="str">
        <f>IF('SlNr für Antrag §24a'!D690&lt;&gt;"",'SlNr für Antrag §24a'!D690,"")</f>
        <v/>
      </c>
      <c r="D694" s="70" t="str">
        <f>'SlNr für Antrag §24a'!H690</f>
        <v>Zink, Zinkplatten</v>
      </c>
      <c r="E694" s="70" t="str">
        <f>'SlNr für Antrag §24a'!I690</f>
        <v xml:space="preserve"> </v>
      </c>
      <c r="F694" s="69" t="str">
        <f>IF(Behörde!W694&gt;0,Behörde!W694,Behörde!F694)</f>
        <v>--</v>
      </c>
      <c r="G694" s="69" t="str">
        <f>IF(Behörde!Z694&gt;0,Behörde!Z694,Behörde!G694)</f>
        <v>**</v>
      </c>
      <c r="H694" s="131"/>
      <c r="I694" s="124"/>
      <c r="J694" s="118">
        <f>'SlNr für Antrag §24a'!AM690</f>
        <v>0</v>
      </c>
      <c r="K694" s="121"/>
      <c r="L694" s="158" t="str">
        <f>'SlNr für Antrag §24a'!AV690</f>
        <v>-</v>
      </c>
      <c r="M694" s="145" t="str">
        <f>IF(OR(Behörde!W694&gt;0,Behörde!Z694&gt;0),"Begründung in Bescheid eintragen!","")</f>
        <v/>
      </c>
      <c r="N694" s="151" t="str">
        <f>'SlNr für Antrag §24a'!AP690</f>
        <v>X</v>
      </c>
    </row>
    <row r="695" spans="1:14" x14ac:dyDescent="0.25">
      <c r="A695" s="70">
        <f>'SlNr für Antrag §24a'!B691</f>
        <v>35309</v>
      </c>
      <c r="B695" s="70" t="str">
        <f>'SlNr für Antrag §24a'!C691</f>
        <v>77</v>
      </c>
      <c r="C695" s="70" t="str">
        <f>IF('SlNr für Antrag §24a'!D691&lt;&gt;"",'SlNr für Antrag §24a'!D691,"")</f>
        <v>g</v>
      </c>
      <c r="D695" s="70" t="str">
        <f>'SlNr für Antrag §24a'!H691</f>
        <v>Zink, Zinkplatten</v>
      </c>
      <c r="E695" s="70" t="str">
        <f>'SlNr für Antrag §24a'!I691</f>
        <v>gefährlich kontaminiert</v>
      </c>
      <c r="F695" s="69" t="str">
        <f>IF(Behörde!W695&gt;0,Behörde!W695,Behörde!F695)</f>
        <v>**</v>
      </c>
      <c r="G695" s="69" t="str">
        <f>IF(Behörde!Z695&gt;0,Behörde!Z695,Behörde!G695)</f>
        <v>**</v>
      </c>
      <c r="H695" s="131"/>
      <c r="I695" s="124"/>
      <c r="J695" s="118">
        <f>'SlNr für Antrag §24a'!AM691</f>
        <v>0</v>
      </c>
      <c r="K695" s="121"/>
      <c r="L695" s="158" t="str">
        <f>'SlNr für Antrag §24a'!AV691</f>
        <v>-</v>
      </c>
      <c r="M695" s="145" t="str">
        <f>IF(OR(Behörde!W695&gt;0,Behörde!Z695&gt;0),"Begründung in Bescheid eintragen!","")</f>
        <v/>
      </c>
      <c r="N695" s="151" t="str">
        <f>'SlNr für Antrag §24a'!AP691</f>
        <v/>
      </c>
    </row>
    <row r="696" spans="1:14" x14ac:dyDescent="0.25">
      <c r="A696" s="70">
        <f>'SlNr für Antrag §24a'!B692</f>
        <v>35310</v>
      </c>
      <c r="B696" s="70" t="str">
        <f>'SlNr für Antrag §24a'!C692</f>
        <v/>
      </c>
      <c r="C696" s="70" t="str">
        <f>IF('SlNr für Antrag §24a'!D692&lt;&gt;"",'SlNr für Antrag §24a'!D692,"")</f>
        <v/>
      </c>
      <c r="D696" s="70" t="str">
        <f>'SlNr für Antrag §24a'!H692</f>
        <v>Kupfer</v>
      </c>
      <c r="E696" s="70" t="str">
        <f>'SlNr für Antrag §24a'!I692</f>
        <v xml:space="preserve"> </v>
      </c>
      <c r="F696" s="69" t="str">
        <f>IF(Behörde!W696&gt;0,Behörde!W696,Behörde!F696)</f>
        <v>--</v>
      </c>
      <c r="G696" s="69" t="str">
        <f>IF(Behörde!Z696&gt;0,Behörde!Z696,Behörde!G696)</f>
        <v>**</v>
      </c>
      <c r="H696" s="131"/>
      <c r="I696" s="124"/>
      <c r="J696" s="118">
        <f>'SlNr für Antrag §24a'!AM692</f>
        <v>0</v>
      </c>
      <c r="K696" s="121"/>
      <c r="L696" s="158" t="str">
        <f>'SlNr für Antrag §24a'!AV692</f>
        <v>-</v>
      </c>
      <c r="M696" s="145" t="str">
        <f>IF(OR(Behörde!W696&gt;0,Behörde!Z696&gt;0),"Begründung in Bescheid eintragen!","")</f>
        <v/>
      </c>
      <c r="N696" s="151" t="str">
        <f>'SlNr für Antrag §24a'!AP692</f>
        <v>X</v>
      </c>
    </row>
    <row r="697" spans="1:14" x14ac:dyDescent="0.25">
      <c r="A697" s="70">
        <f>'SlNr für Antrag §24a'!B693</f>
        <v>35310</v>
      </c>
      <c r="B697" s="70" t="str">
        <f>'SlNr für Antrag §24a'!C693</f>
        <v>77</v>
      </c>
      <c r="C697" s="70" t="str">
        <f>IF('SlNr für Antrag §24a'!D693&lt;&gt;"",'SlNr für Antrag §24a'!D693,"")</f>
        <v>g</v>
      </c>
      <c r="D697" s="70" t="str">
        <f>'SlNr für Antrag §24a'!H693</f>
        <v>Kupfer</v>
      </c>
      <c r="E697" s="70" t="str">
        <f>'SlNr für Antrag §24a'!I693</f>
        <v>gefährlich kontaminiert</v>
      </c>
      <c r="F697" s="69" t="str">
        <f>IF(Behörde!W697&gt;0,Behörde!W697,Behörde!F697)</f>
        <v>**</v>
      </c>
      <c r="G697" s="69" t="str">
        <f>IF(Behörde!Z697&gt;0,Behörde!Z697,Behörde!G697)</f>
        <v>**</v>
      </c>
      <c r="H697" s="131"/>
      <c r="I697" s="124"/>
      <c r="J697" s="118">
        <f>'SlNr für Antrag §24a'!AM693</f>
        <v>0</v>
      </c>
      <c r="K697" s="121"/>
      <c r="L697" s="158" t="str">
        <f>'SlNr für Antrag §24a'!AV693</f>
        <v>-</v>
      </c>
      <c r="M697" s="145" t="str">
        <f>IF(OR(Behörde!W697&gt;0,Behörde!Z697&gt;0),"Begründung in Bescheid eintragen!","")</f>
        <v/>
      </c>
      <c r="N697" s="151" t="str">
        <f>'SlNr für Antrag §24a'!AP693</f>
        <v/>
      </c>
    </row>
    <row r="698" spans="1:14" x14ac:dyDescent="0.25">
      <c r="A698" s="70">
        <f>'SlNr für Antrag §24a'!B694</f>
        <v>35314</v>
      </c>
      <c r="B698" s="70" t="str">
        <f>'SlNr für Antrag §24a'!C694</f>
        <v/>
      </c>
      <c r="C698" s="70" t="str">
        <f>IF('SlNr für Antrag §24a'!D694&lt;&gt;"",'SlNr für Antrag §24a'!D694,"")</f>
        <v/>
      </c>
      <c r="D698" s="70" t="str">
        <f>'SlNr für Antrag §24a'!H694</f>
        <v>Kabel</v>
      </c>
      <c r="E698" s="70" t="str">
        <f>'SlNr für Antrag §24a'!I694</f>
        <v xml:space="preserve"> </v>
      </c>
      <c r="F698" s="69" t="str">
        <f>IF(Behörde!W698&gt;0,Behörde!W698,Behörde!F698)</f>
        <v>--</v>
      </c>
      <c r="G698" s="69" t="str">
        <f>IF(Behörde!Z698&gt;0,Behörde!Z698,Behörde!G698)</f>
        <v>**</v>
      </c>
      <c r="H698" s="131"/>
      <c r="I698" s="124"/>
      <c r="J698" s="118">
        <f>'SlNr für Antrag §24a'!AM694</f>
        <v>0</v>
      </c>
      <c r="K698" s="121"/>
      <c r="L698" s="158" t="str">
        <f>'SlNr für Antrag §24a'!AV694</f>
        <v>-</v>
      </c>
      <c r="M698" s="145" t="str">
        <f>IF(OR(Behörde!W698&gt;0,Behörde!Z698&gt;0),"Begründung in Bescheid eintragen!","")</f>
        <v/>
      </c>
      <c r="N698" s="151" t="str">
        <f>'SlNr für Antrag §24a'!AP694</f>
        <v>X</v>
      </c>
    </row>
    <row r="699" spans="1:14" x14ac:dyDescent="0.25">
      <c r="A699" s="70">
        <f>'SlNr für Antrag §24a'!B695</f>
        <v>35314</v>
      </c>
      <c r="B699" s="70" t="str">
        <f>'SlNr für Antrag §24a'!C695</f>
        <v>77</v>
      </c>
      <c r="C699" s="70" t="str">
        <f>IF('SlNr für Antrag §24a'!D695&lt;&gt;"",'SlNr für Antrag §24a'!D695,"")</f>
        <v>g</v>
      </c>
      <c r="D699" s="70" t="str">
        <f>'SlNr für Antrag §24a'!H695</f>
        <v>Kabel</v>
      </c>
      <c r="E699" s="70" t="str">
        <f>'SlNr für Antrag §24a'!I695</f>
        <v>gefährlich kontaminiert</v>
      </c>
      <c r="F699" s="69" t="str">
        <f>IF(Behörde!W699&gt;0,Behörde!W699,Behörde!F699)</f>
        <v>**</v>
      </c>
      <c r="G699" s="69" t="str">
        <f>IF(Behörde!Z699&gt;0,Behörde!Z699,Behörde!G699)</f>
        <v>**</v>
      </c>
      <c r="H699" s="131"/>
      <c r="I699" s="124"/>
      <c r="J699" s="118">
        <f>'SlNr für Antrag §24a'!AM695</f>
        <v>0</v>
      </c>
      <c r="K699" s="121"/>
      <c r="L699" s="158" t="str">
        <f>'SlNr für Antrag §24a'!AV695</f>
        <v>-</v>
      </c>
      <c r="M699" s="145" t="str">
        <f>IF(OR(Behörde!W699&gt;0,Behörde!Z699&gt;0),"Begründung in Bescheid eintragen!","")</f>
        <v/>
      </c>
      <c r="N699" s="151" t="str">
        <f>'SlNr für Antrag §24a'!AP695</f>
        <v/>
      </c>
    </row>
    <row r="700" spans="1:14" ht="22.8" x14ac:dyDescent="0.25">
      <c r="A700" s="70">
        <f>'SlNr für Antrag §24a'!B696</f>
        <v>35315</v>
      </c>
      <c r="B700" s="70" t="str">
        <f>'SlNr für Antrag §24a'!C696</f>
        <v/>
      </c>
      <c r="C700" s="70" t="str">
        <f>IF('SlNr für Antrag §24a'!D696&lt;&gt;"",'SlNr für Antrag §24a'!D696,"")</f>
        <v/>
      </c>
      <c r="D700" s="70" t="str">
        <f>'SlNr für Antrag §24a'!H696</f>
        <v>NE-Metallschrott, NE-Metallemballagen</v>
      </c>
      <c r="E700" s="70" t="str">
        <f>'SlNr für Antrag §24a'!I696</f>
        <v xml:space="preserve"> </v>
      </c>
      <c r="F700" s="69" t="str">
        <f>IF(Behörde!W700&gt;0,Behörde!W700,Behörde!F700)</f>
        <v>--</v>
      </c>
      <c r="G700" s="69" t="str">
        <f>IF(Behörde!Z700&gt;0,Behörde!Z700,Behörde!G700)</f>
        <v>**</v>
      </c>
      <c r="H700" s="131"/>
      <c r="I700" s="124"/>
      <c r="J700" s="118">
        <f>'SlNr für Antrag §24a'!AM696</f>
        <v>0</v>
      </c>
      <c r="K700" s="121"/>
      <c r="L700" s="158" t="str">
        <f>'SlNr für Antrag §24a'!AV696</f>
        <v>-</v>
      </c>
      <c r="M700" s="145" t="str">
        <f>IF(OR(Behörde!W700&gt;0,Behörde!Z700&gt;0),"Begründung in Bescheid eintragen!","")</f>
        <v/>
      </c>
      <c r="N700" s="151" t="str">
        <f>'SlNr für Antrag §24a'!AP696</f>
        <v>X</v>
      </c>
    </row>
    <row r="701" spans="1:14" x14ac:dyDescent="0.25">
      <c r="A701" s="70">
        <f>'SlNr für Antrag §24a'!B697</f>
        <v>35318</v>
      </c>
      <c r="B701" s="70" t="str">
        <f>'SlNr für Antrag §24a'!C697</f>
        <v/>
      </c>
      <c r="C701" s="70" t="str">
        <f>IF('SlNr für Antrag §24a'!D697&lt;&gt;"",'SlNr für Antrag §24a'!D697,"")</f>
        <v>g</v>
      </c>
      <c r="D701" s="70" t="str">
        <f>'SlNr für Antrag §24a'!H697</f>
        <v>berylliumhaltige Stäube</v>
      </c>
      <c r="E701" s="70" t="str">
        <f>'SlNr für Antrag §24a'!I697</f>
        <v xml:space="preserve"> </v>
      </c>
      <c r="F701" s="69" t="str">
        <f>IF(Behörde!W701&gt;0,Behörde!W701,Behörde!F701)</f>
        <v>**</v>
      </c>
      <c r="G701" s="69" t="str">
        <f>IF(Behörde!Z701&gt;0,Behörde!Z701,Behörde!G701)</f>
        <v>**</v>
      </c>
      <c r="H701" s="131"/>
      <c r="I701" s="124"/>
      <c r="J701" s="118">
        <f>'SlNr für Antrag §24a'!AM697</f>
        <v>0</v>
      </c>
      <c r="K701" s="121"/>
      <c r="L701" s="158" t="str">
        <f>'SlNr für Antrag §24a'!AV697</f>
        <v>-</v>
      </c>
      <c r="M701" s="145" t="str">
        <f>IF(OR(Behörde!W701&gt;0,Behörde!Z701&gt;0),"Begründung in Bescheid eintragen!","")</f>
        <v/>
      </c>
      <c r="N701" s="151" t="str">
        <f>'SlNr für Antrag §24a'!AP697</f>
        <v/>
      </c>
    </row>
    <row r="702" spans="1:14" ht="22.8" x14ac:dyDescent="0.25">
      <c r="A702" s="70">
        <f>'SlNr für Antrag §24a'!B698</f>
        <v>35318</v>
      </c>
      <c r="B702" s="70" t="str">
        <f>'SlNr für Antrag §24a'!C698</f>
        <v>91</v>
      </c>
      <c r="C702" s="70" t="str">
        <f>IF('SlNr für Antrag §24a'!D698&lt;&gt;"",'SlNr für Antrag §24a'!D698,"")</f>
        <v>g</v>
      </c>
      <c r="D702" s="70" t="str">
        <f>'SlNr für Antrag §24a'!H698</f>
        <v>berylliumhaltige Stäube</v>
      </c>
      <c r="E702" s="70" t="str">
        <f>'SlNr für Antrag §24a'!I698</f>
        <v>verfestigt, immobilisiert oder stabilisiert</v>
      </c>
      <c r="F702" s="69" t="str">
        <f>IF(Behörde!W702&gt;0,Behörde!W702,Behörde!F702)</f>
        <v>**</v>
      </c>
      <c r="G702" s="69" t="str">
        <f>IF(Behörde!Z702&gt;0,Behörde!Z702,Behörde!G702)</f>
        <v>**</v>
      </c>
      <c r="H702" s="131"/>
      <c r="I702" s="124"/>
      <c r="J702" s="118">
        <f>'SlNr für Antrag §24a'!AM698</f>
        <v>0</v>
      </c>
      <c r="K702" s="121"/>
      <c r="L702" s="158" t="str">
        <f>'SlNr für Antrag §24a'!AV698</f>
        <v>-</v>
      </c>
      <c r="M702" s="145" t="str">
        <f>IF(OR(Behörde!W702&gt;0,Behörde!Z702&gt;0),"Begründung in Bescheid eintragen!","")</f>
        <v/>
      </c>
      <c r="N702" s="151" t="str">
        <f>'SlNr für Antrag §24a'!AP698</f>
        <v/>
      </c>
    </row>
    <row r="703" spans="1:14" x14ac:dyDescent="0.25">
      <c r="A703" s="70">
        <f>'SlNr für Antrag §24a'!B699</f>
        <v>35321</v>
      </c>
      <c r="B703" s="70" t="str">
        <f>'SlNr für Antrag §24a'!C699</f>
        <v/>
      </c>
      <c r="C703" s="70" t="str">
        <f>IF('SlNr für Antrag §24a'!D699&lt;&gt;"",'SlNr für Antrag §24a'!D699,"")</f>
        <v>g</v>
      </c>
      <c r="D703" s="70" t="str">
        <f>'SlNr für Antrag §24a'!H699</f>
        <v>sonstige NE-metallhaltige Stäube</v>
      </c>
      <c r="E703" s="70" t="str">
        <f>'SlNr für Antrag §24a'!I699</f>
        <v xml:space="preserve"> </v>
      </c>
      <c r="F703" s="69" t="str">
        <f>IF(Behörde!W703&gt;0,Behörde!W703,Behörde!F703)</f>
        <v>**</v>
      </c>
      <c r="G703" s="69" t="str">
        <f>IF(Behörde!Z703&gt;0,Behörde!Z703,Behörde!G703)</f>
        <v>**</v>
      </c>
      <c r="H703" s="131"/>
      <c r="I703" s="124"/>
      <c r="J703" s="118">
        <f>'SlNr für Antrag §24a'!AM699</f>
        <v>0</v>
      </c>
      <c r="K703" s="121"/>
      <c r="L703" s="158" t="str">
        <f>'SlNr für Antrag §24a'!AV699</f>
        <v>-</v>
      </c>
      <c r="M703" s="145" t="str">
        <f>IF(OR(Behörde!W703&gt;0,Behörde!Z703&gt;0),"Begründung in Bescheid eintragen!","")</f>
        <v/>
      </c>
      <c r="N703" s="151" t="str">
        <f>'SlNr für Antrag §24a'!AP699</f>
        <v/>
      </c>
    </row>
    <row r="704" spans="1:14" x14ac:dyDescent="0.25">
      <c r="A704" s="70">
        <f>'SlNr für Antrag §24a'!B700</f>
        <v>35321</v>
      </c>
      <c r="B704" s="70" t="str">
        <f>'SlNr für Antrag §24a'!C700</f>
        <v>88</v>
      </c>
      <c r="C704" s="70" t="str">
        <f>IF('SlNr für Antrag §24a'!D700&lt;&gt;"",'SlNr für Antrag §24a'!D700,"")</f>
        <v/>
      </c>
      <c r="D704" s="70" t="str">
        <f>'SlNr für Antrag §24a'!H700</f>
        <v>sonstige NE-metallhaltige Stäube</v>
      </c>
      <c r="E704" s="70" t="str">
        <f>'SlNr für Antrag §24a'!I700</f>
        <v>ausgestuft</v>
      </c>
      <c r="F704" s="69" t="str">
        <f>IF(Behörde!W704&gt;0,Behörde!W704,Behörde!F704)</f>
        <v>**</v>
      </c>
      <c r="G704" s="69" t="str">
        <f>IF(Behörde!Z704&gt;0,Behörde!Z704,Behörde!G704)</f>
        <v>**</v>
      </c>
      <c r="H704" s="131"/>
      <c r="I704" s="124"/>
      <c r="J704" s="118">
        <f>'SlNr für Antrag §24a'!AM700</f>
        <v>0</v>
      </c>
      <c r="K704" s="121"/>
      <c r="L704" s="158" t="str">
        <f>'SlNr für Antrag §24a'!AV700</f>
        <v>-</v>
      </c>
      <c r="M704" s="145" t="str">
        <f>IF(OR(Behörde!W704&gt;0,Behörde!Z704&gt;0),"Begründung in Bescheid eintragen!","")</f>
        <v/>
      </c>
      <c r="N704" s="151" t="str">
        <f>'SlNr für Antrag §24a'!AP700</f>
        <v/>
      </c>
    </row>
    <row r="705" spans="1:14" ht="22.8" x14ac:dyDescent="0.25">
      <c r="A705" s="70">
        <f>'SlNr für Antrag §24a'!B701</f>
        <v>35321</v>
      </c>
      <c r="B705" s="70" t="str">
        <f>'SlNr für Antrag §24a'!C701</f>
        <v>91</v>
      </c>
      <c r="C705" s="70" t="str">
        <f>IF('SlNr für Antrag §24a'!D701&lt;&gt;"",'SlNr für Antrag §24a'!D701,"")</f>
        <v>g</v>
      </c>
      <c r="D705" s="70" t="str">
        <f>'SlNr für Antrag §24a'!H701</f>
        <v>sonstige NE-metallhaltige Stäube</v>
      </c>
      <c r="E705" s="70" t="str">
        <f>'SlNr für Antrag §24a'!I701</f>
        <v>verfestigt, immobilisiert oder stabilisiert</v>
      </c>
      <c r="F705" s="69" t="str">
        <f>IF(Behörde!W705&gt;0,Behörde!W705,Behörde!F705)</f>
        <v>**</v>
      </c>
      <c r="G705" s="69" t="str">
        <f>IF(Behörde!Z705&gt;0,Behörde!Z705,Behörde!G705)</f>
        <v>**</v>
      </c>
      <c r="H705" s="131"/>
      <c r="I705" s="124"/>
      <c r="J705" s="118">
        <f>'SlNr für Antrag §24a'!AM701</f>
        <v>0</v>
      </c>
      <c r="K705" s="121"/>
      <c r="L705" s="158" t="str">
        <f>'SlNr für Antrag §24a'!AV701</f>
        <v>-</v>
      </c>
      <c r="M705" s="145" t="str">
        <f>IF(OR(Behörde!W705&gt;0,Behörde!Z705&gt;0),"Begründung in Bescheid eintragen!","")</f>
        <v/>
      </c>
      <c r="N705" s="151" t="str">
        <f>'SlNr für Antrag §24a'!AP701</f>
        <v/>
      </c>
    </row>
    <row r="706" spans="1:14" x14ac:dyDescent="0.25">
      <c r="A706" s="70">
        <f>'SlNr für Antrag §24a'!B702</f>
        <v>35322</v>
      </c>
      <c r="B706" s="70" t="str">
        <f>'SlNr für Antrag §24a'!C702</f>
        <v/>
      </c>
      <c r="C706" s="70" t="str">
        <f>IF('SlNr für Antrag §24a'!D702&lt;&gt;"",'SlNr für Antrag §24a'!D702,"")</f>
        <v>gn</v>
      </c>
      <c r="D706" s="70" t="str">
        <f>'SlNr für Antrag §24a'!H702</f>
        <v>Bleiakkumulatoren</v>
      </c>
      <c r="E706" s="70" t="str">
        <f>'SlNr für Antrag §24a'!I702</f>
        <v xml:space="preserve"> </v>
      </c>
      <c r="F706" s="69" t="str">
        <f>IF(Behörde!W706&gt;0,Behörde!W706,Behörde!F706)</f>
        <v>**</v>
      </c>
      <c r="G706" s="69" t="str">
        <f>IF(Behörde!Z706&gt;0,Behörde!Z706,Behörde!G706)</f>
        <v>**</v>
      </c>
      <c r="H706" s="131"/>
      <c r="I706" s="124"/>
      <c r="J706" s="118">
        <f>'SlNr für Antrag §24a'!AM702</f>
        <v>0</v>
      </c>
      <c r="K706" s="121"/>
      <c r="L706" s="158" t="str">
        <f>'SlNr für Antrag §24a'!AV702</f>
        <v>-</v>
      </c>
      <c r="M706" s="145" t="str">
        <f>IF(OR(Behörde!W706&gt;0,Behörde!Z706&gt;0),"Begründung in Bescheid eintragen!","")</f>
        <v/>
      </c>
      <c r="N706" s="151" t="str">
        <f>'SlNr für Antrag §24a'!AP702</f>
        <v/>
      </c>
    </row>
    <row r="707" spans="1:14" x14ac:dyDescent="0.25">
      <c r="A707" s="70">
        <f>'SlNr für Antrag §24a'!B703</f>
        <v>35323</v>
      </c>
      <c r="B707" s="70" t="str">
        <f>'SlNr für Antrag §24a'!C703</f>
        <v/>
      </c>
      <c r="C707" s="70" t="str">
        <f>IF('SlNr für Antrag §24a'!D703&lt;&gt;"",'SlNr für Antrag §24a'!D703,"")</f>
        <v>gn</v>
      </c>
      <c r="D707" s="70" t="str">
        <f>'SlNr für Antrag §24a'!H703</f>
        <v>Nickel-Cadmium-Akkumulatoren</v>
      </c>
      <c r="E707" s="70" t="str">
        <f>'SlNr für Antrag §24a'!I703</f>
        <v xml:space="preserve"> </v>
      </c>
      <c r="F707" s="69" t="str">
        <f>IF(Behörde!W707&gt;0,Behörde!W707,Behörde!F707)</f>
        <v>**</v>
      </c>
      <c r="G707" s="69" t="str">
        <f>IF(Behörde!Z707&gt;0,Behörde!Z707,Behörde!G707)</f>
        <v>**</v>
      </c>
      <c r="H707" s="131"/>
      <c r="I707" s="124"/>
      <c r="J707" s="118">
        <f>'SlNr für Antrag §24a'!AM703</f>
        <v>0</v>
      </c>
      <c r="K707" s="121"/>
      <c r="L707" s="158" t="str">
        <f>'SlNr für Antrag §24a'!AV703</f>
        <v>-</v>
      </c>
      <c r="M707" s="145" t="str">
        <f>IF(OR(Behörde!W707&gt;0,Behörde!Z707&gt;0),"Begründung in Bescheid eintragen!","")</f>
        <v/>
      </c>
      <c r="N707" s="151" t="str">
        <f>'SlNr für Antrag §24a'!AP703</f>
        <v/>
      </c>
    </row>
    <row r="708" spans="1:14" x14ac:dyDescent="0.25">
      <c r="A708" s="70">
        <f>'SlNr für Antrag §24a'!B704</f>
        <v>35324</v>
      </c>
      <c r="B708" s="70" t="str">
        <f>'SlNr für Antrag §24a'!C704</f>
        <v/>
      </c>
      <c r="C708" s="70" t="str">
        <f>IF('SlNr für Antrag §24a'!D704&lt;&gt;"",'SlNr für Antrag §24a'!D704,"")</f>
        <v>gn</v>
      </c>
      <c r="D708" s="70" t="str">
        <f>'SlNr für Antrag §24a'!H704</f>
        <v>Knopfzellen</v>
      </c>
      <c r="E708" s="70" t="str">
        <f>'SlNr für Antrag §24a'!I704</f>
        <v xml:space="preserve"> </v>
      </c>
      <c r="F708" s="69" t="str">
        <f>IF(Behörde!W708&gt;0,Behörde!W708,Behörde!F708)</f>
        <v>**</v>
      </c>
      <c r="G708" s="69" t="str">
        <f>IF(Behörde!Z708&gt;0,Behörde!Z708,Behörde!G708)</f>
        <v>**</v>
      </c>
      <c r="H708" s="131"/>
      <c r="I708" s="124"/>
      <c r="J708" s="118">
        <f>'SlNr für Antrag §24a'!AM704</f>
        <v>0</v>
      </c>
      <c r="K708" s="121"/>
      <c r="L708" s="158" t="str">
        <f>'SlNr für Antrag §24a'!AV704</f>
        <v>-</v>
      </c>
      <c r="M708" s="145" t="str">
        <f>IF(OR(Behörde!W708&gt;0,Behörde!Z708&gt;0),"Begründung in Bescheid eintragen!","")</f>
        <v/>
      </c>
      <c r="N708" s="151" t="str">
        <f>'SlNr für Antrag §24a'!AP704</f>
        <v/>
      </c>
    </row>
    <row r="709" spans="1:14" ht="34.200000000000003" x14ac:dyDescent="0.25">
      <c r="A709" s="70">
        <f>'SlNr für Antrag §24a'!B705</f>
        <v>35326</v>
      </c>
      <c r="B709" s="70" t="str">
        <f>'SlNr für Antrag §24a'!C705</f>
        <v/>
      </c>
      <c r="C709" s="70" t="str">
        <f>IF('SlNr für Antrag §24a'!D705&lt;&gt;"",'SlNr für Antrag §24a'!D705,"")</f>
        <v>gn</v>
      </c>
      <c r="D709" s="70" t="str">
        <f>'SlNr für Antrag §24a'!H705</f>
        <v>Quecksilber, quecksilberhaltige Rückstände, Quecksilberdampflampen</v>
      </c>
      <c r="E709" s="70" t="str">
        <f>'SlNr für Antrag §24a'!I705</f>
        <v xml:space="preserve"> </v>
      </c>
      <c r="F709" s="69" t="str">
        <f>IF(Behörde!W709&gt;0,Behörde!W709,Behörde!F709)</f>
        <v>**</v>
      </c>
      <c r="G709" s="69" t="str">
        <f>IF(Behörde!Z709&gt;0,Behörde!Z709,Behörde!G709)</f>
        <v>**</v>
      </c>
      <c r="H709" s="131"/>
      <c r="I709" s="124"/>
      <c r="J709" s="118">
        <f>'SlNr für Antrag §24a'!AM705</f>
        <v>0</v>
      </c>
      <c r="K709" s="121"/>
      <c r="L709" s="158" t="str">
        <f>'SlNr für Antrag §24a'!AV705</f>
        <v>-</v>
      </c>
      <c r="M709" s="145" t="str">
        <f>IF(OR(Behörde!W709&gt;0,Behörde!Z709&gt;0),"Begründung in Bescheid eintragen!","")</f>
        <v/>
      </c>
      <c r="N709" s="151" t="str">
        <f>'SlNr für Antrag §24a'!AP705</f>
        <v/>
      </c>
    </row>
    <row r="710" spans="1:14" ht="34.200000000000003" x14ac:dyDescent="0.25">
      <c r="A710" s="70">
        <f>'SlNr für Antrag §24a'!B706</f>
        <v>35327</v>
      </c>
      <c r="B710" s="70" t="str">
        <f>'SlNr für Antrag §24a'!C706</f>
        <v/>
      </c>
      <c r="C710" s="70" t="str">
        <f>IF('SlNr für Antrag §24a'!D706&lt;&gt;"",'SlNr für Antrag §24a'!D706,"")</f>
        <v>g</v>
      </c>
      <c r="D710" s="70" t="str">
        <f>'SlNr für Antrag §24a'!H706</f>
        <v>NE-Metallemballagen und -behältnisse mit gefährlichen Restinhalten</v>
      </c>
      <c r="E710" s="70" t="str">
        <f>'SlNr für Antrag §24a'!I706</f>
        <v xml:space="preserve"> </v>
      </c>
      <c r="F710" s="69" t="str">
        <f>IF(Behörde!W710&gt;0,Behörde!W710,Behörde!F710)</f>
        <v>**</v>
      </c>
      <c r="G710" s="69" t="str">
        <f>IF(Behörde!Z710&gt;0,Behörde!Z710,Behörde!G710)</f>
        <v>**</v>
      </c>
      <c r="H710" s="131"/>
      <c r="I710" s="124"/>
      <c r="J710" s="118">
        <f>'SlNr für Antrag §24a'!AM706</f>
        <v>0</v>
      </c>
      <c r="K710" s="121"/>
      <c r="L710" s="158" t="str">
        <f>'SlNr für Antrag §24a'!AV706</f>
        <v>-</v>
      </c>
      <c r="M710" s="145" t="str">
        <f>IF(OR(Behörde!W710&gt;0,Behörde!Z710&gt;0),"Begründung in Bescheid eintragen!","")</f>
        <v/>
      </c>
      <c r="N710" s="151" t="str">
        <f>'SlNr für Antrag §24a'!AP706</f>
        <v/>
      </c>
    </row>
    <row r="711" spans="1:14" ht="34.200000000000003" x14ac:dyDescent="0.25">
      <c r="A711" s="70">
        <f>'SlNr für Antrag §24a'!B707</f>
        <v>35330</v>
      </c>
      <c r="B711" s="70" t="str">
        <f>'SlNr für Antrag §24a'!C707</f>
        <v/>
      </c>
      <c r="C711" s="70" t="str">
        <f>IF('SlNr für Antrag §24a'!D707&lt;&gt;"",'SlNr für Antrag §24a'!D707,"")</f>
        <v>gn</v>
      </c>
      <c r="D711" s="70" t="str">
        <f>'SlNr für Antrag §24a'!H707</f>
        <v>Cadmium und cadmiumhaltige Abfälle, mit gefahrenrelevanten Eigenschaften</v>
      </c>
      <c r="E711" s="70" t="str">
        <f>'SlNr für Antrag §24a'!I707</f>
        <v xml:space="preserve"> </v>
      </c>
      <c r="F711" s="69" t="str">
        <f>IF(Behörde!W711&gt;0,Behörde!W711,Behörde!F711)</f>
        <v>**</v>
      </c>
      <c r="G711" s="69" t="str">
        <f>IF(Behörde!Z711&gt;0,Behörde!Z711,Behörde!G711)</f>
        <v>**</v>
      </c>
      <c r="H711" s="131"/>
      <c r="I711" s="124"/>
      <c r="J711" s="118">
        <f>'SlNr für Antrag §24a'!AM707</f>
        <v>0</v>
      </c>
      <c r="K711" s="121"/>
      <c r="L711" s="158" t="str">
        <f>'SlNr für Antrag §24a'!AV707</f>
        <v>-</v>
      </c>
      <c r="M711" s="145" t="str">
        <f>IF(OR(Behörde!W711&gt;0,Behörde!Z711&gt;0),"Begründung in Bescheid eintragen!","")</f>
        <v/>
      </c>
      <c r="N711" s="151" t="str">
        <f>'SlNr für Antrag §24a'!AP707</f>
        <v/>
      </c>
    </row>
    <row r="712" spans="1:14" ht="34.200000000000003" x14ac:dyDescent="0.25">
      <c r="A712" s="70">
        <f>'SlNr für Antrag §24a'!B708</f>
        <v>35330</v>
      </c>
      <c r="B712" s="70" t="str">
        <f>'SlNr für Antrag §24a'!C708</f>
        <v>91</v>
      </c>
      <c r="C712" s="70" t="str">
        <f>IF('SlNr für Antrag §24a'!D708&lt;&gt;"",'SlNr für Antrag §24a'!D708,"")</f>
        <v>g</v>
      </c>
      <c r="D712" s="70" t="str">
        <f>'SlNr für Antrag §24a'!H708</f>
        <v>Cadmium und cadmiumhaltige Abfälle, mit gefahrenrelevanten Eigenschaften</v>
      </c>
      <c r="E712" s="70" t="str">
        <f>'SlNr für Antrag §24a'!I708</f>
        <v>verfestigt, immobilisiert oder stabilisiert</v>
      </c>
      <c r="F712" s="69" t="str">
        <f>IF(Behörde!W712&gt;0,Behörde!W712,Behörde!F712)</f>
        <v>**</v>
      </c>
      <c r="G712" s="69" t="str">
        <f>IF(Behörde!Z712&gt;0,Behörde!Z712,Behörde!G712)</f>
        <v>**</v>
      </c>
      <c r="H712" s="131"/>
      <c r="I712" s="124"/>
      <c r="J712" s="118">
        <f>'SlNr für Antrag §24a'!AM708</f>
        <v>0</v>
      </c>
      <c r="K712" s="121"/>
      <c r="L712" s="158" t="str">
        <f>'SlNr für Antrag §24a'!AV708</f>
        <v>-</v>
      </c>
      <c r="M712" s="145" t="str">
        <f>IF(OR(Behörde!W712&gt;0,Behörde!Z712&gt;0),"Begründung in Bescheid eintragen!","")</f>
        <v/>
      </c>
      <c r="N712" s="151" t="str">
        <f>'SlNr für Antrag §24a'!AP708</f>
        <v/>
      </c>
    </row>
    <row r="713" spans="1:14" x14ac:dyDescent="0.25">
      <c r="A713" s="70">
        <f>'SlNr für Antrag §24a'!B709</f>
        <v>35331</v>
      </c>
      <c r="B713" s="70" t="str">
        <f>'SlNr für Antrag §24a'!C709</f>
        <v/>
      </c>
      <c r="C713" s="70" t="str">
        <f>IF('SlNr für Antrag §24a'!D709&lt;&gt;"",'SlNr für Antrag §24a'!D709,"")</f>
        <v/>
      </c>
      <c r="D713" s="70" t="str">
        <f>'SlNr für Antrag §24a'!H709</f>
        <v>Nickel und nickelhaltige Abfälle</v>
      </c>
      <c r="E713" s="70" t="str">
        <f>'SlNr für Antrag §24a'!I709</f>
        <v xml:space="preserve"> </v>
      </c>
      <c r="F713" s="69" t="str">
        <f>IF(Behörde!W713&gt;0,Behörde!W713,Behörde!F713)</f>
        <v>--</v>
      </c>
      <c r="G713" s="69" t="str">
        <f>IF(Behörde!Z713&gt;0,Behörde!Z713,Behörde!G713)</f>
        <v>**</v>
      </c>
      <c r="H713" s="131"/>
      <c r="I713" s="124"/>
      <c r="J713" s="118">
        <f>'SlNr für Antrag §24a'!AM709</f>
        <v>0</v>
      </c>
      <c r="K713" s="121"/>
      <c r="L713" s="158" t="str">
        <f>'SlNr für Antrag §24a'!AV709</f>
        <v>-</v>
      </c>
      <c r="M713" s="145" t="str">
        <f>IF(OR(Behörde!W713&gt;0,Behörde!Z713&gt;0),"Begründung in Bescheid eintragen!","")</f>
        <v/>
      </c>
      <c r="N713" s="151" t="str">
        <f>'SlNr für Antrag §24a'!AP709</f>
        <v>X</v>
      </c>
    </row>
    <row r="714" spans="1:14" x14ac:dyDescent="0.25">
      <c r="A714" s="70">
        <f>'SlNr für Antrag §24a'!B710</f>
        <v>35331</v>
      </c>
      <c r="B714" s="70" t="str">
        <f>'SlNr für Antrag §24a'!C710</f>
        <v>77</v>
      </c>
      <c r="C714" s="70" t="str">
        <f>IF('SlNr für Antrag §24a'!D710&lt;&gt;"",'SlNr für Antrag §24a'!D710,"")</f>
        <v>g</v>
      </c>
      <c r="D714" s="70" t="str">
        <f>'SlNr für Antrag §24a'!H710</f>
        <v>Nickel und nickelhaltige Abfälle</v>
      </c>
      <c r="E714" s="70" t="str">
        <f>'SlNr für Antrag §24a'!I710</f>
        <v>gefährlich kontaminiert</v>
      </c>
      <c r="F714" s="69" t="str">
        <f>IF(Behörde!W714&gt;0,Behörde!W714,Behörde!F714)</f>
        <v>**</v>
      </c>
      <c r="G714" s="69" t="str">
        <f>IF(Behörde!Z714&gt;0,Behörde!Z714,Behörde!G714)</f>
        <v>**</v>
      </c>
      <c r="H714" s="131"/>
      <c r="I714" s="124"/>
      <c r="J714" s="118">
        <f>'SlNr für Antrag §24a'!AM710</f>
        <v>0</v>
      </c>
      <c r="K714" s="121"/>
      <c r="L714" s="158" t="str">
        <f>'SlNr für Antrag §24a'!AV710</f>
        <v>-</v>
      </c>
      <c r="M714" s="145" t="str">
        <f>IF(OR(Behörde!W714&gt;0,Behörde!Z714&gt;0),"Begründung in Bescheid eintragen!","")</f>
        <v/>
      </c>
      <c r="N714" s="151" t="str">
        <f>'SlNr für Antrag §24a'!AP710</f>
        <v/>
      </c>
    </row>
    <row r="715" spans="1:14" x14ac:dyDescent="0.25">
      <c r="A715" s="70">
        <f>'SlNr für Antrag §24a'!B711</f>
        <v>35335</v>
      </c>
      <c r="B715" s="70" t="str">
        <f>'SlNr für Antrag §24a'!C711</f>
        <v/>
      </c>
      <c r="C715" s="70" t="str">
        <f>IF('SlNr für Antrag §24a'!D711&lt;&gt;"",'SlNr für Antrag §24a'!D711,"")</f>
        <v>gn</v>
      </c>
      <c r="D715" s="70" t="str">
        <f>'SlNr für Antrag §24a'!H711</f>
        <v>Zink-Kohle-Batterien</v>
      </c>
      <c r="E715" s="70" t="str">
        <f>'SlNr für Antrag §24a'!I711</f>
        <v xml:space="preserve"> </v>
      </c>
      <c r="F715" s="69" t="str">
        <f>IF(Behörde!W715&gt;0,Behörde!W715,Behörde!F715)</f>
        <v>**</v>
      </c>
      <c r="G715" s="69" t="str">
        <f>IF(Behörde!Z715&gt;0,Behörde!Z715,Behörde!G715)</f>
        <v>**</v>
      </c>
      <c r="H715" s="131"/>
      <c r="I715" s="124"/>
      <c r="J715" s="118">
        <f>'SlNr für Antrag §24a'!AM711</f>
        <v>0</v>
      </c>
      <c r="K715" s="121"/>
      <c r="L715" s="158" t="str">
        <f>'SlNr für Antrag §24a'!AV711</f>
        <v>-</v>
      </c>
      <c r="M715" s="145" t="str">
        <f>IF(OR(Behörde!W715&gt;0,Behörde!Z715&gt;0),"Begründung in Bescheid eintragen!","")</f>
        <v/>
      </c>
      <c r="N715" s="151" t="str">
        <f>'SlNr für Antrag §24a'!AP711</f>
        <v/>
      </c>
    </row>
    <row r="716" spans="1:14" x14ac:dyDescent="0.25">
      <c r="A716" s="70">
        <f>'SlNr für Antrag §24a'!B712</f>
        <v>35336</v>
      </c>
      <c r="B716" s="70" t="str">
        <f>'SlNr für Antrag §24a'!C712</f>
        <v/>
      </c>
      <c r="C716" s="70" t="str">
        <f>IF('SlNr für Antrag §24a'!D712&lt;&gt;"",'SlNr für Antrag §24a'!D712,"")</f>
        <v>gn</v>
      </c>
      <c r="D716" s="70" t="str">
        <f>'SlNr für Antrag §24a'!H712</f>
        <v>Alkali-Mangan-Batterien</v>
      </c>
      <c r="E716" s="70" t="str">
        <f>'SlNr für Antrag §24a'!I712</f>
        <v xml:space="preserve"> </v>
      </c>
      <c r="F716" s="69" t="str">
        <f>IF(Behörde!W716&gt;0,Behörde!W716,Behörde!F716)</f>
        <v>**</v>
      </c>
      <c r="G716" s="69" t="str">
        <f>IF(Behörde!Z716&gt;0,Behörde!Z716,Behörde!G716)</f>
        <v>**</v>
      </c>
      <c r="H716" s="131"/>
      <c r="I716" s="124"/>
      <c r="J716" s="118">
        <f>'SlNr für Antrag §24a'!AM712</f>
        <v>0</v>
      </c>
      <c r="K716" s="121"/>
      <c r="L716" s="158" t="str">
        <f>'SlNr für Antrag §24a'!AV712</f>
        <v>-</v>
      </c>
      <c r="M716" s="145" t="str">
        <f>IF(OR(Behörde!W716&gt;0,Behörde!Z716&gt;0),"Begründung in Bescheid eintragen!","")</f>
        <v/>
      </c>
      <c r="N716" s="151" t="str">
        <f>'SlNr für Antrag §24a'!AP712</f>
        <v/>
      </c>
    </row>
    <row r="717" spans="1:14" x14ac:dyDescent="0.25">
      <c r="A717" s="70">
        <f>'SlNr für Antrag §24a'!B713</f>
        <v>35337</v>
      </c>
      <c r="B717" s="70" t="str">
        <f>'SlNr für Antrag §24a'!C713</f>
        <v/>
      </c>
      <c r="C717" s="70" t="str">
        <f>IF('SlNr für Antrag §24a'!D713&lt;&gt;"",'SlNr für Antrag §24a'!D713,"")</f>
        <v>gn</v>
      </c>
      <c r="D717" s="70" t="str">
        <f>'SlNr für Antrag §24a'!H713</f>
        <v>Lithiumbatterien</v>
      </c>
      <c r="E717" s="70" t="str">
        <f>'SlNr für Antrag §24a'!I713</f>
        <v xml:space="preserve"> </v>
      </c>
      <c r="F717" s="69" t="str">
        <f>IF(Behörde!W717&gt;0,Behörde!W717,Behörde!F717)</f>
        <v>**</v>
      </c>
      <c r="G717" s="69" t="str">
        <f>IF(Behörde!Z717&gt;0,Behörde!Z717,Behörde!G717)</f>
        <v>**</v>
      </c>
      <c r="H717" s="131"/>
      <c r="I717" s="124"/>
      <c r="J717" s="118">
        <f>'SlNr für Antrag §24a'!AM713</f>
        <v>0</v>
      </c>
      <c r="K717" s="121"/>
      <c r="L717" s="158" t="str">
        <f>'SlNr für Antrag §24a'!AV713</f>
        <v>-</v>
      </c>
      <c r="M717" s="145" t="str">
        <f>IF(OR(Behörde!W717&gt;0,Behörde!Z717&gt;0),"Begründung in Bescheid eintragen!","")</f>
        <v/>
      </c>
      <c r="N717" s="151" t="str">
        <f>'SlNr für Antrag §24a'!AP713</f>
        <v/>
      </c>
    </row>
    <row r="718" spans="1:14" x14ac:dyDescent="0.25">
      <c r="A718" s="70">
        <f>'SlNr für Antrag §24a'!B714</f>
        <v>35338</v>
      </c>
      <c r="B718" s="70" t="str">
        <f>'SlNr für Antrag §24a'!C714</f>
        <v/>
      </c>
      <c r="C718" s="70" t="str">
        <f>IF('SlNr für Antrag §24a'!D714&lt;&gt;"",'SlNr für Antrag §24a'!D714,"")</f>
        <v>gn</v>
      </c>
      <c r="D718" s="70" t="str">
        <f>'SlNr für Antrag §24a'!H714</f>
        <v>Batterien, unsortiert</v>
      </c>
      <c r="E718" s="70" t="str">
        <f>'SlNr für Antrag §24a'!I714</f>
        <v xml:space="preserve"> </v>
      </c>
      <c r="F718" s="69" t="str">
        <f>IF(Behörde!W718&gt;0,Behörde!W718,Behörde!F718)</f>
        <v>**</v>
      </c>
      <c r="G718" s="69" t="str">
        <f>IF(Behörde!Z718&gt;0,Behörde!Z718,Behörde!G718)</f>
        <v>**</v>
      </c>
      <c r="H718" s="131"/>
      <c r="I718" s="124"/>
      <c r="J718" s="118">
        <f>'SlNr für Antrag §24a'!AM714</f>
        <v>0</v>
      </c>
      <c r="K718" s="121"/>
      <c r="L718" s="158" t="str">
        <f>'SlNr für Antrag §24a'!AV714</f>
        <v>-</v>
      </c>
      <c r="M718" s="145" t="str">
        <f>IF(OR(Behörde!W718&gt;0,Behörde!Z718&gt;0),"Begründung in Bescheid eintragen!","")</f>
        <v/>
      </c>
      <c r="N718" s="151" t="str">
        <f>'SlNr für Antrag §24a'!AP714</f>
        <v/>
      </c>
    </row>
    <row r="719" spans="1:14" ht="34.200000000000003" x14ac:dyDescent="0.25">
      <c r="A719" s="70">
        <f>'SlNr für Antrag §24a'!B715</f>
        <v>35339</v>
      </c>
      <c r="B719" s="70" t="str">
        <f>'SlNr für Antrag §24a'!C715</f>
        <v/>
      </c>
      <c r="C719" s="70" t="str">
        <f>IF('SlNr für Antrag §24a'!D715&lt;&gt;"",'SlNr für Antrag §24a'!D715,"")</f>
        <v>gn</v>
      </c>
      <c r="D719" s="70" t="str">
        <f>'SlNr für Antrag §24a'!H715</f>
        <v>Gasentladungslampen (zB Leuchtstofflampen, Leuchtstoffröhren)</v>
      </c>
      <c r="E719" s="70" t="str">
        <f>'SlNr für Antrag §24a'!I715</f>
        <v xml:space="preserve"> </v>
      </c>
      <c r="F719" s="69" t="str">
        <f>IF(Behörde!W719&gt;0,Behörde!W719,Behörde!F719)</f>
        <v>**</v>
      </c>
      <c r="G719" s="69" t="str">
        <f>IF(Behörde!Z719&gt;0,Behörde!Z719,Behörde!G719)</f>
        <v>**</v>
      </c>
      <c r="H719" s="131"/>
      <c r="I719" s="124"/>
      <c r="J719" s="118">
        <f>'SlNr für Antrag §24a'!AM715</f>
        <v>0</v>
      </c>
      <c r="K719" s="121"/>
      <c r="L719" s="158" t="str">
        <f>'SlNr für Antrag §24a'!AV715</f>
        <v>-</v>
      </c>
      <c r="M719" s="145" t="str">
        <f>IF(OR(Behörde!W719&gt;0,Behörde!Z719&gt;0),"Begründung in Bescheid eintragen!","")</f>
        <v/>
      </c>
      <c r="N719" s="151" t="str">
        <f>'SlNr für Antrag §24a'!AP715</f>
        <v/>
      </c>
    </row>
    <row r="720" spans="1:14" ht="22.8" x14ac:dyDescent="0.25">
      <c r="A720" s="70">
        <f>'SlNr für Antrag §24a'!B716</f>
        <v>35340</v>
      </c>
      <c r="B720" s="70" t="str">
        <f>'SlNr für Antrag §24a'!C716</f>
        <v/>
      </c>
      <c r="C720" s="70" t="str">
        <f>IF('SlNr für Antrag §24a'!D716&lt;&gt;"",'SlNr für Antrag §24a'!D716,"")</f>
        <v/>
      </c>
      <c r="D720" s="70" t="str">
        <f>'SlNr für Antrag §24a'!H716</f>
        <v>Cadmium und cadmiumhaltige Abfälle</v>
      </c>
      <c r="E720" s="70" t="str">
        <f>'SlNr für Antrag §24a'!I716</f>
        <v xml:space="preserve"> </v>
      </c>
      <c r="F720" s="69" t="str">
        <f>IF(Behörde!W720&gt;0,Behörde!W720,Behörde!F720)</f>
        <v>--</v>
      </c>
      <c r="G720" s="69" t="str">
        <f>IF(Behörde!Z720&gt;0,Behörde!Z720,Behörde!G720)</f>
        <v>**</v>
      </c>
      <c r="H720" s="131"/>
      <c r="I720" s="124"/>
      <c r="J720" s="118">
        <f>'SlNr für Antrag §24a'!AM716</f>
        <v>0</v>
      </c>
      <c r="K720" s="121"/>
      <c r="L720" s="158" t="str">
        <f>'SlNr für Antrag §24a'!AV716</f>
        <v>-</v>
      </c>
      <c r="M720" s="145" t="str">
        <f>IF(OR(Behörde!W720&gt;0,Behörde!Z720&gt;0),"Begründung in Bescheid eintragen!","")</f>
        <v/>
      </c>
      <c r="N720" s="151" t="str">
        <f>'SlNr für Antrag §24a'!AP716</f>
        <v>X</v>
      </c>
    </row>
    <row r="721" spans="1:14" ht="22.8" x14ac:dyDescent="0.25">
      <c r="A721" s="70">
        <f>'SlNr für Antrag §24a'!B717</f>
        <v>35340</v>
      </c>
      <c r="B721" s="70" t="str">
        <f>'SlNr für Antrag §24a'!C717</f>
        <v>91</v>
      </c>
      <c r="C721" s="70" t="str">
        <f>IF('SlNr für Antrag §24a'!D717&lt;&gt;"",'SlNr für Antrag §24a'!D717,"")</f>
        <v/>
      </c>
      <c r="D721" s="70" t="str">
        <f>'SlNr für Antrag §24a'!H717</f>
        <v>Cadmium und cadmiumhaltige Abfälle</v>
      </c>
      <c r="E721" s="70" t="str">
        <f>'SlNr für Antrag §24a'!I717</f>
        <v>verfestigt, immobilisiert oder stabilisiert</v>
      </c>
      <c r="F721" s="69" t="str">
        <f>IF(Behörde!W721&gt;0,Behörde!W721,Behörde!F721)</f>
        <v>**</v>
      </c>
      <c r="G721" s="69" t="str">
        <f>IF(Behörde!Z721&gt;0,Behörde!Z721,Behörde!G721)</f>
        <v>**</v>
      </c>
      <c r="H721" s="131"/>
      <c r="I721" s="124"/>
      <c r="J721" s="118">
        <f>'SlNr für Antrag §24a'!AM717</f>
        <v>0</v>
      </c>
      <c r="K721" s="121"/>
      <c r="L721" s="158" t="str">
        <f>'SlNr für Antrag §24a'!AV717</f>
        <v>-</v>
      </c>
      <c r="M721" s="145" t="str">
        <f>IF(OR(Behörde!W721&gt;0,Behörde!Z721&gt;0),"Begründung in Bescheid eintragen!","")</f>
        <v/>
      </c>
      <c r="N721" s="151" t="str">
        <f>'SlNr für Antrag §24a'!AP717</f>
        <v/>
      </c>
    </row>
    <row r="722" spans="1:14" x14ac:dyDescent="0.25">
      <c r="A722" s="70">
        <f>'SlNr für Antrag §24a'!B718</f>
        <v>35341</v>
      </c>
      <c r="B722" s="70" t="str">
        <f>'SlNr für Antrag §24a'!C718</f>
        <v>12</v>
      </c>
      <c r="C722" s="70" t="str">
        <f>IF('SlNr für Antrag §24a'!D718&lt;&gt;"",'SlNr für Antrag §24a'!D718,"")</f>
        <v>g</v>
      </c>
      <c r="D722" s="70" t="str">
        <f>'SlNr für Antrag §24a'!H718</f>
        <v>PCB-haltige Kabel</v>
      </c>
      <c r="E722" s="70" t="str">
        <f>'SlNr für Antrag §24a'!I718</f>
        <v>bis 50 ppm PCB</v>
      </c>
      <c r="F722" s="69" t="str">
        <f>IF(Behörde!W722&gt;0,Behörde!W722,Behörde!F722)</f>
        <v>**</v>
      </c>
      <c r="G722" s="69" t="str">
        <f>IF(Behörde!Z722&gt;0,Behörde!Z722,Behörde!G722)</f>
        <v>**</v>
      </c>
      <c r="H722" s="131"/>
      <c r="I722" s="124"/>
      <c r="J722" s="118">
        <f>'SlNr für Antrag §24a'!AM718</f>
        <v>0</v>
      </c>
      <c r="K722" s="121"/>
      <c r="L722" s="158" t="str">
        <f>'SlNr für Antrag §24a'!AV718</f>
        <v>-</v>
      </c>
      <c r="M722" s="145" t="str">
        <f>IF(OR(Behörde!W722&gt;0,Behörde!Z722&gt;0),"Begründung in Bescheid eintragen!","")</f>
        <v/>
      </c>
      <c r="N722" s="151" t="str">
        <f>'SlNr für Antrag §24a'!AP718</f>
        <v/>
      </c>
    </row>
    <row r="723" spans="1:14" x14ac:dyDescent="0.25">
      <c r="A723" s="70">
        <f>'SlNr für Antrag §24a'!B719</f>
        <v>35341</v>
      </c>
      <c r="B723" s="70" t="str">
        <f>'SlNr für Antrag §24a'!C719</f>
        <v>13</v>
      </c>
      <c r="C723" s="70" t="str">
        <f>IF('SlNr für Antrag §24a'!D719&lt;&gt;"",'SlNr für Antrag §24a'!D719,"")</f>
        <v>g</v>
      </c>
      <c r="D723" s="70" t="str">
        <f>'SlNr für Antrag §24a'!H719</f>
        <v>PCB-haltige Kabel</v>
      </c>
      <c r="E723" s="70" t="str">
        <f>'SlNr für Antrag §24a'!I719</f>
        <v>größer als 50 bis 100 ppm PCB</v>
      </c>
      <c r="F723" s="69" t="str">
        <f>IF(Behörde!W723&gt;0,Behörde!W723,Behörde!F723)</f>
        <v>**</v>
      </c>
      <c r="G723" s="69" t="str">
        <f>IF(Behörde!Z723&gt;0,Behörde!Z723,Behörde!G723)</f>
        <v>**</v>
      </c>
      <c r="H723" s="131"/>
      <c r="I723" s="124"/>
      <c r="J723" s="118">
        <f>'SlNr für Antrag §24a'!AM719</f>
        <v>0</v>
      </c>
      <c r="K723" s="121"/>
      <c r="L723" s="158" t="str">
        <f>'SlNr für Antrag §24a'!AV719</f>
        <v>-</v>
      </c>
      <c r="M723" s="145" t="str">
        <f>IF(OR(Behörde!W723&gt;0,Behörde!Z723&gt;0),"Begründung in Bescheid eintragen!","")</f>
        <v/>
      </c>
      <c r="N723" s="151" t="str">
        <f>'SlNr für Antrag §24a'!AP719</f>
        <v/>
      </c>
    </row>
    <row r="724" spans="1:14" ht="22.8" x14ac:dyDescent="0.25">
      <c r="A724" s="70">
        <f>'SlNr für Antrag §24a'!B720</f>
        <v>35341</v>
      </c>
      <c r="B724" s="70" t="str">
        <f>'SlNr für Antrag §24a'!C720</f>
        <v>14</v>
      </c>
      <c r="C724" s="70" t="str">
        <f>IF('SlNr für Antrag §24a'!D720&lt;&gt;"",'SlNr für Antrag §24a'!D720,"")</f>
        <v>g</v>
      </c>
      <c r="D724" s="70" t="str">
        <f>'SlNr für Antrag §24a'!H720</f>
        <v>PCB-haltige Kabel</v>
      </c>
      <c r="E724" s="70" t="str">
        <f>'SlNr für Antrag §24a'!I720</f>
        <v>größer als 100 bis 500 ppm PCB</v>
      </c>
      <c r="F724" s="69" t="str">
        <f>IF(Behörde!W724&gt;0,Behörde!W724,Behörde!F724)</f>
        <v>**</v>
      </c>
      <c r="G724" s="69" t="str">
        <f>IF(Behörde!Z724&gt;0,Behörde!Z724,Behörde!G724)</f>
        <v>**</v>
      </c>
      <c r="H724" s="131"/>
      <c r="I724" s="124"/>
      <c r="J724" s="118">
        <f>'SlNr für Antrag §24a'!AM720</f>
        <v>0</v>
      </c>
      <c r="K724" s="121"/>
      <c r="L724" s="158" t="str">
        <f>'SlNr für Antrag §24a'!AV720</f>
        <v>-</v>
      </c>
      <c r="M724" s="145" t="str">
        <f>IF(OR(Behörde!W724&gt;0,Behörde!Z724&gt;0),"Begründung in Bescheid eintragen!","")</f>
        <v/>
      </c>
      <c r="N724" s="151" t="str">
        <f>'SlNr für Antrag §24a'!AP720</f>
        <v/>
      </c>
    </row>
    <row r="725" spans="1:14" ht="22.8" x14ac:dyDescent="0.25">
      <c r="A725" s="70">
        <f>'SlNr für Antrag §24a'!B721</f>
        <v>35341</v>
      </c>
      <c r="B725" s="70" t="str">
        <f>'SlNr für Antrag §24a'!C721</f>
        <v>15</v>
      </c>
      <c r="C725" s="70" t="str">
        <f>IF('SlNr für Antrag §24a'!D721&lt;&gt;"",'SlNr für Antrag §24a'!D721,"")</f>
        <v>g</v>
      </c>
      <c r="D725" s="70" t="str">
        <f>'SlNr für Antrag §24a'!H721</f>
        <v>PCB-haltige Kabel</v>
      </c>
      <c r="E725" s="70" t="str">
        <f>'SlNr für Antrag §24a'!I721</f>
        <v>größer als 500 bis 5000 ppm PCB</v>
      </c>
      <c r="F725" s="69" t="str">
        <f>IF(Behörde!W725&gt;0,Behörde!W725,Behörde!F725)</f>
        <v>**</v>
      </c>
      <c r="G725" s="69" t="str">
        <f>IF(Behörde!Z725&gt;0,Behörde!Z725,Behörde!G725)</f>
        <v>**</v>
      </c>
      <c r="H725" s="131"/>
      <c r="I725" s="124"/>
      <c r="J725" s="118">
        <f>'SlNr für Antrag §24a'!AM721</f>
        <v>0</v>
      </c>
      <c r="K725" s="121"/>
      <c r="L725" s="158" t="str">
        <f>'SlNr für Antrag §24a'!AV721</f>
        <v>-</v>
      </c>
      <c r="M725" s="145" t="str">
        <f>IF(OR(Behörde!W725&gt;0,Behörde!Z725&gt;0),"Begründung in Bescheid eintragen!","")</f>
        <v/>
      </c>
      <c r="N725" s="151" t="str">
        <f>'SlNr für Antrag §24a'!AP721</f>
        <v/>
      </c>
    </row>
    <row r="726" spans="1:14" x14ac:dyDescent="0.25">
      <c r="A726" s="70">
        <f>'SlNr für Antrag §24a'!B722</f>
        <v>35341</v>
      </c>
      <c r="B726" s="70" t="str">
        <f>'SlNr für Antrag §24a'!C722</f>
        <v>16</v>
      </c>
      <c r="C726" s="70" t="str">
        <f>IF('SlNr für Antrag §24a'!D722&lt;&gt;"",'SlNr für Antrag §24a'!D722,"")</f>
        <v>g</v>
      </c>
      <c r="D726" s="70" t="str">
        <f>'SlNr für Antrag §24a'!H722</f>
        <v>PCB-haltige Kabel</v>
      </c>
      <c r="E726" s="70" t="str">
        <f>'SlNr für Antrag §24a'!I722</f>
        <v>größer als 5000 ppm PCB</v>
      </c>
      <c r="F726" s="69" t="str">
        <f>IF(Behörde!W726&gt;0,Behörde!W726,Behörde!F726)</f>
        <v>**</v>
      </c>
      <c r="G726" s="69" t="str">
        <f>IF(Behörde!Z726&gt;0,Behörde!Z726,Behörde!G726)</f>
        <v>**</v>
      </c>
      <c r="H726" s="131"/>
      <c r="I726" s="124"/>
      <c r="J726" s="118">
        <f>'SlNr für Antrag §24a'!AM722</f>
        <v>0</v>
      </c>
      <c r="K726" s="121"/>
      <c r="L726" s="158" t="str">
        <f>'SlNr für Antrag §24a'!AV722</f>
        <v>-</v>
      </c>
      <c r="M726" s="145" t="str">
        <f>IF(OR(Behörde!W726&gt;0,Behörde!Z726&gt;0),"Begründung in Bescheid eintragen!","")</f>
        <v/>
      </c>
      <c r="N726" s="151" t="str">
        <f>'SlNr für Antrag §24a'!AP722</f>
        <v/>
      </c>
    </row>
    <row r="727" spans="1:14" ht="22.8" x14ac:dyDescent="0.25">
      <c r="A727" s="70">
        <f>'SlNr für Antrag §24a'!B723</f>
        <v>35342</v>
      </c>
      <c r="B727" s="70" t="str">
        <f>'SlNr für Antrag §24a'!C723</f>
        <v/>
      </c>
      <c r="C727" s="70" t="str">
        <f>IF('SlNr für Antrag §24a'!D723&lt;&gt;"",'SlNr für Antrag §24a'!D723,"")</f>
        <v>g</v>
      </c>
      <c r="D727" s="70" t="str">
        <f>'SlNr für Antrag §24a'!H723</f>
        <v>Kabel mit gefährlichen Isolierstoffen (Teer, Öl u. dgl.)</v>
      </c>
      <c r="E727" s="70" t="str">
        <f>'SlNr für Antrag §24a'!I723</f>
        <v xml:space="preserve"> </v>
      </c>
      <c r="F727" s="69" t="str">
        <f>IF(Behörde!W727&gt;0,Behörde!W727,Behörde!F727)</f>
        <v>**</v>
      </c>
      <c r="G727" s="69" t="str">
        <f>IF(Behörde!Z727&gt;0,Behörde!Z727,Behörde!G727)</f>
        <v>**</v>
      </c>
      <c r="H727" s="131"/>
      <c r="I727" s="124"/>
      <c r="J727" s="118">
        <f>'SlNr für Antrag §24a'!AM723</f>
        <v>0</v>
      </c>
      <c r="K727" s="121"/>
      <c r="L727" s="158" t="str">
        <f>'SlNr für Antrag §24a'!AV723</f>
        <v>-</v>
      </c>
      <c r="M727" s="145" t="str">
        <f>IF(OR(Behörde!W727&gt;0,Behörde!Z727&gt;0),"Begründung in Bescheid eintragen!","")</f>
        <v/>
      </c>
      <c r="N727" s="151" t="str">
        <f>'SlNr für Antrag §24a'!AP723</f>
        <v/>
      </c>
    </row>
    <row r="728" spans="1:14" x14ac:dyDescent="0.25">
      <c r="A728" s="70">
        <f>'SlNr für Antrag §24a'!B724</f>
        <v>35501</v>
      </c>
      <c r="B728" s="70" t="str">
        <f>'SlNr für Antrag §24a'!C724</f>
        <v/>
      </c>
      <c r="C728" s="70" t="str">
        <f>IF('SlNr für Antrag §24a'!D724&lt;&gt;"",'SlNr für Antrag §24a'!D724,"")</f>
        <v>g</v>
      </c>
      <c r="D728" s="70" t="str">
        <f>'SlNr für Antrag §24a'!H724</f>
        <v>Zinkschlamm</v>
      </c>
      <c r="E728" s="70" t="str">
        <f>'SlNr für Antrag §24a'!I724</f>
        <v xml:space="preserve"> </v>
      </c>
      <c r="F728" s="69" t="str">
        <f>IF(Behörde!W728&gt;0,Behörde!W728,Behörde!F728)</f>
        <v>**</v>
      </c>
      <c r="G728" s="69" t="str">
        <f>IF(Behörde!Z728&gt;0,Behörde!Z728,Behörde!G728)</f>
        <v>**</v>
      </c>
      <c r="H728" s="131"/>
      <c r="I728" s="124"/>
      <c r="J728" s="118">
        <f>'SlNr für Antrag §24a'!AM724</f>
        <v>0</v>
      </c>
      <c r="K728" s="121"/>
      <c r="L728" s="158" t="str">
        <f>'SlNr für Antrag §24a'!AV724</f>
        <v>-</v>
      </c>
      <c r="M728" s="145" t="str">
        <f>IF(OR(Behörde!W728&gt;0,Behörde!Z728&gt;0),"Begründung in Bescheid eintragen!","")</f>
        <v/>
      </c>
      <c r="N728" s="151" t="str">
        <f>'SlNr für Antrag §24a'!AP724</f>
        <v/>
      </c>
    </row>
    <row r="729" spans="1:14" x14ac:dyDescent="0.25">
      <c r="A729" s="70">
        <f>'SlNr für Antrag §24a'!B725</f>
        <v>35501</v>
      </c>
      <c r="B729" s="70" t="str">
        <f>'SlNr für Antrag §24a'!C725</f>
        <v>88</v>
      </c>
      <c r="C729" s="70" t="str">
        <f>IF('SlNr für Antrag §24a'!D725&lt;&gt;"",'SlNr für Antrag §24a'!D725,"")</f>
        <v/>
      </c>
      <c r="D729" s="70" t="str">
        <f>'SlNr für Antrag §24a'!H725</f>
        <v>Zinkschlamm</v>
      </c>
      <c r="E729" s="70" t="str">
        <f>'SlNr für Antrag §24a'!I725</f>
        <v>ausgestuft</v>
      </c>
      <c r="F729" s="69" t="str">
        <f>IF(Behörde!W729&gt;0,Behörde!W729,Behörde!F729)</f>
        <v>**</v>
      </c>
      <c r="G729" s="69" t="str">
        <f>IF(Behörde!Z729&gt;0,Behörde!Z729,Behörde!G729)</f>
        <v>**</v>
      </c>
      <c r="H729" s="131"/>
      <c r="I729" s="124"/>
      <c r="J729" s="118">
        <f>'SlNr für Antrag §24a'!AM725</f>
        <v>0</v>
      </c>
      <c r="K729" s="121"/>
      <c r="L729" s="158" t="str">
        <f>'SlNr für Antrag §24a'!AV725</f>
        <v>-</v>
      </c>
      <c r="M729" s="145" t="str">
        <f>IF(OR(Behörde!W729&gt;0,Behörde!Z729&gt;0),"Begründung in Bescheid eintragen!","")</f>
        <v/>
      </c>
      <c r="N729" s="151" t="str">
        <f>'SlNr für Antrag §24a'!AP725</f>
        <v/>
      </c>
    </row>
    <row r="730" spans="1:14" ht="22.8" x14ac:dyDescent="0.25">
      <c r="A730" s="70">
        <f>'SlNr für Antrag §24a'!B726</f>
        <v>35501</v>
      </c>
      <c r="B730" s="70" t="str">
        <f>'SlNr für Antrag §24a'!C726</f>
        <v>91</v>
      </c>
      <c r="C730" s="70" t="str">
        <f>IF('SlNr für Antrag §24a'!D726&lt;&gt;"",'SlNr für Antrag §24a'!D726,"")</f>
        <v>g</v>
      </c>
      <c r="D730" s="70" t="str">
        <f>'SlNr für Antrag §24a'!H726</f>
        <v>Zinkschlamm</v>
      </c>
      <c r="E730" s="70" t="str">
        <f>'SlNr für Antrag §24a'!I726</f>
        <v>verfestigt, immobilisiert oder stabilisiert</v>
      </c>
      <c r="F730" s="69" t="str">
        <f>IF(Behörde!W730&gt;0,Behörde!W730,Behörde!F730)</f>
        <v>**</v>
      </c>
      <c r="G730" s="69" t="str">
        <f>IF(Behörde!Z730&gt;0,Behörde!Z730,Behörde!G730)</f>
        <v>**</v>
      </c>
      <c r="H730" s="131"/>
      <c r="I730" s="124"/>
      <c r="J730" s="118">
        <f>'SlNr für Antrag §24a'!AM726</f>
        <v>0</v>
      </c>
      <c r="K730" s="121"/>
      <c r="L730" s="158" t="str">
        <f>'SlNr für Antrag §24a'!AV726</f>
        <v>-</v>
      </c>
      <c r="M730" s="145" t="str">
        <f>IF(OR(Behörde!W730&gt;0,Behörde!Z730&gt;0),"Begründung in Bescheid eintragen!","")</f>
        <v/>
      </c>
      <c r="N730" s="151" t="str">
        <f>'SlNr für Antrag §24a'!AP726</f>
        <v/>
      </c>
    </row>
    <row r="731" spans="1:14" x14ac:dyDescent="0.25">
      <c r="A731" s="70">
        <f>'SlNr für Antrag §24a'!B727</f>
        <v>35502</v>
      </c>
      <c r="B731" s="70" t="str">
        <f>'SlNr für Antrag §24a'!C727</f>
        <v/>
      </c>
      <c r="C731" s="70" t="str">
        <f>IF('SlNr für Antrag §24a'!D727&lt;&gt;"",'SlNr für Antrag §24a'!D727,"")</f>
        <v>g</v>
      </c>
      <c r="D731" s="70" t="str">
        <f>'SlNr für Antrag §24a'!H727</f>
        <v>Metallschleifschlamm</v>
      </c>
      <c r="E731" s="70" t="str">
        <f>'SlNr für Antrag §24a'!I727</f>
        <v xml:space="preserve"> </v>
      </c>
      <c r="F731" s="69" t="str">
        <f>IF(Behörde!W731&gt;0,Behörde!W731,Behörde!F731)</f>
        <v>**</v>
      </c>
      <c r="G731" s="69" t="str">
        <f>IF(Behörde!Z731&gt;0,Behörde!Z731,Behörde!G731)</f>
        <v>**</v>
      </c>
      <c r="H731" s="131"/>
      <c r="I731" s="124"/>
      <c r="J731" s="118">
        <f>'SlNr für Antrag §24a'!AM727</f>
        <v>0</v>
      </c>
      <c r="K731" s="121"/>
      <c r="L731" s="158" t="str">
        <f>'SlNr für Antrag §24a'!AV727</f>
        <v>-</v>
      </c>
      <c r="M731" s="145" t="str">
        <f>IF(OR(Behörde!W731&gt;0,Behörde!Z731&gt;0),"Begründung in Bescheid eintragen!","")</f>
        <v/>
      </c>
      <c r="N731" s="151" t="str">
        <f>'SlNr für Antrag §24a'!AP727</f>
        <v/>
      </c>
    </row>
    <row r="732" spans="1:14" ht="22.8" x14ac:dyDescent="0.25">
      <c r="A732" s="70">
        <f>'SlNr für Antrag §24a'!B728</f>
        <v>35502</v>
      </c>
      <c r="B732" s="70" t="str">
        <f>'SlNr für Antrag §24a'!C728</f>
        <v>91</v>
      </c>
      <c r="C732" s="70" t="str">
        <f>IF('SlNr für Antrag §24a'!D728&lt;&gt;"",'SlNr für Antrag §24a'!D728,"")</f>
        <v>g</v>
      </c>
      <c r="D732" s="70" t="str">
        <f>'SlNr für Antrag §24a'!H728</f>
        <v>Metallschleifschlamm</v>
      </c>
      <c r="E732" s="70" t="str">
        <f>'SlNr für Antrag §24a'!I728</f>
        <v>verfestigt, immobilisiert oder stabilisiert</v>
      </c>
      <c r="F732" s="69" t="str">
        <f>IF(Behörde!W732&gt;0,Behörde!W732,Behörde!F732)</f>
        <v>**</v>
      </c>
      <c r="G732" s="69" t="str">
        <f>IF(Behörde!Z732&gt;0,Behörde!Z732,Behörde!G732)</f>
        <v>**</v>
      </c>
      <c r="H732" s="131"/>
      <c r="I732" s="124"/>
      <c r="J732" s="118">
        <f>'SlNr für Antrag §24a'!AM728</f>
        <v>0</v>
      </c>
      <c r="K732" s="121"/>
      <c r="L732" s="158" t="str">
        <f>'SlNr für Antrag §24a'!AV728</f>
        <v>-</v>
      </c>
      <c r="M732" s="145" t="str">
        <f>IF(OR(Behörde!W732&gt;0,Behörde!Z732&gt;0),"Begründung in Bescheid eintragen!","")</f>
        <v/>
      </c>
      <c r="N732" s="151" t="str">
        <f>'SlNr für Antrag §24a'!AP728</f>
        <v/>
      </c>
    </row>
    <row r="733" spans="1:14" x14ac:dyDescent="0.25">
      <c r="A733" s="70">
        <f>'SlNr für Antrag §24a'!B729</f>
        <v>35503</v>
      </c>
      <c r="B733" s="70" t="str">
        <f>'SlNr für Antrag §24a'!C729</f>
        <v/>
      </c>
      <c r="C733" s="70" t="str">
        <f>IF('SlNr für Antrag §24a'!D729&lt;&gt;"",'SlNr für Antrag §24a'!D729,"")</f>
        <v>g</v>
      </c>
      <c r="D733" s="70" t="str">
        <f>'SlNr für Antrag §24a'!H729</f>
        <v>Bleischlamm</v>
      </c>
      <c r="E733" s="70" t="str">
        <f>'SlNr für Antrag §24a'!I729</f>
        <v xml:space="preserve"> </v>
      </c>
      <c r="F733" s="69" t="str">
        <f>IF(Behörde!W733&gt;0,Behörde!W733,Behörde!F733)</f>
        <v>**</v>
      </c>
      <c r="G733" s="69" t="str">
        <f>IF(Behörde!Z733&gt;0,Behörde!Z733,Behörde!G733)</f>
        <v>**</v>
      </c>
      <c r="H733" s="131"/>
      <c r="I733" s="124"/>
      <c r="J733" s="118">
        <f>'SlNr für Antrag §24a'!AM729</f>
        <v>0</v>
      </c>
      <c r="K733" s="121"/>
      <c r="L733" s="158" t="str">
        <f>'SlNr für Antrag §24a'!AV729</f>
        <v>-</v>
      </c>
      <c r="M733" s="145" t="str">
        <f>IF(OR(Behörde!W733&gt;0,Behörde!Z733&gt;0),"Begründung in Bescheid eintragen!","")</f>
        <v/>
      </c>
      <c r="N733" s="151" t="str">
        <f>'SlNr für Antrag §24a'!AP729</f>
        <v/>
      </c>
    </row>
    <row r="734" spans="1:14" x14ac:dyDescent="0.25">
      <c r="A734" s="70">
        <f>'SlNr für Antrag §24a'!B730</f>
        <v>35503</v>
      </c>
      <c r="B734" s="70" t="str">
        <f>'SlNr für Antrag §24a'!C730</f>
        <v>88</v>
      </c>
      <c r="C734" s="70" t="str">
        <f>IF('SlNr für Antrag §24a'!D730&lt;&gt;"",'SlNr für Antrag §24a'!D730,"")</f>
        <v/>
      </c>
      <c r="D734" s="70" t="str">
        <f>'SlNr für Antrag §24a'!H730</f>
        <v>Bleischlamm</v>
      </c>
      <c r="E734" s="70" t="str">
        <f>'SlNr für Antrag §24a'!I730</f>
        <v>ausgestuft</v>
      </c>
      <c r="F734" s="69" t="str">
        <f>IF(Behörde!W734&gt;0,Behörde!W734,Behörde!F734)</f>
        <v>**</v>
      </c>
      <c r="G734" s="69" t="str">
        <f>IF(Behörde!Z734&gt;0,Behörde!Z734,Behörde!G734)</f>
        <v>**</v>
      </c>
      <c r="H734" s="131"/>
      <c r="I734" s="124"/>
      <c r="J734" s="118">
        <f>'SlNr für Antrag §24a'!AM730</f>
        <v>0</v>
      </c>
      <c r="K734" s="121"/>
      <c r="L734" s="158" t="str">
        <f>'SlNr für Antrag §24a'!AV730</f>
        <v>-</v>
      </c>
      <c r="M734" s="145" t="str">
        <f>IF(OR(Behörde!W734&gt;0,Behörde!Z734&gt;0),"Begründung in Bescheid eintragen!","")</f>
        <v/>
      </c>
      <c r="N734" s="151" t="str">
        <f>'SlNr für Antrag §24a'!AP730</f>
        <v/>
      </c>
    </row>
    <row r="735" spans="1:14" ht="22.8" x14ac:dyDescent="0.25">
      <c r="A735" s="70">
        <f>'SlNr für Antrag §24a'!B731</f>
        <v>35503</v>
      </c>
      <c r="B735" s="70" t="str">
        <f>'SlNr für Antrag §24a'!C731</f>
        <v>91</v>
      </c>
      <c r="C735" s="70" t="str">
        <f>IF('SlNr für Antrag §24a'!D731&lt;&gt;"",'SlNr für Antrag §24a'!D731,"")</f>
        <v>g</v>
      </c>
      <c r="D735" s="70" t="str">
        <f>'SlNr für Antrag §24a'!H731</f>
        <v>Bleischlamm</v>
      </c>
      <c r="E735" s="70" t="str">
        <f>'SlNr für Antrag §24a'!I731</f>
        <v>verfestigt, immobilisiert oder stabilisiert</v>
      </c>
      <c r="F735" s="69" t="str">
        <f>IF(Behörde!W735&gt;0,Behörde!W735,Behörde!F735)</f>
        <v>**</v>
      </c>
      <c r="G735" s="69" t="str">
        <f>IF(Behörde!Z735&gt;0,Behörde!Z735,Behörde!G735)</f>
        <v>**</v>
      </c>
      <c r="H735" s="131"/>
      <c r="I735" s="124"/>
      <c r="J735" s="118">
        <f>'SlNr für Antrag §24a'!AM731</f>
        <v>0</v>
      </c>
      <c r="K735" s="121"/>
      <c r="L735" s="158" t="str">
        <f>'SlNr für Antrag §24a'!AV731</f>
        <v>-</v>
      </c>
      <c r="M735" s="145" t="str">
        <f>IF(OR(Behörde!W735&gt;0,Behörde!Z735&gt;0),"Begründung in Bescheid eintragen!","")</f>
        <v/>
      </c>
      <c r="N735" s="151" t="str">
        <f>'SlNr für Antrag §24a'!AP731</f>
        <v/>
      </c>
    </row>
    <row r="736" spans="1:14" x14ac:dyDescent="0.25">
      <c r="A736" s="70">
        <f>'SlNr für Antrag §24a'!B732</f>
        <v>35504</v>
      </c>
      <c r="B736" s="70" t="str">
        <f>'SlNr für Antrag §24a'!C732</f>
        <v/>
      </c>
      <c r="C736" s="70" t="str">
        <f>IF('SlNr für Antrag §24a'!D732&lt;&gt;"",'SlNr für Antrag §24a'!D732,"")</f>
        <v/>
      </c>
      <c r="D736" s="70" t="str">
        <f>'SlNr für Antrag §24a'!H732</f>
        <v>Zinnschlamm</v>
      </c>
      <c r="E736" s="70" t="str">
        <f>'SlNr für Antrag §24a'!I732</f>
        <v xml:space="preserve"> </v>
      </c>
      <c r="F736" s="69" t="str">
        <f>IF(Behörde!W736&gt;0,Behörde!W736,Behörde!F736)</f>
        <v>--</v>
      </c>
      <c r="G736" s="69" t="str">
        <f>IF(Behörde!Z736&gt;0,Behörde!Z736,Behörde!G736)</f>
        <v>**</v>
      </c>
      <c r="H736" s="131"/>
      <c r="I736" s="124"/>
      <c r="J736" s="118">
        <f>'SlNr für Antrag §24a'!AM732</f>
        <v>0</v>
      </c>
      <c r="K736" s="121"/>
      <c r="L736" s="158" t="str">
        <f>'SlNr für Antrag §24a'!AV732</f>
        <v>-</v>
      </c>
      <c r="M736" s="145" t="str">
        <f>IF(OR(Behörde!W736&gt;0,Behörde!Z736&gt;0),"Begründung in Bescheid eintragen!","")</f>
        <v/>
      </c>
      <c r="N736" s="151" t="str">
        <f>'SlNr für Antrag §24a'!AP732</f>
        <v>X</v>
      </c>
    </row>
    <row r="737" spans="1:14" ht="22.8" x14ac:dyDescent="0.25">
      <c r="A737" s="70">
        <f>'SlNr für Antrag §24a'!B733</f>
        <v>35504</v>
      </c>
      <c r="B737" s="70" t="str">
        <f>'SlNr für Antrag §24a'!C733</f>
        <v>91</v>
      </c>
      <c r="C737" s="70" t="str">
        <f>IF('SlNr für Antrag §24a'!D733&lt;&gt;"",'SlNr für Antrag §24a'!D733,"")</f>
        <v/>
      </c>
      <c r="D737" s="70" t="str">
        <f>'SlNr für Antrag §24a'!H733</f>
        <v>Zinnschlamm</v>
      </c>
      <c r="E737" s="70" t="str">
        <f>'SlNr für Antrag §24a'!I733</f>
        <v>verfestigt, immobilisiert oder stabilisiert</v>
      </c>
      <c r="F737" s="69" t="str">
        <f>IF(Behörde!W737&gt;0,Behörde!W737,Behörde!F737)</f>
        <v>**</v>
      </c>
      <c r="G737" s="69" t="str">
        <f>IF(Behörde!Z737&gt;0,Behörde!Z737,Behörde!G737)</f>
        <v>**</v>
      </c>
      <c r="H737" s="131"/>
      <c r="I737" s="124"/>
      <c r="J737" s="118">
        <f>'SlNr für Antrag §24a'!AM733</f>
        <v>0</v>
      </c>
      <c r="K737" s="121"/>
      <c r="L737" s="158" t="str">
        <f>'SlNr für Antrag §24a'!AV733</f>
        <v>-</v>
      </c>
      <c r="M737" s="145" t="str">
        <f>IF(OR(Behörde!W737&gt;0,Behörde!Z737&gt;0),"Begründung in Bescheid eintragen!","")</f>
        <v/>
      </c>
      <c r="N737" s="151" t="str">
        <f>'SlNr für Antrag §24a'!AP733</f>
        <v/>
      </c>
    </row>
    <row r="738" spans="1:14" x14ac:dyDescent="0.25">
      <c r="A738" s="70">
        <f>'SlNr für Antrag §24a'!B734</f>
        <v>35505</v>
      </c>
      <c r="B738" s="70" t="str">
        <f>'SlNr für Antrag §24a'!C734</f>
        <v/>
      </c>
      <c r="C738" s="70" t="str">
        <f>IF('SlNr für Antrag §24a'!D734&lt;&gt;"",'SlNr für Antrag §24a'!D734,"")</f>
        <v>g</v>
      </c>
      <c r="D738" s="70" t="str">
        <f>'SlNr für Antrag §24a'!H734</f>
        <v>Anodenschlamm</v>
      </c>
      <c r="E738" s="70" t="str">
        <f>'SlNr für Antrag §24a'!I734</f>
        <v xml:space="preserve"> </v>
      </c>
      <c r="F738" s="69" t="str">
        <f>IF(Behörde!W738&gt;0,Behörde!W738,Behörde!F738)</f>
        <v>**</v>
      </c>
      <c r="G738" s="69" t="str">
        <f>IF(Behörde!Z738&gt;0,Behörde!Z738,Behörde!G738)</f>
        <v>**</v>
      </c>
      <c r="H738" s="131"/>
      <c r="I738" s="124"/>
      <c r="J738" s="118">
        <f>'SlNr für Antrag §24a'!AM734</f>
        <v>0</v>
      </c>
      <c r="K738" s="121"/>
      <c r="L738" s="158" t="str">
        <f>'SlNr für Antrag §24a'!AV734</f>
        <v>-</v>
      </c>
      <c r="M738" s="145" t="str">
        <f>IF(OR(Behörde!W738&gt;0,Behörde!Z738&gt;0),"Begründung in Bescheid eintragen!","")</f>
        <v/>
      </c>
      <c r="N738" s="151" t="str">
        <f>'SlNr für Antrag §24a'!AP734</f>
        <v/>
      </c>
    </row>
    <row r="739" spans="1:14" x14ac:dyDescent="0.25">
      <c r="A739" s="70">
        <f>'SlNr für Antrag §24a'!B735</f>
        <v>35505</v>
      </c>
      <c r="B739" s="70" t="str">
        <f>'SlNr für Antrag §24a'!C735</f>
        <v>88</v>
      </c>
      <c r="C739" s="70" t="str">
        <f>IF('SlNr für Antrag §24a'!D735&lt;&gt;"",'SlNr für Antrag §24a'!D735,"")</f>
        <v/>
      </c>
      <c r="D739" s="70" t="str">
        <f>'SlNr für Antrag §24a'!H735</f>
        <v>Anodenschlamm</v>
      </c>
      <c r="E739" s="70" t="str">
        <f>'SlNr für Antrag §24a'!I735</f>
        <v>ausgestuft</v>
      </c>
      <c r="F739" s="69" t="str">
        <f>IF(Behörde!W739&gt;0,Behörde!W739,Behörde!F739)</f>
        <v>**</v>
      </c>
      <c r="G739" s="69" t="str">
        <f>IF(Behörde!Z739&gt;0,Behörde!Z739,Behörde!G739)</f>
        <v>**</v>
      </c>
      <c r="H739" s="131"/>
      <c r="I739" s="124"/>
      <c r="J739" s="118">
        <f>'SlNr für Antrag §24a'!AM735</f>
        <v>0</v>
      </c>
      <c r="K739" s="121"/>
      <c r="L739" s="158" t="str">
        <f>'SlNr für Antrag §24a'!AV735</f>
        <v>-</v>
      </c>
      <c r="M739" s="145" t="str">
        <f>IF(OR(Behörde!W739&gt;0,Behörde!Z739&gt;0),"Begründung in Bescheid eintragen!","")</f>
        <v/>
      </c>
      <c r="N739" s="151" t="str">
        <f>'SlNr für Antrag §24a'!AP735</f>
        <v/>
      </c>
    </row>
    <row r="740" spans="1:14" ht="22.8" x14ac:dyDescent="0.25">
      <c r="A740" s="70">
        <f>'SlNr für Antrag §24a'!B736</f>
        <v>35505</v>
      </c>
      <c r="B740" s="70" t="str">
        <f>'SlNr für Antrag §24a'!C736</f>
        <v>91</v>
      </c>
      <c r="C740" s="70" t="str">
        <f>IF('SlNr für Antrag §24a'!D736&lt;&gt;"",'SlNr für Antrag §24a'!D736,"")</f>
        <v>g</v>
      </c>
      <c r="D740" s="70" t="str">
        <f>'SlNr für Antrag §24a'!H736</f>
        <v>Anodenschlamm</v>
      </c>
      <c r="E740" s="70" t="str">
        <f>'SlNr für Antrag §24a'!I736</f>
        <v>verfestigt, immobilisiert oder stabilisiert</v>
      </c>
      <c r="F740" s="69" t="str">
        <f>IF(Behörde!W740&gt;0,Behörde!W740,Behörde!F740)</f>
        <v>**</v>
      </c>
      <c r="G740" s="69" t="str">
        <f>IF(Behörde!Z740&gt;0,Behörde!Z740,Behörde!G740)</f>
        <v>**</v>
      </c>
      <c r="H740" s="131"/>
      <c r="I740" s="124"/>
      <c r="J740" s="118">
        <f>'SlNr für Antrag §24a'!AM736</f>
        <v>0</v>
      </c>
      <c r="K740" s="121"/>
      <c r="L740" s="158" t="str">
        <f>'SlNr für Antrag §24a'!AV736</f>
        <v>-</v>
      </c>
      <c r="M740" s="145" t="str">
        <f>IF(OR(Behörde!W740&gt;0,Behörde!Z740&gt;0),"Begründung in Bescheid eintragen!","")</f>
        <v/>
      </c>
      <c r="N740" s="151" t="str">
        <f>'SlNr für Antrag §24a'!AP736</f>
        <v/>
      </c>
    </row>
    <row r="741" spans="1:14" x14ac:dyDescent="0.25">
      <c r="A741" s="70">
        <f>'SlNr für Antrag §24a'!B737</f>
        <v>35506</v>
      </c>
      <c r="B741" s="70" t="str">
        <f>'SlNr für Antrag §24a'!C737</f>
        <v/>
      </c>
      <c r="C741" s="70" t="str">
        <f>IF('SlNr für Antrag §24a'!D737&lt;&gt;"",'SlNr für Antrag §24a'!D737,"")</f>
        <v>g</v>
      </c>
      <c r="D741" s="70" t="str">
        <f>'SlNr für Antrag §24a'!H737</f>
        <v>sonstige Metallschlämme</v>
      </c>
      <c r="E741" s="70" t="str">
        <f>'SlNr für Antrag §24a'!I737</f>
        <v xml:space="preserve"> </v>
      </c>
      <c r="F741" s="69" t="str">
        <f>IF(Behörde!W741&gt;0,Behörde!W741,Behörde!F741)</f>
        <v>**</v>
      </c>
      <c r="G741" s="69" t="str">
        <f>IF(Behörde!Z741&gt;0,Behörde!Z741,Behörde!G741)</f>
        <v>**</v>
      </c>
      <c r="H741" s="131"/>
      <c r="I741" s="124"/>
      <c r="J741" s="118">
        <f>'SlNr für Antrag §24a'!AM737</f>
        <v>0</v>
      </c>
      <c r="K741" s="121"/>
      <c r="L741" s="158" t="str">
        <f>'SlNr für Antrag §24a'!AV737</f>
        <v>-</v>
      </c>
      <c r="M741" s="145" t="str">
        <f>IF(OR(Behörde!W741&gt;0,Behörde!Z741&gt;0),"Begründung in Bescheid eintragen!","")</f>
        <v/>
      </c>
      <c r="N741" s="151" t="str">
        <f>'SlNr für Antrag §24a'!AP737</f>
        <v/>
      </c>
    </row>
    <row r="742" spans="1:14" x14ac:dyDescent="0.25">
      <c r="A742" s="70">
        <f>'SlNr für Antrag §24a'!B738</f>
        <v>35506</v>
      </c>
      <c r="B742" s="70" t="str">
        <f>'SlNr für Antrag §24a'!C738</f>
        <v>88</v>
      </c>
      <c r="C742" s="70" t="str">
        <f>IF('SlNr für Antrag §24a'!D738&lt;&gt;"",'SlNr für Antrag §24a'!D738,"")</f>
        <v/>
      </c>
      <c r="D742" s="70" t="str">
        <f>'SlNr für Antrag §24a'!H738</f>
        <v>sonstige Metallschlämme</v>
      </c>
      <c r="E742" s="70" t="str">
        <f>'SlNr für Antrag §24a'!I738</f>
        <v>ausgestuft</v>
      </c>
      <c r="F742" s="69" t="str">
        <f>IF(Behörde!W742&gt;0,Behörde!W742,Behörde!F742)</f>
        <v>**</v>
      </c>
      <c r="G742" s="69" t="str">
        <f>IF(Behörde!Z742&gt;0,Behörde!Z742,Behörde!G742)</f>
        <v>**</v>
      </c>
      <c r="H742" s="131"/>
      <c r="I742" s="124"/>
      <c r="J742" s="118">
        <f>'SlNr für Antrag §24a'!AM738</f>
        <v>0</v>
      </c>
      <c r="K742" s="121"/>
      <c r="L742" s="158" t="str">
        <f>'SlNr für Antrag §24a'!AV738</f>
        <v>-</v>
      </c>
      <c r="M742" s="145" t="str">
        <f>IF(OR(Behörde!W742&gt;0,Behörde!Z742&gt;0),"Begründung in Bescheid eintragen!","")</f>
        <v/>
      </c>
      <c r="N742" s="151" t="str">
        <f>'SlNr für Antrag §24a'!AP738</f>
        <v/>
      </c>
    </row>
    <row r="743" spans="1:14" ht="22.8" x14ac:dyDescent="0.25">
      <c r="A743" s="70">
        <f>'SlNr für Antrag §24a'!B739</f>
        <v>35506</v>
      </c>
      <c r="B743" s="70" t="str">
        <f>'SlNr für Antrag §24a'!C739</f>
        <v>91</v>
      </c>
      <c r="C743" s="70" t="str">
        <f>IF('SlNr für Antrag §24a'!D739&lt;&gt;"",'SlNr für Antrag §24a'!D739,"")</f>
        <v>g</v>
      </c>
      <c r="D743" s="70" t="str">
        <f>'SlNr für Antrag §24a'!H739</f>
        <v>sonstige Metallschlämme</v>
      </c>
      <c r="E743" s="70" t="str">
        <f>'SlNr für Antrag §24a'!I739</f>
        <v>verfestigt, immobilisiert oder stabilisiert</v>
      </c>
      <c r="F743" s="69" t="str">
        <f>IF(Behörde!W743&gt;0,Behörde!W743,Behörde!F743)</f>
        <v>**</v>
      </c>
      <c r="G743" s="69" t="str">
        <f>IF(Behörde!Z743&gt;0,Behörde!Z743,Behörde!G743)</f>
        <v>**</v>
      </c>
      <c r="H743" s="131"/>
      <c r="I743" s="124"/>
      <c r="J743" s="118">
        <f>'SlNr für Antrag §24a'!AM739</f>
        <v>0</v>
      </c>
      <c r="K743" s="121"/>
      <c r="L743" s="158" t="str">
        <f>'SlNr für Antrag §24a'!AV739</f>
        <v>-</v>
      </c>
      <c r="M743" s="145" t="str">
        <f>IF(OR(Behörde!W743&gt;0,Behörde!Z743&gt;0),"Begründung in Bescheid eintragen!","")</f>
        <v/>
      </c>
      <c r="N743" s="151" t="str">
        <f>'SlNr für Antrag §24a'!AP739</f>
        <v/>
      </c>
    </row>
    <row r="744" spans="1:14" ht="22.8" x14ac:dyDescent="0.25">
      <c r="A744" s="70">
        <f>'SlNr für Antrag §24a'!B740</f>
        <v>35507</v>
      </c>
      <c r="B744" s="70" t="str">
        <f>'SlNr für Antrag §24a'!C740</f>
        <v/>
      </c>
      <c r="C744" s="70" t="str">
        <f>IF('SlNr für Antrag §24a'!D740&lt;&gt;"",'SlNr für Antrag §24a'!D740,"")</f>
        <v/>
      </c>
      <c r="D744" s="70" t="str">
        <f>'SlNr für Antrag §24a'!H740</f>
        <v>Metallschleifschlamm, ohne gefahrenrelevante Eigenschaften</v>
      </c>
      <c r="E744" s="70" t="str">
        <f>'SlNr für Antrag §24a'!I740</f>
        <v xml:space="preserve"> </v>
      </c>
      <c r="F744" s="69" t="str">
        <f>IF(Behörde!W744&gt;0,Behörde!W744,Behörde!F744)</f>
        <v>--</v>
      </c>
      <c r="G744" s="69" t="str">
        <f>IF(Behörde!Z744&gt;0,Behörde!Z744,Behörde!G744)</f>
        <v>**</v>
      </c>
      <c r="H744" s="131"/>
      <c r="I744" s="124"/>
      <c r="J744" s="118">
        <f>'SlNr für Antrag §24a'!AM740</f>
        <v>0</v>
      </c>
      <c r="K744" s="121"/>
      <c r="L744" s="158" t="str">
        <f>'SlNr für Antrag §24a'!AV740</f>
        <v>-</v>
      </c>
      <c r="M744" s="145" t="str">
        <f>IF(OR(Behörde!W744&gt;0,Behörde!Z744&gt;0),"Begründung in Bescheid eintragen!","")</f>
        <v/>
      </c>
      <c r="N744" s="151" t="str">
        <f>'SlNr für Antrag §24a'!AP740</f>
        <v>X</v>
      </c>
    </row>
    <row r="745" spans="1:14" ht="22.8" x14ac:dyDescent="0.25">
      <c r="A745" s="70">
        <f>'SlNr für Antrag §24a'!B741</f>
        <v>35507</v>
      </c>
      <c r="B745" s="70" t="str">
        <f>'SlNr für Antrag §24a'!C741</f>
        <v>91</v>
      </c>
      <c r="C745" s="70" t="str">
        <f>IF('SlNr für Antrag §24a'!D741&lt;&gt;"",'SlNr für Antrag §24a'!D741,"")</f>
        <v/>
      </c>
      <c r="D745" s="70" t="str">
        <f>'SlNr für Antrag §24a'!H741</f>
        <v>Metallschleifschlamm, ohne gefahrenrelevante Eigenschaften</v>
      </c>
      <c r="E745" s="70" t="str">
        <f>'SlNr für Antrag §24a'!I741</f>
        <v>verfestigt, immobilisiert oder stabilisiert</v>
      </c>
      <c r="F745" s="69" t="str">
        <f>IF(Behörde!W745&gt;0,Behörde!W745,Behörde!F745)</f>
        <v>**</v>
      </c>
      <c r="G745" s="69" t="str">
        <f>IF(Behörde!Z745&gt;0,Behörde!Z745,Behörde!G745)</f>
        <v>**</v>
      </c>
      <c r="H745" s="131"/>
      <c r="I745" s="124"/>
      <c r="J745" s="118">
        <f>'SlNr für Antrag §24a'!AM741</f>
        <v>0</v>
      </c>
      <c r="K745" s="121"/>
      <c r="L745" s="158" t="str">
        <f>'SlNr für Antrag §24a'!AV741</f>
        <v>-</v>
      </c>
      <c r="M745" s="145" t="str">
        <f>IF(OR(Behörde!W745&gt;0,Behörde!Z745&gt;0),"Begründung in Bescheid eintragen!","")</f>
        <v/>
      </c>
      <c r="N745" s="151" t="str">
        <f>'SlNr für Antrag §24a'!AP741</f>
        <v/>
      </c>
    </row>
    <row r="746" spans="1:14" x14ac:dyDescent="0.25">
      <c r="A746" s="70">
        <f>'SlNr für Antrag §24a'!B742</f>
        <v>39903</v>
      </c>
      <c r="B746" s="70" t="str">
        <f>'SlNr für Antrag §24a'!C742</f>
        <v/>
      </c>
      <c r="C746" s="70" t="str">
        <f>IF('SlNr für Antrag §24a'!D742&lt;&gt;"",'SlNr für Antrag §24a'!D742,"")</f>
        <v/>
      </c>
      <c r="D746" s="70" t="str">
        <f>'SlNr für Antrag §24a'!H742</f>
        <v>Steinsalzrückstände</v>
      </c>
      <c r="E746" s="70" t="str">
        <f>'SlNr für Antrag §24a'!I742</f>
        <v xml:space="preserve"> </v>
      </c>
      <c r="F746" s="69" t="str">
        <f>IF(Behörde!W746&gt;0,Behörde!W746,Behörde!F746)</f>
        <v>--</v>
      </c>
      <c r="G746" s="69" t="str">
        <f>IF(Behörde!Z746&gt;0,Behörde!Z746,Behörde!G746)</f>
        <v>**</v>
      </c>
      <c r="H746" s="131"/>
      <c r="I746" s="124"/>
      <c r="J746" s="118">
        <f>'SlNr für Antrag §24a'!AM742</f>
        <v>0</v>
      </c>
      <c r="K746" s="121"/>
      <c r="L746" s="158" t="str">
        <f>'SlNr für Antrag §24a'!AV742</f>
        <v>-</v>
      </c>
      <c r="M746" s="145" t="str">
        <f>IF(OR(Behörde!W746&gt;0,Behörde!Z746&gt;0),"Begründung in Bescheid eintragen!","")</f>
        <v/>
      </c>
      <c r="N746" s="151" t="str">
        <f>'SlNr für Antrag §24a'!AP742</f>
        <v>X</v>
      </c>
    </row>
    <row r="747" spans="1:14" ht="22.8" x14ac:dyDescent="0.25">
      <c r="A747" s="70">
        <f>'SlNr für Antrag §24a'!B743</f>
        <v>39903</v>
      </c>
      <c r="B747" s="70" t="str">
        <f>'SlNr für Antrag §24a'!C743</f>
        <v>91</v>
      </c>
      <c r="C747" s="70" t="str">
        <f>IF('SlNr für Antrag §24a'!D743&lt;&gt;"",'SlNr für Antrag §24a'!D743,"")</f>
        <v/>
      </c>
      <c r="D747" s="70" t="str">
        <f>'SlNr für Antrag §24a'!H743</f>
        <v>Steinsalzrückstände</v>
      </c>
      <c r="E747" s="70" t="str">
        <f>'SlNr für Antrag §24a'!I743</f>
        <v>verfestigt, immobilisiert oder stabilisiert</v>
      </c>
      <c r="F747" s="69" t="str">
        <f>IF(Behörde!W747&gt;0,Behörde!W747,Behörde!F747)</f>
        <v>**</v>
      </c>
      <c r="G747" s="69" t="str">
        <f>IF(Behörde!Z747&gt;0,Behörde!Z747,Behörde!G747)</f>
        <v>**</v>
      </c>
      <c r="H747" s="131"/>
      <c r="I747" s="124"/>
      <c r="J747" s="118">
        <f>'SlNr für Antrag §24a'!AM743</f>
        <v>0</v>
      </c>
      <c r="K747" s="121"/>
      <c r="L747" s="158" t="str">
        <f>'SlNr für Antrag §24a'!AV743</f>
        <v>-</v>
      </c>
      <c r="M747" s="145" t="str">
        <f>IF(OR(Behörde!W747&gt;0,Behörde!Z747&gt;0),"Begründung in Bescheid eintragen!","")</f>
        <v/>
      </c>
      <c r="N747" s="151" t="str">
        <f>'SlNr für Antrag §24a'!AP743</f>
        <v/>
      </c>
    </row>
    <row r="748" spans="1:14" x14ac:dyDescent="0.25">
      <c r="A748" s="70">
        <f>'SlNr für Antrag §24a'!B744</f>
        <v>39904</v>
      </c>
      <c r="B748" s="70" t="str">
        <f>'SlNr für Antrag §24a'!C744</f>
        <v/>
      </c>
      <c r="C748" s="70" t="str">
        <f>IF('SlNr für Antrag §24a'!D744&lt;&gt;"",'SlNr für Antrag §24a'!D744,"")</f>
        <v/>
      </c>
      <c r="D748" s="70" t="str">
        <f>'SlNr für Antrag §24a'!H744</f>
        <v>Gasreinigungsmasse</v>
      </c>
      <c r="E748" s="70" t="str">
        <f>'SlNr für Antrag §24a'!I744</f>
        <v xml:space="preserve"> </v>
      </c>
      <c r="F748" s="69" t="str">
        <f>IF(Behörde!W748&gt;0,Behörde!W748,Behörde!F748)</f>
        <v>--</v>
      </c>
      <c r="G748" s="69" t="str">
        <f>IF(Behörde!Z748&gt;0,Behörde!Z748,Behörde!G748)</f>
        <v>**</v>
      </c>
      <c r="H748" s="131"/>
      <c r="I748" s="124"/>
      <c r="J748" s="118">
        <f>'SlNr für Antrag §24a'!AM744</f>
        <v>0</v>
      </c>
      <c r="K748" s="121"/>
      <c r="L748" s="158" t="str">
        <f>'SlNr für Antrag §24a'!AV744</f>
        <v>-</v>
      </c>
      <c r="M748" s="145" t="str">
        <f>IF(OR(Behörde!W748&gt;0,Behörde!Z748&gt;0),"Begründung in Bescheid eintragen!","")</f>
        <v/>
      </c>
      <c r="N748" s="151" t="str">
        <f>'SlNr für Antrag §24a'!AP744</f>
        <v>X</v>
      </c>
    </row>
    <row r="749" spans="1:14" ht="22.8" x14ac:dyDescent="0.25">
      <c r="A749" s="70">
        <f>'SlNr für Antrag §24a'!B745</f>
        <v>39904</v>
      </c>
      <c r="B749" s="70" t="str">
        <f>'SlNr für Antrag §24a'!C745</f>
        <v>91</v>
      </c>
      <c r="C749" s="70" t="str">
        <f>IF('SlNr für Antrag §24a'!D745&lt;&gt;"",'SlNr für Antrag §24a'!D745,"")</f>
        <v/>
      </c>
      <c r="D749" s="70" t="str">
        <f>'SlNr für Antrag §24a'!H745</f>
        <v>Gasreinigungsmasse</v>
      </c>
      <c r="E749" s="70" t="str">
        <f>'SlNr für Antrag §24a'!I745</f>
        <v>verfestigt, immobilisiert oder stabilisiert</v>
      </c>
      <c r="F749" s="69" t="str">
        <f>IF(Behörde!W749&gt;0,Behörde!W749,Behörde!F749)</f>
        <v>**</v>
      </c>
      <c r="G749" s="69" t="str">
        <f>IF(Behörde!Z749&gt;0,Behörde!Z749,Behörde!G749)</f>
        <v>**</v>
      </c>
      <c r="H749" s="131"/>
      <c r="I749" s="124"/>
      <c r="J749" s="118">
        <f>'SlNr für Antrag §24a'!AM745</f>
        <v>0</v>
      </c>
      <c r="K749" s="121"/>
      <c r="L749" s="158" t="str">
        <f>'SlNr für Antrag §24a'!AV745</f>
        <v>-</v>
      </c>
      <c r="M749" s="145" t="str">
        <f>IF(OR(Behörde!W749&gt;0,Behörde!Z749&gt;0),"Begründung in Bescheid eintragen!","")</f>
        <v/>
      </c>
      <c r="N749" s="151" t="str">
        <f>'SlNr für Antrag §24a'!AP745</f>
        <v/>
      </c>
    </row>
    <row r="750" spans="1:14" x14ac:dyDescent="0.25">
      <c r="A750" s="70">
        <f>'SlNr für Antrag §24a'!B746</f>
        <v>39905</v>
      </c>
      <c r="B750" s="70" t="str">
        <f>'SlNr für Antrag §24a'!C746</f>
        <v/>
      </c>
      <c r="C750" s="70" t="str">
        <f>IF('SlNr für Antrag §24a'!D746&lt;&gt;"",'SlNr für Antrag §24a'!D746,"")</f>
        <v/>
      </c>
      <c r="D750" s="70" t="str">
        <f>'SlNr für Antrag §24a'!H746</f>
        <v>Feuerlöschpulverreste</v>
      </c>
      <c r="E750" s="70" t="str">
        <f>'SlNr für Antrag §24a'!I746</f>
        <v xml:space="preserve"> </v>
      </c>
      <c r="F750" s="69" t="str">
        <f>IF(Behörde!W750&gt;0,Behörde!W750,Behörde!F750)</f>
        <v>--</v>
      </c>
      <c r="G750" s="69" t="str">
        <f>IF(Behörde!Z750&gt;0,Behörde!Z750,Behörde!G750)</f>
        <v>**</v>
      </c>
      <c r="H750" s="131"/>
      <c r="I750" s="124"/>
      <c r="J750" s="118">
        <f>'SlNr für Antrag §24a'!AM746</f>
        <v>0</v>
      </c>
      <c r="K750" s="121"/>
      <c r="L750" s="158" t="str">
        <f>'SlNr für Antrag §24a'!AV746</f>
        <v>-</v>
      </c>
      <c r="M750" s="145" t="str">
        <f>IF(OR(Behörde!W750&gt;0,Behörde!Z750&gt;0),"Begründung in Bescheid eintragen!","")</f>
        <v/>
      </c>
      <c r="N750" s="151" t="str">
        <f>'SlNr für Antrag §24a'!AP746</f>
        <v>X</v>
      </c>
    </row>
    <row r="751" spans="1:14" ht="22.8" x14ac:dyDescent="0.25">
      <c r="A751" s="70">
        <f>'SlNr für Antrag §24a'!B747</f>
        <v>39905</v>
      </c>
      <c r="B751" s="70" t="str">
        <f>'SlNr für Antrag §24a'!C747</f>
        <v>91</v>
      </c>
      <c r="C751" s="70" t="str">
        <f>IF('SlNr für Antrag §24a'!D747&lt;&gt;"",'SlNr für Antrag §24a'!D747,"")</f>
        <v/>
      </c>
      <c r="D751" s="70" t="str">
        <f>'SlNr für Antrag §24a'!H747</f>
        <v>Feuerlöschpulverreste</v>
      </c>
      <c r="E751" s="70" t="str">
        <f>'SlNr für Antrag §24a'!I747</f>
        <v>verfestigt, immobilisiert oder stabilisiert</v>
      </c>
      <c r="F751" s="69" t="str">
        <f>IF(Behörde!W751&gt;0,Behörde!W751,Behörde!F751)</f>
        <v>**</v>
      </c>
      <c r="G751" s="69" t="str">
        <f>IF(Behörde!Z751&gt;0,Behörde!Z751,Behörde!G751)</f>
        <v>**</v>
      </c>
      <c r="H751" s="131"/>
      <c r="I751" s="124"/>
      <c r="J751" s="118">
        <f>'SlNr für Antrag §24a'!AM747</f>
        <v>0</v>
      </c>
      <c r="K751" s="121"/>
      <c r="L751" s="158" t="str">
        <f>'SlNr für Antrag §24a'!AV747</f>
        <v>-</v>
      </c>
      <c r="M751" s="145" t="str">
        <f>IF(OR(Behörde!W751&gt;0,Behörde!Z751&gt;0),"Begründung in Bescheid eintragen!","")</f>
        <v/>
      </c>
      <c r="N751" s="151" t="str">
        <f>'SlNr für Antrag §24a'!AP747</f>
        <v/>
      </c>
    </row>
    <row r="752" spans="1:14" x14ac:dyDescent="0.25">
      <c r="A752" s="70">
        <f>'SlNr für Antrag §24a'!B748</f>
        <v>39907</v>
      </c>
      <c r="B752" s="70" t="str">
        <f>'SlNr für Antrag §24a'!C748</f>
        <v/>
      </c>
      <c r="C752" s="70" t="str">
        <f>IF('SlNr für Antrag §24a'!D748&lt;&gt;"",'SlNr für Antrag §24a'!D748,"")</f>
        <v/>
      </c>
      <c r="D752" s="70" t="str">
        <f>'SlNr für Antrag §24a'!H748</f>
        <v>Rückstände mit Elementarschwefel</v>
      </c>
      <c r="E752" s="70" t="str">
        <f>'SlNr für Antrag §24a'!I748</f>
        <v xml:space="preserve"> </v>
      </c>
      <c r="F752" s="69" t="str">
        <f>IF(Behörde!W752&gt;0,Behörde!W752,Behörde!F752)</f>
        <v>--</v>
      </c>
      <c r="G752" s="69" t="str">
        <f>IF(Behörde!Z752&gt;0,Behörde!Z752,Behörde!G752)</f>
        <v>**</v>
      </c>
      <c r="H752" s="131"/>
      <c r="I752" s="124"/>
      <c r="J752" s="118">
        <f>'SlNr für Antrag §24a'!AM748</f>
        <v>0</v>
      </c>
      <c r="K752" s="121"/>
      <c r="L752" s="158" t="str">
        <f>'SlNr für Antrag §24a'!AV748</f>
        <v>-</v>
      </c>
      <c r="M752" s="145" t="str">
        <f>IF(OR(Behörde!W752&gt;0,Behörde!Z752&gt;0),"Begründung in Bescheid eintragen!","")</f>
        <v/>
      </c>
      <c r="N752" s="151" t="str">
        <f>'SlNr für Antrag §24a'!AP748</f>
        <v>X</v>
      </c>
    </row>
    <row r="753" spans="1:14" ht="22.8" x14ac:dyDescent="0.25">
      <c r="A753" s="70">
        <f>'SlNr für Antrag §24a'!B749</f>
        <v>39907</v>
      </c>
      <c r="B753" s="70" t="str">
        <f>'SlNr für Antrag §24a'!C749</f>
        <v>91</v>
      </c>
      <c r="C753" s="70" t="str">
        <f>IF('SlNr für Antrag §24a'!D749&lt;&gt;"",'SlNr für Antrag §24a'!D749,"")</f>
        <v/>
      </c>
      <c r="D753" s="70" t="str">
        <f>'SlNr für Antrag §24a'!H749</f>
        <v>Rückstände mit Elementarschwefel</v>
      </c>
      <c r="E753" s="70" t="str">
        <f>'SlNr für Antrag §24a'!I749</f>
        <v>verfestigt, immobilisiert oder stabilisiert</v>
      </c>
      <c r="F753" s="69" t="str">
        <f>IF(Behörde!W753&gt;0,Behörde!W753,Behörde!F753)</f>
        <v>**</v>
      </c>
      <c r="G753" s="69" t="str">
        <f>IF(Behörde!Z753&gt;0,Behörde!Z753,Behörde!G753)</f>
        <v>**</v>
      </c>
      <c r="H753" s="131"/>
      <c r="I753" s="124"/>
      <c r="J753" s="118">
        <f>'SlNr für Antrag §24a'!AM749</f>
        <v>0</v>
      </c>
      <c r="K753" s="121"/>
      <c r="L753" s="158" t="str">
        <f>'SlNr für Antrag §24a'!AV749</f>
        <v>-</v>
      </c>
      <c r="M753" s="145" t="str">
        <f>IF(OR(Behörde!W753&gt;0,Behörde!Z753&gt;0),"Begründung in Bescheid eintragen!","")</f>
        <v/>
      </c>
      <c r="N753" s="151" t="str">
        <f>'SlNr für Antrag §24a'!AP749</f>
        <v/>
      </c>
    </row>
    <row r="754" spans="1:14" x14ac:dyDescent="0.25">
      <c r="A754" s="70">
        <f>'SlNr für Antrag §24a'!B750</f>
        <v>39908</v>
      </c>
      <c r="B754" s="70" t="str">
        <f>'SlNr für Antrag §24a'!C750</f>
        <v/>
      </c>
      <c r="C754" s="70" t="str">
        <f>IF('SlNr für Antrag §24a'!D750&lt;&gt;"",'SlNr für Antrag §24a'!D750,"")</f>
        <v/>
      </c>
      <c r="D754" s="70" t="str">
        <f>'SlNr für Antrag §24a'!H750</f>
        <v>Gemengereste (Glasherstellung)</v>
      </c>
      <c r="E754" s="70" t="str">
        <f>'SlNr für Antrag §24a'!I750</f>
        <v xml:space="preserve"> </v>
      </c>
      <c r="F754" s="69" t="str">
        <f>IF(Behörde!W754&gt;0,Behörde!W754,Behörde!F754)</f>
        <v>--</v>
      </c>
      <c r="G754" s="69" t="str">
        <f>IF(Behörde!Z754&gt;0,Behörde!Z754,Behörde!G754)</f>
        <v>**</v>
      </c>
      <c r="H754" s="131"/>
      <c r="I754" s="124"/>
      <c r="J754" s="118">
        <f>'SlNr für Antrag §24a'!AM750</f>
        <v>0</v>
      </c>
      <c r="K754" s="121"/>
      <c r="L754" s="158" t="str">
        <f>'SlNr für Antrag §24a'!AV750</f>
        <v>-</v>
      </c>
      <c r="M754" s="145" t="str">
        <f>IF(OR(Behörde!W754&gt;0,Behörde!Z754&gt;0),"Begründung in Bescheid eintragen!","")</f>
        <v/>
      </c>
      <c r="N754" s="151" t="str">
        <f>'SlNr für Antrag §24a'!AP750</f>
        <v>X</v>
      </c>
    </row>
    <row r="755" spans="1:14" ht="22.8" x14ac:dyDescent="0.25">
      <c r="A755" s="70">
        <f>'SlNr für Antrag §24a'!B751</f>
        <v>39908</v>
      </c>
      <c r="B755" s="70" t="str">
        <f>'SlNr für Antrag §24a'!C751</f>
        <v>91</v>
      </c>
      <c r="C755" s="70" t="str">
        <f>IF('SlNr für Antrag §24a'!D751&lt;&gt;"",'SlNr für Antrag §24a'!D751,"")</f>
        <v/>
      </c>
      <c r="D755" s="70" t="str">
        <f>'SlNr für Antrag §24a'!H751</f>
        <v>Gemengereste (Glasherstellung)</v>
      </c>
      <c r="E755" s="70" t="str">
        <f>'SlNr für Antrag §24a'!I751</f>
        <v>verfestigt, immobilisiert oder stabilisiert</v>
      </c>
      <c r="F755" s="69" t="str">
        <f>IF(Behörde!W755&gt;0,Behörde!W755,Behörde!F755)</f>
        <v>**</v>
      </c>
      <c r="G755" s="69" t="str">
        <f>IF(Behörde!Z755&gt;0,Behörde!Z755,Behörde!G755)</f>
        <v>**</v>
      </c>
      <c r="H755" s="131"/>
      <c r="I755" s="124"/>
      <c r="J755" s="118">
        <f>'SlNr für Antrag §24a'!AM751</f>
        <v>0</v>
      </c>
      <c r="K755" s="121"/>
      <c r="L755" s="158" t="str">
        <f>'SlNr für Antrag §24a'!AV751</f>
        <v>-</v>
      </c>
      <c r="M755" s="145" t="str">
        <f>IF(OR(Behörde!W755&gt;0,Behörde!Z755&gt;0),"Begründung in Bescheid eintragen!","")</f>
        <v/>
      </c>
      <c r="N755" s="151" t="str">
        <f>'SlNr für Antrag §24a'!AP751</f>
        <v/>
      </c>
    </row>
    <row r="756" spans="1:14" ht="57" x14ac:dyDescent="0.25">
      <c r="A756" s="70">
        <f>'SlNr für Antrag §24a'!B752</f>
        <v>39909</v>
      </c>
      <c r="B756" s="70" t="str">
        <f>'SlNr für Antrag §24a'!C752</f>
        <v/>
      </c>
      <c r="C756" s="70" t="str">
        <f>IF('SlNr für Antrag §24a'!D752&lt;&gt;"",'SlNr für Antrag §24a'!D752,"")</f>
        <v>g</v>
      </c>
      <c r="D756" s="70" t="str">
        <f>'SlNr für Antrag §24a'!H752</f>
        <v>sonstige feste Abfälle mineralischen Ursprungs mit produktionsspezifisch oder anwendungsspezifisch schädlichen Beimengungen</v>
      </c>
      <c r="E756" s="70" t="str">
        <f>'SlNr für Antrag §24a'!I752</f>
        <v xml:space="preserve"> </v>
      </c>
      <c r="F756" s="69" t="str">
        <f>IF(Behörde!W756&gt;0,Behörde!W756,Behörde!F756)</f>
        <v>**</v>
      </c>
      <c r="G756" s="69" t="str">
        <f>IF(Behörde!Z756&gt;0,Behörde!Z756,Behörde!G756)</f>
        <v>**</v>
      </c>
      <c r="H756" s="131"/>
      <c r="I756" s="124"/>
      <c r="J756" s="118">
        <f>'SlNr für Antrag §24a'!AM752</f>
        <v>0</v>
      </c>
      <c r="K756" s="121"/>
      <c r="L756" s="158" t="str">
        <f>'SlNr für Antrag §24a'!AV752</f>
        <v>-</v>
      </c>
      <c r="M756" s="145" t="str">
        <f>IF(OR(Behörde!W756&gt;0,Behörde!Z756&gt;0),"Begründung in Bescheid eintragen!","")</f>
        <v/>
      </c>
      <c r="N756" s="151" t="str">
        <f>'SlNr für Antrag §24a'!AP752</f>
        <v/>
      </c>
    </row>
    <row r="757" spans="1:14" ht="57" x14ac:dyDescent="0.25">
      <c r="A757" s="70">
        <f>'SlNr für Antrag §24a'!B753</f>
        <v>39909</v>
      </c>
      <c r="B757" s="70" t="str">
        <f>'SlNr für Antrag §24a'!C753</f>
        <v>88</v>
      </c>
      <c r="C757" s="70" t="str">
        <f>IF('SlNr für Antrag §24a'!D753&lt;&gt;"",'SlNr für Antrag §24a'!D753,"")</f>
        <v/>
      </c>
      <c r="D757" s="70" t="str">
        <f>'SlNr für Antrag §24a'!H753</f>
        <v>sonstige feste Abfälle mineralischen Ursprungs mit produktionsspezifisch oder anwendungsspezifisch schädlichen Beimengungen</v>
      </c>
      <c r="E757" s="70" t="str">
        <f>'SlNr für Antrag §24a'!I753</f>
        <v>ausgestuft</v>
      </c>
      <c r="F757" s="69" t="str">
        <f>IF(Behörde!W757&gt;0,Behörde!W757,Behörde!F757)</f>
        <v>**</v>
      </c>
      <c r="G757" s="69" t="str">
        <f>IF(Behörde!Z757&gt;0,Behörde!Z757,Behörde!G757)</f>
        <v>**</v>
      </c>
      <c r="H757" s="131"/>
      <c r="I757" s="124"/>
      <c r="J757" s="118">
        <f>'SlNr für Antrag §24a'!AM753</f>
        <v>0</v>
      </c>
      <c r="K757" s="121"/>
      <c r="L757" s="158" t="str">
        <f>'SlNr für Antrag §24a'!AV753</f>
        <v>-</v>
      </c>
      <c r="M757" s="145" t="str">
        <f>IF(OR(Behörde!W757&gt;0,Behörde!Z757&gt;0),"Begründung in Bescheid eintragen!","")</f>
        <v/>
      </c>
      <c r="N757" s="151" t="str">
        <f>'SlNr für Antrag §24a'!AP753</f>
        <v/>
      </c>
    </row>
    <row r="758" spans="1:14" ht="57" x14ac:dyDescent="0.25">
      <c r="A758" s="70">
        <f>'SlNr für Antrag §24a'!B754</f>
        <v>39909</v>
      </c>
      <c r="B758" s="70" t="str">
        <f>'SlNr für Antrag §24a'!C754</f>
        <v>91</v>
      </c>
      <c r="C758" s="70" t="str">
        <f>IF('SlNr für Antrag §24a'!D754&lt;&gt;"",'SlNr für Antrag §24a'!D754,"")</f>
        <v>g</v>
      </c>
      <c r="D758" s="70" t="str">
        <f>'SlNr für Antrag §24a'!H754</f>
        <v>sonstige feste Abfälle mineralischen Ursprungs mit produktionsspezifisch oder anwendungsspezifisch schädlichen Beimengungen</v>
      </c>
      <c r="E758" s="70" t="str">
        <f>'SlNr für Antrag §24a'!I754</f>
        <v>verfestigt, immobilisiert oder stabilisiert</v>
      </c>
      <c r="F758" s="69" t="str">
        <f>IF(Behörde!W758&gt;0,Behörde!W758,Behörde!F758)</f>
        <v>**</v>
      </c>
      <c r="G758" s="69" t="str">
        <f>IF(Behörde!Z758&gt;0,Behörde!Z758,Behörde!G758)</f>
        <v>**</v>
      </c>
      <c r="H758" s="131"/>
      <c r="I758" s="124"/>
      <c r="J758" s="118">
        <f>'SlNr für Antrag §24a'!AM754</f>
        <v>0</v>
      </c>
      <c r="K758" s="121"/>
      <c r="L758" s="158" t="str">
        <f>'SlNr für Antrag §24a'!AV754</f>
        <v>-</v>
      </c>
      <c r="M758" s="145" t="str">
        <f>IF(OR(Behörde!W758&gt;0,Behörde!Z758&gt;0),"Begründung in Bescheid eintragen!","")</f>
        <v/>
      </c>
      <c r="N758" s="151" t="str">
        <f>'SlNr für Antrag §24a'!AP754</f>
        <v/>
      </c>
    </row>
    <row r="759" spans="1:14" x14ac:dyDescent="0.25">
      <c r="A759" s="70">
        <f>'SlNr für Antrag §24a'!B755</f>
        <v>51101</v>
      </c>
      <c r="B759" s="70" t="str">
        <f>'SlNr für Antrag §24a'!C755</f>
        <v/>
      </c>
      <c r="C759" s="70" t="str">
        <f>IF('SlNr für Antrag §24a'!D755&lt;&gt;"",'SlNr für Antrag §24a'!D755,"")</f>
        <v>g</v>
      </c>
      <c r="D759" s="70" t="str">
        <f>'SlNr für Antrag §24a'!H755</f>
        <v>cyanidhaltiger Galvanikschlamm</v>
      </c>
      <c r="E759" s="70" t="str">
        <f>'SlNr für Antrag §24a'!I755</f>
        <v xml:space="preserve"> </v>
      </c>
      <c r="F759" s="69" t="str">
        <f>IF(Behörde!W759&gt;0,Behörde!W759,Behörde!F759)</f>
        <v>**</v>
      </c>
      <c r="G759" s="69" t="str">
        <f>IF(Behörde!Z759&gt;0,Behörde!Z759,Behörde!G759)</f>
        <v>**</v>
      </c>
      <c r="H759" s="131"/>
      <c r="I759" s="124"/>
      <c r="J759" s="118">
        <f>'SlNr für Antrag §24a'!AM755</f>
        <v>0</v>
      </c>
      <c r="K759" s="121"/>
      <c r="L759" s="158" t="str">
        <f>'SlNr für Antrag §24a'!AV755</f>
        <v>-</v>
      </c>
      <c r="M759" s="145" t="str">
        <f>IF(OR(Behörde!W759&gt;0,Behörde!Z759&gt;0),"Begründung in Bescheid eintragen!","")</f>
        <v/>
      </c>
      <c r="N759" s="151" t="str">
        <f>'SlNr für Antrag §24a'!AP755</f>
        <v/>
      </c>
    </row>
    <row r="760" spans="1:14" x14ac:dyDescent="0.25">
      <c r="A760" s="70">
        <f>'SlNr für Antrag §24a'!B756</f>
        <v>51101</v>
      </c>
      <c r="B760" s="70" t="str">
        <f>'SlNr für Antrag §24a'!C756</f>
        <v>88</v>
      </c>
      <c r="C760" s="70" t="str">
        <f>IF('SlNr für Antrag §24a'!D756&lt;&gt;"",'SlNr für Antrag §24a'!D756,"")</f>
        <v/>
      </c>
      <c r="D760" s="70" t="str">
        <f>'SlNr für Antrag §24a'!H756</f>
        <v>cyanidhaltiger Galvanikschlamm</v>
      </c>
      <c r="E760" s="70" t="str">
        <f>'SlNr für Antrag §24a'!I756</f>
        <v>ausgestuft</v>
      </c>
      <c r="F760" s="69" t="str">
        <f>IF(Behörde!W760&gt;0,Behörde!W760,Behörde!F760)</f>
        <v>**</v>
      </c>
      <c r="G760" s="69" t="str">
        <f>IF(Behörde!Z760&gt;0,Behörde!Z760,Behörde!G760)</f>
        <v>**</v>
      </c>
      <c r="H760" s="131"/>
      <c r="I760" s="124"/>
      <c r="J760" s="118">
        <f>'SlNr für Antrag §24a'!AM756</f>
        <v>0</v>
      </c>
      <c r="K760" s="121"/>
      <c r="L760" s="158" t="str">
        <f>'SlNr für Antrag §24a'!AV756</f>
        <v>-</v>
      </c>
      <c r="M760" s="145" t="str">
        <f>IF(OR(Behörde!W760&gt;0,Behörde!Z760&gt;0),"Begründung in Bescheid eintragen!","")</f>
        <v/>
      </c>
      <c r="N760" s="151" t="str">
        <f>'SlNr für Antrag §24a'!AP756</f>
        <v/>
      </c>
    </row>
    <row r="761" spans="1:14" ht="22.8" x14ac:dyDescent="0.25">
      <c r="A761" s="70">
        <f>'SlNr für Antrag §24a'!B757</f>
        <v>51101</v>
      </c>
      <c r="B761" s="70" t="str">
        <f>'SlNr für Antrag §24a'!C757</f>
        <v>91</v>
      </c>
      <c r="C761" s="70" t="str">
        <f>IF('SlNr für Antrag §24a'!D757&lt;&gt;"",'SlNr für Antrag §24a'!D757,"")</f>
        <v>g</v>
      </c>
      <c r="D761" s="70" t="str">
        <f>'SlNr für Antrag §24a'!H757</f>
        <v>cyanidhaltiger Galvanikschlamm</v>
      </c>
      <c r="E761" s="70" t="str">
        <f>'SlNr für Antrag §24a'!I757</f>
        <v>verfestigt, immobilisiert oder stabilisiert</v>
      </c>
      <c r="F761" s="69" t="str">
        <f>IF(Behörde!W761&gt;0,Behörde!W761,Behörde!F761)</f>
        <v>**</v>
      </c>
      <c r="G761" s="69" t="str">
        <f>IF(Behörde!Z761&gt;0,Behörde!Z761,Behörde!G761)</f>
        <v>**</v>
      </c>
      <c r="H761" s="131"/>
      <c r="I761" s="124"/>
      <c r="J761" s="118">
        <f>'SlNr für Antrag §24a'!AM757</f>
        <v>0</v>
      </c>
      <c r="K761" s="121"/>
      <c r="L761" s="158" t="str">
        <f>'SlNr für Antrag §24a'!AV757</f>
        <v>-</v>
      </c>
      <c r="M761" s="145" t="str">
        <f>IF(OR(Behörde!W761&gt;0,Behörde!Z761&gt;0),"Begründung in Bescheid eintragen!","")</f>
        <v/>
      </c>
      <c r="N761" s="151" t="str">
        <f>'SlNr für Antrag §24a'!AP757</f>
        <v/>
      </c>
    </row>
    <row r="762" spans="1:14" x14ac:dyDescent="0.25">
      <c r="A762" s="70">
        <f>'SlNr für Antrag §24a'!B758</f>
        <v>51102</v>
      </c>
      <c r="B762" s="70" t="str">
        <f>'SlNr für Antrag §24a'!C758</f>
        <v/>
      </c>
      <c r="C762" s="70" t="str">
        <f>IF('SlNr für Antrag §24a'!D758&lt;&gt;"",'SlNr für Antrag §24a'!D758,"")</f>
        <v>g</v>
      </c>
      <c r="D762" s="70" t="str">
        <f>'SlNr für Antrag §24a'!H758</f>
        <v>chrom(VI)haltiger Galvanikschlamm</v>
      </c>
      <c r="E762" s="70" t="str">
        <f>'SlNr für Antrag §24a'!I758</f>
        <v xml:space="preserve"> </v>
      </c>
      <c r="F762" s="69" t="str">
        <f>IF(Behörde!W762&gt;0,Behörde!W762,Behörde!F762)</f>
        <v>**</v>
      </c>
      <c r="G762" s="69" t="str">
        <f>IF(Behörde!Z762&gt;0,Behörde!Z762,Behörde!G762)</f>
        <v>**</v>
      </c>
      <c r="H762" s="131"/>
      <c r="I762" s="124"/>
      <c r="J762" s="118">
        <f>'SlNr für Antrag §24a'!AM758</f>
        <v>0</v>
      </c>
      <c r="K762" s="121"/>
      <c r="L762" s="158" t="str">
        <f>'SlNr für Antrag §24a'!AV758</f>
        <v>-</v>
      </c>
      <c r="M762" s="145" t="str">
        <f>IF(OR(Behörde!W762&gt;0,Behörde!Z762&gt;0),"Begründung in Bescheid eintragen!","")</f>
        <v/>
      </c>
      <c r="N762" s="151" t="str">
        <f>'SlNr für Antrag §24a'!AP758</f>
        <v/>
      </c>
    </row>
    <row r="763" spans="1:14" ht="22.8" x14ac:dyDescent="0.25">
      <c r="A763" s="70">
        <f>'SlNr für Antrag §24a'!B759</f>
        <v>51102</v>
      </c>
      <c r="B763" s="70" t="str">
        <f>'SlNr für Antrag §24a'!C759</f>
        <v>91</v>
      </c>
      <c r="C763" s="70" t="str">
        <f>IF('SlNr für Antrag §24a'!D759&lt;&gt;"",'SlNr für Antrag §24a'!D759,"")</f>
        <v>g</v>
      </c>
      <c r="D763" s="70" t="str">
        <f>'SlNr für Antrag §24a'!H759</f>
        <v>chrom(VI)haltiger Galvanikschlamm</v>
      </c>
      <c r="E763" s="70" t="str">
        <f>'SlNr für Antrag §24a'!I759</f>
        <v>verfestigt, immobilisiert oder stabilisiert</v>
      </c>
      <c r="F763" s="69" t="str">
        <f>IF(Behörde!W763&gt;0,Behörde!W763,Behörde!F763)</f>
        <v>**</v>
      </c>
      <c r="G763" s="69" t="str">
        <f>IF(Behörde!Z763&gt;0,Behörde!Z763,Behörde!G763)</f>
        <v>**</v>
      </c>
      <c r="H763" s="131"/>
      <c r="I763" s="124"/>
      <c r="J763" s="118">
        <f>'SlNr für Antrag §24a'!AM759</f>
        <v>0</v>
      </c>
      <c r="K763" s="121"/>
      <c r="L763" s="158" t="str">
        <f>'SlNr für Antrag §24a'!AV759</f>
        <v>-</v>
      </c>
      <c r="M763" s="145" t="str">
        <f>IF(OR(Behörde!W763&gt;0,Behörde!Z763&gt;0),"Begründung in Bescheid eintragen!","")</f>
        <v/>
      </c>
      <c r="N763" s="151" t="str">
        <f>'SlNr für Antrag §24a'!AP759</f>
        <v/>
      </c>
    </row>
    <row r="764" spans="1:14" x14ac:dyDescent="0.25">
      <c r="A764" s="70">
        <f>'SlNr für Antrag §24a'!B760</f>
        <v>51103</v>
      </c>
      <c r="B764" s="70" t="str">
        <f>'SlNr für Antrag §24a'!C760</f>
        <v/>
      </c>
      <c r="C764" s="70" t="str">
        <f>IF('SlNr für Antrag §24a'!D760&lt;&gt;"",'SlNr für Antrag §24a'!D760,"")</f>
        <v>g</v>
      </c>
      <c r="D764" s="70" t="str">
        <f>'SlNr für Antrag §24a'!H760</f>
        <v>chrom(III)haltiger Galvanikschlamm</v>
      </c>
      <c r="E764" s="70" t="str">
        <f>'SlNr für Antrag §24a'!I760</f>
        <v xml:space="preserve"> </v>
      </c>
      <c r="F764" s="69" t="str">
        <f>IF(Behörde!W764&gt;0,Behörde!W764,Behörde!F764)</f>
        <v>**</v>
      </c>
      <c r="G764" s="69" t="str">
        <f>IF(Behörde!Z764&gt;0,Behörde!Z764,Behörde!G764)</f>
        <v>**</v>
      </c>
      <c r="H764" s="131"/>
      <c r="I764" s="124"/>
      <c r="J764" s="118">
        <f>'SlNr für Antrag §24a'!AM760</f>
        <v>0</v>
      </c>
      <c r="K764" s="121"/>
      <c r="L764" s="158" t="str">
        <f>'SlNr für Antrag §24a'!AV760</f>
        <v>-</v>
      </c>
      <c r="M764" s="145" t="str">
        <f>IF(OR(Behörde!W764&gt;0,Behörde!Z764&gt;0),"Begründung in Bescheid eintragen!","")</f>
        <v/>
      </c>
      <c r="N764" s="151" t="str">
        <f>'SlNr für Antrag §24a'!AP760</f>
        <v/>
      </c>
    </row>
    <row r="765" spans="1:14" x14ac:dyDescent="0.25">
      <c r="A765" s="70">
        <f>'SlNr für Antrag §24a'!B761</f>
        <v>51103</v>
      </c>
      <c r="B765" s="70" t="str">
        <f>'SlNr für Antrag §24a'!C761</f>
        <v>88</v>
      </c>
      <c r="C765" s="70" t="str">
        <f>IF('SlNr für Antrag §24a'!D761&lt;&gt;"",'SlNr für Antrag §24a'!D761,"")</f>
        <v/>
      </c>
      <c r="D765" s="70" t="str">
        <f>'SlNr für Antrag §24a'!H761</f>
        <v>chrom(III)haltiger Galvanikschlamm</v>
      </c>
      <c r="E765" s="70" t="str">
        <f>'SlNr für Antrag §24a'!I761</f>
        <v>ausgestuft</v>
      </c>
      <c r="F765" s="69" t="str">
        <f>IF(Behörde!W765&gt;0,Behörde!W765,Behörde!F765)</f>
        <v>**</v>
      </c>
      <c r="G765" s="69" t="str">
        <f>IF(Behörde!Z765&gt;0,Behörde!Z765,Behörde!G765)</f>
        <v>**</v>
      </c>
      <c r="H765" s="131"/>
      <c r="I765" s="124"/>
      <c r="J765" s="118">
        <f>'SlNr für Antrag §24a'!AM761</f>
        <v>0</v>
      </c>
      <c r="K765" s="121"/>
      <c r="L765" s="158" t="str">
        <f>'SlNr für Antrag §24a'!AV761</f>
        <v>-</v>
      </c>
      <c r="M765" s="145" t="str">
        <f>IF(OR(Behörde!W765&gt;0,Behörde!Z765&gt;0),"Begründung in Bescheid eintragen!","")</f>
        <v/>
      </c>
      <c r="N765" s="151" t="str">
        <f>'SlNr für Antrag §24a'!AP761</f>
        <v/>
      </c>
    </row>
    <row r="766" spans="1:14" ht="22.8" x14ac:dyDescent="0.25">
      <c r="A766" s="70">
        <f>'SlNr für Antrag §24a'!B762</f>
        <v>51103</v>
      </c>
      <c r="B766" s="70" t="str">
        <f>'SlNr für Antrag §24a'!C762</f>
        <v>91</v>
      </c>
      <c r="C766" s="70" t="str">
        <f>IF('SlNr für Antrag §24a'!D762&lt;&gt;"",'SlNr für Antrag §24a'!D762,"")</f>
        <v>g</v>
      </c>
      <c r="D766" s="70" t="str">
        <f>'SlNr für Antrag §24a'!H762</f>
        <v>chrom(III)haltiger Galvanikschlamm</v>
      </c>
      <c r="E766" s="70" t="str">
        <f>'SlNr für Antrag §24a'!I762</f>
        <v>verfestigt, immobilisiert oder stabilisiert</v>
      </c>
      <c r="F766" s="69" t="str">
        <f>IF(Behörde!W766&gt;0,Behörde!W766,Behörde!F766)</f>
        <v>**</v>
      </c>
      <c r="G766" s="69" t="str">
        <f>IF(Behörde!Z766&gt;0,Behörde!Z766,Behörde!G766)</f>
        <v>**</v>
      </c>
      <c r="H766" s="131"/>
      <c r="I766" s="124"/>
      <c r="J766" s="118">
        <f>'SlNr für Antrag §24a'!AM762</f>
        <v>0</v>
      </c>
      <c r="K766" s="121"/>
      <c r="L766" s="158" t="str">
        <f>'SlNr für Antrag §24a'!AV762</f>
        <v>-</v>
      </c>
      <c r="M766" s="145" t="str">
        <f>IF(OR(Behörde!W766&gt;0,Behörde!Z766&gt;0),"Begründung in Bescheid eintragen!","")</f>
        <v/>
      </c>
      <c r="N766" s="151" t="str">
        <f>'SlNr für Antrag §24a'!AP762</f>
        <v/>
      </c>
    </row>
    <row r="767" spans="1:14" x14ac:dyDescent="0.25">
      <c r="A767" s="70">
        <f>'SlNr für Antrag §24a'!B763</f>
        <v>51104</v>
      </c>
      <c r="B767" s="70" t="str">
        <f>'SlNr für Antrag §24a'!C763</f>
        <v/>
      </c>
      <c r="C767" s="70" t="str">
        <f>IF('SlNr für Antrag §24a'!D763&lt;&gt;"",'SlNr für Antrag §24a'!D763,"")</f>
        <v>g</v>
      </c>
      <c r="D767" s="70" t="str">
        <f>'SlNr für Antrag §24a'!H763</f>
        <v>kupferhaltiger Galvanikschlamm</v>
      </c>
      <c r="E767" s="70" t="str">
        <f>'SlNr für Antrag §24a'!I763</f>
        <v xml:space="preserve"> </v>
      </c>
      <c r="F767" s="69" t="str">
        <f>IF(Behörde!W767&gt;0,Behörde!W767,Behörde!F767)</f>
        <v>**</v>
      </c>
      <c r="G767" s="69" t="str">
        <f>IF(Behörde!Z767&gt;0,Behörde!Z767,Behörde!G767)</f>
        <v>**</v>
      </c>
      <c r="H767" s="131"/>
      <c r="I767" s="124"/>
      <c r="J767" s="118">
        <f>'SlNr für Antrag §24a'!AM763</f>
        <v>0</v>
      </c>
      <c r="K767" s="121"/>
      <c r="L767" s="158" t="str">
        <f>'SlNr für Antrag §24a'!AV763</f>
        <v>-</v>
      </c>
      <c r="M767" s="145" t="str">
        <f>IF(OR(Behörde!W767&gt;0,Behörde!Z767&gt;0),"Begründung in Bescheid eintragen!","")</f>
        <v/>
      </c>
      <c r="N767" s="151" t="str">
        <f>'SlNr für Antrag §24a'!AP763</f>
        <v/>
      </c>
    </row>
    <row r="768" spans="1:14" x14ac:dyDescent="0.25">
      <c r="A768" s="70">
        <f>'SlNr für Antrag §24a'!B764</f>
        <v>51104</v>
      </c>
      <c r="B768" s="70" t="str">
        <f>'SlNr für Antrag §24a'!C764</f>
        <v>88</v>
      </c>
      <c r="C768" s="70" t="str">
        <f>IF('SlNr für Antrag §24a'!D764&lt;&gt;"",'SlNr für Antrag §24a'!D764,"")</f>
        <v/>
      </c>
      <c r="D768" s="70" t="str">
        <f>'SlNr für Antrag §24a'!H764</f>
        <v>kupferhaltiger Galvanikschlamm</v>
      </c>
      <c r="E768" s="70" t="str">
        <f>'SlNr für Antrag §24a'!I764</f>
        <v>ausgestuft</v>
      </c>
      <c r="F768" s="69" t="str">
        <f>IF(Behörde!W768&gt;0,Behörde!W768,Behörde!F768)</f>
        <v>**</v>
      </c>
      <c r="G768" s="69" t="str">
        <f>IF(Behörde!Z768&gt;0,Behörde!Z768,Behörde!G768)</f>
        <v>**</v>
      </c>
      <c r="H768" s="131"/>
      <c r="I768" s="124"/>
      <c r="J768" s="118">
        <f>'SlNr für Antrag §24a'!AM764</f>
        <v>0</v>
      </c>
      <c r="K768" s="121"/>
      <c r="L768" s="158" t="str">
        <f>'SlNr für Antrag §24a'!AV764</f>
        <v>-</v>
      </c>
      <c r="M768" s="145" t="str">
        <f>IF(OR(Behörde!W768&gt;0,Behörde!Z768&gt;0),"Begründung in Bescheid eintragen!","")</f>
        <v/>
      </c>
      <c r="N768" s="151" t="str">
        <f>'SlNr für Antrag §24a'!AP764</f>
        <v/>
      </c>
    </row>
    <row r="769" spans="1:14" ht="22.8" x14ac:dyDescent="0.25">
      <c r="A769" s="70">
        <f>'SlNr für Antrag §24a'!B765</f>
        <v>51104</v>
      </c>
      <c r="B769" s="70" t="str">
        <f>'SlNr für Antrag §24a'!C765</f>
        <v>91</v>
      </c>
      <c r="C769" s="70" t="str">
        <f>IF('SlNr für Antrag §24a'!D765&lt;&gt;"",'SlNr für Antrag §24a'!D765,"")</f>
        <v>g</v>
      </c>
      <c r="D769" s="70" t="str">
        <f>'SlNr für Antrag §24a'!H765</f>
        <v>kupferhaltiger Galvanikschlamm</v>
      </c>
      <c r="E769" s="70" t="str">
        <f>'SlNr für Antrag §24a'!I765</f>
        <v>verfestigt, immobilisiert oder stabilisiert</v>
      </c>
      <c r="F769" s="69" t="str">
        <f>IF(Behörde!W769&gt;0,Behörde!W769,Behörde!F769)</f>
        <v>**</v>
      </c>
      <c r="G769" s="69" t="str">
        <f>IF(Behörde!Z769&gt;0,Behörde!Z769,Behörde!G769)</f>
        <v>**</v>
      </c>
      <c r="H769" s="131"/>
      <c r="I769" s="124"/>
      <c r="J769" s="118">
        <f>'SlNr für Antrag §24a'!AM765</f>
        <v>0</v>
      </c>
      <c r="K769" s="121"/>
      <c r="L769" s="158" t="str">
        <f>'SlNr für Antrag §24a'!AV765</f>
        <v>-</v>
      </c>
      <c r="M769" s="145" t="str">
        <f>IF(OR(Behörde!W769&gt;0,Behörde!Z769&gt;0),"Begründung in Bescheid eintragen!","")</f>
        <v/>
      </c>
      <c r="N769" s="151" t="str">
        <f>'SlNr für Antrag §24a'!AP765</f>
        <v/>
      </c>
    </row>
    <row r="770" spans="1:14" x14ac:dyDescent="0.25">
      <c r="A770" s="70">
        <f>'SlNr für Antrag §24a'!B766</f>
        <v>51105</v>
      </c>
      <c r="B770" s="70" t="str">
        <f>'SlNr für Antrag §24a'!C766</f>
        <v/>
      </c>
      <c r="C770" s="70" t="str">
        <f>IF('SlNr für Antrag §24a'!D766&lt;&gt;"",'SlNr für Antrag §24a'!D766,"")</f>
        <v>g</v>
      </c>
      <c r="D770" s="70" t="str">
        <f>'SlNr für Antrag §24a'!H766</f>
        <v>zinkhaltiger Galvanikschlamm</v>
      </c>
      <c r="E770" s="70" t="str">
        <f>'SlNr für Antrag §24a'!I766</f>
        <v xml:space="preserve"> </v>
      </c>
      <c r="F770" s="69" t="str">
        <f>IF(Behörde!W770&gt;0,Behörde!W770,Behörde!F770)</f>
        <v>**</v>
      </c>
      <c r="G770" s="69" t="str">
        <f>IF(Behörde!Z770&gt;0,Behörde!Z770,Behörde!G770)</f>
        <v>**</v>
      </c>
      <c r="H770" s="131"/>
      <c r="I770" s="124"/>
      <c r="J770" s="118">
        <f>'SlNr für Antrag §24a'!AM766</f>
        <v>0</v>
      </c>
      <c r="K770" s="121"/>
      <c r="L770" s="158" t="str">
        <f>'SlNr für Antrag §24a'!AV766</f>
        <v>-</v>
      </c>
      <c r="M770" s="145" t="str">
        <f>IF(OR(Behörde!W770&gt;0,Behörde!Z770&gt;0),"Begründung in Bescheid eintragen!","")</f>
        <v/>
      </c>
      <c r="N770" s="151" t="str">
        <f>'SlNr für Antrag §24a'!AP766</f>
        <v/>
      </c>
    </row>
    <row r="771" spans="1:14" x14ac:dyDescent="0.25">
      <c r="A771" s="70">
        <f>'SlNr für Antrag §24a'!B767</f>
        <v>51105</v>
      </c>
      <c r="B771" s="70" t="str">
        <f>'SlNr für Antrag §24a'!C767</f>
        <v>88</v>
      </c>
      <c r="C771" s="70" t="str">
        <f>IF('SlNr für Antrag §24a'!D767&lt;&gt;"",'SlNr für Antrag §24a'!D767,"")</f>
        <v/>
      </c>
      <c r="D771" s="70" t="str">
        <f>'SlNr für Antrag §24a'!H767</f>
        <v>zinkhaltiger Galvanikschlamm</v>
      </c>
      <c r="E771" s="70" t="str">
        <f>'SlNr für Antrag §24a'!I767</f>
        <v>ausgestuft</v>
      </c>
      <c r="F771" s="69" t="str">
        <f>IF(Behörde!W771&gt;0,Behörde!W771,Behörde!F771)</f>
        <v>**</v>
      </c>
      <c r="G771" s="69" t="str">
        <f>IF(Behörde!Z771&gt;0,Behörde!Z771,Behörde!G771)</f>
        <v>**</v>
      </c>
      <c r="H771" s="131"/>
      <c r="I771" s="124"/>
      <c r="J771" s="118">
        <f>'SlNr für Antrag §24a'!AM767</f>
        <v>0</v>
      </c>
      <c r="K771" s="121"/>
      <c r="L771" s="158" t="str">
        <f>'SlNr für Antrag §24a'!AV767</f>
        <v>-</v>
      </c>
      <c r="M771" s="145" t="str">
        <f>IF(OR(Behörde!W771&gt;0,Behörde!Z771&gt;0),"Begründung in Bescheid eintragen!","")</f>
        <v/>
      </c>
      <c r="N771" s="151" t="str">
        <f>'SlNr für Antrag §24a'!AP767</f>
        <v/>
      </c>
    </row>
    <row r="772" spans="1:14" ht="22.8" x14ac:dyDescent="0.25">
      <c r="A772" s="70">
        <f>'SlNr für Antrag §24a'!B768</f>
        <v>51105</v>
      </c>
      <c r="B772" s="70" t="str">
        <f>'SlNr für Antrag §24a'!C768</f>
        <v>91</v>
      </c>
      <c r="C772" s="70" t="str">
        <f>IF('SlNr für Antrag §24a'!D768&lt;&gt;"",'SlNr für Antrag §24a'!D768,"")</f>
        <v>g</v>
      </c>
      <c r="D772" s="70" t="str">
        <f>'SlNr für Antrag §24a'!H768</f>
        <v>zinkhaltiger Galvanikschlamm</v>
      </c>
      <c r="E772" s="70" t="str">
        <f>'SlNr für Antrag §24a'!I768</f>
        <v>verfestigt, immobilisiert oder stabilisiert</v>
      </c>
      <c r="F772" s="69" t="str">
        <f>IF(Behörde!W772&gt;0,Behörde!W772,Behörde!F772)</f>
        <v>**</v>
      </c>
      <c r="G772" s="69" t="str">
        <f>IF(Behörde!Z772&gt;0,Behörde!Z772,Behörde!G772)</f>
        <v>**</v>
      </c>
      <c r="H772" s="131"/>
      <c r="I772" s="124"/>
      <c r="J772" s="118">
        <f>'SlNr für Antrag §24a'!AM768</f>
        <v>0</v>
      </c>
      <c r="K772" s="121"/>
      <c r="L772" s="158" t="str">
        <f>'SlNr für Antrag §24a'!AV768</f>
        <v>-</v>
      </c>
      <c r="M772" s="145" t="str">
        <f>IF(OR(Behörde!W772&gt;0,Behörde!Z772&gt;0),"Begründung in Bescheid eintragen!","")</f>
        <v/>
      </c>
      <c r="N772" s="151" t="str">
        <f>'SlNr für Antrag §24a'!AP768</f>
        <v/>
      </c>
    </row>
    <row r="773" spans="1:14" x14ac:dyDescent="0.25">
      <c r="A773" s="70">
        <f>'SlNr für Antrag §24a'!B769</f>
        <v>51106</v>
      </c>
      <c r="B773" s="70" t="str">
        <f>'SlNr für Antrag §24a'!C769</f>
        <v/>
      </c>
      <c r="C773" s="70" t="str">
        <f>IF('SlNr für Antrag §24a'!D769&lt;&gt;"",'SlNr für Antrag §24a'!D769,"")</f>
        <v>g</v>
      </c>
      <c r="D773" s="70" t="str">
        <f>'SlNr für Antrag §24a'!H769</f>
        <v>cadmiumhaltiger Galvanikschlamm</v>
      </c>
      <c r="E773" s="70" t="str">
        <f>'SlNr für Antrag §24a'!I769</f>
        <v xml:space="preserve"> </v>
      </c>
      <c r="F773" s="69" t="str">
        <f>IF(Behörde!W773&gt;0,Behörde!W773,Behörde!F773)</f>
        <v>**</v>
      </c>
      <c r="G773" s="69" t="str">
        <f>IF(Behörde!Z773&gt;0,Behörde!Z773,Behörde!G773)</f>
        <v>**</v>
      </c>
      <c r="H773" s="131"/>
      <c r="I773" s="124"/>
      <c r="J773" s="118">
        <f>'SlNr für Antrag §24a'!AM769</f>
        <v>0</v>
      </c>
      <c r="K773" s="121"/>
      <c r="L773" s="158" t="str">
        <f>'SlNr für Antrag §24a'!AV769</f>
        <v>-</v>
      </c>
      <c r="M773" s="145" t="str">
        <f>IF(OR(Behörde!W773&gt;0,Behörde!Z773&gt;0),"Begründung in Bescheid eintragen!","")</f>
        <v/>
      </c>
      <c r="N773" s="151" t="str">
        <f>'SlNr für Antrag §24a'!AP769</f>
        <v/>
      </c>
    </row>
    <row r="774" spans="1:14" x14ac:dyDescent="0.25">
      <c r="A774" s="70">
        <f>'SlNr für Antrag §24a'!B770</f>
        <v>51106</v>
      </c>
      <c r="B774" s="70" t="str">
        <f>'SlNr für Antrag §24a'!C770</f>
        <v>88</v>
      </c>
      <c r="C774" s="70" t="str">
        <f>IF('SlNr für Antrag §24a'!D770&lt;&gt;"",'SlNr für Antrag §24a'!D770,"")</f>
        <v/>
      </c>
      <c r="D774" s="70" t="str">
        <f>'SlNr für Antrag §24a'!H770</f>
        <v>cadmiumhaltiger Galvanikschlamm</v>
      </c>
      <c r="E774" s="70" t="str">
        <f>'SlNr für Antrag §24a'!I770</f>
        <v>ausgestuft</v>
      </c>
      <c r="F774" s="69" t="str">
        <f>IF(Behörde!W774&gt;0,Behörde!W774,Behörde!F774)</f>
        <v>**</v>
      </c>
      <c r="G774" s="69" t="str">
        <f>IF(Behörde!Z774&gt;0,Behörde!Z774,Behörde!G774)</f>
        <v>**</v>
      </c>
      <c r="H774" s="131"/>
      <c r="I774" s="124"/>
      <c r="J774" s="118">
        <f>'SlNr für Antrag §24a'!AM770</f>
        <v>0</v>
      </c>
      <c r="K774" s="121"/>
      <c r="L774" s="158" t="str">
        <f>'SlNr für Antrag §24a'!AV770</f>
        <v>-</v>
      </c>
      <c r="M774" s="145" t="str">
        <f>IF(OR(Behörde!W774&gt;0,Behörde!Z774&gt;0),"Begründung in Bescheid eintragen!","")</f>
        <v/>
      </c>
      <c r="N774" s="151" t="str">
        <f>'SlNr für Antrag §24a'!AP770</f>
        <v/>
      </c>
    </row>
    <row r="775" spans="1:14" ht="22.8" x14ac:dyDescent="0.25">
      <c r="A775" s="70">
        <f>'SlNr für Antrag §24a'!B771</f>
        <v>51106</v>
      </c>
      <c r="B775" s="70" t="str">
        <f>'SlNr für Antrag §24a'!C771</f>
        <v>91</v>
      </c>
      <c r="C775" s="70" t="str">
        <f>IF('SlNr für Antrag §24a'!D771&lt;&gt;"",'SlNr für Antrag §24a'!D771,"")</f>
        <v>g</v>
      </c>
      <c r="D775" s="70" t="str">
        <f>'SlNr für Antrag §24a'!H771</f>
        <v>cadmiumhaltiger Galvanikschlamm</v>
      </c>
      <c r="E775" s="70" t="str">
        <f>'SlNr für Antrag §24a'!I771</f>
        <v>verfestigt, immobilisiert oder stabilisiert</v>
      </c>
      <c r="F775" s="69" t="str">
        <f>IF(Behörde!W775&gt;0,Behörde!W775,Behörde!F775)</f>
        <v>**</v>
      </c>
      <c r="G775" s="69" t="str">
        <f>IF(Behörde!Z775&gt;0,Behörde!Z775,Behörde!G775)</f>
        <v>**</v>
      </c>
      <c r="H775" s="131"/>
      <c r="I775" s="124"/>
      <c r="J775" s="118">
        <f>'SlNr für Antrag §24a'!AM771</f>
        <v>0</v>
      </c>
      <c r="K775" s="121"/>
      <c r="L775" s="158" t="str">
        <f>'SlNr für Antrag §24a'!AV771</f>
        <v>-</v>
      </c>
      <c r="M775" s="145" t="str">
        <f>IF(OR(Behörde!W775&gt;0,Behörde!Z775&gt;0),"Begründung in Bescheid eintragen!","")</f>
        <v/>
      </c>
      <c r="N775" s="151" t="str">
        <f>'SlNr für Antrag §24a'!AP771</f>
        <v/>
      </c>
    </row>
    <row r="776" spans="1:14" x14ac:dyDescent="0.25">
      <c r="A776" s="70">
        <f>'SlNr für Antrag §24a'!B772</f>
        <v>51107</v>
      </c>
      <c r="B776" s="70" t="str">
        <f>'SlNr für Antrag §24a'!C772</f>
        <v>88</v>
      </c>
      <c r="C776" s="70" t="str">
        <f>IF('SlNr für Antrag §24a'!D772&lt;&gt;"",'SlNr für Antrag §24a'!D772,"")</f>
        <v/>
      </c>
      <c r="D776" s="70" t="str">
        <f>'SlNr für Antrag §24a'!H772</f>
        <v>nickelhaltiger Galvanikschlamm</v>
      </c>
      <c r="E776" s="70" t="str">
        <f>'SlNr für Antrag §24a'!I772</f>
        <v>ausgestuft</v>
      </c>
      <c r="F776" s="69" t="str">
        <f>IF(Behörde!W776&gt;0,Behörde!W776,Behörde!F776)</f>
        <v>**</v>
      </c>
      <c r="G776" s="69" t="str">
        <f>IF(Behörde!Z776&gt;0,Behörde!Z776,Behörde!G776)</f>
        <v>**</v>
      </c>
      <c r="H776" s="131"/>
      <c r="I776" s="124"/>
      <c r="J776" s="118">
        <f>'SlNr für Antrag §24a'!AM772</f>
        <v>0</v>
      </c>
      <c r="K776" s="121"/>
      <c r="L776" s="158" t="str">
        <f>'SlNr für Antrag §24a'!AV772</f>
        <v>-</v>
      </c>
      <c r="M776" s="145" t="str">
        <f>IF(OR(Behörde!W776&gt;0,Behörde!Z776&gt;0),"Begründung in Bescheid eintragen!","")</f>
        <v/>
      </c>
      <c r="N776" s="151" t="str">
        <f>'SlNr für Antrag §24a'!AP772</f>
        <v/>
      </c>
    </row>
    <row r="777" spans="1:14" x14ac:dyDescent="0.25">
      <c r="A777" s="70">
        <f>'SlNr für Antrag §24a'!B773</f>
        <v>51107</v>
      </c>
      <c r="B777" s="70" t="str">
        <f>'SlNr für Antrag §24a'!C773</f>
        <v/>
      </c>
      <c r="C777" s="70" t="str">
        <f>IF('SlNr für Antrag §24a'!D773&lt;&gt;"",'SlNr für Antrag §24a'!D773,"")</f>
        <v>g</v>
      </c>
      <c r="D777" s="70" t="str">
        <f>'SlNr für Antrag §24a'!H773</f>
        <v>nickelhaltiger Galvanikschlamm</v>
      </c>
      <c r="E777" s="70" t="str">
        <f>'SlNr für Antrag §24a'!I773</f>
        <v xml:space="preserve"> </v>
      </c>
      <c r="F777" s="69" t="str">
        <f>IF(Behörde!W777&gt;0,Behörde!W777,Behörde!F777)</f>
        <v>**</v>
      </c>
      <c r="G777" s="69" t="str">
        <f>IF(Behörde!Z777&gt;0,Behörde!Z777,Behörde!G777)</f>
        <v>**</v>
      </c>
      <c r="H777" s="131"/>
      <c r="I777" s="124"/>
      <c r="J777" s="118">
        <f>'SlNr für Antrag §24a'!AM773</f>
        <v>0</v>
      </c>
      <c r="K777" s="121"/>
      <c r="L777" s="158" t="str">
        <f>'SlNr für Antrag §24a'!AV773</f>
        <v>-</v>
      </c>
      <c r="M777" s="145" t="str">
        <f>IF(OR(Behörde!W777&gt;0,Behörde!Z777&gt;0),"Begründung in Bescheid eintragen!","")</f>
        <v/>
      </c>
      <c r="N777" s="151" t="str">
        <f>'SlNr für Antrag §24a'!AP773</f>
        <v/>
      </c>
    </row>
    <row r="778" spans="1:14" ht="22.8" x14ac:dyDescent="0.25">
      <c r="A778" s="70">
        <f>'SlNr für Antrag §24a'!B774</f>
        <v>51107</v>
      </c>
      <c r="B778" s="70" t="str">
        <f>'SlNr für Antrag §24a'!C774</f>
        <v>91</v>
      </c>
      <c r="C778" s="70" t="str">
        <f>IF('SlNr für Antrag §24a'!D774&lt;&gt;"",'SlNr für Antrag §24a'!D774,"")</f>
        <v>g</v>
      </c>
      <c r="D778" s="70" t="str">
        <f>'SlNr für Antrag §24a'!H774</f>
        <v>nickelhaltiger Galvanikschlamm</v>
      </c>
      <c r="E778" s="70" t="str">
        <f>'SlNr für Antrag §24a'!I774</f>
        <v>verfestigt, immobilisiert oder stabilisiert</v>
      </c>
      <c r="F778" s="69" t="str">
        <f>IF(Behörde!W778&gt;0,Behörde!W778,Behörde!F778)</f>
        <v>**</v>
      </c>
      <c r="G778" s="69" t="str">
        <f>IF(Behörde!Z778&gt;0,Behörde!Z778,Behörde!G778)</f>
        <v>**</v>
      </c>
      <c r="H778" s="131"/>
      <c r="I778" s="124"/>
      <c r="J778" s="118">
        <f>'SlNr für Antrag §24a'!AM774</f>
        <v>0</v>
      </c>
      <c r="K778" s="121"/>
      <c r="L778" s="158" t="str">
        <f>'SlNr für Antrag §24a'!AV774</f>
        <v>-</v>
      </c>
      <c r="M778" s="145" t="str">
        <f>IF(OR(Behörde!W778&gt;0,Behörde!Z778&gt;0),"Begründung in Bescheid eintragen!","")</f>
        <v/>
      </c>
      <c r="N778" s="151" t="str">
        <f>'SlNr für Antrag §24a'!AP774</f>
        <v/>
      </c>
    </row>
    <row r="779" spans="1:14" x14ac:dyDescent="0.25">
      <c r="A779" s="70">
        <f>'SlNr für Antrag §24a'!B775</f>
        <v>51108</v>
      </c>
      <c r="B779" s="70" t="str">
        <f>'SlNr für Antrag §24a'!C775</f>
        <v/>
      </c>
      <c r="C779" s="70" t="str">
        <f>IF('SlNr für Antrag §24a'!D775&lt;&gt;"",'SlNr für Antrag §24a'!D775,"")</f>
        <v>g</v>
      </c>
      <c r="D779" s="70" t="str">
        <f>'SlNr für Antrag §24a'!H775</f>
        <v>kobalthaltiger Galvanikschlamm</v>
      </c>
      <c r="E779" s="70" t="str">
        <f>'SlNr für Antrag §24a'!I775</f>
        <v xml:space="preserve"> </v>
      </c>
      <c r="F779" s="69" t="str">
        <f>IF(Behörde!W779&gt;0,Behörde!W779,Behörde!F779)</f>
        <v>**</v>
      </c>
      <c r="G779" s="69" t="str">
        <f>IF(Behörde!Z779&gt;0,Behörde!Z779,Behörde!G779)</f>
        <v>**</v>
      </c>
      <c r="H779" s="131"/>
      <c r="I779" s="124"/>
      <c r="J779" s="118">
        <f>'SlNr für Antrag §24a'!AM775</f>
        <v>0</v>
      </c>
      <c r="K779" s="121"/>
      <c r="L779" s="158" t="str">
        <f>'SlNr für Antrag §24a'!AV775</f>
        <v>-</v>
      </c>
      <c r="M779" s="145" t="str">
        <f>IF(OR(Behörde!W779&gt;0,Behörde!Z779&gt;0),"Begründung in Bescheid eintragen!","")</f>
        <v/>
      </c>
      <c r="N779" s="151" t="str">
        <f>'SlNr für Antrag §24a'!AP775</f>
        <v/>
      </c>
    </row>
    <row r="780" spans="1:14" x14ac:dyDescent="0.25">
      <c r="A780" s="70">
        <f>'SlNr für Antrag §24a'!B776</f>
        <v>51108</v>
      </c>
      <c r="B780" s="70" t="str">
        <f>'SlNr für Antrag §24a'!C776</f>
        <v>88</v>
      </c>
      <c r="C780" s="70" t="str">
        <f>IF('SlNr für Antrag §24a'!D776&lt;&gt;"",'SlNr für Antrag §24a'!D776,"")</f>
        <v/>
      </c>
      <c r="D780" s="70" t="str">
        <f>'SlNr für Antrag §24a'!H776</f>
        <v>kobalthaltiger Galvanikschlamm</v>
      </c>
      <c r="E780" s="70" t="str">
        <f>'SlNr für Antrag §24a'!I776</f>
        <v>ausgestuft</v>
      </c>
      <c r="F780" s="69" t="str">
        <f>IF(Behörde!W780&gt;0,Behörde!W780,Behörde!F780)</f>
        <v>**</v>
      </c>
      <c r="G780" s="69" t="str">
        <f>IF(Behörde!Z780&gt;0,Behörde!Z780,Behörde!G780)</f>
        <v>**</v>
      </c>
      <c r="H780" s="131"/>
      <c r="I780" s="124"/>
      <c r="J780" s="118">
        <f>'SlNr für Antrag §24a'!AM776</f>
        <v>0</v>
      </c>
      <c r="K780" s="121"/>
      <c r="L780" s="158" t="str">
        <f>'SlNr für Antrag §24a'!AV776</f>
        <v>-</v>
      </c>
      <c r="M780" s="145" t="str">
        <f>IF(OR(Behörde!W780&gt;0,Behörde!Z780&gt;0),"Begründung in Bescheid eintragen!","")</f>
        <v/>
      </c>
      <c r="N780" s="151" t="str">
        <f>'SlNr für Antrag §24a'!AP776</f>
        <v/>
      </c>
    </row>
    <row r="781" spans="1:14" ht="22.8" x14ac:dyDescent="0.25">
      <c r="A781" s="70">
        <f>'SlNr für Antrag §24a'!B777</f>
        <v>51108</v>
      </c>
      <c r="B781" s="70" t="str">
        <f>'SlNr für Antrag §24a'!C777</f>
        <v>91</v>
      </c>
      <c r="C781" s="70" t="str">
        <f>IF('SlNr für Antrag §24a'!D777&lt;&gt;"",'SlNr für Antrag §24a'!D777,"")</f>
        <v>g</v>
      </c>
      <c r="D781" s="70" t="str">
        <f>'SlNr für Antrag §24a'!H777</f>
        <v>kobalthaltiger Galvanikschlamm</v>
      </c>
      <c r="E781" s="70" t="str">
        <f>'SlNr für Antrag §24a'!I777</f>
        <v>verfestigt, immobilisiert oder stabilisiert</v>
      </c>
      <c r="F781" s="69" t="str">
        <f>IF(Behörde!W781&gt;0,Behörde!W781,Behörde!F781)</f>
        <v>**</v>
      </c>
      <c r="G781" s="69" t="str">
        <f>IF(Behörde!Z781&gt;0,Behörde!Z781,Behörde!G781)</f>
        <v>**</v>
      </c>
      <c r="H781" s="131"/>
      <c r="I781" s="124"/>
      <c r="J781" s="118">
        <f>'SlNr für Antrag §24a'!AM777</f>
        <v>0</v>
      </c>
      <c r="K781" s="121"/>
      <c r="L781" s="158" t="str">
        <f>'SlNr für Antrag §24a'!AV777</f>
        <v>-</v>
      </c>
      <c r="M781" s="145" t="str">
        <f>IF(OR(Behörde!W781&gt;0,Behörde!Z781&gt;0),"Begründung in Bescheid eintragen!","")</f>
        <v/>
      </c>
      <c r="N781" s="151" t="str">
        <f>'SlNr für Antrag §24a'!AP777</f>
        <v/>
      </c>
    </row>
    <row r="782" spans="1:14" x14ac:dyDescent="0.25">
      <c r="A782" s="70">
        <f>'SlNr für Antrag §24a'!B778</f>
        <v>51110</v>
      </c>
      <c r="B782" s="70" t="str">
        <f>'SlNr für Antrag §24a'!C778</f>
        <v/>
      </c>
      <c r="C782" s="70" t="str">
        <f>IF('SlNr für Antrag §24a'!D778&lt;&gt;"",'SlNr für Antrag §24a'!D778,"")</f>
        <v>g</v>
      </c>
      <c r="D782" s="70" t="str">
        <f>'SlNr für Antrag §24a'!H778</f>
        <v>edelmetallhaltiger Galvanikschlamm</v>
      </c>
      <c r="E782" s="70" t="str">
        <f>'SlNr für Antrag §24a'!I778</f>
        <v xml:space="preserve"> </v>
      </c>
      <c r="F782" s="69" t="str">
        <f>IF(Behörde!W782&gt;0,Behörde!W782,Behörde!F782)</f>
        <v>**</v>
      </c>
      <c r="G782" s="69" t="str">
        <f>IF(Behörde!Z782&gt;0,Behörde!Z782,Behörde!G782)</f>
        <v>**</v>
      </c>
      <c r="H782" s="131"/>
      <c r="I782" s="124"/>
      <c r="J782" s="118">
        <f>'SlNr für Antrag §24a'!AM778</f>
        <v>0</v>
      </c>
      <c r="K782" s="121"/>
      <c r="L782" s="158" t="str">
        <f>'SlNr für Antrag §24a'!AV778</f>
        <v>-</v>
      </c>
      <c r="M782" s="145" t="str">
        <f>IF(OR(Behörde!W782&gt;0,Behörde!Z782&gt;0),"Begründung in Bescheid eintragen!","")</f>
        <v/>
      </c>
      <c r="N782" s="151" t="str">
        <f>'SlNr für Antrag §24a'!AP778</f>
        <v/>
      </c>
    </row>
    <row r="783" spans="1:14" x14ac:dyDescent="0.25">
      <c r="A783" s="70">
        <f>'SlNr für Antrag §24a'!B779</f>
        <v>51110</v>
      </c>
      <c r="B783" s="70" t="str">
        <f>'SlNr für Antrag §24a'!C779</f>
        <v>88</v>
      </c>
      <c r="C783" s="70" t="str">
        <f>IF('SlNr für Antrag §24a'!D779&lt;&gt;"",'SlNr für Antrag §24a'!D779,"")</f>
        <v/>
      </c>
      <c r="D783" s="70" t="str">
        <f>'SlNr für Antrag §24a'!H779</f>
        <v>edelmetallhaltiger Galvanikschlamm</v>
      </c>
      <c r="E783" s="70" t="str">
        <f>'SlNr für Antrag §24a'!I779</f>
        <v>ausgestuft</v>
      </c>
      <c r="F783" s="69" t="str">
        <f>IF(Behörde!W783&gt;0,Behörde!W783,Behörde!F783)</f>
        <v>**</v>
      </c>
      <c r="G783" s="69" t="str">
        <f>IF(Behörde!Z783&gt;0,Behörde!Z783,Behörde!G783)</f>
        <v>**</v>
      </c>
      <c r="H783" s="131"/>
      <c r="I783" s="124"/>
      <c r="J783" s="118">
        <f>'SlNr für Antrag §24a'!AM779</f>
        <v>0</v>
      </c>
      <c r="K783" s="121"/>
      <c r="L783" s="158" t="str">
        <f>'SlNr für Antrag §24a'!AV779</f>
        <v>-</v>
      </c>
      <c r="M783" s="145" t="str">
        <f>IF(OR(Behörde!W783&gt;0,Behörde!Z783&gt;0),"Begründung in Bescheid eintragen!","")</f>
        <v/>
      </c>
      <c r="N783" s="151" t="str">
        <f>'SlNr für Antrag §24a'!AP779</f>
        <v/>
      </c>
    </row>
    <row r="784" spans="1:14" ht="22.8" x14ac:dyDescent="0.25">
      <c r="A784" s="70">
        <f>'SlNr für Antrag §24a'!B780</f>
        <v>51110</v>
      </c>
      <c r="B784" s="70" t="str">
        <f>'SlNr für Antrag §24a'!C780</f>
        <v>91</v>
      </c>
      <c r="C784" s="70" t="str">
        <f>IF('SlNr für Antrag §24a'!D780&lt;&gt;"",'SlNr für Antrag §24a'!D780,"")</f>
        <v>g</v>
      </c>
      <c r="D784" s="70" t="str">
        <f>'SlNr für Antrag §24a'!H780</f>
        <v>edelmetallhaltiger Galvanikschlamm</v>
      </c>
      <c r="E784" s="70" t="str">
        <f>'SlNr für Antrag §24a'!I780</f>
        <v>verfestigt, immobilisiert oder stabilisiert</v>
      </c>
      <c r="F784" s="69" t="str">
        <f>IF(Behörde!W784&gt;0,Behörde!W784,Behörde!F784)</f>
        <v>**</v>
      </c>
      <c r="G784" s="69" t="str">
        <f>IF(Behörde!Z784&gt;0,Behörde!Z784,Behörde!G784)</f>
        <v>**</v>
      </c>
      <c r="H784" s="131"/>
      <c r="I784" s="124"/>
      <c r="J784" s="118">
        <f>'SlNr für Antrag §24a'!AM780</f>
        <v>0</v>
      </c>
      <c r="K784" s="121"/>
      <c r="L784" s="158" t="str">
        <f>'SlNr für Antrag §24a'!AV780</f>
        <v>-</v>
      </c>
      <c r="M784" s="145" t="str">
        <f>IF(OR(Behörde!W784&gt;0,Behörde!Z784&gt;0),"Begründung in Bescheid eintragen!","")</f>
        <v/>
      </c>
      <c r="N784" s="151" t="str">
        <f>'SlNr für Antrag §24a'!AP780</f>
        <v/>
      </c>
    </row>
    <row r="785" spans="1:14" x14ac:dyDescent="0.25">
      <c r="A785" s="70">
        <f>'SlNr für Antrag §24a'!B781</f>
        <v>51112</v>
      </c>
      <c r="B785" s="70" t="str">
        <f>'SlNr für Antrag §24a'!C781</f>
        <v/>
      </c>
      <c r="C785" s="70" t="str">
        <f>IF('SlNr für Antrag §24a'!D781&lt;&gt;"",'SlNr für Antrag §24a'!D781,"")</f>
        <v>g</v>
      </c>
      <c r="D785" s="70" t="str">
        <f>'SlNr für Antrag §24a'!H781</f>
        <v>sonstige Galvanikschlämme</v>
      </c>
      <c r="E785" s="70" t="str">
        <f>'SlNr für Antrag §24a'!I781</f>
        <v xml:space="preserve"> </v>
      </c>
      <c r="F785" s="69" t="str">
        <f>IF(Behörde!W785&gt;0,Behörde!W785,Behörde!F785)</f>
        <v>**</v>
      </c>
      <c r="G785" s="69" t="str">
        <f>IF(Behörde!Z785&gt;0,Behörde!Z785,Behörde!G785)</f>
        <v>**</v>
      </c>
      <c r="H785" s="131"/>
      <c r="I785" s="124"/>
      <c r="J785" s="118">
        <f>'SlNr für Antrag §24a'!AM781</f>
        <v>0</v>
      </c>
      <c r="K785" s="121"/>
      <c r="L785" s="158" t="str">
        <f>'SlNr für Antrag §24a'!AV781</f>
        <v>-</v>
      </c>
      <c r="M785" s="145" t="str">
        <f>IF(OR(Behörde!W785&gt;0,Behörde!Z785&gt;0),"Begründung in Bescheid eintragen!","")</f>
        <v/>
      </c>
      <c r="N785" s="151" t="str">
        <f>'SlNr für Antrag §24a'!AP781</f>
        <v/>
      </c>
    </row>
    <row r="786" spans="1:14" x14ac:dyDescent="0.25">
      <c r="A786" s="70">
        <f>'SlNr für Antrag §24a'!B782</f>
        <v>51112</v>
      </c>
      <c r="B786" s="70" t="str">
        <f>'SlNr für Antrag §24a'!C782</f>
        <v>88</v>
      </c>
      <c r="C786" s="70" t="str">
        <f>IF('SlNr für Antrag §24a'!D782&lt;&gt;"",'SlNr für Antrag §24a'!D782,"")</f>
        <v/>
      </c>
      <c r="D786" s="70" t="str">
        <f>'SlNr für Antrag §24a'!H782</f>
        <v>sonstige Galvanikschlämme</v>
      </c>
      <c r="E786" s="70" t="str">
        <f>'SlNr für Antrag §24a'!I782</f>
        <v>ausgestuft</v>
      </c>
      <c r="F786" s="69" t="str">
        <f>IF(Behörde!W786&gt;0,Behörde!W786,Behörde!F786)</f>
        <v>**</v>
      </c>
      <c r="G786" s="69" t="str">
        <f>IF(Behörde!Z786&gt;0,Behörde!Z786,Behörde!G786)</f>
        <v>**</v>
      </c>
      <c r="H786" s="131"/>
      <c r="I786" s="124"/>
      <c r="J786" s="118">
        <f>'SlNr für Antrag §24a'!AM782</f>
        <v>0</v>
      </c>
      <c r="K786" s="121"/>
      <c r="L786" s="158" t="str">
        <f>'SlNr für Antrag §24a'!AV782</f>
        <v>-</v>
      </c>
      <c r="M786" s="145" t="str">
        <f>IF(OR(Behörde!W786&gt;0,Behörde!Z786&gt;0),"Begründung in Bescheid eintragen!","")</f>
        <v/>
      </c>
      <c r="N786" s="151" t="str">
        <f>'SlNr für Antrag §24a'!AP782</f>
        <v/>
      </c>
    </row>
    <row r="787" spans="1:14" ht="22.8" x14ac:dyDescent="0.25">
      <c r="A787" s="70">
        <f>'SlNr für Antrag §24a'!B783</f>
        <v>51112</v>
      </c>
      <c r="B787" s="70" t="str">
        <f>'SlNr für Antrag §24a'!C783</f>
        <v>91</v>
      </c>
      <c r="C787" s="70" t="str">
        <f>IF('SlNr für Antrag §24a'!D783&lt;&gt;"",'SlNr für Antrag §24a'!D783,"")</f>
        <v>g</v>
      </c>
      <c r="D787" s="70" t="str">
        <f>'SlNr für Antrag §24a'!H783</f>
        <v>sonstige Galvanikschlämme</v>
      </c>
      <c r="E787" s="70" t="str">
        <f>'SlNr für Antrag §24a'!I783</f>
        <v>verfestigt, immobilisiert oder stabilisiert</v>
      </c>
      <c r="F787" s="69" t="str">
        <f>IF(Behörde!W787&gt;0,Behörde!W787,Behörde!F787)</f>
        <v>**</v>
      </c>
      <c r="G787" s="69" t="str">
        <f>IF(Behörde!Z787&gt;0,Behörde!Z787,Behörde!G787)</f>
        <v>**</v>
      </c>
      <c r="H787" s="131"/>
      <c r="I787" s="124"/>
      <c r="J787" s="118">
        <f>'SlNr für Antrag §24a'!AM783</f>
        <v>0</v>
      </c>
      <c r="K787" s="121"/>
      <c r="L787" s="158" t="str">
        <f>'SlNr für Antrag §24a'!AV783</f>
        <v>-</v>
      </c>
      <c r="M787" s="145" t="str">
        <f>IF(OR(Behörde!W787&gt;0,Behörde!Z787&gt;0),"Begründung in Bescheid eintragen!","")</f>
        <v/>
      </c>
      <c r="N787" s="151" t="str">
        <f>'SlNr für Antrag §24a'!AP783</f>
        <v/>
      </c>
    </row>
    <row r="788" spans="1:14" x14ac:dyDescent="0.25">
      <c r="A788" s="70">
        <f>'SlNr für Antrag §24a'!B784</f>
        <v>51113</v>
      </c>
      <c r="B788" s="70" t="str">
        <f>'SlNr für Antrag §24a'!C784</f>
        <v/>
      </c>
      <c r="C788" s="70" t="str">
        <f>IF('SlNr für Antrag §24a'!D784&lt;&gt;"",'SlNr für Antrag §24a'!D784,"")</f>
        <v>g</v>
      </c>
      <c r="D788" s="70" t="str">
        <f>'SlNr für Antrag §24a'!H784</f>
        <v>sonstige Metallhydroxidschlämme</v>
      </c>
      <c r="E788" s="70" t="str">
        <f>'SlNr für Antrag §24a'!I784</f>
        <v xml:space="preserve"> </v>
      </c>
      <c r="F788" s="69" t="str">
        <f>IF(Behörde!W788&gt;0,Behörde!W788,Behörde!F788)</f>
        <v>**</v>
      </c>
      <c r="G788" s="69" t="str">
        <f>IF(Behörde!Z788&gt;0,Behörde!Z788,Behörde!G788)</f>
        <v>**</v>
      </c>
      <c r="H788" s="131"/>
      <c r="I788" s="124"/>
      <c r="J788" s="118">
        <f>'SlNr für Antrag §24a'!AM784</f>
        <v>0</v>
      </c>
      <c r="K788" s="121"/>
      <c r="L788" s="158" t="str">
        <f>'SlNr für Antrag §24a'!AV784</f>
        <v>-</v>
      </c>
      <c r="M788" s="145" t="str">
        <f>IF(OR(Behörde!W788&gt;0,Behörde!Z788&gt;0),"Begründung in Bescheid eintragen!","")</f>
        <v/>
      </c>
      <c r="N788" s="151" t="str">
        <f>'SlNr für Antrag §24a'!AP784</f>
        <v/>
      </c>
    </row>
    <row r="789" spans="1:14" x14ac:dyDescent="0.25">
      <c r="A789" s="70">
        <f>'SlNr für Antrag §24a'!B785</f>
        <v>51113</v>
      </c>
      <c r="B789" s="70" t="str">
        <f>'SlNr für Antrag §24a'!C785</f>
        <v>88</v>
      </c>
      <c r="C789" s="70" t="str">
        <f>IF('SlNr für Antrag §24a'!D785&lt;&gt;"",'SlNr für Antrag §24a'!D785,"")</f>
        <v/>
      </c>
      <c r="D789" s="70" t="str">
        <f>'SlNr für Antrag §24a'!H785</f>
        <v>sonstige Metallhydroxidschlämme</v>
      </c>
      <c r="E789" s="70" t="str">
        <f>'SlNr für Antrag §24a'!I785</f>
        <v>ausgestuft</v>
      </c>
      <c r="F789" s="69" t="str">
        <f>IF(Behörde!W789&gt;0,Behörde!W789,Behörde!F789)</f>
        <v>**</v>
      </c>
      <c r="G789" s="69" t="str">
        <f>IF(Behörde!Z789&gt;0,Behörde!Z789,Behörde!G789)</f>
        <v>**</v>
      </c>
      <c r="H789" s="131"/>
      <c r="I789" s="124"/>
      <c r="J789" s="118">
        <f>'SlNr für Antrag §24a'!AM785</f>
        <v>0</v>
      </c>
      <c r="K789" s="121"/>
      <c r="L789" s="158" t="str">
        <f>'SlNr für Antrag §24a'!AV785</f>
        <v>-</v>
      </c>
      <c r="M789" s="145" t="str">
        <f>IF(OR(Behörde!W789&gt;0,Behörde!Z789&gt;0),"Begründung in Bescheid eintragen!","")</f>
        <v/>
      </c>
      <c r="N789" s="151" t="str">
        <f>'SlNr für Antrag §24a'!AP785</f>
        <v/>
      </c>
    </row>
    <row r="790" spans="1:14" ht="22.8" x14ac:dyDescent="0.25">
      <c r="A790" s="70">
        <f>'SlNr für Antrag §24a'!B786</f>
        <v>51113</v>
      </c>
      <c r="B790" s="70" t="str">
        <f>'SlNr für Antrag §24a'!C786</f>
        <v>91</v>
      </c>
      <c r="C790" s="70" t="str">
        <f>IF('SlNr für Antrag §24a'!D786&lt;&gt;"",'SlNr für Antrag §24a'!D786,"")</f>
        <v>g</v>
      </c>
      <c r="D790" s="70" t="str">
        <f>'SlNr für Antrag §24a'!H786</f>
        <v>sonstige Metallhydroxidschlämme</v>
      </c>
      <c r="E790" s="70" t="str">
        <f>'SlNr für Antrag §24a'!I786</f>
        <v>verfestigt, immobilisiert oder stabilisiert</v>
      </c>
      <c r="F790" s="69" t="str">
        <f>IF(Behörde!W790&gt;0,Behörde!W790,Behörde!F790)</f>
        <v>**</v>
      </c>
      <c r="G790" s="69" t="str">
        <f>IF(Behörde!Z790&gt;0,Behörde!Z790,Behörde!G790)</f>
        <v>**</v>
      </c>
      <c r="H790" s="131"/>
      <c r="I790" s="124"/>
      <c r="J790" s="118">
        <f>'SlNr für Antrag §24a'!AM786</f>
        <v>0</v>
      </c>
      <c r="K790" s="121"/>
      <c r="L790" s="158" t="str">
        <f>'SlNr für Antrag §24a'!AV786</f>
        <v>-</v>
      </c>
      <c r="M790" s="145" t="str">
        <f>IF(OR(Behörde!W790&gt;0,Behörde!Z790&gt;0),"Begründung in Bescheid eintragen!","")</f>
        <v/>
      </c>
      <c r="N790" s="151" t="str">
        <f>'SlNr für Antrag §24a'!AP786</f>
        <v/>
      </c>
    </row>
    <row r="791" spans="1:14" ht="22.8" x14ac:dyDescent="0.25">
      <c r="A791" s="70">
        <f>'SlNr für Antrag §24a'!B787</f>
        <v>51114</v>
      </c>
      <c r="B791" s="70" t="str">
        <f>'SlNr für Antrag §24a'!C787</f>
        <v/>
      </c>
      <c r="C791" s="70" t="str">
        <f>IF('SlNr für Antrag §24a'!D787&lt;&gt;"",'SlNr für Antrag §24a'!D787,"")</f>
        <v>g</v>
      </c>
      <c r="D791" s="70" t="str">
        <f>'SlNr für Antrag §24a'!H787</f>
        <v>Blei-, Nickel-, Cadmiumhydroxidschlämme</v>
      </c>
      <c r="E791" s="70" t="str">
        <f>'SlNr für Antrag §24a'!I787</f>
        <v xml:space="preserve"> </v>
      </c>
      <c r="F791" s="69" t="str">
        <f>IF(Behörde!W791&gt;0,Behörde!W791,Behörde!F791)</f>
        <v>**</v>
      </c>
      <c r="G791" s="69" t="str">
        <f>IF(Behörde!Z791&gt;0,Behörde!Z791,Behörde!G791)</f>
        <v>**</v>
      </c>
      <c r="H791" s="131"/>
      <c r="I791" s="124"/>
      <c r="J791" s="118">
        <f>'SlNr für Antrag §24a'!AM787</f>
        <v>0</v>
      </c>
      <c r="K791" s="121"/>
      <c r="L791" s="158" t="str">
        <f>'SlNr für Antrag §24a'!AV787</f>
        <v>-</v>
      </c>
      <c r="M791" s="145" t="str">
        <f>IF(OR(Behörde!W791&gt;0,Behörde!Z791&gt;0),"Begründung in Bescheid eintragen!","")</f>
        <v/>
      </c>
      <c r="N791" s="151" t="str">
        <f>'SlNr für Antrag §24a'!AP787</f>
        <v/>
      </c>
    </row>
    <row r="792" spans="1:14" ht="22.8" x14ac:dyDescent="0.25">
      <c r="A792" s="70">
        <f>'SlNr für Antrag §24a'!B788</f>
        <v>51114</v>
      </c>
      <c r="B792" s="70" t="str">
        <f>'SlNr für Antrag §24a'!C788</f>
        <v>88</v>
      </c>
      <c r="C792" s="70" t="str">
        <f>IF('SlNr für Antrag §24a'!D788&lt;&gt;"",'SlNr für Antrag §24a'!D788,"")</f>
        <v/>
      </c>
      <c r="D792" s="70" t="str">
        <f>'SlNr für Antrag §24a'!H788</f>
        <v>Blei-, Nickel-, Cadmiumhydroxidschlämme</v>
      </c>
      <c r="E792" s="70" t="str">
        <f>'SlNr für Antrag §24a'!I788</f>
        <v>ausgestuft</v>
      </c>
      <c r="F792" s="69" t="str">
        <f>IF(Behörde!W792&gt;0,Behörde!W792,Behörde!F792)</f>
        <v>**</v>
      </c>
      <c r="G792" s="69" t="str">
        <f>IF(Behörde!Z792&gt;0,Behörde!Z792,Behörde!G792)</f>
        <v>**</v>
      </c>
      <c r="H792" s="131"/>
      <c r="I792" s="124"/>
      <c r="J792" s="118">
        <f>'SlNr für Antrag §24a'!AM788</f>
        <v>0</v>
      </c>
      <c r="K792" s="121"/>
      <c r="L792" s="158" t="str">
        <f>'SlNr für Antrag §24a'!AV788</f>
        <v>-</v>
      </c>
      <c r="M792" s="145" t="str">
        <f>IF(OR(Behörde!W792&gt;0,Behörde!Z792&gt;0),"Begründung in Bescheid eintragen!","")</f>
        <v/>
      </c>
      <c r="N792" s="151" t="str">
        <f>'SlNr für Antrag §24a'!AP788</f>
        <v/>
      </c>
    </row>
    <row r="793" spans="1:14" ht="22.8" x14ac:dyDescent="0.25">
      <c r="A793" s="70">
        <f>'SlNr für Antrag §24a'!B789</f>
        <v>51114</v>
      </c>
      <c r="B793" s="70" t="str">
        <f>'SlNr für Antrag §24a'!C789</f>
        <v>91</v>
      </c>
      <c r="C793" s="70" t="str">
        <f>IF('SlNr für Antrag §24a'!D789&lt;&gt;"",'SlNr für Antrag §24a'!D789,"")</f>
        <v>g</v>
      </c>
      <c r="D793" s="70" t="str">
        <f>'SlNr für Antrag §24a'!H789</f>
        <v>Blei-, Nickel-, Cadmiumhydroxidschlämme</v>
      </c>
      <c r="E793" s="70" t="str">
        <f>'SlNr für Antrag §24a'!I789</f>
        <v>verfestigt, immobilisiert oder stabilisiert</v>
      </c>
      <c r="F793" s="69" t="str">
        <f>IF(Behörde!W793&gt;0,Behörde!W793,Behörde!F793)</f>
        <v>**</v>
      </c>
      <c r="G793" s="69" t="str">
        <f>IF(Behörde!Z793&gt;0,Behörde!Z793,Behörde!G793)</f>
        <v>**</v>
      </c>
      <c r="H793" s="131"/>
      <c r="I793" s="124"/>
      <c r="J793" s="118">
        <f>'SlNr für Antrag §24a'!AM789</f>
        <v>0</v>
      </c>
      <c r="K793" s="121"/>
      <c r="L793" s="158" t="str">
        <f>'SlNr für Antrag §24a'!AV789</f>
        <v>-</v>
      </c>
      <c r="M793" s="145" t="str">
        <f>IF(OR(Behörde!W793&gt;0,Behörde!Z793&gt;0),"Begründung in Bescheid eintragen!","")</f>
        <v/>
      </c>
      <c r="N793" s="151" t="str">
        <f>'SlNr für Antrag §24a'!AP789</f>
        <v/>
      </c>
    </row>
    <row r="794" spans="1:14" ht="22.8" x14ac:dyDescent="0.25">
      <c r="A794" s="70">
        <f>'SlNr für Antrag §24a'!B790</f>
        <v>51115</v>
      </c>
      <c r="B794" s="70" t="str">
        <f>'SlNr für Antrag §24a'!C790</f>
        <v/>
      </c>
      <c r="C794" s="70" t="str">
        <f>IF('SlNr für Antrag §24a'!D790&lt;&gt;"",'SlNr für Antrag §24a'!D790,"")</f>
        <v>g</v>
      </c>
      <c r="D794" s="70" t="str">
        <f>'SlNr für Antrag §24a'!H790</f>
        <v>Aluminiumhydroxidschlamm, verunreinigt</v>
      </c>
      <c r="E794" s="70" t="str">
        <f>'SlNr für Antrag §24a'!I790</f>
        <v xml:space="preserve"> </v>
      </c>
      <c r="F794" s="69" t="str">
        <f>IF(Behörde!W794&gt;0,Behörde!W794,Behörde!F794)</f>
        <v>**</v>
      </c>
      <c r="G794" s="69" t="str">
        <f>IF(Behörde!Z794&gt;0,Behörde!Z794,Behörde!G794)</f>
        <v>**</v>
      </c>
      <c r="H794" s="131"/>
      <c r="I794" s="124"/>
      <c r="J794" s="118">
        <f>'SlNr für Antrag §24a'!AM790</f>
        <v>0</v>
      </c>
      <c r="K794" s="121"/>
      <c r="L794" s="158" t="str">
        <f>'SlNr für Antrag §24a'!AV790</f>
        <v>-</v>
      </c>
      <c r="M794" s="145" t="str">
        <f>IF(OR(Behörde!W794&gt;0,Behörde!Z794&gt;0),"Begründung in Bescheid eintragen!","")</f>
        <v/>
      </c>
      <c r="N794" s="151" t="str">
        <f>'SlNr für Antrag §24a'!AP790</f>
        <v/>
      </c>
    </row>
    <row r="795" spans="1:14" ht="22.8" x14ac:dyDescent="0.25">
      <c r="A795" s="70">
        <f>'SlNr für Antrag §24a'!B791</f>
        <v>51115</v>
      </c>
      <c r="B795" s="70" t="str">
        <f>'SlNr für Antrag §24a'!C791</f>
        <v>91</v>
      </c>
      <c r="C795" s="70" t="str">
        <f>IF('SlNr für Antrag §24a'!D791&lt;&gt;"",'SlNr für Antrag §24a'!D791,"")</f>
        <v>g</v>
      </c>
      <c r="D795" s="70" t="str">
        <f>'SlNr für Antrag §24a'!H791</f>
        <v>Aluminiumhydroxidschlamm, verunreinigt</v>
      </c>
      <c r="E795" s="70" t="str">
        <f>'SlNr für Antrag §24a'!I791</f>
        <v>verfestigt, immobilisiert oder stabilisiert</v>
      </c>
      <c r="F795" s="69" t="str">
        <f>IF(Behörde!W795&gt;0,Behörde!W795,Behörde!F795)</f>
        <v>**</v>
      </c>
      <c r="G795" s="69" t="str">
        <f>IF(Behörde!Z795&gt;0,Behörde!Z795,Behörde!G795)</f>
        <v>**</v>
      </c>
      <c r="H795" s="131"/>
      <c r="I795" s="124"/>
      <c r="J795" s="118">
        <f>'SlNr für Antrag §24a'!AM791</f>
        <v>0</v>
      </c>
      <c r="K795" s="121"/>
      <c r="L795" s="158" t="str">
        <f>'SlNr für Antrag §24a'!AV791</f>
        <v>-</v>
      </c>
      <c r="M795" s="145" t="str">
        <f>IF(OR(Behörde!W795&gt;0,Behörde!Z795&gt;0),"Begründung in Bescheid eintragen!","")</f>
        <v/>
      </c>
      <c r="N795" s="151" t="str">
        <f>'SlNr für Antrag §24a'!AP791</f>
        <v/>
      </c>
    </row>
    <row r="796" spans="1:14" x14ac:dyDescent="0.25">
      <c r="A796" s="70">
        <f>'SlNr für Antrag §24a'!B792</f>
        <v>51301</v>
      </c>
      <c r="B796" s="70" t="str">
        <f>'SlNr für Antrag §24a'!C792</f>
        <v/>
      </c>
      <c r="C796" s="70" t="str">
        <f>IF('SlNr für Antrag §24a'!D792&lt;&gt;"",'SlNr für Antrag §24a'!D792,"")</f>
        <v>g</v>
      </c>
      <c r="D796" s="70" t="str">
        <f>'SlNr für Antrag §24a'!H792</f>
        <v>Zinkoxid</v>
      </c>
      <c r="E796" s="70" t="str">
        <f>'SlNr für Antrag §24a'!I792</f>
        <v xml:space="preserve"> </v>
      </c>
      <c r="F796" s="69" t="str">
        <f>IF(Behörde!W796&gt;0,Behörde!W796,Behörde!F796)</f>
        <v>**</v>
      </c>
      <c r="G796" s="69" t="str">
        <f>IF(Behörde!Z796&gt;0,Behörde!Z796,Behörde!G796)</f>
        <v>**</v>
      </c>
      <c r="H796" s="131"/>
      <c r="I796" s="124"/>
      <c r="J796" s="118">
        <f>'SlNr für Antrag §24a'!AM792</f>
        <v>0</v>
      </c>
      <c r="K796" s="121"/>
      <c r="L796" s="158" t="str">
        <f>'SlNr für Antrag §24a'!AV792</f>
        <v>-</v>
      </c>
      <c r="M796" s="145" t="str">
        <f>IF(OR(Behörde!W796&gt;0,Behörde!Z796&gt;0),"Begründung in Bescheid eintragen!","")</f>
        <v/>
      </c>
      <c r="N796" s="151" t="str">
        <f>'SlNr für Antrag §24a'!AP792</f>
        <v/>
      </c>
    </row>
    <row r="797" spans="1:14" x14ac:dyDescent="0.25">
      <c r="A797" s="70">
        <f>'SlNr für Antrag §24a'!B793</f>
        <v>51301</v>
      </c>
      <c r="B797" s="70" t="str">
        <f>'SlNr für Antrag §24a'!C793</f>
        <v>88</v>
      </c>
      <c r="C797" s="70" t="str">
        <f>IF('SlNr für Antrag §24a'!D793&lt;&gt;"",'SlNr für Antrag §24a'!D793,"")</f>
        <v/>
      </c>
      <c r="D797" s="70" t="str">
        <f>'SlNr für Antrag §24a'!H793</f>
        <v>Zinkoxid</v>
      </c>
      <c r="E797" s="70" t="str">
        <f>'SlNr für Antrag §24a'!I793</f>
        <v>ausgestuft</v>
      </c>
      <c r="F797" s="69" t="str">
        <f>IF(Behörde!W797&gt;0,Behörde!W797,Behörde!F797)</f>
        <v>**</v>
      </c>
      <c r="G797" s="69" t="str">
        <f>IF(Behörde!Z797&gt;0,Behörde!Z797,Behörde!G797)</f>
        <v>**</v>
      </c>
      <c r="H797" s="131"/>
      <c r="I797" s="124"/>
      <c r="J797" s="118">
        <f>'SlNr für Antrag §24a'!AM793</f>
        <v>0</v>
      </c>
      <c r="K797" s="121"/>
      <c r="L797" s="158" t="str">
        <f>'SlNr für Antrag §24a'!AV793</f>
        <v>-</v>
      </c>
      <c r="M797" s="145" t="str">
        <f>IF(OR(Behörde!W797&gt;0,Behörde!Z797&gt;0),"Begründung in Bescheid eintragen!","")</f>
        <v/>
      </c>
      <c r="N797" s="151" t="str">
        <f>'SlNr für Antrag §24a'!AP793</f>
        <v/>
      </c>
    </row>
    <row r="798" spans="1:14" ht="22.8" x14ac:dyDescent="0.25">
      <c r="A798" s="70">
        <f>'SlNr für Antrag §24a'!B794</f>
        <v>51301</v>
      </c>
      <c r="B798" s="70" t="str">
        <f>'SlNr für Antrag §24a'!C794</f>
        <v>91</v>
      </c>
      <c r="C798" s="70" t="str">
        <f>IF('SlNr für Antrag §24a'!D794&lt;&gt;"",'SlNr für Antrag §24a'!D794,"")</f>
        <v>g</v>
      </c>
      <c r="D798" s="70" t="str">
        <f>'SlNr für Antrag §24a'!H794</f>
        <v>Zinkoxid</v>
      </c>
      <c r="E798" s="70" t="str">
        <f>'SlNr für Antrag §24a'!I794</f>
        <v>verfestigt, immobilisiert oder stabilisiert</v>
      </c>
      <c r="F798" s="69" t="str">
        <f>IF(Behörde!W798&gt;0,Behörde!W798,Behörde!F798)</f>
        <v>**</v>
      </c>
      <c r="G798" s="69" t="str">
        <f>IF(Behörde!Z798&gt;0,Behörde!Z798,Behörde!G798)</f>
        <v>**</v>
      </c>
      <c r="H798" s="131"/>
      <c r="I798" s="124"/>
      <c r="J798" s="118">
        <f>'SlNr für Antrag §24a'!AM794</f>
        <v>0</v>
      </c>
      <c r="K798" s="121"/>
      <c r="L798" s="158" t="str">
        <f>'SlNr für Antrag §24a'!AV794</f>
        <v>-</v>
      </c>
      <c r="M798" s="145" t="str">
        <f>IF(OR(Behörde!W798&gt;0,Behörde!Z798&gt;0),"Begründung in Bescheid eintragen!","")</f>
        <v/>
      </c>
      <c r="N798" s="151" t="str">
        <f>'SlNr für Antrag §24a'!AP794</f>
        <v/>
      </c>
    </row>
    <row r="799" spans="1:14" x14ac:dyDescent="0.25">
      <c r="A799" s="70">
        <f>'SlNr für Antrag §24a'!B795</f>
        <v>51302</v>
      </c>
      <c r="B799" s="70" t="str">
        <f>'SlNr für Antrag §24a'!C795</f>
        <v/>
      </c>
      <c r="C799" s="70" t="str">
        <f>IF('SlNr für Antrag §24a'!D795&lt;&gt;"",'SlNr für Antrag §24a'!D795,"")</f>
        <v>g</v>
      </c>
      <c r="D799" s="70" t="str">
        <f>'SlNr für Antrag §24a'!H795</f>
        <v>Zinkhydroxid</v>
      </c>
      <c r="E799" s="70" t="str">
        <f>'SlNr für Antrag §24a'!I795</f>
        <v xml:space="preserve"> </v>
      </c>
      <c r="F799" s="69" t="str">
        <f>IF(Behörde!W799&gt;0,Behörde!W799,Behörde!F799)</f>
        <v>**</v>
      </c>
      <c r="G799" s="69" t="str">
        <f>IF(Behörde!Z799&gt;0,Behörde!Z799,Behörde!G799)</f>
        <v>**</v>
      </c>
      <c r="H799" s="131"/>
      <c r="I799" s="124"/>
      <c r="J799" s="118">
        <f>'SlNr für Antrag §24a'!AM795</f>
        <v>0</v>
      </c>
      <c r="K799" s="121"/>
      <c r="L799" s="158" t="str">
        <f>'SlNr für Antrag §24a'!AV795</f>
        <v>-</v>
      </c>
      <c r="M799" s="145" t="str">
        <f>IF(OR(Behörde!W799&gt;0,Behörde!Z799&gt;0),"Begründung in Bescheid eintragen!","")</f>
        <v/>
      </c>
      <c r="N799" s="151" t="str">
        <f>'SlNr für Antrag §24a'!AP795</f>
        <v/>
      </c>
    </row>
    <row r="800" spans="1:14" x14ac:dyDescent="0.25">
      <c r="A800" s="70">
        <f>'SlNr für Antrag §24a'!B796</f>
        <v>51302</v>
      </c>
      <c r="B800" s="70" t="str">
        <f>'SlNr für Antrag §24a'!C796</f>
        <v>88</v>
      </c>
      <c r="C800" s="70" t="str">
        <f>IF('SlNr für Antrag §24a'!D796&lt;&gt;"",'SlNr für Antrag §24a'!D796,"")</f>
        <v/>
      </c>
      <c r="D800" s="70" t="str">
        <f>'SlNr für Antrag §24a'!H796</f>
        <v>Zinkhydroxid</v>
      </c>
      <c r="E800" s="70" t="str">
        <f>'SlNr für Antrag §24a'!I796</f>
        <v>ausgestuft</v>
      </c>
      <c r="F800" s="69" t="str">
        <f>IF(Behörde!W800&gt;0,Behörde!W800,Behörde!F800)</f>
        <v>**</v>
      </c>
      <c r="G800" s="69" t="str">
        <f>IF(Behörde!Z800&gt;0,Behörde!Z800,Behörde!G800)</f>
        <v>**</v>
      </c>
      <c r="H800" s="131"/>
      <c r="I800" s="124"/>
      <c r="J800" s="118">
        <f>'SlNr für Antrag §24a'!AM796</f>
        <v>0</v>
      </c>
      <c r="K800" s="121"/>
      <c r="L800" s="158" t="str">
        <f>'SlNr für Antrag §24a'!AV796</f>
        <v>-</v>
      </c>
      <c r="M800" s="145" t="str">
        <f>IF(OR(Behörde!W800&gt;0,Behörde!Z800&gt;0),"Begründung in Bescheid eintragen!","")</f>
        <v/>
      </c>
      <c r="N800" s="151" t="str">
        <f>'SlNr für Antrag §24a'!AP796</f>
        <v/>
      </c>
    </row>
    <row r="801" spans="1:14" ht="22.8" x14ac:dyDescent="0.25">
      <c r="A801" s="70">
        <f>'SlNr für Antrag §24a'!B797</f>
        <v>51302</v>
      </c>
      <c r="B801" s="70" t="str">
        <f>'SlNr für Antrag §24a'!C797</f>
        <v>91</v>
      </c>
      <c r="C801" s="70" t="str">
        <f>IF('SlNr für Antrag §24a'!D797&lt;&gt;"",'SlNr für Antrag §24a'!D797,"")</f>
        <v>g</v>
      </c>
      <c r="D801" s="70" t="str">
        <f>'SlNr für Antrag §24a'!H797</f>
        <v>Zinkhydroxid</v>
      </c>
      <c r="E801" s="70" t="str">
        <f>'SlNr für Antrag §24a'!I797</f>
        <v>verfestigt, immobilisiert oder stabilisiert</v>
      </c>
      <c r="F801" s="69" t="str">
        <f>IF(Behörde!W801&gt;0,Behörde!W801,Behörde!F801)</f>
        <v>**</v>
      </c>
      <c r="G801" s="69" t="str">
        <f>IF(Behörde!Z801&gt;0,Behörde!Z801,Behörde!G801)</f>
        <v>**</v>
      </c>
      <c r="H801" s="131"/>
      <c r="I801" s="124"/>
      <c r="J801" s="118">
        <f>'SlNr für Antrag §24a'!AM797</f>
        <v>0</v>
      </c>
      <c r="K801" s="121"/>
      <c r="L801" s="158" t="str">
        <f>'SlNr für Antrag §24a'!AV797</f>
        <v>-</v>
      </c>
      <c r="M801" s="145" t="str">
        <f>IF(OR(Behörde!W801&gt;0,Behörde!Z801&gt;0),"Begründung in Bescheid eintragen!","")</f>
        <v/>
      </c>
      <c r="N801" s="151" t="str">
        <f>'SlNr für Antrag §24a'!AP797</f>
        <v/>
      </c>
    </row>
    <row r="802" spans="1:14" x14ac:dyDescent="0.25">
      <c r="A802" s="70">
        <f>'SlNr für Antrag §24a'!B798</f>
        <v>51303</v>
      </c>
      <c r="B802" s="70" t="str">
        <f>'SlNr für Antrag §24a'!C798</f>
        <v/>
      </c>
      <c r="C802" s="70" t="str">
        <f>IF('SlNr für Antrag §24a'!D798&lt;&gt;"",'SlNr für Antrag §24a'!D798,"")</f>
        <v/>
      </c>
      <c r="D802" s="70" t="str">
        <f>'SlNr für Antrag §24a'!H798</f>
        <v>Zinn (IV)-oxid (Zinnstein)</v>
      </c>
      <c r="E802" s="70" t="str">
        <f>'SlNr für Antrag §24a'!I798</f>
        <v xml:space="preserve"> </v>
      </c>
      <c r="F802" s="69" t="str">
        <f>IF(Behörde!W802&gt;0,Behörde!W802,Behörde!F802)</f>
        <v>--</v>
      </c>
      <c r="G802" s="69" t="str">
        <f>IF(Behörde!Z802&gt;0,Behörde!Z802,Behörde!G802)</f>
        <v>**</v>
      </c>
      <c r="H802" s="131"/>
      <c r="I802" s="124"/>
      <c r="J802" s="118">
        <f>'SlNr für Antrag §24a'!AM798</f>
        <v>0</v>
      </c>
      <c r="K802" s="121"/>
      <c r="L802" s="158" t="str">
        <f>'SlNr für Antrag §24a'!AV798</f>
        <v>-</v>
      </c>
      <c r="M802" s="145" t="str">
        <f>IF(OR(Behörde!W802&gt;0,Behörde!Z802&gt;0),"Begründung in Bescheid eintragen!","")</f>
        <v/>
      </c>
      <c r="N802" s="151" t="str">
        <f>'SlNr für Antrag §24a'!AP798</f>
        <v>X</v>
      </c>
    </row>
    <row r="803" spans="1:14" x14ac:dyDescent="0.25">
      <c r="A803" s="70">
        <f>'SlNr für Antrag §24a'!B799</f>
        <v>51303</v>
      </c>
      <c r="B803" s="70" t="str">
        <f>'SlNr für Antrag §24a'!C799</f>
        <v>77</v>
      </c>
      <c r="C803" s="70" t="str">
        <f>IF('SlNr für Antrag §24a'!D799&lt;&gt;"",'SlNr für Antrag §24a'!D799,"")</f>
        <v>g</v>
      </c>
      <c r="D803" s="70" t="str">
        <f>'SlNr für Antrag §24a'!H799</f>
        <v>Zinn (IV)-oxid (Zinnstein)</v>
      </c>
      <c r="E803" s="70" t="str">
        <f>'SlNr für Antrag §24a'!I799</f>
        <v>gefährlich kontaminiert</v>
      </c>
      <c r="F803" s="69" t="str">
        <f>IF(Behörde!W803&gt;0,Behörde!W803,Behörde!F803)</f>
        <v>**</v>
      </c>
      <c r="G803" s="69" t="str">
        <f>IF(Behörde!Z803&gt;0,Behörde!Z803,Behörde!G803)</f>
        <v>**</v>
      </c>
      <c r="H803" s="131"/>
      <c r="I803" s="124"/>
      <c r="J803" s="118">
        <f>'SlNr für Antrag §24a'!AM799</f>
        <v>0</v>
      </c>
      <c r="K803" s="121"/>
      <c r="L803" s="158" t="str">
        <f>'SlNr für Antrag §24a'!AV799</f>
        <v>-</v>
      </c>
      <c r="M803" s="145" t="str">
        <f>IF(OR(Behörde!W803&gt;0,Behörde!Z803&gt;0),"Begründung in Bescheid eintragen!","")</f>
        <v/>
      </c>
      <c r="N803" s="151" t="str">
        <f>'SlNr für Antrag §24a'!AP799</f>
        <v/>
      </c>
    </row>
    <row r="804" spans="1:14" ht="22.8" x14ac:dyDescent="0.25">
      <c r="A804" s="70">
        <f>'SlNr für Antrag §24a'!B800</f>
        <v>51303</v>
      </c>
      <c r="B804" s="70" t="str">
        <f>'SlNr für Antrag §24a'!C800</f>
        <v>91</v>
      </c>
      <c r="C804" s="70" t="str">
        <f>IF('SlNr für Antrag §24a'!D800&lt;&gt;"",'SlNr für Antrag §24a'!D800,"")</f>
        <v/>
      </c>
      <c r="D804" s="70" t="str">
        <f>'SlNr für Antrag §24a'!H800</f>
        <v>Zinn (IV)-oxid (Zinnstein)</v>
      </c>
      <c r="E804" s="70" t="str">
        <f>'SlNr für Antrag §24a'!I800</f>
        <v>verfestigt, immobilisiert oder stabilisiert</v>
      </c>
      <c r="F804" s="69" t="str">
        <f>IF(Behörde!W804&gt;0,Behörde!W804,Behörde!F804)</f>
        <v>**</v>
      </c>
      <c r="G804" s="69" t="str">
        <f>IF(Behörde!Z804&gt;0,Behörde!Z804,Behörde!G804)</f>
        <v>**</v>
      </c>
      <c r="H804" s="131"/>
      <c r="I804" s="124"/>
      <c r="J804" s="118">
        <f>'SlNr für Antrag §24a'!AM800</f>
        <v>0</v>
      </c>
      <c r="K804" s="121"/>
      <c r="L804" s="158" t="str">
        <f>'SlNr für Antrag §24a'!AV800</f>
        <v>-</v>
      </c>
      <c r="M804" s="145" t="str">
        <f>IF(OR(Behörde!W804&gt;0,Behörde!Z804&gt;0),"Begründung in Bescheid eintragen!","")</f>
        <v/>
      </c>
      <c r="N804" s="151" t="str">
        <f>'SlNr für Antrag §24a'!AP800</f>
        <v/>
      </c>
    </row>
    <row r="805" spans="1:14" x14ac:dyDescent="0.25">
      <c r="A805" s="70">
        <f>'SlNr für Antrag §24a'!B801</f>
        <v>51304</v>
      </c>
      <c r="B805" s="70" t="str">
        <f>'SlNr für Antrag §24a'!C801</f>
        <v/>
      </c>
      <c r="C805" s="70" t="str">
        <f>IF('SlNr für Antrag §24a'!D801&lt;&gt;"",'SlNr für Antrag §24a'!D801,"")</f>
        <v>g</v>
      </c>
      <c r="D805" s="70" t="str">
        <f>'SlNr für Antrag §24a'!H801</f>
        <v>Braunstein, Manganoxide</v>
      </c>
      <c r="E805" s="70" t="str">
        <f>'SlNr für Antrag §24a'!I801</f>
        <v xml:space="preserve"> </v>
      </c>
      <c r="F805" s="69" t="str">
        <f>IF(Behörde!W805&gt;0,Behörde!W805,Behörde!F805)</f>
        <v>**</v>
      </c>
      <c r="G805" s="69" t="str">
        <f>IF(Behörde!Z805&gt;0,Behörde!Z805,Behörde!G805)</f>
        <v>**</v>
      </c>
      <c r="H805" s="131"/>
      <c r="I805" s="124"/>
      <c r="J805" s="118">
        <f>'SlNr für Antrag §24a'!AM801</f>
        <v>0</v>
      </c>
      <c r="K805" s="121"/>
      <c r="L805" s="158" t="str">
        <f>'SlNr für Antrag §24a'!AV801</f>
        <v>-</v>
      </c>
      <c r="M805" s="145" t="str">
        <f>IF(OR(Behörde!W805&gt;0,Behörde!Z805&gt;0),"Begründung in Bescheid eintragen!","")</f>
        <v/>
      </c>
      <c r="N805" s="151" t="str">
        <f>'SlNr für Antrag §24a'!AP801</f>
        <v/>
      </c>
    </row>
    <row r="806" spans="1:14" x14ac:dyDescent="0.25">
      <c r="A806" s="70">
        <f>'SlNr für Antrag §24a'!B802</f>
        <v>51304</v>
      </c>
      <c r="B806" s="70" t="str">
        <f>'SlNr für Antrag §24a'!C802</f>
        <v>88</v>
      </c>
      <c r="C806" s="70" t="str">
        <f>IF('SlNr für Antrag §24a'!D802&lt;&gt;"",'SlNr für Antrag §24a'!D802,"")</f>
        <v/>
      </c>
      <c r="D806" s="70" t="str">
        <f>'SlNr für Antrag §24a'!H802</f>
        <v>Braunstein, Manganoxide</v>
      </c>
      <c r="E806" s="70" t="str">
        <f>'SlNr für Antrag §24a'!I802</f>
        <v>ausgestuft</v>
      </c>
      <c r="F806" s="69" t="str">
        <f>IF(Behörde!W806&gt;0,Behörde!W806,Behörde!F806)</f>
        <v>**</v>
      </c>
      <c r="G806" s="69" t="str">
        <f>IF(Behörde!Z806&gt;0,Behörde!Z806,Behörde!G806)</f>
        <v>**</v>
      </c>
      <c r="H806" s="131"/>
      <c r="I806" s="124"/>
      <c r="J806" s="118">
        <f>'SlNr für Antrag §24a'!AM802</f>
        <v>0</v>
      </c>
      <c r="K806" s="121"/>
      <c r="L806" s="158" t="str">
        <f>'SlNr für Antrag §24a'!AV802</f>
        <v>-</v>
      </c>
      <c r="M806" s="145" t="str">
        <f>IF(OR(Behörde!W806&gt;0,Behörde!Z806&gt;0),"Begründung in Bescheid eintragen!","")</f>
        <v/>
      </c>
      <c r="N806" s="151" t="str">
        <f>'SlNr für Antrag §24a'!AP802</f>
        <v/>
      </c>
    </row>
    <row r="807" spans="1:14" ht="22.8" x14ac:dyDescent="0.25">
      <c r="A807" s="70">
        <f>'SlNr für Antrag §24a'!B803</f>
        <v>51304</v>
      </c>
      <c r="B807" s="70" t="str">
        <f>'SlNr für Antrag §24a'!C803</f>
        <v>91</v>
      </c>
      <c r="C807" s="70" t="str">
        <f>IF('SlNr für Antrag §24a'!D803&lt;&gt;"",'SlNr für Antrag §24a'!D803,"")</f>
        <v>g</v>
      </c>
      <c r="D807" s="70" t="str">
        <f>'SlNr für Antrag §24a'!H803</f>
        <v>Braunstein, Manganoxide</v>
      </c>
      <c r="E807" s="70" t="str">
        <f>'SlNr für Antrag §24a'!I803</f>
        <v>verfestigt, immobilisiert oder stabilisiert</v>
      </c>
      <c r="F807" s="69" t="str">
        <f>IF(Behörde!W807&gt;0,Behörde!W807,Behörde!F807)</f>
        <v>**</v>
      </c>
      <c r="G807" s="69" t="str">
        <f>IF(Behörde!Z807&gt;0,Behörde!Z807,Behörde!G807)</f>
        <v>**</v>
      </c>
      <c r="H807" s="131"/>
      <c r="I807" s="124"/>
      <c r="J807" s="118">
        <f>'SlNr für Antrag §24a'!AM803</f>
        <v>0</v>
      </c>
      <c r="K807" s="121"/>
      <c r="L807" s="158" t="str">
        <f>'SlNr für Antrag §24a'!AV803</f>
        <v>-</v>
      </c>
      <c r="M807" s="145" t="str">
        <f>IF(OR(Behörde!W807&gt;0,Behörde!Z807&gt;0),"Begründung in Bescheid eintragen!","")</f>
        <v/>
      </c>
      <c r="N807" s="151" t="str">
        <f>'SlNr für Antrag §24a'!AP803</f>
        <v/>
      </c>
    </row>
    <row r="808" spans="1:14" x14ac:dyDescent="0.25">
      <c r="A808" s="70">
        <f>'SlNr für Antrag §24a'!B804</f>
        <v>51305</v>
      </c>
      <c r="B808" s="70" t="str">
        <f>'SlNr für Antrag §24a'!C804</f>
        <v/>
      </c>
      <c r="C808" s="70" t="str">
        <f>IF('SlNr für Antrag §24a'!D804&lt;&gt;"",'SlNr für Antrag §24a'!D804,"")</f>
        <v/>
      </c>
      <c r="D808" s="70" t="str">
        <f>'SlNr für Antrag §24a'!H804</f>
        <v>Aluminiumoxid</v>
      </c>
      <c r="E808" s="70" t="str">
        <f>'SlNr für Antrag §24a'!I804</f>
        <v xml:space="preserve"> </v>
      </c>
      <c r="F808" s="69" t="str">
        <f>IF(Behörde!W808&gt;0,Behörde!W808,Behörde!F808)</f>
        <v>--</v>
      </c>
      <c r="G808" s="69" t="str">
        <f>IF(Behörde!Z808&gt;0,Behörde!Z808,Behörde!G808)</f>
        <v>**</v>
      </c>
      <c r="H808" s="131"/>
      <c r="I808" s="124"/>
      <c r="J808" s="118">
        <f>'SlNr für Antrag §24a'!AM804</f>
        <v>0</v>
      </c>
      <c r="K808" s="121"/>
      <c r="L808" s="158" t="str">
        <f>'SlNr für Antrag §24a'!AV804</f>
        <v>-</v>
      </c>
      <c r="M808" s="145" t="str">
        <f>IF(OR(Behörde!W808&gt;0,Behörde!Z808&gt;0),"Begründung in Bescheid eintragen!","")</f>
        <v/>
      </c>
      <c r="N808" s="151" t="str">
        <f>'SlNr für Antrag §24a'!AP804</f>
        <v>X</v>
      </c>
    </row>
    <row r="809" spans="1:14" x14ac:dyDescent="0.25">
      <c r="A809" s="70">
        <f>'SlNr für Antrag §24a'!B805</f>
        <v>51305</v>
      </c>
      <c r="B809" s="70" t="str">
        <f>'SlNr für Antrag §24a'!C805</f>
        <v>77</v>
      </c>
      <c r="C809" s="70" t="str">
        <f>IF('SlNr für Antrag §24a'!D805&lt;&gt;"",'SlNr für Antrag §24a'!D805,"")</f>
        <v>g</v>
      </c>
      <c r="D809" s="70" t="str">
        <f>'SlNr für Antrag §24a'!H805</f>
        <v>Aluminiumoxid</v>
      </c>
      <c r="E809" s="70" t="str">
        <f>'SlNr für Antrag §24a'!I805</f>
        <v>gefährlich kontaminiert</v>
      </c>
      <c r="F809" s="69" t="str">
        <f>IF(Behörde!W809&gt;0,Behörde!W809,Behörde!F809)</f>
        <v>**</v>
      </c>
      <c r="G809" s="69" t="str">
        <f>IF(Behörde!Z809&gt;0,Behörde!Z809,Behörde!G809)</f>
        <v>**</v>
      </c>
      <c r="H809" s="131"/>
      <c r="I809" s="124"/>
      <c r="J809" s="118">
        <f>'SlNr für Antrag §24a'!AM805</f>
        <v>0</v>
      </c>
      <c r="K809" s="121"/>
      <c r="L809" s="158" t="str">
        <f>'SlNr für Antrag §24a'!AV805</f>
        <v>-</v>
      </c>
      <c r="M809" s="145" t="str">
        <f>IF(OR(Behörde!W809&gt;0,Behörde!Z809&gt;0),"Begründung in Bescheid eintragen!","")</f>
        <v/>
      </c>
      <c r="N809" s="151" t="str">
        <f>'SlNr für Antrag §24a'!AP805</f>
        <v/>
      </c>
    </row>
    <row r="810" spans="1:14" ht="22.8" x14ac:dyDescent="0.25">
      <c r="A810" s="70">
        <f>'SlNr für Antrag §24a'!B806</f>
        <v>51305</v>
      </c>
      <c r="B810" s="70" t="str">
        <f>'SlNr für Antrag §24a'!C806</f>
        <v>91</v>
      </c>
      <c r="C810" s="70" t="str">
        <f>IF('SlNr für Antrag §24a'!D806&lt;&gt;"",'SlNr für Antrag §24a'!D806,"")</f>
        <v/>
      </c>
      <c r="D810" s="70" t="str">
        <f>'SlNr für Antrag §24a'!H806</f>
        <v>Aluminiumoxid</v>
      </c>
      <c r="E810" s="70" t="str">
        <f>'SlNr für Antrag §24a'!I806</f>
        <v>verfestigt, immobilisiert oder stabilisiert</v>
      </c>
      <c r="F810" s="69" t="str">
        <f>IF(Behörde!W810&gt;0,Behörde!W810,Behörde!F810)</f>
        <v>**</v>
      </c>
      <c r="G810" s="69" t="str">
        <f>IF(Behörde!Z810&gt;0,Behörde!Z810,Behörde!G810)</f>
        <v>**</v>
      </c>
      <c r="H810" s="131"/>
      <c r="I810" s="124"/>
      <c r="J810" s="118">
        <f>'SlNr für Antrag §24a'!AM806</f>
        <v>0</v>
      </c>
      <c r="K810" s="121"/>
      <c r="L810" s="158" t="str">
        <f>'SlNr für Antrag §24a'!AV806</f>
        <v>-</v>
      </c>
      <c r="M810" s="145" t="str">
        <f>IF(OR(Behörde!W810&gt;0,Behörde!Z810&gt;0),"Begründung in Bescheid eintragen!","")</f>
        <v/>
      </c>
      <c r="N810" s="151" t="str">
        <f>'SlNr für Antrag §24a'!AP806</f>
        <v/>
      </c>
    </row>
    <row r="811" spans="1:14" x14ac:dyDescent="0.25">
      <c r="A811" s="70">
        <f>'SlNr für Antrag §24a'!B807</f>
        <v>51306</v>
      </c>
      <c r="B811" s="70" t="str">
        <f>'SlNr für Antrag §24a'!C807</f>
        <v/>
      </c>
      <c r="C811" s="70" t="str">
        <f>IF('SlNr für Antrag §24a'!D807&lt;&gt;"",'SlNr für Antrag §24a'!D807,"")</f>
        <v/>
      </c>
      <c r="D811" s="70" t="str">
        <f>'SlNr für Antrag §24a'!H807</f>
        <v>Chrom(III)oxid</v>
      </c>
      <c r="E811" s="70" t="str">
        <f>'SlNr für Antrag §24a'!I807</f>
        <v xml:space="preserve"> </v>
      </c>
      <c r="F811" s="69" t="str">
        <f>IF(Behörde!W811&gt;0,Behörde!W811,Behörde!F811)</f>
        <v>--</v>
      </c>
      <c r="G811" s="69" t="str">
        <f>IF(Behörde!Z811&gt;0,Behörde!Z811,Behörde!G811)</f>
        <v>**</v>
      </c>
      <c r="H811" s="131"/>
      <c r="I811" s="124"/>
      <c r="J811" s="118">
        <f>'SlNr für Antrag §24a'!AM807</f>
        <v>0</v>
      </c>
      <c r="K811" s="121"/>
      <c r="L811" s="158" t="str">
        <f>'SlNr für Antrag §24a'!AV807</f>
        <v>-</v>
      </c>
      <c r="M811" s="145" t="str">
        <f>IF(OR(Behörde!W811&gt;0,Behörde!Z811&gt;0),"Begründung in Bescheid eintragen!","")</f>
        <v/>
      </c>
      <c r="N811" s="151" t="str">
        <f>'SlNr für Antrag §24a'!AP807</f>
        <v>X</v>
      </c>
    </row>
    <row r="812" spans="1:14" x14ac:dyDescent="0.25">
      <c r="A812" s="70">
        <f>'SlNr für Antrag §24a'!B808</f>
        <v>51306</v>
      </c>
      <c r="B812" s="70" t="str">
        <f>'SlNr für Antrag §24a'!C808</f>
        <v>77</v>
      </c>
      <c r="C812" s="70" t="str">
        <f>IF('SlNr für Antrag §24a'!D808&lt;&gt;"",'SlNr für Antrag §24a'!D808,"")</f>
        <v>g</v>
      </c>
      <c r="D812" s="70" t="str">
        <f>'SlNr für Antrag §24a'!H808</f>
        <v>Chrom(III)oxid</v>
      </c>
      <c r="E812" s="70" t="str">
        <f>'SlNr für Antrag §24a'!I808</f>
        <v>gefährlich kontaminiert</v>
      </c>
      <c r="F812" s="69" t="str">
        <f>IF(Behörde!W812&gt;0,Behörde!W812,Behörde!F812)</f>
        <v>**</v>
      </c>
      <c r="G812" s="69" t="str">
        <f>IF(Behörde!Z812&gt;0,Behörde!Z812,Behörde!G812)</f>
        <v>**</v>
      </c>
      <c r="H812" s="131"/>
      <c r="I812" s="124"/>
      <c r="J812" s="118">
        <f>'SlNr für Antrag §24a'!AM808</f>
        <v>0</v>
      </c>
      <c r="K812" s="121"/>
      <c r="L812" s="158" t="str">
        <f>'SlNr für Antrag §24a'!AV808</f>
        <v>-</v>
      </c>
      <c r="M812" s="145" t="str">
        <f>IF(OR(Behörde!W812&gt;0,Behörde!Z812&gt;0),"Begründung in Bescheid eintragen!","")</f>
        <v/>
      </c>
      <c r="N812" s="151" t="str">
        <f>'SlNr für Antrag §24a'!AP808</f>
        <v/>
      </c>
    </row>
    <row r="813" spans="1:14" ht="22.8" x14ac:dyDescent="0.25">
      <c r="A813" s="70">
        <f>'SlNr für Antrag §24a'!B809</f>
        <v>51306</v>
      </c>
      <c r="B813" s="70" t="str">
        <f>'SlNr für Antrag §24a'!C809</f>
        <v>91</v>
      </c>
      <c r="C813" s="70" t="str">
        <f>IF('SlNr für Antrag §24a'!D809&lt;&gt;"",'SlNr für Antrag §24a'!D809,"")</f>
        <v/>
      </c>
      <c r="D813" s="70" t="str">
        <f>'SlNr für Antrag §24a'!H809</f>
        <v>Chrom(III)oxid</v>
      </c>
      <c r="E813" s="70" t="str">
        <f>'SlNr für Antrag §24a'!I809</f>
        <v>verfestigt, immobilisiert oder stabilisiert</v>
      </c>
      <c r="F813" s="69" t="str">
        <f>IF(Behörde!W813&gt;0,Behörde!W813,Behörde!F813)</f>
        <v>**</v>
      </c>
      <c r="G813" s="69" t="str">
        <f>IF(Behörde!Z813&gt;0,Behörde!Z813,Behörde!G813)</f>
        <v>**</v>
      </c>
      <c r="H813" s="131"/>
      <c r="I813" s="124"/>
      <c r="J813" s="118">
        <f>'SlNr für Antrag §24a'!AM809</f>
        <v>0</v>
      </c>
      <c r="K813" s="121"/>
      <c r="L813" s="158" t="str">
        <f>'SlNr für Antrag §24a'!AV809</f>
        <v>-</v>
      </c>
      <c r="M813" s="145" t="str">
        <f>IF(OR(Behörde!W813&gt;0,Behörde!Z813&gt;0),"Begründung in Bescheid eintragen!","")</f>
        <v/>
      </c>
      <c r="N813" s="151" t="str">
        <f>'SlNr für Antrag §24a'!AP809</f>
        <v/>
      </c>
    </row>
    <row r="814" spans="1:14" x14ac:dyDescent="0.25">
      <c r="A814" s="70">
        <f>'SlNr für Antrag §24a'!B810</f>
        <v>51307</v>
      </c>
      <c r="B814" s="70" t="str">
        <f>'SlNr für Antrag §24a'!C810</f>
        <v/>
      </c>
      <c r="C814" s="70" t="str">
        <f>IF('SlNr für Antrag §24a'!D810&lt;&gt;"",'SlNr für Antrag §24a'!D810,"")</f>
        <v>g</v>
      </c>
      <c r="D814" s="70" t="str">
        <f>'SlNr für Antrag §24a'!H810</f>
        <v>Kupferoxid</v>
      </c>
      <c r="E814" s="70" t="str">
        <f>'SlNr für Antrag §24a'!I810</f>
        <v xml:space="preserve"> </v>
      </c>
      <c r="F814" s="69" t="str">
        <f>IF(Behörde!W814&gt;0,Behörde!W814,Behörde!F814)</f>
        <v>**</v>
      </c>
      <c r="G814" s="69" t="str">
        <f>IF(Behörde!Z814&gt;0,Behörde!Z814,Behörde!G814)</f>
        <v>**</v>
      </c>
      <c r="H814" s="131"/>
      <c r="I814" s="124"/>
      <c r="J814" s="118">
        <f>'SlNr für Antrag §24a'!AM810</f>
        <v>0</v>
      </c>
      <c r="K814" s="121"/>
      <c r="L814" s="158" t="str">
        <f>'SlNr für Antrag §24a'!AV810</f>
        <v>-</v>
      </c>
      <c r="M814" s="145" t="str">
        <f>IF(OR(Behörde!W814&gt;0,Behörde!Z814&gt;0),"Begründung in Bescheid eintragen!","")</f>
        <v/>
      </c>
      <c r="N814" s="151" t="str">
        <f>'SlNr für Antrag §24a'!AP810</f>
        <v/>
      </c>
    </row>
    <row r="815" spans="1:14" x14ac:dyDescent="0.25">
      <c r="A815" s="70">
        <f>'SlNr für Antrag §24a'!B811</f>
        <v>51307</v>
      </c>
      <c r="B815" s="70" t="str">
        <f>'SlNr für Antrag §24a'!C811</f>
        <v>88</v>
      </c>
      <c r="C815" s="70" t="str">
        <f>IF('SlNr für Antrag §24a'!D811&lt;&gt;"",'SlNr für Antrag §24a'!D811,"")</f>
        <v/>
      </c>
      <c r="D815" s="70" t="str">
        <f>'SlNr für Antrag §24a'!H811</f>
        <v>Kupferoxid</v>
      </c>
      <c r="E815" s="70" t="str">
        <f>'SlNr für Antrag §24a'!I811</f>
        <v>ausgestuft</v>
      </c>
      <c r="F815" s="69" t="str">
        <f>IF(Behörde!W815&gt;0,Behörde!W815,Behörde!F815)</f>
        <v>**</v>
      </c>
      <c r="G815" s="69" t="str">
        <f>IF(Behörde!Z815&gt;0,Behörde!Z815,Behörde!G815)</f>
        <v>**</v>
      </c>
      <c r="H815" s="131"/>
      <c r="I815" s="124"/>
      <c r="J815" s="118">
        <f>'SlNr für Antrag §24a'!AM811</f>
        <v>0</v>
      </c>
      <c r="K815" s="121"/>
      <c r="L815" s="158" t="str">
        <f>'SlNr für Antrag §24a'!AV811</f>
        <v>-</v>
      </c>
      <c r="M815" s="145" t="str">
        <f>IF(OR(Behörde!W815&gt;0,Behörde!Z815&gt;0),"Begründung in Bescheid eintragen!","")</f>
        <v/>
      </c>
      <c r="N815" s="151" t="str">
        <f>'SlNr für Antrag §24a'!AP811</f>
        <v/>
      </c>
    </row>
    <row r="816" spans="1:14" ht="22.8" x14ac:dyDescent="0.25">
      <c r="A816" s="70">
        <f>'SlNr für Antrag §24a'!B812</f>
        <v>51307</v>
      </c>
      <c r="B816" s="70" t="str">
        <f>'SlNr für Antrag §24a'!C812</f>
        <v>91</v>
      </c>
      <c r="C816" s="70" t="str">
        <f>IF('SlNr für Antrag §24a'!D812&lt;&gt;"",'SlNr für Antrag §24a'!D812,"")</f>
        <v>g</v>
      </c>
      <c r="D816" s="70" t="str">
        <f>'SlNr für Antrag §24a'!H812</f>
        <v>Kupferoxid</v>
      </c>
      <c r="E816" s="70" t="str">
        <f>'SlNr für Antrag §24a'!I812</f>
        <v>verfestigt, immobilisiert oder stabilisiert</v>
      </c>
      <c r="F816" s="69" t="str">
        <f>IF(Behörde!W816&gt;0,Behörde!W816,Behörde!F816)</f>
        <v>**</v>
      </c>
      <c r="G816" s="69" t="str">
        <f>IF(Behörde!Z816&gt;0,Behörde!Z816,Behörde!G816)</f>
        <v>**</v>
      </c>
      <c r="H816" s="131"/>
      <c r="I816" s="124"/>
      <c r="J816" s="118">
        <f>'SlNr für Antrag §24a'!AM812</f>
        <v>0</v>
      </c>
      <c r="K816" s="121"/>
      <c r="L816" s="158" t="str">
        <f>'SlNr für Antrag §24a'!AV812</f>
        <v>-</v>
      </c>
      <c r="M816" s="145" t="str">
        <f>IF(OR(Behörde!W816&gt;0,Behörde!Z816&gt;0),"Begründung in Bescheid eintragen!","")</f>
        <v/>
      </c>
      <c r="N816" s="151" t="str">
        <f>'SlNr für Antrag §24a'!AP812</f>
        <v/>
      </c>
    </row>
    <row r="817" spans="1:14" x14ac:dyDescent="0.25">
      <c r="A817" s="70">
        <f>'SlNr für Antrag §24a'!B813</f>
        <v>51308</v>
      </c>
      <c r="B817" s="70" t="str">
        <f>'SlNr für Antrag §24a'!C813</f>
        <v/>
      </c>
      <c r="C817" s="70" t="str">
        <f>IF('SlNr für Antrag §24a'!D813&lt;&gt;"",'SlNr für Antrag §24a'!D813,"")</f>
        <v/>
      </c>
      <c r="D817" s="70" t="str">
        <f>'SlNr für Antrag §24a'!H813</f>
        <v>Aluminiumhydroxid</v>
      </c>
      <c r="E817" s="70" t="str">
        <f>'SlNr für Antrag §24a'!I813</f>
        <v xml:space="preserve"> </v>
      </c>
      <c r="F817" s="69" t="str">
        <f>IF(Behörde!W817&gt;0,Behörde!W817,Behörde!F817)</f>
        <v>--</v>
      </c>
      <c r="G817" s="69" t="str">
        <f>IF(Behörde!Z817&gt;0,Behörde!Z817,Behörde!G817)</f>
        <v>**</v>
      </c>
      <c r="H817" s="131"/>
      <c r="I817" s="124"/>
      <c r="J817" s="118">
        <f>'SlNr für Antrag §24a'!AM813</f>
        <v>0</v>
      </c>
      <c r="K817" s="121"/>
      <c r="L817" s="158" t="str">
        <f>'SlNr für Antrag §24a'!AV813</f>
        <v>-</v>
      </c>
      <c r="M817" s="145" t="str">
        <f>IF(OR(Behörde!W817&gt;0,Behörde!Z817&gt;0),"Begründung in Bescheid eintragen!","")</f>
        <v/>
      </c>
      <c r="N817" s="151" t="str">
        <f>'SlNr für Antrag §24a'!AP813</f>
        <v>X</v>
      </c>
    </row>
    <row r="818" spans="1:14" ht="22.8" x14ac:dyDescent="0.25">
      <c r="A818" s="70">
        <f>'SlNr für Antrag §24a'!B814</f>
        <v>51308</v>
      </c>
      <c r="B818" s="70" t="str">
        <f>'SlNr für Antrag §24a'!C814</f>
        <v>91</v>
      </c>
      <c r="C818" s="70" t="str">
        <f>IF('SlNr für Antrag §24a'!D814&lt;&gt;"",'SlNr für Antrag §24a'!D814,"")</f>
        <v/>
      </c>
      <c r="D818" s="70" t="str">
        <f>'SlNr für Antrag §24a'!H814</f>
        <v>Aluminiumhydroxid</v>
      </c>
      <c r="E818" s="70" t="str">
        <f>'SlNr für Antrag §24a'!I814</f>
        <v>verfestigt, immobilisiert oder stabilisiert</v>
      </c>
      <c r="F818" s="69" t="str">
        <f>IF(Behörde!W818&gt;0,Behörde!W818,Behörde!F818)</f>
        <v>**</v>
      </c>
      <c r="G818" s="69" t="str">
        <f>IF(Behörde!Z818&gt;0,Behörde!Z818,Behörde!G818)</f>
        <v>**</v>
      </c>
      <c r="H818" s="131"/>
      <c r="I818" s="124"/>
      <c r="J818" s="118">
        <f>'SlNr für Antrag §24a'!AM814</f>
        <v>0</v>
      </c>
      <c r="K818" s="121"/>
      <c r="L818" s="158" t="str">
        <f>'SlNr für Antrag §24a'!AV814</f>
        <v>-</v>
      </c>
      <c r="M818" s="145" t="str">
        <f>IF(OR(Behörde!W818&gt;0,Behörde!Z818&gt;0),"Begründung in Bescheid eintragen!","")</f>
        <v/>
      </c>
      <c r="N818" s="151" t="str">
        <f>'SlNr für Antrag §24a'!AP814</f>
        <v/>
      </c>
    </row>
    <row r="819" spans="1:14" x14ac:dyDescent="0.25">
      <c r="A819" s="70">
        <f>'SlNr für Antrag §24a'!B815</f>
        <v>51309</v>
      </c>
      <c r="B819" s="70" t="str">
        <f>'SlNr für Antrag §24a'!C815</f>
        <v/>
      </c>
      <c r="C819" s="70" t="str">
        <f>IF('SlNr für Antrag §24a'!D815&lt;&gt;"",'SlNr für Antrag §24a'!D815,"")</f>
        <v/>
      </c>
      <c r="D819" s="70" t="str">
        <f>'SlNr für Antrag §24a'!H815</f>
        <v>Eisenhydroxid</v>
      </c>
      <c r="E819" s="70" t="str">
        <f>'SlNr für Antrag §24a'!I815</f>
        <v xml:space="preserve"> </v>
      </c>
      <c r="F819" s="69" t="str">
        <f>IF(Behörde!W819&gt;0,Behörde!W819,Behörde!F819)</f>
        <v>--</v>
      </c>
      <c r="G819" s="69" t="str">
        <f>IF(Behörde!Z819&gt;0,Behörde!Z819,Behörde!G819)</f>
        <v>**</v>
      </c>
      <c r="H819" s="131"/>
      <c r="I819" s="124"/>
      <c r="J819" s="118">
        <f>'SlNr für Antrag §24a'!AM815</f>
        <v>0</v>
      </c>
      <c r="K819" s="121"/>
      <c r="L819" s="158" t="str">
        <f>'SlNr für Antrag §24a'!AV815</f>
        <v>-</v>
      </c>
      <c r="M819" s="145" t="str">
        <f>IF(OR(Behörde!W819&gt;0,Behörde!Z819&gt;0),"Begründung in Bescheid eintragen!","")</f>
        <v/>
      </c>
      <c r="N819" s="151" t="str">
        <f>'SlNr für Antrag §24a'!AP815</f>
        <v>X</v>
      </c>
    </row>
    <row r="820" spans="1:14" ht="22.8" x14ac:dyDescent="0.25">
      <c r="A820" s="70">
        <f>'SlNr für Antrag §24a'!B816</f>
        <v>51309</v>
      </c>
      <c r="B820" s="70" t="str">
        <f>'SlNr für Antrag §24a'!C816</f>
        <v>91</v>
      </c>
      <c r="C820" s="70" t="str">
        <f>IF('SlNr für Antrag §24a'!D816&lt;&gt;"",'SlNr für Antrag §24a'!D816,"")</f>
        <v/>
      </c>
      <c r="D820" s="70" t="str">
        <f>'SlNr für Antrag §24a'!H816</f>
        <v>Eisenhydroxid</v>
      </c>
      <c r="E820" s="70" t="str">
        <f>'SlNr für Antrag §24a'!I816</f>
        <v>verfestigt, immobilisiert oder stabilisiert</v>
      </c>
      <c r="F820" s="69" t="str">
        <f>IF(Behörde!W820&gt;0,Behörde!W820,Behörde!F820)</f>
        <v>**</v>
      </c>
      <c r="G820" s="69" t="str">
        <f>IF(Behörde!Z820&gt;0,Behörde!Z820,Behörde!G820)</f>
        <v>**</v>
      </c>
      <c r="H820" s="131"/>
      <c r="I820" s="124"/>
      <c r="J820" s="118">
        <f>'SlNr für Antrag §24a'!AM816</f>
        <v>0</v>
      </c>
      <c r="K820" s="121"/>
      <c r="L820" s="158" t="str">
        <f>'SlNr für Antrag §24a'!AV816</f>
        <v>-</v>
      </c>
      <c r="M820" s="145" t="str">
        <f>IF(OR(Behörde!W820&gt;0,Behörde!Z820&gt;0),"Begründung in Bescheid eintragen!","")</f>
        <v/>
      </c>
      <c r="N820" s="151" t="str">
        <f>'SlNr für Antrag §24a'!AP816</f>
        <v/>
      </c>
    </row>
    <row r="821" spans="1:14" x14ac:dyDescent="0.25">
      <c r="A821" s="70">
        <f>'SlNr für Antrag §24a'!B817</f>
        <v>51309</v>
      </c>
      <c r="B821" s="70" t="str">
        <f>'SlNr für Antrag §24a'!C817</f>
        <v>77</v>
      </c>
      <c r="C821" s="70" t="str">
        <f>IF('SlNr für Antrag §24a'!D817&lt;&gt;"",'SlNr für Antrag §24a'!D817,"")</f>
        <v>g</v>
      </c>
      <c r="D821" s="70" t="str">
        <f>'SlNr für Antrag §24a'!H817</f>
        <v>Eisenhydroxid</v>
      </c>
      <c r="E821" s="70" t="str">
        <f>'SlNr für Antrag §24a'!I817</f>
        <v>gefährlich kontaminiert</v>
      </c>
      <c r="F821" s="69" t="str">
        <f>IF(Behörde!W821&gt;0,Behörde!W821,Behörde!F821)</f>
        <v>**</v>
      </c>
      <c r="G821" s="69" t="str">
        <f>IF(Behörde!Z821&gt;0,Behörde!Z821,Behörde!G821)</f>
        <v>**</v>
      </c>
      <c r="H821" s="131"/>
      <c r="I821" s="124"/>
      <c r="J821" s="118">
        <f>'SlNr für Antrag §24a'!AM817</f>
        <v>0</v>
      </c>
      <c r="K821" s="121"/>
      <c r="L821" s="158" t="str">
        <f>'SlNr für Antrag §24a'!AV817</f>
        <v>-</v>
      </c>
      <c r="M821" s="145" t="str">
        <f>IF(OR(Behörde!W821&gt;0,Behörde!Z821&gt;0),"Begründung in Bescheid eintragen!","")</f>
        <v/>
      </c>
      <c r="N821" s="151" t="str">
        <f>'SlNr für Antrag §24a'!AP817</f>
        <v/>
      </c>
    </row>
    <row r="822" spans="1:14" x14ac:dyDescent="0.25">
      <c r="A822" s="70">
        <f>'SlNr für Antrag §24a'!B818</f>
        <v>51310</v>
      </c>
      <c r="B822" s="70" t="str">
        <f>'SlNr für Antrag §24a'!C818</f>
        <v/>
      </c>
      <c r="C822" s="70" t="str">
        <f>IF('SlNr für Antrag §24a'!D818&lt;&gt;"",'SlNr für Antrag §24a'!D818,"")</f>
        <v>g</v>
      </c>
      <c r="D822" s="70" t="str">
        <f>'SlNr für Antrag §24a'!H818</f>
        <v>sonstige Metallhydroxide</v>
      </c>
      <c r="E822" s="70" t="str">
        <f>'SlNr für Antrag §24a'!I818</f>
        <v xml:space="preserve"> </v>
      </c>
      <c r="F822" s="69" t="str">
        <f>IF(Behörde!W822&gt;0,Behörde!W822,Behörde!F822)</f>
        <v>**</v>
      </c>
      <c r="G822" s="69" t="str">
        <f>IF(Behörde!Z822&gt;0,Behörde!Z822,Behörde!G822)</f>
        <v>**</v>
      </c>
      <c r="H822" s="131"/>
      <c r="I822" s="124"/>
      <c r="J822" s="118">
        <f>'SlNr für Antrag §24a'!AM818</f>
        <v>0</v>
      </c>
      <c r="K822" s="121"/>
      <c r="L822" s="158" t="str">
        <f>'SlNr für Antrag §24a'!AV818</f>
        <v>-</v>
      </c>
      <c r="M822" s="145" t="str">
        <f>IF(OR(Behörde!W822&gt;0,Behörde!Z822&gt;0),"Begründung in Bescheid eintragen!","")</f>
        <v/>
      </c>
      <c r="N822" s="151" t="str">
        <f>'SlNr für Antrag §24a'!AP818</f>
        <v/>
      </c>
    </row>
    <row r="823" spans="1:14" ht="22.8" x14ac:dyDescent="0.25">
      <c r="A823" s="70">
        <f>'SlNr für Antrag §24a'!B819</f>
        <v>51310</v>
      </c>
      <c r="B823" s="70" t="str">
        <f>'SlNr für Antrag §24a'!C819</f>
        <v>91</v>
      </c>
      <c r="C823" s="70" t="str">
        <f>IF('SlNr für Antrag §24a'!D819&lt;&gt;"",'SlNr für Antrag §24a'!D819,"")</f>
        <v>g</v>
      </c>
      <c r="D823" s="70" t="str">
        <f>'SlNr für Antrag §24a'!H819</f>
        <v>sonstige Metallhydroxide</v>
      </c>
      <c r="E823" s="70" t="str">
        <f>'SlNr für Antrag §24a'!I819</f>
        <v>verfestigt, immobilisiert oder stabilisiert</v>
      </c>
      <c r="F823" s="69" t="str">
        <f>IF(Behörde!W823&gt;0,Behörde!W823,Behörde!F823)</f>
        <v>**</v>
      </c>
      <c r="G823" s="69" t="str">
        <f>IF(Behörde!Z823&gt;0,Behörde!Z823,Behörde!G823)</f>
        <v>**</v>
      </c>
      <c r="H823" s="131"/>
      <c r="I823" s="124"/>
      <c r="J823" s="118">
        <f>'SlNr für Antrag §24a'!AM819</f>
        <v>0</v>
      </c>
      <c r="K823" s="121"/>
      <c r="L823" s="158" t="str">
        <f>'SlNr für Antrag §24a'!AV819</f>
        <v>-</v>
      </c>
      <c r="M823" s="145" t="str">
        <f>IF(OR(Behörde!W823&gt;0,Behörde!Z823&gt;0),"Begründung in Bescheid eintragen!","")</f>
        <v/>
      </c>
      <c r="N823" s="151" t="str">
        <f>'SlNr für Antrag §24a'!AP819</f>
        <v/>
      </c>
    </row>
    <row r="824" spans="1:14" ht="22.8" x14ac:dyDescent="0.25">
      <c r="A824" s="70">
        <f>'SlNr für Antrag §24a'!B820</f>
        <v>51311</v>
      </c>
      <c r="B824" s="70" t="str">
        <f>'SlNr für Antrag §24a'!C820</f>
        <v/>
      </c>
      <c r="C824" s="70" t="str">
        <f>IF('SlNr für Antrag §24a'!D820&lt;&gt;"",'SlNr für Antrag §24a'!D820,"")</f>
        <v/>
      </c>
      <c r="D824" s="70" t="str">
        <f>'SlNr für Antrag §24a'!H820</f>
        <v>sonstige Metallhydroxide ohne gefahrenrelevante Eigenschaften</v>
      </c>
      <c r="E824" s="70" t="str">
        <f>'SlNr für Antrag §24a'!I820</f>
        <v xml:space="preserve"> </v>
      </c>
      <c r="F824" s="69" t="str">
        <f>IF(Behörde!W824&gt;0,Behörde!W824,Behörde!F824)</f>
        <v>--</v>
      </c>
      <c r="G824" s="69" t="str">
        <f>IF(Behörde!Z824&gt;0,Behörde!Z824,Behörde!G824)</f>
        <v>**</v>
      </c>
      <c r="H824" s="131"/>
      <c r="I824" s="124"/>
      <c r="J824" s="118">
        <f>'SlNr für Antrag §24a'!AM820</f>
        <v>0</v>
      </c>
      <c r="K824" s="121"/>
      <c r="L824" s="158" t="str">
        <f>'SlNr für Antrag §24a'!AV820</f>
        <v>-</v>
      </c>
      <c r="M824" s="145" t="str">
        <f>IF(OR(Behörde!W824&gt;0,Behörde!Z824&gt;0),"Begründung in Bescheid eintragen!","")</f>
        <v/>
      </c>
      <c r="N824" s="151" t="str">
        <f>'SlNr für Antrag §24a'!AP820</f>
        <v>X</v>
      </c>
    </row>
    <row r="825" spans="1:14" ht="22.8" x14ac:dyDescent="0.25">
      <c r="A825" s="70">
        <f>'SlNr für Antrag §24a'!B821</f>
        <v>51311</v>
      </c>
      <c r="B825" s="70" t="str">
        <f>'SlNr für Antrag §24a'!C821</f>
        <v>91</v>
      </c>
      <c r="C825" s="70" t="str">
        <f>IF('SlNr für Antrag §24a'!D821&lt;&gt;"",'SlNr für Antrag §24a'!D821,"")</f>
        <v/>
      </c>
      <c r="D825" s="70" t="str">
        <f>'SlNr für Antrag §24a'!H821</f>
        <v>sonstige Metallhydroxide ohne gefahrenrelevante Eigenschaften</v>
      </c>
      <c r="E825" s="70" t="str">
        <f>'SlNr für Antrag §24a'!I821</f>
        <v>verfestigt, immobilisiert oder stabilisiert</v>
      </c>
      <c r="F825" s="69" t="str">
        <f>IF(Behörde!W825&gt;0,Behörde!W825,Behörde!F825)</f>
        <v>**</v>
      </c>
      <c r="G825" s="69" t="str">
        <f>IF(Behörde!Z825&gt;0,Behörde!Z825,Behörde!G825)</f>
        <v>**</v>
      </c>
      <c r="H825" s="131"/>
      <c r="I825" s="124"/>
      <c r="J825" s="118">
        <f>'SlNr für Antrag §24a'!AM821</f>
        <v>0</v>
      </c>
      <c r="K825" s="121"/>
      <c r="L825" s="158" t="str">
        <f>'SlNr für Antrag §24a'!AV821</f>
        <v>-</v>
      </c>
      <c r="M825" s="145" t="str">
        <f>IF(OR(Behörde!W825&gt;0,Behörde!Z825&gt;0),"Begründung in Bescheid eintragen!","")</f>
        <v/>
      </c>
      <c r="N825" s="151" t="str">
        <f>'SlNr für Antrag §24a'!AP821</f>
        <v/>
      </c>
    </row>
    <row r="826" spans="1:14" x14ac:dyDescent="0.25">
      <c r="A826" s="70">
        <f>'SlNr für Antrag §24a'!B822</f>
        <v>51502</v>
      </c>
      <c r="B826" s="70" t="str">
        <f>'SlNr für Antrag §24a'!C822</f>
        <v/>
      </c>
      <c r="C826" s="70" t="str">
        <f>IF('SlNr für Antrag §24a'!D822&lt;&gt;"",'SlNr für Antrag §24a'!D822,"")</f>
        <v>g</v>
      </c>
      <c r="D826" s="70" t="str">
        <f>'SlNr für Antrag §24a'!H822</f>
        <v>Häutesalz</v>
      </c>
      <c r="E826" s="70" t="str">
        <f>'SlNr für Antrag §24a'!I822</f>
        <v xml:space="preserve"> </v>
      </c>
      <c r="F826" s="69" t="str">
        <f>IF(Behörde!W826&gt;0,Behörde!W826,Behörde!F826)</f>
        <v>**</v>
      </c>
      <c r="G826" s="69" t="str">
        <f>IF(Behörde!Z826&gt;0,Behörde!Z826,Behörde!G826)</f>
        <v>**</v>
      </c>
      <c r="H826" s="131"/>
      <c r="I826" s="124"/>
      <c r="J826" s="118">
        <f>'SlNr für Antrag §24a'!AM822</f>
        <v>0</v>
      </c>
      <c r="K826" s="121"/>
      <c r="L826" s="158" t="str">
        <f>'SlNr für Antrag §24a'!AV822</f>
        <v>-</v>
      </c>
      <c r="M826" s="145" t="str">
        <f>IF(OR(Behörde!W826&gt;0,Behörde!Z826&gt;0),"Begründung in Bescheid eintragen!","")</f>
        <v/>
      </c>
      <c r="N826" s="151" t="str">
        <f>'SlNr für Antrag §24a'!AP822</f>
        <v/>
      </c>
    </row>
    <row r="827" spans="1:14" x14ac:dyDescent="0.25">
      <c r="A827" s="70">
        <f>'SlNr für Antrag §24a'!B823</f>
        <v>51502</v>
      </c>
      <c r="B827" s="70" t="str">
        <f>'SlNr für Antrag §24a'!C823</f>
        <v>88</v>
      </c>
      <c r="C827" s="70" t="str">
        <f>IF('SlNr für Antrag §24a'!D823&lt;&gt;"",'SlNr für Antrag §24a'!D823,"")</f>
        <v/>
      </c>
      <c r="D827" s="70" t="str">
        <f>'SlNr für Antrag §24a'!H823</f>
        <v>Häutesalz</v>
      </c>
      <c r="E827" s="70" t="str">
        <f>'SlNr für Antrag §24a'!I823</f>
        <v>ausgestuft</v>
      </c>
      <c r="F827" s="69" t="str">
        <f>IF(Behörde!W827&gt;0,Behörde!W827,Behörde!F827)</f>
        <v>**</v>
      </c>
      <c r="G827" s="69" t="str">
        <f>IF(Behörde!Z827&gt;0,Behörde!Z827,Behörde!G827)</f>
        <v>**</v>
      </c>
      <c r="H827" s="131"/>
      <c r="I827" s="124"/>
      <c r="J827" s="118">
        <f>'SlNr für Antrag §24a'!AM823</f>
        <v>0</v>
      </c>
      <c r="K827" s="121"/>
      <c r="L827" s="158" t="str">
        <f>'SlNr für Antrag §24a'!AV823</f>
        <v>-</v>
      </c>
      <c r="M827" s="145" t="str">
        <f>IF(OR(Behörde!W827&gt;0,Behörde!Z827&gt;0),"Begründung in Bescheid eintragen!","")</f>
        <v/>
      </c>
      <c r="N827" s="151" t="str">
        <f>'SlNr für Antrag §24a'!AP823</f>
        <v/>
      </c>
    </row>
    <row r="828" spans="1:14" ht="22.8" x14ac:dyDescent="0.25">
      <c r="A828" s="70">
        <f>'SlNr für Antrag §24a'!B824</f>
        <v>51502</v>
      </c>
      <c r="B828" s="70" t="str">
        <f>'SlNr für Antrag §24a'!C824</f>
        <v>91</v>
      </c>
      <c r="C828" s="70" t="str">
        <f>IF('SlNr für Antrag §24a'!D824&lt;&gt;"",'SlNr für Antrag §24a'!D824,"")</f>
        <v>g</v>
      </c>
      <c r="D828" s="70" t="str">
        <f>'SlNr für Antrag §24a'!H824</f>
        <v>Häutesalz</v>
      </c>
      <c r="E828" s="70" t="str">
        <f>'SlNr für Antrag §24a'!I824</f>
        <v>verfestigt, immobilisiert oder stabilisiert</v>
      </c>
      <c r="F828" s="69" t="str">
        <f>IF(Behörde!W828&gt;0,Behörde!W828,Behörde!F828)</f>
        <v>**</v>
      </c>
      <c r="G828" s="69" t="str">
        <f>IF(Behörde!Z828&gt;0,Behörde!Z828,Behörde!G828)</f>
        <v>**</v>
      </c>
      <c r="H828" s="131"/>
      <c r="I828" s="124"/>
      <c r="J828" s="118">
        <f>'SlNr für Antrag §24a'!AM824</f>
        <v>0</v>
      </c>
      <c r="K828" s="121"/>
      <c r="L828" s="158" t="str">
        <f>'SlNr für Antrag §24a'!AV824</f>
        <v>-</v>
      </c>
      <c r="M828" s="145" t="str">
        <f>IF(OR(Behörde!W828&gt;0,Behörde!Z828&gt;0),"Begründung in Bescheid eintragen!","")</f>
        <v/>
      </c>
      <c r="N828" s="151" t="str">
        <f>'SlNr für Antrag §24a'!AP824</f>
        <v/>
      </c>
    </row>
    <row r="829" spans="1:14" ht="22.8" x14ac:dyDescent="0.25">
      <c r="A829" s="70">
        <f>'SlNr für Antrag §24a'!B825</f>
        <v>51503</v>
      </c>
      <c r="B829" s="70" t="str">
        <f>'SlNr für Antrag §24a'!C825</f>
        <v/>
      </c>
      <c r="C829" s="70" t="str">
        <f>IF('SlNr für Antrag §24a'!D825&lt;&gt;"",'SlNr für Antrag §24a'!D825,"")</f>
        <v/>
      </c>
      <c r="D829" s="70" t="str">
        <f>'SlNr für Antrag §24a'!H825</f>
        <v>Natrium- und Kaliumphosphatabfälle</v>
      </c>
      <c r="E829" s="70" t="str">
        <f>'SlNr für Antrag §24a'!I825</f>
        <v xml:space="preserve"> </v>
      </c>
      <c r="F829" s="69" t="str">
        <f>IF(Behörde!W829&gt;0,Behörde!W829,Behörde!F829)</f>
        <v>--</v>
      </c>
      <c r="G829" s="69" t="str">
        <f>IF(Behörde!Z829&gt;0,Behörde!Z829,Behörde!G829)</f>
        <v>**</v>
      </c>
      <c r="H829" s="131"/>
      <c r="I829" s="124"/>
      <c r="J829" s="118">
        <f>'SlNr für Antrag §24a'!AM825</f>
        <v>0</v>
      </c>
      <c r="K829" s="121"/>
      <c r="L829" s="158" t="str">
        <f>'SlNr für Antrag §24a'!AV825</f>
        <v>-</v>
      </c>
      <c r="M829" s="145" t="str">
        <f>IF(OR(Behörde!W829&gt;0,Behörde!Z829&gt;0),"Begründung in Bescheid eintragen!","")</f>
        <v/>
      </c>
      <c r="N829" s="151" t="str">
        <f>'SlNr für Antrag §24a'!AP825</f>
        <v>X</v>
      </c>
    </row>
    <row r="830" spans="1:14" ht="22.8" x14ac:dyDescent="0.25">
      <c r="A830" s="70">
        <f>'SlNr für Antrag §24a'!B826</f>
        <v>51503</v>
      </c>
      <c r="B830" s="70" t="str">
        <f>'SlNr für Antrag §24a'!C826</f>
        <v>91</v>
      </c>
      <c r="C830" s="70" t="str">
        <f>IF('SlNr für Antrag §24a'!D826&lt;&gt;"",'SlNr für Antrag §24a'!D826,"")</f>
        <v/>
      </c>
      <c r="D830" s="70" t="str">
        <f>'SlNr für Antrag §24a'!H826</f>
        <v>Natrium- und Kaliumphosphatabfälle</v>
      </c>
      <c r="E830" s="70" t="str">
        <f>'SlNr für Antrag §24a'!I826</f>
        <v>verfestigt, immobilisiert oder stabilisiert</v>
      </c>
      <c r="F830" s="69" t="str">
        <f>IF(Behörde!W830&gt;0,Behörde!W830,Behörde!F830)</f>
        <v>**</v>
      </c>
      <c r="G830" s="69" t="str">
        <f>IF(Behörde!Z830&gt;0,Behörde!Z830,Behörde!G830)</f>
        <v>**</v>
      </c>
      <c r="H830" s="131"/>
      <c r="I830" s="124"/>
      <c r="J830" s="118">
        <f>'SlNr für Antrag §24a'!AM826</f>
        <v>0</v>
      </c>
      <c r="K830" s="121"/>
      <c r="L830" s="158" t="str">
        <f>'SlNr für Antrag §24a'!AV826</f>
        <v>-</v>
      </c>
      <c r="M830" s="145" t="str">
        <f>IF(OR(Behörde!W830&gt;0,Behörde!Z830&gt;0),"Begründung in Bescheid eintragen!","")</f>
        <v/>
      </c>
      <c r="N830" s="151" t="str">
        <f>'SlNr für Antrag §24a'!AP826</f>
        <v/>
      </c>
    </row>
    <row r="831" spans="1:14" x14ac:dyDescent="0.25">
      <c r="A831" s="70">
        <f>'SlNr für Antrag §24a'!B827</f>
        <v>51504</v>
      </c>
      <c r="B831" s="70" t="str">
        <f>'SlNr für Antrag §24a'!C827</f>
        <v/>
      </c>
      <c r="C831" s="70" t="str">
        <f>IF('SlNr für Antrag §24a'!D827&lt;&gt;"",'SlNr für Antrag §24a'!D827,"")</f>
        <v>g</v>
      </c>
      <c r="D831" s="70" t="str">
        <f>'SlNr für Antrag §24a'!H827</f>
        <v>Imprägniersalzabfälle</v>
      </c>
      <c r="E831" s="70" t="str">
        <f>'SlNr für Antrag §24a'!I827</f>
        <v xml:space="preserve"> </v>
      </c>
      <c r="F831" s="69" t="str">
        <f>IF(Behörde!W831&gt;0,Behörde!W831,Behörde!F831)</f>
        <v>**</v>
      </c>
      <c r="G831" s="69" t="str">
        <f>IF(Behörde!Z831&gt;0,Behörde!Z831,Behörde!G831)</f>
        <v>**</v>
      </c>
      <c r="H831" s="131"/>
      <c r="I831" s="124"/>
      <c r="J831" s="118">
        <f>'SlNr für Antrag §24a'!AM827</f>
        <v>0</v>
      </c>
      <c r="K831" s="121"/>
      <c r="L831" s="158" t="str">
        <f>'SlNr für Antrag §24a'!AV827</f>
        <v>-</v>
      </c>
      <c r="M831" s="145" t="str">
        <f>IF(OR(Behörde!W831&gt;0,Behörde!Z831&gt;0),"Begründung in Bescheid eintragen!","")</f>
        <v/>
      </c>
      <c r="N831" s="151" t="str">
        <f>'SlNr für Antrag §24a'!AP827</f>
        <v/>
      </c>
    </row>
    <row r="832" spans="1:14" x14ac:dyDescent="0.25">
      <c r="A832" s="70">
        <f>'SlNr für Antrag §24a'!B828</f>
        <v>51504</v>
      </c>
      <c r="B832" s="70" t="str">
        <f>'SlNr für Antrag §24a'!C828</f>
        <v>88</v>
      </c>
      <c r="C832" s="70" t="str">
        <f>IF('SlNr für Antrag §24a'!D828&lt;&gt;"",'SlNr für Antrag §24a'!D828,"")</f>
        <v/>
      </c>
      <c r="D832" s="70" t="str">
        <f>'SlNr für Antrag §24a'!H828</f>
        <v>Imprägniersalzabfälle</v>
      </c>
      <c r="E832" s="70" t="str">
        <f>'SlNr für Antrag §24a'!I828</f>
        <v>ausgestuft</v>
      </c>
      <c r="F832" s="69" t="str">
        <f>IF(Behörde!W832&gt;0,Behörde!W832,Behörde!F832)</f>
        <v>**</v>
      </c>
      <c r="G832" s="69" t="str">
        <f>IF(Behörde!Z832&gt;0,Behörde!Z832,Behörde!G832)</f>
        <v>**</v>
      </c>
      <c r="H832" s="131"/>
      <c r="I832" s="124"/>
      <c r="J832" s="118">
        <f>'SlNr für Antrag §24a'!AM828</f>
        <v>0</v>
      </c>
      <c r="K832" s="121"/>
      <c r="L832" s="158" t="str">
        <f>'SlNr für Antrag §24a'!AV828</f>
        <v>-</v>
      </c>
      <c r="M832" s="145" t="str">
        <f>IF(OR(Behörde!W832&gt;0,Behörde!Z832&gt;0),"Begründung in Bescheid eintragen!","")</f>
        <v/>
      </c>
      <c r="N832" s="151" t="str">
        <f>'SlNr für Antrag §24a'!AP828</f>
        <v/>
      </c>
    </row>
    <row r="833" spans="1:14" ht="22.8" x14ac:dyDescent="0.25">
      <c r="A833" s="70">
        <f>'SlNr für Antrag §24a'!B829</f>
        <v>51504</v>
      </c>
      <c r="B833" s="70" t="str">
        <f>'SlNr für Antrag §24a'!C829</f>
        <v>91</v>
      </c>
      <c r="C833" s="70" t="str">
        <f>IF('SlNr für Antrag §24a'!D829&lt;&gt;"",'SlNr für Antrag §24a'!D829,"")</f>
        <v>g</v>
      </c>
      <c r="D833" s="70" t="str">
        <f>'SlNr für Antrag §24a'!H829</f>
        <v>Imprägniersalzabfälle</v>
      </c>
      <c r="E833" s="70" t="str">
        <f>'SlNr für Antrag §24a'!I829</f>
        <v>verfestigt, immobilisiert oder stabilisiert</v>
      </c>
      <c r="F833" s="69" t="str">
        <f>IF(Behörde!W833&gt;0,Behörde!W833,Behörde!F833)</f>
        <v>**</v>
      </c>
      <c r="G833" s="69" t="str">
        <f>IF(Behörde!Z833&gt;0,Behörde!Z833,Behörde!G833)</f>
        <v>**</v>
      </c>
      <c r="H833" s="131"/>
      <c r="I833" s="124"/>
      <c r="J833" s="118">
        <f>'SlNr für Antrag §24a'!AM829</f>
        <v>0</v>
      </c>
      <c r="K833" s="121"/>
      <c r="L833" s="158" t="str">
        <f>'SlNr für Antrag §24a'!AV829</f>
        <v>-</v>
      </c>
      <c r="M833" s="145" t="str">
        <f>IF(OR(Behörde!W833&gt;0,Behörde!Z833&gt;0),"Begründung in Bescheid eintragen!","")</f>
        <v/>
      </c>
      <c r="N833" s="151" t="str">
        <f>'SlNr für Antrag §24a'!AP829</f>
        <v/>
      </c>
    </row>
    <row r="834" spans="1:14" x14ac:dyDescent="0.25">
      <c r="A834" s="70">
        <f>'SlNr für Antrag §24a'!B830</f>
        <v>51505</v>
      </c>
      <c r="B834" s="70" t="str">
        <f>'SlNr für Antrag §24a'!C830</f>
        <v/>
      </c>
      <c r="C834" s="70" t="str">
        <f>IF('SlNr für Antrag §24a'!D830&lt;&gt;"",'SlNr für Antrag §24a'!D830,"")</f>
        <v>g</v>
      </c>
      <c r="D834" s="70" t="str">
        <f>'SlNr für Antrag §24a'!H830</f>
        <v>Lederchemikalien, Gerbstoffe</v>
      </c>
      <c r="E834" s="70" t="str">
        <f>'SlNr für Antrag §24a'!I830</f>
        <v xml:space="preserve"> </v>
      </c>
      <c r="F834" s="69" t="str">
        <f>IF(Behörde!W834&gt;0,Behörde!W834,Behörde!F834)</f>
        <v>**</v>
      </c>
      <c r="G834" s="69" t="str">
        <f>IF(Behörde!Z834&gt;0,Behörde!Z834,Behörde!G834)</f>
        <v>**</v>
      </c>
      <c r="H834" s="131"/>
      <c r="I834" s="124"/>
      <c r="J834" s="118">
        <f>'SlNr für Antrag §24a'!AM830</f>
        <v>0</v>
      </c>
      <c r="K834" s="121"/>
      <c r="L834" s="158" t="str">
        <f>'SlNr für Antrag §24a'!AV830</f>
        <v>-</v>
      </c>
      <c r="M834" s="145" t="str">
        <f>IF(OR(Behörde!W834&gt;0,Behörde!Z834&gt;0),"Begründung in Bescheid eintragen!","")</f>
        <v/>
      </c>
      <c r="N834" s="151" t="str">
        <f>'SlNr für Antrag §24a'!AP830</f>
        <v/>
      </c>
    </row>
    <row r="835" spans="1:14" x14ac:dyDescent="0.25">
      <c r="A835" s="70">
        <f>'SlNr für Antrag §24a'!B831</f>
        <v>51505</v>
      </c>
      <c r="B835" s="70" t="str">
        <f>'SlNr für Antrag §24a'!C831</f>
        <v>88</v>
      </c>
      <c r="C835" s="70" t="str">
        <f>IF('SlNr für Antrag §24a'!D831&lt;&gt;"",'SlNr für Antrag §24a'!D831,"")</f>
        <v/>
      </c>
      <c r="D835" s="70" t="str">
        <f>'SlNr für Antrag §24a'!H831</f>
        <v>Lederchemikalien, Gerbstoffe</v>
      </c>
      <c r="E835" s="70" t="str">
        <f>'SlNr für Antrag §24a'!I831</f>
        <v>ausgestuft</v>
      </c>
      <c r="F835" s="69" t="str">
        <f>IF(Behörde!W835&gt;0,Behörde!W835,Behörde!F835)</f>
        <v>**</v>
      </c>
      <c r="G835" s="69" t="str">
        <f>IF(Behörde!Z835&gt;0,Behörde!Z835,Behörde!G835)</f>
        <v>**</v>
      </c>
      <c r="H835" s="131"/>
      <c r="I835" s="124"/>
      <c r="J835" s="118">
        <f>'SlNr für Antrag §24a'!AM831</f>
        <v>0</v>
      </c>
      <c r="K835" s="121"/>
      <c r="L835" s="158" t="str">
        <f>'SlNr für Antrag §24a'!AV831</f>
        <v>-</v>
      </c>
      <c r="M835" s="145" t="str">
        <f>IF(OR(Behörde!W835&gt;0,Behörde!Z835&gt;0),"Begründung in Bescheid eintragen!","")</f>
        <v/>
      </c>
      <c r="N835" s="151" t="str">
        <f>'SlNr für Antrag §24a'!AP831</f>
        <v/>
      </c>
    </row>
    <row r="836" spans="1:14" ht="22.8" x14ac:dyDescent="0.25">
      <c r="A836" s="70">
        <f>'SlNr für Antrag §24a'!B832</f>
        <v>51505</v>
      </c>
      <c r="B836" s="70" t="str">
        <f>'SlNr für Antrag §24a'!C832</f>
        <v>91</v>
      </c>
      <c r="C836" s="70" t="str">
        <f>IF('SlNr für Antrag §24a'!D832&lt;&gt;"",'SlNr für Antrag §24a'!D832,"")</f>
        <v>g</v>
      </c>
      <c r="D836" s="70" t="str">
        <f>'SlNr für Antrag §24a'!H832</f>
        <v>Lederchemikalien, Gerbstoffe</v>
      </c>
      <c r="E836" s="70" t="str">
        <f>'SlNr für Antrag §24a'!I832</f>
        <v>verfestigt, immobilisiert oder stabilisiert</v>
      </c>
      <c r="F836" s="69" t="str">
        <f>IF(Behörde!W836&gt;0,Behörde!W836,Behörde!F836)</f>
        <v>**</v>
      </c>
      <c r="G836" s="69" t="str">
        <f>IF(Behörde!Z836&gt;0,Behörde!Z836,Behörde!G836)</f>
        <v>**</v>
      </c>
      <c r="H836" s="131"/>
      <c r="I836" s="124"/>
      <c r="J836" s="118">
        <f>'SlNr für Antrag §24a'!AM832</f>
        <v>0</v>
      </c>
      <c r="K836" s="121"/>
      <c r="L836" s="158" t="str">
        <f>'SlNr für Antrag §24a'!AV832</f>
        <v>-</v>
      </c>
      <c r="M836" s="145" t="str">
        <f>IF(OR(Behörde!W836&gt;0,Behörde!Z836&gt;0),"Begründung in Bescheid eintragen!","")</f>
        <v/>
      </c>
      <c r="N836" s="151" t="str">
        <f>'SlNr für Antrag §24a'!AP832</f>
        <v/>
      </c>
    </row>
    <row r="837" spans="1:14" x14ac:dyDescent="0.25">
      <c r="A837" s="70">
        <f>'SlNr für Antrag §24a'!B833</f>
        <v>51507</v>
      </c>
      <c r="B837" s="70" t="str">
        <f>'SlNr für Antrag §24a'!C833</f>
        <v/>
      </c>
      <c r="C837" s="70" t="str">
        <f>IF('SlNr für Antrag §24a'!D833&lt;&gt;"",'SlNr für Antrag §24a'!D833,"")</f>
        <v>g</v>
      </c>
      <c r="D837" s="70" t="str">
        <f>'SlNr für Antrag §24a'!H833</f>
        <v>Düngemittelreste</v>
      </c>
      <c r="E837" s="70" t="str">
        <f>'SlNr für Antrag §24a'!I833</f>
        <v xml:space="preserve"> </v>
      </c>
      <c r="F837" s="69" t="str">
        <f>IF(Behörde!W837&gt;0,Behörde!W837,Behörde!F837)</f>
        <v>**</v>
      </c>
      <c r="G837" s="69" t="str">
        <f>IF(Behörde!Z837&gt;0,Behörde!Z837,Behörde!G837)</f>
        <v>**</v>
      </c>
      <c r="H837" s="131"/>
      <c r="I837" s="124"/>
      <c r="J837" s="118">
        <f>'SlNr für Antrag §24a'!AM833</f>
        <v>0</v>
      </c>
      <c r="K837" s="121"/>
      <c r="L837" s="158" t="str">
        <f>'SlNr für Antrag §24a'!AV833</f>
        <v>-</v>
      </c>
      <c r="M837" s="145" t="str">
        <f>IF(OR(Behörde!W837&gt;0,Behörde!Z837&gt;0),"Begründung in Bescheid eintragen!","")</f>
        <v/>
      </c>
      <c r="N837" s="151" t="str">
        <f>'SlNr für Antrag §24a'!AP833</f>
        <v/>
      </c>
    </row>
    <row r="838" spans="1:14" x14ac:dyDescent="0.25">
      <c r="A838" s="70">
        <f>'SlNr für Antrag §24a'!B834</f>
        <v>51507</v>
      </c>
      <c r="B838" s="70" t="str">
        <f>'SlNr für Antrag §24a'!C834</f>
        <v>88</v>
      </c>
      <c r="C838" s="70" t="str">
        <f>IF('SlNr für Antrag §24a'!D834&lt;&gt;"",'SlNr für Antrag §24a'!D834,"")</f>
        <v/>
      </c>
      <c r="D838" s="70" t="str">
        <f>'SlNr für Antrag §24a'!H834</f>
        <v>Düngemittelreste</v>
      </c>
      <c r="E838" s="70" t="str">
        <f>'SlNr für Antrag §24a'!I834</f>
        <v>ausgestuft</v>
      </c>
      <c r="F838" s="69" t="str">
        <f>IF(Behörde!W838&gt;0,Behörde!W838,Behörde!F838)</f>
        <v>**</v>
      </c>
      <c r="G838" s="69" t="str">
        <f>IF(Behörde!Z838&gt;0,Behörde!Z838,Behörde!G838)</f>
        <v>**</v>
      </c>
      <c r="H838" s="131"/>
      <c r="I838" s="124"/>
      <c r="J838" s="118">
        <f>'SlNr für Antrag §24a'!AM834</f>
        <v>0</v>
      </c>
      <c r="K838" s="121"/>
      <c r="L838" s="158" t="str">
        <f>'SlNr für Antrag §24a'!AV834</f>
        <v>-</v>
      </c>
      <c r="M838" s="145" t="str">
        <f>IF(OR(Behörde!W838&gt;0,Behörde!Z838&gt;0),"Begründung in Bescheid eintragen!","")</f>
        <v/>
      </c>
      <c r="N838" s="151" t="str">
        <f>'SlNr für Antrag §24a'!AP834</f>
        <v/>
      </c>
    </row>
    <row r="839" spans="1:14" ht="22.8" x14ac:dyDescent="0.25">
      <c r="A839" s="70">
        <f>'SlNr für Antrag §24a'!B835</f>
        <v>51507</v>
      </c>
      <c r="B839" s="70" t="str">
        <f>'SlNr für Antrag §24a'!C835</f>
        <v>91</v>
      </c>
      <c r="C839" s="70" t="str">
        <f>IF('SlNr für Antrag §24a'!D835&lt;&gt;"",'SlNr für Antrag §24a'!D835,"")</f>
        <v>g</v>
      </c>
      <c r="D839" s="70" t="str">
        <f>'SlNr für Antrag §24a'!H835</f>
        <v>Düngemittelreste</v>
      </c>
      <c r="E839" s="70" t="str">
        <f>'SlNr für Antrag §24a'!I835</f>
        <v>verfestigt, immobilisiert oder stabilisiert</v>
      </c>
      <c r="F839" s="69" t="str">
        <f>IF(Behörde!W839&gt;0,Behörde!W839,Behörde!F839)</f>
        <v>**</v>
      </c>
      <c r="G839" s="69" t="str">
        <f>IF(Behörde!Z839&gt;0,Behörde!Z839,Behörde!G839)</f>
        <v>**</v>
      </c>
      <c r="H839" s="131"/>
      <c r="I839" s="124"/>
      <c r="J839" s="118">
        <f>'SlNr für Antrag §24a'!AM835</f>
        <v>0</v>
      </c>
      <c r="K839" s="121"/>
      <c r="L839" s="158" t="str">
        <f>'SlNr für Antrag §24a'!AV835</f>
        <v>-</v>
      </c>
      <c r="M839" s="145" t="str">
        <f>IF(OR(Behörde!W839&gt;0,Behörde!Z839&gt;0),"Begründung in Bescheid eintragen!","")</f>
        <v/>
      </c>
      <c r="N839" s="151" t="str">
        <f>'SlNr für Antrag §24a'!AP835</f>
        <v/>
      </c>
    </row>
    <row r="840" spans="1:14" x14ac:dyDescent="0.25">
      <c r="A840" s="70">
        <f>'SlNr für Antrag §24a'!B836</f>
        <v>51508</v>
      </c>
      <c r="B840" s="70" t="str">
        <f>'SlNr für Antrag §24a'!C836</f>
        <v/>
      </c>
      <c r="C840" s="70" t="str">
        <f>IF('SlNr für Antrag §24a'!D836&lt;&gt;"",'SlNr für Antrag §24a'!D836,"")</f>
        <v>g</v>
      </c>
      <c r="D840" s="70" t="str">
        <f>'SlNr für Antrag §24a'!H836</f>
        <v>Pottascherückstände</v>
      </c>
      <c r="E840" s="70" t="str">
        <f>'SlNr für Antrag §24a'!I836</f>
        <v xml:space="preserve"> </v>
      </c>
      <c r="F840" s="69" t="str">
        <f>IF(Behörde!W840&gt;0,Behörde!W840,Behörde!F840)</f>
        <v>**</v>
      </c>
      <c r="G840" s="69" t="str">
        <f>IF(Behörde!Z840&gt;0,Behörde!Z840,Behörde!G840)</f>
        <v>**</v>
      </c>
      <c r="H840" s="131"/>
      <c r="I840" s="124"/>
      <c r="J840" s="118">
        <f>'SlNr für Antrag §24a'!AM836</f>
        <v>0</v>
      </c>
      <c r="K840" s="121"/>
      <c r="L840" s="158" t="str">
        <f>'SlNr für Antrag §24a'!AV836</f>
        <v>-</v>
      </c>
      <c r="M840" s="145" t="str">
        <f>IF(OR(Behörde!W840&gt;0,Behörde!Z840&gt;0),"Begründung in Bescheid eintragen!","")</f>
        <v/>
      </c>
      <c r="N840" s="151" t="str">
        <f>'SlNr für Antrag §24a'!AP836</f>
        <v/>
      </c>
    </row>
    <row r="841" spans="1:14" x14ac:dyDescent="0.25">
      <c r="A841" s="70">
        <f>'SlNr für Antrag §24a'!B837</f>
        <v>51508</v>
      </c>
      <c r="B841" s="70" t="str">
        <f>'SlNr für Antrag §24a'!C837</f>
        <v>88</v>
      </c>
      <c r="C841" s="70" t="str">
        <f>IF('SlNr für Antrag §24a'!D837&lt;&gt;"",'SlNr für Antrag §24a'!D837,"")</f>
        <v/>
      </c>
      <c r="D841" s="70" t="str">
        <f>'SlNr für Antrag §24a'!H837</f>
        <v>Pottascherückstände</v>
      </c>
      <c r="E841" s="70" t="str">
        <f>'SlNr für Antrag §24a'!I837</f>
        <v>ausgestuft</v>
      </c>
      <c r="F841" s="69" t="str">
        <f>IF(Behörde!W841&gt;0,Behörde!W841,Behörde!F841)</f>
        <v>**</v>
      </c>
      <c r="G841" s="69" t="str">
        <f>IF(Behörde!Z841&gt;0,Behörde!Z841,Behörde!G841)</f>
        <v>**</v>
      </c>
      <c r="H841" s="131"/>
      <c r="I841" s="124"/>
      <c r="J841" s="118">
        <f>'SlNr für Antrag §24a'!AM837</f>
        <v>0</v>
      </c>
      <c r="K841" s="121"/>
      <c r="L841" s="158" t="str">
        <f>'SlNr für Antrag §24a'!AV837</f>
        <v>-</v>
      </c>
      <c r="M841" s="145" t="str">
        <f>IF(OR(Behörde!W841&gt;0,Behörde!Z841&gt;0),"Begründung in Bescheid eintragen!","")</f>
        <v/>
      </c>
      <c r="N841" s="151" t="str">
        <f>'SlNr für Antrag §24a'!AP837</f>
        <v/>
      </c>
    </row>
    <row r="842" spans="1:14" ht="22.8" x14ac:dyDescent="0.25">
      <c r="A842" s="70">
        <f>'SlNr für Antrag §24a'!B838</f>
        <v>51508</v>
      </c>
      <c r="B842" s="70" t="str">
        <f>'SlNr für Antrag §24a'!C838</f>
        <v>91</v>
      </c>
      <c r="C842" s="70" t="str">
        <f>IF('SlNr für Antrag §24a'!D838&lt;&gt;"",'SlNr für Antrag §24a'!D838,"")</f>
        <v>g</v>
      </c>
      <c r="D842" s="70" t="str">
        <f>'SlNr für Antrag §24a'!H838</f>
        <v>Pottascherückstände</v>
      </c>
      <c r="E842" s="70" t="str">
        <f>'SlNr für Antrag §24a'!I838</f>
        <v>verfestigt, immobilisiert oder stabilisiert</v>
      </c>
      <c r="F842" s="69" t="str">
        <f>IF(Behörde!W842&gt;0,Behörde!W842,Behörde!F842)</f>
        <v>**</v>
      </c>
      <c r="G842" s="69" t="str">
        <f>IF(Behörde!Z842&gt;0,Behörde!Z842,Behörde!G842)</f>
        <v>**</v>
      </c>
      <c r="H842" s="131"/>
      <c r="I842" s="124"/>
      <c r="J842" s="118">
        <f>'SlNr für Antrag §24a'!AM838</f>
        <v>0</v>
      </c>
      <c r="K842" s="121"/>
      <c r="L842" s="158" t="str">
        <f>'SlNr für Antrag §24a'!AV838</f>
        <v>-</v>
      </c>
      <c r="M842" s="145" t="str">
        <f>IF(OR(Behörde!W842&gt;0,Behörde!Z842&gt;0),"Begründung in Bescheid eintragen!","")</f>
        <v/>
      </c>
      <c r="N842" s="151" t="str">
        <f>'SlNr für Antrag §24a'!AP838</f>
        <v/>
      </c>
    </row>
    <row r="843" spans="1:14" x14ac:dyDescent="0.25">
      <c r="A843" s="70">
        <f>'SlNr für Antrag §24a'!B839</f>
        <v>51509</v>
      </c>
      <c r="B843" s="70" t="str">
        <f>'SlNr für Antrag §24a'!C839</f>
        <v/>
      </c>
      <c r="C843" s="70" t="str">
        <f>IF('SlNr für Antrag §24a'!D839&lt;&gt;"",'SlNr für Antrag §24a'!D839,"")</f>
        <v>g</v>
      </c>
      <c r="D843" s="70" t="str">
        <f>'SlNr für Antrag §24a'!H839</f>
        <v>Salmiak (Ammonchlorid)</v>
      </c>
      <c r="E843" s="70" t="str">
        <f>'SlNr für Antrag §24a'!I839</f>
        <v xml:space="preserve"> </v>
      </c>
      <c r="F843" s="69" t="str">
        <f>IF(Behörde!W843&gt;0,Behörde!W843,Behörde!F843)</f>
        <v>**</v>
      </c>
      <c r="G843" s="69" t="str">
        <f>IF(Behörde!Z843&gt;0,Behörde!Z843,Behörde!G843)</f>
        <v>**</v>
      </c>
      <c r="H843" s="131"/>
      <c r="I843" s="124"/>
      <c r="J843" s="118">
        <f>'SlNr für Antrag §24a'!AM839</f>
        <v>0</v>
      </c>
      <c r="K843" s="121"/>
      <c r="L843" s="158" t="str">
        <f>'SlNr für Antrag §24a'!AV839</f>
        <v>-</v>
      </c>
      <c r="M843" s="145" t="str">
        <f>IF(OR(Behörde!W843&gt;0,Behörde!Z843&gt;0),"Begründung in Bescheid eintragen!","")</f>
        <v/>
      </c>
      <c r="N843" s="151" t="str">
        <f>'SlNr für Antrag §24a'!AP839</f>
        <v/>
      </c>
    </row>
    <row r="844" spans="1:14" x14ac:dyDescent="0.25">
      <c r="A844" s="70">
        <f>'SlNr für Antrag §24a'!B840</f>
        <v>51509</v>
      </c>
      <c r="B844" s="70" t="str">
        <f>'SlNr für Antrag §24a'!C840</f>
        <v>88</v>
      </c>
      <c r="C844" s="70" t="str">
        <f>IF('SlNr für Antrag §24a'!D840&lt;&gt;"",'SlNr für Antrag §24a'!D840,"")</f>
        <v/>
      </c>
      <c r="D844" s="70" t="str">
        <f>'SlNr für Antrag §24a'!H840</f>
        <v>Salmiak (Ammonchlorid)</v>
      </c>
      <c r="E844" s="70" t="str">
        <f>'SlNr für Antrag §24a'!I840</f>
        <v>ausgestuft</v>
      </c>
      <c r="F844" s="69" t="str">
        <f>IF(Behörde!W844&gt;0,Behörde!W844,Behörde!F844)</f>
        <v>**</v>
      </c>
      <c r="G844" s="69" t="str">
        <f>IF(Behörde!Z844&gt;0,Behörde!Z844,Behörde!G844)</f>
        <v>**</v>
      </c>
      <c r="H844" s="131"/>
      <c r="I844" s="124"/>
      <c r="J844" s="118">
        <f>'SlNr für Antrag §24a'!AM840</f>
        <v>0</v>
      </c>
      <c r="K844" s="121"/>
      <c r="L844" s="158" t="str">
        <f>'SlNr für Antrag §24a'!AV840</f>
        <v>-</v>
      </c>
      <c r="M844" s="145" t="str">
        <f>IF(OR(Behörde!W844&gt;0,Behörde!Z844&gt;0),"Begründung in Bescheid eintragen!","")</f>
        <v/>
      </c>
      <c r="N844" s="151" t="str">
        <f>'SlNr für Antrag §24a'!AP840</f>
        <v/>
      </c>
    </row>
    <row r="845" spans="1:14" ht="22.8" x14ac:dyDescent="0.25">
      <c r="A845" s="70">
        <f>'SlNr für Antrag §24a'!B841</f>
        <v>51509</v>
      </c>
      <c r="B845" s="70" t="str">
        <f>'SlNr für Antrag §24a'!C841</f>
        <v>91</v>
      </c>
      <c r="C845" s="70" t="str">
        <f>IF('SlNr für Antrag §24a'!D841&lt;&gt;"",'SlNr für Antrag §24a'!D841,"")</f>
        <v>g</v>
      </c>
      <c r="D845" s="70" t="str">
        <f>'SlNr für Antrag §24a'!H841</f>
        <v>Salmiak (Ammonchlorid)</v>
      </c>
      <c r="E845" s="70" t="str">
        <f>'SlNr für Antrag §24a'!I841</f>
        <v>verfestigt, immobilisiert oder stabilisiert</v>
      </c>
      <c r="F845" s="69" t="str">
        <f>IF(Behörde!W845&gt;0,Behörde!W845,Behörde!F845)</f>
        <v>**</v>
      </c>
      <c r="G845" s="69" t="str">
        <f>IF(Behörde!Z845&gt;0,Behörde!Z845,Behörde!G845)</f>
        <v>**</v>
      </c>
      <c r="H845" s="131"/>
      <c r="I845" s="124"/>
      <c r="J845" s="118">
        <f>'SlNr für Antrag §24a'!AM841</f>
        <v>0</v>
      </c>
      <c r="K845" s="121"/>
      <c r="L845" s="158" t="str">
        <f>'SlNr für Antrag §24a'!AV841</f>
        <v>-</v>
      </c>
      <c r="M845" s="145" t="str">
        <f>IF(OR(Behörde!W845&gt;0,Behörde!Z845&gt;0),"Begründung in Bescheid eintragen!","")</f>
        <v/>
      </c>
      <c r="N845" s="151" t="str">
        <f>'SlNr für Antrag §24a'!AP841</f>
        <v/>
      </c>
    </row>
    <row r="846" spans="1:14" x14ac:dyDescent="0.25">
      <c r="A846" s="70">
        <f>'SlNr für Antrag §24a'!B842</f>
        <v>51511</v>
      </c>
      <c r="B846" s="70" t="str">
        <f>'SlNr für Antrag §24a'!C842</f>
        <v/>
      </c>
      <c r="C846" s="70" t="str">
        <f>IF('SlNr für Antrag §24a'!D842&lt;&gt;"",'SlNr für Antrag §24a'!D842,"")</f>
        <v>g</v>
      </c>
      <c r="D846" s="70" t="str">
        <f>'SlNr für Antrag §24a'!H842</f>
        <v>Salzbadabfälle</v>
      </c>
      <c r="E846" s="70" t="str">
        <f>'SlNr für Antrag §24a'!I842</f>
        <v xml:space="preserve"> </v>
      </c>
      <c r="F846" s="69" t="str">
        <f>IF(Behörde!W846&gt;0,Behörde!W846,Behörde!F846)</f>
        <v>**</v>
      </c>
      <c r="G846" s="69" t="str">
        <f>IF(Behörde!Z846&gt;0,Behörde!Z846,Behörde!G846)</f>
        <v>**</v>
      </c>
      <c r="H846" s="131"/>
      <c r="I846" s="124"/>
      <c r="J846" s="118">
        <f>'SlNr für Antrag §24a'!AM842</f>
        <v>0</v>
      </c>
      <c r="K846" s="121"/>
      <c r="L846" s="158" t="str">
        <f>'SlNr für Antrag §24a'!AV842</f>
        <v>-</v>
      </c>
      <c r="M846" s="145" t="str">
        <f>IF(OR(Behörde!W846&gt;0,Behörde!Z846&gt;0),"Begründung in Bescheid eintragen!","")</f>
        <v/>
      </c>
      <c r="N846" s="151" t="str">
        <f>'SlNr für Antrag §24a'!AP842</f>
        <v/>
      </c>
    </row>
    <row r="847" spans="1:14" x14ac:dyDescent="0.25">
      <c r="A847" s="70">
        <f>'SlNr für Antrag §24a'!B843</f>
        <v>51511</v>
      </c>
      <c r="B847" s="70" t="str">
        <f>'SlNr für Antrag §24a'!C843</f>
        <v>88</v>
      </c>
      <c r="C847" s="70" t="str">
        <f>IF('SlNr für Antrag §24a'!D843&lt;&gt;"",'SlNr für Antrag §24a'!D843,"")</f>
        <v/>
      </c>
      <c r="D847" s="70" t="str">
        <f>'SlNr für Antrag §24a'!H843</f>
        <v>Salzbadabfälle</v>
      </c>
      <c r="E847" s="70" t="str">
        <f>'SlNr für Antrag §24a'!I843</f>
        <v>ausgestuft</v>
      </c>
      <c r="F847" s="69" t="str">
        <f>IF(Behörde!W847&gt;0,Behörde!W847,Behörde!F847)</f>
        <v>**</v>
      </c>
      <c r="G847" s="69" t="str">
        <f>IF(Behörde!Z847&gt;0,Behörde!Z847,Behörde!G847)</f>
        <v>**</v>
      </c>
      <c r="H847" s="131"/>
      <c r="I847" s="124"/>
      <c r="J847" s="118">
        <f>'SlNr für Antrag §24a'!AM843</f>
        <v>0</v>
      </c>
      <c r="K847" s="121"/>
      <c r="L847" s="158" t="str">
        <f>'SlNr für Antrag §24a'!AV843</f>
        <v>-</v>
      </c>
      <c r="M847" s="145" t="str">
        <f>IF(OR(Behörde!W847&gt;0,Behörde!Z847&gt;0),"Begründung in Bescheid eintragen!","")</f>
        <v/>
      </c>
      <c r="N847" s="151" t="str">
        <f>'SlNr für Antrag §24a'!AP843</f>
        <v/>
      </c>
    </row>
    <row r="848" spans="1:14" ht="22.8" x14ac:dyDescent="0.25">
      <c r="A848" s="70">
        <f>'SlNr für Antrag §24a'!B844</f>
        <v>51511</v>
      </c>
      <c r="B848" s="70" t="str">
        <f>'SlNr für Antrag §24a'!C844</f>
        <v>91</v>
      </c>
      <c r="C848" s="70" t="str">
        <f>IF('SlNr für Antrag §24a'!D844&lt;&gt;"",'SlNr für Antrag §24a'!D844,"")</f>
        <v>g</v>
      </c>
      <c r="D848" s="70" t="str">
        <f>'SlNr für Antrag §24a'!H844</f>
        <v>Salzbadabfälle</v>
      </c>
      <c r="E848" s="70" t="str">
        <f>'SlNr für Antrag §24a'!I844</f>
        <v>verfestigt, immobilisiert oder stabilisiert</v>
      </c>
      <c r="F848" s="69" t="str">
        <f>IF(Behörde!W848&gt;0,Behörde!W848,Behörde!F848)</f>
        <v>**</v>
      </c>
      <c r="G848" s="69" t="str">
        <f>IF(Behörde!Z848&gt;0,Behörde!Z848,Behörde!G848)</f>
        <v>**</v>
      </c>
      <c r="H848" s="131"/>
      <c r="I848" s="124"/>
      <c r="J848" s="118">
        <f>'SlNr für Antrag §24a'!AM844</f>
        <v>0</v>
      </c>
      <c r="K848" s="121"/>
      <c r="L848" s="158" t="str">
        <f>'SlNr für Antrag §24a'!AV844</f>
        <v>-</v>
      </c>
      <c r="M848" s="145" t="str">
        <f>IF(OR(Behörde!W848&gt;0,Behörde!Z848&gt;0),"Begründung in Bescheid eintragen!","")</f>
        <v/>
      </c>
      <c r="N848" s="151" t="str">
        <f>'SlNr für Antrag §24a'!AP844</f>
        <v/>
      </c>
    </row>
    <row r="849" spans="1:14" x14ac:dyDescent="0.25">
      <c r="A849" s="70">
        <f>'SlNr für Antrag §24a'!B845</f>
        <v>51512</v>
      </c>
      <c r="B849" s="70" t="str">
        <f>'SlNr für Antrag §24a'!C845</f>
        <v/>
      </c>
      <c r="C849" s="70" t="str">
        <f>IF('SlNr für Antrag §24a'!D845&lt;&gt;"",'SlNr für Antrag §24a'!D845,"")</f>
        <v>g</v>
      </c>
      <c r="D849" s="70" t="str">
        <f>'SlNr für Antrag §24a'!H845</f>
        <v>Ammoniumfluorid</v>
      </c>
      <c r="E849" s="70" t="str">
        <f>'SlNr für Antrag §24a'!I845</f>
        <v xml:space="preserve"> </v>
      </c>
      <c r="F849" s="69" t="str">
        <f>IF(Behörde!W849&gt;0,Behörde!W849,Behörde!F849)</f>
        <v>**</v>
      </c>
      <c r="G849" s="69" t="str">
        <f>IF(Behörde!Z849&gt;0,Behörde!Z849,Behörde!G849)</f>
        <v>**</v>
      </c>
      <c r="H849" s="131"/>
      <c r="I849" s="124"/>
      <c r="J849" s="118">
        <f>'SlNr für Antrag §24a'!AM845</f>
        <v>0</v>
      </c>
      <c r="K849" s="121"/>
      <c r="L849" s="158" t="str">
        <f>'SlNr für Antrag §24a'!AV845</f>
        <v>-</v>
      </c>
      <c r="M849" s="145" t="str">
        <f>IF(OR(Behörde!W849&gt;0,Behörde!Z849&gt;0),"Begründung in Bescheid eintragen!","")</f>
        <v/>
      </c>
      <c r="N849" s="151" t="str">
        <f>'SlNr für Antrag §24a'!AP845</f>
        <v/>
      </c>
    </row>
    <row r="850" spans="1:14" x14ac:dyDescent="0.25">
      <c r="A850" s="70">
        <f>'SlNr für Antrag §24a'!B846</f>
        <v>51512</v>
      </c>
      <c r="B850" s="70" t="str">
        <f>'SlNr für Antrag §24a'!C846</f>
        <v>88</v>
      </c>
      <c r="C850" s="70" t="str">
        <f>IF('SlNr für Antrag §24a'!D846&lt;&gt;"",'SlNr für Antrag §24a'!D846,"")</f>
        <v/>
      </c>
      <c r="D850" s="70" t="str">
        <f>'SlNr für Antrag §24a'!H846</f>
        <v>Ammoniumfluorid</v>
      </c>
      <c r="E850" s="70" t="str">
        <f>'SlNr für Antrag §24a'!I846</f>
        <v>ausgestuft</v>
      </c>
      <c r="F850" s="69" t="str">
        <f>IF(Behörde!W850&gt;0,Behörde!W850,Behörde!F850)</f>
        <v>**</v>
      </c>
      <c r="G850" s="69" t="str">
        <f>IF(Behörde!Z850&gt;0,Behörde!Z850,Behörde!G850)</f>
        <v>**</v>
      </c>
      <c r="H850" s="131"/>
      <c r="I850" s="124"/>
      <c r="J850" s="118">
        <f>'SlNr für Antrag §24a'!AM846</f>
        <v>0</v>
      </c>
      <c r="K850" s="121"/>
      <c r="L850" s="158" t="str">
        <f>'SlNr für Antrag §24a'!AV846</f>
        <v>-</v>
      </c>
      <c r="M850" s="145" t="str">
        <f>IF(OR(Behörde!W850&gt;0,Behörde!Z850&gt;0),"Begründung in Bescheid eintragen!","")</f>
        <v/>
      </c>
      <c r="N850" s="151" t="str">
        <f>'SlNr für Antrag §24a'!AP846</f>
        <v/>
      </c>
    </row>
    <row r="851" spans="1:14" ht="22.8" x14ac:dyDescent="0.25">
      <c r="A851" s="70">
        <f>'SlNr für Antrag §24a'!B847</f>
        <v>51512</v>
      </c>
      <c r="B851" s="70" t="str">
        <f>'SlNr für Antrag §24a'!C847</f>
        <v>91</v>
      </c>
      <c r="C851" s="70" t="str">
        <f>IF('SlNr für Antrag §24a'!D847&lt;&gt;"",'SlNr für Antrag §24a'!D847,"")</f>
        <v>g</v>
      </c>
      <c r="D851" s="70" t="str">
        <f>'SlNr für Antrag §24a'!H847</f>
        <v>Ammoniumfluorid</v>
      </c>
      <c r="E851" s="70" t="str">
        <f>'SlNr für Antrag §24a'!I847</f>
        <v>verfestigt, immobilisiert oder stabilisiert</v>
      </c>
      <c r="F851" s="69" t="str">
        <f>IF(Behörde!W851&gt;0,Behörde!W851,Behörde!F851)</f>
        <v>**</v>
      </c>
      <c r="G851" s="69" t="str">
        <f>IF(Behörde!Z851&gt;0,Behörde!Z851,Behörde!G851)</f>
        <v>**</v>
      </c>
      <c r="H851" s="131"/>
      <c r="I851" s="124"/>
      <c r="J851" s="118">
        <f>'SlNr für Antrag §24a'!AM847</f>
        <v>0</v>
      </c>
      <c r="K851" s="121"/>
      <c r="L851" s="158" t="str">
        <f>'SlNr für Antrag §24a'!AV847</f>
        <v>-</v>
      </c>
      <c r="M851" s="145" t="str">
        <f>IF(OR(Behörde!W851&gt;0,Behörde!Z851&gt;0),"Begründung in Bescheid eintragen!","")</f>
        <v/>
      </c>
      <c r="N851" s="151" t="str">
        <f>'SlNr für Antrag §24a'!AP847</f>
        <v/>
      </c>
    </row>
    <row r="852" spans="1:14" x14ac:dyDescent="0.25">
      <c r="A852" s="70">
        <f>'SlNr für Antrag §24a'!B848</f>
        <v>51513</v>
      </c>
      <c r="B852" s="70" t="str">
        <f>'SlNr für Antrag §24a'!C848</f>
        <v/>
      </c>
      <c r="C852" s="70" t="str">
        <f>IF('SlNr für Antrag §24a'!D848&lt;&gt;"",'SlNr für Antrag §24a'!D848,"")</f>
        <v>g</v>
      </c>
      <c r="D852" s="70" t="str">
        <f>'SlNr für Antrag §24a'!H848</f>
        <v>Arsenkalk</v>
      </c>
      <c r="E852" s="70" t="str">
        <f>'SlNr für Antrag §24a'!I848</f>
        <v xml:space="preserve"> </v>
      </c>
      <c r="F852" s="69" t="str">
        <f>IF(Behörde!W852&gt;0,Behörde!W852,Behörde!F852)</f>
        <v>**</v>
      </c>
      <c r="G852" s="69" t="str">
        <f>IF(Behörde!Z852&gt;0,Behörde!Z852,Behörde!G852)</f>
        <v>**</v>
      </c>
      <c r="H852" s="131"/>
      <c r="I852" s="124"/>
      <c r="J852" s="118">
        <f>'SlNr für Antrag §24a'!AM848</f>
        <v>0</v>
      </c>
      <c r="K852" s="121"/>
      <c r="L852" s="158" t="str">
        <f>'SlNr für Antrag §24a'!AV848</f>
        <v>-</v>
      </c>
      <c r="M852" s="145" t="str">
        <f>IF(OR(Behörde!W852&gt;0,Behörde!Z852&gt;0),"Begründung in Bescheid eintragen!","")</f>
        <v/>
      </c>
      <c r="N852" s="151" t="str">
        <f>'SlNr für Antrag §24a'!AP848</f>
        <v/>
      </c>
    </row>
    <row r="853" spans="1:14" ht="22.8" x14ac:dyDescent="0.25">
      <c r="A853" s="70">
        <f>'SlNr für Antrag §24a'!B849</f>
        <v>51513</v>
      </c>
      <c r="B853" s="70" t="str">
        <f>'SlNr für Antrag §24a'!C849</f>
        <v>91</v>
      </c>
      <c r="C853" s="70" t="str">
        <f>IF('SlNr für Antrag §24a'!D849&lt;&gt;"",'SlNr für Antrag §24a'!D849,"")</f>
        <v>g</v>
      </c>
      <c r="D853" s="70" t="str">
        <f>'SlNr für Antrag §24a'!H849</f>
        <v>Arsenkalk</v>
      </c>
      <c r="E853" s="70" t="str">
        <f>'SlNr für Antrag §24a'!I849</f>
        <v>verfestigt, immobilisiert oder stabilisiert</v>
      </c>
      <c r="F853" s="69" t="str">
        <f>IF(Behörde!W853&gt;0,Behörde!W853,Behörde!F853)</f>
        <v>**</v>
      </c>
      <c r="G853" s="69" t="str">
        <f>IF(Behörde!Z853&gt;0,Behörde!Z853,Behörde!G853)</f>
        <v>**</v>
      </c>
      <c r="H853" s="131"/>
      <c r="I853" s="124"/>
      <c r="J853" s="118">
        <f>'SlNr für Antrag §24a'!AM849</f>
        <v>0</v>
      </c>
      <c r="K853" s="121"/>
      <c r="L853" s="158" t="str">
        <f>'SlNr für Antrag §24a'!AV849</f>
        <v>-</v>
      </c>
      <c r="M853" s="145" t="str">
        <f>IF(OR(Behörde!W853&gt;0,Behörde!Z853&gt;0),"Begründung in Bescheid eintragen!","")</f>
        <v/>
      </c>
      <c r="N853" s="151" t="str">
        <f>'SlNr für Antrag §24a'!AP849</f>
        <v/>
      </c>
    </row>
    <row r="854" spans="1:14" x14ac:dyDescent="0.25">
      <c r="A854" s="70">
        <f>'SlNr für Antrag §24a'!B850</f>
        <v>51514</v>
      </c>
      <c r="B854" s="70" t="str">
        <f>'SlNr für Antrag §24a'!C850</f>
        <v/>
      </c>
      <c r="C854" s="70" t="str">
        <f>IF('SlNr für Antrag §24a'!D850&lt;&gt;"",'SlNr für Antrag §24a'!D850,"")</f>
        <v>g</v>
      </c>
      <c r="D854" s="70" t="str">
        <f>'SlNr für Antrag §24a'!H850</f>
        <v>Arsentrisulfid</v>
      </c>
      <c r="E854" s="70" t="str">
        <f>'SlNr für Antrag §24a'!I850</f>
        <v xml:space="preserve"> </v>
      </c>
      <c r="F854" s="69" t="str">
        <f>IF(Behörde!W854&gt;0,Behörde!W854,Behörde!F854)</f>
        <v>**</v>
      </c>
      <c r="G854" s="69" t="str">
        <f>IF(Behörde!Z854&gt;0,Behörde!Z854,Behörde!G854)</f>
        <v>**</v>
      </c>
      <c r="H854" s="131"/>
      <c r="I854" s="124"/>
      <c r="J854" s="118">
        <f>'SlNr für Antrag §24a'!AM850</f>
        <v>0</v>
      </c>
      <c r="K854" s="121"/>
      <c r="L854" s="158" t="str">
        <f>'SlNr für Antrag §24a'!AV850</f>
        <v>-</v>
      </c>
      <c r="M854" s="145" t="str">
        <f>IF(OR(Behörde!W854&gt;0,Behörde!Z854&gt;0),"Begründung in Bescheid eintragen!","")</f>
        <v/>
      </c>
      <c r="N854" s="151" t="str">
        <f>'SlNr für Antrag §24a'!AP850</f>
        <v/>
      </c>
    </row>
    <row r="855" spans="1:14" ht="22.8" x14ac:dyDescent="0.25">
      <c r="A855" s="70">
        <f>'SlNr für Antrag §24a'!B851</f>
        <v>51514</v>
      </c>
      <c r="B855" s="70" t="str">
        <f>'SlNr für Antrag §24a'!C851</f>
        <v>91</v>
      </c>
      <c r="C855" s="70" t="str">
        <f>IF('SlNr für Antrag §24a'!D851&lt;&gt;"",'SlNr für Antrag §24a'!D851,"")</f>
        <v>g</v>
      </c>
      <c r="D855" s="70" t="str">
        <f>'SlNr für Antrag §24a'!H851</f>
        <v>Arsentrisulfid</v>
      </c>
      <c r="E855" s="70" t="str">
        <f>'SlNr für Antrag §24a'!I851</f>
        <v>verfestigt, immobilisiert oder stabilisiert</v>
      </c>
      <c r="F855" s="69" t="str">
        <f>IF(Behörde!W855&gt;0,Behörde!W855,Behörde!F855)</f>
        <v>**</v>
      </c>
      <c r="G855" s="69" t="str">
        <f>IF(Behörde!Z855&gt;0,Behörde!Z855,Behörde!G855)</f>
        <v>**</v>
      </c>
      <c r="H855" s="131"/>
      <c r="I855" s="124"/>
      <c r="J855" s="118">
        <f>'SlNr für Antrag §24a'!AM851</f>
        <v>0</v>
      </c>
      <c r="K855" s="121"/>
      <c r="L855" s="158" t="str">
        <f>'SlNr für Antrag §24a'!AV851</f>
        <v>-</v>
      </c>
      <c r="M855" s="145" t="str">
        <f>IF(OR(Behörde!W855&gt;0,Behörde!Z855&gt;0),"Begründung in Bescheid eintragen!","")</f>
        <v/>
      </c>
      <c r="N855" s="151" t="str">
        <f>'SlNr für Antrag §24a'!AP851</f>
        <v/>
      </c>
    </row>
    <row r="856" spans="1:14" x14ac:dyDescent="0.25">
      <c r="A856" s="70">
        <f>'SlNr für Antrag §24a'!B852</f>
        <v>51516</v>
      </c>
      <c r="B856" s="70" t="str">
        <f>'SlNr für Antrag §24a'!C852</f>
        <v/>
      </c>
      <c r="C856" s="70" t="str">
        <f>IF('SlNr für Antrag §24a'!D852&lt;&gt;"",'SlNr für Antrag §24a'!D852,"")</f>
        <v>g</v>
      </c>
      <c r="D856" s="70" t="str">
        <f>'SlNr für Antrag §24a'!H852</f>
        <v>Brüniersalze</v>
      </c>
      <c r="E856" s="70" t="str">
        <f>'SlNr für Antrag §24a'!I852</f>
        <v xml:space="preserve"> </v>
      </c>
      <c r="F856" s="69" t="str">
        <f>IF(Behörde!W856&gt;0,Behörde!W856,Behörde!F856)</f>
        <v>**</v>
      </c>
      <c r="G856" s="69" t="str">
        <f>IF(Behörde!Z856&gt;0,Behörde!Z856,Behörde!G856)</f>
        <v>**</v>
      </c>
      <c r="H856" s="131"/>
      <c r="I856" s="124"/>
      <c r="J856" s="118">
        <f>'SlNr für Antrag §24a'!AM852</f>
        <v>0</v>
      </c>
      <c r="K856" s="121"/>
      <c r="L856" s="158" t="str">
        <f>'SlNr für Antrag §24a'!AV852</f>
        <v>-</v>
      </c>
      <c r="M856" s="145" t="str">
        <f>IF(OR(Behörde!W856&gt;0,Behörde!Z856&gt;0),"Begründung in Bescheid eintragen!","")</f>
        <v/>
      </c>
      <c r="N856" s="151" t="str">
        <f>'SlNr für Antrag §24a'!AP852</f>
        <v/>
      </c>
    </row>
    <row r="857" spans="1:14" x14ac:dyDescent="0.25">
      <c r="A857" s="70">
        <f>'SlNr für Antrag §24a'!B853</f>
        <v>51516</v>
      </c>
      <c r="B857" s="70" t="str">
        <f>'SlNr für Antrag §24a'!C853</f>
        <v>88</v>
      </c>
      <c r="C857" s="70" t="str">
        <f>IF('SlNr für Antrag §24a'!D853&lt;&gt;"",'SlNr für Antrag §24a'!D853,"")</f>
        <v/>
      </c>
      <c r="D857" s="70" t="str">
        <f>'SlNr für Antrag §24a'!H853</f>
        <v>Brüniersalze</v>
      </c>
      <c r="E857" s="70" t="str">
        <f>'SlNr für Antrag §24a'!I853</f>
        <v>ausgestuft</v>
      </c>
      <c r="F857" s="69" t="str">
        <f>IF(Behörde!W857&gt;0,Behörde!W857,Behörde!F857)</f>
        <v>**</v>
      </c>
      <c r="G857" s="69" t="str">
        <f>IF(Behörde!Z857&gt;0,Behörde!Z857,Behörde!G857)</f>
        <v>**</v>
      </c>
      <c r="H857" s="131"/>
      <c r="I857" s="124"/>
      <c r="J857" s="118">
        <f>'SlNr für Antrag §24a'!AM853</f>
        <v>0</v>
      </c>
      <c r="K857" s="121"/>
      <c r="L857" s="158" t="str">
        <f>'SlNr für Antrag §24a'!AV853</f>
        <v>-</v>
      </c>
      <c r="M857" s="145" t="str">
        <f>IF(OR(Behörde!W857&gt;0,Behörde!Z857&gt;0),"Begründung in Bescheid eintragen!","")</f>
        <v/>
      </c>
      <c r="N857" s="151" t="str">
        <f>'SlNr für Antrag §24a'!AP853</f>
        <v/>
      </c>
    </row>
    <row r="858" spans="1:14" ht="22.8" x14ac:dyDescent="0.25">
      <c r="A858" s="70">
        <f>'SlNr für Antrag §24a'!B854</f>
        <v>51516</v>
      </c>
      <c r="B858" s="70" t="str">
        <f>'SlNr für Antrag §24a'!C854</f>
        <v>91</v>
      </c>
      <c r="C858" s="70" t="str">
        <f>IF('SlNr für Antrag §24a'!D854&lt;&gt;"",'SlNr für Antrag §24a'!D854,"")</f>
        <v>g</v>
      </c>
      <c r="D858" s="70" t="str">
        <f>'SlNr für Antrag §24a'!H854</f>
        <v>Brüniersalze</v>
      </c>
      <c r="E858" s="70" t="str">
        <f>'SlNr für Antrag §24a'!I854</f>
        <v>verfestigt, immobilisiert oder stabilisiert</v>
      </c>
      <c r="F858" s="69" t="str">
        <f>IF(Behörde!W858&gt;0,Behörde!W858,Behörde!F858)</f>
        <v>**</v>
      </c>
      <c r="G858" s="69" t="str">
        <f>IF(Behörde!Z858&gt;0,Behörde!Z858,Behörde!G858)</f>
        <v>**</v>
      </c>
      <c r="H858" s="131"/>
      <c r="I858" s="124"/>
      <c r="J858" s="118">
        <f>'SlNr für Antrag §24a'!AM854</f>
        <v>0</v>
      </c>
      <c r="K858" s="121"/>
      <c r="L858" s="158" t="str">
        <f>'SlNr für Antrag §24a'!AV854</f>
        <v>-</v>
      </c>
      <c r="M858" s="145" t="str">
        <f>IF(OR(Behörde!W858&gt;0,Behörde!Z858&gt;0),"Begründung in Bescheid eintragen!","")</f>
        <v/>
      </c>
      <c r="N858" s="151" t="str">
        <f>'SlNr für Antrag §24a'!AP854</f>
        <v/>
      </c>
    </row>
    <row r="859" spans="1:14" x14ac:dyDescent="0.25">
      <c r="A859" s="70">
        <f>'SlNr für Antrag §24a'!B855</f>
        <v>51517</v>
      </c>
      <c r="B859" s="70" t="str">
        <f>'SlNr für Antrag §24a'!C855</f>
        <v/>
      </c>
      <c r="C859" s="70" t="str">
        <f>IF('SlNr für Antrag §24a'!D855&lt;&gt;"",'SlNr für Antrag §24a'!D855,"")</f>
        <v/>
      </c>
      <c r="D859" s="70" t="str">
        <f>'SlNr für Antrag §24a'!H855</f>
        <v>Natriumsulfat (Glaubersalz)</v>
      </c>
      <c r="E859" s="70" t="str">
        <f>'SlNr für Antrag §24a'!I855</f>
        <v xml:space="preserve"> </v>
      </c>
      <c r="F859" s="69" t="str">
        <f>IF(Behörde!W859&gt;0,Behörde!W859,Behörde!F859)</f>
        <v>--</v>
      </c>
      <c r="G859" s="69" t="str">
        <f>IF(Behörde!Z859&gt;0,Behörde!Z859,Behörde!G859)</f>
        <v>**</v>
      </c>
      <c r="H859" s="131"/>
      <c r="I859" s="124"/>
      <c r="J859" s="118">
        <f>'SlNr für Antrag §24a'!AM855</f>
        <v>0</v>
      </c>
      <c r="K859" s="121"/>
      <c r="L859" s="158" t="str">
        <f>'SlNr für Antrag §24a'!AV855</f>
        <v>-</v>
      </c>
      <c r="M859" s="145" t="str">
        <f>IF(OR(Behörde!W859&gt;0,Behörde!Z859&gt;0),"Begründung in Bescheid eintragen!","")</f>
        <v/>
      </c>
      <c r="N859" s="151" t="str">
        <f>'SlNr für Antrag §24a'!AP855</f>
        <v>X</v>
      </c>
    </row>
    <row r="860" spans="1:14" ht="22.8" x14ac:dyDescent="0.25">
      <c r="A860" s="70">
        <f>'SlNr für Antrag §24a'!B856</f>
        <v>51517</v>
      </c>
      <c r="B860" s="70" t="str">
        <f>'SlNr für Antrag §24a'!C856</f>
        <v>91</v>
      </c>
      <c r="C860" s="70" t="str">
        <f>IF('SlNr für Antrag §24a'!D856&lt;&gt;"",'SlNr für Antrag §24a'!D856,"")</f>
        <v/>
      </c>
      <c r="D860" s="70" t="str">
        <f>'SlNr für Antrag §24a'!H856</f>
        <v>Natriumsulfat (Glaubersalz)</v>
      </c>
      <c r="E860" s="70" t="str">
        <f>'SlNr für Antrag §24a'!I856</f>
        <v>verfestigt, immobilisiert oder stabilisiert</v>
      </c>
      <c r="F860" s="69" t="str">
        <f>IF(Behörde!W860&gt;0,Behörde!W860,Behörde!F860)</f>
        <v>**</v>
      </c>
      <c r="G860" s="69" t="str">
        <f>IF(Behörde!Z860&gt;0,Behörde!Z860,Behörde!G860)</f>
        <v>**</v>
      </c>
      <c r="H860" s="131"/>
      <c r="I860" s="124"/>
      <c r="J860" s="118">
        <f>'SlNr für Antrag §24a'!AM856</f>
        <v>0</v>
      </c>
      <c r="K860" s="121"/>
      <c r="L860" s="158" t="str">
        <f>'SlNr für Antrag §24a'!AV856</f>
        <v>-</v>
      </c>
      <c r="M860" s="145" t="str">
        <f>IF(OR(Behörde!W860&gt;0,Behörde!Z860&gt;0),"Begründung in Bescheid eintragen!","")</f>
        <v/>
      </c>
      <c r="N860" s="151" t="str">
        <f>'SlNr für Antrag §24a'!AP856</f>
        <v/>
      </c>
    </row>
    <row r="861" spans="1:14" x14ac:dyDescent="0.25">
      <c r="A861" s="70">
        <f>'SlNr für Antrag §24a'!B857</f>
        <v>51518</v>
      </c>
      <c r="B861" s="70" t="str">
        <f>'SlNr für Antrag §24a'!C857</f>
        <v/>
      </c>
      <c r="C861" s="70" t="str">
        <f>IF('SlNr für Antrag §24a'!D857&lt;&gt;"",'SlNr für Antrag §24a'!D857,"")</f>
        <v/>
      </c>
      <c r="D861" s="70" t="str">
        <f>'SlNr für Antrag §24a'!H857</f>
        <v>Natriumbromid</v>
      </c>
      <c r="E861" s="70" t="str">
        <f>'SlNr für Antrag §24a'!I857</f>
        <v xml:space="preserve"> </v>
      </c>
      <c r="F861" s="69" t="str">
        <f>IF(Behörde!W861&gt;0,Behörde!W861,Behörde!F861)</f>
        <v>--</v>
      </c>
      <c r="G861" s="69" t="str">
        <f>IF(Behörde!Z861&gt;0,Behörde!Z861,Behörde!G861)</f>
        <v>**</v>
      </c>
      <c r="H861" s="131"/>
      <c r="I861" s="124"/>
      <c r="J861" s="118">
        <f>'SlNr für Antrag §24a'!AM857</f>
        <v>0</v>
      </c>
      <c r="K861" s="121"/>
      <c r="L861" s="158" t="str">
        <f>'SlNr für Antrag §24a'!AV857</f>
        <v>-</v>
      </c>
      <c r="M861" s="145" t="str">
        <f>IF(OR(Behörde!W861&gt;0,Behörde!Z861&gt;0),"Begründung in Bescheid eintragen!","")</f>
        <v/>
      </c>
      <c r="N861" s="151" t="str">
        <f>'SlNr für Antrag §24a'!AP857</f>
        <v>X</v>
      </c>
    </row>
    <row r="862" spans="1:14" ht="22.8" x14ac:dyDescent="0.25">
      <c r="A862" s="70">
        <f>'SlNr für Antrag §24a'!B858</f>
        <v>51518</v>
      </c>
      <c r="B862" s="70" t="str">
        <f>'SlNr für Antrag §24a'!C858</f>
        <v>91</v>
      </c>
      <c r="C862" s="70" t="str">
        <f>IF('SlNr für Antrag §24a'!D858&lt;&gt;"",'SlNr für Antrag §24a'!D858,"")</f>
        <v/>
      </c>
      <c r="D862" s="70" t="str">
        <f>'SlNr für Antrag §24a'!H858</f>
        <v>Natriumbromid</v>
      </c>
      <c r="E862" s="70" t="str">
        <f>'SlNr für Antrag §24a'!I858</f>
        <v>verfestigt, immobilisiert oder stabilisiert</v>
      </c>
      <c r="F862" s="69" t="str">
        <f>IF(Behörde!W862&gt;0,Behörde!W862,Behörde!F862)</f>
        <v>**</v>
      </c>
      <c r="G862" s="69" t="str">
        <f>IF(Behörde!Z862&gt;0,Behörde!Z862,Behörde!G862)</f>
        <v>**</v>
      </c>
      <c r="H862" s="131"/>
      <c r="I862" s="124"/>
      <c r="J862" s="118">
        <f>'SlNr für Antrag §24a'!AM858</f>
        <v>0</v>
      </c>
      <c r="K862" s="121"/>
      <c r="L862" s="158" t="str">
        <f>'SlNr für Antrag §24a'!AV858</f>
        <v>-</v>
      </c>
      <c r="M862" s="145" t="str">
        <f>IF(OR(Behörde!W862&gt;0,Behörde!Z862&gt;0),"Begründung in Bescheid eintragen!","")</f>
        <v/>
      </c>
      <c r="N862" s="151" t="str">
        <f>'SlNr für Antrag §24a'!AP858</f>
        <v/>
      </c>
    </row>
    <row r="863" spans="1:14" x14ac:dyDescent="0.25">
      <c r="A863" s="70">
        <f>'SlNr für Antrag §24a'!B859</f>
        <v>51519</v>
      </c>
      <c r="B863" s="70" t="str">
        <f>'SlNr für Antrag §24a'!C859</f>
        <v/>
      </c>
      <c r="C863" s="70" t="str">
        <f>IF('SlNr für Antrag §24a'!D859&lt;&gt;"",'SlNr für Antrag §24a'!D859,"")</f>
        <v>g</v>
      </c>
      <c r="D863" s="70" t="str">
        <f>'SlNr für Antrag §24a'!H859</f>
        <v>Eisenchlorid</v>
      </c>
      <c r="E863" s="70" t="str">
        <f>'SlNr für Antrag §24a'!I859</f>
        <v xml:space="preserve"> </v>
      </c>
      <c r="F863" s="69" t="str">
        <f>IF(Behörde!W863&gt;0,Behörde!W863,Behörde!F863)</f>
        <v>**</v>
      </c>
      <c r="G863" s="69" t="str">
        <f>IF(Behörde!Z863&gt;0,Behörde!Z863,Behörde!G863)</f>
        <v>**</v>
      </c>
      <c r="H863" s="131"/>
      <c r="I863" s="124"/>
      <c r="J863" s="118">
        <f>'SlNr für Antrag §24a'!AM859</f>
        <v>0</v>
      </c>
      <c r="K863" s="121"/>
      <c r="L863" s="158" t="str">
        <f>'SlNr für Antrag §24a'!AV859</f>
        <v>-</v>
      </c>
      <c r="M863" s="145" t="str">
        <f>IF(OR(Behörde!W863&gt;0,Behörde!Z863&gt;0),"Begründung in Bescheid eintragen!","")</f>
        <v/>
      </c>
      <c r="N863" s="151" t="str">
        <f>'SlNr für Antrag §24a'!AP859</f>
        <v/>
      </c>
    </row>
    <row r="864" spans="1:14" ht="22.8" x14ac:dyDescent="0.25">
      <c r="A864" s="70">
        <f>'SlNr für Antrag §24a'!B860</f>
        <v>51519</v>
      </c>
      <c r="B864" s="70" t="str">
        <f>'SlNr für Antrag §24a'!C860</f>
        <v>91</v>
      </c>
      <c r="C864" s="70" t="str">
        <f>IF('SlNr für Antrag §24a'!D860&lt;&gt;"",'SlNr für Antrag §24a'!D860,"")</f>
        <v>g</v>
      </c>
      <c r="D864" s="70" t="str">
        <f>'SlNr für Antrag §24a'!H860</f>
        <v>Eisenchlorid</v>
      </c>
      <c r="E864" s="70" t="str">
        <f>'SlNr für Antrag §24a'!I860</f>
        <v>verfestigt, immobilisiert oder stabilisiert</v>
      </c>
      <c r="F864" s="69" t="str">
        <f>IF(Behörde!W864&gt;0,Behörde!W864,Behörde!F864)</f>
        <v>**</v>
      </c>
      <c r="G864" s="69" t="str">
        <f>IF(Behörde!Z864&gt;0,Behörde!Z864,Behörde!G864)</f>
        <v>**</v>
      </c>
      <c r="H864" s="131"/>
      <c r="I864" s="124"/>
      <c r="J864" s="118">
        <f>'SlNr für Antrag §24a'!AM860</f>
        <v>0</v>
      </c>
      <c r="K864" s="121"/>
      <c r="L864" s="158" t="str">
        <f>'SlNr für Antrag §24a'!AV860</f>
        <v>-</v>
      </c>
      <c r="M864" s="145" t="str">
        <f>IF(OR(Behörde!W864&gt;0,Behörde!Z864&gt;0),"Begründung in Bescheid eintragen!","")</f>
        <v/>
      </c>
      <c r="N864" s="151" t="str">
        <f>'SlNr für Antrag §24a'!AP860</f>
        <v/>
      </c>
    </row>
    <row r="865" spans="1:14" x14ac:dyDescent="0.25">
      <c r="A865" s="70">
        <f>'SlNr für Antrag §24a'!B861</f>
        <v>51520</v>
      </c>
      <c r="B865" s="70" t="str">
        <f>'SlNr für Antrag §24a'!C861</f>
        <v/>
      </c>
      <c r="C865" s="70" t="str">
        <f>IF('SlNr für Antrag §24a'!D861&lt;&gt;"",'SlNr für Antrag §24a'!D861,"")</f>
        <v>g</v>
      </c>
      <c r="D865" s="70" t="str">
        <f>'SlNr für Antrag §24a'!H861</f>
        <v>Eisensulfat</v>
      </c>
      <c r="E865" s="70" t="str">
        <f>'SlNr für Antrag §24a'!I861</f>
        <v xml:space="preserve"> </v>
      </c>
      <c r="F865" s="69" t="str">
        <f>IF(Behörde!W865&gt;0,Behörde!W865,Behörde!F865)</f>
        <v>**</v>
      </c>
      <c r="G865" s="69" t="str">
        <f>IF(Behörde!Z865&gt;0,Behörde!Z865,Behörde!G865)</f>
        <v>**</v>
      </c>
      <c r="H865" s="131"/>
      <c r="I865" s="124"/>
      <c r="J865" s="118">
        <f>'SlNr für Antrag §24a'!AM861</f>
        <v>0</v>
      </c>
      <c r="K865" s="121"/>
      <c r="L865" s="158" t="str">
        <f>'SlNr für Antrag §24a'!AV861</f>
        <v>-</v>
      </c>
      <c r="M865" s="145" t="str">
        <f>IF(OR(Behörde!W865&gt;0,Behörde!Z865&gt;0),"Begründung in Bescheid eintragen!","")</f>
        <v/>
      </c>
      <c r="N865" s="151" t="str">
        <f>'SlNr für Antrag §24a'!AP861</f>
        <v/>
      </c>
    </row>
    <row r="866" spans="1:14" ht="22.8" x14ac:dyDescent="0.25">
      <c r="A866" s="70">
        <f>'SlNr für Antrag §24a'!B862</f>
        <v>51520</v>
      </c>
      <c r="B866" s="70" t="str">
        <f>'SlNr für Antrag §24a'!C862</f>
        <v>91</v>
      </c>
      <c r="C866" s="70" t="str">
        <f>IF('SlNr für Antrag §24a'!D862&lt;&gt;"",'SlNr für Antrag §24a'!D862,"")</f>
        <v>g</v>
      </c>
      <c r="D866" s="70" t="str">
        <f>'SlNr für Antrag §24a'!H862</f>
        <v>Eisensulfat</v>
      </c>
      <c r="E866" s="70" t="str">
        <f>'SlNr für Antrag §24a'!I862</f>
        <v>verfestigt, immobilisiert oder stabilisiert</v>
      </c>
      <c r="F866" s="69" t="str">
        <f>IF(Behörde!W866&gt;0,Behörde!W866,Behörde!F866)</f>
        <v>**</v>
      </c>
      <c r="G866" s="69" t="str">
        <f>IF(Behörde!Z866&gt;0,Behörde!Z866,Behörde!G866)</f>
        <v>**</v>
      </c>
      <c r="H866" s="131"/>
      <c r="I866" s="124"/>
      <c r="J866" s="118">
        <f>'SlNr für Antrag §24a'!AM862</f>
        <v>0</v>
      </c>
      <c r="K866" s="121"/>
      <c r="L866" s="158" t="str">
        <f>'SlNr für Antrag §24a'!AV862</f>
        <v>-</v>
      </c>
      <c r="M866" s="145" t="str">
        <f>IF(OR(Behörde!W866&gt;0,Behörde!Z866&gt;0),"Begründung in Bescheid eintragen!","")</f>
        <v/>
      </c>
      <c r="N866" s="151" t="str">
        <f>'SlNr für Antrag §24a'!AP862</f>
        <v/>
      </c>
    </row>
    <row r="867" spans="1:14" x14ac:dyDescent="0.25">
      <c r="A867" s="70">
        <f>'SlNr für Antrag §24a'!B863</f>
        <v>51521</v>
      </c>
      <c r="B867" s="70" t="str">
        <f>'SlNr für Antrag §24a'!C863</f>
        <v/>
      </c>
      <c r="C867" s="70" t="str">
        <f>IF('SlNr für Antrag §24a'!D863&lt;&gt;"",'SlNr für Antrag §24a'!D863,"")</f>
        <v>g</v>
      </c>
      <c r="D867" s="70" t="str">
        <f>'SlNr für Antrag §24a'!H863</f>
        <v>Bleisulfat</v>
      </c>
      <c r="E867" s="70" t="str">
        <f>'SlNr für Antrag §24a'!I863</f>
        <v xml:space="preserve"> </v>
      </c>
      <c r="F867" s="69" t="str">
        <f>IF(Behörde!W867&gt;0,Behörde!W867,Behörde!F867)</f>
        <v>**</v>
      </c>
      <c r="G867" s="69" t="str">
        <f>IF(Behörde!Z867&gt;0,Behörde!Z867,Behörde!G867)</f>
        <v>**</v>
      </c>
      <c r="H867" s="131"/>
      <c r="I867" s="124"/>
      <c r="J867" s="118">
        <f>'SlNr für Antrag §24a'!AM863</f>
        <v>0</v>
      </c>
      <c r="K867" s="121"/>
      <c r="L867" s="158" t="str">
        <f>'SlNr für Antrag §24a'!AV863</f>
        <v>-</v>
      </c>
      <c r="M867" s="145" t="str">
        <f>IF(OR(Behörde!W867&gt;0,Behörde!Z867&gt;0),"Begründung in Bescheid eintragen!","")</f>
        <v/>
      </c>
      <c r="N867" s="151" t="str">
        <f>'SlNr für Antrag §24a'!AP863</f>
        <v/>
      </c>
    </row>
    <row r="868" spans="1:14" ht="22.8" x14ac:dyDescent="0.25">
      <c r="A868" s="70">
        <f>'SlNr für Antrag §24a'!B864</f>
        <v>51521</v>
      </c>
      <c r="B868" s="70" t="str">
        <f>'SlNr für Antrag §24a'!C864</f>
        <v>91</v>
      </c>
      <c r="C868" s="70" t="str">
        <f>IF('SlNr für Antrag §24a'!D864&lt;&gt;"",'SlNr für Antrag §24a'!D864,"")</f>
        <v>g</v>
      </c>
      <c r="D868" s="70" t="str">
        <f>'SlNr für Antrag §24a'!H864</f>
        <v>Bleisulfat</v>
      </c>
      <c r="E868" s="70" t="str">
        <f>'SlNr für Antrag §24a'!I864</f>
        <v>verfestigt, immobilisiert oder stabilisiert</v>
      </c>
      <c r="F868" s="69" t="str">
        <f>IF(Behörde!W868&gt;0,Behörde!W868,Behörde!F868)</f>
        <v>**</v>
      </c>
      <c r="G868" s="69" t="str">
        <f>IF(Behörde!Z868&gt;0,Behörde!Z868,Behörde!G868)</f>
        <v>**</v>
      </c>
      <c r="H868" s="131"/>
      <c r="I868" s="124"/>
      <c r="J868" s="118">
        <f>'SlNr für Antrag §24a'!AM864</f>
        <v>0</v>
      </c>
      <c r="K868" s="121"/>
      <c r="L868" s="158" t="str">
        <f>'SlNr für Antrag §24a'!AV864</f>
        <v>-</v>
      </c>
      <c r="M868" s="145" t="str">
        <f>IF(OR(Behörde!W868&gt;0,Behörde!Z868&gt;0),"Begründung in Bescheid eintragen!","")</f>
        <v/>
      </c>
      <c r="N868" s="151" t="str">
        <f>'SlNr für Antrag §24a'!AP864</f>
        <v/>
      </c>
    </row>
    <row r="869" spans="1:14" x14ac:dyDescent="0.25">
      <c r="A869" s="70">
        <f>'SlNr für Antrag §24a'!B865</f>
        <v>51523</v>
      </c>
      <c r="B869" s="70" t="str">
        <f>'SlNr für Antrag §24a'!C865</f>
        <v/>
      </c>
      <c r="C869" s="70" t="str">
        <f>IF('SlNr für Antrag §24a'!D865&lt;&gt;"",'SlNr für Antrag §24a'!D865,"")</f>
        <v/>
      </c>
      <c r="D869" s="70" t="str">
        <f>'SlNr für Antrag §24a'!H865</f>
        <v>Natriumchlorid</v>
      </c>
      <c r="E869" s="70" t="str">
        <f>'SlNr für Antrag §24a'!I865</f>
        <v xml:space="preserve"> </v>
      </c>
      <c r="F869" s="69" t="str">
        <f>IF(Behörde!W869&gt;0,Behörde!W869,Behörde!F869)</f>
        <v>--</v>
      </c>
      <c r="G869" s="69" t="str">
        <f>IF(Behörde!Z869&gt;0,Behörde!Z869,Behörde!G869)</f>
        <v>**</v>
      </c>
      <c r="H869" s="131"/>
      <c r="I869" s="124"/>
      <c r="J869" s="118">
        <f>'SlNr für Antrag §24a'!AM865</f>
        <v>0</v>
      </c>
      <c r="K869" s="121"/>
      <c r="L869" s="158" t="str">
        <f>'SlNr für Antrag §24a'!AV865</f>
        <v>-</v>
      </c>
      <c r="M869" s="145" t="str">
        <f>IF(OR(Behörde!W869&gt;0,Behörde!Z869&gt;0),"Begründung in Bescheid eintragen!","")</f>
        <v/>
      </c>
      <c r="N869" s="151" t="str">
        <f>'SlNr für Antrag §24a'!AP865</f>
        <v>X</v>
      </c>
    </row>
    <row r="870" spans="1:14" ht="22.8" x14ac:dyDescent="0.25">
      <c r="A870" s="70">
        <f>'SlNr für Antrag §24a'!B866</f>
        <v>51523</v>
      </c>
      <c r="B870" s="70" t="str">
        <f>'SlNr für Antrag §24a'!C866</f>
        <v>91</v>
      </c>
      <c r="C870" s="70" t="str">
        <f>IF('SlNr für Antrag §24a'!D866&lt;&gt;"",'SlNr für Antrag §24a'!D866,"")</f>
        <v/>
      </c>
      <c r="D870" s="70" t="str">
        <f>'SlNr für Antrag §24a'!H866</f>
        <v>Natriumchlorid</v>
      </c>
      <c r="E870" s="70" t="str">
        <f>'SlNr für Antrag §24a'!I866</f>
        <v>verfestigt, immobilisiert oder stabilisiert</v>
      </c>
      <c r="F870" s="69" t="str">
        <f>IF(Behörde!W870&gt;0,Behörde!W870,Behörde!F870)</f>
        <v>**</v>
      </c>
      <c r="G870" s="69" t="str">
        <f>IF(Behörde!Z870&gt;0,Behörde!Z870,Behörde!G870)</f>
        <v>**</v>
      </c>
      <c r="H870" s="131"/>
      <c r="I870" s="124"/>
      <c r="J870" s="118">
        <f>'SlNr für Antrag §24a'!AM866</f>
        <v>0</v>
      </c>
      <c r="K870" s="121"/>
      <c r="L870" s="158" t="str">
        <f>'SlNr für Antrag §24a'!AV866</f>
        <v>-</v>
      </c>
      <c r="M870" s="145" t="str">
        <f>IF(OR(Behörde!W870&gt;0,Behörde!Z870&gt;0),"Begründung in Bescheid eintragen!","")</f>
        <v/>
      </c>
      <c r="N870" s="151" t="str">
        <f>'SlNr für Antrag §24a'!AP866</f>
        <v/>
      </c>
    </row>
    <row r="871" spans="1:14" x14ac:dyDescent="0.25">
      <c r="A871" s="70">
        <f>'SlNr für Antrag §24a'!B867</f>
        <v>51524</v>
      </c>
      <c r="B871" s="70" t="str">
        <f>'SlNr für Antrag §24a'!C867</f>
        <v/>
      </c>
      <c r="C871" s="70" t="str">
        <f>IF('SlNr für Antrag §24a'!D867&lt;&gt;"",'SlNr für Antrag §24a'!D867,"")</f>
        <v>g</v>
      </c>
      <c r="D871" s="70" t="str">
        <f>'SlNr für Antrag §24a'!H867</f>
        <v>Bleisalze</v>
      </c>
      <c r="E871" s="70" t="str">
        <f>'SlNr für Antrag §24a'!I867</f>
        <v xml:space="preserve"> </v>
      </c>
      <c r="F871" s="69" t="str">
        <f>IF(Behörde!W871&gt;0,Behörde!W871,Behörde!F871)</f>
        <v>**</v>
      </c>
      <c r="G871" s="69" t="str">
        <f>IF(Behörde!Z871&gt;0,Behörde!Z871,Behörde!G871)</f>
        <v>**</v>
      </c>
      <c r="H871" s="131"/>
      <c r="I871" s="124"/>
      <c r="J871" s="118">
        <f>'SlNr für Antrag §24a'!AM867</f>
        <v>0</v>
      </c>
      <c r="K871" s="121"/>
      <c r="L871" s="158" t="str">
        <f>'SlNr für Antrag §24a'!AV867</f>
        <v>-</v>
      </c>
      <c r="M871" s="145" t="str">
        <f>IF(OR(Behörde!W871&gt;0,Behörde!Z871&gt;0),"Begründung in Bescheid eintragen!","")</f>
        <v/>
      </c>
      <c r="N871" s="151" t="str">
        <f>'SlNr für Antrag §24a'!AP867</f>
        <v/>
      </c>
    </row>
    <row r="872" spans="1:14" ht="22.8" x14ac:dyDescent="0.25">
      <c r="A872" s="70">
        <f>'SlNr für Antrag §24a'!B868</f>
        <v>51524</v>
      </c>
      <c r="B872" s="70" t="str">
        <f>'SlNr für Antrag §24a'!C868</f>
        <v>91</v>
      </c>
      <c r="C872" s="70" t="str">
        <f>IF('SlNr für Antrag §24a'!D868&lt;&gt;"",'SlNr für Antrag §24a'!D868,"")</f>
        <v>g</v>
      </c>
      <c r="D872" s="70" t="str">
        <f>'SlNr für Antrag §24a'!H868</f>
        <v>Bleisalze</v>
      </c>
      <c r="E872" s="70" t="str">
        <f>'SlNr für Antrag §24a'!I868</f>
        <v>verfestigt, immobilisiert oder stabilisiert</v>
      </c>
      <c r="F872" s="69" t="str">
        <f>IF(Behörde!W872&gt;0,Behörde!W872,Behörde!F872)</f>
        <v>**</v>
      </c>
      <c r="G872" s="69" t="str">
        <f>IF(Behörde!Z872&gt;0,Behörde!Z872,Behörde!G872)</f>
        <v>**</v>
      </c>
      <c r="H872" s="131"/>
      <c r="I872" s="124"/>
      <c r="J872" s="118">
        <f>'SlNr für Antrag §24a'!AM868</f>
        <v>0</v>
      </c>
      <c r="K872" s="121"/>
      <c r="L872" s="158" t="str">
        <f>'SlNr für Antrag §24a'!AV868</f>
        <v>-</v>
      </c>
      <c r="M872" s="145" t="str">
        <f>IF(OR(Behörde!W872&gt;0,Behörde!Z872&gt;0),"Begründung in Bescheid eintragen!","")</f>
        <v/>
      </c>
      <c r="N872" s="151" t="str">
        <f>'SlNr für Antrag §24a'!AP868</f>
        <v/>
      </c>
    </row>
    <row r="873" spans="1:14" x14ac:dyDescent="0.25">
      <c r="A873" s="70">
        <f>'SlNr für Antrag §24a'!B869</f>
        <v>51525</v>
      </c>
      <c r="B873" s="70" t="str">
        <f>'SlNr für Antrag §24a'!C869</f>
        <v/>
      </c>
      <c r="C873" s="70" t="str">
        <f>IF('SlNr für Antrag §24a'!D869&lt;&gt;"",'SlNr für Antrag §24a'!D869,"")</f>
        <v>g</v>
      </c>
      <c r="D873" s="70" t="str">
        <f>'SlNr für Antrag §24a'!H869</f>
        <v>Bariumsalze</v>
      </c>
      <c r="E873" s="70" t="str">
        <f>'SlNr für Antrag §24a'!I869</f>
        <v xml:space="preserve"> </v>
      </c>
      <c r="F873" s="69" t="str">
        <f>IF(Behörde!W873&gt;0,Behörde!W873,Behörde!F873)</f>
        <v>**</v>
      </c>
      <c r="G873" s="69" t="str">
        <f>IF(Behörde!Z873&gt;0,Behörde!Z873,Behörde!G873)</f>
        <v>**</v>
      </c>
      <c r="H873" s="131"/>
      <c r="I873" s="124"/>
      <c r="J873" s="118">
        <f>'SlNr für Antrag §24a'!AM869</f>
        <v>0</v>
      </c>
      <c r="K873" s="121"/>
      <c r="L873" s="158" t="str">
        <f>'SlNr für Antrag §24a'!AV869</f>
        <v>-</v>
      </c>
      <c r="M873" s="145" t="str">
        <f>IF(OR(Behörde!W873&gt;0,Behörde!Z873&gt;0),"Begründung in Bescheid eintragen!","")</f>
        <v/>
      </c>
      <c r="N873" s="151" t="str">
        <f>'SlNr für Antrag §24a'!AP869</f>
        <v/>
      </c>
    </row>
    <row r="874" spans="1:14" x14ac:dyDescent="0.25">
      <c r="A874" s="70">
        <f>'SlNr für Antrag §24a'!B870</f>
        <v>51525</v>
      </c>
      <c r="B874" s="70" t="str">
        <f>'SlNr für Antrag §24a'!C870</f>
        <v>88</v>
      </c>
      <c r="C874" s="70" t="str">
        <f>IF('SlNr für Antrag §24a'!D870&lt;&gt;"",'SlNr für Antrag §24a'!D870,"")</f>
        <v/>
      </c>
      <c r="D874" s="70" t="str">
        <f>'SlNr für Antrag §24a'!H870</f>
        <v>Bariumsalze</v>
      </c>
      <c r="E874" s="70" t="str">
        <f>'SlNr für Antrag §24a'!I870</f>
        <v>ausgestuft</v>
      </c>
      <c r="F874" s="69" t="str">
        <f>IF(Behörde!W874&gt;0,Behörde!W874,Behörde!F874)</f>
        <v>**</v>
      </c>
      <c r="G874" s="69" t="str">
        <f>IF(Behörde!Z874&gt;0,Behörde!Z874,Behörde!G874)</f>
        <v>**</v>
      </c>
      <c r="H874" s="131"/>
      <c r="I874" s="124"/>
      <c r="J874" s="118">
        <f>'SlNr für Antrag §24a'!AM870</f>
        <v>0</v>
      </c>
      <c r="K874" s="121"/>
      <c r="L874" s="158" t="str">
        <f>'SlNr für Antrag §24a'!AV870</f>
        <v>-</v>
      </c>
      <c r="M874" s="145" t="str">
        <f>IF(OR(Behörde!W874&gt;0,Behörde!Z874&gt;0),"Begründung in Bescheid eintragen!","")</f>
        <v/>
      </c>
      <c r="N874" s="151" t="str">
        <f>'SlNr für Antrag §24a'!AP870</f>
        <v/>
      </c>
    </row>
    <row r="875" spans="1:14" ht="22.8" x14ac:dyDescent="0.25">
      <c r="A875" s="70">
        <f>'SlNr für Antrag §24a'!B871</f>
        <v>51525</v>
      </c>
      <c r="B875" s="70" t="str">
        <f>'SlNr für Antrag §24a'!C871</f>
        <v>91</v>
      </c>
      <c r="C875" s="70" t="str">
        <f>IF('SlNr für Antrag §24a'!D871&lt;&gt;"",'SlNr für Antrag §24a'!D871,"")</f>
        <v>g</v>
      </c>
      <c r="D875" s="70" t="str">
        <f>'SlNr für Antrag §24a'!H871</f>
        <v>Bariumsalze</v>
      </c>
      <c r="E875" s="70" t="str">
        <f>'SlNr für Antrag §24a'!I871</f>
        <v>verfestigt, immobilisiert oder stabilisiert</v>
      </c>
      <c r="F875" s="69" t="str">
        <f>IF(Behörde!W875&gt;0,Behörde!W875,Behörde!F875)</f>
        <v>**</v>
      </c>
      <c r="G875" s="69" t="str">
        <f>IF(Behörde!Z875&gt;0,Behörde!Z875,Behörde!G875)</f>
        <v>**</v>
      </c>
      <c r="H875" s="131"/>
      <c r="I875" s="124"/>
      <c r="J875" s="118">
        <f>'SlNr für Antrag §24a'!AM871</f>
        <v>0</v>
      </c>
      <c r="K875" s="121"/>
      <c r="L875" s="158" t="str">
        <f>'SlNr für Antrag §24a'!AV871</f>
        <v>-</v>
      </c>
      <c r="M875" s="145" t="str">
        <f>IF(OR(Behörde!W875&gt;0,Behörde!Z875&gt;0),"Begründung in Bescheid eintragen!","")</f>
        <v/>
      </c>
      <c r="N875" s="151" t="str">
        <f>'SlNr für Antrag §24a'!AP871</f>
        <v/>
      </c>
    </row>
    <row r="876" spans="1:14" x14ac:dyDescent="0.25">
      <c r="A876" s="70">
        <f>'SlNr für Antrag §24a'!B872</f>
        <v>51526</v>
      </c>
      <c r="B876" s="70" t="str">
        <f>'SlNr für Antrag §24a'!C872</f>
        <v/>
      </c>
      <c r="C876" s="70" t="str">
        <f>IF('SlNr für Antrag §24a'!D872&lt;&gt;"",'SlNr für Antrag §24a'!D872,"")</f>
        <v/>
      </c>
      <c r="D876" s="70" t="str">
        <f>'SlNr für Antrag §24a'!H872</f>
        <v>Calciumchlorid</v>
      </c>
      <c r="E876" s="70" t="str">
        <f>'SlNr für Antrag §24a'!I872</f>
        <v xml:space="preserve"> </v>
      </c>
      <c r="F876" s="69" t="str">
        <f>IF(Behörde!W876&gt;0,Behörde!W876,Behörde!F876)</f>
        <v>--</v>
      </c>
      <c r="G876" s="69" t="str">
        <f>IF(Behörde!Z876&gt;0,Behörde!Z876,Behörde!G876)</f>
        <v>**</v>
      </c>
      <c r="H876" s="131"/>
      <c r="I876" s="124"/>
      <c r="J876" s="118">
        <f>'SlNr für Antrag §24a'!AM872</f>
        <v>0</v>
      </c>
      <c r="K876" s="121"/>
      <c r="L876" s="158" t="str">
        <f>'SlNr für Antrag §24a'!AV872</f>
        <v>-</v>
      </c>
      <c r="M876" s="145" t="str">
        <f>IF(OR(Behörde!W876&gt;0,Behörde!Z876&gt;0),"Begründung in Bescheid eintragen!","")</f>
        <v/>
      </c>
      <c r="N876" s="151" t="str">
        <f>'SlNr für Antrag §24a'!AP872</f>
        <v>X</v>
      </c>
    </row>
    <row r="877" spans="1:14" ht="22.8" x14ac:dyDescent="0.25">
      <c r="A877" s="70">
        <f>'SlNr für Antrag §24a'!B873</f>
        <v>51526</v>
      </c>
      <c r="B877" s="70" t="str">
        <f>'SlNr für Antrag §24a'!C873</f>
        <v>91</v>
      </c>
      <c r="C877" s="70" t="str">
        <f>IF('SlNr für Antrag §24a'!D873&lt;&gt;"",'SlNr für Antrag §24a'!D873,"")</f>
        <v/>
      </c>
      <c r="D877" s="70" t="str">
        <f>'SlNr für Antrag §24a'!H873</f>
        <v>Calciumchlorid</v>
      </c>
      <c r="E877" s="70" t="str">
        <f>'SlNr für Antrag §24a'!I873</f>
        <v>verfestigt, immobilisiert oder stabilisiert</v>
      </c>
      <c r="F877" s="69" t="str">
        <f>IF(Behörde!W877&gt;0,Behörde!W877,Behörde!F877)</f>
        <v>**</v>
      </c>
      <c r="G877" s="69" t="str">
        <f>IF(Behörde!Z877&gt;0,Behörde!Z877,Behörde!G877)</f>
        <v>**</v>
      </c>
      <c r="H877" s="131"/>
      <c r="I877" s="124"/>
      <c r="J877" s="118">
        <f>'SlNr für Antrag §24a'!AM873</f>
        <v>0</v>
      </c>
      <c r="K877" s="121"/>
      <c r="L877" s="158" t="str">
        <f>'SlNr für Antrag §24a'!AV873</f>
        <v>-</v>
      </c>
      <c r="M877" s="145" t="str">
        <f>IF(OR(Behörde!W877&gt;0,Behörde!Z877&gt;0),"Begründung in Bescheid eintragen!","")</f>
        <v/>
      </c>
      <c r="N877" s="151" t="str">
        <f>'SlNr für Antrag §24a'!AP873</f>
        <v/>
      </c>
    </row>
    <row r="878" spans="1:14" x14ac:dyDescent="0.25">
      <c r="A878" s="70">
        <f>'SlNr für Antrag §24a'!B874</f>
        <v>51527</v>
      </c>
      <c r="B878" s="70" t="str">
        <f>'SlNr für Antrag §24a'!C874</f>
        <v/>
      </c>
      <c r="C878" s="70" t="str">
        <f>IF('SlNr für Antrag §24a'!D874&lt;&gt;"",'SlNr für Antrag §24a'!D874,"")</f>
        <v/>
      </c>
      <c r="D878" s="70" t="str">
        <f>'SlNr für Antrag §24a'!H874</f>
        <v>Magnesiumchlorid</v>
      </c>
      <c r="E878" s="70" t="str">
        <f>'SlNr für Antrag §24a'!I874</f>
        <v xml:space="preserve"> </v>
      </c>
      <c r="F878" s="69" t="str">
        <f>IF(Behörde!W878&gt;0,Behörde!W878,Behörde!F878)</f>
        <v>--</v>
      </c>
      <c r="G878" s="69" t="str">
        <f>IF(Behörde!Z878&gt;0,Behörde!Z878,Behörde!G878)</f>
        <v>**</v>
      </c>
      <c r="H878" s="131"/>
      <c r="I878" s="124"/>
      <c r="J878" s="118">
        <f>'SlNr für Antrag §24a'!AM874</f>
        <v>0</v>
      </c>
      <c r="K878" s="121"/>
      <c r="L878" s="158" t="str">
        <f>'SlNr für Antrag §24a'!AV874</f>
        <v>-</v>
      </c>
      <c r="M878" s="145" t="str">
        <f>IF(OR(Behörde!W878&gt;0,Behörde!Z878&gt;0),"Begründung in Bescheid eintragen!","")</f>
        <v/>
      </c>
      <c r="N878" s="151" t="str">
        <f>'SlNr für Antrag §24a'!AP874</f>
        <v>X</v>
      </c>
    </row>
    <row r="879" spans="1:14" ht="22.8" x14ac:dyDescent="0.25">
      <c r="A879" s="70">
        <f>'SlNr für Antrag §24a'!B875</f>
        <v>51527</v>
      </c>
      <c r="B879" s="70" t="str">
        <f>'SlNr für Antrag §24a'!C875</f>
        <v>91</v>
      </c>
      <c r="C879" s="70" t="str">
        <f>IF('SlNr für Antrag §24a'!D875&lt;&gt;"",'SlNr für Antrag §24a'!D875,"")</f>
        <v/>
      </c>
      <c r="D879" s="70" t="str">
        <f>'SlNr für Antrag §24a'!H875</f>
        <v>Magnesiumchlorid</v>
      </c>
      <c r="E879" s="70" t="str">
        <f>'SlNr für Antrag §24a'!I875</f>
        <v>verfestigt, immobilisiert oder stabilisiert</v>
      </c>
      <c r="F879" s="69" t="str">
        <f>IF(Behörde!W879&gt;0,Behörde!W879,Behörde!F879)</f>
        <v>**</v>
      </c>
      <c r="G879" s="69" t="str">
        <f>IF(Behörde!Z879&gt;0,Behörde!Z879,Behörde!G879)</f>
        <v>**</v>
      </c>
      <c r="H879" s="131"/>
      <c r="I879" s="124"/>
      <c r="J879" s="118">
        <f>'SlNr für Antrag §24a'!AM875</f>
        <v>0</v>
      </c>
      <c r="K879" s="121"/>
      <c r="L879" s="158" t="str">
        <f>'SlNr für Antrag §24a'!AV875</f>
        <v>-</v>
      </c>
      <c r="M879" s="145" t="str">
        <f>IF(OR(Behörde!W879&gt;0,Behörde!Z879&gt;0),"Begründung in Bescheid eintragen!","")</f>
        <v/>
      </c>
      <c r="N879" s="151" t="str">
        <f>'SlNr für Antrag §24a'!AP875</f>
        <v/>
      </c>
    </row>
    <row r="880" spans="1:14" x14ac:dyDescent="0.25">
      <c r="A880" s="70">
        <f>'SlNr für Antrag §24a'!B876</f>
        <v>51528</v>
      </c>
      <c r="B880" s="70" t="str">
        <f>'SlNr für Antrag §24a'!C876</f>
        <v/>
      </c>
      <c r="C880" s="70" t="str">
        <f>IF('SlNr für Antrag §24a'!D876&lt;&gt;"",'SlNr für Antrag §24a'!D876,"")</f>
        <v>g</v>
      </c>
      <c r="D880" s="70" t="str">
        <f>'SlNr für Antrag §24a'!H876</f>
        <v>Alkali- und Erdalkalisulfide</v>
      </c>
      <c r="E880" s="70" t="str">
        <f>'SlNr für Antrag §24a'!I876</f>
        <v xml:space="preserve"> </v>
      </c>
      <c r="F880" s="69" t="str">
        <f>IF(Behörde!W880&gt;0,Behörde!W880,Behörde!F880)</f>
        <v>**</v>
      </c>
      <c r="G880" s="69" t="str">
        <f>IF(Behörde!Z880&gt;0,Behörde!Z880,Behörde!G880)</f>
        <v>**</v>
      </c>
      <c r="H880" s="131"/>
      <c r="I880" s="124"/>
      <c r="J880" s="118">
        <f>'SlNr für Antrag §24a'!AM876</f>
        <v>0</v>
      </c>
      <c r="K880" s="121"/>
      <c r="L880" s="158" t="str">
        <f>'SlNr für Antrag §24a'!AV876</f>
        <v>-</v>
      </c>
      <c r="M880" s="145" t="str">
        <f>IF(OR(Behörde!W880&gt;0,Behörde!Z880&gt;0),"Begründung in Bescheid eintragen!","")</f>
        <v/>
      </c>
      <c r="N880" s="151" t="str">
        <f>'SlNr für Antrag §24a'!AP876</f>
        <v/>
      </c>
    </row>
    <row r="881" spans="1:14" ht="22.8" x14ac:dyDescent="0.25">
      <c r="A881" s="70">
        <f>'SlNr für Antrag §24a'!B877</f>
        <v>51528</v>
      </c>
      <c r="B881" s="70" t="str">
        <f>'SlNr für Antrag §24a'!C877</f>
        <v>91</v>
      </c>
      <c r="C881" s="70" t="str">
        <f>IF('SlNr für Antrag §24a'!D877&lt;&gt;"",'SlNr für Antrag §24a'!D877,"")</f>
        <v>g</v>
      </c>
      <c r="D881" s="70" t="str">
        <f>'SlNr für Antrag §24a'!H877</f>
        <v>Alkali- und Erdalkalisulfide</v>
      </c>
      <c r="E881" s="70" t="str">
        <f>'SlNr für Antrag §24a'!I877</f>
        <v>verfestigt, immobilisiert oder stabilisiert</v>
      </c>
      <c r="F881" s="69" t="str">
        <f>IF(Behörde!W881&gt;0,Behörde!W881,Behörde!F881)</f>
        <v>**</v>
      </c>
      <c r="G881" s="69" t="str">
        <f>IF(Behörde!Z881&gt;0,Behörde!Z881,Behörde!G881)</f>
        <v>**</v>
      </c>
      <c r="H881" s="131"/>
      <c r="I881" s="124"/>
      <c r="J881" s="118">
        <f>'SlNr für Antrag §24a'!AM877</f>
        <v>0</v>
      </c>
      <c r="K881" s="121"/>
      <c r="L881" s="158" t="str">
        <f>'SlNr für Antrag §24a'!AV877</f>
        <v>-</v>
      </c>
      <c r="M881" s="145" t="str">
        <f>IF(OR(Behörde!W881&gt;0,Behörde!Z881&gt;0),"Begründung in Bescheid eintragen!","")</f>
        <v/>
      </c>
      <c r="N881" s="151" t="str">
        <f>'SlNr für Antrag §24a'!AP877</f>
        <v/>
      </c>
    </row>
    <row r="882" spans="1:14" x14ac:dyDescent="0.25">
      <c r="A882" s="70">
        <f>'SlNr für Antrag §24a'!B878</f>
        <v>51529</v>
      </c>
      <c r="B882" s="70" t="str">
        <f>'SlNr für Antrag §24a'!C878</f>
        <v/>
      </c>
      <c r="C882" s="70" t="str">
        <f>IF('SlNr für Antrag §24a'!D878&lt;&gt;"",'SlNr für Antrag §24a'!D878,"")</f>
        <v>g</v>
      </c>
      <c r="D882" s="70" t="str">
        <f>'SlNr für Antrag §24a'!H878</f>
        <v>Schwermetallsulfide</v>
      </c>
      <c r="E882" s="70" t="str">
        <f>'SlNr für Antrag §24a'!I878</f>
        <v xml:space="preserve"> </v>
      </c>
      <c r="F882" s="69" t="str">
        <f>IF(Behörde!W882&gt;0,Behörde!W882,Behörde!F882)</f>
        <v>**</v>
      </c>
      <c r="G882" s="69" t="str">
        <f>IF(Behörde!Z882&gt;0,Behörde!Z882,Behörde!G882)</f>
        <v>**</v>
      </c>
      <c r="H882" s="131"/>
      <c r="I882" s="124"/>
      <c r="J882" s="118">
        <f>'SlNr für Antrag §24a'!AM878</f>
        <v>0</v>
      </c>
      <c r="K882" s="121"/>
      <c r="L882" s="158" t="str">
        <f>'SlNr für Antrag §24a'!AV878</f>
        <v>-</v>
      </c>
      <c r="M882" s="145" t="str">
        <f>IF(OR(Behörde!W882&gt;0,Behörde!Z882&gt;0),"Begründung in Bescheid eintragen!","")</f>
        <v/>
      </c>
      <c r="N882" s="151" t="str">
        <f>'SlNr für Antrag §24a'!AP878</f>
        <v/>
      </c>
    </row>
    <row r="883" spans="1:14" x14ac:dyDescent="0.25">
      <c r="A883" s="70">
        <f>'SlNr für Antrag §24a'!B879</f>
        <v>51529</v>
      </c>
      <c r="B883" s="70" t="str">
        <f>'SlNr für Antrag §24a'!C879</f>
        <v>88</v>
      </c>
      <c r="C883" s="70" t="str">
        <f>IF('SlNr für Antrag §24a'!D879&lt;&gt;"",'SlNr für Antrag §24a'!D879,"")</f>
        <v/>
      </c>
      <c r="D883" s="70" t="str">
        <f>'SlNr für Antrag §24a'!H879</f>
        <v>Schwermetallsulfide</v>
      </c>
      <c r="E883" s="70" t="str">
        <f>'SlNr für Antrag §24a'!I879</f>
        <v>ausgestuft</v>
      </c>
      <c r="F883" s="69" t="str">
        <f>IF(Behörde!W883&gt;0,Behörde!W883,Behörde!F883)</f>
        <v>**</v>
      </c>
      <c r="G883" s="69" t="str">
        <f>IF(Behörde!Z883&gt;0,Behörde!Z883,Behörde!G883)</f>
        <v>**</v>
      </c>
      <c r="H883" s="131"/>
      <c r="I883" s="124"/>
      <c r="J883" s="118">
        <f>'SlNr für Antrag §24a'!AM879</f>
        <v>0</v>
      </c>
      <c r="K883" s="121"/>
      <c r="L883" s="158" t="str">
        <f>'SlNr für Antrag §24a'!AV879</f>
        <v>-</v>
      </c>
      <c r="M883" s="145" t="str">
        <f>IF(OR(Behörde!W883&gt;0,Behörde!Z883&gt;0),"Begründung in Bescheid eintragen!","")</f>
        <v/>
      </c>
      <c r="N883" s="151" t="str">
        <f>'SlNr für Antrag §24a'!AP879</f>
        <v/>
      </c>
    </row>
    <row r="884" spans="1:14" ht="22.8" x14ac:dyDescent="0.25">
      <c r="A884" s="70">
        <f>'SlNr für Antrag §24a'!B880</f>
        <v>51529</v>
      </c>
      <c r="B884" s="70" t="str">
        <f>'SlNr für Antrag §24a'!C880</f>
        <v>91</v>
      </c>
      <c r="C884" s="70" t="str">
        <f>IF('SlNr für Antrag §24a'!D880&lt;&gt;"",'SlNr für Antrag §24a'!D880,"")</f>
        <v>g</v>
      </c>
      <c r="D884" s="70" t="str">
        <f>'SlNr für Antrag §24a'!H880</f>
        <v>Schwermetallsulfide</v>
      </c>
      <c r="E884" s="70" t="str">
        <f>'SlNr für Antrag §24a'!I880</f>
        <v>verfestigt, immobilisiert oder stabilisiert</v>
      </c>
      <c r="F884" s="69" t="str">
        <f>IF(Behörde!W884&gt;0,Behörde!W884,Behörde!F884)</f>
        <v>**</v>
      </c>
      <c r="G884" s="69" t="str">
        <f>IF(Behörde!Z884&gt;0,Behörde!Z884,Behörde!G884)</f>
        <v>**</v>
      </c>
      <c r="H884" s="131"/>
      <c r="I884" s="124"/>
      <c r="J884" s="118">
        <f>'SlNr für Antrag §24a'!AM880</f>
        <v>0</v>
      </c>
      <c r="K884" s="121"/>
      <c r="L884" s="158" t="str">
        <f>'SlNr für Antrag §24a'!AV880</f>
        <v>-</v>
      </c>
      <c r="M884" s="145" t="str">
        <f>IF(OR(Behörde!W884&gt;0,Behörde!Z884&gt;0),"Begründung in Bescheid eintragen!","")</f>
        <v/>
      </c>
      <c r="N884" s="151" t="str">
        <f>'SlNr für Antrag §24a'!AP880</f>
        <v/>
      </c>
    </row>
    <row r="885" spans="1:14" x14ac:dyDescent="0.25">
      <c r="A885" s="70">
        <f>'SlNr für Antrag §24a'!B881</f>
        <v>51530</v>
      </c>
      <c r="B885" s="70" t="str">
        <f>'SlNr für Antrag §24a'!C881</f>
        <v/>
      </c>
      <c r="C885" s="70" t="str">
        <f>IF('SlNr für Antrag §24a'!D881&lt;&gt;"",'SlNr für Antrag §24a'!D881,"")</f>
        <v>g</v>
      </c>
      <c r="D885" s="70" t="str">
        <f>'SlNr für Antrag §24a'!H881</f>
        <v>Kupferchlorid</v>
      </c>
      <c r="E885" s="70" t="str">
        <f>'SlNr für Antrag §24a'!I881</f>
        <v xml:space="preserve"> </v>
      </c>
      <c r="F885" s="69" t="str">
        <f>IF(Behörde!W885&gt;0,Behörde!W885,Behörde!F885)</f>
        <v>**</v>
      </c>
      <c r="G885" s="69" t="str">
        <f>IF(Behörde!Z885&gt;0,Behörde!Z885,Behörde!G885)</f>
        <v>**</v>
      </c>
      <c r="H885" s="131"/>
      <c r="I885" s="124"/>
      <c r="J885" s="118">
        <f>'SlNr für Antrag §24a'!AM881</f>
        <v>0</v>
      </c>
      <c r="K885" s="121"/>
      <c r="L885" s="158" t="str">
        <f>'SlNr für Antrag §24a'!AV881</f>
        <v>-</v>
      </c>
      <c r="M885" s="145" t="str">
        <f>IF(OR(Behörde!W885&gt;0,Behörde!Z885&gt;0),"Begründung in Bescheid eintragen!","")</f>
        <v/>
      </c>
      <c r="N885" s="151" t="str">
        <f>'SlNr für Antrag §24a'!AP881</f>
        <v/>
      </c>
    </row>
    <row r="886" spans="1:14" x14ac:dyDescent="0.25">
      <c r="A886" s="70">
        <f>'SlNr für Antrag §24a'!B882</f>
        <v>51530</v>
      </c>
      <c r="B886" s="70" t="str">
        <f>'SlNr für Antrag §24a'!C882</f>
        <v>88</v>
      </c>
      <c r="C886" s="70" t="str">
        <f>IF('SlNr für Antrag §24a'!D882&lt;&gt;"",'SlNr für Antrag §24a'!D882,"")</f>
        <v/>
      </c>
      <c r="D886" s="70" t="str">
        <f>'SlNr für Antrag §24a'!H882</f>
        <v>Kupferchlorid</v>
      </c>
      <c r="E886" s="70" t="str">
        <f>'SlNr für Antrag §24a'!I882</f>
        <v>ausgestuft</v>
      </c>
      <c r="F886" s="69" t="str">
        <f>IF(Behörde!W886&gt;0,Behörde!W886,Behörde!F886)</f>
        <v>**</v>
      </c>
      <c r="G886" s="69" t="str">
        <f>IF(Behörde!Z886&gt;0,Behörde!Z886,Behörde!G886)</f>
        <v>**</v>
      </c>
      <c r="H886" s="131"/>
      <c r="I886" s="124"/>
      <c r="J886" s="118">
        <f>'SlNr für Antrag §24a'!AM882</f>
        <v>0</v>
      </c>
      <c r="K886" s="121"/>
      <c r="L886" s="158" t="str">
        <f>'SlNr für Antrag §24a'!AV882</f>
        <v>-</v>
      </c>
      <c r="M886" s="145" t="str">
        <f>IF(OR(Behörde!W886&gt;0,Behörde!Z886&gt;0),"Begründung in Bescheid eintragen!","")</f>
        <v/>
      </c>
      <c r="N886" s="151" t="str">
        <f>'SlNr für Antrag §24a'!AP882</f>
        <v/>
      </c>
    </row>
    <row r="887" spans="1:14" ht="22.8" x14ac:dyDescent="0.25">
      <c r="A887" s="70">
        <f>'SlNr für Antrag §24a'!B883</f>
        <v>51530</v>
      </c>
      <c r="B887" s="70" t="str">
        <f>'SlNr für Antrag §24a'!C883</f>
        <v>91</v>
      </c>
      <c r="C887" s="70" t="str">
        <f>IF('SlNr für Antrag §24a'!D883&lt;&gt;"",'SlNr für Antrag §24a'!D883,"")</f>
        <v>g</v>
      </c>
      <c r="D887" s="70" t="str">
        <f>'SlNr für Antrag §24a'!H883</f>
        <v>Kupferchlorid</v>
      </c>
      <c r="E887" s="70" t="str">
        <f>'SlNr für Antrag §24a'!I883</f>
        <v>verfestigt, immobilisiert oder stabilisiert</v>
      </c>
      <c r="F887" s="69" t="str">
        <f>IF(Behörde!W887&gt;0,Behörde!W887,Behörde!F887)</f>
        <v>**</v>
      </c>
      <c r="G887" s="69" t="str">
        <f>IF(Behörde!Z887&gt;0,Behörde!Z887,Behörde!G887)</f>
        <v>**</v>
      </c>
      <c r="H887" s="131"/>
      <c r="I887" s="124"/>
      <c r="J887" s="118">
        <f>'SlNr für Antrag §24a'!AM883</f>
        <v>0</v>
      </c>
      <c r="K887" s="121"/>
      <c r="L887" s="158" t="str">
        <f>'SlNr für Antrag §24a'!AV883</f>
        <v>-</v>
      </c>
      <c r="M887" s="145" t="str">
        <f>IF(OR(Behörde!W887&gt;0,Behörde!Z887&gt;0),"Begründung in Bescheid eintragen!","")</f>
        <v/>
      </c>
      <c r="N887" s="151" t="str">
        <f>'SlNr für Antrag §24a'!AP883</f>
        <v/>
      </c>
    </row>
    <row r="888" spans="1:14" x14ac:dyDescent="0.25">
      <c r="A888" s="70">
        <f>'SlNr für Antrag §24a'!B884</f>
        <v>51532</v>
      </c>
      <c r="B888" s="70" t="str">
        <f>'SlNr für Antrag §24a'!C884</f>
        <v/>
      </c>
      <c r="C888" s="70" t="str">
        <f>IF('SlNr für Antrag §24a'!D884&lt;&gt;"",'SlNr für Antrag §24a'!D884,"")</f>
        <v>g</v>
      </c>
      <c r="D888" s="70" t="str">
        <f>'SlNr für Antrag §24a'!H884</f>
        <v>Chlorkalk</v>
      </c>
      <c r="E888" s="70" t="str">
        <f>'SlNr für Antrag §24a'!I884</f>
        <v xml:space="preserve"> </v>
      </c>
      <c r="F888" s="69" t="str">
        <f>IF(Behörde!W888&gt;0,Behörde!W888,Behörde!F888)</f>
        <v>**</v>
      </c>
      <c r="G888" s="69" t="str">
        <f>IF(Behörde!Z888&gt;0,Behörde!Z888,Behörde!G888)</f>
        <v>**</v>
      </c>
      <c r="H888" s="131"/>
      <c r="I888" s="124"/>
      <c r="J888" s="118">
        <f>'SlNr für Antrag §24a'!AM884</f>
        <v>0</v>
      </c>
      <c r="K888" s="121"/>
      <c r="L888" s="158" t="str">
        <f>'SlNr für Antrag §24a'!AV884</f>
        <v>-</v>
      </c>
      <c r="M888" s="145" t="str">
        <f>IF(OR(Behörde!W888&gt;0,Behörde!Z888&gt;0),"Begründung in Bescheid eintragen!","")</f>
        <v/>
      </c>
      <c r="N888" s="151" t="str">
        <f>'SlNr für Antrag §24a'!AP884</f>
        <v/>
      </c>
    </row>
    <row r="889" spans="1:14" x14ac:dyDescent="0.25">
      <c r="A889" s="70">
        <f>'SlNr für Antrag §24a'!B885</f>
        <v>51532</v>
      </c>
      <c r="B889" s="70" t="str">
        <f>'SlNr für Antrag §24a'!C885</f>
        <v>88</v>
      </c>
      <c r="C889" s="70" t="str">
        <f>IF('SlNr für Antrag §24a'!D885&lt;&gt;"",'SlNr für Antrag §24a'!D885,"")</f>
        <v/>
      </c>
      <c r="D889" s="70" t="str">
        <f>'SlNr für Antrag §24a'!H885</f>
        <v>Chlorkalk</v>
      </c>
      <c r="E889" s="70" t="str">
        <f>'SlNr für Antrag §24a'!I885</f>
        <v>ausgestuft</v>
      </c>
      <c r="F889" s="69" t="str">
        <f>IF(Behörde!W889&gt;0,Behörde!W889,Behörde!F889)</f>
        <v>**</v>
      </c>
      <c r="G889" s="69" t="str">
        <f>IF(Behörde!Z889&gt;0,Behörde!Z889,Behörde!G889)</f>
        <v>**</v>
      </c>
      <c r="H889" s="131"/>
      <c r="I889" s="124"/>
      <c r="J889" s="118">
        <f>'SlNr für Antrag §24a'!AM885</f>
        <v>0</v>
      </c>
      <c r="K889" s="121"/>
      <c r="L889" s="158" t="str">
        <f>'SlNr für Antrag §24a'!AV885</f>
        <v>-</v>
      </c>
      <c r="M889" s="145" t="str">
        <f>IF(OR(Behörde!W889&gt;0,Behörde!Z889&gt;0),"Begründung in Bescheid eintragen!","")</f>
        <v/>
      </c>
      <c r="N889" s="151" t="str">
        <f>'SlNr für Antrag §24a'!AP885</f>
        <v/>
      </c>
    </row>
    <row r="890" spans="1:14" ht="22.8" x14ac:dyDescent="0.25">
      <c r="A890" s="70">
        <f>'SlNr für Antrag §24a'!B886</f>
        <v>51532</v>
      </c>
      <c r="B890" s="70" t="str">
        <f>'SlNr für Antrag §24a'!C886</f>
        <v>91</v>
      </c>
      <c r="C890" s="70" t="str">
        <f>IF('SlNr für Antrag §24a'!D886&lt;&gt;"",'SlNr für Antrag §24a'!D886,"")</f>
        <v>g</v>
      </c>
      <c r="D890" s="70" t="str">
        <f>'SlNr für Antrag §24a'!H886</f>
        <v>Chlorkalk</v>
      </c>
      <c r="E890" s="70" t="str">
        <f>'SlNr für Antrag §24a'!I886</f>
        <v>verfestigt, immobilisiert oder stabilisiert</v>
      </c>
      <c r="F890" s="69" t="str">
        <f>IF(Behörde!W890&gt;0,Behörde!W890,Behörde!F890)</f>
        <v>**</v>
      </c>
      <c r="G890" s="69" t="str">
        <f>IF(Behörde!Z890&gt;0,Behörde!Z890,Behörde!G890)</f>
        <v>**</v>
      </c>
      <c r="H890" s="131"/>
      <c r="I890" s="124"/>
      <c r="J890" s="118">
        <f>'SlNr für Antrag §24a'!AM886</f>
        <v>0</v>
      </c>
      <c r="K890" s="121"/>
      <c r="L890" s="158" t="str">
        <f>'SlNr für Antrag §24a'!AV886</f>
        <v>-</v>
      </c>
      <c r="M890" s="145" t="str">
        <f>IF(OR(Behörde!W890&gt;0,Behörde!Z890&gt;0),"Begründung in Bescheid eintragen!","")</f>
        <v/>
      </c>
      <c r="N890" s="151" t="str">
        <f>'SlNr für Antrag §24a'!AP886</f>
        <v/>
      </c>
    </row>
    <row r="891" spans="1:14" x14ac:dyDescent="0.25">
      <c r="A891" s="70">
        <f>'SlNr für Antrag §24a'!B887</f>
        <v>51533</v>
      </c>
      <c r="B891" s="70" t="str">
        <f>'SlNr für Antrag §24a'!C887</f>
        <v/>
      </c>
      <c r="C891" s="70" t="str">
        <f>IF('SlNr für Antrag §24a'!D887&lt;&gt;"",'SlNr für Antrag §24a'!D887,"")</f>
        <v>g</v>
      </c>
      <c r="D891" s="70" t="str">
        <f>'SlNr für Antrag §24a'!H887</f>
        <v>Salze, cyanidhaltig</v>
      </c>
      <c r="E891" s="70" t="str">
        <f>'SlNr für Antrag §24a'!I887</f>
        <v xml:space="preserve"> </v>
      </c>
      <c r="F891" s="69" t="str">
        <f>IF(Behörde!W891&gt;0,Behörde!W891,Behörde!F891)</f>
        <v>**</v>
      </c>
      <c r="G891" s="69" t="str">
        <f>IF(Behörde!Z891&gt;0,Behörde!Z891,Behörde!G891)</f>
        <v>**</v>
      </c>
      <c r="H891" s="131"/>
      <c r="I891" s="124"/>
      <c r="J891" s="118">
        <f>'SlNr für Antrag §24a'!AM887</f>
        <v>0</v>
      </c>
      <c r="K891" s="121"/>
      <c r="L891" s="158" t="str">
        <f>'SlNr für Antrag §24a'!AV887</f>
        <v>-</v>
      </c>
      <c r="M891" s="145" t="str">
        <f>IF(OR(Behörde!W891&gt;0,Behörde!Z891&gt;0),"Begründung in Bescheid eintragen!","")</f>
        <v/>
      </c>
      <c r="N891" s="151" t="str">
        <f>'SlNr für Antrag §24a'!AP887</f>
        <v/>
      </c>
    </row>
    <row r="892" spans="1:14" x14ac:dyDescent="0.25">
      <c r="A892" s="70">
        <f>'SlNr für Antrag §24a'!B888</f>
        <v>51533</v>
      </c>
      <c r="B892" s="70" t="str">
        <f>'SlNr für Antrag §24a'!C888</f>
        <v>88</v>
      </c>
      <c r="C892" s="70" t="str">
        <f>IF('SlNr für Antrag §24a'!D888&lt;&gt;"",'SlNr für Antrag §24a'!D888,"")</f>
        <v/>
      </c>
      <c r="D892" s="70" t="str">
        <f>'SlNr für Antrag §24a'!H888</f>
        <v>Salze, cyanidhaltig</v>
      </c>
      <c r="E892" s="70" t="str">
        <f>'SlNr für Antrag §24a'!I888</f>
        <v>ausgestuft</v>
      </c>
      <c r="F892" s="69" t="str">
        <f>IF(Behörde!W892&gt;0,Behörde!W892,Behörde!F892)</f>
        <v>**</v>
      </c>
      <c r="G892" s="69" t="str">
        <f>IF(Behörde!Z892&gt;0,Behörde!Z892,Behörde!G892)</f>
        <v>**</v>
      </c>
      <c r="H892" s="131"/>
      <c r="I892" s="124"/>
      <c r="J892" s="118">
        <f>'SlNr für Antrag §24a'!AM888</f>
        <v>0</v>
      </c>
      <c r="K892" s="121"/>
      <c r="L892" s="158" t="str">
        <f>'SlNr für Antrag §24a'!AV888</f>
        <v>-</v>
      </c>
      <c r="M892" s="145" t="str">
        <f>IF(OR(Behörde!W892&gt;0,Behörde!Z892&gt;0),"Begründung in Bescheid eintragen!","")</f>
        <v/>
      </c>
      <c r="N892" s="151" t="str">
        <f>'SlNr für Antrag §24a'!AP888</f>
        <v/>
      </c>
    </row>
    <row r="893" spans="1:14" ht="22.8" x14ac:dyDescent="0.25">
      <c r="A893" s="70">
        <f>'SlNr für Antrag §24a'!B889</f>
        <v>51533</v>
      </c>
      <c r="B893" s="70" t="str">
        <f>'SlNr für Antrag §24a'!C889</f>
        <v>91</v>
      </c>
      <c r="C893" s="70" t="str">
        <f>IF('SlNr für Antrag §24a'!D889&lt;&gt;"",'SlNr für Antrag §24a'!D889,"")</f>
        <v>g</v>
      </c>
      <c r="D893" s="70" t="str">
        <f>'SlNr für Antrag §24a'!H889</f>
        <v>Salze, cyanidhaltig</v>
      </c>
      <c r="E893" s="70" t="str">
        <f>'SlNr für Antrag §24a'!I889</f>
        <v>verfestigt, immobilisiert oder stabilisiert</v>
      </c>
      <c r="F893" s="69" t="str">
        <f>IF(Behörde!W893&gt;0,Behörde!W893,Behörde!F893)</f>
        <v>**</v>
      </c>
      <c r="G893" s="69" t="str">
        <f>IF(Behörde!Z893&gt;0,Behörde!Z893,Behörde!G893)</f>
        <v>**</v>
      </c>
      <c r="H893" s="131"/>
      <c r="I893" s="124"/>
      <c r="J893" s="118">
        <f>'SlNr für Antrag §24a'!AM889</f>
        <v>0</v>
      </c>
      <c r="K893" s="121"/>
      <c r="L893" s="158" t="str">
        <f>'SlNr für Antrag §24a'!AV889</f>
        <v>-</v>
      </c>
      <c r="M893" s="145" t="str">
        <f>IF(OR(Behörde!W893&gt;0,Behörde!Z893&gt;0),"Begründung in Bescheid eintragen!","")</f>
        <v/>
      </c>
      <c r="N893" s="151" t="str">
        <f>'SlNr für Antrag §24a'!AP889</f>
        <v/>
      </c>
    </row>
    <row r="894" spans="1:14" x14ac:dyDescent="0.25">
      <c r="A894" s="70">
        <f>'SlNr für Antrag §24a'!B890</f>
        <v>51534</v>
      </c>
      <c r="B894" s="70" t="str">
        <f>'SlNr für Antrag §24a'!C890</f>
        <v/>
      </c>
      <c r="C894" s="70" t="str">
        <f>IF('SlNr für Antrag §24a'!D890&lt;&gt;"",'SlNr für Antrag §24a'!D890,"")</f>
        <v>g</v>
      </c>
      <c r="D894" s="70" t="str">
        <f>'SlNr für Antrag §24a'!H890</f>
        <v>Salze, nitrat-, nitrithaltig</v>
      </c>
      <c r="E894" s="70" t="str">
        <f>'SlNr für Antrag §24a'!I890</f>
        <v xml:space="preserve"> </v>
      </c>
      <c r="F894" s="69" t="str">
        <f>IF(Behörde!W894&gt;0,Behörde!W894,Behörde!F894)</f>
        <v>**</v>
      </c>
      <c r="G894" s="69" t="str">
        <f>IF(Behörde!Z894&gt;0,Behörde!Z894,Behörde!G894)</f>
        <v>**</v>
      </c>
      <c r="H894" s="131"/>
      <c r="I894" s="124"/>
      <c r="J894" s="118">
        <f>'SlNr für Antrag §24a'!AM890</f>
        <v>0</v>
      </c>
      <c r="K894" s="121"/>
      <c r="L894" s="158" t="str">
        <f>'SlNr für Antrag §24a'!AV890</f>
        <v>-</v>
      </c>
      <c r="M894" s="145" t="str">
        <f>IF(OR(Behörde!W894&gt;0,Behörde!Z894&gt;0),"Begründung in Bescheid eintragen!","")</f>
        <v/>
      </c>
      <c r="N894" s="151" t="str">
        <f>'SlNr für Antrag §24a'!AP890</f>
        <v/>
      </c>
    </row>
    <row r="895" spans="1:14" x14ac:dyDescent="0.25">
      <c r="A895" s="70">
        <f>'SlNr für Antrag §24a'!B891</f>
        <v>51534</v>
      </c>
      <c r="B895" s="70" t="str">
        <f>'SlNr für Antrag §24a'!C891</f>
        <v>88</v>
      </c>
      <c r="C895" s="70" t="str">
        <f>IF('SlNr für Antrag §24a'!D891&lt;&gt;"",'SlNr für Antrag §24a'!D891,"")</f>
        <v/>
      </c>
      <c r="D895" s="70" t="str">
        <f>'SlNr für Antrag §24a'!H891</f>
        <v>Salze, nitrat-, nitrithaltig</v>
      </c>
      <c r="E895" s="70" t="str">
        <f>'SlNr für Antrag §24a'!I891</f>
        <v>ausgestuft</v>
      </c>
      <c r="F895" s="69" t="str">
        <f>IF(Behörde!W895&gt;0,Behörde!W895,Behörde!F895)</f>
        <v>**</v>
      </c>
      <c r="G895" s="69" t="str">
        <f>IF(Behörde!Z895&gt;0,Behörde!Z895,Behörde!G895)</f>
        <v>**</v>
      </c>
      <c r="H895" s="131"/>
      <c r="I895" s="124"/>
      <c r="J895" s="118">
        <f>'SlNr für Antrag §24a'!AM891</f>
        <v>0</v>
      </c>
      <c r="K895" s="121"/>
      <c r="L895" s="158" t="str">
        <f>'SlNr für Antrag §24a'!AV891</f>
        <v>-</v>
      </c>
      <c r="M895" s="145" t="str">
        <f>IF(OR(Behörde!W895&gt;0,Behörde!Z895&gt;0),"Begründung in Bescheid eintragen!","")</f>
        <v/>
      </c>
      <c r="N895" s="151" t="str">
        <f>'SlNr für Antrag §24a'!AP891</f>
        <v/>
      </c>
    </row>
    <row r="896" spans="1:14" ht="22.8" x14ac:dyDescent="0.25">
      <c r="A896" s="70">
        <f>'SlNr für Antrag §24a'!B892</f>
        <v>51534</v>
      </c>
      <c r="B896" s="70" t="str">
        <f>'SlNr für Antrag §24a'!C892</f>
        <v>91</v>
      </c>
      <c r="C896" s="70" t="str">
        <f>IF('SlNr für Antrag §24a'!D892&lt;&gt;"",'SlNr für Antrag §24a'!D892,"")</f>
        <v>g</v>
      </c>
      <c r="D896" s="70" t="str">
        <f>'SlNr für Antrag §24a'!H892</f>
        <v>Salze, nitrat-, nitrithaltig</v>
      </c>
      <c r="E896" s="70" t="str">
        <f>'SlNr für Antrag §24a'!I892</f>
        <v>verfestigt, immobilisiert oder stabilisiert</v>
      </c>
      <c r="F896" s="69" t="str">
        <f>IF(Behörde!W896&gt;0,Behörde!W896,Behörde!F896)</f>
        <v>**</v>
      </c>
      <c r="G896" s="69" t="str">
        <f>IF(Behörde!Z896&gt;0,Behörde!Z896,Behörde!G896)</f>
        <v>**</v>
      </c>
      <c r="H896" s="131"/>
      <c r="I896" s="124"/>
      <c r="J896" s="118">
        <f>'SlNr für Antrag §24a'!AM892</f>
        <v>0</v>
      </c>
      <c r="K896" s="121"/>
      <c r="L896" s="158" t="str">
        <f>'SlNr für Antrag §24a'!AV892</f>
        <v>-</v>
      </c>
      <c r="M896" s="145" t="str">
        <f>IF(OR(Behörde!W896&gt;0,Behörde!Z896&gt;0),"Begründung in Bescheid eintragen!","")</f>
        <v/>
      </c>
      <c r="N896" s="151" t="str">
        <f>'SlNr für Antrag §24a'!AP892</f>
        <v/>
      </c>
    </row>
    <row r="897" spans="1:14" x14ac:dyDescent="0.25">
      <c r="A897" s="70">
        <f>'SlNr für Antrag §24a'!B893</f>
        <v>51535</v>
      </c>
      <c r="B897" s="70" t="str">
        <f>'SlNr für Antrag §24a'!C893</f>
        <v/>
      </c>
      <c r="C897" s="70" t="str">
        <f>IF('SlNr für Antrag §24a'!D893&lt;&gt;"",'SlNr für Antrag §24a'!D893,"")</f>
        <v>g</v>
      </c>
      <c r="D897" s="70" t="str">
        <f>'SlNr für Antrag §24a'!H893</f>
        <v>Vanadiumsalze</v>
      </c>
      <c r="E897" s="70" t="str">
        <f>'SlNr für Antrag §24a'!I893</f>
        <v xml:space="preserve"> </v>
      </c>
      <c r="F897" s="69" t="str">
        <f>IF(Behörde!W897&gt;0,Behörde!W897,Behörde!F897)</f>
        <v>**</v>
      </c>
      <c r="G897" s="69" t="str">
        <f>IF(Behörde!Z897&gt;0,Behörde!Z897,Behörde!G897)</f>
        <v>**</v>
      </c>
      <c r="H897" s="131"/>
      <c r="I897" s="124"/>
      <c r="J897" s="118">
        <f>'SlNr für Antrag §24a'!AM893</f>
        <v>0</v>
      </c>
      <c r="K897" s="121"/>
      <c r="L897" s="158" t="str">
        <f>'SlNr für Antrag §24a'!AV893</f>
        <v>-</v>
      </c>
      <c r="M897" s="145" t="str">
        <f>IF(OR(Behörde!W897&gt;0,Behörde!Z897&gt;0),"Begründung in Bescheid eintragen!","")</f>
        <v/>
      </c>
      <c r="N897" s="151" t="str">
        <f>'SlNr für Antrag §24a'!AP893</f>
        <v/>
      </c>
    </row>
    <row r="898" spans="1:14" x14ac:dyDescent="0.25">
      <c r="A898" s="70">
        <f>'SlNr für Antrag §24a'!B894</f>
        <v>51535</v>
      </c>
      <c r="B898" s="70" t="str">
        <f>'SlNr für Antrag §24a'!C894</f>
        <v>88</v>
      </c>
      <c r="C898" s="70" t="str">
        <f>IF('SlNr für Antrag §24a'!D894&lt;&gt;"",'SlNr für Antrag §24a'!D894,"")</f>
        <v/>
      </c>
      <c r="D898" s="70" t="str">
        <f>'SlNr für Antrag §24a'!H894</f>
        <v>Vanadiumsalze</v>
      </c>
      <c r="E898" s="70" t="str">
        <f>'SlNr für Antrag §24a'!I894</f>
        <v>ausgestuft</v>
      </c>
      <c r="F898" s="69" t="str">
        <f>IF(Behörde!W898&gt;0,Behörde!W898,Behörde!F898)</f>
        <v>**</v>
      </c>
      <c r="G898" s="69" t="str">
        <f>IF(Behörde!Z898&gt;0,Behörde!Z898,Behörde!G898)</f>
        <v>**</v>
      </c>
      <c r="H898" s="131"/>
      <c r="I898" s="124"/>
      <c r="J898" s="118">
        <f>'SlNr für Antrag §24a'!AM894</f>
        <v>0</v>
      </c>
      <c r="K898" s="121"/>
      <c r="L898" s="158" t="str">
        <f>'SlNr für Antrag §24a'!AV894</f>
        <v>-</v>
      </c>
      <c r="M898" s="145" t="str">
        <f>IF(OR(Behörde!W898&gt;0,Behörde!Z898&gt;0),"Begründung in Bescheid eintragen!","")</f>
        <v/>
      </c>
      <c r="N898" s="151" t="str">
        <f>'SlNr für Antrag §24a'!AP894</f>
        <v/>
      </c>
    </row>
    <row r="899" spans="1:14" ht="22.8" x14ac:dyDescent="0.25">
      <c r="A899" s="70">
        <f>'SlNr für Antrag §24a'!B895</f>
        <v>51535</v>
      </c>
      <c r="B899" s="70" t="str">
        <f>'SlNr für Antrag §24a'!C895</f>
        <v>91</v>
      </c>
      <c r="C899" s="70" t="str">
        <f>IF('SlNr für Antrag §24a'!D895&lt;&gt;"",'SlNr für Antrag §24a'!D895,"")</f>
        <v>g</v>
      </c>
      <c r="D899" s="70" t="str">
        <f>'SlNr für Antrag §24a'!H895</f>
        <v>Vanadiumsalze</v>
      </c>
      <c r="E899" s="70" t="str">
        <f>'SlNr für Antrag §24a'!I895</f>
        <v>verfestigt, immobilisiert oder stabilisiert</v>
      </c>
      <c r="F899" s="69" t="str">
        <f>IF(Behörde!W899&gt;0,Behörde!W899,Behörde!F899)</f>
        <v>**</v>
      </c>
      <c r="G899" s="69" t="str">
        <f>IF(Behörde!Z899&gt;0,Behörde!Z899,Behörde!G899)</f>
        <v>**</v>
      </c>
      <c r="H899" s="131"/>
      <c r="I899" s="124"/>
      <c r="J899" s="118">
        <f>'SlNr für Antrag §24a'!AM895</f>
        <v>0</v>
      </c>
      <c r="K899" s="121"/>
      <c r="L899" s="158" t="str">
        <f>'SlNr für Antrag §24a'!AV895</f>
        <v>-</v>
      </c>
      <c r="M899" s="145" t="str">
        <f>IF(OR(Behörde!W899&gt;0,Behörde!Z899&gt;0),"Begründung in Bescheid eintragen!","")</f>
        <v/>
      </c>
      <c r="N899" s="151" t="str">
        <f>'SlNr für Antrag §24a'!AP895</f>
        <v/>
      </c>
    </row>
    <row r="900" spans="1:14" x14ac:dyDescent="0.25">
      <c r="A900" s="70">
        <f>'SlNr für Antrag §24a'!B896</f>
        <v>51539</v>
      </c>
      <c r="B900" s="70" t="str">
        <f>'SlNr für Antrag §24a'!C896</f>
        <v/>
      </c>
      <c r="C900" s="70" t="str">
        <f>IF('SlNr für Antrag §24a'!D896&lt;&gt;"",'SlNr für Antrag §24a'!D896,"")</f>
        <v>g</v>
      </c>
      <c r="D900" s="70" t="str">
        <f>'SlNr für Antrag §24a'!H896</f>
        <v>sonstige Arsenverbindungen</v>
      </c>
      <c r="E900" s="70" t="str">
        <f>'SlNr für Antrag §24a'!I896</f>
        <v xml:space="preserve"> </v>
      </c>
      <c r="F900" s="69" t="str">
        <f>IF(Behörde!W900&gt;0,Behörde!W900,Behörde!F900)</f>
        <v>**</v>
      </c>
      <c r="G900" s="69" t="str">
        <f>IF(Behörde!Z900&gt;0,Behörde!Z900,Behörde!G900)</f>
        <v>**</v>
      </c>
      <c r="H900" s="131"/>
      <c r="I900" s="124"/>
      <c r="J900" s="118">
        <f>'SlNr für Antrag §24a'!AM896</f>
        <v>0</v>
      </c>
      <c r="K900" s="121"/>
      <c r="L900" s="158" t="str">
        <f>'SlNr für Antrag §24a'!AV896</f>
        <v>-</v>
      </c>
      <c r="M900" s="145" t="str">
        <f>IF(OR(Behörde!W900&gt;0,Behörde!Z900&gt;0),"Begründung in Bescheid eintragen!","")</f>
        <v/>
      </c>
      <c r="N900" s="151" t="str">
        <f>'SlNr für Antrag §24a'!AP896</f>
        <v/>
      </c>
    </row>
    <row r="901" spans="1:14" x14ac:dyDescent="0.25">
      <c r="A901" s="70">
        <f>'SlNr für Antrag §24a'!B897</f>
        <v>51539</v>
      </c>
      <c r="B901" s="70" t="str">
        <f>'SlNr für Antrag §24a'!C897</f>
        <v>88</v>
      </c>
      <c r="C901" s="70" t="str">
        <f>IF('SlNr für Antrag §24a'!D897&lt;&gt;"",'SlNr für Antrag §24a'!D897,"")</f>
        <v/>
      </c>
      <c r="D901" s="70" t="str">
        <f>'SlNr für Antrag §24a'!H897</f>
        <v>sonstige Arsenverbindungen</v>
      </c>
      <c r="E901" s="70" t="str">
        <f>'SlNr für Antrag §24a'!I897</f>
        <v>ausgestuft</v>
      </c>
      <c r="F901" s="69" t="str">
        <f>IF(Behörde!W901&gt;0,Behörde!W901,Behörde!F901)</f>
        <v>**</v>
      </c>
      <c r="G901" s="69" t="str">
        <f>IF(Behörde!Z901&gt;0,Behörde!Z901,Behörde!G901)</f>
        <v>**</v>
      </c>
      <c r="H901" s="131"/>
      <c r="I901" s="124"/>
      <c r="J901" s="118">
        <f>'SlNr für Antrag §24a'!AM897</f>
        <v>0</v>
      </c>
      <c r="K901" s="121"/>
      <c r="L901" s="158" t="str">
        <f>'SlNr für Antrag §24a'!AV897</f>
        <v>-</v>
      </c>
      <c r="M901" s="145" t="str">
        <f>IF(OR(Behörde!W901&gt;0,Behörde!Z901&gt;0),"Begründung in Bescheid eintragen!","")</f>
        <v/>
      </c>
      <c r="N901" s="151" t="str">
        <f>'SlNr für Antrag §24a'!AP897</f>
        <v/>
      </c>
    </row>
    <row r="902" spans="1:14" ht="22.8" x14ac:dyDescent="0.25">
      <c r="A902" s="70">
        <f>'SlNr für Antrag §24a'!B898</f>
        <v>51539</v>
      </c>
      <c r="B902" s="70" t="str">
        <f>'SlNr für Antrag §24a'!C898</f>
        <v>91</v>
      </c>
      <c r="C902" s="70" t="str">
        <f>IF('SlNr für Antrag §24a'!D898&lt;&gt;"",'SlNr für Antrag §24a'!D898,"")</f>
        <v>g</v>
      </c>
      <c r="D902" s="70" t="str">
        <f>'SlNr für Antrag §24a'!H898</f>
        <v>sonstige Arsenverbindungen</v>
      </c>
      <c r="E902" s="70" t="str">
        <f>'SlNr für Antrag §24a'!I898</f>
        <v>verfestigt, immobilisiert oder stabilisiert</v>
      </c>
      <c r="F902" s="69" t="str">
        <f>IF(Behörde!W902&gt;0,Behörde!W902,Behörde!F902)</f>
        <v>**</v>
      </c>
      <c r="G902" s="69" t="str">
        <f>IF(Behörde!Z902&gt;0,Behörde!Z902,Behörde!G902)</f>
        <v>**</v>
      </c>
      <c r="H902" s="131"/>
      <c r="I902" s="124"/>
      <c r="J902" s="118">
        <f>'SlNr für Antrag §24a'!AM898</f>
        <v>0</v>
      </c>
      <c r="K902" s="121"/>
      <c r="L902" s="158" t="str">
        <f>'SlNr für Antrag §24a'!AV898</f>
        <v>-</v>
      </c>
      <c r="M902" s="145" t="str">
        <f>IF(OR(Behörde!W902&gt;0,Behörde!Z902&gt;0),"Begründung in Bescheid eintragen!","")</f>
        <v/>
      </c>
      <c r="N902" s="151" t="str">
        <f>'SlNr für Antrag §24a'!AP898</f>
        <v/>
      </c>
    </row>
    <row r="903" spans="1:14" x14ac:dyDescent="0.25">
      <c r="A903" s="70">
        <f>'SlNr für Antrag §24a'!B899</f>
        <v>51540</v>
      </c>
      <c r="B903" s="70" t="str">
        <f>'SlNr für Antrag §24a'!C899</f>
        <v/>
      </c>
      <c r="C903" s="70" t="str">
        <f>IF('SlNr für Antrag §24a'!D899&lt;&gt;"",'SlNr für Antrag §24a'!D899,"")</f>
        <v>g</v>
      </c>
      <c r="D903" s="70" t="str">
        <f>'SlNr für Antrag §24a'!H899</f>
        <v>sonstige Salze, leicht löslich</v>
      </c>
      <c r="E903" s="70" t="str">
        <f>'SlNr für Antrag §24a'!I899</f>
        <v xml:space="preserve"> </v>
      </c>
      <c r="F903" s="69" t="str">
        <f>IF(Behörde!W903&gt;0,Behörde!W903,Behörde!F903)</f>
        <v>**</v>
      </c>
      <c r="G903" s="69" t="str">
        <f>IF(Behörde!Z903&gt;0,Behörde!Z903,Behörde!G903)</f>
        <v>**</v>
      </c>
      <c r="H903" s="131"/>
      <c r="I903" s="124"/>
      <c r="J903" s="118">
        <f>'SlNr für Antrag §24a'!AM899</f>
        <v>0</v>
      </c>
      <c r="K903" s="121"/>
      <c r="L903" s="158" t="str">
        <f>'SlNr für Antrag §24a'!AV899</f>
        <v>-</v>
      </c>
      <c r="M903" s="145" t="str">
        <f>IF(OR(Behörde!W903&gt;0,Behörde!Z903&gt;0),"Begründung in Bescheid eintragen!","")</f>
        <v/>
      </c>
      <c r="N903" s="151" t="str">
        <f>'SlNr für Antrag §24a'!AP899</f>
        <v/>
      </c>
    </row>
    <row r="904" spans="1:14" x14ac:dyDescent="0.25">
      <c r="A904" s="70">
        <f>'SlNr für Antrag §24a'!B900</f>
        <v>51540</v>
      </c>
      <c r="B904" s="70" t="str">
        <f>'SlNr für Antrag §24a'!C900</f>
        <v>88</v>
      </c>
      <c r="C904" s="70" t="str">
        <f>IF('SlNr für Antrag §24a'!D900&lt;&gt;"",'SlNr für Antrag §24a'!D900,"")</f>
        <v/>
      </c>
      <c r="D904" s="70" t="str">
        <f>'SlNr für Antrag §24a'!H900</f>
        <v>sonstige Salze, leicht löslich</v>
      </c>
      <c r="E904" s="70" t="str">
        <f>'SlNr für Antrag §24a'!I900</f>
        <v>ausgestuft</v>
      </c>
      <c r="F904" s="69" t="str">
        <f>IF(Behörde!W904&gt;0,Behörde!W904,Behörde!F904)</f>
        <v>**</v>
      </c>
      <c r="G904" s="69" t="str">
        <f>IF(Behörde!Z904&gt;0,Behörde!Z904,Behörde!G904)</f>
        <v>**</v>
      </c>
      <c r="H904" s="131"/>
      <c r="I904" s="124"/>
      <c r="J904" s="118">
        <f>'SlNr für Antrag §24a'!AM900</f>
        <v>0</v>
      </c>
      <c r="K904" s="121"/>
      <c r="L904" s="158" t="str">
        <f>'SlNr für Antrag §24a'!AV900</f>
        <v>-</v>
      </c>
      <c r="M904" s="145" t="str">
        <f>IF(OR(Behörde!W904&gt;0,Behörde!Z904&gt;0),"Begründung in Bescheid eintragen!","")</f>
        <v/>
      </c>
      <c r="N904" s="151" t="str">
        <f>'SlNr für Antrag §24a'!AP900</f>
        <v/>
      </c>
    </row>
    <row r="905" spans="1:14" ht="22.8" x14ac:dyDescent="0.25">
      <c r="A905" s="70">
        <f>'SlNr für Antrag §24a'!B901</f>
        <v>51540</v>
      </c>
      <c r="B905" s="70" t="str">
        <f>'SlNr für Antrag §24a'!C901</f>
        <v>91</v>
      </c>
      <c r="C905" s="70" t="str">
        <f>IF('SlNr für Antrag §24a'!D901&lt;&gt;"",'SlNr für Antrag §24a'!D901,"")</f>
        <v>g</v>
      </c>
      <c r="D905" s="70" t="str">
        <f>'SlNr für Antrag §24a'!H901</f>
        <v>sonstige Salze, leicht löslich</v>
      </c>
      <c r="E905" s="70" t="str">
        <f>'SlNr für Antrag §24a'!I901</f>
        <v>verfestigt, immobilisiert oder stabilisiert</v>
      </c>
      <c r="F905" s="69" t="str">
        <f>IF(Behörde!W905&gt;0,Behörde!W905,Behörde!F905)</f>
        <v>**</v>
      </c>
      <c r="G905" s="69" t="str">
        <f>IF(Behörde!Z905&gt;0,Behörde!Z905,Behörde!G905)</f>
        <v>**</v>
      </c>
      <c r="H905" s="131"/>
      <c r="I905" s="124"/>
      <c r="J905" s="118">
        <f>'SlNr für Antrag §24a'!AM901</f>
        <v>0</v>
      </c>
      <c r="K905" s="121"/>
      <c r="L905" s="158" t="str">
        <f>'SlNr für Antrag §24a'!AV901</f>
        <v>-</v>
      </c>
      <c r="M905" s="145" t="str">
        <f>IF(OR(Behörde!W905&gt;0,Behörde!Z905&gt;0),"Begründung in Bescheid eintragen!","")</f>
        <v/>
      </c>
      <c r="N905" s="151" t="str">
        <f>'SlNr für Antrag §24a'!AP901</f>
        <v/>
      </c>
    </row>
    <row r="906" spans="1:14" x14ac:dyDescent="0.25">
      <c r="A906" s="70">
        <f>'SlNr für Antrag §24a'!B902</f>
        <v>51541</v>
      </c>
      <c r="B906" s="70" t="str">
        <f>'SlNr für Antrag §24a'!C902</f>
        <v/>
      </c>
      <c r="C906" s="70" t="str">
        <f>IF('SlNr für Antrag §24a'!D902&lt;&gt;"",'SlNr für Antrag §24a'!D902,"")</f>
        <v>g</v>
      </c>
      <c r="D906" s="70" t="str">
        <f>'SlNr für Antrag §24a'!H902</f>
        <v>sonstige Salze, schwerlöslich</v>
      </c>
      <c r="E906" s="70" t="str">
        <f>'SlNr für Antrag §24a'!I902</f>
        <v xml:space="preserve"> </v>
      </c>
      <c r="F906" s="69" t="str">
        <f>IF(Behörde!W906&gt;0,Behörde!W906,Behörde!F906)</f>
        <v>**</v>
      </c>
      <c r="G906" s="69" t="str">
        <f>IF(Behörde!Z906&gt;0,Behörde!Z906,Behörde!G906)</f>
        <v>**</v>
      </c>
      <c r="H906" s="131"/>
      <c r="I906" s="124"/>
      <c r="J906" s="118">
        <f>'SlNr für Antrag §24a'!AM902</f>
        <v>0</v>
      </c>
      <c r="K906" s="121"/>
      <c r="L906" s="158" t="str">
        <f>'SlNr für Antrag §24a'!AV902</f>
        <v>-</v>
      </c>
      <c r="M906" s="145" t="str">
        <f>IF(OR(Behörde!W906&gt;0,Behörde!Z906&gt;0),"Begründung in Bescheid eintragen!","")</f>
        <v/>
      </c>
      <c r="N906" s="151" t="str">
        <f>'SlNr für Antrag §24a'!AP902</f>
        <v/>
      </c>
    </row>
    <row r="907" spans="1:14" x14ac:dyDescent="0.25">
      <c r="A907" s="70">
        <f>'SlNr für Antrag §24a'!B903</f>
        <v>51541</v>
      </c>
      <c r="B907" s="70" t="str">
        <f>'SlNr für Antrag §24a'!C903</f>
        <v>88</v>
      </c>
      <c r="C907" s="70" t="str">
        <f>IF('SlNr für Antrag §24a'!D903&lt;&gt;"",'SlNr für Antrag §24a'!D903,"")</f>
        <v/>
      </c>
      <c r="D907" s="70" t="str">
        <f>'SlNr für Antrag §24a'!H903</f>
        <v>sonstige Salze, schwerlöslich</v>
      </c>
      <c r="E907" s="70" t="str">
        <f>'SlNr für Antrag §24a'!I903</f>
        <v>ausgestuft</v>
      </c>
      <c r="F907" s="69" t="str">
        <f>IF(Behörde!W907&gt;0,Behörde!W907,Behörde!F907)</f>
        <v>**</v>
      </c>
      <c r="G907" s="69" t="str">
        <f>IF(Behörde!Z907&gt;0,Behörde!Z907,Behörde!G907)</f>
        <v>**</v>
      </c>
      <c r="H907" s="131"/>
      <c r="I907" s="124"/>
      <c r="J907" s="118">
        <f>'SlNr für Antrag §24a'!AM903</f>
        <v>0</v>
      </c>
      <c r="K907" s="121"/>
      <c r="L907" s="158" t="str">
        <f>'SlNr für Antrag §24a'!AV903</f>
        <v>-</v>
      </c>
      <c r="M907" s="145" t="str">
        <f>IF(OR(Behörde!W907&gt;0,Behörde!Z907&gt;0),"Begründung in Bescheid eintragen!","")</f>
        <v/>
      </c>
      <c r="N907" s="151" t="str">
        <f>'SlNr für Antrag §24a'!AP903</f>
        <v/>
      </c>
    </row>
    <row r="908" spans="1:14" ht="22.8" x14ac:dyDescent="0.25">
      <c r="A908" s="70">
        <f>'SlNr für Antrag §24a'!B904</f>
        <v>51541</v>
      </c>
      <c r="B908" s="70" t="str">
        <f>'SlNr für Antrag §24a'!C904</f>
        <v>91</v>
      </c>
      <c r="C908" s="70" t="str">
        <f>IF('SlNr für Antrag §24a'!D904&lt;&gt;"",'SlNr für Antrag §24a'!D904,"")</f>
        <v>g</v>
      </c>
      <c r="D908" s="70" t="str">
        <f>'SlNr für Antrag §24a'!H904</f>
        <v>sonstige Salze, schwerlöslich</v>
      </c>
      <c r="E908" s="70" t="str">
        <f>'SlNr für Antrag §24a'!I904</f>
        <v>verfestigt, immobilisiert oder stabilisiert</v>
      </c>
      <c r="F908" s="69" t="str">
        <f>IF(Behörde!W908&gt;0,Behörde!W908,Behörde!F908)</f>
        <v>**</v>
      </c>
      <c r="G908" s="69" t="str">
        <f>IF(Behörde!Z908&gt;0,Behörde!Z908,Behörde!G908)</f>
        <v>**</v>
      </c>
      <c r="H908" s="131"/>
      <c r="I908" s="124"/>
      <c r="J908" s="118">
        <f>'SlNr für Antrag §24a'!AM904</f>
        <v>0</v>
      </c>
      <c r="K908" s="121"/>
      <c r="L908" s="158" t="str">
        <f>'SlNr für Antrag §24a'!AV904</f>
        <v>-</v>
      </c>
      <c r="M908" s="145" t="str">
        <f>IF(OR(Behörde!W908&gt;0,Behörde!Z908&gt;0),"Begründung in Bescheid eintragen!","")</f>
        <v/>
      </c>
      <c r="N908" s="151" t="str">
        <f>'SlNr für Antrag §24a'!AP904</f>
        <v/>
      </c>
    </row>
    <row r="909" spans="1:14" ht="22.8" x14ac:dyDescent="0.25">
      <c r="A909" s="70">
        <f>'SlNr für Antrag §24a'!B905</f>
        <v>51543</v>
      </c>
      <c r="B909" s="70" t="str">
        <f>'SlNr für Antrag §24a'!C905</f>
        <v/>
      </c>
      <c r="C909" s="70" t="str">
        <f>IF('SlNr für Antrag §24a'!D905&lt;&gt;"",'SlNr für Antrag §24a'!D905,"")</f>
        <v>g</v>
      </c>
      <c r="D909" s="70" t="str">
        <f>'SlNr für Antrag §24a'!H905</f>
        <v>gebrauchte ammoniakalische Kupferätzlösungen</v>
      </c>
      <c r="E909" s="70" t="str">
        <f>'SlNr für Antrag §24a'!I905</f>
        <v xml:space="preserve"> </v>
      </c>
      <c r="F909" s="69" t="str">
        <f>IF(Behörde!W909&gt;0,Behörde!W909,Behörde!F909)</f>
        <v>**</v>
      </c>
      <c r="G909" s="69" t="str">
        <f>IF(Behörde!Z909&gt;0,Behörde!Z909,Behörde!G909)</f>
        <v>**</v>
      </c>
      <c r="H909" s="131"/>
      <c r="I909" s="124"/>
      <c r="J909" s="118">
        <f>'SlNr für Antrag §24a'!AM905</f>
        <v>0</v>
      </c>
      <c r="K909" s="121"/>
      <c r="L909" s="158" t="str">
        <f>'SlNr für Antrag §24a'!AV905</f>
        <v>-</v>
      </c>
      <c r="M909" s="145" t="str">
        <f>IF(OR(Behörde!W909&gt;0,Behörde!Z909&gt;0),"Begründung in Bescheid eintragen!","")</f>
        <v/>
      </c>
      <c r="N909" s="151" t="str">
        <f>'SlNr für Antrag §24a'!AP905</f>
        <v/>
      </c>
    </row>
    <row r="910" spans="1:14" ht="22.8" x14ac:dyDescent="0.25">
      <c r="A910" s="70">
        <f>'SlNr für Antrag §24a'!B906</f>
        <v>51543</v>
      </c>
      <c r="B910" s="70" t="str">
        <f>'SlNr für Antrag §24a'!C906</f>
        <v>88</v>
      </c>
      <c r="C910" s="70" t="str">
        <f>IF('SlNr für Antrag §24a'!D906&lt;&gt;"",'SlNr für Antrag §24a'!D906,"")</f>
        <v/>
      </c>
      <c r="D910" s="70" t="str">
        <f>'SlNr für Antrag §24a'!H906</f>
        <v>gebrauchte ammoniakalische Kupferätzlösungen</v>
      </c>
      <c r="E910" s="70" t="str">
        <f>'SlNr für Antrag §24a'!I906</f>
        <v>ausgestuft</v>
      </c>
      <c r="F910" s="69" t="str">
        <f>IF(Behörde!W910&gt;0,Behörde!W910,Behörde!F910)</f>
        <v>**</v>
      </c>
      <c r="G910" s="69" t="str">
        <f>IF(Behörde!Z910&gt;0,Behörde!Z910,Behörde!G910)</f>
        <v>**</v>
      </c>
      <c r="H910" s="131"/>
      <c r="I910" s="124"/>
      <c r="J910" s="118">
        <f>'SlNr für Antrag §24a'!AM906</f>
        <v>0</v>
      </c>
      <c r="K910" s="121"/>
      <c r="L910" s="158" t="str">
        <f>'SlNr für Antrag §24a'!AV906</f>
        <v>-</v>
      </c>
      <c r="M910" s="145" t="str">
        <f>IF(OR(Behörde!W910&gt;0,Behörde!Z910&gt;0),"Begründung in Bescheid eintragen!","")</f>
        <v/>
      </c>
      <c r="N910" s="151" t="str">
        <f>'SlNr für Antrag §24a'!AP906</f>
        <v/>
      </c>
    </row>
    <row r="911" spans="1:14" ht="22.8" x14ac:dyDescent="0.25">
      <c r="A911" s="70">
        <f>'SlNr für Antrag §24a'!B907</f>
        <v>51550</v>
      </c>
      <c r="B911" s="70" t="str">
        <f>'SlNr für Antrag §24a'!C907</f>
        <v/>
      </c>
      <c r="C911" s="70" t="str">
        <f>IF('SlNr für Antrag §24a'!D907&lt;&gt;"",'SlNr für Antrag §24a'!D907,"")</f>
        <v>g</v>
      </c>
      <c r="D911" s="70" t="str">
        <f>'SlNr für Antrag §24a'!H907</f>
        <v>Kupfersalze, wasserlöslich (ausgenommen Kupferchlorid)</v>
      </c>
      <c r="E911" s="70" t="str">
        <f>'SlNr für Antrag §24a'!I907</f>
        <v xml:space="preserve"> </v>
      </c>
      <c r="F911" s="69" t="str">
        <f>IF(Behörde!W911&gt;0,Behörde!W911,Behörde!F911)</f>
        <v>**</v>
      </c>
      <c r="G911" s="69" t="str">
        <f>IF(Behörde!Z911&gt;0,Behörde!Z911,Behörde!G911)</f>
        <v>**</v>
      </c>
      <c r="H911" s="131"/>
      <c r="I911" s="124"/>
      <c r="J911" s="118">
        <f>'SlNr für Antrag §24a'!AM907</f>
        <v>0</v>
      </c>
      <c r="K911" s="121"/>
      <c r="L911" s="158" t="str">
        <f>'SlNr für Antrag §24a'!AV907</f>
        <v>-</v>
      </c>
      <c r="M911" s="145" t="str">
        <f>IF(OR(Behörde!W911&gt;0,Behörde!Z911&gt;0),"Begründung in Bescheid eintragen!","")</f>
        <v/>
      </c>
      <c r="N911" s="151" t="str">
        <f>'SlNr für Antrag §24a'!AP907</f>
        <v/>
      </c>
    </row>
    <row r="912" spans="1:14" ht="22.8" x14ac:dyDescent="0.25">
      <c r="A912" s="70">
        <f>'SlNr für Antrag §24a'!B908</f>
        <v>51550</v>
      </c>
      <c r="B912" s="70" t="str">
        <f>'SlNr für Antrag §24a'!C908</f>
        <v>88</v>
      </c>
      <c r="C912" s="70" t="str">
        <f>IF('SlNr für Antrag §24a'!D908&lt;&gt;"",'SlNr für Antrag §24a'!D908,"")</f>
        <v/>
      </c>
      <c r="D912" s="70" t="str">
        <f>'SlNr für Antrag §24a'!H908</f>
        <v>Kupfersalze, wasserlöslich (ausgenommen Kupferchlorid)</v>
      </c>
      <c r="E912" s="70" t="str">
        <f>'SlNr für Antrag §24a'!I908</f>
        <v>ausgestuft</v>
      </c>
      <c r="F912" s="69" t="str">
        <f>IF(Behörde!W912&gt;0,Behörde!W912,Behörde!F912)</f>
        <v>**</v>
      </c>
      <c r="G912" s="69" t="str">
        <f>IF(Behörde!Z912&gt;0,Behörde!Z912,Behörde!G912)</f>
        <v>**</v>
      </c>
      <c r="H912" s="131"/>
      <c r="I912" s="124"/>
      <c r="J912" s="118">
        <f>'SlNr für Antrag §24a'!AM908</f>
        <v>0</v>
      </c>
      <c r="K912" s="121"/>
      <c r="L912" s="158" t="str">
        <f>'SlNr für Antrag §24a'!AV908</f>
        <v>-</v>
      </c>
      <c r="M912" s="145" t="str">
        <f>IF(OR(Behörde!W912&gt;0,Behörde!Z912&gt;0),"Begründung in Bescheid eintragen!","")</f>
        <v/>
      </c>
      <c r="N912" s="151" t="str">
        <f>'SlNr für Antrag §24a'!AP908</f>
        <v/>
      </c>
    </row>
    <row r="913" spans="1:14" ht="22.8" x14ac:dyDescent="0.25">
      <c r="A913" s="70">
        <f>'SlNr für Antrag §24a'!B909</f>
        <v>51550</v>
      </c>
      <c r="B913" s="70" t="str">
        <f>'SlNr für Antrag §24a'!C909</f>
        <v>91</v>
      </c>
      <c r="C913" s="70" t="str">
        <f>IF('SlNr für Antrag §24a'!D909&lt;&gt;"",'SlNr für Antrag §24a'!D909,"")</f>
        <v>g</v>
      </c>
      <c r="D913" s="70" t="str">
        <f>'SlNr für Antrag §24a'!H909</f>
        <v>Kupfersalze, wasserlöslich (ausgenommen Kupferchlorid)</v>
      </c>
      <c r="E913" s="70" t="str">
        <f>'SlNr für Antrag §24a'!I909</f>
        <v>verfestigt, immobilisiert oder stabilisiert</v>
      </c>
      <c r="F913" s="69" t="str">
        <f>IF(Behörde!W913&gt;0,Behörde!W913,Behörde!F913)</f>
        <v>**</v>
      </c>
      <c r="G913" s="69" t="str">
        <f>IF(Behörde!Z913&gt;0,Behörde!Z913,Behörde!G913)</f>
        <v>**</v>
      </c>
      <c r="H913" s="131"/>
      <c r="I913" s="124"/>
      <c r="J913" s="118">
        <f>'SlNr für Antrag §24a'!AM909</f>
        <v>0</v>
      </c>
      <c r="K913" s="121"/>
      <c r="L913" s="158" t="str">
        <f>'SlNr für Antrag §24a'!AV909</f>
        <v>-</v>
      </c>
      <c r="M913" s="145" t="str">
        <f>IF(OR(Behörde!W913&gt;0,Behörde!Z913&gt;0),"Begründung in Bescheid eintragen!","")</f>
        <v/>
      </c>
      <c r="N913" s="151" t="str">
        <f>'SlNr für Antrag §24a'!AP909</f>
        <v/>
      </c>
    </row>
    <row r="914" spans="1:14" x14ac:dyDescent="0.25">
      <c r="A914" s="70">
        <f>'SlNr für Antrag §24a'!B910</f>
        <v>52101</v>
      </c>
      <c r="B914" s="70" t="str">
        <f>'SlNr für Antrag §24a'!C910</f>
        <v/>
      </c>
      <c r="C914" s="70" t="str">
        <f>IF('SlNr für Antrag §24a'!D910&lt;&gt;"",'SlNr für Antrag §24a'!D910,"")</f>
        <v>g</v>
      </c>
      <c r="D914" s="70" t="str">
        <f>'SlNr für Antrag §24a'!H910</f>
        <v>Akku-Säuren</v>
      </c>
      <c r="E914" s="70" t="str">
        <f>'SlNr für Antrag §24a'!I910</f>
        <v xml:space="preserve"> </v>
      </c>
      <c r="F914" s="69" t="str">
        <f>IF(Behörde!W914&gt;0,Behörde!W914,Behörde!F914)</f>
        <v>**</v>
      </c>
      <c r="G914" s="69" t="str">
        <f>IF(Behörde!Z914&gt;0,Behörde!Z914,Behörde!G914)</f>
        <v>**</v>
      </c>
      <c r="H914" s="131"/>
      <c r="I914" s="124"/>
      <c r="J914" s="118">
        <f>'SlNr für Antrag §24a'!AM910</f>
        <v>0</v>
      </c>
      <c r="K914" s="121"/>
      <c r="L914" s="158" t="str">
        <f>'SlNr für Antrag §24a'!AV910</f>
        <v>-</v>
      </c>
      <c r="M914" s="145" t="str">
        <f>IF(OR(Behörde!W914&gt;0,Behörde!Z914&gt;0),"Begründung in Bescheid eintragen!","")</f>
        <v/>
      </c>
      <c r="N914" s="151" t="str">
        <f>'SlNr für Antrag §24a'!AP910</f>
        <v/>
      </c>
    </row>
    <row r="915" spans="1:14" ht="22.8" x14ac:dyDescent="0.25">
      <c r="A915" s="70">
        <f>'SlNr für Antrag §24a'!B911</f>
        <v>52102</v>
      </c>
      <c r="B915" s="70" t="str">
        <f>'SlNr für Antrag §24a'!C911</f>
        <v/>
      </c>
      <c r="C915" s="70" t="str">
        <f>IF('SlNr für Antrag §24a'!D911&lt;&gt;"",'SlNr für Antrag §24a'!D911,"")</f>
        <v>g</v>
      </c>
      <c r="D915" s="70" t="str">
        <f>'SlNr für Antrag §24a'!H911</f>
        <v>Säuren und Säuregemische, anorganisch</v>
      </c>
      <c r="E915" s="70" t="str">
        <f>'SlNr für Antrag §24a'!I911</f>
        <v xml:space="preserve"> </v>
      </c>
      <c r="F915" s="69" t="str">
        <f>IF(Behörde!W915&gt;0,Behörde!W915,Behörde!F915)</f>
        <v>**</v>
      </c>
      <c r="G915" s="69" t="str">
        <f>IF(Behörde!Z915&gt;0,Behörde!Z915,Behörde!G915)</f>
        <v>**</v>
      </c>
      <c r="H915" s="131"/>
      <c r="I915" s="124"/>
      <c r="J915" s="118">
        <f>'SlNr für Antrag §24a'!AM911</f>
        <v>0</v>
      </c>
      <c r="K915" s="121"/>
      <c r="L915" s="158" t="str">
        <f>'SlNr für Antrag §24a'!AV911</f>
        <v>-</v>
      </c>
      <c r="M915" s="145" t="str">
        <f>IF(OR(Behörde!W915&gt;0,Behörde!Z915&gt;0),"Begründung in Bescheid eintragen!","")</f>
        <v/>
      </c>
      <c r="N915" s="151" t="str">
        <f>'SlNr für Antrag §24a'!AP911</f>
        <v/>
      </c>
    </row>
    <row r="916" spans="1:14" ht="22.8" x14ac:dyDescent="0.25">
      <c r="A916" s="70">
        <f>'SlNr für Antrag §24a'!B912</f>
        <v>52102</v>
      </c>
      <c r="B916" s="70" t="str">
        <f>'SlNr für Antrag §24a'!C912</f>
        <v>88</v>
      </c>
      <c r="C916" s="70" t="str">
        <f>IF('SlNr für Antrag §24a'!D912&lt;&gt;"",'SlNr für Antrag §24a'!D912,"")</f>
        <v/>
      </c>
      <c r="D916" s="70" t="str">
        <f>'SlNr für Antrag §24a'!H912</f>
        <v>Säuren und Säuregemische, anorganisch</v>
      </c>
      <c r="E916" s="70" t="str">
        <f>'SlNr für Antrag §24a'!I912</f>
        <v>ausgestuft</v>
      </c>
      <c r="F916" s="69" t="str">
        <f>IF(Behörde!W916&gt;0,Behörde!W916,Behörde!F916)</f>
        <v>**</v>
      </c>
      <c r="G916" s="69" t="str">
        <f>IF(Behörde!Z916&gt;0,Behörde!Z916,Behörde!G916)</f>
        <v>**</v>
      </c>
      <c r="H916" s="131"/>
      <c r="I916" s="124"/>
      <c r="J916" s="118">
        <f>'SlNr für Antrag §24a'!AM912</f>
        <v>0</v>
      </c>
      <c r="K916" s="121"/>
      <c r="L916" s="158" t="str">
        <f>'SlNr für Antrag §24a'!AV912</f>
        <v>-</v>
      </c>
      <c r="M916" s="145" t="str">
        <f>IF(OR(Behörde!W916&gt;0,Behörde!Z916&gt;0),"Begründung in Bescheid eintragen!","")</f>
        <v/>
      </c>
      <c r="N916" s="151" t="str">
        <f>'SlNr für Antrag §24a'!AP912</f>
        <v/>
      </c>
    </row>
    <row r="917" spans="1:14" ht="45.6" x14ac:dyDescent="0.25">
      <c r="A917" s="70">
        <f>'SlNr für Antrag §24a'!B913</f>
        <v>52103</v>
      </c>
      <c r="B917" s="70" t="str">
        <f>'SlNr für Antrag §24a'!C913</f>
        <v/>
      </c>
      <c r="C917" s="70" t="str">
        <f>IF('SlNr für Antrag §24a'!D913&lt;&gt;"",'SlNr für Antrag §24a'!D913,"")</f>
        <v>g</v>
      </c>
      <c r="D917" s="70" t="str">
        <f>'SlNr für Antrag §24a'!H913</f>
        <v>Säuren, Säuregemische mit anwendungsspezifischen Beimengungen (zB Beizen, Ionenaustauschereluate)</v>
      </c>
      <c r="E917" s="70" t="str">
        <f>'SlNr für Antrag §24a'!I913</f>
        <v xml:space="preserve"> </v>
      </c>
      <c r="F917" s="69" t="str">
        <f>IF(Behörde!W917&gt;0,Behörde!W917,Behörde!F917)</f>
        <v>**</v>
      </c>
      <c r="G917" s="69" t="str">
        <f>IF(Behörde!Z917&gt;0,Behörde!Z917,Behörde!G917)</f>
        <v>**</v>
      </c>
      <c r="H917" s="131"/>
      <c r="I917" s="124"/>
      <c r="J917" s="118">
        <f>'SlNr für Antrag §24a'!AM913</f>
        <v>0</v>
      </c>
      <c r="K917" s="121"/>
      <c r="L917" s="158" t="str">
        <f>'SlNr für Antrag §24a'!AV913</f>
        <v>-</v>
      </c>
      <c r="M917" s="145" t="str">
        <f>IF(OR(Behörde!W917&gt;0,Behörde!Z917&gt;0),"Begründung in Bescheid eintragen!","")</f>
        <v/>
      </c>
      <c r="N917" s="151" t="str">
        <f>'SlNr für Antrag §24a'!AP913</f>
        <v/>
      </c>
    </row>
    <row r="918" spans="1:14" ht="45.6" x14ac:dyDescent="0.25">
      <c r="A918" s="70">
        <f>'SlNr für Antrag §24a'!B914</f>
        <v>52103</v>
      </c>
      <c r="B918" s="70" t="str">
        <f>'SlNr für Antrag §24a'!C914</f>
        <v>88</v>
      </c>
      <c r="C918" s="70" t="str">
        <f>IF('SlNr für Antrag §24a'!D914&lt;&gt;"",'SlNr für Antrag §24a'!D914,"")</f>
        <v/>
      </c>
      <c r="D918" s="70" t="str">
        <f>'SlNr für Antrag §24a'!H914</f>
        <v>Säuren, Säuregemische mit anwendungsspezifischen Beimengungen (zB Beizen, Ionenaustauschereluate)</v>
      </c>
      <c r="E918" s="70" t="str">
        <f>'SlNr für Antrag §24a'!I914</f>
        <v>ausgestuft</v>
      </c>
      <c r="F918" s="69" t="str">
        <f>IF(Behörde!W918&gt;0,Behörde!W918,Behörde!F918)</f>
        <v>**</v>
      </c>
      <c r="G918" s="69" t="str">
        <f>IF(Behörde!Z918&gt;0,Behörde!Z918,Behörde!G918)</f>
        <v>**</v>
      </c>
      <c r="H918" s="131"/>
      <c r="I918" s="124"/>
      <c r="J918" s="118">
        <f>'SlNr für Antrag §24a'!AM914</f>
        <v>0</v>
      </c>
      <c r="K918" s="121"/>
      <c r="L918" s="158" t="str">
        <f>'SlNr für Antrag §24a'!AV914</f>
        <v>-</v>
      </c>
      <c r="M918" s="145" t="str">
        <f>IF(OR(Behörde!W918&gt;0,Behörde!Z918&gt;0),"Begründung in Bescheid eintragen!","")</f>
        <v/>
      </c>
      <c r="N918" s="151" t="str">
        <f>'SlNr für Antrag §24a'!AP914</f>
        <v/>
      </c>
    </row>
    <row r="919" spans="1:14" x14ac:dyDescent="0.25">
      <c r="A919" s="70">
        <f>'SlNr für Antrag §24a'!B915</f>
        <v>52105</v>
      </c>
      <c r="B919" s="70" t="str">
        <f>'SlNr für Antrag §24a'!C915</f>
        <v/>
      </c>
      <c r="C919" s="70" t="str">
        <f>IF('SlNr für Antrag §24a'!D915&lt;&gt;"",'SlNr für Antrag §24a'!D915,"")</f>
        <v>g</v>
      </c>
      <c r="D919" s="70" t="str">
        <f>'SlNr für Antrag §24a'!H915</f>
        <v>Chromschwefelsäure</v>
      </c>
      <c r="E919" s="70" t="str">
        <f>'SlNr für Antrag §24a'!I915</f>
        <v xml:space="preserve"> </v>
      </c>
      <c r="F919" s="69" t="str">
        <f>IF(Behörde!W919&gt;0,Behörde!W919,Behörde!F919)</f>
        <v>**</v>
      </c>
      <c r="G919" s="69" t="str">
        <f>IF(Behörde!Z919&gt;0,Behörde!Z919,Behörde!G919)</f>
        <v>**</v>
      </c>
      <c r="H919" s="131"/>
      <c r="I919" s="124"/>
      <c r="J919" s="118">
        <f>'SlNr für Antrag §24a'!AM915</f>
        <v>0</v>
      </c>
      <c r="K919" s="121"/>
      <c r="L919" s="158" t="str">
        <f>'SlNr für Antrag §24a'!AV915</f>
        <v>-</v>
      </c>
      <c r="M919" s="145" t="str">
        <f>IF(OR(Behörde!W919&gt;0,Behörde!Z919&gt;0),"Begründung in Bescheid eintragen!","")</f>
        <v/>
      </c>
      <c r="N919" s="151" t="str">
        <f>'SlNr für Antrag §24a'!AP915</f>
        <v/>
      </c>
    </row>
    <row r="920" spans="1:14" ht="22.8" x14ac:dyDescent="0.25">
      <c r="A920" s="70">
        <f>'SlNr für Antrag §24a'!B916</f>
        <v>52201</v>
      </c>
      <c r="B920" s="70" t="str">
        <f>'SlNr für Antrag §24a'!C916</f>
        <v/>
      </c>
      <c r="C920" s="70" t="str">
        <f>IF('SlNr für Antrag §24a'!D916&lt;&gt;"",'SlNr für Antrag §24a'!D916,"")</f>
        <v>g</v>
      </c>
      <c r="D920" s="70" t="str">
        <f>'SlNr für Antrag §24a'!H916</f>
        <v>organische Säuren und Säuregemische, halogeniert</v>
      </c>
      <c r="E920" s="70" t="str">
        <f>'SlNr für Antrag §24a'!I916</f>
        <v xml:space="preserve"> </v>
      </c>
      <c r="F920" s="69" t="str">
        <f>IF(Behörde!W920&gt;0,Behörde!W920,Behörde!F920)</f>
        <v>**</v>
      </c>
      <c r="G920" s="69" t="str">
        <f>IF(Behörde!Z920&gt;0,Behörde!Z920,Behörde!G920)</f>
        <v>**</v>
      </c>
      <c r="H920" s="131"/>
      <c r="I920" s="124"/>
      <c r="J920" s="118">
        <f>'SlNr für Antrag §24a'!AM916</f>
        <v>0</v>
      </c>
      <c r="K920" s="121"/>
      <c r="L920" s="158" t="str">
        <f>'SlNr für Antrag §24a'!AV916</f>
        <v>-</v>
      </c>
      <c r="M920" s="145" t="str">
        <f>IF(OR(Behörde!W920&gt;0,Behörde!Z920&gt;0),"Begründung in Bescheid eintragen!","")</f>
        <v/>
      </c>
      <c r="N920" s="151" t="str">
        <f>'SlNr für Antrag §24a'!AP916</f>
        <v/>
      </c>
    </row>
    <row r="921" spans="1:14" ht="22.8" x14ac:dyDescent="0.25">
      <c r="A921" s="70">
        <f>'SlNr für Antrag §24a'!B917</f>
        <v>52201</v>
      </c>
      <c r="B921" s="70" t="str">
        <f>'SlNr für Antrag §24a'!C917</f>
        <v>88</v>
      </c>
      <c r="C921" s="70" t="str">
        <f>IF('SlNr für Antrag §24a'!D917&lt;&gt;"",'SlNr für Antrag §24a'!D917,"")</f>
        <v/>
      </c>
      <c r="D921" s="70" t="str">
        <f>'SlNr für Antrag §24a'!H917</f>
        <v>organische Säuren und Säuregemische, halogeniert</v>
      </c>
      <c r="E921" s="70" t="str">
        <f>'SlNr für Antrag §24a'!I917</f>
        <v>ausgestuft</v>
      </c>
      <c r="F921" s="69" t="str">
        <f>IF(Behörde!W921&gt;0,Behörde!W921,Behörde!F921)</f>
        <v>**</v>
      </c>
      <c r="G921" s="69" t="str">
        <f>IF(Behörde!Z921&gt;0,Behörde!Z921,Behörde!G921)</f>
        <v>**</v>
      </c>
      <c r="H921" s="131"/>
      <c r="I921" s="124"/>
      <c r="J921" s="118">
        <f>'SlNr für Antrag §24a'!AM917</f>
        <v>0</v>
      </c>
      <c r="K921" s="121"/>
      <c r="L921" s="158" t="str">
        <f>'SlNr für Antrag §24a'!AV917</f>
        <v>-</v>
      </c>
      <c r="M921" s="145" t="str">
        <f>IF(OR(Behörde!W921&gt;0,Behörde!Z921&gt;0),"Begründung in Bescheid eintragen!","")</f>
        <v/>
      </c>
      <c r="N921" s="151" t="str">
        <f>'SlNr für Antrag §24a'!AP917</f>
        <v/>
      </c>
    </row>
    <row r="922" spans="1:14" ht="22.8" x14ac:dyDescent="0.25">
      <c r="A922" s="70">
        <f>'SlNr für Antrag §24a'!B918</f>
        <v>52202</v>
      </c>
      <c r="B922" s="70" t="str">
        <f>'SlNr für Antrag §24a'!C918</f>
        <v/>
      </c>
      <c r="C922" s="70" t="str">
        <f>IF('SlNr für Antrag §24a'!D918&lt;&gt;"",'SlNr für Antrag §24a'!D918,"")</f>
        <v>g</v>
      </c>
      <c r="D922" s="70" t="str">
        <f>'SlNr für Antrag §24a'!H918</f>
        <v>organische Säuren und Säuregemische, nicht halogeniert</v>
      </c>
      <c r="E922" s="70" t="str">
        <f>'SlNr für Antrag §24a'!I918</f>
        <v xml:space="preserve"> </v>
      </c>
      <c r="F922" s="69" t="str">
        <f>IF(Behörde!W922&gt;0,Behörde!W922,Behörde!F922)</f>
        <v>**</v>
      </c>
      <c r="G922" s="69" t="str">
        <f>IF(Behörde!Z922&gt;0,Behörde!Z922,Behörde!G922)</f>
        <v>**</v>
      </c>
      <c r="H922" s="131"/>
      <c r="I922" s="124"/>
      <c r="J922" s="118">
        <f>'SlNr für Antrag §24a'!AM918</f>
        <v>0</v>
      </c>
      <c r="K922" s="121"/>
      <c r="L922" s="158" t="str">
        <f>'SlNr für Antrag §24a'!AV918</f>
        <v>-</v>
      </c>
      <c r="M922" s="145" t="str">
        <f>IF(OR(Behörde!W922&gt;0,Behörde!Z922&gt;0),"Begründung in Bescheid eintragen!","")</f>
        <v/>
      </c>
      <c r="N922" s="151" t="str">
        <f>'SlNr für Antrag §24a'!AP918</f>
        <v/>
      </c>
    </row>
    <row r="923" spans="1:14" ht="22.8" x14ac:dyDescent="0.25">
      <c r="A923" s="70">
        <f>'SlNr für Antrag §24a'!B919</f>
        <v>52202</v>
      </c>
      <c r="B923" s="70" t="str">
        <f>'SlNr für Antrag §24a'!C919</f>
        <v>88</v>
      </c>
      <c r="C923" s="70" t="str">
        <f>IF('SlNr für Antrag §24a'!D919&lt;&gt;"",'SlNr für Antrag §24a'!D919,"")</f>
        <v/>
      </c>
      <c r="D923" s="70" t="str">
        <f>'SlNr für Antrag §24a'!H919</f>
        <v>organische Säuren und Säuregemische, nicht halogeniert</v>
      </c>
      <c r="E923" s="70" t="str">
        <f>'SlNr für Antrag §24a'!I919</f>
        <v>ausgestuft</v>
      </c>
      <c r="F923" s="69" t="str">
        <f>IF(Behörde!W923&gt;0,Behörde!W923,Behörde!F923)</f>
        <v>**</v>
      </c>
      <c r="G923" s="69" t="str">
        <f>IF(Behörde!Z923&gt;0,Behörde!Z923,Behörde!G923)</f>
        <v>**</v>
      </c>
      <c r="H923" s="131"/>
      <c r="I923" s="124"/>
      <c r="J923" s="118">
        <f>'SlNr für Antrag §24a'!AM919</f>
        <v>0</v>
      </c>
      <c r="K923" s="121"/>
      <c r="L923" s="158" t="str">
        <f>'SlNr für Antrag §24a'!AV919</f>
        <v>-</v>
      </c>
      <c r="M923" s="145" t="str">
        <f>IF(OR(Behörde!W923&gt;0,Behörde!Z923&gt;0),"Begründung in Bescheid eintragen!","")</f>
        <v/>
      </c>
      <c r="N923" s="151" t="str">
        <f>'SlNr für Antrag §24a'!AP919</f>
        <v/>
      </c>
    </row>
    <row r="924" spans="1:14" x14ac:dyDescent="0.25">
      <c r="A924" s="70">
        <f>'SlNr für Antrag §24a'!B920</f>
        <v>52402</v>
      </c>
      <c r="B924" s="70" t="str">
        <f>'SlNr für Antrag §24a'!C920</f>
        <v/>
      </c>
      <c r="C924" s="70" t="str">
        <f>IF('SlNr für Antrag §24a'!D920&lt;&gt;"",'SlNr für Antrag §24a'!D920,"")</f>
        <v>g</v>
      </c>
      <c r="D924" s="70" t="str">
        <f>'SlNr für Antrag §24a'!H920</f>
        <v>Laugen, Laugengemische</v>
      </c>
      <c r="E924" s="70" t="str">
        <f>'SlNr für Antrag §24a'!I920</f>
        <v xml:space="preserve"> </v>
      </c>
      <c r="F924" s="69" t="str">
        <f>IF(Behörde!W924&gt;0,Behörde!W924,Behörde!F924)</f>
        <v>**</v>
      </c>
      <c r="G924" s="69" t="str">
        <f>IF(Behörde!Z924&gt;0,Behörde!Z924,Behörde!G924)</f>
        <v>**</v>
      </c>
      <c r="H924" s="131"/>
      <c r="I924" s="124"/>
      <c r="J924" s="118">
        <f>'SlNr für Antrag §24a'!AM920</f>
        <v>0</v>
      </c>
      <c r="K924" s="121"/>
      <c r="L924" s="158" t="str">
        <f>'SlNr für Antrag §24a'!AV920</f>
        <v>-</v>
      </c>
      <c r="M924" s="145" t="str">
        <f>IF(OR(Behörde!W924&gt;0,Behörde!Z924&gt;0),"Begründung in Bescheid eintragen!","")</f>
        <v/>
      </c>
      <c r="N924" s="151" t="str">
        <f>'SlNr für Antrag §24a'!AP920</f>
        <v/>
      </c>
    </row>
    <row r="925" spans="1:14" x14ac:dyDescent="0.25">
      <c r="A925" s="70">
        <f>'SlNr für Antrag §24a'!B921</f>
        <v>52402</v>
      </c>
      <c r="B925" s="70" t="str">
        <f>'SlNr für Antrag §24a'!C921</f>
        <v>88</v>
      </c>
      <c r="C925" s="70" t="str">
        <f>IF('SlNr für Antrag §24a'!D921&lt;&gt;"",'SlNr für Antrag §24a'!D921,"")</f>
        <v/>
      </c>
      <c r="D925" s="70" t="str">
        <f>'SlNr für Antrag §24a'!H921</f>
        <v>Laugen, Laugengemische</v>
      </c>
      <c r="E925" s="70" t="str">
        <f>'SlNr für Antrag §24a'!I921</f>
        <v>ausgestuft</v>
      </c>
      <c r="F925" s="69" t="str">
        <f>IF(Behörde!W925&gt;0,Behörde!W925,Behörde!F925)</f>
        <v>**</v>
      </c>
      <c r="G925" s="69" t="str">
        <f>IF(Behörde!Z925&gt;0,Behörde!Z925,Behörde!G925)</f>
        <v>**</v>
      </c>
      <c r="H925" s="131"/>
      <c r="I925" s="124"/>
      <c r="J925" s="118">
        <f>'SlNr für Antrag §24a'!AM921</f>
        <v>0</v>
      </c>
      <c r="K925" s="121"/>
      <c r="L925" s="158" t="str">
        <f>'SlNr für Antrag §24a'!AV921</f>
        <v>-</v>
      </c>
      <c r="M925" s="145" t="str">
        <f>IF(OR(Behörde!W925&gt;0,Behörde!Z925&gt;0),"Begründung in Bescheid eintragen!","")</f>
        <v/>
      </c>
      <c r="N925" s="151" t="str">
        <f>'SlNr für Antrag §24a'!AP921</f>
        <v/>
      </c>
    </row>
    <row r="926" spans="1:14" x14ac:dyDescent="0.25">
      <c r="A926" s="70">
        <f>'SlNr für Antrag §24a'!B922</f>
        <v>52403</v>
      </c>
      <c r="B926" s="70" t="str">
        <f>'SlNr für Antrag §24a'!C922</f>
        <v/>
      </c>
      <c r="C926" s="70" t="str">
        <f>IF('SlNr für Antrag §24a'!D922&lt;&gt;"",'SlNr für Antrag §24a'!D922,"")</f>
        <v>g</v>
      </c>
      <c r="D926" s="70" t="str">
        <f>'SlNr für Antrag §24a'!H922</f>
        <v>Ammoniaklösung (Salmiakgeist)</v>
      </c>
      <c r="E926" s="70" t="str">
        <f>'SlNr für Antrag §24a'!I922</f>
        <v xml:space="preserve"> </v>
      </c>
      <c r="F926" s="69" t="str">
        <f>IF(Behörde!W926&gt;0,Behörde!W926,Behörde!F926)</f>
        <v>**</v>
      </c>
      <c r="G926" s="69" t="str">
        <f>IF(Behörde!Z926&gt;0,Behörde!Z926,Behörde!G926)</f>
        <v>**</v>
      </c>
      <c r="H926" s="131"/>
      <c r="I926" s="124"/>
      <c r="J926" s="118">
        <f>'SlNr für Antrag §24a'!AM922</f>
        <v>0</v>
      </c>
      <c r="K926" s="121"/>
      <c r="L926" s="158" t="str">
        <f>'SlNr für Antrag §24a'!AV922</f>
        <v>-</v>
      </c>
      <c r="M926" s="145" t="str">
        <f>IF(OR(Behörde!W926&gt;0,Behörde!Z926&gt;0),"Begründung in Bescheid eintragen!","")</f>
        <v/>
      </c>
      <c r="N926" s="151" t="str">
        <f>'SlNr für Antrag §24a'!AP922</f>
        <v/>
      </c>
    </row>
    <row r="927" spans="1:14" ht="57" x14ac:dyDescent="0.25">
      <c r="A927" s="70">
        <f>'SlNr für Antrag §24a'!B923</f>
        <v>52404</v>
      </c>
      <c r="B927" s="70" t="str">
        <f>'SlNr für Antrag §24a'!C923</f>
        <v/>
      </c>
      <c r="C927" s="70" t="str">
        <f>IF('SlNr für Antrag §24a'!D923&lt;&gt;"",'SlNr für Antrag §24a'!D923,"")</f>
        <v>g</v>
      </c>
      <c r="D927" s="70" t="str">
        <f>'SlNr für Antrag §24a'!H923</f>
        <v>Laugen und Laugengemische mit anwendungsspezifischen Beimengungen (zB Beizen, Ionenaustauschereluate, Entfettungsbäder)</v>
      </c>
      <c r="E927" s="70" t="str">
        <f>'SlNr für Antrag §24a'!I923</f>
        <v xml:space="preserve"> </v>
      </c>
      <c r="F927" s="69" t="str">
        <f>IF(Behörde!W927&gt;0,Behörde!W927,Behörde!F927)</f>
        <v>**</v>
      </c>
      <c r="G927" s="69" t="str">
        <f>IF(Behörde!Z927&gt;0,Behörde!Z927,Behörde!G927)</f>
        <v>**</v>
      </c>
      <c r="H927" s="131"/>
      <c r="I927" s="124"/>
      <c r="J927" s="118">
        <f>'SlNr für Antrag §24a'!AM923</f>
        <v>0</v>
      </c>
      <c r="K927" s="121"/>
      <c r="L927" s="158" t="str">
        <f>'SlNr für Antrag §24a'!AV923</f>
        <v>-</v>
      </c>
      <c r="M927" s="145" t="str">
        <f>IF(OR(Behörde!W927&gt;0,Behörde!Z927&gt;0),"Begründung in Bescheid eintragen!","")</f>
        <v/>
      </c>
      <c r="N927" s="151" t="str">
        <f>'SlNr für Antrag §24a'!AP923</f>
        <v/>
      </c>
    </row>
    <row r="928" spans="1:14" ht="57" x14ac:dyDescent="0.25">
      <c r="A928" s="70">
        <f>'SlNr für Antrag §24a'!B924</f>
        <v>52404</v>
      </c>
      <c r="B928" s="70" t="str">
        <f>'SlNr für Antrag §24a'!C924</f>
        <v>88</v>
      </c>
      <c r="C928" s="70" t="str">
        <f>IF('SlNr für Antrag §24a'!D924&lt;&gt;"",'SlNr für Antrag §24a'!D924,"")</f>
        <v/>
      </c>
      <c r="D928" s="70" t="str">
        <f>'SlNr für Antrag §24a'!H924</f>
        <v>Laugen und Laugengemische mit anwendungsspezifischen Beimengungen (zB Beizen, Ionenaustauschereluate, Entfettungsbäder)</v>
      </c>
      <c r="E928" s="70" t="str">
        <f>'SlNr für Antrag §24a'!I924</f>
        <v>ausgestuft</v>
      </c>
      <c r="F928" s="69" t="str">
        <f>IF(Behörde!W928&gt;0,Behörde!W928,Behörde!F928)</f>
        <v>**</v>
      </c>
      <c r="G928" s="69" t="str">
        <f>IF(Behörde!Z928&gt;0,Behörde!Z928,Behörde!G928)</f>
        <v>**</v>
      </c>
      <c r="H928" s="131"/>
      <c r="I928" s="124"/>
      <c r="J928" s="118">
        <f>'SlNr für Antrag §24a'!AM924</f>
        <v>0</v>
      </c>
      <c r="K928" s="121"/>
      <c r="L928" s="158" t="str">
        <f>'SlNr für Antrag §24a'!AV924</f>
        <v>-</v>
      </c>
      <c r="M928" s="145" t="str">
        <f>IF(OR(Behörde!W928&gt;0,Behörde!Z928&gt;0),"Begründung in Bescheid eintragen!","")</f>
        <v/>
      </c>
      <c r="N928" s="151" t="str">
        <f>'SlNr für Antrag §24a'!AP924</f>
        <v/>
      </c>
    </row>
    <row r="929" spans="1:14" x14ac:dyDescent="0.25">
      <c r="A929" s="70">
        <f>'SlNr für Antrag §24a'!B925</f>
        <v>52701</v>
      </c>
      <c r="B929" s="70" t="str">
        <f>'SlNr für Antrag §24a'!C925</f>
        <v/>
      </c>
      <c r="C929" s="70" t="str">
        <f>IF('SlNr für Antrag §24a'!D925&lt;&gt;"",'SlNr für Antrag §24a'!D925,"")</f>
        <v>g</v>
      </c>
      <c r="D929" s="70" t="str">
        <f>'SlNr für Antrag §24a'!H925</f>
        <v>Hypochlorit-Ablauge</v>
      </c>
      <c r="E929" s="70" t="str">
        <f>'SlNr für Antrag §24a'!I925</f>
        <v xml:space="preserve"> </v>
      </c>
      <c r="F929" s="69" t="str">
        <f>IF(Behörde!W929&gt;0,Behörde!W929,Behörde!F929)</f>
        <v>**</v>
      </c>
      <c r="G929" s="69" t="str">
        <f>IF(Behörde!Z929&gt;0,Behörde!Z929,Behörde!G929)</f>
        <v>**</v>
      </c>
      <c r="H929" s="131"/>
      <c r="I929" s="124"/>
      <c r="J929" s="118">
        <f>'SlNr für Antrag §24a'!AM925</f>
        <v>0</v>
      </c>
      <c r="K929" s="121"/>
      <c r="L929" s="158" t="str">
        <f>'SlNr für Antrag §24a'!AV925</f>
        <v>-</v>
      </c>
      <c r="M929" s="145" t="str">
        <f>IF(OR(Behörde!W929&gt;0,Behörde!Z929&gt;0),"Begründung in Bescheid eintragen!","")</f>
        <v/>
      </c>
      <c r="N929" s="151" t="str">
        <f>'SlNr für Antrag §24a'!AP925</f>
        <v/>
      </c>
    </row>
    <row r="930" spans="1:14" x14ac:dyDescent="0.25">
      <c r="A930" s="70">
        <f>'SlNr für Antrag §24a'!B926</f>
        <v>52701</v>
      </c>
      <c r="B930" s="70" t="str">
        <f>'SlNr für Antrag §24a'!C926</f>
        <v>88</v>
      </c>
      <c r="C930" s="70" t="str">
        <f>IF('SlNr für Antrag §24a'!D926&lt;&gt;"",'SlNr für Antrag §24a'!D926,"")</f>
        <v/>
      </c>
      <c r="D930" s="70" t="str">
        <f>'SlNr für Antrag §24a'!H926</f>
        <v>Hypochlorit-Ablauge</v>
      </c>
      <c r="E930" s="70" t="str">
        <f>'SlNr für Antrag §24a'!I926</f>
        <v>ausgestuft</v>
      </c>
      <c r="F930" s="69" t="str">
        <f>IF(Behörde!W930&gt;0,Behörde!W930,Behörde!F930)</f>
        <v>**</v>
      </c>
      <c r="G930" s="69" t="str">
        <f>IF(Behörde!Z930&gt;0,Behörde!Z930,Behörde!G930)</f>
        <v>**</v>
      </c>
      <c r="H930" s="131"/>
      <c r="I930" s="124"/>
      <c r="J930" s="118">
        <f>'SlNr für Antrag §24a'!AM926</f>
        <v>0</v>
      </c>
      <c r="K930" s="121"/>
      <c r="L930" s="158" t="str">
        <f>'SlNr für Antrag §24a'!AV926</f>
        <v>-</v>
      </c>
      <c r="M930" s="145" t="str">
        <f>IF(OR(Behörde!W930&gt;0,Behörde!Z930&gt;0),"Begründung in Bescheid eintragen!","")</f>
        <v/>
      </c>
      <c r="N930" s="151" t="str">
        <f>'SlNr für Antrag §24a'!AP926</f>
        <v/>
      </c>
    </row>
    <row r="931" spans="1:14" x14ac:dyDescent="0.25">
      <c r="A931" s="70">
        <f>'SlNr für Antrag §24a'!B927</f>
        <v>52707</v>
      </c>
      <c r="B931" s="70" t="str">
        <f>'SlNr für Antrag §24a'!C927</f>
        <v/>
      </c>
      <c r="C931" s="70" t="str">
        <f>IF('SlNr für Antrag §24a'!D927&lt;&gt;"",'SlNr für Antrag §24a'!D927,"")</f>
        <v>g</v>
      </c>
      <c r="D931" s="70" t="str">
        <f>'SlNr für Antrag §24a'!H927</f>
        <v>Fixierbäder</v>
      </c>
      <c r="E931" s="70" t="str">
        <f>'SlNr für Antrag §24a'!I927</f>
        <v xml:space="preserve"> </v>
      </c>
      <c r="F931" s="69" t="str">
        <f>IF(Behörde!W931&gt;0,Behörde!W931,Behörde!F931)</f>
        <v>**</v>
      </c>
      <c r="G931" s="69" t="str">
        <f>IF(Behörde!Z931&gt;0,Behörde!Z931,Behörde!G931)</f>
        <v>**</v>
      </c>
      <c r="H931" s="131"/>
      <c r="I931" s="124"/>
      <c r="J931" s="118">
        <f>'SlNr für Antrag §24a'!AM927</f>
        <v>0</v>
      </c>
      <c r="K931" s="121"/>
      <c r="L931" s="158" t="str">
        <f>'SlNr für Antrag §24a'!AV927</f>
        <v>-</v>
      </c>
      <c r="M931" s="145" t="str">
        <f>IF(OR(Behörde!W931&gt;0,Behörde!Z931&gt;0),"Begründung in Bescheid eintragen!","")</f>
        <v/>
      </c>
      <c r="N931" s="151" t="str">
        <f>'SlNr für Antrag §24a'!AP927</f>
        <v/>
      </c>
    </row>
    <row r="932" spans="1:14" x14ac:dyDescent="0.25">
      <c r="A932" s="70">
        <f>'SlNr für Antrag §24a'!B928</f>
        <v>52707</v>
      </c>
      <c r="B932" s="70" t="str">
        <f>'SlNr für Antrag §24a'!C928</f>
        <v>88</v>
      </c>
      <c r="C932" s="70" t="str">
        <f>IF('SlNr für Antrag §24a'!D928&lt;&gt;"",'SlNr für Antrag §24a'!D928,"")</f>
        <v/>
      </c>
      <c r="D932" s="70" t="str">
        <f>'SlNr für Antrag §24a'!H928</f>
        <v>Fixierbäder</v>
      </c>
      <c r="E932" s="70" t="str">
        <f>'SlNr für Antrag §24a'!I928</f>
        <v>ausgestuft</v>
      </c>
      <c r="F932" s="69" t="str">
        <f>IF(Behörde!W932&gt;0,Behörde!W932,Behörde!F932)</f>
        <v>**</v>
      </c>
      <c r="G932" s="69" t="str">
        <f>IF(Behörde!Z932&gt;0,Behörde!Z932,Behörde!G932)</f>
        <v>**</v>
      </c>
      <c r="H932" s="131"/>
      <c r="I932" s="124"/>
      <c r="J932" s="118">
        <f>'SlNr für Antrag §24a'!AM928</f>
        <v>0</v>
      </c>
      <c r="K932" s="121"/>
      <c r="L932" s="158" t="str">
        <f>'SlNr für Antrag §24a'!AV928</f>
        <v>-</v>
      </c>
      <c r="M932" s="145" t="str">
        <f>IF(OR(Behörde!W932&gt;0,Behörde!Z932&gt;0),"Begründung in Bescheid eintragen!","")</f>
        <v/>
      </c>
      <c r="N932" s="151" t="str">
        <f>'SlNr für Antrag §24a'!AP928</f>
        <v/>
      </c>
    </row>
    <row r="933" spans="1:14" x14ac:dyDescent="0.25">
      <c r="A933" s="70">
        <f>'SlNr für Antrag §24a'!B929</f>
        <v>52708</v>
      </c>
      <c r="B933" s="70" t="str">
        <f>'SlNr für Antrag §24a'!C929</f>
        <v/>
      </c>
      <c r="C933" s="70" t="str">
        <f>IF('SlNr für Antrag §24a'!D929&lt;&gt;"",'SlNr für Antrag §24a'!D929,"")</f>
        <v/>
      </c>
      <c r="D933" s="70" t="str">
        <f>'SlNr für Antrag §24a'!H929</f>
        <v>Sulfitablauge</v>
      </c>
      <c r="E933" s="70" t="str">
        <f>'SlNr für Antrag §24a'!I929</f>
        <v xml:space="preserve"> </v>
      </c>
      <c r="F933" s="69" t="str">
        <f>IF(Behörde!W933&gt;0,Behörde!W933,Behörde!F933)</f>
        <v>--</v>
      </c>
      <c r="G933" s="69" t="str">
        <f>IF(Behörde!Z933&gt;0,Behörde!Z933,Behörde!G933)</f>
        <v>**</v>
      </c>
      <c r="H933" s="131"/>
      <c r="I933" s="124"/>
      <c r="J933" s="118">
        <f>'SlNr für Antrag §24a'!AM929</f>
        <v>0</v>
      </c>
      <c r="K933" s="121"/>
      <c r="L933" s="158" t="str">
        <f>'SlNr für Antrag §24a'!AV929</f>
        <v>-</v>
      </c>
      <c r="M933" s="145" t="str">
        <f>IF(OR(Behörde!W933&gt;0,Behörde!Z933&gt;0),"Begründung in Bescheid eintragen!","")</f>
        <v/>
      </c>
      <c r="N933" s="151" t="str">
        <f>'SlNr für Antrag §24a'!AP929</f>
        <v>X</v>
      </c>
    </row>
    <row r="934" spans="1:14" x14ac:dyDescent="0.25">
      <c r="A934" s="70">
        <f>'SlNr für Antrag §24a'!B930</f>
        <v>52710</v>
      </c>
      <c r="B934" s="70" t="str">
        <f>'SlNr für Antrag §24a'!C930</f>
        <v/>
      </c>
      <c r="C934" s="70" t="str">
        <f>IF('SlNr für Antrag §24a'!D930&lt;&gt;"",'SlNr für Antrag §24a'!D930,"")</f>
        <v>g</v>
      </c>
      <c r="D934" s="70" t="str">
        <f>'SlNr für Antrag §24a'!H930</f>
        <v>Gerbereibrühe</v>
      </c>
      <c r="E934" s="70" t="str">
        <f>'SlNr für Antrag §24a'!I930</f>
        <v xml:space="preserve"> </v>
      </c>
      <c r="F934" s="69" t="str">
        <f>IF(Behörde!W934&gt;0,Behörde!W934,Behörde!F934)</f>
        <v>**</v>
      </c>
      <c r="G934" s="69" t="str">
        <f>IF(Behörde!Z934&gt;0,Behörde!Z934,Behörde!G934)</f>
        <v>**</v>
      </c>
      <c r="H934" s="131"/>
      <c r="I934" s="124"/>
      <c r="J934" s="118">
        <f>'SlNr für Antrag §24a'!AM930</f>
        <v>0</v>
      </c>
      <c r="K934" s="121"/>
      <c r="L934" s="158" t="str">
        <f>'SlNr für Antrag §24a'!AV930</f>
        <v>-</v>
      </c>
      <c r="M934" s="145" t="str">
        <f>IF(OR(Behörde!W934&gt;0,Behörde!Z934&gt;0),"Begründung in Bescheid eintragen!","")</f>
        <v/>
      </c>
      <c r="N934" s="151" t="str">
        <f>'SlNr für Antrag §24a'!AP930</f>
        <v/>
      </c>
    </row>
    <row r="935" spans="1:14" x14ac:dyDescent="0.25">
      <c r="A935" s="70">
        <f>'SlNr für Antrag §24a'!B931</f>
        <v>52710</v>
      </c>
      <c r="B935" s="70" t="str">
        <f>'SlNr für Antrag §24a'!C931</f>
        <v>88</v>
      </c>
      <c r="C935" s="70" t="str">
        <f>IF('SlNr für Antrag §24a'!D931&lt;&gt;"",'SlNr für Antrag §24a'!D931,"")</f>
        <v/>
      </c>
      <c r="D935" s="70" t="str">
        <f>'SlNr für Antrag §24a'!H931</f>
        <v>Gerbereibrühe</v>
      </c>
      <c r="E935" s="70" t="str">
        <f>'SlNr für Antrag §24a'!I931</f>
        <v>ausgestuft</v>
      </c>
      <c r="F935" s="69" t="str">
        <f>IF(Behörde!W935&gt;0,Behörde!W935,Behörde!F935)</f>
        <v>**</v>
      </c>
      <c r="G935" s="69" t="str">
        <f>IF(Behörde!Z935&gt;0,Behörde!Z935,Behörde!G935)</f>
        <v>**</v>
      </c>
      <c r="H935" s="131"/>
      <c r="I935" s="124"/>
      <c r="J935" s="118">
        <f>'SlNr für Antrag §24a'!AM931</f>
        <v>0</v>
      </c>
      <c r="K935" s="121"/>
      <c r="L935" s="158" t="str">
        <f>'SlNr für Antrag §24a'!AV931</f>
        <v>-</v>
      </c>
      <c r="M935" s="145" t="str">
        <f>IF(OR(Behörde!W935&gt;0,Behörde!Z935&gt;0),"Begründung in Bescheid eintragen!","")</f>
        <v/>
      </c>
      <c r="N935" s="151" t="str">
        <f>'SlNr für Antrag §24a'!AP931</f>
        <v/>
      </c>
    </row>
    <row r="936" spans="1:14" x14ac:dyDescent="0.25">
      <c r="A936" s="70">
        <f>'SlNr für Antrag §24a'!B932</f>
        <v>52711</v>
      </c>
      <c r="B936" s="70" t="str">
        <f>'SlNr für Antrag §24a'!C932</f>
        <v/>
      </c>
      <c r="C936" s="70" t="str">
        <f>IF('SlNr für Antrag §24a'!D932&lt;&gt;"",'SlNr für Antrag §24a'!D932,"")</f>
        <v>g</v>
      </c>
      <c r="D936" s="70" t="str">
        <f>'SlNr für Antrag §24a'!H932</f>
        <v>Bäder, sulfidhaltig</v>
      </c>
      <c r="E936" s="70" t="str">
        <f>'SlNr für Antrag §24a'!I932</f>
        <v xml:space="preserve"> </v>
      </c>
      <c r="F936" s="69" t="str">
        <f>IF(Behörde!W936&gt;0,Behörde!W936,Behörde!F936)</f>
        <v>**</v>
      </c>
      <c r="G936" s="69" t="str">
        <f>IF(Behörde!Z936&gt;0,Behörde!Z936,Behörde!G936)</f>
        <v>**</v>
      </c>
      <c r="H936" s="131"/>
      <c r="I936" s="124"/>
      <c r="J936" s="118">
        <f>'SlNr für Antrag §24a'!AM932</f>
        <v>0</v>
      </c>
      <c r="K936" s="121"/>
      <c r="L936" s="158" t="str">
        <f>'SlNr für Antrag §24a'!AV932</f>
        <v>-</v>
      </c>
      <c r="M936" s="145" t="str">
        <f>IF(OR(Behörde!W936&gt;0,Behörde!Z936&gt;0),"Begründung in Bescheid eintragen!","")</f>
        <v/>
      </c>
      <c r="N936" s="151" t="str">
        <f>'SlNr für Antrag §24a'!AP932</f>
        <v/>
      </c>
    </row>
    <row r="937" spans="1:14" x14ac:dyDescent="0.25">
      <c r="A937" s="70">
        <f>'SlNr für Antrag §24a'!B933</f>
        <v>52712</v>
      </c>
      <c r="B937" s="70" t="str">
        <f>'SlNr für Antrag §24a'!C933</f>
        <v/>
      </c>
      <c r="C937" s="70" t="str">
        <f>IF('SlNr für Antrag §24a'!D933&lt;&gt;"",'SlNr für Antrag §24a'!D933,"")</f>
        <v>g</v>
      </c>
      <c r="D937" s="70" t="str">
        <f>'SlNr für Antrag §24a'!H933</f>
        <v>Konzentrate, chrom(VI)haltig</v>
      </c>
      <c r="E937" s="70" t="str">
        <f>'SlNr für Antrag §24a'!I933</f>
        <v xml:space="preserve"> </v>
      </c>
      <c r="F937" s="69" t="str">
        <f>IF(Behörde!W937&gt;0,Behörde!W937,Behörde!F937)</f>
        <v>**</v>
      </c>
      <c r="G937" s="69" t="str">
        <f>IF(Behörde!Z937&gt;0,Behörde!Z937,Behörde!G937)</f>
        <v>**</v>
      </c>
      <c r="H937" s="131"/>
      <c r="I937" s="124"/>
      <c r="J937" s="118">
        <f>'SlNr für Antrag §24a'!AM933</f>
        <v>0</v>
      </c>
      <c r="K937" s="121"/>
      <c r="L937" s="158" t="str">
        <f>'SlNr für Antrag §24a'!AV933</f>
        <v>-</v>
      </c>
      <c r="M937" s="145" t="str">
        <f>IF(OR(Behörde!W937&gt;0,Behörde!Z937&gt;0),"Begründung in Bescheid eintragen!","")</f>
        <v/>
      </c>
      <c r="N937" s="151" t="str">
        <f>'SlNr für Antrag §24a'!AP933</f>
        <v/>
      </c>
    </row>
    <row r="938" spans="1:14" x14ac:dyDescent="0.25">
      <c r="A938" s="70">
        <f>'SlNr für Antrag §24a'!B934</f>
        <v>52713</v>
      </c>
      <c r="B938" s="70" t="str">
        <f>'SlNr für Antrag §24a'!C934</f>
        <v/>
      </c>
      <c r="C938" s="70" t="str">
        <f>IF('SlNr für Antrag §24a'!D934&lt;&gt;"",'SlNr für Antrag §24a'!D934,"")</f>
        <v>g</v>
      </c>
      <c r="D938" s="70" t="str">
        <f>'SlNr für Antrag §24a'!H934</f>
        <v>Konzentrate, cyanidhaltig</v>
      </c>
      <c r="E938" s="70" t="str">
        <f>'SlNr für Antrag §24a'!I934</f>
        <v xml:space="preserve"> </v>
      </c>
      <c r="F938" s="69" t="str">
        <f>IF(Behörde!W938&gt;0,Behörde!W938,Behörde!F938)</f>
        <v>**</v>
      </c>
      <c r="G938" s="69" t="str">
        <f>IF(Behörde!Z938&gt;0,Behörde!Z938,Behörde!G938)</f>
        <v>**</v>
      </c>
      <c r="H938" s="131"/>
      <c r="I938" s="124"/>
      <c r="J938" s="118">
        <f>'SlNr für Antrag §24a'!AM934</f>
        <v>0</v>
      </c>
      <c r="K938" s="121"/>
      <c r="L938" s="158" t="str">
        <f>'SlNr für Antrag §24a'!AV934</f>
        <v>-</v>
      </c>
      <c r="M938" s="145" t="str">
        <f>IF(OR(Behörde!W938&gt;0,Behörde!Z938&gt;0),"Begründung in Bescheid eintragen!","")</f>
        <v/>
      </c>
      <c r="N938" s="151" t="str">
        <f>'SlNr für Antrag §24a'!AP934</f>
        <v/>
      </c>
    </row>
    <row r="939" spans="1:14" ht="22.8" x14ac:dyDescent="0.25">
      <c r="A939" s="70">
        <f>'SlNr für Antrag §24a'!B935</f>
        <v>52714</v>
      </c>
      <c r="B939" s="70" t="str">
        <f>'SlNr für Antrag §24a'!C935</f>
        <v/>
      </c>
      <c r="C939" s="70" t="str">
        <f>IF('SlNr für Antrag §24a'!D935&lt;&gt;"",'SlNr für Antrag §24a'!D935,"")</f>
        <v>g</v>
      </c>
      <c r="D939" s="70" t="str">
        <f>'SlNr für Antrag §24a'!H935</f>
        <v>Spül- und Waschwässer, cyanidhaltig</v>
      </c>
      <c r="E939" s="70" t="str">
        <f>'SlNr für Antrag §24a'!I935</f>
        <v xml:space="preserve"> </v>
      </c>
      <c r="F939" s="69" t="str">
        <f>IF(Behörde!W939&gt;0,Behörde!W939,Behörde!F939)</f>
        <v>**</v>
      </c>
      <c r="G939" s="69" t="str">
        <f>IF(Behörde!Z939&gt;0,Behörde!Z939,Behörde!G939)</f>
        <v>**</v>
      </c>
      <c r="H939" s="131"/>
      <c r="I939" s="124"/>
      <c r="J939" s="118">
        <f>'SlNr für Antrag §24a'!AM935</f>
        <v>0</v>
      </c>
      <c r="K939" s="121"/>
      <c r="L939" s="158" t="str">
        <f>'SlNr für Antrag §24a'!AV935</f>
        <v>-</v>
      </c>
      <c r="M939" s="145" t="str">
        <f>IF(OR(Behörde!W939&gt;0,Behörde!Z939&gt;0),"Begründung in Bescheid eintragen!","")</f>
        <v/>
      </c>
      <c r="N939" s="151" t="str">
        <f>'SlNr für Antrag §24a'!AP935</f>
        <v/>
      </c>
    </row>
    <row r="940" spans="1:14" x14ac:dyDescent="0.25">
      <c r="A940" s="70">
        <f>'SlNr für Antrag §24a'!B936</f>
        <v>52715</v>
      </c>
      <c r="B940" s="70" t="str">
        <f>'SlNr für Antrag §24a'!C936</f>
        <v/>
      </c>
      <c r="C940" s="70" t="str">
        <f>IF('SlNr für Antrag §24a'!D936&lt;&gt;"",'SlNr für Antrag §24a'!D936,"")</f>
        <v>g</v>
      </c>
      <c r="D940" s="70" t="str">
        <f>'SlNr für Antrag §24a'!H936</f>
        <v>Bleichbäder</v>
      </c>
      <c r="E940" s="70" t="str">
        <f>'SlNr für Antrag §24a'!I936</f>
        <v xml:space="preserve"> </v>
      </c>
      <c r="F940" s="69" t="str">
        <f>IF(Behörde!W940&gt;0,Behörde!W940,Behörde!F940)</f>
        <v>**</v>
      </c>
      <c r="G940" s="69" t="str">
        <f>IF(Behörde!Z940&gt;0,Behörde!Z940,Behörde!G940)</f>
        <v>**</v>
      </c>
      <c r="H940" s="131"/>
      <c r="I940" s="124"/>
      <c r="J940" s="118">
        <f>'SlNr für Antrag §24a'!AM936</f>
        <v>0</v>
      </c>
      <c r="K940" s="121"/>
      <c r="L940" s="158" t="str">
        <f>'SlNr für Antrag §24a'!AV936</f>
        <v>-</v>
      </c>
      <c r="M940" s="145" t="str">
        <f>IF(OR(Behörde!W940&gt;0,Behörde!Z940&gt;0),"Begründung in Bescheid eintragen!","")</f>
        <v/>
      </c>
      <c r="N940" s="151" t="str">
        <f>'SlNr für Antrag §24a'!AP936</f>
        <v/>
      </c>
    </row>
    <row r="941" spans="1:14" x14ac:dyDescent="0.25">
      <c r="A941" s="70">
        <f>'SlNr für Antrag §24a'!B937</f>
        <v>52715</v>
      </c>
      <c r="B941" s="70" t="str">
        <f>'SlNr für Antrag §24a'!C937</f>
        <v>88</v>
      </c>
      <c r="C941" s="70" t="str">
        <f>IF('SlNr für Antrag §24a'!D937&lt;&gt;"",'SlNr für Antrag §24a'!D937,"")</f>
        <v/>
      </c>
      <c r="D941" s="70" t="str">
        <f>'SlNr für Antrag §24a'!H937</f>
        <v>Bleichbäder</v>
      </c>
      <c r="E941" s="70" t="str">
        <f>'SlNr für Antrag §24a'!I937</f>
        <v>ausgestuft</v>
      </c>
      <c r="F941" s="69" t="str">
        <f>IF(Behörde!W941&gt;0,Behörde!W941,Behörde!F941)</f>
        <v>**</v>
      </c>
      <c r="G941" s="69" t="str">
        <f>IF(Behörde!Z941&gt;0,Behörde!Z941,Behörde!G941)</f>
        <v>**</v>
      </c>
      <c r="H941" s="131"/>
      <c r="I941" s="124"/>
      <c r="J941" s="118">
        <f>'SlNr für Antrag §24a'!AM937</f>
        <v>0</v>
      </c>
      <c r="K941" s="121"/>
      <c r="L941" s="158" t="str">
        <f>'SlNr für Antrag §24a'!AV937</f>
        <v>-</v>
      </c>
      <c r="M941" s="145" t="str">
        <f>IF(OR(Behörde!W941&gt;0,Behörde!Z941&gt;0),"Begründung in Bescheid eintragen!","")</f>
        <v/>
      </c>
      <c r="N941" s="151" t="str">
        <f>'SlNr für Antrag §24a'!AP937</f>
        <v/>
      </c>
    </row>
    <row r="942" spans="1:14" ht="34.200000000000003" x14ac:dyDescent="0.25">
      <c r="A942" s="70">
        <f>'SlNr für Antrag §24a'!B938</f>
        <v>52716</v>
      </c>
      <c r="B942" s="70" t="str">
        <f>'SlNr für Antrag §24a'!C938</f>
        <v/>
      </c>
      <c r="C942" s="70" t="str">
        <f>IF('SlNr für Antrag §24a'!D938&lt;&gt;"",'SlNr für Antrag §24a'!D938,"")</f>
        <v>g</v>
      </c>
      <c r="D942" s="70" t="str">
        <f>'SlNr für Antrag §24a'!H938</f>
        <v>Konzentrate, metallsalzhaltig (zB Nitratlösungen, Entrostungsbäder, Brünierbäder)</v>
      </c>
      <c r="E942" s="70" t="str">
        <f>'SlNr für Antrag §24a'!I938</f>
        <v xml:space="preserve"> </v>
      </c>
      <c r="F942" s="69" t="str">
        <f>IF(Behörde!W942&gt;0,Behörde!W942,Behörde!F942)</f>
        <v>**</v>
      </c>
      <c r="G942" s="69" t="str">
        <f>IF(Behörde!Z942&gt;0,Behörde!Z942,Behörde!G942)</f>
        <v>**</v>
      </c>
      <c r="H942" s="131"/>
      <c r="I942" s="124"/>
      <c r="J942" s="118">
        <f>'SlNr für Antrag §24a'!AM938</f>
        <v>0</v>
      </c>
      <c r="K942" s="121"/>
      <c r="L942" s="158" t="str">
        <f>'SlNr für Antrag §24a'!AV938</f>
        <v>-</v>
      </c>
      <c r="M942" s="145" t="str">
        <f>IF(OR(Behörde!W942&gt;0,Behörde!Z942&gt;0),"Begründung in Bescheid eintragen!","")</f>
        <v/>
      </c>
      <c r="N942" s="151" t="str">
        <f>'SlNr für Antrag §24a'!AP938</f>
        <v/>
      </c>
    </row>
    <row r="943" spans="1:14" ht="34.200000000000003" x14ac:dyDescent="0.25">
      <c r="A943" s="70">
        <f>'SlNr für Antrag §24a'!B939</f>
        <v>52716</v>
      </c>
      <c r="B943" s="70" t="str">
        <f>'SlNr für Antrag §24a'!C939</f>
        <v>88</v>
      </c>
      <c r="C943" s="70" t="str">
        <f>IF('SlNr für Antrag §24a'!D939&lt;&gt;"",'SlNr für Antrag §24a'!D939,"")</f>
        <v/>
      </c>
      <c r="D943" s="70" t="str">
        <f>'SlNr für Antrag §24a'!H939</f>
        <v>Konzentrate, metallsalzhaltig (zB Nitratlösungen, Entrostungsbäder, Brünierbäder)</v>
      </c>
      <c r="E943" s="70" t="str">
        <f>'SlNr für Antrag §24a'!I939</f>
        <v>ausgestuft</v>
      </c>
      <c r="F943" s="69" t="str">
        <f>IF(Behörde!W943&gt;0,Behörde!W943,Behörde!F943)</f>
        <v>**</v>
      </c>
      <c r="G943" s="69" t="str">
        <f>IF(Behörde!Z943&gt;0,Behörde!Z943,Behörde!G943)</f>
        <v>**</v>
      </c>
      <c r="H943" s="131"/>
      <c r="I943" s="124"/>
      <c r="J943" s="118">
        <f>'SlNr für Antrag §24a'!AM939</f>
        <v>0</v>
      </c>
      <c r="K943" s="121"/>
      <c r="L943" s="158" t="str">
        <f>'SlNr für Antrag §24a'!AV939</f>
        <v>-</v>
      </c>
      <c r="M943" s="145" t="str">
        <f>IF(OR(Behörde!W943&gt;0,Behörde!Z943&gt;0),"Begründung in Bescheid eintragen!","")</f>
        <v/>
      </c>
      <c r="N943" s="151" t="str">
        <f>'SlNr für Antrag §24a'!AP939</f>
        <v/>
      </c>
    </row>
    <row r="944" spans="1:14" x14ac:dyDescent="0.25">
      <c r="A944" s="70">
        <f>'SlNr für Antrag §24a'!B940</f>
        <v>52717</v>
      </c>
      <c r="B944" s="70" t="str">
        <f>'SlNr für Antrag §24a'!C940</f>
        <v/>
      </c>
      <c r="C944" s="70" t="str">
        <f>IF('SlNr für Antrag §24a'!D940&lt;&gt;"",'SlNr für Antrag §24a'!D940,"")</f>
        <v>g</v>
      </c>
      <c r="D944" s="70" t="str">
        <f>'SlNr für Antrag §24a'!H940</f>
        <v>Bleichereiablauge, chlorfrei</v>
      </c>
      <c r="E944" s="70" t="str">
        <f>'SlNr für Antrag §24a'!I940</f>
        <v xml:space="preserve"> </v>
      </c>
      <c r="F944" s="69" t="str">
        <f>IF(Behörde!W944&gt;0,Behörde!W944,Behörde!F944)</f>
        <v>**</v>
      </c>
      <c r="G944" s="69" t="str">
        <f>IF(Behörde!Z944&gt;0,Behörde!Z944,Behörde!G944)</f>
        <v>**</v>
      </c>
      <c r="H944" s="131"/>
      <c r="I944" s="124"/>
      <c r="J944" s="118">
        <f>'SlNr für Antrag §24a'!AM940</f>
        <v>0</v>
      </c>
      <c r="K944" s="121"/>
      <c r="L944" s="158" t="str">
        <f>'SlNr für Antrag §24a'!AV940</f>
        <v>-</v>
      </c>
      <c r="M944" s="145" t="str">
        <f>IF(OR(Behörde!W944&gt;0,Behörde!Z944&gt;0),"Begründung in Bescheid eintragen!","")</f>
        <v/>
      </c>
      <c r="N944" s="151" t="str">
        <f>'SlNr für Antrag §24a'!AP940</f>
        <v/>
      </c>
    </row>
    <row r="945" spans="1:14" x14ac:dyDescent="0.25">
      <c r="A945" s="70">
        <f>'SlNr für Antrag §24a'!B941</f>
        <v>52717</v>
      </c>
      <c r="B945" s="70" t="str">
        <f>'SlNr für Antrag §24a'!C941</f>
        <v>88</v>
      </c>
      <c r="C945" s="70" t="str">
        <f>IF('SlNr für Antrag §24a'!D941&lt;&gt;"",'SlNr für Antrag §24a'!D941,"")</f>
        <v/>
      </c>
      <c r="D945" s="70" t="str">
        <f>'SlNr für Antrag §24a'!H941</f>
        <v>Bleichereiablauge, chlorfrei</v>
      </c>
      <c r="E945" s="70" t="str">
        <f>'SlNr für Antrag §24a'!I941</f>
        <v>ausgestuft</v>
      </c>
      <c r="F945" s="69" t="str">
        <f>IF(Behörde!W945&gt;0,Behörde!W945,Behörde!F945)</f>
        <v>**</v>
      </c>
      <c r="G945" s="69" t="str">
        <f>IF(Behörde!Z945&gt;0,Behörde!Z945,Behörde!G945)</f>
        <v>**</v>
      </c>
      <c r="H945" s="131"/>
      <c r="I945" s="124"/>
      <c r="J945" s="118">
        <f>'SlNr für Antrag §24a'!AM941</f>
        <v>0</v>
      </c>
      <c r="K945" s="121"/>
      <c r="L945" s="158" t="str">
        <f>'SlNr für Antrag §24a'!AV941</f>
        <v>-</v>
      </c>
      <c r="M945" s="145" t="str">
        <f>IF(OR(Behörde!W945&gt;0,Behörde!Z945&gt;0),"Begründung in Bescheid eintragen!","")</f>
        <v/>
      </c>
      <c r="N945" s="151" t="str">
        <f>'SlNr für Antrag §24a'!AP941</f>
        <v/>
      </c>
    </row>
    <row r="946" spans="1:14" x14ac:dyDescent="0.25">
      <c r="A946" s="70">
        <f>'SlNr für Antrag §24a'!B942</f>
        <v>52718</v>
      </c>
      <c r="B946" s="70" t="str">
        <f>'SlNr für Antrag §24a'!C942</f>
        <v/>
      </c>
      <c r="C946" s="70" t="str">
        <f>IF('SlNr für Antrag §24a'!D942&lt;&gt;"",'SlNr für Antrag §24a'!D942,"")</f>
        <v>g</v>
      </c>
      <c r="D946" s="70" t="str">
        <f>'SlNr für Antrag §24a'!H942</f>
        <v>Bleichereiablauge, chlorhaltig</v>
      </c>
      <c r="E946" s="70" t="str">
        <f>'SlNr für Antrag §24a'!I942</f>
        <v xml:space="preserve"> </v>
      </c>
      <c r="F946" s="69" t="str">
        <f>IF(Behörde!W946&gt;0,Behörde!W946,Behörde!F946)</f>
        <v>**</v>
      </c>
      <c r="G946" s="69" t="str">
        <f>IF(Behörde!Z946&gt;0,Behörde!Z946,Behörde!G946)</f>
        <v>**</v>
      </c>
      <c r="H946" s="131"/>
      <c r="I946" s="124"/>
      <c r="J946" s="118">
        <f>'SlNr für Antrag §24a'!AM942</f>
        <v>0</v>
      </c>
      <c r="K946" s="121"/>
      <c r="L946" s="158" t="str">
        <f>'SlNr für Antrag §24a'!AV942</f>
        <v>-</v>
      </c>
      <c r="M946" s="145" t="str">
        <f>IF(OR(Behörde!W946&gt;0,Behörde!Z946&gt;0),"Begründung in Bescheid eintragen!","")</f>
        <v/>
      </c>
      <c r="N946" s="151" t="str">
        <f>'SlNr für Antrag §24a'!AP942</f>
        <v/>
      </c>
    </row>
    <row r="947" spans="1:14" x14ac:dyDescent="0.25">
      <c r="A947" s="70">
        <f>'SlNr für Antrag §24a'!B943</f>
        <v>52718</v>
      </c>
      <c r="B947" s="70" t="str">
        <f>'SlNr für Antrag §24a'!C943</f>
        <v>88</v>
      </c>
      <c r="C947" s="70" t="str">
        <f>IF('SlNr für Antrag §24a'!D943&lt;&gt;"",'SlNr für Antrag §24a'!D943,"")</f>
        <v/>
      </c>
      <c r="D947" s="70" t="str">
        <f>'SlNr für Antrag §24a'!H943</f>
        <v>Bleichereiablauge, chlorhaltig</v>
      </c>
      <c r="E947" s="70" t="str">
        <f>'SlNr für Antrag §24a'!I943</f>
        <v>ausgestuft</v>
      </c>
      <c r="F947" s="69" t="str">
        <f>IF(Behörde!W947&gt;0,Behörde!W947,Behörde!F947)</f>
        <v>**</v>
      </c>
      <c r="G947" s="69" t="str">
        <f>IF(Behörde!Z947&gt;0,Behörde!Z947,Behörde!G947)</f>
        <v>**</v>
      </c>
      <c r="H947" s="131"/>
      <c r="I947" s="124"/>
      <c r="J947" s="118">
        <f>'SlNr für Antrag §24a'!AM943</f>
        <v>0</v>
      </c>
      <c r="K947" s="121"/>
      <c r="L947" s="158" t="str">
        <f>'SlNr für Antrag §24a'!AV943</f>
        <v>-</v>
      </c>
      <c r="M947" s="145" t="str">
        <f>IF(OR(Behörde!W947&gt;0,Behörde!Z947&gt;0),"Begründung in Bescheid eintragen!","")</f>
        <v/>
      </c>
      <c r="N947" s="151" t="str">
        <f>'SlNr für Antrag §24a'!AP943</f>
        <v/>
      </c>
    </row>
    <row r="948" spans="1:14" ht="22.8" x14ac:dyDescent="0.25">
      <c r="A948" s="70">
        <f>'SlNr für Antrag §24a'!B944</f>
        <v>52722</v>
      </c>
      <c r="B948" s="70" t="str">
        <f>'SlNr für Antrag §24a'!C944</f>
        <v/>
      </c>
      <c r="C948" s="70" t="str">
        <f>IF('SlNr für Antrag §24a'!D944&lt;&gt;"",'SlNr für Antrag §24a'!D944,"")</f>
        <v>g</v>
      </c>
      <c r="D948" s="70" t="str">
        <f>'SlNr für Antrag §24a'!H944</f>
        <v>Spül- und Waschwässer, metallsalzhaltig</v>
      </c>
      <c r="E948" s="70" t="str">
        <f>'SlNr für Antrag §24a'!I944</f>
        <v xml:space="preserve"> </v>
      </c>
      <c r="F948" s="69" t="str">
        <f>IF(Behörde!W948&gt;0,Behörde!W948,Behörde!F948)</f>
        <v>**</v>
      </c>
      <c r="G948" s="69" t="str">
        <f>IF(Behörde!Z948&gt;0,Behörde!Z948,Behörde!G948)</f>
        <v>**</v>
      </c>
      <c r="H948" s="131"/>
      <c r="I948" s="124"/>
      <c r="J948" s="118">
        <f>'SlNr für Antrag §24a'!AM944</f>
        <v>0</v>
      </c>
      <c r="K948" s="121"/>
      <c r="L948" s="158" t="str">
        <f>'SlNr für Antrag §24a'!AV944</f>
        <v>-</v>
      </c>
      <c r="M948" s="145" t="str">
        <f>IF(OR(Behörde!W948&gt;0,Behörde!Z948&gt;0),"Begründung in Bescheid eintragen!","")</f>
        <v/>
      </c>
      <c r="N948" s="151" t="str">
        <f>'SlNr für Antrag §24a'!AP944</f>
        <v/>
      </c>
    </row>
    <row r="949" spans="1:14" ht="22.8" x14ac:dyDescent="0.25">
      <c r="A949" s="70">
        <f>'SlNr für Antrag §24a'!B945</f>
        <v>52722</v>
      </c>
      <c r="B949" s="70" t="str">
        <f>'SlNr für Antrag §24a'!C945</f>
        <v>88</v>
      </c>
      <c r="C949" s="70" t="str">
        <f>IF('SlNr für Antrag §24a'!D945&lt;&gt;"",'SlNr für Antrag §24a'!D945,"")</f>
        <v/>
      </c>
      <c r="D949" s="70" t="str">
        <f>'SlNr für Antrag §24a'!H945</f>
        <v>Spül- und Waschwässer, metallsalzhaltig</v>
      </c>
      <c r="E949" s="70" t="str">
        <f>'SlNr für Antrag §24a'!I945</f>
        <v>ausgestuft</v>
      </c>
      <c r="F949" s="69" t="str">
        <f>IF(Behörde!W949&gt;0,Behörde!W949,Behörde!F949)</f>
        <v>**</v>
      </c>
      <c r="G949" s="69" t="str">
        <f>IF(Behörde!Z949&gt;0,Behörde!Z949,Behörde!G949)</f>
        <v>**</v>
      </c>
      <c r="H949" s="131"/>
      <c r="I949" s="124"/>
      <c r="J949" s="118">
        <f>'SlNr für Antrag §24a'!AM945</f>
        <v>0</v>
      </c>
      <c r="K949" s="121"/>
      <c r="L949" s="158" t="str">
        <f>'SlNr für Antrag §24a'!AV945</f>
        <v>-</v>
      </c>
      <c r="M949" s="145" t="str">
        <f>IF(OR(Behörde!W949&gt;0,Behörde!Z949&gt;0),"Begründung in Bescheid eintragen!","")</f>
        <v/>
      </c>
      <c r="N949" s="151" t="str">
        <f>'SlNr für Antrag §24a'!AP945</f>
        <v/>
      </c>
    </row>
    <row r="950" spans="1:14" x14ac:dyDescent="0.25">
      <c r="A950" s="70">
        <f>'SlNr für Antrag §24a'!B946</f>
        <v>52723</v>
      </c>
      <c r="B950" s="70" t="str">
        <f>'SlNr für Antrag §24a'!C946</f>
        <v/>
      </c>
      <c r="C950" s="70" t="str">
        <f>IF('SlNr für Antrag §24a'!D946&lt;&gt;"",'SlNr für Antrag §24a'!D946,"")</f>
        <v>g</v>
      </c>
      <c r="D950" s="70" t="str">
        <f>'SlNr für Antrag §24a'!H946</f>
        <v>Entwicklerbäder</v>
      </c>
      <c r="E950" s="70" t="str">
        <f>'SlNr für Antrag §24a'!I946</f>
        <v xml:space="preserve"> </v>
      </c>
      <c r="F950" s="69" t="str">
        <f>IF(Behörde!W950&gt;0,Behörde!W950,Behörde!F950)</f>
        <v>**</v>
      </c>
      <c r="G950" s="69" t="str">
        <f>IF(Behörde!Z950&gt;0,Behörde!Z950,Behörde!G950)</f>
        <v>**</v>
      </c>
      <c r="H950" s="131"/>
      <c r="I950" s="124"/>
      <c r="J950" s="118">
        <f>'SlNr für Antrag §24a'!AM946</f>
        <v>0</v>
      </c>
      <c r="K950" s="121"/>
      <c r="L950" s="158" t="str">
        <f>'SlNr für Antrag §24a'!AV946</f>
        <v>-</v>
      </c>
      <c r="M950" s="145" t="str">
        <f>IF(OR(Behörde!W950&gt;0,Behörde!Z950&gt;0),"Begründung in Bescheid eintragen!","")</f>
        <v/>
      </c>
      <c r="N950" s="151" t="str">
        <f>'SlNr für Antrag §24a'!AP946</f>
        <v/>
      </c>
    </row>
    <row r="951" spans="1:14" x14ac:dyDescent="0.25">
      <c r="A951" s="70">
        <f>'SlNr für Antrag §24a'!B947</f>
        <v>52723</v>
      </c>
      <c r="B951" s="70" t="str">
        <f>'SlNr für Antrag §24a'!C947</f>
        <v>88</v>
      </c>
      <c r="C951" s="70" t="str">
        <f>IF('SlNr für Antrag §24a'!D947&lt;&gt;"",'SlNr für Antrag §24a'!D947,"")</f>
        <v/>
      </c>
      <c r="D951" s="70" t="str">
        <f>'SlNr für Antrag §24a'!H947</f>
        <v>Entwicklerbäder</v>
      </c>
      <c r="E951" s="70" t="str">
        <f>'SlNr für Antrag §24a'!I947</f>
        <v>ausgestuft</v>
      </c>
      <c r="F951" s="69" t="str">
        <f>IF(Behörde!W951&gt;0,Behörde!W951,Behörde!F951)</f>
        <v>**</v>
      </c>
      <c r="G951" s="69" t="str">
        <f>IF(Behörde!Z951&gt;0,Behörde!Z951,Behörde!G951)</f>
        <v>**</v>
      </c>
      <c r="H951" s="131"/>
      <c r="I951" s="124"/>
      <c r="J951" s="118">
        <f>'SlNr für Antrag §24a'!AM947</f>
        <v>0</v>
      </c>
      <c r="K951" s="121"/>
      <c r="L951" s="158" t="str">
        <f>'SlNr für Antrag §24a'!AV947</f>
        <v>-</v>
      </c>
      <c r="M951" s="145" t="str">
        <f>IF(OR(Behörde!W951&gt;0,Behörde!Z951&gt;0),"Begründung in Bescheid eintragen!","")</f>
        <v/>
      </c>
      <c r="N951" s="151" t="str">
        <f>'SlNr für Antrag §24a'!AP947</f>
        <v/>
      </c>
    </row>
    <row r="952" spans="1:14" x14ac:dyDescent="0.25">
      <c r="A952" s="70">
        <f>'SlNr für Antrag §24a'!B948</f>
        <v>52724</v>
      </c>
      <c r="B952" s="70" t="str">
        <f>'SlNr für Antrag §24a'!C948</f>
        <v/>
      </c>
      <c r="C952" s="70" t="str">
        <f>IF('SlNr für Antrag §24a'!D948&lt;&gt;"",'SlNr für Antrag §24a'!D948,"")</f>
        <v>g</v>
      </c>
      <c r="D952" s="70" t="str">
        <f>'SlNr für Antrag §24a'!H948</f>
        <v>Kühlmittellösungen</v>
      </c>
      <c r="E952" s="70" t="str">
        <f>'SlNr für Antrag §24a'!I948</f>
        <v xml:space="preserve"> </v>
      </c>
      <c r="F952" s="69" t="str">
        <f>IF(Behörde!W952&gt;0,Behörde!W952,Behörde!F952)</f>
        <v>**</v>
      </c>
      <c r="G952" s="69" t="str">
        <f>IF(Behörde!Z952&gt;0,Behörde!Z952,Behörde!G952)</f>
        <v>**</v>
      </c>
      <c r="H952" s="131"/>
      <c r="I952" s="124"/>
      <c r="J952" s="118">
        <f>'SlNr für Antrag §24a'!AM948</f>
        <v>0</v>
      </c>
      <c r="K952" s="121"/>
      <c r="L952" s="158" t="str">
        <f>'SlNr für Antrag §24a'!AV948</f>
        <v>-</v>
      </c>
      <c r="M952" s="145" t="str">
        <f>IF(OR(Behörde!W952&gt;0,Behörde!Z952&gt;0),"Begründung in Bescheid eintragen!","")</f>
        <v/>
      </c>
      <c r="N952" s="151" t="str">
        <f>'SlNr für Antrag §24a'!AP948</f>
        <v/>
      </c>
    </row>
    <row r="953" spans="1:14" x14ac:dyDescent="0.25">
      <c r="A953" s="70">
        <f>'SlNr für Antrag §24a'!B949</f>
        <v>52724</v>
      </c>
      <c r="B953" s="70" t="str">
        <f>'SlNr für Antrag §24a'!C949</f>
        <v>88</v>
      </c>
      <c r="C953" s="70" t="str">
        <f>IF('SlNr für Antrag §24a'!D949&lt;&gt;"",'SlNr für Antrag §24a'!D949,"")</f>
        <v/>
      </c>
      <c r="D953" s="70" t="str">
        <f>'SlNr für Antrag §24a'!H949</f>
        <v>Kühlmittellösungen</v>
      </c>
      <c r="E953" s="70" t="str">
        <f>'SlNr für Antrag §24a'!I949</f>
        <v>ausgestuft</v>
      </c>
      <c r="F953" s="69" t="str">
        <f>IF(Behörde!W953&gt;0,Behörde!W953,Behörde!F953)</f>
        <v>**</v>
      </c>
      <c r="G953" s="69" t="str">
        <f>IF(Behörde!Z953&gt;0,Behörde!Z953,Behörde!G953)</f>
        <v>**</v>
      </c>
      <c r="H953" s="131"/>
      <c r="I953" s="124"/>
      <c r="J953" s="118">
        <f>'SlNr für Antrag §24a'!AM949</f>
        <v>0</v>
      </c>
      <c r="K953" s="121"/>
      <c r="L953" s="158" t="str">
        <f>'SlNr für Antrag §24a'!AV949</f>
        <v>-</v>
      </c>
      <c r="M953" s="145" t="str">
        <f>IF(OR(Behörde!W953&gt;0,Behörde!Z953&gt;0),"Begründung in Bescheid eintragen!","")</f>
        <v/>
      </c>
      <c r="N953" s="151" t="str">
        <f>'SlNr für Antrag §24a'!AP949</f>
        <v/>
      </c>
    </row>
    <row r="954" spans="1:14" x14ac:dyDescent="0.25">
      <c r="A954" s="70">
        <f>'SlNr für Antrag §24a'!B950</f>
        <v>52725</v>
      </c>
      <c r="B954" s="70" t="str">
        <f>'SlNr für Antrag §24a'!C950</f>
        <v/>
      </c>
      <c r="C954" s="70" t="str">
        <f>IF('SlNr für Antrag §24a'!D950&lt;&gt;"",'SlNr für Antrag §24a'!D950,"")</f>
        <v>g</v>
      </c>
      <c r="D954" s="70" t="str">
        <f>'SlNr für Antrag §24a'!H950</f>
        <v>sonstige wässrige Konzentrate</v>
      </c>
      <c r="E954" s="70" t="str">
        <f>'SlNr für Antrag §24a'!I950</f>
        <v xml:space="preserve"> </v>
      </c>
      <c r="F954" s="69" t="str">
        <f>IF(Behörde!W954&gt;0,Behörde!W954,Behörde!F954)</f>
        <v>**</v>
      </c>
      <c r="G954" s="69" t="str">
        <f>IF(Behörde!Z954&gt;0,Behörde!Z954,Behörde!G954)</f>
        <v>**</v>
      </c>
      <c r="H954" s="131"/>
      <c r="I954" s="124"/>
      <c r="J954" s="118">
        <f>'SlNr für Antrag §24a'!AM950</f>
        <v>0</v>
      </c>
      <c r="K954" s="121"/>
      <c r="L954" s="158" t="str">
        <f>'SlNr für Antrag §24a'!AV950</f>
        <v>-</v>
      </c>
      <c r="M954" s="145" t="str">
        <f>IF(OR(Behörde!W954&gt;0,Behörde!Z954&gt;0),"Begründung in Bescheid eintragen!","")</f>
        <v/>
      </c>
      <c r="N954" s="151" t="str">
        <f>'SlNr für Antrag §24a'!AP950</f>
        <v/>
      </c>
    </row>
    <row r="955" spans="1:14" x14ac:dyDescent="0.25">
      <c r="A955" s="70">
        <f>'SlNr für Antrag §24a'!B951</f>
        <v>52725</v>
      </c>
      <c r="B955" s="70" t="str">
        <f>'SlNr für Antrag §24a'!C951</f>
        <v>88</v>
      </c>
      <c r="C955" s="70" t="str">
        <f>IF('SlNr für Antrag §24a'!D951&lt;&gt;"",'SlNr für Antrag §24a'!D951,"")</f>
        <v/>
      </c>
      <c r="D955" s="70" t="str">
        <f>'SlNr für Antrag §24a'!H951</f>
        <v>sonstige wässrige Konzentrate</v>
      </c>
      <c r="E955" s="70" t="str">
        <f>'SlNr für Antrag §24a'!I951</f>
        <v>ausgestuft</v>
      </c>
      <c r="F955" s="69" t="str">
        <f>IF(Behörde!W955&gt;0,Behörde!W955,Behörde!F955)</f>
        <v>**</v>
      </c>
      <c r="G955" s="69" t="str">
        <f>IF(Behörde!Z955&gt;0,Behörde!Z955,Behörde!G955)</f>
        <v>**</v>
      </c>
      <c r="H955" s="131"/>
      <c r="I955" s="124"/>
      <c r="J955" s="118">
        <f>'SlNr für Antrag §24a'!AM951</f>
        <v>0</v>
      </c>
      <c r="K955" s="121"/>
      <c r="L955" s="158" t="str">
        <f>'SlNr für Antrag §24a'!AV951</f>
        <v>-</v>
      </c>
      <c r="M955" s="145" t="str">
        <f>IF(OR(Behörde!W955&gt;0,Behörde!Z955&gt;0),"Begründung in Bescheid eintragen!","")</f>
        <v/>
      </c>
      <c r="N955" s="151" t="str">
        <f>'SlNr für Antrag §24a'!AP951</f>
        <v/>
      </c>
    </row>
    <row r="956" spans="1:14" ht="34.200000000000003" x14ac:dyDescent="0.25">
      <c r="A956" s="70">
        <f>'SlNr für Antrag §24a'!B952</f>
        <v>53103</v>
      </c>
      <c r="B956" s="70" t="str">
        <f>'SlNr für Antrag §24a'!C952</f>
        <v/>
      </c>
      <c r="C956" s="70" t="str">
        <f>IF('SlNr für Antrag §24a'!D952&lt;&gt;"",'SlNr für Antrag §24a'!D952,"")</f>
        <v>g</v>
      </c>
      <c r="D956" s="70" t="str">
        <f>'SlNr für Antrag §24a'!H952</f>
        <v>Altbestände von Pflanzenbehandlungs- und Schädlingsbekämpfungsmitteln</v>
      </c>
      <c r="E956" s="70" t="str">
        <f>'SlNr für Antrag §24a'!I952</f>
        <v xml:space="preserve"> </v>
      </c>
      <c r="F956" s="69" t="str">
        <f>IF(Behörde!W956&gt;0,Behörde!W956,Behörde!F956)</f>
        <v>**</v>
      </c>
      <c r="G956" s="69" t="str">
        <f>IF(Behörde!Z956&gt;0,Behörde!Z956,Behörde!G956)</f>
        <v>**</v>
      </c>
      <c r="H956" s="131"/>
      <c r="I956" s="124"/>
      <c r="J956" s="118">
        <f>'SlNr für Antrag §24a'!AM952</f>
        <v>0</v>
      </c>
      <c r="K956" s="121"/>
      <c r="L956" s="158" t="str">
        <f>'SlNr für Antrag §24a'!AV952</f>
        <v>-</v>
      </c>
      <c r="M956" s="145" t="str">
        <f>IF(OR(Behörde!W956&gt;0,Behörde!Z956&gt;0),"Begründung in Bescheid eintragen!","")</f>
        <v/>
      </c>
      <c r="N956" s="151" t="str">
        <f>'SlNr für Antrag §24a'!AP952</f>
        <v/>
      </c>
    </row>
    <row r="957" spans="1:14" ht="34.200000000000003" x14ac:dyDescent="0.25">
      <c r="A957" s="70">
        <f>'SlNr für Antrag §24a'!B953</f>
        <v>53103</v>
      </c>
      <c r="B957" s="70" t="str">
        <f>'SlNr für Antrag §24a'!C953</f>
        <v>88</v>
      </c>
      <c r="C957" s="70" t="str">
        <f>IF('SlNr für Antrag §24a'!D953&lt;&gt;"",'SlNr für Antrag §24a'!D953,"")</f>
        <v/>
      </c>
      <c r="D957" s="70" t="str">
        <f>'SlNr für Antrag §24a'!H953</f>
        <v>Altbestände von Pflanzenbehandlungs- und Schädlingsbekämpfungsmitteln</v>
      </c>
      <c r="E957" s="70" t="str">
        <f>'SlNr für Antrag §24a'!I953</f>
        <v>ausgestuft</v>
      </c>
      <c r="F957" s="69" t="str">
        <f>IF(Behörde!W957&gt;0,Behörde!W957,Behörde!F957)</f>
        <v>**</v>
      </c>
      <c r="G957" s="69" t="str">
        <f>IF(Behörde!Z957&gt;0,Behörde!Z957,Behörde!G957)</f>
        <v>**</v>
      </c>
      <c r="H957" s="131"/>
      <c r="I957" s="124"/>
      <c r="J957" s="118">
        <f>'SlNr für Antrag §24a'!AM953</f>
        <v>0</v>
      </c>
      <c r="K957" s="121"/>
      <c r="L957" s="158" t="str">
        <f>'SlNr für Antrag §24a'!AV953</f>
        <v>-</v>
      </c>
      <c r="M957" s="145" t="str">
        <f>IF(OR(Behörde!W957&gt;0,Behörde!Z957&gt;0),"Begründung in Bescheid eintragen!","")</f>
        <v/>
      </c>
      <c r="N957" s="151" t="str">
        <f>'SlNr für Antrag §24a'!AP953</f>
        <v/>
      </c>
    </row>
    <row r="958" spans="1:14" ht="34.200000000000003" x14ac:dyDescent="0.25">
      <c r="A958" s="70">
        <f>'SlNr für Antrag §24a'!B954</f>
        <v>53103</v>
      </c>
      <c r="B958" s="70" t="str">
        <f>'SlNr für Antrag §24a'!C954</f>
        <v>91</v>
      </c>
      <c r="C958" s="70" t="str">
        <f>IF('SlNr für Antrag §24a'!D954&lt;&gt;"",'SlNr für Antrag §24a'!D954,"")</f>
        <v>g</v>
      </c>
      <c r="D958" s="70" t="str">
        <f>'SlNr für Antrag §24a'!H954</f>
        <v>Altbestände von Pflanzenbehandlungs- und Schädlingsbekämpfungsmitteln</v>
      </c>
      <c r="E958" s="70" t="str">
        <f>'SlNr für Antrag §24a'!I954</f>
        <v>verfestigt, immobilisiert oder stabilisiert</v>
      </c>
      <c r="F958" s="69" t="str">
        <f>IF(Behörde!W958&gt;0,Behörde!W958,Behörde!F958)</f>
        <v>**</v>
      </c>
      <c r="G958" s="69" t="str">
        <f>IF(Behörde!Z958&gt;0,Behörde!Z958,Behörde!G958)</f>
        <v>**</v>
      </c>
      <c r="H958" s="131"/>
      <c r="I958" s="124"/>
      <c r="J958" s="118">
        <f>'SlNr für Antrag §24a'!AM954</f>
        <v>0</v>
      </c>
      <c r="K958" s="121"/>
      <c r="L958" s="158" t="str">
        <f>'SlNr für Antrag §24a'!AV954</f>
        <v>-</v>
      </c>
      <c r="M958" s="145" t="str">
        <f>IF(OR(Behörde!W958&gt;0,Behörde!Z958&gt;0),"Begründung in Bescheid eintragen!","")</f>
        <v/>
      </c>
      <c r="N958" s="151" t="str">
        <f>'SlNr für Antrag §24a'!AP954</f>
        <v/>
      </c>
    </row>
    <row r="959" spans="1:14" ht="34.200000000000003" x14ac:dyDescent="0.25">
      <c r="A959" s="70">
        <f>'SlNr für Antrag §24a'!B955</f>
        <v>53104</v>
      </c>
      <c r="B959" s="70" t="str">
        <f>'SlNr für Antrag §24a'!C955</f>
        <v/>
      </c>
      <c r="C959" s="70" t="str">
        <f>IF('SlNr für Antrag §24a'!D955&lt;&gt;"",'SlNr für Antrag §24a'!D955,"")</f>
        <v>g</v>
      </c>
      <c r="D959" s="70" t="str">
        <f>'SlNr für Antrag §24a'!H955</f>
        <v>Produktionsabfälle von Pflanzenbehandlungs- und Schädlingsbekämpfungsmitteln</v>
      </c>
      <c r="E959" s="70" t="str">
        <f>'SlNr für Antrag §24a'!I955</f>
        <v xml:space="preserve"> </v>
      </c>
      <c r="F959" s="69" t="str">
        <f>IF(Behörde!W959&gt;0,Behörde!W959,Behörde!F959)</f>
        <v>**</v>
      </c>
      <c r="G959" s="69" t="str">
        <f>IF(Behörde!Z959&gt;0,Behörde!Z959,Behörde!G959)</f>
        <v>**</v>
      </c>
      <c r="H959" s="131"/>
      <c r="I959" s="124"/>
      <c r="J959" s="118">
        <f>'SlNr für Antrag §24a'!AM955</f>
        <v>0</v>
      </c>
      <c r="K959" s="121"/>
      <c r="L959" s="158" t="str">
        <f>'SlNr für Antrag §24a'!AV955</f>
        <v>-</v>
      </c>
      <c r="M959" s="145" t="str">
        <f>IF(OR(Behörde!W959&gt;0,Behörde!Z959&gt;0),"Begründung in Bescheid eintragen!","")</f>
        <v/>
      </c>
      <c r="N959" s="151" t="str">
        <f>'SlNr für Antrag §24a'!AP955</f>
        <v/>
      </c>
    </row>
    <row r="960" spans="1:14" ht="34.200000000000003" x14ac:dyDescent="0.25">
      <c r="A960" s="70">
        <f>'SlNr für Antrag §24a'!B956</f>
        <v>53104</v>
      </c>
      <c r="B960" s="70" t="str">
        <f>'SlNr für Antrag §24a'!C956</f>
        <v>88</v>
      </c>
      <c r="C960" s="70" t="str">
        <f>IF('SlNr für Antrag §24a'!D956&lt;&gt;"",'SlNr für Antrag §24a'!D956,"")</f>
        <v/>
      </c>
      <c r="D960" s="70" t="str">
        <f>'SlNr für Antrag §24a'!H956</f>
        <v>Produktionsabfälle von Pflanzenbehandlungs- und Schädlingsbekämpfungsmitteln</v>
      </c>
      <c r="E960" s="70" t="str">
        <f>'SlNr für Antrag §24a'!I956</f>
        <v>ausgestuft</v>
      </c>
      <c r="F960" s="69" t="str">
        <f>IF(Behörde!W960&gt;0,Behörde!W960,Behörde!F960)</f>
        <v>**</v>
      </c>
      <c r="G960" s="69" t="str">
        <f>IF(Behörde!Z960&gt;0,Behörde!Z960,Behörde!G960)</f>
        <v>**</v>
      </c>
      <c r="H960" s="131"/>
      <c r="I960" s="124"/>
      <c r="J960" s="118">
        <f>'SlNr für Antrag §24a'!AM956</f>
        <v>0</v>
      </c>
      <c r="K960" s="121"/>
      <c r="L960" s="158" t="str">
        <f>'SlNr für Antrag §24a'!AV956</f>
        <v>-</v>
      </c>
      <c r="M960" s="145" t="str">
        <f>IF(OR(Behörde!W960&gt;0,Behörde!Z960&gt;0),"Begründung in Bescheid eintragen!","")</f>
        <v/>
      </c>
      <c r="N960" s="151" t="str">
        <f>'SlNr für Antrag §24a'!AP956</f>
        <v/>
      </c>
    </row>
    <row r="961" spans="1:14" ht="34.200000000000003" x14ac:dyDescent="0.25">
      <c r="A961" s="70">
        <f>'SlNr für Antrag §24a'!B957</f>
        <v>53104</v>
      </c>
      <c r="B961" s="70" t="str">
        <f>'SlNr für Antrag §24a'!C957</f>
        <v>91</v>
      </c>
      <c r="C961" s="70" t="str">
        <f>IF('SlNr für Antrag §24a'!D957&lt;&gt;"",'SlNr für Antrag §24a'!D957,"")</f>
        <v>g</v>
      </c>
      <c r="D961" s="70" t="str">
        <f>'SlNr für Antrag §24a'!H957</f>
        <v>Produktionsabfälle von Pflanzenbehandlungs- und Schädlingsbekämpfungsmitteln</v>
      </c>
      <c r="E961" s="70" t="str">
        <f>'SlNr für Antrag §24a'!I957</f>
        <v>verfestigt, immobilisiert oder stabilisiert</v>
      </c>
      <c r="F961" s="69" t="str">
        <f>IF(Behörde!W961&gt;0,Behörde!W961,Behörde!F961)</f>
        <v>**</v>
      </c>
      <c r="G961" s="69" t="str">
        <f>IF(Behörde!Z961&gt;0,Behörde!Z961,Behörde!G961)</f>
        <v>**</v>
      </c>
      <c r="H961" s="131"/>
      <c r="I961" s="124"/>
      <c r="J961" s="118">
        <f>'SlNr für Antrag §24a'!AM957</f>
        <v>0</v>
      </c>
      <c r="K961" s="121"/>
      <c r="L961" s="158" t="str">
        <f>'SlNr für Antrag §24a'!AV957</f>
        <v>-</v>
      </c>
      <c r="M961" s="145" t="str">
        <f>IF(OR(Behörde!W961&gt;0,Behörde!Z961&gt;0),"Begründung in Bescheid eintragen!","")</f>
        <v/>
      </c>
      <c r="N961" s="151" t="str">
        <f>'SlNr für Antrag §24a'!AP957</f>
        <v/>
      </c>
    </row>
    <row r="962" spans="1:14" x14ac:dyDescent="0.25">
      <c r="A962" s="70">
        <f>'SlNr für Antrag §24a'!B958</f>
        <v>53301</v>
      </c>
      <c r="B962" s="70" t="str">
        <f>'SlNr für Antrag §24a'!C958</f>
        <v/>
      </c>
      <c r="C962" s="70" t="str">
        <f>IF('SlNr für Antrag §24a'!D958&lt;&gt;"",'SlNr für Antrag §24a'!D958,"")</f>
        <v/>
      </c>
      <c r="D962" s="70" t="str">
        <f>'SlNr für Antrag §24a'!H958</f>
        <v>überlagerte Körperpflegemittel</v>
      </c>
      <c r="E962" s="70" t="str">
        <f>'SlNr für Antrag §24a'!I958</f>
        <v xml:space="preserve"> </v>
      </c>
      <c r="F962" s="69" t="str">
        <f>IF(Behörde!W962&gt;0,Behörde!W962,Behörde!F962)</f>
        <v>--</v>
      </c>
      <c r="G962" s="69" t="str">
        <f>IF(Behörde!Z962&gt;0,Behörde!Z962,Behörde!G962)</f>
        <v>**</v>
      </c>
      <c r="H962" s="131"/>
      <c r="I962" s="124"/>
      <c r="J962" s="118">
        <f>'SlNr für Antrag §24a'!AM958</f>
        <v>0</v>
      </c>
      <c r="K962" s="121"/>
      <c r="L962" s="158" t="str">
        <f>'SlNr für Antrag §24a'!AV958</f>
        <v>-</v>
      </c>
      <c r="M962" s="145" t="str">
        <f>IF(OR(Behörde!W962&gt;0,Behörde!Z962&gt;0),"Begründung in Bescheid eintragen!","")</f>
        <v/>
      </c>
      <c r="N962" s="151" t="str">
        <f>'SlNr für Antrag §24a'!AP958</f>
        <v>X</v>
      </c>
    </row>
    <row r="963" spans="1:14" x14ac:dyDescent="0.25">
      <c r="A963" s="70">
        <f>'SlNr für Antrag §24a'!B959</f>
        <v>53301</v>
      </c>
      <c r="B963" s="70" t="str">
        <f>'SlNr für Antrag §24a'!C959</f>
        <v>77</v>
      </c>
      <c r="C963" s="70" t="str">
        <f>IF('SlNr für Antrag §24a'!D959&lt;&gt;"",'SlNr für Antrag §24a'!D959,"")</f>
        <v>g</v>
      </c>
      <c r="D963" s="70" t="str">
        <f>'SlNr für Antrag §24a'!H959</f>
        <v>überlagerte Körperpflegemittel</v>
      </c>
      <c r="E963" s="70" t="str">
        <f>'SlNr für Antrag §24a'!I959</f>
        <v>gefährlich kontaminiert</v>
      </c>
      <c r="F963" s="69" t="str">
        <f>IF(Behörde!W963&gt;0,Behörde!W963,Behörde!F963)</f>
        <v>**</v>
      </c>
      <c r="G963" s="69" t="str">
        <f>IF(Behörde!Z963&gt;0,Behörde!Z963,Behörde!G963)</f>
        <v>**</v>
      </c>
      <c r="H963" s="131"/>
      <c r="I963" s="124"/>
      <c r="J963" s="118">
        <f>'SlNr für Antrag §24a'!AM959</f>
        <v>0</v>
      </c>
      <c r="K963" s="121"/>
      <c r="L963" s="158" t="str">
        <f>'SlNr für Antrag §24a'!AV959</f>
        <v>-</v>
      </c>
      <c r="M963" s="145" t="str">
        <f>IF(OR(Behörde!W963&gt;0,Behörde!Z963&gt;0),"Begründung in Bescheid eintragen!","")</f>
        <v/>
      </c>
      <c r="N963" s="151" t="str">
        <f>'SlNr für Antrag §24a'!AP959</f>
        <v/>
      </c>
    </row>
    <row r="964" spans="1:14" ht="22.8" x14ac:dyDescent="0.25">
      <c r="A964" s="70">
        <f>'SlNr für Antrag §24a'!B960</f>
        <v>53302</v>
      </c>
      <c r="B964" s="70" t="str">
        <f>'SlNr für Antrag §24a'!C960</f>
        <v/>
      </c>
      <c r="C964" s="70" t="str">
        <f>IF('SlNr für Antrag §24a'!D960&lt;&gt;"",'SlNr für Antrag §24a'!D960,"")</f>
        <v/>
      </c>
      <c r="D964" s="70" t="str">
        <f>'SlNr für Antrag §24a'!H960</f>
        <v>Produktionsabfälle von Körperpflegemitteln</v>
      </c>
      <c r="E964" s="70" t="str">
        <f>'SlNr für Antrag §24a'!I960</f>
        <v xml:space="preserve"> </v>
      </c>
      <c r="F964" s="69" t="str">
        <f>IF(Behörde!W964&gt;0,Behörde!W964,Behörde!F964)</f>
        <v>--</v>
      </c>
      <c r="G964" s="69" t="str">
        <f>IF(Behörde!Z964&gt;0,Behörde!Z964,Behörde!G964)</f>
        <v>**</v>
      </c>
      <c r="H964" s="131"/>
      <c r="I964" s="124"/>
      <c r="J964" s="118">
        <f>'SlNr für Antrag §24a'!AM960</f>
        <v>0</v>
      </c>
      <c r="K964" s="121"/>
      <c r="L964" s="158" t="str">
        <f>'SlNr für Antrag §24a'!AV960</f>
        <v>-</v>
      </c>
      <c r="M964" s="145" t="str">
        <f>IF(OR(Behörde!W964&gt;0,Behörde!Z964&gt;0),"Begründung in Bescheid eintragen!","")</f>
        <v/>
      </c>
      <c r="N964" s="151" t="str">
        <f>'SlNr für Antrag §24a'!AP960</f>
        <v>X</v>
      </c>
    </row>
    <row r="965" spans="1:14" ht="22.8" x14ac:dyDescent="0.25">
      <c r="A965" s="70">
        <f>'SlNr für Antrag §24a'!B961</f>
        <v>53302</v>
      </c>
      <c r="B965" s="70" t="str">
        <f>'SlNr für Antrag §24a'!C961</f>
        <v>77</v>
      </c>
      <c r="C965" s="70" t="str">
        <f>IF('SlNr für Antrag §24a'!D961&lt;&gt;"",'SlNr für Antrag §24a'!D961,"")</f>
        <v>g</v>
      </c>
      <c r="D965" s="70" t="str">
        <f>'SlNr für Antrag §24a'!H961</f>
        <v>Produktionsabfälle von Körperpflegemitteln</v>
      </c>
      <c r="E965" s="70" t="str">
        <f>'SlNr für Antrag §24a'!I961</f>
        <v>gefährlich kontaminiert</v>
      </c>
      <c r="F965" s="69" t="str">
        <f>IF(Behörde!W965&gt;0,Behörde!W965,Behörde!F965)</f>
        <v>**</v>
      </c>
      <c r="G965" s="69" t="str">
        <f>IF(Behörde!Z965&gt;0,Behörde!Z965,Behörde!G965)</f>
        <v>**</v>
      </c>
      <c r="H965" s="131"/>
      <c r="I965" s="124"/>
      <c r="J965" s="118">
        <f>'SlNr für Antrag §24a'!AM961</f>
        <v>0</v>
      </c>
      <c r="K965" s="121"/>
      <c r="L965" s="158" t="str">
        <f>'SlNr für Antrag §24a'!AV961</f>
        <v>-</v>
      </c>
      <c r="M965" s="145" t="str">
        <f>IF(OR(Behörde!W965&gt;0,Behörde!Z965&gt;0),"Begründung in Bescheid eintragen!","")</f>
        <v/>
      </c>
      <c r="N965" s="151" t="str">
        <f>'SlNr für Antrag §24a'!AP961</f>
        <v/>
      </c>
    </row>
    <row r="966" spans="1:14" ht="22.8" x14ac:dyDescent="0.25">
      <c r="A966" s="70">
        <f>'SlNr für Antrag §24a'!B962</f>
        <v>53501</v>
      </c>
      <c r="B966" s="70" t="str">
        <f>'SlNr für Antrag §24a'!C962</f>
        <v/>
      </c>
      <c r="C966" s="70" t="str">
        <f>IF('SlNr für Antrag §24a'!D962&lt;&gt;"",'SlNr für Antrag §24a'!D962,"")</f>
        <v/>
      </c>
      <c r="D966" s="70" t="str">
        <f>'SlNr für Antrag §24a'!H962</f>
        <v>Arzneimittel ohne Zytostatica und Zytotoxica</v>
      </c>
      <c r="E966" s="70" t="str">
        <f>'SlNr für Antrag §24a'!I962</f>
        <v xml:space="preserve"> </v>
      </c>
      <c r="F966" s="69" t="str">
        <f>IF(Behörde!W966&gt;0,Behörde!W966,Behörde!F966)</f>
        <v>**</v>
      </c>
      <c r="G966" s="69" t="str">
        <f>IF(Behörde!Z966&gt;0,Behörde!Z966,Behörde!G966)</f>
        <v>**</v>
      </c>
      <c r="H966" s="131"/>
      <c r="I966" s="124"/>
      <c r="J966" s="118">
        <f>'SlNr für Antrag §24a'!AM962</f>
        <v>0</v>
      </c>
      <c r="K966" s="121"/>
      <c r="L966" s="158" t="str">
        <f>'SlNr für Antrag §24a'!AV962</f>
        <v>-</v>
      </c>
      <c r="M966" s="145" t="str">
        <f>IF(OR(Behörde!W966&gt;0,Behörde!Z966&gt;0),"Begründung in Bescheid eintragen!","")</f>
        <v/>
      </c>
      <c r="N966" s="151" t="str">
        <f>'SlNr für Antrag §24a'!AP962</f>
        <v/>
      </c>
    </row>
    <row r="967" spans="1:14" ht="22.8" x14ac:dyDescent="0.25">
      <c r="A967" s="70">
        <f>'SlNr für Antrag §24a'!B963</f>
        <v>53501</v>
      </c>
      <c r="B967" s="70" t="str">
        <f>'SlNr für Antrag §24a'!C963</f>
        <v>91</v>
      </c>
      <c r="C967" s="70" t="str">
        <f>IF('SlNr für Antrag §24a'!D963&lt;&gt;"",'SlNr für Antrag §24a'!D963,"")</f>
        <v/>
      </c>
      <c r="D967" s="70" t="str">
        <f>'SlNr für Antrag §24a'!H963</f>
        <v>Arzneimittel ohne Zytostatica und Zytotoxica</v>
      </c>
      <c r="E967" s="70" t="str">
        <f>'SlNr für Antrag §24a'!I963</f>
        <v>verfestigt, immobilisiert oder stabilisiert</v>
      </c>
      <c r="F967" s="69" t="str">
        <f>IF(Behörde!W967&gt;0,Behörde!W967,Behörde!F967)</f>
        <v>**</v>
      </c>
      <c r="G967" s="69" t="str">
        <f>IF(Behörde!Z967&gt;0,Behörde!Z967,Behörde!G967)</f>
        <v>**</v>
      </c>
      <c r="H967" s="131"/>
      <c r="I967" s="124"/>
      <c r="J967" s="118">
        <f>'SlNr für Antrag §24a'!AM963</f>
        <v>0</v>
      </c>
      <c r="K967" s="121"/>
      <c r="L967" s="158" t="str">
        <f>'SlNr für Antrag §24a'!AV963</f>
        <v>-</v>
      </c>
      <c r="M967" s="145" t="str">
        <f>IF(OR(Behörde!W967&gt;0,Behörde!Z967&gt;0),"Begründung in Bescheid eintragen!","")</f>
        <v/>
      </c>
      <c r="N967" s="151" t="str">
        <f>'SlNr für Antrag §24a'!AP963</f>
        <v/>
      </c>
    </row>
    <row r="968" spans="1:14" ht="22.8" x14ac:dyDescent="0.25">
      <c r="A968" s="70">
        <f>'SlNr für Antrag §24a'!B964</f>
        <v>53502</v>
      </c>
      <c r="B968" s="70" t="str">
        <f>'SlNr für Antrag §24a'!C964</f>
        <v/>
      </c>
      <c r="C968" s="70" t="str">
        <f>IF('SlNr für Antrag §24a'!D964&lt;&gt;"",'SlNr für Antrag §24a'!D964,"")</f>
        <v>g</v>
      </c>
      <c r="D968" s="70" t="str">
        <f>'SlNr für Antrag §24a'!H964</f>
        <v>Produktionsabfälle der Arzneimittelerzeugung</v>
      </c>
      <c r="E968" s="70" t="str">
        <f>'SlNr für Antrag §24a'!I964</f>
        <v xml:space="preserve"> </v>
      </c>
      <c r="F968" s="69" t="str">
        <f>IF(Behörde!W968&gt;0,Behörde!W968,Behörde!F968)</f>
        <v>**</v>
      </c>
      <c r="G968" s="69" t="str">
        <f>IF(Behörde!Z968&gt;0,Behörde!Z968,Behörde!G968)</f>
        <v>**</v>
      </c>
      <c r="H968" s="131"/>
      <c r="I968" s="124"/>
      <c r="J968" s="118">
        <f>'SlNr für Antrag §24a'!AM964</f>
        <v>0</v>
      </c>
      <c r="K968" s="121"/>
      <c r="L968" s="158" t="str">
        <f>'SlNr für Antrag §24a'!AV964</f>
        <v>-</v>
      </c>
      <c r="M968" s="145" t="str">
        <f>IF(OR(Behörde!W968&gt;0,Behörde!Z968&gt;0),"Begründung in Bescheid eintragen!","")</f>
        <v/>
      </c>
      <c r="N968" s="151" t="str">
        <f>'SlNr für Antrag §24a'!AP964</f>
        <v/>
      </c>
    </row>
    <row r="969" spans="1:14" ht="22.8" x14ac:dyDescent="0.25">
      <c r="A969" s="70">
        <f>'SlNr für Antrag §24a'!B965</f>
        <v>53502</v>
      </c>
      <c r="B969" s="70" t="str">
        <f>'SlNr für Antrag §24a'!C965</f>
        <v>88</v>
      </c>
      <c r="C969" s="70" t="str">
        <f>IF('SlNr für Antrag §24a'!D965&lt;&gt;"",'SlNr für Antrag §24a'!D965,"")</f>
        <v/>
      </c>
      <c r="D969" s="70" t="str">
        <f>'SlNr für Antrag §24a'!H965</f>
        <v>Produktionsabfälle der Arzneimittelerzeugung</v>
      </c>
      <c r="E969" s="70" t="str">
        <f>'SlNr für Antrag §24a'!I965</f>
        <v>ausgestuft</v>
      </c>
      <c r="F969" s="69" t="str">
        <f>IF(Behörde!W969&gt;0,Behörde!W969,Behörde!F969)</f>
        <v>**</v>
      </c>
      <c r="G969" s="69" t="str">
        <f>IF(Behörde!Z969&gt;0,Behörde!Z969,Behörde!G969)</f>
        <v>**</v>
      </c>
      <c r="H969" s="131"/>
      <c r="I969" s="124"/>
      <c r="J969" s="118">
        <f>'SlNr für Antrag §24a'!AM965</f>
        <v>0</v>
      </c>
      <c r="K969" s="121"/>
      <c r="L969" s="158" t="str">
        <f>'SlNr für Antrag §24a'!AV965</f>
        <v>-</v>
      </c>
      <c r="M969" s="145" t="str">
        <f>IF(OR(Behörde!W969&gt;0,Behörde!Z969&gt;0),"Begründung in Bescheid eintragen!","")</f>
        <v/>
      </c>
      <c r="N969" s="151" t="str">
        <f>'SlNr für Antrag §24a'!AP965</f>
        <v/>
      </c>
    </row>
    <row r="970" spans="1:14" ht="22.8" x14ac:dyDescent="0.25">
      <c r="A970" s="70">
        <f>'SlNr für Antrag §24a'!B966</f>
        <v>53502</v>
      </c>
      <c r="B970" s="70" t="str">
        <f>'SlNr für Antrag §24a'!C966</f>
        <v>91</v>
      </c>
      <c r="C970" s="70" t="str">
        <f>IF('SlNr für Antrag §24a'!D966&lt;&gt;"",'SlNr für Antrag §24a'!D966,"")</f>
        <v>g</v>
      </c>
      <c r="D970" s="70" t="str">
        <f>'SlNr für Antrag §24a'!H966</f>
        <v>Produktionsabfälle der Arzneimittelerzeugung</v>
      </c>
      <c r="E970" s="70" t="str">
        <f>'SlNr für Antrag §24a'!I966</f>
        <v>verfestigt, immobilisiert oder stabilisiert</v>
      </c>
      <c r="F970" s="69" t="str">
        <f>IF(Behörde!W970&gt;0,Behörde!W970,Behörde!F970)</f>
        <v>**</v>
      </c>
      <c r="G970" s="69" t="str">
        <f>IF(Behörde!Z970&gt;0,Behörde!Z970,Behörde!G970)</f>
        <v>**</v>
      </c>
      <c r="H970" s="131"/>
      <c r="I970" s="124"/>
      <c r="J970" s="118">
        <f>'SlNr für Antrag §24a'!AM966</f>
        <v>0</v>
      </c>
      <c r="K970" s="121"/>
      <c r="L970" s="158" t="str">
        <f>'SlNr für Antrag §24a'!AV966</f>
        <v>-</v>
      </c>
      <c r="M970" s="145" t="str">
        <f>IF(OR(Behörde!W970&gt;0,Behörde!Z970&gt;0),"Begründung in Bescheid eintragen!","")</f>
        <v/>
      </c>
      <c r="N970" s="151" t="str">
        <f>'SlNr für Antrag §24a'!AP966</f>
        <v/>
      </c>
    </row>
    <row r="971" spans="1:14" x14ac:dyDescent="0.25">
      <c r="A971" s="70">
        <f>'SlNr für Antrag §24a'!B967</f>
        <v>53504</v>
      </c>
      <c r="B971" s="70" t="str">
        <f>'SlNr für Antrag §24a'!C967</f>
        <v/>
      </c>
      <c r="C971" s="70" t="str">
        <f>IF('SlNr für Antrag §24a'!D967&lt;&gt;"",'SlNr für Antrag §24a'!D967,"")</f>
        <v/>
      </c>
      <c r="D971" s="70" t="str">
        <f>'SlNr für Antrag §24a'!H967</f>
        <v>Trester von Heilpflanzen</v>
      </c>
      <c r="E971" s="70" t="str">
        <f>'SlNr für Antrag §24a'!I967</f>
        <v xml:space="preserve"> </v>
      </c>
      <c r="F971" s="69" t="str">
        <f>IF(Behörde!W971&gt;0,Behörde!W971,Behörde!F971)</f>
        <v>--</v>
      </c>
      <c r="G971" s="69" t="str">
        <f>IF(Behörde!Z971&gt;0,Behörde!Z971,Behörde!G971)</f>
        <v>**</v>
      </c>
      <c r="H971" s="131"/>
      <c r="I971" s="124"/>
      <c r="J971" s="118">
        <f>'SlNr für Antrag §24a'!AM967</f>
        <v>0</v>
      </c>
      <c r="K971" s="121"/>
      <c r="L971" s="158" t="str">
        <f>'SlNr für Antrag §24a'!AV967</f>
        <v>-</v>
      </c>
      <c r="M971" s="145" t="str">
        <f>IF(OR(Behörde!W971&gt;0,Behörde!Z971&gt;0),"Begründung in Bescheid eintragen!","")</f>
        <v/>
      </c>
      <c r="N971" s="151" t="str">
        <f>'SlNr für Antrag §24a'!AP967</f>
        <v>X</v>
      </c>
    </row>
    <row r="972" spans="1:14" x14ac:dyDescent="0.25">
      <c r="A972" s="70">
        <f>'SlNr für Antrag §24a'!B968</f>
        <v>53504</v>
      </c>
      <c r="B972" s="70" t="str">
        <f>'SlNr für Antrag §24a'!C968</f>
        <v>77</v>
      </c>
      <c r="C972" s="70" t="str">
        <f>IF('SlNr für Antrag §24a'!D968&lt;&gt;"",'SlNr für Antrag §24a'!D968,"")</f>
        <v>g</v>
      </c>
      <c r="D972" s="70" t="str">
        <f>'SlNr für Antrag §24a'!H968</f>
        <v>Trester von Heilpflanzen</v>
      </c>
      <c r="E972" s="70" t="str">
        <f>'SlNr für Antrag §24a'!I968</f>
        <v>gefährlich kontaminiert</v>
      </c>
      <c r="F972" s="69" t="str">
        <f>IF(Behörde!W972&gt;0,Behörde!W972,Behörde!F972)</f>
        <v>**</v>
      </c>
      <c r="G972" s="69" t="str">
        <f>IF(Behörde!Z972&gt;0,Behörde!Z972,Behörde!G972)</f>
        <v>**</v>
      </c>
      <c r="H972" s="131"/>
      <c r="I972" s="124"/>
      <c r="J972" s="118">
        <f>'SlNr für Antrag §24a'!AM968</f>
        <v>0</v>
      </c>
      <c r="K972" s="121"/>
      <c r="L972" s="158" t="str">
        <f>'SlNr für Antrag §24a'!AV968</f>
        <v>-</v>
      </c>
      <c r="M972" s="145" t="str">
        <f>IF(OR(Behörde!W972&gt;0,Behörde!Z972&gt;0),"Begründung in Bescheid eintragen!","")</f>
        <v/>
      </c>
      <c r="N972" s="151" t="str">
        <f>'SlNr für Antrag §24a'!AP968</f>
        <v/>
      </c>
    </row>
    <row r="973" spans="1:14" x14ac:dyDescent="0.25">
      <c r="A973" s="70">
        <f>'SlNr für Antrag §24a'!B969</f>
        <v>53505</v>
      </c>
      <c r="B973" s="70" t="str">
        <f>'SlNr für Antrag §24a'!C969</f>
        <v/>
      </c>
      <c r="C973" s="70" t="str">
        <f>IF('SlNr für Antrag §24a'!D969&lt;&gt;"",'SlNr für Antrag §24a'!D969,"")</f>
        <v/>
      </c>
      <c r="D973" s="70" t="str">
        <f>'SlNr für Antrag §24a'!H969</f>
        <v>Pilzmycel</v>
      </c>
      <c r="E973" s="70" t="str">
        <f>'SlNr für Antrag §24a'!I969</f>
        <v xml:space="preserve"> </v>
      </c>
      <c r="F973" s="69" t="str">
        <f>IF(Behörde!W973&gt;0,Behörde!W973,Behörde!F973)</f>
        <v>--</v>
      </c>
      <c r="G973" s="69" t="str">
        <f>IF(Behörde!Z973&gt;0,Behörde!Z973,Behörde!G973)</f>
        <v>**</v>
      </c>
      <c r="H973" s="131"/>
      <c r="I973" s="124"/>
      <c r="J973" s="118">
        <f>'SlNr für Antrag §24a'!AM969</f>
        <v>0</v>
      </c>
      <c r="K973" s="121"/>
      <c r="L973" s="158" t="str">
        <f>'SlNr für Antrag §24a'!AV969</f>
        <v>-</v>
      </c>
      <c r="M973" s="145" t="str">
        <f>IF(OR(Behörde!W973&gt;0,Behörde!Z973&gt;0),"Begründung in Bescheid eintragen!","")</f>
        <v/>
      </c>
      <c r="N973" s="151" t="str">
        <f>'SlNr für Antrag §24a'!AP969</f>
        <v>X</v>
      </c>
    </row>
    <row r="974" spans="1:14" x14ac:dyDescent="0.25">
      <c r="A974" s="70">
        <f>'SlNr für Antrag §24a'!B970</f>
        <v>53505</v>
      </c>
      <c r="B974" s="70" t="str">
        <f>'SlNr für Antrag §24a'!C970</f>
        <v>77</v>
      </c>
      <c r="C974" s="70" t="str">
        <f>IF('SlNr für Antrag §24a'!D970&lt;&gt;"",'SlNr für Antrag §24a'!D970,"")</f>
        <v>g</v>
      </c>
      <c r="D974" s="70" t="str">
        <f>'SlNr für Antrag §24a'!H970</f>
        <v>Pilzmycel</v>
      </c>
      <c r="E974" s="70" t="str">
        <f>'SlNr für Antrag §24a'!I970</f>
        <v>gefährlich kontaminiert</v>
      </c>
      <c r="F974" s="69" t="str">
        <f>IF(Behörde!W974&gt;0,Behörde!W974,Behörde!F974)</f>
        <v>**</v>
      </c>
      <c r="G974" s="69" t="str">
        <f>IF(Behörde!Z974&gt;0,Behörde!Z974,Behörde!G974)</f>
        <v>**</v>
      </c>
      <c r="H974" s="131"/>
      <c r="I974" s="124"/>
      <c r="J974" s="118">
        <f>'SlNr für Antrag §24a'!AM970</f>
        <v>0</v>
      </c>
      <c r="K974" s="121"/>
      <c r="L974" s="158" t="str">
        <f>'SlNr für Antrag §24a'!AV970</f>
        <v>-</v>
      </c>
      <c r="M974" s="145" t="str">
        <f>IF(OR(Behörde!W974&gt;0,Behörde!Z974&gt;0),"Begründung in Bescheid eintragen!","")</f>
        <v/>
      </c>
      <c r="N974" s="151" t="str">
        <f>'SlNr für Antrag §24a'!AP970</f>
        <v/>
      </c>
    </row>
    <row r="975" spans="1:14" x14ac:dyDescent="0.25">
      <c r="A975" s="70">
        <f>'SlNr für Antrag §24a'!B971</f>
        <v>53506</v>
      </c>
      <c r="B975" s="70" t="str">
        <f>'SlNr für Antrag §24a'!C971</f>
        <v/>
      </c>
      <c r="C975" s="70" t="str">
        <f>IF('SlNr für Antrag §24a'!D971&lt;&gt;"",'SlNr für Antrag §24a'!D971,"")</f>
        <v/>
      </c>
      <c r="D975" s="70" t="str">
        <f>'SlNr für Antrag §24a'!H971</f>
        <v>Proteinabfälle</v>
      </c>
      <c r="E975" s="70" t="str">
        <f>'SlNr für Antrag §24a'!I971</f>
        <v xml:space="preserve"> </v>
      </c>
      <c r="F975" s="69" t="str">
        <f>IF(Behörde!W975&gt;0,Behörde!W975,Behörde!F975)</f>
        <v>--</v>
      </c>
      <c r="G975" s="69" t="str">
        <f>IF(Behörde!Z975&gt;0,Behörde!Z975,Behörde!G975)</f>
        <v>**</v>
      </c>
      <c r="H975" s="131"/>
      <c r="I975" s="124"/>
      <c r="J975" s="118">
        <f>'SlNr für Antrag §24a'!AM971</f>
        <v>0</v>
      </c>
      <c r="K975" s="121"/>
      <c r="L975" s="158" t="str">
        <f>'SlNr für Antrag §24a'!AV971</f>
        <v>-</v>
      </c>
      <c r="M975" s="145" t="str">
        <f>IF(OR(Behörde!W975&gt;0,Behörde!Z975&gt;0),"Begründung in Bescheid eintragen!","")</f>
        <v/>
      </c>
      <c r="N975" s="151" t="str">
        <f>'SlNr für Antrag §24a'!AP971</f>
        <v>X</v>
      </c>
    </row>
    <row r="976" spans="1:14" x14ac:dyDescent="0.25">
      <c r="A976" s="70">
        <f>'SlNr für Antrag §24a'!B972</f>
        <v>53506</v>
      </c>
      <c r="B976" s="70" t="str">
        <f>'SlNr für Antrag §24a'!C972</f>
        <v>77</v>
      </c>
      <c r="C976" s="70" t="str">
        <f>IF('SlNr für Antrag §24a'!D972&lt;&gt;"",'SlNr für Antrag §24a'!D972,"")</f>
        <v>g</v>
      </c>
      <c r="D976" s="70" t="str">
        <f>'SlNr für Antrag §24a'!H972</f>
        <v>Proteinabfälle</v>
      </c>
      <c r="E976" s="70" t="str">
        <f>'SlNr für Antrag §24a'!I972</f>
        <v>gefährlich kontaminiert</v>
      </c>
      <c r="F976" s="69" t="str">
        <f>IF(Behörde!W976&gt;0,Behörde!W976,Behörde!F976)</f>
        <v>**</v>
      </c>
      <c r="G976" s="69" t="str">
        <f>IF(Behörde!Z976&gt;0,Behörde!Z976,Behörde!G976)</f>
        <v>**</v>
      </c>
      <c r="H976" s="131"/>
      <c r="I976" s="124"/>
      <c r="J976" s="118">
        <f>'SlNr für Antrag §24a'!AM972</f>
        <v>0</v>
      </c>
      <c r="K976" s="121"/>
      <c r="L976" s="158" t="str">
        <f>'SlNr für Antrag §24a'!AV972</f>
        <v>-</v>
      </c>
      <c r="M976" s="145" t="str">
        <f>IF(OR(Behörde!W976&gt;0,Behörde!Z976&gt;0),"Begründung in Bescheid eintragen!","")</f>
        <v/>
      </c>
      <c r="N976" s="151" t="str">
        <f>'SlNr für Antrag §24a'!AP972</f>
        <v/>
      </c>
    </row>
    <row r="977" spans="1:14" x14ac:dyDescent="0.25">
      <c r="A977" s="70">
        <f>'SlNr für Antrag §24a'!B973</f>
        <v>53507</v>
      </c>
      <c r="B977" s="70" t="str">
        <f>'SlNr für Antrag §24a'!C973</f>
        <v/>
      </c>
      <c r="C977" s="70" t="str">
        <f>IF('SlNr für Antrag §24a'!D973&lt;&gt;"",'SlNr für Antrag §24a'!D973,"")</f>
        <v>g</v>
      </c>
      <c r="D977" s="70" t="str">
        <f>'SlNr für Antrag §24a'!H973</f>
        <v>Desinfektionsmittel</v>
      </c>
      <c r="E977" s="70" t="str">
        <f>'SlNr für Antrag §24a'!I973</f>
        <v xml:space="preserve"> </v>
      </c>
      <c r="F977" s="69" t="str">
        <f>IF(Behörde!W977&gt;0,Behörde!W977,Behörde!F977)</f>
        <v>**</v>
      </c>
      <c r="G977" s="69" t="str">
        <f>IF(Behörde!Z977&gt;0,Behörde!Z977,Behörde!G977)</f>
        <v>**</v>
      </c>
      <c r="H977" s="131"/>
      <c r="I977" s="124"/>
      <c r="J977" s="118">
        <f>'SlNr für Antrag §24a'!AM973</f>
        <v>0</v>
      </c>
      <c r="K977" s="121"/>
      <c r="L977" s="158" t="str">
        <f>'SlNr für Antrag §24a'!AV973</f>
        <v>-</v>
      </c>
      <c r="M977" s="145" t="str">
        <f>IF(OR(Behörde!W977&gt;0,Behörde!Z977&gt;0),"Begründung in Bescheid eintragen!","")</f>
        <v/>
      </c>
      <c r="N977" s="151" t="str">
        <f>'SlNr für Antrag §24a'!AP973</f>
        <v/>
      </c>
    </row>
    <row r="978" spans="1:14" x14ac:dyDescent="0.25">
      <c r="A978" s="70">
        <f>'SlNr für Antrag §24a'!B974</f>
        <v>53507</v>
      </c>
      <c r="B978" s="70" t="str">
        <f>'SlNr für Antrag §24a'!C974</f>
        <v>88</v>
      </c>
      <c r="C978" s="70" t="str">
        <f>IF('SlNr für Antrag §24a'!D974&lt;&gt;"",'SlNr für Antrag §24a'!D974,"")</f>
        <v/>
      </c>
      <c r="D978" s="70" t="str">
        <f>'SlNr für Antrag §24a'!H974</f>
        <v>Desinfektionsmittel</v>
      </c>
      <c r="E978" s="70" t="str">
        <f>'SlNr für Antrag §24a'!I974</f>
        <v>ausgestuft</v>
      </c>
      <c r="F978" s="69" t="str">
        <f>IF(Behörde!W978&gt;0,Behörde!W978,Behörde!F978)</f>
        <v>**</v>
      </c>
      <c r="G978" s="69" t="str">
        <f>IF(Behörde!Z978&gt;0,Behörde!Z978,Behörde!G978)</f>
        <v>**</v>
      </c>
      <c r="H978" s="131"/>
      <c r="I978" s="124"/>
      <c r="J978" s="118">
        <f>'SlNr für Antrag §24a'!AM974</f>
        <v>0</v>
      </c>
      <c r="K978" s="121"/>
      <c r="L978" s="158" t="str">
        <f>'SlNr für Antrag §24a'!AV974</f>
        <v>-</v>
      </c>
      <c r="M978" s="145" t="str">
        <f>IF(OR(Behörde!W978&gt;0,Behörde!Z978&gt;0),"Begründung in Bescheid eintragen!","")</f>
        <v/>
      </c>
      <c r="N978" s="151" t="str">
        <f>'SlNr für Antrag §24a'!AP974</f>
        <v/>
      </c>
    </row>
    <row r="979" spans="1:14" ht="22.8" x14ac:dyDescent="0.25">
      <c r="A979" s="70">
        <f>'SlNr für Antrag §24a'!B975</f>
        <v>53507</v>
      </c>
      <c r="B979" s="70" t="str">
        <f>'SlNr für Antrag §24a'!C975</f>
        <v>91</v>
      </c>
      <c r="C979" s="70" t="str">
        <f>IF('SlNr für Antrag §24a'!D975&lt;&gt;"",'SlNr für Antrag §24a'!D975,"")</f>
        <v>g</v>
      </c>
      <c r="D979" s="70" t="str">
        <f>'SlNr für Antrag §24a'!H975</f>
        <v>Desinfektionsmittel</v>
      </c>
      <c r="E979" s="70" t="str">
        <f>'SlNr für Antrag §24a'!I975</f>
        <v>verfestigt, immobilisiert oder stabilisiert</v>
      </c>
      <c r="F979" s="69" t="str">
        <f>IF(Behörde!W979&gt;0,Behörde!W979,Behörde!F979)</f>
        <v>**</v>
      </c>
      <c r="G979" s="69" t="str">
        <f>IF(Behörde!Z979&gt;0,Behörde!Z979,Behörde!G979)</f>
        <v>**</v>
      </c>
      <c r="H979" s="131"/>
      <c r="I979" s="124"/>
      <c r="J979" s="118">
        <f>'SlNr für Antrag §24a'!AM975</f>
        <v>0</v>
      </c>
      <c r="K979" s="121"/>
      <c r="L979" s="158" t="str">
        <f>'SlNr für Antrag §24a'!AV975</f>
        <v>-</v>
      </c>
      <c r="M979" s="145" t="str">
        <f>IF(OR(Behörde!W979&gt;0,Behörde!Z979&gt;0),"Begründung in Bescheid eintragen!","")</f>
        <v/>
      </c>
      <c r="N979" s="151" t="str">
        <f>'SlNr für Antrag §24a'!AP975</f>
        <v/>
      </c>
    </row>
    <row r="980" spans="1:14" x14ac:dyDescent="0.25">
      <c r="A980" s="70">
        <f>'SlNr für Antrag §24a'!B976</f>
        <v>53508</v>
      </c>
      <c r="B980" s="70" t="str">
        <f>'SlNr für Antrag §24a'!C976</f>
        <v/>
      </c>
      <c r="C980" s="70" t="str">
        <f>IF('SlNr für Antrag §24a'!D976&lt;&gt;"",'SlNr für Antrag §24a'!D976,"")</f>
        <v>g</v>
      </c>
      <c r="D980" s="70" t="str">
        <f>'SlNr für Antrag §24a'!H976</f>
        <v>Lebendimpfstoffe</v>
      </c>
      <c r="E980" s="70" t="str">
        <f>'SlNr für Antrag §24a'!I976</f>
        <v xml:space="preserve"> </v>
      </c>
      <c r="F980" s="69" t="str">
        <f>IF(Behörde!W980&gt;0,Behörde!W980,Behörde!F980)</f>
        <v>**</v>
      </c>
      <c r="G980" s="69" t="str">
        <f>IF(Behörde!Z980&gt;0,Behörde!Z980,Behörde!G980)</f>
        <v>**</v>
      </c>
      <c r="H980" s="131"/>
      <c r="I980" s="124"/>
      <c r="J980" s="118">
        <f>'SlNr für Antrag §24a'!AM976</f>
        <v>0</v>
      </c>
      <c r="K980" s="121"/>
      <c r="L980" s="158" t="str">
        <f>'SlNr für Antrag §24a'!AV976</f>
        <v>-</v>
      </c>
      <c r="M980" s="145" t="str">
        <f>IF(OR(Behörde!W980&gt;0,Behörde!Z980&gt;0),"Begründung in Bescheid eintragen!","")</f>
        <v/>
      </c>
      <c r="N980" s="151" t="str">
        <f>'SlNr für Antrag §24a'!AP976</f>
        <v/>
      </c>
    </row>
    <row r="981" spans="1:14" x14ac:dyDescent="0.25">
      <c r="A981" s="70">
        <f>'SlNr für Antrag §24a'!B977</f>
        <v>53508</v>
      </c>
      <c r="B981" s="70" t="str">
        <f>'SlNr für Antrag §24a'!C977</f>
        <v>88</v>
      </c>
      <c r="C981" s="70" t="str">
        <f>IF('SlNr für Antrag §24a'!D977&lt;&gt;"",'SlNr für Antrag §24a'!D977,"")</f>
        <v/>
      </c>
      <c r="D981" s="70" t="str">
        <f>'SlNr für Antrag §24a'!H977</f>
        <v>Lebendimpfstoffe</v>
      </c>
      <c r="E981" s="70" t="str">
        <f>'SlNr für Antrag §24a'!I977</f>
        <v>ausgestuft</v>
      </c>
      <c r="F981" s="69" t="str">
        <f>IF(Behörde!W981&gt;0,Behörde!W981,Behörde!F981)</f>
        <v>**</v>
      </c>
      <c r="G981" s="69" t="str">
        <f>IF(Behörde!Z981&gt;0,Behörde!Z981,Behörde!G981)</f>
        <v>**</v>
      </c>
      <c r="H981" s="131"/>
      <c r="I981" s="124"/>
      <c r="J981" s="118">
        <f>'SlNr für Antrag §24a'!AM977</f>
        <v>0</v>
      </c>
      <c r="K981" s="121"/>
      <c r="L981" s="158" t="str">
        <f>'SlNr für Antrag §24a'!AV977</f>
        <v>-</v>
      </c>
      <c r="M981" s="145" t="str">
        <f>IF(OR(Behörde!W981&gt;0,Behörde!Z981&gt;0),"Begründung in Bescheid eintragen!","")</f>
        <v/>
      </c>
      <c r="N981" s="151" t="str">
        <f>'SlNr für Antrag §24a'!AP977</f>
        <v/>
      </c>
    </row>
    <row r="982" spans="1:14" ht="34.200000000000003" x14ac:dyDescent="0.25">
      <c r="A982" s="70">
        <f>'SlNr für Antrag §24a'!B978</f>
        <v>53510</v>
      </c>
      <c r="B982" s="70" t="str">
        <f>'SlNr für Antrag §24a'!C978</f>
        <v/>
      </c>
      <c r="C982" s="70" t="str">
        <f>IF('SlNr für Antrag §24a'!D978&lt;&gt;"",'SlNr für Antrag §24a'!D978,"")</f>
        <v>g</v>
      </c>
      <c r="D982" s="70" t="str">
        <f>'SlNr für Antrag §24a'!H978</f>
        <v>Arzneimittel mit Zytostatica und Zytotoxica oder unsortierte Arzneimittel</v>
      </c>
      <c r="E982" s="70" t="str">
        <f>'SlNr für Antrag §24a'!I978</f>
        <v xml:space="preserve"> </v>
      </c>
      <c r="F982" s="69" t="str">
        <f>IF(Behörde!W982&gt;0,Behörde!W982,Behörde!F982)</f>
        <v>**</v>
      </c>
      <c r="G982" s="69" t="str">
        <f>IF(Behörde!Z982&gt;0,Behörde!Z982,Behörde!G982)</f>
        <v>**</v>
      </c>
      <c r="H982" s="131"/>
      <c r="I982" s="124"/>
      <c r="J982" s="118">
        <f>'SlNr für Antrag §24a'!AM978</f>
        <v>0</v>
      </c>
      <c r="K982" s="121"/>
      <c r="L982" s="158" t="str">
        <f>'SlNr für Antrag §24a'!AV978</f>
        <v>-</v>
      </c>
      <c r="M982" s="145" t="str">
        <f>IF(OR(Behörde!W982&gt;0,Behörde!Z982&gt;0),"Begründung in Bescheid eintragen!","")</f>
        <v/>
      </c>
      <c r="N982" s="151" t="str">
        <f>'SlNr für Antrag §24a'!AP978</f>
        <v/>
      </c>
    </row>
    <row r="983" spans="1:14" ht="34.200000000000003" x14ac:dyDescent="0.25">
      <c r="A983" s="70">
        <f>'SlNr für Antrag §24a'!B979</f>
        <v>53510</v>
      </c>
      <c r="B983" s="70" t="str">
        <f>'SlNr für Antrag §24a'!C979</f>
        <v>91</v>
      </c>
      <c r="C983" s="70" t="str">
        <f>IF('SlNr für Antrag §24a'!D979&lt;&gt;"",'SlNr für Antrag §24a'!D979,"")</f>
        <v>g</v>
      </c>
      <c r="D983" s="70" t="str">
        <f>'SlNr für Antrag §24a'!H979</f>
        <v>Arzneimittel mit Zytostatica und Zytotoxica oder unsortierte Arzneimittel</v>
      </c>
      <c r="E983" s="70" t="str">
        <f>'SlNr für Antrag §24a'!I979</f>
        <v>verfestigt, immobilisiert oder stabilisiert</v>
      </c>
      <c r="F983" s="69" t="str">
        <f>IF(Behörde!W983&gt;0,Behörde!W983,Behörde!F983)</f>
        <v>**</v>
      </c>
      <c r="G983" s="69" t="str">
        <f>IF(Behörde!Z983&gt;0,Behörde!Z983,Behörde!G983)</f>
        <v>**</v>
      </c>
      <c r="H983" s="131"/>
      <c r="I983" s="124"/>
      <c r="J983" s="118">
        <f>'SlNr für Antrag §24a'!AM979</f>
        <v>0</v>
      </c>
      <c r="K983" s="121"/>
      <c r="L983" s="158" t="str">
        <f>'SlNr für Antrag §24a'!AV979</f>
        <v>-</v>
      </c>
      <c r="M983" s="145" t="str">
        <f>IF(OR(Behörde!W983&gt;0,Behörde!Z983&gt;0),"Begründung in Bescheid eintragen!","")</f>
        <v/>
      </c>
      <c r="N983" s="151" t="str">
        <f>'SlNr für Antrag §24a'!AP979</f>
        <v/>
      </c>
    </row>
    <row r="984" spans="1:14" x14ac:dyDescent="0.25">
      <c r="A984" s="70">
        <f>'SlNr für Antrag §24a'!B980</f>
        <v>54101</v>
      </c>
      <c r="B984" s="70" t="str">
        <f>'SlNr für Antrag §24a'!C980</f>
        <v/>
      </c>
      <c r="C984" s="70" t="str">
        <f>IF('SlNr für Antrag §24a'!D980&lt;&gt;"",'SlNr für Antrag §24a'!D980,"")</f>
        <v>g</v>
      </c>
      <c r="D984" s="70" t="str">
        <f>'SlNr für Antrag §24a'!H980</f>
        <v>Öle, säurehaltig</v>
      </c>
      <c r="E984" s="70" t="str">
        <f>'SlNr für Antrag §24a'!I980</f>
        <v xml:space="preserve"> </v>
      </c>
      <c r="F984" s="69" t="str">
        <f>IF(Behörde!W984&gt;0,Behörde!W984,Behörde!F984)</f>
        <v>**</v>
      </c>
      <c r="G984" s="69" t="str">
        <f>IF(Behörde!Z984&gt;0,Behörde!Z984,Behörde!G984)</f>
        <v>**</v>
      </c>
      <c r="H984" s="131"/>
      <c r="I984" s="124"/>
      <c r="J984" s="118">
        <f>'SlNr für Antrag §24a'!AM980</f>
        <v>0</v>
      </c>
      <c r="K984" s="121"/>
      <c r="L984" s="158" t="str">
        <f>'SlNr für Antrag §24a'!AV980</f>
        <v>-</v>
      </c>
      <c r="M984" s="145" t="str">
        <f>IF(OR(Behörde!W984&gt;0,Behörde!Z984&gt;0),"Begründung in Bescheid eintragen!","")</f>
        <v/>
      </c>
      <c r="N984" s="151" t="str">
        <f>'SlNr für Antrag §24a'!AP980</f>
        <v/>
      </c>
    </row>
    <row r="985" spans="1:14" x14ac:dyDescent="0.25">
      <c r="A985" s="70">
        <f>'SlNr für Antrag §24a'!B981</f>
        <v>54102</v>
      </c>
      <c r="B985" s="70" t="str">
        <f>'SlNr für Antrag §24a'!C981</f>
        <v/>
      </c>
      <c r="C985" s="70" t="str">
        <f>IF('SlNr für Antrag §24a'!D981&lt;&gt;"",'SlNr für Antrag §24a'!D981,"")</f>
        <v>g</v>
      </c>
      <c r="D985" s="70" t="str">
        <f>'SlNr für Antrag §24a'!H981</f>
        <v>Altöle</v>
      </c>
      <c r="E985" s="70" t="str">
        <f>'SlNr für Antrag §24a'!I981</f>
        <v xml:space="preserve"> </v>
      </c>
      <c r="F985" s="69" t="str">
        <f>IF(Behörde!W985&gt;0,Behörde!W985,Behörde!F985)</f>
        <v>**</v>
      </c>
      <c r="G985" s="69" t="str">
        <f>IF(Behörde!Z985&gt;0,Behörde!Z985,Behörde!G985)</f>
        <v>**</v>
      </c>
      <c r="H985" s="131"/>
      <c r="I985" s="124"/>
      <c r="J985" s="118">
        <f>'SlNr für Antrag §24a'!AM981</f>
        <v>0</v>
      </c>
      <c r="K985" s="121"/>
      <c r="L985" s="158" t="str">
        <f>'SlNr für Antrag §24a'!AV981</f>
        <v>-</v>
      </c>
      <c r="M985" s="145" t="str">
        <f>IF(OR(Behörde!W985&gt;0,Behörde!Z985&gt;0),"Begründung in Bescheid eintragen!","")</f>
        <v/>
      </c>
      <c r="N985" s="151" t="str">
        <f>'SlNr für Antrag §24a'!AP981</f>
        <v/>
      </c>
    </row>
    <row r="986" spans="1:14" ht="22.8" x14ac:dyDescent="0.25">
      <c r="A986" s="70">
        <f>'SlNr für Antrag §24a'!B982</f>
        <v>54104</v>
      </c>
      <c r="B986" s="70" t="str">
        <f>'SlNr für Antrag §24a'!C982</f>
        <v/>
      </c>
      <c r="C986" s="70" t="str">
        <f>IF('SlNr für Antrag §24a'!D982&lt;&gt;"",'SlNr für Antrag §24a'!D982,"")</f>
        <v>g</v>
      </c>
      <c r="D986" s="70" t="str">
        <f>'SlNr für Antrag §24a'!H982</f>
        <v>Kraftstoffe mit Flammpunkt unter 55°C (zB Benzine)</v>
      </c>
      <c r="E986" s="70" t="str">
        <f>'SlNr für Antrag §24a'!I982</f>
        <v xml:space="preserve"> </v>
      </c>
      <c r="F986" s="69" t="str">
        <f>IF(Behörde!W986&gt;0,Behörde!W986,Behörde!F986)</f>
        <v>**</v>
      </c>
      <c r="G986" s="69" t="str">
        <f>IF(Behörde!Z986&gt;0,Behörde!Z986,Behörde!G986)</f>
        <v>**</v>
      </c>
      <c r="H986" s="131"/>
      <c r="I986" s="124"/>
      <c r="J986" s="118">
        <f>'SlNr für Antrag §24a'!AM982</f>
        <v>0</v>
      </c>
      <c r="K986" s="121"/>
      <c r="L986" s="158" t="str">
        <f>'SlNr für Antrag §24a'!AV982</f>
        <v>-</v>
      </c>
      <c r="M986" s="145" t="str">
        <f>IF(OR(Behörde!W986&gt;0,Behörde!Z986&gt;0),"Begründung in Bescheid eintragen!","")</f>
        <v/>
      </c>
      <c r="N986" s="151" t="str">
        <f>'SlNr für Antrag §24a'!AP982</f>
        <v/>
      </c>
    </row>
    <row r="987" spans="1:14" ht="22.8" x14ac:dyDescent="0.25">
      <c r="A987" s="70">
        <f>'SlNr für Antrag §24a'!B983</f>
        <v>54106</v>
      </c>
      <c r="B987" s="70" t="str">
        <f>'SlNr für Antrag §24a'!C983</f>
        <v/>
      </c>
      <c r="C987" s="70" t="str">
        <f>IF('SlNr für Antrag §24a'!D983&lt;&gt;"",'SlNr für Antrag §24a'!D983,"")</f>
        <v>g</v>
      </c>
      <c r="D987" s="70" t="str">
        <f>'SlNr für Antrag §24a'!H983</f>
        <v>Trafoöle, Wärmeträgeröle, halogenfrei</v>
      </c>
      <c r="E987" s="70" t="str">
        <f>'SlNr für Antrag §24a'!I983</f>
        <v xml:space="preserve"> </v>
      </c>
      <c r="F987" s="69" t="str">
        <f>IF(Behörde!W987&gt;0,Behörde!W987,Behörde!F987)</f>
        <v>**</v>
      </c>
      <c r="G987" s="69" t="str">
        <f>IF(Behörde!Z987&gt;0,Behörde!Z987,Behörde!G987)</f>
        <v>**</v>
      </c>
      <c r="H987" s="131"/>
      <c r="I987" s="124"/>
      <c r="J987" s="118">
        <f>'SlNr für Antrag §24a'!AM983</f>
        <v>0</v>
      </c>
      <c r="K987" s="121"/>
      <c r="L987" s="158" t="str">
        <f>'SlNr für Antrag §24a'!AV983</f>
        <v>-</v>
      </c>
      <c r="M987" s="145" t="str">
        <f>IF(OR(Behörde!W987&gt;0,Behörde!Z987&gt;0),"Begründung in Bescheid eintragen!","")</f>
        <v/>
      </c>
      <c r="N987" s="151" t="str">
        <f>'SlNr für Antrag §24a'!AP983</f>
        <v/>
      </c>
    </row>
    <row r="988" spans="1:14" ht="22.8" x14ac:dyDescent="0.25">
      <c r="A988" s="70">
        <f>'SlNr für Antrag §24a'!B984</f>
        <v>54107</v>
      </c>
      <c r="B988" s="70" t="str">
        <f>'SlNr für Antrag §24a'!C984</f>
        <v/>
      </c>
      <c r="C988" s="70" t="str">
        <f>IF('SlNr für Antrag §24a'!D984&lt;&gt;"",'SlNr für Antrag §24a'!D984,"")</f>
        <v>g</v>
      </c>
      <c r="D988" s="70" t="str">
        <f>'SlNr für Antrag §24a'!H984</f>
        <v>Trafoöle, Wärmeträgeröle, halogenhaltig</v>
      </c>
      <c r="E988" s="70" t="str">
        <f>'SlNr für Antrag §24a'!I984</f>
        <v xml:space="preserve"> </v>
      </c>
      <c r="F988" s="69" t="str">
        <f>IF(Behörde!W988&gt;0,Behörde!W988,Behörde!F988)</f>
        <v>**</v>
      </c>
      <c r="G988" s="69" t="str">
        <f>IF(Behörde!Z988&gt;0,Behörde!Z988,Behörde!G988)</f>
        <v>**</v>
      </c>
      <c r="H988" s="131"/>
      <c r="I988" s="124"/>
      <c r="J988" s="118">
        <f>'SlNr für Antrag §24a'!AM984</f>
        <v>0</v>
      </c>
      <c r="K988" s="121"/>
      <c r="L988" s="158" t="str">
        <f>'SlNr für Antrag §24a'!AV984</f>
        <v>-</v>
      </c>
      <c r="M988" s="145" t="str">
        <f>IF(OR(Behörde!W988&gt;0,Behörde!Z988&gt;0),"Begründung in Bescheid eintragen!","")</f>
        <v/>
      </c>
      <c r="N988" s="151" t="str">
        <f>'SlNr für Antrag §24a'!AP984</f>
        <v/>
      </c>
    </row>
    <row r="989" spans="1:14" ht="34.200000000000003" x14ac:dyDescent="0.25">
      <c r="A989" s="70">
        <f>'SlNr für Antrag §24a'!B985</f>
        <v>54108</v>
      </c>
      <c r="B989" s="70" t="str">
        <f>'SlNr für Antrag §24a'!C985</f>
        <v/>
      </c>
      <c r="C989" s="70" t="str">
        <f>IF('SlNr für Antrag §24a'!D985&lt;&gt;"",'SlNr für Antrag §24a'!D985,"")</f>
        <v>g</v>
      </c>
      <c r="D989" s="70" t="str">
        <f>'SlNr für Antrag §24a'!H985</f>
        <v>Heizöle und Kraftstoffe mit Flammpunkt über 55 °C (zB Dieselöle)</v>
      </c>
      <c r="E989" s="70" t="str">
        <f>'SlNr für Antrag §24a'!I985</f>
        <v xml:space="preserve"> </v>
      </c>
      <c r="F989" s="69" t="str">
        <f>IF(Behörde!W989&gt;0,Behörde!W989,Behörde!F989)</f>
        <v>**</v>
      </c>
      <c r="G989" s="69" t="str">
        <f>IF(Behörde!Z989&gt;0,Behörde!Z989,Behörde!G989)</f>
        <v>**</v>
      </c>
      <c r="H989" s="131"/>
      <c r="I989" s="124"/>
      <c r="J989" s="118">
        <f>'SlNr für Antrag §24a'!AM985</f>
        <v>0</v>
      </c>
      <c r="K989" s="121"/>
      <c r="L989" s="158" t="str">
        <f>'SlNr für Antrag §24a'!AV985</f>
        <v>-</v>
      </c>
      <c r="M989" s="145" t="str">
        <f>IF(OR(Behörde!W989&gt;0,Behörde!Z989&gt;0),"Begründung in Bescheid eintragen!","")</f>
        <v/>
      </c>
      <c r="N989" s="151" t="str">
        <f>'SlNr für Antrag §24a'!AP985</f>
        <v/>
      </c>
    </row>
    <row r="990" spans="1:14" x14ac:dyDescent="0.25">
      <c r="A990" s="70">
        <f>'SlNr für Antrag §24a'!B986</f>
        <v>54109</v>
      </c>
      <c r="B990" s="70" t="str">
        <f>'SlNr für Antrag §24a'!C986</f>
        <v/>
      </c>
      <c r="C990" s="70" t="str">
        <f>IF('SlNr für Antrag §24a'!D986&lt;&gt;"",'SlNr für Antrag §24a'!D986,"")</f>
        <v>g</v>
      </c>
      <c r="D990" s="70" t="str">
        <f>'SlNr für Antrag §24a'!H986</f>
        <v>Bohr-, Schneid- und Schleiföle</v>
      </c>
      <c r="E990" s="70" t="str">
        <f>'SlNr für Antrag §24a'!I986</f>
        <v xml:space="preserve"> </v>
      </c>
      <c r="F990" s="69" t="str">
        <f>IF(Behörde!W990&gt;0,Behörde!W990,Behörde!F990)</f>
        <v>**</v>
      </c>
      <c r="G990" s="69" t="str">
        <f>IF(Behörde!Z990&gt;0,Behörde!Z990,Behörde!G990)</f>
        <v>**</v>
      </c>
      <c r="H990" s="131"/>
      <c r="I990" s="124"/>
      <c r="J990" s="118">
        <f>'SlNr für Antrag §24a'!AM986</f>
        <v>0</v>
      </c>
      <c r="K990" s="121"/>
      <c r="L990" s="158" t="str">
        <f>'SlNr für Antrag §24a'!AV986</f>
        <v>-</v>
      </c>
      <c r="M990" s="145" t="str">
        <f>IF(OR(Behörde!W990&gt;0,Behörde!Z990&gt;0),"Begründung in Bescheid eintragen!","")</f>
        <v/>
      </c>
      <c r="N990" s="151" t="str">
        <f>'SlNr für Antrag §24a'!AP986</f>
        <v/>
      </c>
    </row>
    <row r="991" spans="1:14" ht="22.8" x14ac:dyDescent="0.25">
      <c r="A991" s="70">
        <f>'SlNr für Antrag §24a'!B987</f>
        <v>54110</v>
      </c>
      <c r="B991" s="70" t="str">
        <f>'SlNr für Antrag §24a'!C987</f>
        <v>12</v>
      </c>
      <c r="C991" s="70" t="str">
        <f>IF('SlNr für Antrag §24a'!D987&lt;&gt;"",'SlNr für Antrag §24a'!D987,"")</f>
        <v>g</v>
      </c>
      <c r="D991" s="70" t="str">
        <f>'SlNr für Antrag §24a'!H987</f>
        <v>PCB-haltige und PCT-haltige elektrische Betriebsmittel</v>
      </c>
      <c r="E991" s="70" t="str">
        <f>'SlNr für Antrag §24a'!I987</f>
        <v>bis 50 ppm PCB</v>
      </c>
      <c r="F991" s="69" t="str">
        <f>IF(Behörde!W991&gt;0,Behörde!W991,Behörde!F991)</f>
        <v>**</v>
      </c>
      <c r="G991" s="69" t="str">
        <f>IF(Behörde!Z991&gt;0,Behörde!Z991,Behörde!G991)</f>
        <v>**</v>
      </c>
      <c r="H991" s="131"/>
      <c r="I991" s="124"/>
      <c r="J991" s="118">
        <f>'SlNr für Antrag §24a'!AM987</f>
        <v>0</v>
      </c>
      <c r="K991" s="121"/>
      <c r="L991" s="158" t="str">
        <f>'SlNr für Antrag §24a'!AV987</f>
        <v>-</v>
      </c>
      <c r="M991" s="145" t="str">
        <f>IF(OR(Behörde!W991&gt;0,Behörde!Z991&gt;0),"Begründung in Bescheid eintragen!","")</f>
        <v/>
      </c>
      <c r="N991" s="151" t="str">
        <f>'SlNr für Antrag §24a'!AP987</f>
        <v/>
      </c>
    </row>
    <row r="992" spans="1:14" ht="22.8" x14ac:dyDescent="0.25">
      <c r="A992" s="70">
        <f>'SlNr für Antrag §24a'!B988</f>
        <v>54110</v>
      </c>
      <c r="B992" s="70" t="str">
        <f>'SlNr für Antrag §24a'!C988</f>
        <v>13</v>
      </c>
      <c r="C992" s="70" t="str">
        <f>IF('SlNr für Antrag §24a'!D988&lt;&gt;"",'SlNr für Antrag §24a'!D988,"")</f>
        <v>g</v>
      </c>
      <c r="D992" s="70" t="str">
        <f>'SlNr für Antrag §24a'!H988</f>
        <v>PCB-haltige und PCT-haltige elektrische Betriebsmittel</v>
      </c>
      <c r="E992" s="70" t="str">
        <f>'SlNr für Antrag §24a'!I988</f>
        <v>größer als 50 bis 100 ppm PCB</v>
      </c>
      <c r="F992" s="69" t="str">
        <f>IF(Behörde!W992&gt;0,Behörde!W992,Behörde!F992)</f>
        <v>**</v>
      </c>
      <c r="G992" s="69" t="str">
        <f>IF(Behörde!Z992&gt;0,Behörde!Z992,Behörde!G992)</f>
        <v>**</v>
      </c>
      <c r="H992" s="131"/>
      <c r="I992" s="124"/>
      <c r="J992" s="118">
        <f>'SlNr für Antrag §24a'!AM988</f>
        <v>0</v>
      </c>
      <c r="K992" s="121"/>
      <c r="L992" s="158" t="str">
        <f>'SlNr für Antrag §24a'!AV988</f>
        <v>-</v>
      </c>
      <c r="M992" s="145" t="str">
        <f>IF(OR(Behörde!W992&gt;0,Behörde!Z992&gt;0),"Begründung in Bescheid eintragen!","")</f>
        <v/>
      </c>
      <c r="N992" s="151" t="str">
        <f>'SlNr für Antrag §24a'!AP988</f>
        <v/>
      </c>
    </row>
    <row r="993" spans="1:14" ht="22.8" x14ac:dyDescent="0.25">
      <c r="A993" s="70">
        <f>'SlNr für Antrag §24a'!B989</f>
        <v>54110</v>
      </c>
      <c r="B993" s="70" t="str">
        <f>'SlNr für Antrag §24a'!C989</f>
        <v>14</v>
      </c>
      <c r="C993" s="70" t="str">
        <f>IF('SlNr für Antrag §24a'!D989&lt;&gt;"",'SlNr für Antrag §24a'!D989,"")</f>
        <v>g</v>
      </c>
      <c r="D993" s="70" t="str">
        <f>'SlNr für Antrag §24a'!H989</f>
        <v>PCB-haltige und PCT-haltige elektrische Betriebsmittel</v>
      </c>
      <c r="E993" s="70" t="str">
        <f>'SlNr für Antrag §24a'!I989</f>
        <v>größer als 100 bis 500 ppm PCB</v>
      </c>
      <c r="F993" s="69" t="str">
        <f>IF(Behörde!W993&gt;0,Behörde!W993,Behörde!F993)</f>
        <v>**</v>
      </c>
      <c r="G993" s="69" t="str">
        <f>IF(Behörde!Z993&gt;0,Behörde!Z993,Behörde!G993)</f>
        <v>**</v>
      </c>
      <c r="H993" s="131"/>
      <c r="I993" s="124"/>
      <c r="J993" s="118">
        <f>'SlNr für Antrag §24a'!AM989</f>
        <v>0</v>
      </c>
      <c r="K993" s="121"/>
      <c r="L993" s="158" t="str">
        <f>'SlNr für Antrag §24a'!AV989</f>
        <v>-</v>
      </c>
      <c r="M993" s="145" t="str">
        <f>IF(OR(Behörde!W993&gt;0,Behörde!Z993&gt;0),"Begründung in Bescheid eintragen!","")</f>
        <v/>
      </c>
      <c r="N993" s="151" t="str">
        <f>'SlNr für Antrag §24a'!AP989</f>
        <v/>
      </c>
    </row>
    <row r="994" spans="1:14" ht="22.8" x14ac:dyDescent="0.25">
      <c r="A994" s="70">
        <f>'SlNr für Antrag §24a'!B990</f>
        <v>54110</v>
      </c>
      <c r="B994" s="70" t="str">
        <f>'SlNr für Antrag §24a'!C990</f>
        <v>15</v>
      </c>
      <c r="C994" s="70" t="str">
        <f>IF('SlNr für Antrag §24a'!D990&lt;&gt;"",'SlNr für Antrag §24a'!D990,"")</f>
        <v>g</v>
      </c>
      <c r="D994" s="70" t="str">
        <f>'SlNr für Antrag §24a'!H990</f>
        <v>PCB-haltige und PCT-haltige elektrische Betriebsmittel</v>
      </c>
      <c r="E994" s="70" t="str">
        <f>'SlNr für Antrag §24a'!I990</f>
        <v>größer als 500 bis 5000 ppm PCB</v>
      </c>
      <c r="F994" s="69" t="str">
        <f>IF(Behörde!W994&gt;0,Behörde!W994,Behörde!F994)</f>
        <v>**</v>
      </c>
      <c r="G994" s="69" t="str">
        <f>IF(Behörde!Z994&gt;0,Behörde!Z994,Behörde!G994)</f>
        <v>**</v>
      </c>
      <c r="H994" s="131"/>
      <c r="I994" s="124"/>
      <c r="J994" s="118">
        <f>'SlNr für Antrag §24a'!AM990</f>
        <v>0</v>
      </c>
      <c r="K994" s="121"/>
      <c r="L994" s="158" t="str">
        <f>'SlNr für Antrag §24a'!AV990</f>
        <v>-</v>
      </c>
      <c r="M994" s="145" t="str">
        <f>IF(OR(Behörde!W994&gt;0,Behörde!Z994&gt;0),"Begründung in Bescheid eintragen!","")</f>
        <v/>
      </c>
      <c r="N994" s="151" t="str">
        <f>'SlNr für Antrag §24a'!AP990</f>
        <v/>
      </c>
    </row>
    <row r="995" spans="1:14" ht="22.8" x14ac:dyDescent="0.25">
      <c r="A995" s="70">
        <f>'SlNr für Antrag §24a'!B991</f>
        <v>54110</v>
      </c>
      <c r="B995" s="70" t="str">
        <f>'SlNr für Antrag §24a'!C991</f>
        <v>16</v>
      </c>
      <c r="C995" s="70" t="str">
        <f>IF('SlNr für Antrag §24a'!D991&lt;&gt;"",'SlNr für Antrag §24a'!D991,"")</f>
        <v>g</v>
      </c>
      <c r="D995" s="70" t="str">
        <f>'SlNr für Antrag §24a'!H991</f>
        <v>PCB-haltige und PCT-haltige elektrische Betriebsmittel</v>
      </c>
      <c r="E995" s="70" t="str">
        <f>'SlNr für Antrag §24a'!I991</f>
        <v>größer als 5000 ppm PCB</v>
      </c>
      <c r="F995" s="69" t="str">
        <f>IF(Behörde!W995&gt;0,Behörde!W995,Behörde!F995)</f>
        <v>**</v>
      </c>
      <c r="G995" s="69" t="str">
        <f>IF(Behörde!Z995&gt;0,Behörde!Z995,Behörde!G995)</f>
        <v>**</v>
      </c>
      <c r="H995" s="131"/>
      <c r="I995" s="124"/>
      <c r="J995" s="118">
        <f>'SlNr für Antrag §24a'!AM991</f>
        <v>0</v>
      </c>
      <c r="K995" s="121"/>
      <c r="L995" s="158" t="str">
        <f>'SlNr für Antrag §24a'!AV991</f>
        <v>-</v>
      </c>
      <c r="M995" s="145" t="str">
        <f>IF(OR(Behörde!W995&gt;0,Behörde!Z995&gt;0),"Begründung in Bescheid eintragen!","")</f>
        <v/>
      </c>
      <c r="N995" s="151" t="str">
        <f>'SlNr für Antrag §24a'!AP991</f>
        <v/>
      </c>
    </row>
    <row r="996" spans="1:14" ht="22.8" x14ac:dyDescent="0.25">
      <c r="A996" s="70">
        <f>'SlNr für Antrag §24a'!B992</f>
        <v>54111</v>
      </c>
      <c r="B996" s="70" t="str">
        <f>'SlNr für Antrag §24a'!C992</f>
        <v>13</v>
      </c>
      <c r="C996" s="70" t="str">
        <f>IF('SlNr für Antrag §24a'!D992&lt;&gt;"",'SlNr für Antrag §24a'!D992,"")</f>
        <v>g</v>
      </c>
      <c r="D996" s="70" t="str">
        <f>'SlNr für Antrag §24a'!H992</f>
        <v>sonstige PCB-haltige und PCT-haltige Abfälle</v>
      </c>
      <c r="E996" s="70" t="str">
        <f>'SlNr für Antrag §24a'!I992</f>
        <v>größer als 50 bis 100 ppm PCB</v>
      </c>
      <c r="F996" s="69" t="str">
        <f>IF(Behörde!W996&gt;0,Behörde!W996,Behörde!F996)</f>
        <v>**</v>
      </c>
      <c r="G996" s="69" t="str">
        <f>IF(Behörde!Z996&gt;0,Behörde!Z996,Behörde!G996)</f>
        <v>**</v>
      </c>
      <c r="H996" s="131"/>
      <c r="I996" s="124"/>
      <c r="J996" s="118">
        <f>'SlNr für Antrag §24a'!AM992</f>
        <v>0</v>
      </c>
      <c r="K996" s="121"/>
      <c r="L996" s="158" t="str">
        <f>'SlNr für Antrag §24a'!AV992</f>
        <v>-</v>
      </c>
      <c r="M996" s="145" t="str">
        <f>IF(OR(Behörde!W996&gt;0,Behörde!Z996&gt;0),"Begründung in Bescheid eintragen!","")</f>
        <v/>
      </c>
      <c r="N996" s="151" t="str">
        <f>'SlNr für Antrag §24a'!AP992</f>
        <v/>
      </c>
    </row>
    <row r="997" spans="1:14" ht="22.8" x14ac:dyDescent="0.25">
      <c r="A997" s="70">
        <f>'SlNr für Antrag §24a'!B993</f>
        <v>54111</v>
      </c>
      <c r="B997" s="70" t="str">
        <f>'SlNr für Antrag §24a'!C993</f>
        <v>14</v>
      </c>
      <c r="C997" s="70" t="str">
        <f>IF('SlNr für Antrag §24a'!D993&lt;&gt;"",'SlNr für Antrag §24a'!D993,"")</f>
        <v>g</v>
      </c>
      <c r="D997" s="70" t="str">
        <f>'SlNr für Antrag §24a'!H993</f>
        <v>sonstige PCB-haltige und PCT-haltige Abfälle</v>
      </c>
      <c r="E997" s="70" t="str">
        <f>'SlNr für Antrag §24a'!I993</f>
        <v>größer als 100 bis 500 ppm PCB</v>
      </c>
      <c r="F997" s="69" t="str">
        <f>IF(Behörde!W997&gt;0,Behörde!W997,Behörde!F997)</f>
        <v>**</v>
      </c>
      <c r="G997" s="69" t="str">
        <f>IF(Behörde!Z997&gt;0,Behörde!Z997,Behörde!G997)</f>
        <v>**</v>
      </c>
      <c r="H997" s="131"/>
      <c r="I997" s="124"/>
      <c r="J997" s="118">
        <f>'SlNr für Antrag §24a'!AM993</f>
        <v>0</v>
      </c>
      <c r="K997" s="121"/>
      <c r="L997" s="158" t="str">
        <f>'SlNr für Antrag §24a'!AV993</f>
        <v>-</v>
      </c>
      <c r="M997" s="145" t="str">
        <f>IF(OR(Behörde!W997&gt;0,Behörde!Z997&gt;0),"Begründung in Bescheid eintragen!","")</f>
        <v/>
      </c>
      <c r="N997" s="151" t="str">
        <f>'SlNr für Antrag §24a'!AP993</f>
        <v/>
      </c>
    </row>
    <row r="998" spans="1:14" ht="22.8" x14ac:dyDescent="0.25">
      <c r="A998" s="70">
        <f>'SlNr für Antrag §24a'!B994</f>
        <v>54111</v>
      </c>
      <c r="B998" s="70" t="str">
        <f>'SlNr für Antrag §24a'!C994</f>
        <v>15</v>
      </c>
      <c r="C998" s="70" t="str">
        <f>IF('SlNr für Antrag §24a'!D994&lt;&gt;"",'SlNr für Antrag §24a'!D994,"")</f>
        <v>g</v>
      </c>
      <c r="D998" s="70" t="str">
        <f>'SlNr für Antrag §24a'!H994</f>
        <v>sonstige PCB-haltige und PCT-haltige Abfälle</v>
      </c>
      <c r="E998" s="70" t="str">
        <f>'SlNr für Antrag §24a'!I994</f>
        <v>größer als 500 bis 5000 ppm PCB</v>
      </c>
      <c r="F998" s="69" t="str">
        <f>IF(Behörde!W998&gt;0,Behörde!W998,Behörde!F998)</f>
        <v>**</v>
      </c>
      <c r="G998" s="69" t="str">
        <f>IF(Behörde!Z998&gt;0,Behörde!Z998,Behörde!G998)</f>
        <v>**</v>
      </c>
      <c r="H998" s="131"/>
      <c r="I998" s="124"/>
      <c r="J998" s="118">
        <f>'SlNr für Antrag §24a'!AM994</f>
        <v>0</v>
      </c>
      <c r="K998" s="121"/>
      <c r="L998" s="158" t="str">
        <f>'SlNr für Antrag §24a'!AV994</f>
        <v>-</v>
      </c>
      <c r="M998" s="145" t="str">
        <f>IF(OR(Behörde!W998&gt;0,Behörde!Z998&gt;0),"Begründung in Bescheid eintragen!","")</f>
        <v/>
      </c>
      <c r="N998" s="151" t="str">
        <f>'SlNr für Antrag §24a'!AP994</f>
        <v/>
      </c>
    </row>
    <row r="999" spans="1:14" ht="22.8" x14ac:dyDescent="0.25">
      <c r="A999" s="70">
        <f>'SlNr für Antrag §24a'!B995</f>
        <v>54111</v>
      </c>
      <c r="B999" s="70" t="str">
        <f>'SlNr für Antrag §24a'!C995</f>
        <v>16</v>
      </c>
      <c r="C999" s="70" t="str">
        <f>IF('SlNr für Antrag §24a'!D995&lt;&gt;"",'SlNr für Antrag §24a'!D995,"")</f>
        <v>g</v>
      </c>
      <c r="D999" s="70" t="str">
        <f>'SlNr für Antrag §24a'!H995</f>
        <v>sonstige PCB-haltige und PCT-haltige Abfälle</v>
      </c>
      <c r="E999" s="70" t="str">
        <f>'SlNr für Antrag §24a'!I995</f>
        <v>größer als 5000 ppm PCB</v>
      </c>
      <c r="F999" s="69" t="str">
        <f>IF(Behörde!W999&gt;0,Behörde!W999,Behörde!F999)</f>
        <v>**</v>
      </c>
      <c r="G999" s="69" t="str">
        <f>IF(Behörde!Z999&gt;0,Behörde!Z999,Behörde!G999)</f>
        <v>**</v>
      </c>
      <c r="H999" s="131"/>
      <c r="I999" s="124"/>
      <c r="J999" s="118">
        <f>'SlNr für Antrag §24a'!AM995</f>
        <v>0</v>
      </c>
      <c r="K999" s="121"/>
      <c r="L999" s="158" t="str">
        <f>'SlNr für Antrag §24a'!AV995</f>
        <v>-</v>
      </c>
      <c r="M999" s="145" t="str">
        <f>IF(OR(Behörde!W999&gt;0,Behörde!Z999&gt;0),"Begründung in Bescheid eintragen!","")</f>
        <v/>
      </c>
      <c r="N999" s="151" t="str">
        <f>'SlNr für Antrag §24a'!AP995</f>
        <v/>
      </c>
    </row>
    <row r="1000" spans="1:14" x14ac:dyDescent="0.25">
      <c r="A1000" s="70">
        <f>'SlNr für Antrag §24a'!B996</f>
        <v>54118</v>
      </c>
      <c r="B1000" s="70" t="str">
        <f>'SlNr für Antrag §24a'!C996</f>
        <v/>
      </c>
      <c r="C1000" s="70" t="str">
        <f>IF('SlNr für Antrag §24a'!D996&lt;&gt;"",'SlNr für Antrag §24a'!D996,"")</f>
        <v>g</v>
      </c>
      <c r="D1000" s="70" t="str">
        <f>'SlNr für Antrag §24a'!H996</f>
        <v>Hydrauliköle, halogenfrei</v>
      </c>
      <c r="E1000" s="70" t="str">
        <f>'SlNr für Antrag §24a'!I996</f>
        <v xml:space="preserve"> </v>
      </c>
      <c r="F1000" s="69" t="str">
        <f>IF(Behörde!W1000&gt;0,Behörde!W1000,Behörde!F1000)</f>
        <v>**</v>
      </c>
      <c r="G1000" s="69" t="str">
        <f>IF(Behörde!Z1000&gt;0,Behörde!Z1000,Behörde!G1000)</f>
        <v>**</v>
      </c>
      <c r="H1000" s="131"/>
      <c r="I1000" s="124"/>
      <c r="J1000" s="118">
        <f>'SlNr für Antrag §24a'!AM996</f>
        <v>0</v>
      </c>
      <c r="K1000" s="121"/>
      <c r="L1000" s="158" t="str">
        <f>'SlNr für Antrag §24a'!AV996</f>
        <v>-</v>
      </c>
      <c r="M1000" s="145" t="str">
        <f>IF(OR(Behörde!W1000&gt;0,Behörde!Z1000&gt;0),"Begründung in Bescheid eintragen!","")</f>
        <v/>
      </c>
      <c r="N1000" s="151" t="str">
        <f>'SlNr für Antrag §24a'!AP996</f>
        <v/>
      </c>
    </row>
    <row r="1001" spans="1:14" x14ac:dyDescent="0.25">
      <c r="A1001" s="70">
        <f>'SlNr für Antrag §24a'!B997</f>
        <v>54119</v>
      </c>
      <c r="B1001" s="70" t="str">
        <f>'SlNr für Antrag §24a'!C997</f>
        <v/>
      </c>
      <c r="C1001" s="70" t="str">
        <f>IF('SlNr für Antrag §24a'!D997&lt;&gt;"",'SlNr für Antrag §24a'!D997,"")</f>
        <v>g</v>
      </c>
      <c r="D1001" s="70" t="str">
        <f>'SlNr für Antrag §24a'!H997</f>
        <v>Hydrauliköle, halogenhaltig</v>
      </c>
      <c r="E1001" s="70" t="str">
        <f>'SlNr für Antrag §24a'!I997</f>
        <v xml:space="preserve"> </v>
      </c>
      <c r="F1001" s="69" t="str">
        <f>IF(Behörde!W1001&gt;0,Behörde!W1001,Behörde!F1001)</f>
        <v>**</v>
      </c>
      <c r="G1001" s="69" t="str">
        <f>IF(Behörde!Z1001&gt;0,Behörde!Z1001,Behörde!G1001)</f>
        <v>**</v>
      </c>
      <c r="H1001" s="131"/>
      <c r="I1001" s="124"/>
      <c r="J1001" s="118">
        <f>'SlNr für Antrag §24a'!AM997</f>
        <v>0</v>
      </c>
      <c r="K1001" s="121"/>
      <c r="L1001" s="158" t="str">
        <f>'SlNr für Antrag §24a'!AV997</f>
        <v>-</v>
      </c>
      <c r="M1001" s="145" t="str">
        <f>IF(OR(Behörde!W1001&gt;0,Behörde!Z1001&gt;0),"Begründung in Bescheid eintragen!","")</f>
        <v/>
      </c>
      <c r="N1001" s="151" t="str">
        <f>'SlNr für Antrag §24a'!AP997</f>
        <v/>
      </c>
    </row>
    <row r="1002" spans="1:14" x14ac:dyDescent="0.25">
      <c r="A1002" s="70">
        <f>'SlNr für Antrag §24a'!B998</f>
        <v>54120</v>
      </c>
      <c r="B1002" s="70" t="str">
        <f>'SlNr für Antrag §24a'!C998</f>
        <v/>
      </c>
      <c r="C1002" s="70" t="str">
        <f>IF('SlNr für Antrag §24a'!D998&lt;&gt;"",'SlNr für Antrag §24a'!D998,"")</f>
        <v>g</v>
      </c>
      <c r="D1002" s="70" t="str">
        <f>'SlNr für Antrag §24a'!H998</f>
        <v>Bremsflüssigkeit</v>
      </c>
      <c r="E1002" s="70" t="str">
        <f>'SlNr für Antrag §24a'!I998</f>
        <v xml:space="preserve"> </v>
      </c>
      <c r="F1002" s="69" t="str">
        <f>IF(Behörde!W1002&gt;0,Behörde!W1002,Behörde!F1002)</f>
        <v>**</v>
      </c>
      <c r="G1002" s="69" t="str">
        <f>IF(Behörde!Z1002&gt;0,Behörde!Z1002,Behörde!G1002)</f>
        <v>**</v>
      </c>
      <c r="H1002" s="131"/>
      <c r="I1002" s="124"/>
      <c r="J1002" s="118">
        <f>'SlNr für Antrag §24a'!AM998</f>
        <v>0</v>
      </c>
      <c r="K1002" s="121"/>
      <c r="L1002" s="158" t="str">
        <f>'SlNr für Antrag §24a'!AV998</f>
        <v>-</v>
      </c>
      <c r="M1002" s="145" t="str">
        <f>IF(OR(Behörde!W1002&gt;0,Behörde!Z1002&gt;0),"Begründung in Bescheid eintragen!","")</f>
        <v/>
      </c>
      <c r="N1002" s="151" t="str">
        <f>'SlNr für Antrag §24a'!AP998</f>
        <v/>
      </c>
    </row>
    <row r="1003" spans="1:14" x14ac:dyDescent="0.25">
      <c r="A1003" s="70">
        <f>'SlNr für Antrag §24a'!B999</f>
        <v>54122</v>
      </c>
      <c r="B1003" s="70" t="str">
        <f>'SlNr für Antrag §24a'!C999</f>
        <v/>
      </c>
      <c r="C1003" s="70" t="str">
        <f>IF('SlNr für Antrag §24a'!D999&lt;&gt;"",'SlNr für Antrag §24a'!D999,"")</f>
        <v>g</v>
      </c>
      <c r="D1003" s="70" t="str">
        <f>'SlNr für Antrag §24a'!H999</f>
        <v>Silikonöle</v>
      </c>
      <c r="E1003" s="70" t="str">
        <f>'SlNr für Antrag §24a'!I999</f>
        <v xml:space="preserve"> </v>
      </c>
      <c r="F1003" s="69" t="str">
        <f>IF(Behörde!W1003&gt;0,Behörde!W1003,Behörde!F1003)</f>
        <v>**</v>
      </c>
      <c r="G1003" s="69" t="str">
        <f>IF(Behörde!Z1003&gt;0,Behörde!Z1003,Behörde!G1003)</f>
        <v>**</v>
      </c>
      <c r="H1003" s="131"/>
      <c r="I1003" s="124"/>
      <c r="J1003" s="118">
        <f>'SlNr für Antrag §24a'!AM999</f>
        <v>0</v>
      </c>
      <c r="K1003" s="121"/>
      <c r="L1003" s="158" t="str">
        <f>'SlNr für Antrag §24a'!AV999</f>
        <v>-</v>
      </c>
      <c r="M1003" s="145" t="str">
        <f>IF(OR(Behörde!W1003&gt;0,Behörde!Z1003&gt;0),"Begründung in Bescheid eintragen!","")</f>
        <v/>
      </c>
      <c r="N1003" s="151" t="str">
        <f>'SlNr für Antrag §24a'!AP999</f>
        <v/>
      </c>
    </row>
    <row r="1004" spans="1:14" x14ac:dyDescent="0.25">
      <c r="A1004" s="70">
        <f>'SlNr für Antrag §24a'!B1000</f>
        <v>54122</v>
      </c>
      <c r="B1004" s="70" t="str">
        <f>'SlNr für Antrag §24a'!C1000</f>
        <v>88</v>
      </c>
      <c r="C1004" s="70" t="str">
        <f>IF('SlNr für Antrag §24a'!D1000&lt;&gt;"",'SlNr für Antrag §24a'!D1000,"")</f>
        <v/>
      </c>
      <c r="D1004" s="70" t="str">
        <f>'SlNr für Antrag §24a'!H1000</f>
        <v>Silikonöle</v>
      </c>
      <c r="E1004" s="70" t="str">
        <f>'SlNr für Antrag §24a'!I1000</f>
        <v>ausgestuft</v>
      </c>
      <c r="F1004" s="69" t="str">
        <f>IF(Behörde!W1004&gt;0,Behörde!W1004,Behörde!F1004)</f>
        <v>**</v>
      </c>
      <c r="G1004" s="69" t="str">
        <f>IF(Behörde!Z1004&gt;0,Behörde!Z1004,Behörde!G1004)</f>
        <v>**</v>
      </c>
      <c r="H1004" s="131"/>
      <c r="I1004" s="124"/>
      <c r="J1004" s="118">
        <f>'SlNr für Antrag §24a'!AM1000</f>
        <v>0</v>
      </c>
      <c r="K1004" s="121"/>
      <c r="L1004" s="158" t="str">
        <f>'SlNr für Antrag §24a'!AV1000</f>
        <v>-</v>
      </c>
      <c r="M1004" s="145" t="str">
        <f>IF(OR(Behörde!W1004&gt;0,Behörde!Z1004&gt;0),"Begründung in Bescheid eintragen!","")</f>
        <v/>
      </c>
      <c r="N1004" s="151" t="str">
        <f>'SlNr für Antrag §24a'!AP1000</f>
        <v/>
      </c>
    </row>
    <row r="1005" spans="1:14" x14ac:dyDescent="0.25">
      <c r="A1005" s="70">
        <f>'SlNr für Antrag §24a'!B1001</f>
        <v>54201</v>
      </c>
      <c r="B1005" s="70" t="str">
        <f>'SlNr für Antrag §24a'!C1001</f>
        <v/>
      </c>
      <c r="C1005" s="70" t="str">
        <f>IF('SlNr für Antrag §24a'!D1001&lt;&gt;"",'SlNr für Antrag §24a'!D1001,"")</f>
        <v>g</v>
      </c>
      <c r="D1005" s="70" t="str">
        <f>'SlNr für Antrag §24a'!H1001</f>
        <v>Ölgatsch</v>
      </c>
      <c r="E1005" s="70" t="str">
        <f>'SlNr für Antrag §24a'!I1001</f>
        <v xml:space="preserve"> </v>
      </c>
      <c r="F1005" s="69" t="str">
        <f>IF(Behörde!W1005&gt;0,Behörde!W1005,Behörde!F1005)</f>
        <v>**</v>
      </c>
      <c r="G1005" s="69" t="str">
        <f>IF(Behörde!Z1005&gt;0,Behörde!Z1005,Behörde!G1005)</f>
        <v>**</v>
      </c>
      <c r="H1005" s="131"/>
      <c r="I1005" s="124"/>
      <c r="J1005" s="118">
        <f>'SlNr für Antrag §24a'!AM1001</f>
        <v>0</v>
      </c>
      <c r="K1005" s="121"/>
      <c r="L1005" s="158" t="str">
        <f>'SlNr für Antrag §24a'!AV1001</f>
        <v>-</v>
      </c>
      <c r="M1005" s="145" t="str">
        <f>IF(OR(Behörde!W1005&gt;0,Behörde!Z1005&gt;0),"Begründung in Bescheid eintragen!","")</f>
        <v/>
      </c>
      <c r="N1005" s="151" t="str">
        <f>'SlNr für Antrag §24a'!AP1001</f>
        <v/>
      </c>
    </row>
    <row r="1006" spans="1:14" x14ac:dyDescent="0.25">
      <c r="A1006" s="70">
        <f>'SlNr für Antrag §24a'!B1002</f>
        <v>54201</v>
      </c>
      <c r="B1006" s="70" t="str">
        <f>'SlNr für Antrag §24a'!C1002</f>
        <v>88</v>
      </c>
      <c r="C1006" s="70" t="str">
        <f>IF('SlNr für Antrag §24a'!D1002&lt;&gt;"",'SlNr für Antrag §24a'!D1002,"")</f>
        <v/>
      </c>
      <c r="D1006" s="70" t="str">
        <f>'SlNr für Antrag §24a'!H1002</f>
        <v>Ölgatsch</v>
      </c>
      <c r="E1006" s="70" t="str">
        <f>'SlNr für Antrag §24a'!I1002</f>
        <v>ausgestuft</v>
      </c>
      <c r="F1006" s="69" t="str">
        <f>IF(Behörde!W1006&gt;0,Behörde!W1006,Behörde!F1006)</f>
        <v>**</v>
      </c>
      <c r="G1006" s="69" t="str">
        <f>IF(Behörde!Z1006&gt;0,Behörde!Z1006,Behörde!G1006)</f>
        <v>**</v>
      </c>
      <c r="H1006" s="131"/>
      <c r="I1006" s="124"/>
      <c r="J1006" s="118">
        <f>'SlNr für Antrag §24a'!AM1002</f>
        <v>0</v>
      </c>
      <c r="K1006" s="121"/>
      <c r="L1006" s="158" t="str">
        <f>'SlNr für Antrag §24a'!AV1002</f>
        <v>-</v>
      </c>
      <c r="M1006" s="145" t="str">
        <f>IF(OR(Behörde!W1006&gt;0,Behörde!Z1006&gt;0),"Begründung in Bescheid eintragen!","")</f>
        <v/>
      </c>
      <c r="N1006" s="151" t="str">
        <f>'SlNr für Antrag §24a'!AP1002</f>
        <v/>
      </c>
    </row>
    <row r="1007" spans="1:14" x14ac:dyDescent="0.25">
      <c r="A1007" s="70">
        <f>'SlNr für Antrag §24a'!B1003</f>
        <v>54202</v>
      </c>
      <c r="B1007" s="70" t="str">
        <f>'SlNr für Antrag §24a'!C1003</f>
        <v/>
      </c>
      <c r="C1007" s="70" t="str">
        <f>IF('SlNr für Antrag §24a'!D1003&lt;&gt;"",'SlNr für Antrag §24a'!D1003,"")</f>
        <v>g</v>
      </c>
      <c r="D1007" s="70" t="str">
        <f>'SlNr für Antrag §24a'!H1003</f>
        <v>Fette</v>
      </c>
      <c r="E1007" s="70" t="str">
        <f>'SlNr für Antrag §24a'!I1003</f>
        <v xml:space="preserve"> </v>
      </c>
      <c r="F1007" s="69" t="str">
        <f>IF(Behörde!W1007&gt;0,Behörde!W1007,Behörde!F1007)</f>
        <v>**</v>
      </c>
      <c r="G1007" s="69" t="str">
        <f>IF(Behörde!Z1007&gt;0,Behörde!Z1007,Behörde!G1007)</f>
        <v>**</v>
      </c>
      <c r="H1007" s="131"/>
      <c r="I1007" s="124"/>
      <c r="J1007" s="118">
        <f>'SlNr für Antrag §24a'!AM1003</f>
        <v>0</v>
      </c>
      <c r="K1007" s="121"/>
      <c r="L1007" s="158" t="str">
        <f>'SlNr für Antrag §24a'!AV1003</f>
        <v>-</v>
      </c>
      <c r="M1007" s="145" t="str">
        <f>IF(OR(Behörde!W1007&gt;0,Behörde!Z1007&gt;0),"Begründung in Bescheid eintragen!","")</f>
        <v/>
      </c>
      <c r="N1007" s="151" t="str">
        <f>'SlNr für Antrag §24a'!AP1003</f>
        <v/>
      </c>
    </row>
    <row r="1008" spans="1:14" x14ac:dyDescent="0.25">
      <c r="A1008" s="70">
        <f>'SlNr für Antrag §24a'!B1004</f>
        <v>54202</v>
      </c>
      <c r="B1008" s="70" t="str">
        <f>'SlNr für Antrag §24a'!C1004</f>
        <v>88</v>
      </c>
      <c r="C1008" s="70" t="str">
        <f>IF('SlNr für Antrag §24a'!D1004&lt;&gt;"",'SlNr für Antrag §24a'!D1004,"")</f>
        <v/>
      </c>
      <c r="D1008" s="70" t="str">
        <f>'SlNr für Antrag §24a'!H1004</f>
        <v>Fette</v>
      </c>
      <c r="E1008" s="70" t="str">
        <f>'SlNr für Antrag §24a'!I1004</f>
        <v>ausgestuft</v>
      </c>
      <c r="F1008" s="69" t="str">
        <f>IF(Behörde!W1008&gt;0,Behörde!W1008,Behörde!F1008)</f>
        <v>**</v>
      </c>
      <c r="G1008" s="69" t="str">
        <f>IF(Behörde!Z1008&gt;0,Behörde!Z1008,Behörde!G1008)</f>
        <v>**</v>
      </c>
      <c r="H1008" s="131"/>
      <c r="I1008" s="124"/>
      <c r="J1008" s="118">
        <f>'SlNr für Antrag §24a'!AM1004</f>
        <v>0</v>
      </c>
      <c r="K1008" s="121"/>
      <c r="L1008" s="158" t="str">
        <f>'SlNr für Antrag §24a'!AV1004</f>
        <v>-</v>
      </c>
      <c r="M1008" s="145" t="str">
        <f>IF(OR(Behörde!W1008&gt;0,Behörde!Z1008&gt;0),"Begründung in Bescheid eintragen!","")</f>
        <v/>
      </c>
      <c r="N1008" s="151" t="str">
        <f>'SlNr für Antrag §24a'!AP1004</f>
        <v/>
      </c>
    </row>
    <row r="1009" spans="1:14" x14ac:dyDescent="0.25">
      <c r="A1009" s="70">
        <f>'SlNr für Antrag §24a'!B1005</f>
        <v>54204</v>
      </c>
      <c r="B1009" s="70" t="str">
        <f>'SlNr für Antrag §24a'!C1005</f>
        <v/>
      </c>
      <c r="C1009" s="70" t="str">
        <f>IF('SlNr für Antrag §24a'!D1005&lt;&gt;"",'SlNr für Antrag §24a'!D1005,"")</f>
        <v>g</v>
      </c>
      <c r="D1009" s="70" t="str">
        <f>'SlNr für Antrag §24a'!H1005</f>
        <v>Fettsäurerückstände (aus Mineralöl)</v>
      </c>
      <c r="E1009" s="70" t="str">
        <f>'SlNr für Antrag §24a'!I1005</f>
        <v xml:space="preserve"> </v>
      </c>
      <c r="F1009" s="69" t="str">
        <f>IF(Behörde!W1009&gt;0,Behörde!W1009,Behörde!F1009)</f>
        <v>**</v>
      </c>
      <c r="G1009" s="69" t="str">
        <f>IF(Behörde!Z1009&gt;0,Behörde!Z1009,Behörde!G1009)</f>
        <v>**</v>
      </c>
      <c r="H1009" s="131"/>
      <c r="I1009" s="124"/>
      <c r="J1009" s="118">
        <f>'SlNr für Antrag §24a'!AM1005</f>
        <v>0</v>
      </c>
      <c r="K1009" s="121"/>
      <c r="L1009" s="158" t="str">
        <f>'SlNr für Antrag §24a'!AV1005</f>
        <v>-</v>
      </c>
      <c r="M1009" s="145" t="str">
        <f>IF(OR(Behörde!W1009&gt;0,Behörde!Z1009&gt;0),"Begründung in Bescheid eintragen!","")</f>
        <v/>
      </c>
      <c r="N1009" s="151" t="str">
        <f>'SlNr für Antrag §24a'!AP1005</f>
        <v/>
      </c>
    </row>
    <row r="1010" spans="1:14" x14ac:dyDescent="0.25">
      <c r="A1010" s="70">
        <f>'SlNr für Antrag §24a'!B1006</f>
        <v>54204</v>
      </c>
      <c r="B1010" s="70" t="str">
        <f>'SlNr für Antrag §24a'!C1006</f>
        <v>88</v>
      </c>
      <c r="C1010" s="70" t="str">
        <f>IF('SlNr für Antrag §24a'!D1006&lt;&gt;"",'SlNr für Antrag §24a'!D1006,"")</f>
        <v/>
      </c>
      <c r="D1010" s="70" t="str">
        <f>'SlNr für Antrag §24a'!H1006</f>
        <v>Fettsäurerückstände (aus Mineralöl)</v>
      </c>
      <c r="E1010" s="70" t="str">
        <f>'SlNr für Antrag §24a'!I1006</f>
        <v>ausgestuft</v>
      </c>
      <c r="F1010" s="69" t="str">
        <f>IF(Behörde!W1010&gt;0,Behörde!W1010,Behörde!F1010)</f>
        <v>**</v>
      </c>
      <c r="G1010" s="69" t="str">
        <f>IF(Behörde!Z1010&gt;0,Behörde!Z1010,Behörde!G1010)</f>
        <v>**</v>
      </c>
      <c r="H1010" s="131"/>
      <c r="I1010" s="124"/>
      <c r="J1010" s="118">
        <f>'SlNr für Antrag §24a'!AM1006</f>
        <v>0</v>
      </c>
      <c r="K1010" s="121"/>
      <c r="L1010" s="158" t="str">
        <f>'SlNr für Antrag §24a'!AV1006</f>
        <v>-</v>
      </c>
      <c r="M1010" s="145" t="str">
        <f>IF(OR(Behörde!W1010&gt;0,Behörde!Z1010&gt;0),"Begründung in Bescheid eintragen!","")</f>
        <v/>
      </c>
      <c r="N1010" s="151" t="str">
        <f>'SlNr für Antrag §24a'!AP1006</f>
        <v/>
      </c>
    </row>
    <row r="1011" spans="1:14" x14ac:dyDescent="0.25">
      <c r="A1011" s="70">
        <f>'SlNr für Antrag §24a'!B1007</f>
        <v>54205</v>
      </c>
      <c r="B1011" s="70" t="str">
        <f>'SlNr für Antrag §24a'!C1007</f>
        <v/>
      </c>
      <c r="C1011" s="70" t="str">
        <f>IF('SlNr für Antrag §24a'!D1007&lt;&gt;"",'SlNr für Antrag §24a'!D1007,"")</f>
        <v>g</v>
      </c>
      <c r="D1011" s="70" t="str">
        <f>'SlNr für Antrag §24a'!H1007</f>
        <v>Stearinpech</v>
      </c>
      <c r="E1011" s="70" t="str">
        <f>'SlNr für Antrag §24a'!I1007</f>
        <v xml:space="preserve"> </v>
      </c>
      <c r="F1011" s="69" t="str">
        <f>IF(Behörde!W1011&gt;0,Behörde!W1011,Behörde!F1011)</f>
        <v>**</v>
      </c>
      <c r="G1011" s="69" t="str">
        <f>IF(Behörde!Z1011&gt;0,Behörde!Z1011,Behörde!G1011)</f>
        <v>**</v>
      </c>
      <c r="H1011" s="131"/>
      <c r="I1011" s="124"/>
      <c r="J1011" s="118">
        <f>'SlNr für Antrag §24a'!AM1007</f>
        <v>0</v>
      </c>
      <c r="K1011" s="121"/>
      <c r="L1011" s="158" t="str">
        <f>'SlNr für Antrag §24a'!AV1007</f>
        <v>-</v>
      </c>
      <c r="M1011" s="145" t="str">
        <f>IF(OR(Behörde!W1011&gt;0,Behörde!Z1011&gt;0),"Begründung in Bescheid eintragen!","")</f>
        <v/>
      </c>
      <c r="N1011" s="151" t="str">
        <f>'SlNr für Antrag §24a'!AP1007</f>
        <v/>
      </c>
    </row>
    <row r="1012" spans="1:14" x14ac:dyDescent="0.25">
      <c r="A1012" s="70">
        <f>'SlNr für Antrag §24a'!B1008</f>
        <v>54205</v>
      </c>
      <c r="B1012" s="70" t="str">
        <f>'SlNr für Antrag §24a'!C1008</f>
        <v>88</v>
      </c>
      <c r="C1012" s="70" t="str">
        <f>IF('SlNr für Antrag §24a'!D1008&lt;&gt;"",'SlNr für Antrag §24a'!D1008,"")</f>
        <v/>
      </c>
      <c r="D1012" s="70" t="str">
        <f>'SlNr für Antrag §24a'!H1008</f>
        <v>Stearinpech</v>
      </c>
      <c r="E1012" s="70" t="str">
        <f>'SlNr für Antrag §24a'!I1008</f>
        <v>ausgestuft</v>
      </c>
      <c r="F1012" s="69" t="str">
        <f>IF(Behörde!W1012&gt;0,Behörde!W1012,Behörde!F1012)</f>
        <v>**</v>
      </c>
      <c r="G1012" s="69" t="str">
        <f>IF(Behörde!Z1012&gt;0,Behörde!Z1012,Behörde!G1012)</f>
        <v>**</v>
      </c>
      <c r="H1012" s="131"/>
      <c r="I1012" s="124"/>
      <c r="J1012" s="118">
        <f>'SlNr für Antrag §24a'!AM1008</f>
        <v>0</v>
      </c>
      <c r="K1012" s="121"/>
      <c r="L1012" s="158" t="str">
        <f>'SlNr für Antrag §24a'!AV1008</f>
        <v>-</v>
      </c>
      <c r="M1012" s="145" t="str">
        <f>IF(OR(Behörde!W1012&gt;0,Behörde!Z1012&gt;0),"Begründung in Bescheid eintragen!","")</f>
        <v/>
      </c>
      <c r="N1012" s="151" t="str">
        <f>'SlNr für Antrag §24a'!AP1008</f>
        <v/>
      </c>
    </row>
    <row r="1013" spans="1:14" x14ac:dyDescent="0.25">
      <c r="A1013" s="70">
        <f>'SlNr für Antrag §24a'!B1009</f>
        <v>54206</v>
      </c>
      <c r="B1013" s="70" t="str">
        <f>'SlNr für Antrag §24a'!C1009</f>
        <v/>
      </c>
      <c r="C1013" s="70" t="str">
        <f>IF('SlNr für Antrag §24a'!D1009&lt;&gt;"",'SlNr für Antrag §24a'!D1009,"")</f>
        <v>g</v>
      </c>
      <c r="D1013" s="70" t="str">
        <f>'SlNr für Antrag §24a'!H1009</f>
        <v>Metallseifen</v>
      </c>
      <c r="E1013" s="70" t="str">
        <f>'SlNr für Antrag §24a'!I1009</f>
        <v xml:space="preserve"> </v>
      </c>
      <c r="F1013" s="69" t="str">
        <f>IF(Behörde!W1013&gt;0,Behörde!W1013,Behörde!F1013)</f>
        <v>**</v>
      </c>
      <c r="G1013" s="69" t="str">
        <f>IF(Behörde!Z1013&gt;0,Behörde!Z1013,Behörde!G1013)</f>
        <v>**</v>
      </c>
      <c r="H1013" s="131"/>
      <c r="I1013" s="124"/>
      <c r="J1013" s="118">
        <f>'SlNr für Antrag §24a'!AM1009</f>
        <v>0</v>
      </c>
      <c r="K1013" s="121"/>
      <c r="L1013" s="158" t="str">
        <f>'SlNr für Antrag §24a'!AV1009</f>
        <v>-</v>
      </c>
      <c r="M1013" s="145" t="str">
        <f>IF(OR(Behörde!W1013&gt;0,Behörde!Z1013&gt;0),"Begründung in Bescheid eintragen!","")</f>
        <v/>
      </c>
      <c r="N1013" s="151" t="str">
        <f>'SlNr für Antrag §24a'!AP1009</f>
        <v/>
      </c>
    </row>
    <row r="1014" spans="1:14" x14ac:dyDescent="0.25">
      <c r="A1014" s="70">
        <f>'SlNr für Antrag §24a'!B1010</f>
        <v>54206</v>
      </c>
      <c r="B1014" s="70" t="str">
        <f>'SlNr für Antrag §24a'!C1010</f>
        <v>88</v>
      </c>
      <c r="C1014" s="70" t="str">
        <f>IF('SlNr für Antrag §24a'!D1010&lt;&gt;"",'SlNr für Antrag §24a'!D1010,"")</f>
        <v/>
      </c>
      <c r="D1014" s="70" t="str">
        <f>'SlNr für Antrag §24a'!H1010</f>
        <v>Metallseifen</v>
      </c>
      <c r="E1014" s="70" t="str">
        <f>'SlNr für Antrag §24a'!I1010</f>
        <v>ausgestuft</v>
      </c>
      <c r="F1014" s="69" t="str">
        <f>IF(Behörde!W1014&gt;0,Behörde!W1014,Behörde!F1014)</f>
        <v>**</v>
      </c>
      <c r="G1014" s="69" t="str">
        <f>IF(Behörde!Z1014&gt;0,Behörde!Z1014,Behörde!G1014)</f>
        <v>**</v>
      </c>
      <c r="H1014" s="131"/>
      <c r="I1014" s="124"/>
      <c r="J1014" s="118">
        <f>'SlNr für Antrag §24a'!AM1010</f>
        <v>0</v>
      </c>
      <c r="K1014" s="121"/>
      <c r="L1014" s="158" t="str">
        <f>'SlNr für Antrag §24a'!AV1010</f>
        <v>-</v>
      </c>
      <c r="M1014" s="145" t="str">
        <f>IF(OR(Behörde!W1014&gt;0,Behörde!Z1014&gt;0),"Begründung in Bescheid eintragen!","")</f>
        <v/>
      </c>
      <c r="N1014" s="151" t="str">
        <f>'SlNr für Antrag §24a'!AP1010</f>
        <v/>
      </c>
    </row>
    <row r="1015" spans="1:14" x14ac:dyDescent="0.25">
      <c r="A1015" s="70">
        <f>'SlNr für Antrag §24a'!B1011</f>
        <v>54207</v>
      </c>
      <c r="B1015" s="70" t="str">
        <f>'SlNr für Antrag §24a'!C1011</f>
        <v/>
      </c>
      <c r="C1015" s="70" t="str">
        <f>IF('SlNr für Antrag §24a'!D1011&lt;&gt;"",'SlNr für Antrag §24a'!D1011,"")</f>
        <v/>
      </c>
      <c r="D1015" s="70" t="str">
        <f>'SlNr für Antrag §24a'!H1011</f>
        <v>Wachse (aus Mineralöl)</v>
      </c>
      <c r="E1015" s="70" t="str">
        <f>'SlNr für Antrag §24a'!I1011</f>
        <v xml:space="preserve"> </v>
      </c>
      <c r="F1015" s="69" t="str">
        <f>IF(Behörde!W1015&gt;0,Behörde!W1015,Behörde!F1015)</f>
        <v>--</v>
      </c>
      <c r="G1015" s="69" t="str">
        <f>IF(Behörde!Z1015&gt;0,Behörde!Z1015,Behörde!G1015)</f>
        <v>**</v>
      </c>
      <c r="H1015" s="131"/>
      <c r="I1015" s="124"/>
      <c r="J1015" s="118">
        <f>'SlNr für Antrag §24a'!AM1011</f>
        <v>0</v>
      </c>
      <c r="K1015" s="121"/>
      <c r="L1015" s="158" t="str">
        <f>'SlNr für Antrag §24a'!AV1011</f>
        <v>-</v>
      </c>
      <c r="M1015" s="145" t="str">
        <f>IF(OR(Behörde!W1015&gt;0,Behörde!Z1015&gt;0),"Begründung in Bescheid eintragen!","")</f>
        <v/>
      </c>
      <c r="N1015" s="151" t="str">
        <f>'SlNr für Antrag §24a'!AP1011</f>
        <v>X</v>
      </c>
    </row>
    <row r="1016" spans="1:14" x14ac:dyDescent="0.25">
      <c r="A1016" s="70">
        <f>'SlNr für Antrag §24a'!B1012</f>
        <v>54207</v>
      </c>
      <c r="B1016" s="70" t="str">
        <f>'SlNr für Antrag §24a'!C1012</f>
        <v>77</v>
      </c>
      <c r="C1016" s="70" t="str">
        <f>IF('SlNr für Antrag §24a'!D1012&lt;&gt;"",'SlNr für Antrag §24a'!D1012,"")</f>
        <v>g</v>
      </c>
      <c r="D1016" s="70" t="str">
        <f>'SlNr für Antrag §24a'!H1012</f>
        <v>Wachse (aus Mineralöl)</v>
      </c>
      <c r="E1016" s="70" t="str">
        <f>'SlNr für Antrag §24a'!I1012</f>
        <v>gefährlich kontaminiert</v>
      </c>
      <c r="F1016" s="69" t="str">
        <f>IF(Behörde!W1016&gt;0,Behörde!W1016,Behörde!F1016)</f>
        <v>**</v>
      </c>
      <c r="G1016" s="69" t="str">
        <f>IF(Behörde!Z1016&gt;0,Behörde!Z1016,Behörde!G1016)</f>
        <v>**</v>
      </c>
      <c r="H1016" s="131"/>
      <c r="I1016" s="124"/>
      <c r="J1016" s="118">
        <f>'SlNr für Antrag §24a'!AM1012</f>
        <v>0</v>
      </c>
      <c r="K1016" s="121"/>
      <c r="L1016" s="158" t="str">
        <f>'SlNr für Antrag §24a'!AV1012</f>
        <v>-</v>
      </c>
      <c r="M1016" s="145" t="str">
        <f>IF(OR(Behörde!W1016&gt;0,Behörde!Z1016&gt;0),"Begründung in Bescheid eintragen!","")</f>
        <v/>
      </c>
      <c r="N1016" s="151" t="str">
        <f>'SlNr für Antrag §24a'!AP1012</f>
        <v/>
      </c>
    </row>
    <row r="1017" spans="1:14" ht="22.8" x14ac:dyDescent="0.25">
      <c r="A1017" s="70">
        <f>'SlNr für Antrag §24a'!B1013</f>
        <v>54401</v>
      </c>
      <c r="B1017" s="70" t="str">
        <f>'SlNr für Antrag §24a'!C1013</f>
        <v/>
      </c>
      <c r="C1017" s="70" t="str">
        <f>IF('SlNr für Antrag §24a'!D1013&lt;&gt;"",'SlNr für Antrag §24a'!D1013,"")</f>
        <v>g</v>
      </c>
      <c r="D1017" s="70" t="str">
        <f>'SlNr für Antrag §24a'!H1013</f>
        <v>synthetische Kühl- und Schmiermittel</v>
      </c>
      <c r="E1017" s="70" t="str">
        <f>'SlNr für Antrag §24a'!I1013</f>
        <v xml:space="preserve"> </v>
      </c>
      <c r="F1017" s="69" t="str">
        <f>IF(Behörde!W1017&gt;0,Behörde!W1017,Behörde!F1017)</f>
        <v>**</v>
      </c>
      <c r="G1017" s="69" t="str">
        <f>IF(Behörde!Z1017&gt;0,Behörde!Z1017,Behörde!G1017)</f>
        <v>**</v>
      </c>
      <c r="H1017" s="131"/>
      <c r="I1017" s="124"/>
      <c r="J1017" s="118">
        <f>'SlNr für Antrag §24a'!AM1013</f>
        <v>0</v>
      </c>
      <c r="K1017" s="121"/>
      <c r="L1017" s="158" t="str">
        <f>'SlNr für Antrag §24a'!AV1013</f>
        <v>-</v>
      </c>
      <c r="M1017" s="145" t="str">
        <f>IF(OR(Behörde!W1017&gt;0,Behörde!Z1017&gt;0),"Begründung in Bescheid eintragen!","")</f>
        <v/>
      </c>
      <c r="N1017" s="151" t="str">
        <f>'SlNr für Antrag §24a'!AP1013</f>
        <v/>
      </c>
    </row>
    <row r="1018" spans="1:14" ht="22.8" x14ac:dyDescent="0.25">
      <c r="A1018" s="70">
        <f>'SlNr für Antrag §24a'!B1014</f>
        <v>54401</v>
      </c>
      <c r="B1018" s="70" t="str">
        <f>'SlNr für Antrag §24a'!C1014</f>
        <v>88</v>
      </c>
      <c r="C1018" s="70" t="str">
        <f>IF('SlNr für Antrag §24a'!D1014&lt;&gt;"",'SlNr für Antrag §24a'!D1014,"")</f>
        <v/>
      </c>
      <c r="D1018" s="70" t="str">
        <f>'SlNr für Antrag §24a'!H1014</f>
        <v>synthetische Kühl- und Schmiermittel</v>
      </c>
      <c r="E1018" s="70" t="str">
        <f>'SlNr für Antrag §24a'!I1014</f>
        <v>ausgestuft</v>
      </c>
      <c r="F1018" s="69" t="str">
        <f>IF(Behörde!W1018&gt;0,Behörde!W1018,Behörde!F1018)</f>
        <v>**</v>
      </c>
      <c r="G1018" s="69" t="str">
        <f>IF(Behörde!Z1018&gt;0,Behörde!Z1018,Behörde!G1018)</f>
        <v>**</v>
      </c>
      <c r="H1018" s="131"/>
      <c r="I1018" s="124"/>
      <c r="J1018" s="118">
        <f>'SlNr für Antrag §24a'!AM1014</f>
        <v>0</v>
      </c>
      <c r="K1018" s="121"/>
      <c r="L1018" s="158" t="str">
        <f>'SlNr für Antrag §24a'!AV1014</f>
        <v>-</v>
      </c>
      <c r="M1018" s="145" t="str">
        <f>IF(OR(Behörde!W1018&gt;0,Behörde!Z1018&gt;0),"Begründung in Bescheid eintragen!","")</f>
        <v/>
      </c>
      <c r="N1018" s="151" t="str">
        <f>'SlNr für Antrag §24a'!AP1014</f>
        <v/>
      </c>
    </row>
    <row r="1019" spans="1:14" ht="22.8" x14ac:dyDescent="0.25">
      <c r="A1019" s="70">
        <f>'SlNr für Antrag §24a'!B1015</f>
        <v>54402</v>
      </c>
      <c r="B1019" s="70" t="str">
        <f>'SlNr für Antrag §24a'!C1015</f>
        <v/>
      </c>
      <c r="C1019" s="70" t="str">
        <f>IF('SlNr für Antrag §24a'!D1015&lt;&gt;"",'SlNr für Antrag §24a'!D1015,"")</f>
        <v>g</v>
      </c>
      <c r="D1019" s="70" t="str">
        <f>'SlNr für Antrag §24a'!H1015</f>
        <v>Bohr- und Schleifölemulsionen und Emulsionsgemische</v>
      </c>
      <c r="E1019" s="70" t="str">
        <f>'SlNr für Antrag §24a'!I1015</f>
        <v xml:space="preserve"> </v>
      </c>
      <c r="F1019" s="69" t="str">
        <f>IF(Behörde!W1019&gt;0,Behörde!W1019,Behörde!F1019)</f>
        <v>**</v>
      </c>
      <c r="G1019" s="69" t="str">
        <f>IF(Behörde!Z1019&gt;0,Behörde!Z1019,Behörde!G1019)</f>
        <v>**</v>
      </c>
      <c r="H1019" s="131"/>
      <c r="I1019" s="124"/>
      <c r="J1019" s="118">
        <f>'SlNr für Antrag §24a'!AM1015</f>
        <v>0</v>
      </c>
      <c r="K1019" s="121"/>
      <c r="L1019" s="158" t="str">
        <f>'SlNr für Antrag §24a'!AV1015</f>
        <v>-</v>
      </c>
      <c r="M1019" s="145" t="str">
        <f>IF(OR(Behörde!W1019&gt;0,Behörde!Z1019&gt;0),"Begründung in Bescheid eintragen!","")</f>
        <v/>
      </c>
      <c r="N1019" s="151" t="str">
        <f>'SlNr für Antrag §24a'!AP1015</f>
        <v/>
      </c>
    </row>
    <row r="1020" spans="1:14" ht="22.8" x14ac:dyDescent="0.25">
      <c r="A1020" s="70">
        <f>'SlNr für Antrag §24a'!B1016</f>
        <v>54402</v>
      </c>
      <c r="B1020" s="70" t="str">
        <f>'SlNr für Antrag §24a'!C1016</f>
        <v>88</v>
      </c>
      <c r="C1020" s="70" t="str">
        <f>IF('SlNr für Antrag §24a'!D1016&lt;&gt;"",'SlNr für Antrag §24a'!D1016,"")</f>
        <v/>
      </c>
      <c r="D1020" s="70" t="str">
        <f>'SlNr für Antrag §24a'!H1016</f>
        <v>Bohr- und Schleifölemulsionen und Emulsionsgemische</v>
      </c>
      <c r="E1020" s="70" t="str">
        <f>'SlNr für Antrag §24a'!I1016</f>
        <v>ausgestuft</v>
      </c>
      <c r="F1020" s="69" t="str">
        <f>IF(Behörde!W1020&gt;0,Behörde!W1020,Behörde!F1020)</f>
        <v>**</v>
      </c>
      <c r="G1020" s="69" t="str">
        <f>IF(Behörde!Z1020&gt;0,Behörde!Z1020,Behörde!G1020)</f>
        <v>**</v>
      </c>
      <c r="H1020" s="131"/>
      <c r="I1020" s="124"/>
      <c r="J1020" s="118">
        <f>'SlNr für Antrag §24a'!AM1016</f>
        <v>0</v>
      </c>
      <c r="K1020" s="121"/>
      <c r="L1020" s="158" t="str">
        <f>'SlNr für Antrag §24a'!AV1016</f>
        <v>-</v>
      </c>
      <c r="M1020" s="145" t="str">
        <f>IF(OR(Behörde!W1020&gt;0,Behörde!Z1020&gt;0),"Begründung in Bescheid eintragen!","")</f>
        <v/>
      </c>
      <c r="N1020" s="151" t="str">
        <f>'SlNr für Antrag §24a'!AP1016</f>
        <v/>
      </c>
    </row>
    <row r="1021" spans="1:14" x14ac:dyDescent="0.25">
      <c r="A1021" s="70">
        <f>'SlNr für Antrag §24a'!B1017</f>
        <v>54404</v>
      </c>
      <c r="B1021" s="70" t="str">
        <f>'SlNr für Antrag §24a'!C1017</f>
        <v/>
      </c>
      <c r="C1021" s="70" t="str">
        <f>IF('SlNr für Antrag §24a'!D1017&lt;&gt;"",'SlNr für Antrag §24a'!D1017,"")</f>
        <v>g</v>
      </c>
      <c r="D1021" s="70" t="str">
        <f>'SlNr für Antrag §24a'!H1017</f>
        <v>Honöle</v>
      </c>
      <c r="E1021" s="70" t="str">
        <f>'SlNr für Antrag §24a'!I1017</f>
        <v xml:space="preserve"> </v>
      </c>
      <c r="F1021" s="69" t="str">
        <f>IF(Behörde!W1021&gt;0,Behörde!W1021,Behörde!F1021)</f>
        <v>**</v>
      </c>
      <c r="G1021" s="69" t="str">
        <f>IF(Behörde!Z1021&gt;0,Behörde!Z1021,Behörde!G1021)</f>
        <v>**</v>
      </c>
      <c r="H1021" s="131"/>
      <c r="I1021" s="124"/>
      <c r="J1021" s="118">
        <f>'SlNr für Antrag §24a'!AM1017</f>
        <v>0</v>
      </c>
      <c r="K1021" s="121"/>
      <c r="L1021" s="158" t="str">
        <f>'SlNr für Antrag §24a'!AV1017</f>
        <v>-</v>
      </c>
      <c r="M1021" s="145" t="str">
        <f>IF(OR(Behörde!W1021&gt;0,Behörde!Z1021&gt;0),"Begründung in Bescheid eintragen!","")</f>
        <v/>
      </c>
      <c r="N1021" s="151" t="str">
        <f>'SlNr für Antrag §24a'!AP1017</f>
        <v/>
      </c>
    </row>
    <row r="1022" spans="1:14" x14ac:dyDescent="0.25">
      <c r="A1022" s="70">
        <f>'SlNr für Antrag §24a'!B1018</f>
        <v>54404</v>
      </c>
      <c r="B1022" s="70" t="str">
        <f>'SlNr für Antrag §24a'!C1018</f>
        <v>88</v>
      </c>
      <c r="C1022" s="70" t="str">
        <f>IF('SlNr für Antrag §24a'!D1018&lt;&gt;"",'SlNr für Antrag §24a'!D1018,"")</f>
        <v/>
      </c>
      <c r="D1022" s="70" t="str">
        <f>'SlNr für Antrag §24a'!H1018</f>
        <v>Honöle</v>
      </c>
      <c r="E1022" s="70" t="str">
        <f>'SlNr für Antrag §24a'!I1018</f>
        <v>ausgestuft</v>
      </c>
      <c r="F1022" s="69" t="str">
        <f>IF(Behörde!W1022&gt;0,Behörde!W1022,Behörde!F1022)</f>
        <v>**</v>
      </c>
      <c r="G1022" s="69" t="str">
        <f>IF(Behörde!Z1022&gt;0,Behörde!Z1022,Behörde!G1022)</f>
        <v>**</v>
      </c>
      <c r="H1022" s="131"/>
      <c r="I1022" s="124"/>
      <c r="J1022" s="118">
        <f>'SlNr für Antrag §24a'!AM1018</f>
        <v>0</v>
      </c>
      <c r="K1022" s="121"/>
      <c r="L1022" s="158" t="str">
        <f>'SlNr für Antrag §24a'!AV1018</f>
        <v>-</v>
      </c>
      <c r="M1022" s="145" t="str">
        <f>IF(OR(Behörde!W1022&gt;0,Behörde!Z1022&gt;0),"Begründung in Bescheid eintragen!","")</f>
        <v/>
      </c>
      <c r="N1022" s="151" t="str">
        <f>'SlNr für Antrag §24a'!AP1018</f>
        <v/>
      </c>
    </row>
    <row r="1023" spans="1:14" x14ac:dyDescent="0.25">
      <c r="A1023" s="70">
        <f>'SlNr für Antrag §24a'!B1019</f>
        <v>54406</v>
      </c>
      <c r="B1023" s="70" t="str">
        <f>'SlNr für Antrag §24a'!C1019</f>
        <v/>
      </c>
      <c r="C1023" s="70" t="str">
        <f>IF('SlNr für Antrag §24a'!D1019&lt;&gt;"",'SlNr für Antrag §24a'!D1019,"")</f>
        <v>g</v>
      </c>
      <c r="D1023" s="70" t="str">
        <f>'SlNr für Antrag §24a'!H1019</f>
        <v>Wachsemulsionen</v>
      </c>
      <c r="E1023" s="70" t="str">
        <f>'SlNr für Antrag §24a'!I1019</f>
        <v xml:space="preserve"> </v>
      </c>
      <c r="F1023" s="69" t="str">
        <f>IF(Behörde!W1023&gt;0,Behörde!W1023,Behörde!F1023)</f>
        <v>**</v>
      </c>
      <c r="G1023" s="69" t="str">
        <f>IF(Behörde!Z1023&gt;0,Behörde!Z1023,Behörde!G1023)</f>
        <v>**</v>
      </c>
      <c r="H1023" s="131"/>
      <c r="I1023" s="124"/>
      <c r="J1023" s="118">
        <f>'SlNr für Antrag §24a'!AM1019</f>
        <v>0</v>
      </c>
      <c r="K1023" s="121"/>
      <c r="L1023" s="158" t="str">
        <f>'SlNr für Antrag §24a'!AV1019</f>
        <v>-</v>
      </c>
      <c r="M1023" s="145" t="str">
        <f>IF(OR(Behörde!W1023&gt;0,Behörde!Z1023&gt;0),"Begründung in Bescheid eintragen!","")</f>
        <v/>
      </c>
      <c r="N1023" s="151" t="str">
        <f>'SlNr für Antrag §24a'!AP1019</f>
        <v/>
      </c>
    </row>
    <row r="1024" spans="1:14" x14ac:dyDescent="0.25">
      <c r="A1024" s="70">
        <f>'SlNr für Antrag §24a'!B1020</f>
        <v>54406</v>
      </c>
      <c r="B1024" s="70" t="str">
        <f>'SlNr für Antrag §24a'!C1020</f>
        <v>88</v>
      </c>
      <c r="C1024" s="70" t="str">
        <f>IF('SlNr für Antrag §24a'!D1020&lt;&gt;"",'SlNr für Antrag §24a'!D1020,"")</f>
        <v/>
      </c>
      <c r="D1024" s="70" t="str">
        <f>'SlNr für Antrag §24a'!H1020</f>
        <v>Wachsemulsionen</v>
      </c>
      <c r="E1024" s="70" t="str">
        <f>'SlNr für Antrag §24a'!I1020</f>
        <v>ausgestuft</v>
      </c>
      <c r="F1024" s="69" t="str">
        <f>IF(Behörde!W1024&gt;0,Behörde!W1024,Behörde!F1024)</f>
        <v>**</v>
      </c>
      <c r="G1024" s="69" t="str">
        <f>IF(Behörde!Z1024&gt;0,Behörde!Z1024,Behörde!G1024)</f>
        <v>**</v>
      </c>
      <c r="H1024" s="131"/>
      <c r="I1024" s="124"/>
      <c r="J1024" s="118">
        <f>'SlNr für Antrag §24a'!AM1020</f>
        <v>0</v>
      </c>
      <c r="K1024" s="121"/>
      <c r="L1024" s="158" t="str">
        <f>'SlNr für Antrag §24a'!AV1020</f>
        <v>-</v>
      </c>
      <c r="M1024" s="145" t="str">
        <f>IF(OR(Behörde!W1024&gt;0,Behörde!Z1024&gt;0),"Begründung in Bescheid eintragen!","")</f>
        <v/>
      </c>
      <c r="N1024" s="151" t="str">
        <f>'SlNr für Antrag §24a'!AP1020</f>
        <v/>
      </c>
    </row>
    <row r="1025" spans="1:14" x14ac:dyDescent="0.25">
      <c r="A1025" s="70">
        <f>'SlNr für Antrag §24a'!B1021</f>
        <v>54407</v>
      </c>
      <c r="B1025" s="70" t="str">
        <f>'SlNr für Antrag §24a'!C1021</f>
        <v/>
      </c>
      <c r="C1025" s="70" t="str">
        <f>IF('SlNr für Antrag §24a'!D1021&lt;&gt;"",'SlNr für Antrag §24a'!D1021,"")</f>
        <v/>
      </c>
      <c r="D1025" s="70" t="str">
        <f>'SlNr für Antrag §24a'!H1021</f>
        <v>Bitumenemulsionen</v>
      </c>
      <c r="E1025" s="70" t="str">
        <f>'SlNr für Antrag §24a'!I1021</f>
        <v xml:space="preserve"> </v>
      </c>
      <c r="F1025" s="69" t="str">
        <f>IF(Behörde!W1025&gt;0,Behörde!W1025,Behörde!F1025)</f>
        <v>--</v>
      </c>
      <c r="G1025" s="69" t="str">
        <f>IF(Behörde!Z1025&gt;0,Behörde!Z1025,Behörde!G1025)</f>
        <v>**</v>
      </c>
      <c r="H1025" s="131"/>
      <c r="I1025" s="124"/>
      <c r="J1025" s="118">
        <f>'SlNr für Antrag §24a'!AM1021</f>
        <v>0</v>
      </c>
      <c r="K1025" s="121"/>
      <c r="L1025" s="158" t="str">
        <f>'SlNr für Antrag §24a'!AV1021</f>
        <v>-</v>
      </c>
      <c r="M1025" s="145" t="str">
        <f>IF(OR(Behörde!W1025&gt;0,Behörde!Z1025&gt;0),"Begründung in Bescheid eintragen!","")</f>
        <v/>
      </c>
      <c r="N1025" s="151" t="str">
        <f>'SlNr für Antrag §24a'!AP1021</f>
        <v>X</v>
      </c>
    </row>
    <row r="1026" spans="1:14" x14ac:dyDescent="0.25">
      <c r="A1026" s="70">
        <f>'SlNr für Antrag §24a'!B1022</f>
        <v>54407</v>
      </c>
      <c r="B1026" s="70" t="str">
        <f>'SlNr für Antrag §24a'!C1022</f>
        <v>77</v>
      </c>
      <c r="C1026" s="70" t="str">
        <f>IF('SlNr für Antrag §24a'!D1022&lt;&gt;"",'SlNr für Antrag §24a'!D1022,"")</f>
        <v>g</v>
      </c>
      <c r="D1026" s="70" t="str">
        <f>'SlNr für Antrag §24a'!H1022</f>
        <v>Bitumenemulsionen</v>
      </c>
      <c r="E1026" s="70" t="str">
        <f>'SlNr für Antrag §24a'!I1022</f>
        <v>gefährlich kontaminiert</v>
      </c>
      <c r="F1026" s="69" t="str">
        <f>IF(Behörde!W1026&gt;0,Behörde!W1026,Behörde!F1026)</f>
        <v>**</v>
      </c>
      <c r="G1026" s="69" t="str">
        <f>IF(Behörde!Z1026&gt;0,Behörde!Z1026,Behörde!G1026)</f>
        <v>**</v>
      </c>
      <c r="H1026" s="131"/>
      <c r="I1026" s="124"/>
      <c r="J1026" s="118">
        <f>'SlNr für Antrag §24a'!AM1022</f>
        <v>0</v>
      </c>
      <c r="K1026" s="121"/>
      <c r="L1026" s="158" t="str">
        <f>'SlNr für Antrag §24a'!AV1022</f>
        <v>-</v>
      </c>
      <c r="M1026" s="145" t="str">
        <f>IF(OR(Behörde!W1026&gt;0,Behörde!Z1026&gt;0),"Begründung in Bescheid eintragen!","")</f>
        <v/>
      </c>
      <c r="N1026" s="151" t="str">
        <f>'SlNr für Antrag §24a'!AP1022</f>
        <v/>
      </c>
    </row>
    <row r="1027" spans="1:14" x14ac:dyDescent="0.25">
      <c r="A1027" s="70">
        <f>'SlNr für Antrag §24a'!B1023</f>
        <v>54408</v>
      </c>
      <c r="B1027" s="70" t="str">
        <f>'SlNr für Antrag §24a'!C1023</f>
        <v/>
      </c>
      <c r="C1027" s="70" t="str">
        <f>IF('SlNr für Antrag §24a'!D1023&lt;&gt;"",'SlNr für Antrag §24a'!D1023,"")</f>
        <v>g</v>
      </c>
      <c r="D1027" s="70" t="str">
        <f>'SlNr für Antrag §24a'!H1023</f>
        <v>sonstige Öl-Wassergemische</v>
      </c>
      <c r="E1027" s="70" t="str">
        <f>'SlNr für Antrag §24a'!I1023</f>
        <v xml:space="preserve"> </v>
      </c>
      <c r="F1027" s="69" t="str">
        <f>IF(Behörde!W1027&gt;0,Behörde!W1027,Behörde!F1027)</f>
        <v>**</v>
      </c>
      <c r="G1027" s="69" t="str">
        <f>IF(Behörde!Z1027&gt;0,Behörde!Z1027,Behörde!G1027)</f>
        <v>**</v>
      </c>
      <c r="H1027" s="131"/>
      <c r="I1027" s="124"/>
      <c r="J1027" s="118">
        <f>'SlNr für Antrag §24a'!AM1023</f>
        <v>0</v>
      </c>
      <c r="K1027" s="121"/>
      <c r="L1027" s="158" t="str">
        <f>'SlNr für Antrag §24a'!AV1023</f>
        <v>-</v>
      </c>
      <c r="M1027" s="145" t="str">
        <f>IF(OR(Behörde!W1027&gt;0,Behörde!Z1027&gt;0),"Begründung in Bescheid eintragen!","")</f>
        <v/>
      </c>
      <c r="N1027" s="151" t="str">
        <f>'SlNr für Antrag §24a'!AP1023</f>
        <v/>
      </c>
    </row>
    <row r="1028" spans="1:14" x14ac:dyDescent="0.25">
      <c r="A1028" s="70">
        <f>'SlNr für Antrag §24a'!B1024</f>
        <v>54408</v>
      </c>
      <c r="B1028" s="70" t="str">
        <f>'SlNr für Antrag §24a'!C1024</f>
        <v>88</v>
      </c>
      <c r="C1028" s="70" t="str">
        <f>IF('SlNr für Antrag §24a'!D1024&lt;&gt;"",'SlNr für Antrag §24a'!D1024,"")</f>
        <v/>
      </c>
      <c r="D1028" s="70" t="str">
        <f>'SlNr für Antrag §24a'!H1024</f>
        <v>sonstige Öl-Wassergemische</v>
      </c>
      <c r="E1028" s="70" t="str">
        <f>'SlNr für Antrag §24a'!I1024</f>
        <v>ausgestuft</v>
      </c>
      <c r="F1028" s="69" t="str">
        <f>IF(Behörde!W1028&gt;0,Behörde!W1028,Behörde!F1028)</f>
        <v>**</v>
      </c>
      <c r="G1028" s="69" t="str">
        <f>IF(Behörde!Z1028&gt;0,Behörde!Z1028,Behörde!G1028)</f>
        <v>**</v>
      </c>
      <c r="H1028" s="131"/>
      <c r="I1028" s="124"/>
      <c r="J1028" s="118">
        <f>'SlNr für Antrag §24a'!AM1024</f>
        <v>0</v>
      </c>
      <c r="K1028" s="121"/>
      <c r="L1028" s="158" t="str">
        <f>'SlNr für Antrag §24a'!AV1024</f>
        <v>-</v>
      </c>
      <c r="M1028" s="145" t="str">
        <f>IF(OR(Behörde!W1028&gt;0,Behörde!Z1028&gt;0),"Begründung in Bescheid eintragen!","")</f>
        <v/>
      </c>
      <c r="N1028" s="151" t="str">
        <f>'SlNr für Antrag §24a'!AP1024</f>
        <v/>
      </c>
    </row>
    <row r="1029" spans="1:14" x14ac:dyDescent="0.25">
      <c r="A1029" s="70">
        <f>'SlNr für Antrag §24a'!B1025</f>
        <v>54501</v>
      </c>
      <c r="B1029" s="70" t="str">
        <f>'SlNr für Antrag §24a'!C1025</f>
        <v/>
      </c>
      <c r="C1029" s="70" t="str">
        <f>IF('SlNr für Antrag §24a'!D1025&lt;&gt;"",'SlNr für Antrag §24a'!D1025,"")</f>
        <v/>
      </c>
      <c r="D1029" s="70" t="str">
        <f>'SlNr für Antrag §24a'!H1025</f>
        <v>Bohrspülung und Bohrklein, ölfrei</v>
      </c>
      <c r="E1029" s="70" t="str">
        <f>'SlNr für Antrag §24a'!I1025</f>
        <v xml:space="preserve"> </v>
      </c>
      <c r="F1029" s="69" t="str">
        <f>IF(Behörde!W1029&gt;0,Behörde!W1029,Behörde!F1029)</f>
        <v>--</v>
      </c>
      <c r="G1029" s="69" t="str">
        <f>IF(Behörde!Z1029&gt;0,Behörde!Z1029,Behörde!G1029)</f>
        <v>**</v>
      </c>
      <c r="H1029" s="131"/>
      <c r="I1029" s="124"/>
      <c r="J1029" s="118">
        <f>'SlNr für Antrag §24a'!AM1025</f>
        <v>0</v>
      </c>
      <c r="K1029" s="121"/>
      <c r="L1029" s="158" t="str">
        <f>'SlNr für Antrag §24a'!AV1025</f>
        <v>-</v>
      </c>
      <c r="M1029" s="145" t="str">
        <f>IF(OR(Behörde!W1029&gt;0,Behörde!Z1029&gt;0),"Begründung in Bescheid eintragen!","")</f>
        <v/>
      </c>
      <c r="N1029" s="151" t="str">
        <f>'SlNr für Antrag §24a'!AP1025</f>
        <v>X</v>
      </c>
    </row>
    <row r="1030" spans="1:14" x14ac:dyDescent="0.25">
      <c r="A1030" s="70">
        <f>'SlNr für Antrag §24a'!B1026</f>
        <v>54501</v>
      </c>
      <c r="B1030" s="70" t="str">
        <f>'SlNr für Antrag §24a'!C1026</f>
        <v>77</v>
      </c>
      <c r="C1030" s="70" t="str">
        <f>IF('SlNr für Antrag §24a'!D1026&lt;&gt;"",'SlNr für Antrag §24a'!D1026,"")</f>
        <v>g</v>
      </c>
      <c r="D1030" s="70" t="str">
        <f>'SlNr für Antrag §24a'!H1026</f>
        <v>Bohrspülung und Bohrklein, ölfrei</v>
      </c>
      <c r="E1030" s="70" t="str">
        <f>'SlNr für Antrag §24a'!I1026</f>
        <v>gefährlich kontaminiert</v>
      </c>
      <c r="F1030" s="69" t="str">
        <f>IF(Behörde!W1030&gt;0,Behörde!W1030,Behörde!F1030)</f>
        <v>**</v>
      </c>
      <c r="G1030" s="69" t="str">
        <f>IF(Behörde!Z1030&gt;0,Behörde!Z1030,Behörde!G1030)</f>
        <v>**</v>
      </c>
      <c r="H1030" s="131"/>
      <c r="I1030" s="124"/>
      <c r="J1030" s="118">
        <f>'SlNr für Antrag §24a'!AM1026</f>
        <v>0</v>
      </c>
      <c r="K1030" s="121"/>
      <c r="L1030" s="158" t="str">
        <f>'SlNr für Antrag §24a'!AV1026</f>
        <v>-</v>
      </c>
      <c r="M1030" s="145" t="str">
        <f>IF(OR(Behörde!W1030&gt;0,Behörde!Z1030&gt;0),"Begründung in Bescheid eintragen!","")</f>
        <v/>
      </c>
      <c r="N1030" s="151" t="str">
        <f>'SlNr für Antrag §24a'!AP1026</f>
        <v/>
      </c>
    </row>
    <row r="1031" spans="1:14" ht="22.8" x14ac:dyDescent="0.25">
      <c r="A1031" s="70">
        <f>'SlNr für Antrag §24a'!B1027</f>
        <v>54501</v>
      </c>
      <c r="B1031" s="70" t="str">
        <f>'SlNr für Antrag §24a'!C1027</f>
        <v>91</v>
      </c>
      <c r="C1031" s="70" t="str">
        <f>IF('SlNr für Antrag §24a'!D1027&lt;&gt;"",'SlNr für Antrag §24a'!D1027,"")</f>
        <v/>
      </c>
      <c r="D1031" s="70" t="str">
        <f>'SlNr für Antrag §24a'!H1027</f>
        <v>Bohrspülung und Bohrklein, ölfrei</v>
      </c>
      <c r="E1031" s="70" t="str">
        <f>'SlNr für Antrag §24a'!I1027</f>
        <v>verfestigt, immobilisiert oder stabilisiert</v>
      </c>
      <c r="F1031" s="69" t="str">
        <f>IF(Behörde!W1031&gt;0,Behörde!W1031,Behörde!F1031)</f>
        <v>**</v>
      </c>
      <c r="G1031" s="69" t="str">
        <f>IF(Behörde!Z1031&gt;0,Behörde!Z1031,Behörde!G1031)</f>
        <v>**</v>
      </c>
      <c r="H1031" s="131"/>
      <c r="I1031" s="124"/>
      <c r="J1031" s="118">
        <f>'SlNr für Antrag §24a'!AM1027</f>
        <v>0</v>
      </c>
      <c r="K1031" s="121"/>
      <c r="L1031" s="158" t="str">
        <f>'SlNr für Antrag §24a'!AV1027</f>
        <v>-</v>
      </c>
      <c r="M1031" s="145" t="str">
        <f>IF(OR(Behörde!W1031&gt;0,Behörde!Z1031&gt;0),"Begründung in Bescheid eintragen!","")</f>
        <v/>
      </c>
      <c r="N1031" s="151" t="str">
        <f>'SlNr für Antrag §24a'!AP1027</f>
        <v/>
      </c>
    </row>
    <row r="1032" spans="1:14" ht="22.8" x14ac:dyDescent="0.25">
      <c r="A1032" s="70">
        <f>'SlNr für Antrag §24a'!B1028</f>
        <v>54502</v>
      </c>
      <c r="B1032" s="70" t="str">
        <f>'SlNr für Antrag §24a'!C1028</f>
        <v/>
      </c>
      <c r="C1032" s="70" t="str">
        <f>IF('SlNr für Antrag §24a'!D1028&lt;&gt;"",'SlNr für Antrag §24a'!D1028,"")</f>
        <v>g</v>
      </c>
      <c r="D1032" s="70" t="str">
        <f>'SlNr für Antrag §24a'!H1028</f>
        <v>Bohrspülung und Bohrklein, rohölkontaminiert</v>
      </c>
      <c r="E1032" s="70" t="str">
        <f>'SlNr für Antrag §24a'!I1028</f>
        <v xml:space="preserve"> </v>
      </c>
      <c r="F1032" s="69" t="str">
        <f>IF(Behörde!W1032&gt;0,Behörde!W1032,Behörde!F1032)</f>
        <v>**</v>
      </c>
      <c r="G1032" s="69" t="str">
        <f>IF(Behörde!Z1032&gt;0,Behörde!Z1032,Behörde!G1032)</f>
        <v>**</v>
      </c>
      <c r="H1032" s="131"/>
      <c r="I1032" s="124"/>
      <c r="J1032" s="118">
        <f>'SlNr für Antrag §24a'!AM1028</f>
        <v>0</v>
      </c>
      <c r="K1032" s="121"/>
      <c r="L1032" s="158" t="str">
        <f>'SlNr für Antrag §24a'!AV1028</f>
        <v>-</v>
      </c>
      <c r="M1032" s="145" t="str">
        <f>IF(OR(Behörde!W1032&gt;0,Behörde!Z1032&gt;0),"Begründung in Bescheid eintragen!","")</f>
        <v/>
      </c>
      <c r="N1032" s="151" t="str">
        <f>'SlNr für Antrag §24a'!AP1028</f>
        <v/>
      </c>
    </row>
    <row r="1033" spans="1:14" ht="22.8" x14ac:dyDescent="0.25">
      <c r="A1033" s="70">
        <f>'SlNr für Antrag §24a'!B1029</f>
        <v>54502</v>
      </c>
      <c r="B1033" s="70" t="str">
        <f>'SlNr für Antrag §24a'!C1029</f>
        <v>88</v>
      </c>
      <c r="C1033" s="70" t="str">
        <f>IF('SlNr für Antrag §24a'!D1029&lt;&gt;"",'SlNr für Antrag §24a'!D1029,"")</f>
        <v/>
      </c>
      <c r="D1033" s="70" t="str">
        <f>'SlNr für Antrag §24a'!H1029</f>
        <v>Bohrspülung und Bohrklein, rohölkontaminiert</v>
      </c>
      <c r="E1033" s="70" t="str">
        <f>'SlNr für Antrag §24a'!I1029</f>
        <v>ausgestuft</v>
      </c>
      <c r="F1033" s="69" t="str">
        <f>IF(Behörde!W1033&gt;0,Behörde!W1033,Behörde!F1033)</f>
        <v>**</v>
      </c>
      <c r="G1033" s="69" t="str">
        <f>IF(Behörde!Z1033&gt;0,Behörde!Z1033,Behörde!G1033)</f>
        <v>**</v>
      </c>
      <c r="H1033" s="131"/>
      <c r="I1033" s="124"/>
      <c r="J1033" s="118">
        <f>'SlNr für Antrag §24a'!AM1029</f>
        <v>0</v>
      </c>
      <c r="K1033" s="121"/>
      <c r="L1033" s="158" t="str">
        <f>'SlNr für Antrag §24a'!AV1029</f>
        <v>-</v>
      </c>
      <c r="M1033" s="145" t="str">
        <f>IF(OR(Behörde!W1033&gt;0,Behörde!Z1033&gt;0),"Begründung in Bescheid eintragen!","")</f>
        <v/>
      </c>
      <c r="N1033" s="151" t="str">
        <f>'SlNr für Antrag §24a'!AP1029</f>
        <v/>
      </c>
    </row>
    <row r="1034" spans="1:14" ht="22.8" x14ac:dyDescent="0.25">
      <c r="A1034" s="70">
        <f>'SlNr für Antrag §24a'!B1030</f>
        <v>54502</v>
      </c>
      <c r="B1034" s="70" t="str">
        <f>'SlNr für Antrag §24a'!C1030</f>
        <v>91</v>
      </c>
      <c r="C1034" s="70" t="str">
        <f>IF('SlNr für Antrag §24a'!D1030&lt;&gt;"",'SlNr für Antrag §24a'!D1030,"")</f>
        <v>g</v>
      </c>
      <c r="D1034" s="70" t="str">
        <f>'SlNr für Antrag §24a'!H1030</f>
        <v>Bohrspülung und Bohrklein, rohölkontaminiert</v>
      </c>
      <c r="E1034" s="70" t="str">
        <f>'SlNr für Antrag §24a'!I1030</f>
        <v>verfestigt, immobilisiert oder stabilisiert</v>
      </c>
      <c r="F1034" s="69" t="str">
        <f>IF(Behörde!W1034&gt;0,Behörde!W1034,Behörde!F1034)</f>
        <v>**</v>
      </c>
      <c r="G1034" s="69" t="str">
        <f>IF(Behörde!Z1034&gt;0,Behörde!Z1034,Behörde!G1034)</f>
        <v>**</v>
      </c>
      <c r="H1034" s="131"/>
      <c r="I1034" s="124"/>
      <c r="J1034" s="118">
        <f>'SlNr für Antrag §24a'!AM1030</f>
        <v>0</v>
      </c>
      <c r="K1034" s="121"/>
      <c r="L1034" s="158" t="str">
        <f>'SlNr für Antrag §24a'!AV1030</f>
        <v>-</v>
      </c>
      <c r="M1034" s="145" t="str">
        <f>IF(OR(Behörde!W1034&gt;0,Behörde!Z1034&gt;0),"Begründung in Bescheid eintragen!","")</f>
        <v/>
      </c>
      <c r="N1034" s="151" t="str">
        <f>'SlNr für Antrag §24a'!AP1030</f>
        <v/>
      </c>
    </row>
    <row r="1035" spans="1:14" x14ac:dyDescent="0.25">
      <c r="A1035" s="70">
        <f>'SlNr für Antrag §24a'!B1031</f>
        <v>54503</v>
      </c>
      <c r="B1035" s="70" t="str">
        <f>'SlNr für Antrag §24a'!C1031</f>
        <v/>
      </c>
      <c r="C1035" s="70" t="str">
        <f>IF('SlNr für Antrag §24a'!D1031&lt;&gt;"",'SlNr für Antrag §24a'!D1031,"")</f>
        <v>g</v>
      </c>
      <c r="D1035" s="70" t="str">
        <f>'SlNr für Antrag §24a'!H1031</f>
        <v>rohölhaltiger Schlamm</v>
      </c>
      <c r="E1035" s="70" t="str">
        <f>'SlNr für Antrag §24a'!I1031</f>
        <v xml:space="preserve"> </v>
      </c>
      <c r="F1035" s="69" t="str">
        <f>IF(Behörde!W1035&gt;0,Behörde!W1035,Behörde!F1035)</f>
        <v>**</v>
      </c>
      <c r="G1035" s="69" t="str">
        <f>IF(Behörde!Z1035&gt;0,Behörde!Z1035,Behörde!G1035)</f>
        <v>**</v>
      </c>
      <c r="H1035" s="131"/>
      <c r="I1035" s="124"/>
      <c r="J1035" s="118">
        <f>'SlNr für Antrag §24a'!AM1031</f>
        <v>0</v>
      </c>
      <c r="K1035" s="121"/>
      <c r="L1035" s="158" t="str">
        <f>'SlNr für Antrag §24a'!AV1031</f>
        <v>-</v>
      </c>
      <c r="M1035" s="145" t="str">
        <f>IF(OR(Behörde!W1035&gt;0,Behörde!Z1035&gt;0),"Begründung in Bescheid eintragen!","")</f>
        <v/>
      </c>
      <c r="N1035" s="151" t="str">
        <f>'SlNr für Antrag §24a'!AP1031</f>
        <v/>
      </c>
    </row>
    <row r="1036" spans="1:14" x14ac:dyDescent="0.25">
      <c r="A1036" s="70">
        <f>'SlNr für Antrag §24a'!B1032</f>
        <v>54503</v>
      </c>
      <c r="B1036" s="70" t="str">
        <f>'SlNr für Antrag §24a'!C1032</f>
        <v>88</v>
      </c>
      <c r="C1036" s="70" t="str">
        <f>IF('SlNr für Antrag §24a'!D1032&lt;&gt;"",'SlNr für Antrag §24a'!D1032,"")</f>
        <v/>
      </c>
      <c r="D1036" s="70" t="str">
        <f>'SlNr für Antrag §24a'!H1032</f>
        <v>rohölhaltiger Schlamm</v>
      </c>
      <c r="E1036" s="70" t="str">
        <f>'SlNr für Antrag §24a'!I1032</f>
        <v>ausgestuft</v>
      </c>
      <c r="F1036" s="69" t="str">
        <f>IF(Behörde!W1036&gt;0,Behörde!W1036,Behörde!F1036)</f>
        <v>**</v>
      </c>
      <c r="G1036" s="69" t="str">
        <f>IF(Behörde!Z1036&gt;0,Behörde!Z1036,Behörde!G1036)</f>
        <v>**</v>
      </c>
      <c r="H1036" s="131"/>
      <c r="I1036" s="124"/>
      <c r="J1036" s="118">
        <f>'SlNr für Antrag §24a'!AM1032</f>
        <v>0</v>
      </c>
      <c r="K1036" s="121"/>
      <c r="L1036" s="158" t="str">
        <f>'SlNr für Antrag §24a'!AV1032</f>
        <v>-</v>
      </c>
      <c r="M1036" s="145" t="str">
        <f>IF(OR(Behörde!W1036&gt;0,Behörde!Z1036&gt;0),"Begründung in Bescheid eintragen!","")</f>
        <v/>
      </c>
      <c r="N1036" s="151" t="str">
        <f>'SlNr für Antrag §24a'!AP1032</f>
        <v/>
      </c>
    </row>
    <row r="1037" spans="1:14" ht="22.8" x14ac:dyDescent="0.25">
      <c r="A1037" s="70">
        <f>'SlNr für Antrag §24a'!B1033</f>
        <v>54503</v>
      </c>
      <c r="B1037" s="70" t="str">
        <f>'SlNr für Antrag §24a'!C1033</f>
        <v>91</v>
      </c>
      <c r="C1037" s="70" t="str">
        <f>IF('SlNr für Antrag §24a'!D1033&lt;&gt;"",'SlNr für Antrag §24a'!D1033,"")</f>
        <v>g</v>
      </c>
      <c r="D1037" s="70" t="str">
        <f>'SlNr für Antrag §24a'!H1033</f>
        <v>rohölhaltiger Schlamm</v>
      </c>
      <c r="E1037" s="70" t="str">
        <f>'SlNr für Antrag §24a'!I1033</f>
        <v>verfestigt, immobilisiert oder stabilisiert</v>
      </c>
      <c r="F1037" s="69" t="str">
        <f>IF(Behörde!W1037&gt;0,Behörde!W1037,Behörde!F1037)</f>
        <v>**</v>
      </c>
      <c r="G1037" s="69" t="str">
        <f>IF(Behörde!Z1037&gt;0,Behörde!Z1037,Behörde!G1037)</f>
        <v>**</v>
      </c>
      <c r="H1037" s="131"/>
      <c r="I1037" s="124"/>
      <c r="J1037" s="118">
        <f>'SlNr für Antrag §24a'!AM1033</f>
        <v>0</v>
      </c>
      <c r="K1037" s="121"/>
      <c r="L1037" s="158" t="str">
        <f>'SlNr für Antrag §24a'!AV1033</f>
        <v>-</v>
      </c>
      <c r="M1037" s="145" t="str">
        <f>IF(OR(Behörde!W1037&gt;0,Behörde!Z1037&gt;0),"Begründung in Bescheid eintragen!","")</f>
        <v/>
      </c>
      <c r="N1037" s="151" t="str">
        <f>'SlNr für Antrag §24a'!AP1033</f>
        <v/>
      </c>
    </row>
    <row r="1038" spans="1:14" ht="22.8" x14ac:dyDescent="0.25">
      <c r="A1038" s="70">
        <f>'SlNr für Antrag §24a'!B1034</f>
        <v>54504</v>
      </c>
      <c r="B1038" s="70" t="str">
        <f>'SlNr für Antrag §24a'!C1034</f>
        <v/>
      </c>
      <c r="C1038" s="70" t="str">
        <f>IF('SlNr für Antrag §24a'!D1034&lt;&gt;"",'SlNr für Antrag §24a'!D1034,"")</f>
        <v>g</v>
      </c>
      <c r="D1038" s="70" t="str">
        <f>'SlNr für Antrag §24a'!H1034</f>
        <v>rohölverunreinigtes Erdreich, Aushub, und Abbruchmaterial</v>
      </c>
      <c r="E1038" s="70" t="str">
        <f>'SlNr für Antrag §24a'!I1034</f>
        <v xml:space="preserve"> </v>
      </c>
      <c r="F1038" s="69" t="str">
        <f>IF(Behörde!W1038&gt;0,Behörde!W1038,Behörde!F1038)</f>
        <v>**</v>
      </c>
      <c r="G1038" s="69" t="str">
        <f>IF(Behörde!Z1038&gt;0,Behörde!Z1038,Behörde!G1038)</f>
        <v>**</v>
      </c>
      <c r="H1038" s="131"/>
      <c r="I1038" s="124"/>
      <c r="J1038" s="118">
        <f>'SlNr für Antrag §24a'!AM1034</f>
        <v>0</v>
      </c>
      <c r="K1038" s="121"/>
      <c r="L1038" s="158" t="str">
        <f>'SlNr für Antrag §24a'!AV1034</f>
        <v>-</v>
      </c>
      <c r="M1038" s="145" t="str">
        <f>IF(OR(Behörde!W1038&gt;0,Behörde!Z1038&gt;0),"Begründung in Bescheid eintragen!","")</f>
        <v/>
      </c>
      <c r="N1038" s="151" t="str">
        <f>'SlNr für Antrag §24a'!AP1034</f>
        <v/>
      </c>
    </row>
    <row r="1039" spans="1:14" ht="22.8" x14ac:dyDescent="0.25">
      <c r="A1039" s="70">
        <f>'SlNr für Antrag §24a'!B1035</f>
        <v>54504</v>
      </c>
      <c r="B1039" s="70" t="str">
        <f>'SlNr für Antrag §24a'!C1035</f>
        <v>88</v>
      </c>
      <c r="C1039" s="70" t="str">
        <f>IF('SlNr für Antrag §24a'!D1035&lt;&gt;"",'SlNr für Antrag §24a'!D1035,"")</f>
        <v/>
      </c>
      <c r="D1039" s="70" t="str">
        <f>'SlNr für Antrag §24a'!H1035</f>
        <v>rohölverunreinigtes Erdreich, Aushub, und Abbruchmaterial</v>
      </c>
      <c r="E1039" s="70" t="str">
        <f>'SlNr für Antrag §24a'!I1035</f>
        <v>ausgestuft</v>
      </c>
      <c r="F1039" s="69" t="str">
        <f>IF(Behörde!W1039&gt;0,Behörde!W1039,Behörde!F1039)</f>
        <v>**</v>
      </c>
      <c r="G1039" s="69" t="str">
        <f>IF(Behörde!Z1039&gt;0,Behörde!Z1039,Behörde!G1039)</f>
        <v>**</v>
      </c>
      <c r="H1039" s="131"/>
      <c r="I1039" s="124"/>
      <c r="J1039" s="118">
        <f>'SlNr für Antrag §24a'!AM1035</f>
        <v>0</v>
      </c>
      <c r="K1039" s="121"/>
      <c r="L1039" s="158" t="str">
        <f>'SlNr für Antrag §24a'!AV1035</f>
        <v>-</v>
      </c>
      <c r="M1039" s="145" t="str">
        <f>IF(OR(Behörde!W1039&gt;0,Behörde!Z1039&gt;0),"Begründung in Bescheid eintragen!","")</f>
        <v/>
      </c>
      <c r="N1039" s="151" t="str">
        <f>'SlNr für Antrag §24a'!AP1035</f>
        <v/>
      </c>
    </row>
    <row r="1040" spans="1:14" ht="22.8" x14ac:dyDescent="0.25">
      <c r="A1040" s="70">
        <f>'SlNr für Antrag §24a'!B1036</f>
        <v>54504</v>
      </c>
      <c r="B1040" s="70" t="str">
        <f>'SlNr für Antrag §24a'!C1036</f>
        <v>91</v>
      </c>
      <c r="C1040" s="70" t="str">
        <f>IF('SlNr für Antrag §24a'!D1036&lt;&gt;"",'SlNr für Antrag §24a'!D1036,"")</f>
        <v>g</v>
      </c>
      <c r="D1040" s="70" t="str">
        <f>'SlNr für Antrag §24a'!H1036</f>
        <v>rohölverunreinigtes Erdreich, Aushub, und Abbruchmaterial</v>
      </c>
      <c r="E1040" s="70" t="str">
        <f>'SlNr für Antrag §24a'!I1036</f>
        <v>verfestigt, immobilisiert oder stabilisiert</v>
      </c>
      <c r="F1040" s="69" t="str">
        <f>IF(Behörde!W1040&gt;0,Behörde!W1040,Behörde!F1040)</f>
        <v>**</v>
      </c>
      <c r="G1040" s="69" t="str">
        <f>IF(Behörde!Z1040&gt;0,Behörde!Z1040,Behörde!G1040)</f>
        <v>**</v>
      </c>
      <c r="H1040" s="131"/>
      <c r="I1040" s="124"/>
      <c r="J1040" s="118">
        <f>'SlNr für Antrag §24a'!AM1036</f>
        <v>0</v>
      </c>
      <c r="K1040" s="121"/>
      <c r="L1040" s="158" t="str">
        <f>'SlNr für Antrag §24a'!AV1036</f>
        <v>-</v>
      </c>
      <c r="M1040" s="145" t="str">
        <f>IF(OR(Behörde!W1040&gt;0,Behörde!Z1040&gt;0),"Begründung in Bescheid eintragen!","")</f>
        <v/>
      </c>
      <c r="N1040" s="151" t="str">
        <f>'SlNr für Antrag §24a'!AP1036</f>
        <v/>
      </c>
    </row>
    <row r="1041" spans="1:14" ht="22.8" x14ac:dyDescent="0.25">
      <c r="A1041" s="70">
        <f>'SlNr für Antrag §24a'!B1037</f>
        <v>54505</v>
      </c>
      <c r="B1041" s="70" t="str">
        <f>'SlNr für Antrag §24a'!C1037</f>
        <v/>
      </c>
      <c r="C1041" s="70" t="str">
        <f>IF('SlNr für Antrag §24a'!D1037&lt;&gt;"",'SlNr für Antrag §24a'!D1037,"")</f>
        <v>g</v>
      </c>
      <c r="D1041" s="70" t="str">
        <f>'SlNr für Antrag §24a'!H1037</f>
        <v>sonstige rohölverunreinigte Rückstände aus der Erdölförderung</v>
      </c>
      <c r="E1041" s="70" t="str">
        <f>'SlNr für Antrag §24a'!I1037</f>
        <v xml:space="preserve"> </v>
      </c>
      <c r="F1041" s="69" t="str">
        <f>IF(Behörde!W1041&gt;0,Behörde!W1041,Behörde!F1041)</f>
        <v>**</v>
      </c>
      <c r="G1041" s="69" t="str">
        <f>IF(Behörde!Z1041&gt;0,Behörde!Z1041,Behörde!G1041)</f>
        <v>**</v>
      </c>
      <c r="H1041" s="131"/>
      <c r="I1041" s="124"/>
      <c r="J1041" s="118">
        <f>'SlNr für Antrag §24a'!AM1037</f>
        <v>0</v>
      </c>
      <c r="K1041" s="121"/>
      <c r="L1041" s="158" t="str">
        <f>'SlNr für Antrag §24a'!AV1037</f>
        <v>-</v>
      </c>
      <c r="M1041" s="145" t="str">
        <f>IF(OR(Behörde!W1041&gt;0,Behörde!Z1041&gt;0),"Begründung in Bescheid eintragen!","")</f>
        <v/>
      </c>
      <c r="N1041" s="151" t="str">
        <f>'SlNr für Antrag §24a'!AP1037</f>
        <v/>
      </c>
    </row>
    <row r="1042" spans="1:14" ht="22.8" x14ac:dyDescent="0.25">
      <c r="A1042" s="70">
        <f>'SlNr für Antrag §24a'!B1038</f>
        <v>54505</v>
      </c>
      <c r="B1042" s="70" t="str">
        <f>'SlNr für Antrag §24a'!C1038</f>
        <v>88</v>
      </c>
      <c r="C1042" s="70" t="str">
        <f>IF('SlNr für Antrag §24a'!D1038&lt;&gt;"",'SlNr für Antrag §24a'!D1038,"")</f>
        <v/>
      </c>
      <c r="D1042" s="70" t="str">
        <f>'SlNr für Antrag §24a'!H1038</f>
        <v>sonstige rohölverunreinigte Rückstände aus der Erdölförderung</v>
      </c>
      <c r="E1042" s="70" t="str">
        <f>'SlNr für Antrag §24a'!I1038</f>
        <v>ausgestuft</v>
      </c>
      <c r="F1042" s="69" t="str">
        <f>IF(Behörde!W1042&gt;0,Behörde!W1042,Behörde!F1042)</f>
        <v>**</v>
      </c>
      <c r="G1042" s="69" t="str">
        <f>IF(Behörde!Z1042&gt;0,Behörde!Z1042,Behörde!G1042)</f>
        <v>**</v>
      </c>
      <c r="H1042" s="131"/>
      <c r="I1042" s="124"/>
      <c r="J1042" s="118">
        <f>'SlNr für Antrag §24a'!AM1038</f>
        <v>0</v>
      </c>
      <c r="K1042" s="121"/>
      <c r="L1042" s="158" t="str">
        <f>'SlNr für Antrag §24a'!AV1038</f>
        <v>-</v>
      </c>
      <c r="M1042" s="145" t="str">
        <f>IF(OR(Behörde!W1042&gt;0,Behörde!Z1042&gt;0),"Begründung in Bescheid eintragen!","")</f>
        <v/>
      </c>
      <c r="N1042" s="151" t="str">
        <f>'SlNr für Antrag §24a'!AP1038</f>
        <v/>
      </c>
    </row>
    <row r="1043" spans="1:14" ht="22.8" x14ac:dyDescent="0.25">
      <c r="A1043" s="70">
        <f>'SlNr für Antrag §24a'!B1039</f>
        <v>54505</v>
      </c>
      <c r="B1043" s="70" t="str">
        <f>'SlNr für Antrag §24a'!C1039</f>
        <v>91</v>
      </c>
      <c r="C1043" s="70" t="str">
        <f>IF('SlNr für Antrag §24a'!D1039&lt;&gt;"",'SlNr für Antrag §24a'!D1039,"")</f>
        <v>g</v>
      </c>
      <c r="D1043" s="70" t="str">
        <f>'SlNr für Antrag §24a'!H1039</f>
        <v>sonstige rohölverunreinigte Rückstände aus der Erdölförderung</v>
      </c>
      <c r="E1043" s="70" t="str">
        <f>'SlNr für Antrag §24a'!I1039</f>
        <v>verfestigt, immobilisiert oder stabilisiert</v>
      </c>
      <c r="F1043" s="69" t="str">
        <f>IF(Behörde!W1043&gt;0,Behörde!W1043,Behörde!F1043)</f>
        <v>**</v>
      </c>
      <c r="G1043" s="69" t="str">
        <f>IF(Behörde!Z1043&gt;0,Behörde!Z1043,Behörde!G1043)</f>
        <v>**</v>
      </c>
      <c r="H1043" s="131"/>
      <c r="I1043" s="124"/>
      <c r="J1043" s="118">
        <f>'SlNr für Antrag §24a'!AM1039</f>
        <v>0</v>
      </c>
      <c r="K1043" s="121"/>
      <c r="L1043" s="158" t="str">
        <f>'SlNr für Antrag §24a'!AV1039</f>
        <v>-</v>
      </c>
      <c r="M1043" s="145" t="str">
        <f>IF(OR(Behörde!W1043&gt;0,Behörde!Z1043&gt;0),"Begründung in Bescheid eintragen!","")</f>
        <v/>
      </c>
      <c r="N1043" s="151" t="str">
        <f>'SlNr für Antrag §24a'!AP1039</f>
        <v/>
      </c>
    </row>
    <row r="1044" spans="1:14" ht="22.8" x14ac:dyDescent="0.25">
      <c r="A1044" s="70">
        <f>'SlNr für Antrag §24a'!B1040</f>
        <v>54701</v>
      </c>
      <c r="B1044" s="70" t="str">
        <f>'SlNr für Antrag §24a'!C1040</f>
        <v/>
      </c>
      <c r="C1044" s="70" t="str">
        <f>IF('SlNr für Antrag §24a'!D1040&lt;&gt;"",'SlNr für Antrag §24a'!D1040,"")</f>
        <v>g</v>
      </c>
      <c r="D1044" s="70" t="str">
        <f>'SlNr für Antrag §24a'!H1040</f>
        <v>Sandfanginhalte, öl- oder kaltreinigerhaltig</v>
      </c>
      <c r="E1044" s="70" t="str">
        <f>'SlNr für Antrag §24a'!I1040</f>
        <v xml:space="preserve"> </v>
      </c>
      <c r="F1044" s="69" t="str">
        <f>IF(Behörde!W1044&gt;0,Behörde!W1044,Behörde!F1044)</f>
        <v>**</v>
      </c>
      <c r="G1044" s="69" t="str">
        <f>IF(Behörde!Z1044&gt;0,Behörde!Z1044,Behörde!G1044)</f>
        <v>**</v>
      </c>
      <c r="H1044" s="131"/>
      <c r="I1044" s="124"/>
      <c r="J1044" s="118">
        <f>'SlNr für Antrag §24a'!AM1040</f>
        <v>0</v>
      </c>
      <c r="K1044" s="121"/>
      <c r="L1044" s="158" t="str">
        <f>'SlNr für Antrag §24a'!AV1040</f>
        <v>-</v>
      </c>
      <c r="M1044" s="145" t="str">
        <f>IF(OR(Behörde!W1044&gt;0,Behörde!Z1044&gt;0),"Begründung in Bescheid eintragen!","")</f>
        <v/>
      </c>
      <c r="N1044" s="151" t="str">
        <f>'SlNr für Antrag §24a'!AP1040</f>
        <v/>
      </c>
    </row>
    <row r="1045" spans="1:14" ht="22.8" x14ac:dyDescent="0.25">
      <c r="A1045" s="70">
        <f>'SlNr für Antrag §24a'!B1041</f>
        <v>54701</v>
      </c>
      <c r="B1045" s="70" t="str">
        <f>'SlNr für Antrag §24a'!C1041</f>
        <v>88</v>
      </c>
      <c r="C1045" s="70" t="str">
        <f>IF('SlNr für Antrag §24a'!D1041&lt;&gt;"",'SlNr für Antrag §24a'!D1041,"")</f>
        <v/>
      </c>
      <c r="D1045" s="70" t="str">
        <f>'SlNr für Antrag §24a'!H1041</f>
        <v>Sandfanginhalte, öl- oder kaltreinigerhaltig</v>
      </c>
      <c r="E1045" s="70" t="str">
        <f>'SlNr für Antrag §24a'!I1041</f>
        <v>ausgestuft</v>
      </c>
      <c r="F1045" s="69" t="str">
        <f>IF(Behörde!W1045&gt;0,Behörde!W1045,Behörde!F1045)</f>
        <v>**</v>
      </c>
      <c r="G1045" s="69" t="str">
        <f>IF(Behörde!Z1045&gt;0,Behörde!Z1045,Behörde!G1045)</f>
        <v>**</v>
      </c>
      <c r="H1045" s="131"/>
      <c r="I1045" s="124"/>
      <c r="J1045" s="118">
        <f>'SlNr für Antrag §24a'!AM1041</f>
        <v>0</v>
      </c>
      <c r="K1045" s="121"/>
      <c r="L1045" s="158" t="str">
        <f>'SlNr für Antrag §24a'!AV1041</f>
        <v>-</v>
      </c>
      <c r="M1045" s="145" t="str">
        <f>IF(OR(Behörde!W1045&gt;0,Behörde!Z1045&gt;0),"Begründung in Bescheid eintragen!","")</f>
        <v/>
      </c>
      <c r="N1045" s="151" t="str">
        <f>'SlNr für Antrag §24a'!AP1041</f>
        <v/>
      </c>
    </row>
    <row r="1046" spans="1:14" ht="22.8" x14ac:dyDescent="0.25">
      <c r="A1046" s="70">
        <f>'SlNr für Antrag §24a'!B1042</f>
        <v>54701</v>
      </c>
      <c r="B1046" s="70" t="str">
        <f>'SlNr für Antrag §24a'!C1042</f>
        <v>91</v>
      </c>
      <c r="C1046" s="70" t="str">
        <f>IF('SlNr für Antrag §24a'!D1042&lt;&gt;"",'SlNr für Antrag §24a'!D1042,"")</f>
        <v>g</v>
      </c>
      <c r="D1046" s="70" t="str">
        <f>'SlNr für Antrag §24a'!H1042</f>
        <v>Sandfanginhalte, öl- oder kaltreinigerhaltig</v>
      </c>
      <c r="E1046" s="70" t="str">
        <f>'SlNr für Antrag §24a'!I1042</f>
        <v>verfestigt, immobilisiert oder stabilisiert</v>
      </c>
      <c r="F1046" s="69" t="str">
        <f>IF(Behörde!W1046&gt;0,Behörde!W1046,Behörde!F1046)</f>
        <v>**</v>
      </c>
      <c r="G1046" s="69" t="str">
        <f>IF(Behörde!Z1046&gt;0,Behörde!Z1046,Behörde!G1046)</f>
        <v>**</v>
      </c>
      <c r="H1046" s="131"/>
      <c r="I1046" s="124"/>
      <c r="J1046" s="118">
        <f>'SlNr für Antrag §24a'!AM1042</f>
        <v>0</v>
      </c>
      <c r="K1046" s="121"/>
      <c r="L1046" s="158" t="str">
        <f>'SlNr für Antrag §24a'!AV1042</f>
        <v>-</v>
      </c>
      <c r="M1046" s="145" t="str">
        <f>IF(OR(Behörde!W1046&gt;0,Behörde!Z1046&gt;0),"Begründung in Bescheid eintragen!","")</f>
        <v/>
      </c>
      <c r="N1046" s="151" t="str">
        <f>'SlNr für Antrag §24a'!AP1042</f>
        <v/>
      </c>
    </row>
    <row r="1047" spans="1:14" ht="22.8" x14ac:dyDescent="0.25">
      <c r="A1047" s="70">
        <f>'SlNr für Antrag §24a'!B1043</f>
        <v>54702</v>
      </c>
      <c r="B1047" s="70" t="str">
        <f>'SlNr für Antrag §24a'!C1043</f>
        <v/>
      </c>
      <c r="C1047" s="70" t="str">
        <f>IF('SlNr für Antrag §24a'!D1043&lt;&gt;"",'SlNr für Antrag §24a'!D1043,"")</f>
        <v>g</v>
      </c>
      <c r="D1047" s="70" t="str">
        <f>'SlNr für Antrag §24a'!H1043</f>
        <v>Ölabscheiderinhalte (Benzinabscheiderinhalte)</v>
      </c>
      <c r="E1047" s="70" t="str">
        <f>'SlNr für Antrag §24a'!I1043</f>
        <v xml:space="preserve"> </v>
      </c>
      <c r="F1047" s="69" t="str">
        <f>IF(Behörde!W1047&gt;0,Behörde!W1047,Behörde!F1047)</f>
        <v>**</v>
      </c>
      <c r="G1047" s="69" t="str">
        <f>IF(Behörde!Z1047&gt;0,Behörde!Z1047,Behörde!G1047)</f>
        <v>**</v>
      </c>
      <c r="H1047" s="131"/>
      <c r="I1047" s="124"/>
      <c r="J1047" s="118">
        <f>'SlNr für Antrag §24a'!AM1043</f>
        <v>0</v>
      </c>
      <c r="K1047" s="121"/>
      <c r="L1047" s="158" t="str">
        <f>'SlNr für Antrag §24a'!AV1043</f>
        <v>-</v>
      </c>
      <c r="M1047" s="145" t="str">
        <f>IF(OR(Behörde!W1047&gt;0,Behörde!Z1047&gt;0),"Begründung in Bescheid eintragen!","")</f>
        <v/>
      </c>
      <c r="N1047" s="151" t="str">
        <f>'SlNr für Antrag §24a'!AP1043</f>
        <v/>
      </c>
    </row>
    <row r="1048" spans="1:14" ht="22.8" x14ac:dyDescent="0.25">
      <c r="A1048" s="70">
        <f>'SlNr für Antrag §24a'!B1044</f>
        <v>54702</v>
      </c>
      <c r="B1048" s="70" t="str">
        <f>'SlNr für Antrag §24a'!C1044</f>
        <v>88</v>
      </c>
      <c r="C1048" s="70" t="str">
        <f>IF('SlNr für Antrag §24a'!D1044&lt;&gt;"",'SlNr für Antrag §24a'!D1044,"")</f>
        <v/>
      </c>
      <c r="D1048" s="70" t="str">
        <f>'SlNr für Antrag §24a'!H1044</f>
        <v>Ölabscheiderinhalte (Benzinabscheiderinhalte)</v>
      </c>
      <c r="E1048" s="70" t="str">
        <f>'SlNr für Antrag §24a'!I1044</f>
        <v>ausgestuft</v>
      </c>
      <c r="F1048" s="69" t="str">
        <f>IF(Behörde!W1048&gt;0,Behörde!W1048,Behörde!F1048)</f>
        <v>**</v>
      </c>
      <c r="G1048" s="69" t="str">
        <f>IF(Behörde!Z1048&gt;0,Behörde!Z1048,Behörde!G1048)</f>
        <v>**</v>
      </c>
      <c r="H1048" s="131"/>
      <c r="I1048" s="124"/>
      <c r="J1048" s="118">
        <f>'SlNr für Antrag §24a'!AM1044</f>
        <v>0</v>
      </c>
      <c r="K1048" s="121"/>
      <c r="L1048" s="158" t="str">
        <f>'SlNr für Antrag §24a'!AV1044</f>
        <v>-</v>
      </c>
      <c r="M1048" s="145" t="str">
        <f>IF(OR(Behörde!W1048&gt;0,Behörde!Z1048&gt;0),"Begründung in Bescheid eintragen!","")</f>
        <v/>
      </c>
      <c r="N1048" s="151" t="str">
        <f>'SlNr für Antrag §24a'!AP1044</f>
        <v/>
      </c>
    </row>
    <row r="1049" spans="1:14" ht="22.8" x14ac:dyDescent="0.25">
      <c r="A1049" s="70">
        <f>'SlNr für Antrag §24a'!B1045</f>
        <v>54702</v>
      </c>
      <c r="B1049" s="70" t="str">
        <f>'SlNr für Antrag §24a'!C1045</f>
        <v>91</v>
      </c>
      <c r="C1049" s="70" t="str">
        <f>IF('SlNr für Antrag §24a'!D1045&lt;&gt;"",'SlNr für Antrag §24a'!D1045,"")</f>
        <v>g</v>
      </c>
      <c r="D1049" s="70" t="str">
        <f>'SlNr für Antrag §24a'!H1045</f>
        <v>Ölabscheiderinhalte (Benzinabscheiderinhalte)</v>
      </c>
      <c r="E1049" s="70" t="str">
        <f>'SlNr für Antrag §24a'!I1045</f>
        <v>verfestigt, immobilisiert oder stabilisiert</v>
      </c>
      <c r="F1049" s="69" t="str">
        <f>IF(Behörde!W1049&gt;0,Behörde!W1049,Behörde!F1049)</f>
        <v>**</v>
      </c>
      <c r="G1049" s="69" t="str">
        <f>IF(Behörde!Z1049&gt;0,Behörde!Z1049,Behörde!G1049)</f>
        <v>**</v>
      </c>
      <c r="H1049" s="131"/>
      <c r="I1049" s="124"/>
      <c r="J1049" s="118">
        <f>'SlNr für Antrag §24a'!AM1045</f>
        <v>0</v>
      </c>
      <c r="K1049" s="121"/>
      <c r="L1049" s="158" t="str">
        <f>'SlNr für Antrag §24a'!AV1045</f>
        <v>-</v>
      </c>
      <c r="M1049" s="145" t="str">
        <f>IF(OR(Behörde!W1049&gt;0,Behörde!Z1049&gt;0),"Begründung in Bescheid eintragen!","")</f>
        <v/>
      </c>
      <c r="N1049" s="151" t="str">
        <f>'SlNr für Antrag §24a'!AP1045</f>
        <v/>
      </c>
    </row>
    <row r="1050" spans="1:14" x14ac:dyDescent="0.25">
      <c r="A1050" s="70">
        <f>'SlNr für Antrag §24a'!B1046</f>
        <v>54703</v>
      </c>
      <c r="B1050" s="70" t="str">
        <f>'SlNr für Antrag §24a'!C1046</f>
        <v/>
      </c>
      <c r="C1050" s="70" t="str">
        <f>IF('SlNr für Antrag §24a'!D1046&lt;&gt;"",'SlNr für Antrag §24a'!D1046,"")</f>
        <v>g</v>
      </c>
      <c r="D1050" s="70" t="str">
        <f>'SlNr für Antrag §24a'!H1046</f>
        <v>Schlamm aus Öltrennanlagen</v>
      </c>
      <c r="E1050" s="70" t="str">
        <f>'SlNr für Antrag §24a'!I1046</f>
        <v xml:space="preserve"> </v>
      </c>
      <c r="F1050" s="69" t="str">
        <f>IF(Behörde!W1050&gt;0,Behörde!W1050,Behörde!F1050)</f>
        <v>**</v>
      </c>
      <c r="G1050" s="69" t="str">
        <f>IF(Behörde!Z1050&gt;0,Behörde!Z1050,Behörde!G1050)</f>
        <v>**</v>
      </c>
      <c r="H1050" s="131"/>
      <c r="I1050" s="124"/>
      <c r="J1050" s="118">
        <f>'SlNr für Antrag §24a'!AM1046</f>
        <v>0</v>
      </c>
      <c r="K1050" s="121"/>
      <c r="L1050" s="158" t="str">
        <f>'SlNr für Antrag §24a'!AV1046</f>
        <v>-</v>
      </c>
      <c r="M1050" s="145" t="str">
        <f>IF(OR(Behörde!W1050&gt;0,Behörde!Z1050&gt;0),"Begründung in Bescheid eintragen!","")</f>
        <v/>
      </c>
      <c r="N1050" s="151" t="str">
        <f>'SlNr für Antrag §24a'!AP1046</f>
        <v/>
      </c>
    </row>
    <row r="1051" spans="1:14" x14ac:dyDescent="0.25">
      <c r="A1051" s="70">
        <f>'SlNr für Antrag §24a'!B1047</f>
        <v>54703</v>
      </c>
      <c r="B1051" s="70" t="str">
        <f>'SlNr für Antrag §24a'!C1047</f>
        <v>88</v>
      </c>
      <c r="C1051" s="70" t="str">
        <f>IF('SlNr für Antrag §24a'!D1047&lt;&gt;"",'SlNr für Antrag §24a'!D1047,"")</f>
        <v/>
      </c>
      <c r="D1051" s="70" t="str">
        <f>'SlNr für Antrag §24a'!H1047</f>
        <v>Schlamm aus Öltrennanlagen</v>
      </c>
      <c r="E1051" s="70" t="str">
        <f>'SlNr für Antrag §24a'!I1047</f>
        <v>ausgestuft</v>
      </c>
      <c r="F1051" s="69" t="str">
        <f>IF(Behörde!W1051&gt;0,Behörde!W1051,Behörde!F1051)</f>
        <v>**</v>
      </c>
      <c r="G1051" s="69" t="str">
        <f>IF(Behörde!Z1051&gt;0,Behörde!Z1051,Behörde!G1051)</f>
        <v>**</v>
      </c>
      <c r="H1051" s="131"/>
      <c r="I1051" s="124"/>
      <c r="J1051" s="118">
        <f>'SlNr für Antrag §24a'!AM1047</f>
        <v>0</v>
      </c>
      <c r="K1051" s="121"/>
      <c r="L1051" s="158" t="str">
        <f>'SlNr für Antrag §24a'!AV1047</f>
        <v>-</v>
      </c>
      <c r="M1051" s="145" t="str">
        <f>IF(OR(Behörde!W1051&gt;0,Behörde!Z1051&gt;0),"Begründung in Bescheid eintragen!","")</f>
        <v/>
      </c>
      <c r="N1051" s="151" t="str">
        <f>'SlNr für Antrag §24a'!AP1047</f>
        <v/>
      </c>
    </row>
    <row r="1052" spans="1:14" ht="22.8" x14ac:dyDescent="0.25">
      <c r="A1052" s="70">
        <f>'SlNr für Antrag §24a'!B1048</f>
        <v>54703</v>
      </c>
      <c r="B1052" s="70" t="str">
        <f>'SlNr für Antrag §24a'!C1048</f>
        <v>91</v>
      </c>
      <c r="C1052" s="70" t="str">
        <f>IF('SlNr für Antrag §24a'!D1048&lt;&gt;"",'SlNr für Antrag §24a'!D1048,"")</f>
        <v>g</v>
      </c>
      <c r="D1052" s="70" t="str">
        <f>'SlNr für Antrag §24a'!H1048</f>
        <v>Schlamm aus Öltrennanlagen</v>
      </c>
      <c r="E1052" s="70" t="str">
        <f>'SlNr für Antrag §24a'!I1048</f>
        <v>verfestigt, immobilisiert oder stabilisiert</v>
      </c>
      <c r="F1052" s="69" t="str">
        <f>IF(Behörde!W1052&gt;0,Behörde!W1052,Behörde!F1052)</f>
        <v>**</v>
      </c>
      <c r="G1052" s="69" t="str">
        <f>IF(Behörde!Z1052&gt;0,Behörde!Z1052,Behörde!G1052)</f>
        <v>**</v>
      </c>
      <c r="H1052" s="131"/>
      <c r="I1052" s="124"/>
      <c r="J1052" s="118">
        <f>'SlNr für Antrag §24a'!AM1048</f>
        <v>0</v>
      </c>
      <c r="K1052" s="121"/>
      <c r="L1052" s="158" t="str">
        <f>'SlNr für Antrag §24a'!AV1048</f>
        <v>-</v>
      </c>
      <c r="M1052" s="145" t="str">
        <f>IF(OR(Behörde!W1052&gt;0,Behörde!Z1052&gt;0),"Begründung in Bescheid eintragen!","")</f>
        <v/>
      </c>
      <c r="N1052" s="151" t="str">
        <f>'SlNr für Antrag §24a'!AP1048</f>
        <v/>
      </c>
    </row>
    <row r="1053" spans="1:14" x14ac:dyDescent="0.25">
      <c r="A1053" s="70">
        <f>'SlNr für Antrag §24a'!B1049</f>
        <v>54704</v>
      </c>
      <c r="B1053" s="70" t="str">
        <f>'SlNr für Antrag §24a'!C1049</f>
        <v/>
      </c>
      <c r="C1053" s="70" t="str">
        <f>IF('SlNr für Antrag §24a'!D1049&lt;&gt;"",'SlNr für Antrag §24a'!D1049,"")</f>
        <v>g</v>
      </c>
      <c r="D1053" s="70" t="str">
        <f>'SlNr für Antrag §24a'!H1049</f>
        <v>Schlamm aus der Tankreinigung</v>
      </c>
      <c r="E1053" s="70" t="str">
        <f>'SlNr für Antrag §24a'!I1049</f>
        <v xml:space="preserve"> </v>
      </c>
      <c r="F1053" s="69" t="str">
        <f>IF(Behörde!W1053&gt;0,Behörde!W1053,Behörde!F1053)</f>
        <v>**</v>
      </c>
      <c r="G1053" s="69" t="str">
        <f>IF(Behörde!Z1053&gt;0,Behörde!Z1053,Behörde!G1053)</f>
        <v>**</v>
      </c>
      <c r="H1053" s="131"/>
      <c r="I1053" s="124"/>
      <c r="J1053" s="118">
        <f>'SlNr für Antrag §24a'!AM1049</f>
        <v>0</v>
      </c>
      <c r="K1053" s="121"/>
      <c r="L1053" s="158" t="str">
        <f>'SlNr für Antrag §24a'!AV1049</f>
        <v>-</v>
      </c>
      <c r="M1053" s="145" t="str">
        <f>IF(OR(Behörde!W1053&gt;0,Behörde!Z1053&gt;0),"Begründung in Bescheid eintragen!","")</f>
        <v/>
      </c>
      <c r="N1053" s="151" t="str">
        <f>'SlNr für Antrag §24a'!AP1049</f>
        <v/>
      </c>
    </row>
    <row r="1054" spans="1:14" x14ac:dyDescent="0.25">
      <c r="A1054" s="70">
        <f>'SlNr für Antrag §24a'!B1050</f>
        <v>54704</v>
      </c>
      <c r="B1054" s="70" t="str">
        <f>'SlNr für Antrag §24a'!C1050</f>
        <v>88</v>
      </c>
      <c r="C1054" s="70" t="str">
        <f>IF('SlNr für Antrag §24a'!D1050&lt;&gt;"",'SlNr für Antrag §24a'!D1050,"")</f>
        <v/>
      </c>
      <c r="D1054" s="70" t="str">
        <f>'SlNr für Antrag §24a'!H1050</f>
        <v>Schlamm aus der Tankreinigung</v>
      </c>
      <c r="E1054" s="70" t="str">
        <f>'SlNr für Antrag §24a'!I1050</f>
        <v>ausgestuft</v>
      </c>
      <c r="F1054" s="69" t="str">
        <f>IF(Behörde!W1054&gt;0,Behörde!W1054,Behörde!F1054)</f>
        <v>**</v>
      </c>
      <c r="G1054" s="69" t="str">
        <f>IF(Behörde!Z1054&gt;0,Behörde!Z1054,Behörde!G1054)</f>
        <v>**</v>
      </c>
      <c r="H1054" s="131"/>
      <c r="I1054" s="124"/>
      <c r="J1054" s="118">
        <f>'SlNr für Antrag §24a'!AM1050</f>
        <v>0</v>
      </c>
      <c r="K1054" s="121"/>
      <c r="L1054" s="158" t="str">
        <f>'SlNr für Antrag §24a'!AV1050</f>
        <v>-</v>
      </c>
      <c r="M1054" s="145" t="str">
        <f>IF(OR(Behörde!W1054&gt;0,Behörde!Z1054&gt;0),"Begründung in Bescheid eintragen!","")</f>
        <v/>
      </c>
      <c r="N1054" s="151" t="str">
        <f>'SlNr für Antrag §24a'!AP1050</f>
        <v/>
      </c>
    </row>
    <row r="1055" spans="1:14" ht="22.8" x14ac:dyDescent="0.25">
      <c r="A1055" s="70">
        <f>'SlNr für Antrag §24a'!B1051</f>
        <v>54704</v>
      </c>
      <c r="B1055" s="70" t="str">
        <f>'SlNr für Antrag §24a'!C1051</f>
        <v>91</v>
      </c>
      <c r="C1055" s="70" t="str">
        <f>IF('SlNr für Antrag §24a'!D1051&lt;&gt;"",'SlNr für Antrag §24a'!D1051,"")</f>
        <v>g</v>
      </c>
      <c r="D1055" s="70" t="str">
        <f>'SlNr für Antrag §24a'!H1051</f>
        <v>Schlamm aus der Tankreinigung</v>
      </c>
      <c r="E1055" s="70" t="str">
        <f>'SlNr für Antrag §24a'!I1051</f>
        <v>verfestigt, immobilisiert oder stabilisiert</v>
      </c>
      <c r="F1055" s="69" t="str">
        <f>IF(Behörde!W1055&gt;0,Behörde!W1055,Behörde!F1055)</f>
        <v>**</v>
      </c>
      <c r="G1055" s="69" t="str">
        <f>IF(Behörde!Z1055&gt;0,Behörde!Z1055,Behörde!G1055)</f>
        <v>**</v>
      </c>
      <c r="H1055" s="131"/>
      <c r="I1055" s="124"/>
      <c r="J1055" s="118">
        <f>'SlNr für Antrag §24a'!AM1051</f>
        <v>0</v>
      </c>
      <c r="K1055" s="121"/>
      <c r="L1055" s="158" t="str">
        <f>'SlNr für Antrag §24a'!AV1051</f>
        <v>-</v>
      </c>
      <c r="M1055" s="145" t="str">
        <f>IF(OR(Behörde!W1055&gt;0,Behörde!Z1055&gt;0),"Begründung in Bescheid eintragen!","")</f>
        <v/>
      </c>
      <c r="N1055" s="151" t="str">
        <f>'SlNr für Antrag §24a'!AP1051</f>
        <v/>
      </c>
    </row>
    <row r="1056" spans="1:14" x14ac:dyDescent="0.25">
      <c r="A1056" s="70">
        <f>'SlNr für Antrag §24a'!B1052</f>
        <v>54706</v>
      </c>
      <c r="B1056" s="70" t="str">
        <f>'SlNr für Antrag §24a'!C1052</f>
        <v/>
      </c>
      <c r="C1056" s="70" t="str">
        <f>IF('SlNr für Antrag §24a'!D1052&lt;&gt;"",'SlNr für Antrag §24a'!D1052,"")</f>
        <v>g</v>
      </c>
      <c r="D1056" s="70" t="str">
        <f>'SlNr für Antrag §24a'!H1052</f>
        <v>Paraffinölschlamm</v>
      </c>
      <c r="E1056" s="70" t="str">
        <f>'SlNr für Antrag §24a'!I1052</f>
        <v xml:space="preserve"> </v>
      </c>
      <c r="F1056" s="69" t="str">
        <f>IF(Behörde!W1056&gt;0,Behörde!W1056,Behörde!F1056)</f>
        <v>**</v>
      </c>
      <c r="G1056" s="69" t="str">
        <f>IF(Behörde!Z1056&gt;0,Behörde!Z1056,Behörde!G1056)</f>
        <v>**</v>
      </c>
      <c r="H1056" s="131"/>
      <c r="I1056" s="124"/>
      <c r="J1056" s="118">
        <f>'SlNr für Antrag §24a'!AM1052</f>
        <v>0</v>
      </c>
      <c r="K1056" s="121"/>
      <c r="L1056" s="158" t="str">
        <f>'SlNr für Antrag §24a'!AV1052</f>
        <v>-</v>
      </c>
      <c r="M1056" s="145" t="str">
        <f>IF(OR(Behörde!W1056&gt;0,Behörde!Z1056&gt;0),"Begründung in Bescheid eintragen!","")</f>
        <v/>
      </c>
      <c r="N1056" s="151" t="str">
        <f>'SlNr für Antrag §24a'!AP1052</f>
        <v/>
      </c>
    </row>
    <row r="1057" spans="1:14" x14ac:dyDescent="0.25">
      <c r="A1057" s="70">
        <f>'SlNr für Antrag §24a'!B1053</f>
        <v>54706</v>
      </c>
      <c r="B1057" s="70" t="str">
        <f>'SlNr für Antrag §24a'!C1053</f>
        <v>88</v>
      </c>
      <c r="C1057" s="70" t="str">
        <f>IF('SlNr für Antrag §24a'!D1053&lt;&gt;"",'SlNr für Antrag §24a'!D1053,"")</f>
        <v/>
      </c>
      <c r="D1057" s="70" t="str">
        <f>'SlNr für Antrag §24a'!H1053</f>
        <v>Paraffinölschlamm</v>
      </c>
      <c r="E1057" s="70" t="str">
        <f>'SlNr für Antrag §24a'!I1053</f>
        <v>ausgestuft</v>
      </c>
      <c r="F1057" s="69" t="str">
        <f>IF(Behörde!W1057&gt;0,Behörde!W1057,Behörde!F1057)</f>
        <v>**</v>
      </c>
      <c r="G1057" s="69" t="str">
        <f>IF(Behörde!Z1057&gt;0,Behörde!Z1057,Behörde!G1057)</f>
        <v>**</v>
      </c>
      <c r="H1057" s="131"/>
      <c r="I1057" s="124"/>
      <c r="J1057" s="118">
        <f>'SlNr für Antrag §24a'!AM1053</f>
        <v>0</v>
      </c>
      <c r="K1057" s="121"/>
      <c r="L1057" s="158" t="str">
        <f>'SlNr für Antrag §24a'!AV1053</f>
        <v>-</v>
      </c>
      <c r="M1057" s="145" t="str">
        <f>IF(OR(Behörde!W1057&gt;0,Behörde!Z1057&gt;0),"Begründung in Bescheid eintragen!","")</f>
        <v/>
      </c>
      <c r="N1057" s="151" t="str">
        <f>'SlNr für Antrag §24a'!AP1053</f>
        <v/>
      </c>
    </row>
    <row r="1058" spans="1:14" ht="22.8" x14ac:dyDescent="0.25">
      <c r="A1058" s="70">
        <f>'SlNr für Antrag §24a'!B1054</f>
        <v>54707</v>
      </c>
      <c r="B1058" s="70" t="str">
        <f>'SlNr für Antrag §24a'!C1054</f>
        <v/>
      </c>
      <c r="C1058" s="70" t="str">
        <f>IF('SlNr für Antrag §24a'!D1054&lt;&gt;"",'SlNr für Antrag §24a'!D1054,"")</f>
        <v>g</v>
      </c>
      <c r="D1058" s="70" t="str">
        <f>'SlNr für Antrag §24a'!H1054</f>
        <v>Erodierschlamm (petroleum- und graphithaltig)</v>
      </c>
      <c r="E1058" s="70" t="str">
        <f>'SlNr für Antrag §24a'!I1054</f>
        <v xml:space="preserve"> </v>
      </c>
      <c r="F1058" s="69" t="str">
        <f>IF(Behörde!W1058&gt;0,Behörde!W1058,Behörde!F1058)</f>
        <v>**</v>
      </c>
      <c r="G1058" s="69" t="str">
        <f>IF(Behörde!Z1058&gt;0,Behörde!Z1058,Behörde!G1058)</f>
        <v>**</v>
      </c>
      <c r="H1058" s="131"/>
      <c r="I1058" s="124"/>
      <c r="J1058" s="118">
        <f>'SlNr für Antrag §24a'!AM1054</f>
        <v>0</v>
      </c>
      <c r="K1058" s="121"/>
      <c r="L1058" s="158" t="str">
        <f>'SlNr für Antrag §24a'!AV1054</f>
        <v>-</v>
      </c>
      <c r="M1058" s="145" t="str">
        <f>IF(OR(Behörde!W1058&gt;0,Behörde!Z1058&gt;0),"Begründung in Bescheid eintragen!","")</f>
        <v/>
      </c>
      <c r="N1058" s="151" t="str">
        <f>'SlNr für Antrag §24a'!AP1054</f>
        <v/>
      </c>
    </row>
    <row r="1059" spans="1:14" ht="22.8" x14ac:dyDescent="0.25">
      <c r="A1059" s="70">
        <f>'SlNr für Antrag §24a'!B1055</f>
        <v>54707</v>
      </c>
      <c r="B1059" s="70" t="str">
        <f>'SlNr für Antrag §24a'!C1055</f>
        <v>88</v>
      </c>
      <c r="C1059" s="70" t="str">
        <f>IF('SlNr für Antrag §24a'!D1055&lt;&gt;"",'SlNr für Antrag §24a'!D1055,"")</f>
        <v/>
      </c>
      <c r="D1059" s="70" t="str">
        <f>'SlNr für Antrag §24a'!H1055</f>
        <v>Erodierschlamm (petroleum- und graphithaltig)</v>
      </c>
      <c r="E1059" s="70" t="str">
        <f>'SlNr für Antrag §24a'!I1055</f>
        <v>ausgestuft</v>
      </c>
      <c r="F1059" s="69" t="str">
        <f>IF(Behörde!W1059&gt;0,Behörde!W1059,Behörde!F1059)</f>
        <v>**</v>
      </c>
      <c r="G1059" s="69" t="str">
        <f>IF(Behörde!Z1059&gt;0,Behörde!Z1059,Behörde!G1059)</f>
        <v>**</v>
      </c>
      <c r="H1059" s="131"/>
      <c r="I1059" s="124"/>
      <c r="J1059" s="118">
        <f>'SlNr für Antrag §24a'!AM1055</f>
        <v>0</v>
      </c>
      <c r="K1059" s="121"/>
      <c r="L1059" s="158" t="str">
        <f>'SlNr für Antrag §24a'!AV1055</f>
        <v>-</v>
      </c>
      <c r="M1059" s="145" t="str">
        <f>IF(OR(Behörde!W1059&gt;0,Behörde!Z1059&gt;0),"Begründung in Bescheid eintragen!","")</f>
        <v/>
      </c>
      <c r="N1059" s="151" t="str">
        <f>'SlNr für Antrag §24a'!AP1055</f>
        <v/>
      </c>
    </row>
    <row r="1060" spans="1:14" ht="22.8" x14ac:dyDescent="0.25">
      <c r="A1060" s="70">
        <f>'SlNr für Antrag §24a'!B1056</f>
        <v>54707</v>
      </c>
      <c r="B1060" s="70" t="str">
        <f>'SlNr für Antrag §24a'!C1056</f>
        <v>91</v>
      </c>
      <c r="C1060" s="70" t="str">
        <f>IF('SlNr für Antrag §24a'!D1056&lt;&gt;"",'SlNr für Antrag §24a'!D1056,"")</f>
        <v>g</v>
      </c>
      <c r="D1060" s="70" t="str">
        <f>'SlNr für Antrag §24a'!H1056</f>
        <v>Erodierschlamm (petroleum- und graphithaltig)</v>
      </c>
      <c r="E1060" s="70" t="str">
        <f>'SlNr für Antrag §24a'!I1056</f>
        <v>verfestigt, immobilisiert oder stabilisiert</v>
      </c>
      <c r="F1060" s="69" t="str">
        <f>IF(Behörde!W1060&gt;0,Behörde!W1060,Behörde!F1060)</f>
        <v>**</v>
      </c>
      <c r="G1060" s="69" t="str">
        <f>IF(Behörde!Z1060&gt;0,Behörde!Z1060,Behörde!G1060)</f>
        <v>**</v>
      </c>
      <c r="H1060" s="131"/>
      <c r="I1060" s="124"/>
      <c r="J1060" s="118">
        <f>'SlNr für Antrag §24a'!AM1056</f>
        <v>0</v>
      </c>
      <c r="K1060" s="121"/>
      <c r="L1060" s="158" t="str">
        <f>'SlNr für Antrag §24a'!AV1056</f>
        <v>-</v>
      </c>
      <c r="M1060" s="145" t="str">
        <f>IF(OR(Behörde!W1060&gt;0,Behörde!Z1060&gt;0),"Begründung in Bescheid eintragen!","")</f>
        <v/>
      </c>
      <c r="N1060" s="151" t="str">
        <f>'SlNr für Antrag §24a'!AP1056</f>
        <v/>
      </c>
    </row>
    <row r="1061" spans="1:14" x14ac:dyDescent="0.25">
      <c r="A1061" s="70">
        <f>'SlNr für Antrag §24a'!B1057</f>
        <v>54708</v>
      </c>
      <c r="B1061" s="70" t="str">
        <f>'SlNr für Antrag §24a'!C1057</f>
        <v/>
      </c>
      <c r="C1061" s="70" t="str">
        <f>IF('SlNr für Antrag §24a'!D1057&lt;&gt;"",'SlNr für Antrag §24a'!D1057,"")</f>
        <v>g</v>
      </c>
      <c r="D1061" s="70" t="str">
        <f>'SlNr für Antrag §24a'!H1057</f>
        <v>Hon- und Läppschlamm</v>
      </c>
      <c r="E1061" s="70" t="str">
        <f>'SlNr für Antrag §24a'!I1057</f>
        <v xml:space="preserve"> </v>
      </c>
      <c r="F1061" s="69" t="str">
        <f>IF(Behörde!W1061&gt;0,Behörde!W1061,Behörde!F1061)</f>
        <v>**</v>
      </c>
      <c r="G1061" s="69" t="str">
        <f>IF(Behörde!Z1061&gt;0,Behörde!Z1061,Behörde!G1061)</f>
        <v>**</v>
      </c>
      <c r="H1061" s="131"/>
      <c r="I1061" s="124"/>
      <c r="J1061" s="118">
        <f>'SlNr für Antrag §24a'!AM1057</f>
        <v>0</v>
      </c>
      <c r="K1061" s="121"/>
      <c r="L1061" s="158" t="str">
        <f>'SlNr für Antrag §24a'!AV1057</f>
        <v>-</v>
      </c>
      <c r="M1061" s="145" t="str">
        <f>IF(OR(Behörde!W1061&gt;0,Behörde!Z1061&gt;0),"Begründung in Bescheid eintragen!","")</f>
        <v/>
      </c>
      <c r="N1061" s="151" t="str">
        <f>'SlNr für Antrag §24a'!AP1057</f>
        <v/>
      </c>
    </row>
    <row r="1062" spans="1:14" x14ac:dyDescent="0.25">
      <c r="A1062" s="70">
        <f>'SlNr für Antrag §24a'!B1058</f>
        <v>54708</v>
      </c>
      <c r="B1062" s="70" t="str">
        <f>'SlNr für Antrag §24a'!C1058</f>
        <v>88</v>
      </c>
      <c r="C1062" s="70" t="str">
        <f>IF('SlNr für Antrag §24a'!D1058&lt;&gt;"",'SlNr für Antrag §24a'!D1058,"")</f>
        <v/>
      </c>
      <c r="D1062" s="70" t="str">
        <f>'SlNr für Antrag §24a'!H1058</f>
        <v>Hon- und Läppschlamm</v>
      </c>
      <c r="E1062" s="70" t="str">
        <f>'SlNr für Antrag §24a'!I1058</f>
        <v>ausgestuft</v>
      </c>
      <c r="F1062" s="69" t="str">
        <f>IF(Behörde!W1062&gt;0,Behörde!W1062,Behörde!F1062)</f>
        <v>**</v>
      </c>
      <c r="G1062" s="69" t="str">
        <f>IF(Behörde!Z1062&gt;0,Behörde!Z1062,Behörde!G1062)</f>
        <v>**</v>
      </c>
      <c r="H1062" s="131"/>
      <c r="I1062" s="124"/>
      <c r="J1062" s="118">
        <f>'SlNr für Antrag §24a'!AM1058</f>
        <v>0</v>
      </c>
      <c r="K1062" s="121"/>
      <c r="L1062" s="158" t="str">
        <f>'SlNr für Antrag §24a'!AV1058</f>
        <v>-</v>
      </c>
      <c r="M1062" s="145" t="str">
        <f>IF(OR(Behörde!W1062&gt;0,Behörde!Z1062&gt;0),"Begründung in Bescheid eintragen!","")</f>
        <v/>
      </c>
      <c r="N1062" s="151" t="str">
        <f>'SlNr für Antrag §24a'!AP1058</f>
        <v/>
      </c>
    </row>
    <row r="1063" spans="1:14" ht="22.8" x14ac:dyDescent="0.25">
      <c r="A1063" s="70">
        <f>'SlNr für Antrag §24a'!B1059</f>
        <v>54708</v>
      </c>
      <c r="B1063" s="70" t="str">
        <f>'SlNr für Antrag §24a'!C1059</f>
        <v>91</v>
      </c>
      <c r="C1063" s="70" t="str">
        <f>IF('SlNr für Antrag §24a'!D1059&lt;&gt;"",'SlNr für Antrag §24a'!D1059,"")</f>
        <v>g</v>
      </c>
      <c r="D1063" s="70" t="str">
        <f>'SlNr für Antrag §24a'!H1059</f>
        <v>Hon- und Läppschlamm</v>
      </c>
      <c r="E1063" s="70" t="str">
        <f>'SlNr für Antrag §24a'!I1059</f>
        <v>verfestigt, immobilisiert oder stabilisiert</v>
      </c>
      <c r="F1063" s="69" t="str">
        <f>IF(Behörde!W1063&gt;0,Behörde!W1063,Behörde!F1063)</f>
        <v>**</v>
      </c>
      <c r="G1063" s="69" t="str">
        <f>IF(Behörde!Z1063&gt;0,Behörde!Z1063,Behörde!G1063)</f>
        <v>**</v>
      </c>
      <c r="H1063" s="131"/>
      <c r="I1063" s="124"/>
      <c r="J1063" s="118">
        <f>'SlNr für Antrag §24a'!AM1059</f>
        <v>0</v>
      </c>
      <c r="K1063" s="121"/>
      <c r="L1063" s="158" t="str">
        <f>'SlNr für Antrag §24a'!AV1059</f>
        <v>-</v>
      </c>
      <c r="M1063" s="145" t="str">
        <f>IF(OR(Behörde!W1063&gt;0,Behörde!Z1063&gt;0),"Begründung in Bescheid eintragen!","")</f>
        <v/>
      </c>
      <c r="N1063" s="151" t="str">
        <f>'SlNr für Antrag §24a'!AP1059</f>
        <v/>
      </c>
    </row>
    <row r="1064" spans="1:14" x14ac:dyDescent="0.25">
      <c r="A1064" s="70">
        <f>'SlNr für Antrag §24a'!B1060</f>
        <v>54710</v>
      </c>
      <c r="B1064" s="70" t="str">
        <f>'SlNr für Antrag §24a'!C1060</f>
        <v/>
      </c>
      <c r="C1064" s="70" t="str">
        <f>IF('SlNr für Antrag §24a'!D1060&lt;&gt;"",'SlNr für Antrag §24a'!D1060,"")</f>
        <v>g</v>
      </c>
      <c r="D1064" s="70" t="str">
        <f>'SlNr für Antrag §24a'!H1060</f>
        <v>Schleifschlamm, ölhaltig</v>
      </c>
      <c r="E1064" s="70" t="str">
        <f>'SlNr für Antrag §24a'!I1060</f>
        <v xml:space="preserve"> </v>
      </c>
      <c r="F1064" s="69" t="str">
        <f>IF(Behörde!W1064&gt;0,Behörde!W1064,Behörde!F1064)</f>
        <v>**</v>
      </c>
      <c r="G1064" s="69" t="str">
        <f>IF(Behörde!Z1064&gt;0,Behörde!Z1064,Behörde!G1064)</f>
        <v>**</v>
      </c>
      <c r="H1064" s="131"/>
      <c r="I1064" s="124"/>
      <c r="J1064" s="118">
        <f>'SlNr für Antrag §24a'!AM1060</f>
        <v>0</v>
      </c>
      <c r="K1064" s="121"/>
      <c r="L1064" s="158" t="str">
        <f>'SlNr für Antrag §24a'!AV1060</f>
        <v>-</v>
      </c>
      <c r="M1064" s="145" t="str">
        <f>IF(OR(Behörde!W1064&gt;0,Behörde!Z1064&gt;0),"Begründung in Bescheid eintragen!","")</f>
        <v/>
      </c>
      <c r="N1064" s="151" t="str">
        <f>'SlNr für Antrag §24a'!AP1060</f>
        <v/>
      </c>
    </row>
    <row r="1065" spans="1:14" x14ac:dyDescent="0.25">
      <c r="A1065" s="70">
        <f>'SlNr für Antrag §24a'!B1061</f>
        <v>54710</v>
      </c>
      <c r="B1065" s="70" t="str">
        <f>'SlNr für Antrag §24a'!C1061</f>
        <v>88</v>
      </c>
      <c r="C1065" s="70" t="str">
        <f>IF('SlNr für Antrag §24a'!D1061&lt;&gt;"",'SlNr für Antrag §24a'!D1061,"")</f>
        <v/>
      </c>
      <c r="D1065" s="70" t="str">
        <f>'SlNr für Antrag §24a'!H1061</f>
        <v>Schleifschlamm, ölhaltig</v>
      </c>
      <c r="E1065" s="70" t="str">
        <f>'SlNr für Antrag §24a'!I1061</f>
        <v>ausgestuft</v>
      </c>
      <c r="F1065" s="69" t="str">
        <f>IF(Behörde!W1065&gt;0,Behörde!W1065,Behörde!F1065)</f>
        <v>**</v>
      </c>
      <c r="G1065" s="69" t="str">
        <f>IF(Behörde!Z1065&gt;0,Behörde!Z1065,Behörde!G1065)</f>
        <v>**</v>
      </c>
      <c r="H1065" s="131"/>
      <c r="I1065" s="124"/>
      <c r="J1065" s="118">
        <f>'SlNr für Antrag §24a'!AM1061</f>
        <v>0</v>
      </c>
      <c r="K1065" s="121"/>
      <c r="L1065" s="158" t="str">
        <f>'SlNr für Antrag §24a'!AV1061</f>
        <v>-</v>
      </c>
      <c r="M1065" s="145" t="str">
        <f>IF(OR(Behörde!W1065&gt;0,Behörde!Z1065&gt;0),"Begründung in Bescheid eintragen!","")</f>
        <v/>
      </c>
      <c r="N1065" s="151" t="str">
        <f>'SlNr für Antrag §24a'!AP1061</f>
        <v/>
      </c>
    </row>
    <row r="1066" spans="1:14" ht="22.8" x14ac:dyDescent="0.25">
      <c r="A1066" s="70">
        <f>'SlNr für Antrag §24a'!B1062</f>
        <v>54710</v>
      </c>
      <c r="B1066" s="70" t="str">
        <f>'SlNr für Antrag §24a'!C1062</f>
        <v>91</v>
      </c>
      <c r="C1066" s="70" t="str">
        <f>IF('SlNr für Antrag §24a'!D1062&lt;&gt;"",'SlNr für Antrag §24a'!D1062,"")</f>
        <v>g</v>
      </c>
      <c r="D1066" s="70" t="str">
        <f>'SlNr für Antrag §24a'!H1062</f>
        <v>Schleifschlamm, ölhaltig</v>
      </c>
      <c r="E1066" s="70" t="str">
        <f>'SlNr für Antrag §24a'!I1062</f>
        <v>verfestigt, immobilisiert oder stabilisiert</v>
      </c>
      <c r="F1066" s="69" t="str">
        <f>IF(Behörde!W1066&gt;0,Behörde!W1066,Behörde!F1066)</f>
        <v>**</v>
      </c>
      <c r="G1066" s="69" t="str">
        <f>IF(Behörde!Z1066&gt;0,Behörde!Z1066,Behörde!G1066)</f>
        <v>**</v>
      </c>
      <c r="H1066" s="131"/>
      <c r="I1066" s="124"/>
      <c r="J1066" s="118">
        <f>'SlNr für Antrag §24a'!AM1062</f>
        <v>0</v>
      </c>
      <c r="K1066" s="121"/>
      <c r="L1066" s="158" t="str">
        <f>'SlNr für Antrag §24a'!AV1062</f>
        <v>-</v>
      </c>
      <c r="M1066" s="145" t="str">
        <f>IF(OR(Behörde!W1066&gt;0,Behörde!Z1066&gt;0),"Begründung in Bescheid eintragen!","")</f>
        <v/>
      </c>
      <c r="N1066" s="151" t="str">
        <f>'SlNr für Antrag §24a'!AP1062</f>
        <v/>
      </c>
    </row>
    <row r="1067" spans="1:14" ht="34.200000000000003" x14ac:dyDescent="0.25">
      <c r="A1067" s="70">
        <f>'SlNr für Antrag §24a'!B1063</f>
        <v>54715</v>
      </c>
      <c r="B1067" s="70" t="str">
        <f>'SlNr für Antrag §24a'!C1063</f>
        <v/>
      </c>
      <c r="C1067" s="70" t="str">
        <f>IF('SlNr für Antrag §24a'!D1063&lt;&gt;"",'SlNr für Antrag §24a'!D1063,"")</f>
        <v>g</v>
      </c>
      <c r="D1067" s="70" t="str">
        <f>'SlNr für Antrag §24a'!H1063</f>
        <v>Schlamm aus der Behälterreinigung (zB aus Fässern, Containern, Tankwagen, Kesselwagen)</v>
      </c>
      <c r="E1067" s="70" t="str">
        <f>'SlNr für Antrag §24a'!I1063</f>
        <v xml:space="preserve"> </v>
      </c>
      <c r="F1067" s="69" t="str">
        <f>IF(Behörde!W1067&gt;0,Behörde!W1067,Behörde!F1067)</f>
        <v>**</v>
      </c>
      <c r="G1067" s="69" t="str">
        <f>IF(Behörde!Z1067&gt;0,Behörde!Z1067,Behörde!G1067)</f>
        <v>**</v>
      </c>
      <c r="H1067" s="131"/>
      <c r="I1067" s="124"/>
      <c r="J1067" s="118">
        <f>'SlNr für Antrag §24a'!AM1063</f>
        <v>0</v>
      </c>
      <c r="K1067" s="121"/>
      <c r="L1067" s="158" t="str">
        <f>'SlNr für Antrag §24a'!AV1063</f>
        <v>-</v>
      </c>
      <c r="M1067" s="145" t="str">
        <f>IF(OR(Behörde!W1067&gt;0,Behörde!Z1067&gt;0),"Begründung in Bescheid eintragen!","")</f>
        <v/>
      </c>
      <c r="N1067" s="151" t="str">
        <f>'SlNr für Antrag §24a'!AP1063</f>
        <v/>
      </c>
    </row>
    <row r="1068" spans="1:14" ht="34.200000000000003" x14ac:dyDescent="0.25">
      <c r="A1068" s="70">
        <f>'SlNr für Antrag §24a'!B1064</f>
        <v>54715</v>
      </c>
      <c r="B1068" s="70" t="str">
        <f>'SlNr für Antrag §24a'!C1064</f>
        <v>88</v>
      </c>
      <c r="C1068" s="70" t="str">
        <f>IF('SlNr für Antrag §24a'!D1064&lt;&gt;"",'SlNr für Antrag §24a'!D1064,"")</f>
        <v/>
      </c>
      <c r="D1068" s="70" t="str">
        <f>'SlNr für Antrag §24a'!H1064</f>
        <v>Schlamm aus der Behälterreinigung (zB aus Fässern, Containern, Tankwagen, Kesselwagen)</v>
      </c>
      <c r="E1068" s="70" t="str">
        <f>'SlNr für Antrag §24a'!I1064</f>
        <v>ausgestuft</v>
      </c>
      <c r="F1068" s="69" t="str">
        <f>IF(Behörde!W1068&gt;0,Behörde!W1068,Behörde!F1068)</f>
        <v>**</v>
      </c>
      <c r="G1068" s="69" t="str">
        <f>IF(Behörde!Z1068&gt;0,Behörde!Z1068,Behörde!G1068)</f>
        <v>**</v>
      </c>
      <c r="H1068" s="131"/>
      <c r="I1068" s="124"/>
      <c r="J1068" s="118">
        <f>'SlNr für Antrag §24a'!AM1064</f>
        <v>0</v>
      </c>
      <c r="K1068" s="121"/>
      <c r="L1068" s="158" t="str">
        <f>'SlNr für Antrag §24a'!AV1064</f>
        <v>-</v>
      </c>
      <c r="M1068" s="145" t="str">
        <f>IF(OR(Behörde!W1068&gt;0,Behörde!Z1068&gt;0),"Begründung in Bescheid eintragen!","")</f>
        <v/>
      </c>
      <c r="N1068" s="151" t="str">
        <f>'SlNr für Antrag §24a'!AP1064</f>
        <v/>
      </c>
    </row>
    <row r="1069" spans="1:14" ht="34.200000000000003" x14ac:dyDescent="0.25">
      <c r="A1069" s="70">
        <f>'SlNr für Antrag §24a'!B1065</f>
        <v>54715</v>
      </c>
      <c r="B1069" s="70" t="str">
        <f>'SlNr für Antrag §24a'!C1065</f>
        <v>91</v>
      </c>
      <c r="C1069" s="70" t="str">
        <f>IF('SlNr für Antrag §24a'!D1065&lt;&gt;"",'SlNr für Antrag §24a'!D1065,"")</f>
        <v>g</v>
      </c>
      <c r="D1069" s="70" t="str">
        <f>'SlNr für Antrag §24a'!H1065</f>
        <v>Schlamm aus der Behälterreinigung (zB aus Fässern, Containern, Tankwagen, Kesselwagen)</v>
      </c>
      <c r="E1069" s="70" t="str">
        <f>'SlNr für Antrag §24a'!I1065</f>
        <v>verfestigt, immobilisiert oder stabilisiert</v>
      </c>
      <c r="F1069" s="69" t="str">
        <f>IF(Behörde!W1069&gt;0,Behörde!W1069,Behörde!F1069)</f>
        <v>**</v>
      </c>
      <c r="G1069" s="69" t="str">
        <f>IF(Behörde!Z1069&gt;0,Behörde!Z1069,Behörde!G1069)</f>
        <v>**</v>
      </c>
      <c r="H1069" s="131"/>
      <c r="I1069" s="124"/>
      <c r="J1069" s="118">
        <f>'SlNr für Antrag §24a'!AM1065</f>
        <v>0</v>
      </c>
      <c r="K1069" s="121"/>
      <c r="L1069" s="158" t="str">
        <f>'SlNr für Antrag §24a'!AV1065</f>
        <v>-</v>
      </c>
      <c r="M1069" s="145" t="str">
        <f>IF(OR(Behörde!W1069&gt;0,Behörde!Z1069&gt;0),"Begründung in Bescheid eintragen!","")</f>
        <v/>
      </c>
      <c r="N1069" s="151" t="str">
        <f>'SlNr für Antrag §24a'!AP1065</f>
        <v/>
      </c>
    </row>
    <row r="1070" spans="1:14" x14ac:dyDescent="0.25">
      <c r="A1070" s="70">
        <f>'SlNr für Antrag §24a'!B1066</f>
        <v>54716</v>
      </c>
      <c r="B1070" s="70" t="str">
        <f>'SlNr für Antrag §24a'!C1066</f>
        <v/>
      </c>
      <c r="C1070" s="70" t="str">
        <f>IF('SlNr für Antrag §24a'!D1066&lt;&gt;"",'SlNr für Antrag §24a'!D1066,"")</f>
        <v>g</v>
      </c>
      <c r="D1070" s="70" t="str">
        <f>'SlNr für Antrag §24a'!H1066</f>
        <v>Schwefeleisen</v>
      </c>
      <c r="E1070" s="70" t="str">
        <f>'SlNr für Antrag §24a'!I1066</f>
        <v xml:space="preserve"> </v>
      </c>
      <c r="F1070" s="69" t="str">
        <f>IF(Behörde!W1070&gt;0,Behörde!W1070,Behörde!F1070)</f>
        <v>**</v>
      </c>
      <c r="G1070" s="69" t="str">
        <f>IF(Behörde!Z1070&gt;0,Behörde!Z1070,Behörde!G1070)</f>
        <v>**</v>
      </c>
      <c r="H1070" s="131"/>
      <c r="I1070" s="124"/>
      <c r="J1070" s="118">
        <f>'SlNr für Antrag §24a'!AM1066</f>
        <v>0</v>
      </c>
      <c r="K1070" s="121"/>
      <c r="L1070" s="158" t="str">
        <f>'SlNr für Antrag §24a'!AV1066</f>
        <v>-</v>
      </c>
      <c r="M1070" s="145" t="str">
        <f>IF(OR(Behörde!W1070&gt;0,Behörde!Z1070&gt;0),"Begründung in Bescheid eintragen!","")</f>
        <v/>
      </c>
      <c r="N1070" s="151" t="str">
        <f>'SlNr für Antrag §24a'!AP1066</f>
        <v/>
      </c>
    </row>
    <row r="1071" spans="1:14" x14ac:dyDescent="0.25">
      <c r="A1071" s="70">
        <f>'SlNr für Antrag §24a'!B1067</f>
        <v>54716</v>
      </c>
      <c r="B1071" s="70" t="str">
        <f>'SlNr für Antrag §24a'!C1067</f>
        <v>88</v>
      </c>
      <c r="C1071" s="70" t="str">
        <f>IF('SlNr für Antrag §24a'!D1067&lt;&gt;"",'SlNr für Antrag §24a'!D1067,"")</f>
        <v/>
      </c>
      <c r="D1071" s="70" t="str">
        <f>'SlNr für Antrag §24a'!H1067</f>
        <v>Schwefeleisen</v>
      </c>
      <c r="E1071" s="70" t="str">
        <f>'SlNr für Antrag §24a'!I1067</f>
        <v>ausgestuft</v>
      </c>
      <c r="F1071" s="69" t="str">
        <f>IF(Behörde!W1071&gt;0,Behörde!W1071,Behörde!F1071)</f>
        <v>**</v>
      </c>
      <c r="G1071" s="69" t="str">
        <f>IF(Behörde!Z1071&gt;0,Behörde!Z1071,Behörde!G1071)</f>
        <v>**</v>
      </c>
      <c r="H1071" s="131"/>
      <c r="I1071" s="124"/>
      <c r="J1071" s="118">
        <f>'SlNr für Antrag §24a'!AM1067</f>
        <v>0</v>
      </c>
      <c r="K1071" s="121"/>
      <c r="L1071" s="158" t="str">
        <f>'SlNr für Antrag §24a'!AV1067</f>
        <v>-</v>
      </c>
      <c r="M1071" s="145" t="str">
        <f>IF(OR(Behörde!W1071&gt;0,Behörde!Z1071&gt;0),"Begründung in Bescheid eintragen!","")</f>
        <v/>
      </c>
      <c r="N1071" s="151" t="str">
        <f>'SlNr für Antrag §24a'!AP1067</f>
        <v/>
      </c>
    </row>
    <row r="1072" spans="1:14" ht="22.8" x14ac:dyDescent="0.25">
      <c r="A1072" s="70">
        <f>'SlNr für Antrag §24a'!B1068</f>
        <v>54716</v>
      </c>
      <c r="B1072" s="70" t="str">
        <f>'SlNr für Antrag §24a'!C1068</f>
        <v>91</v>
      </c>
      <c r="C1072" s="70" t="str">
        <f>IF('SlNr für Antrag §24a'!D1068&lt;&gt;"",'SlNr für Antrag §24a'!D1068,"")</f>
        <v>g</v>
      </c>
      <c r="D1072" s="70" t="str">
        <f>'SlNr für Antrag §24a'!H1068</f>
        <v>Schwefeleisen</v>
      </c>
      <c r="E1072" s="70" t="str">
        <f>'SlNr für Antrag §24a'!I1068</f>
        <v>verfestigt, immobilisiert oder stabilisiert</v>
      </c>
      <c r="F1072" s="69" t="str">
        <f>IF(Behörde!W1072&gt;0,Behörde!W1072,Behörde!F1072)</f>
        <v>**</v>
      </c>
      <c r="G1072" s="69" t="str">
        <f>IF(Behörde!Z1072&gt;0,Behörde!Z1072,Behörde!G1072)</f>
        <v>**</v>
      </c>
      <c r="H1072" s="131"/>
      <c r="I1072" s="124"/>
      <c r="J1072" s="118">
        <f>'SlNr für Antrag §24a'!AM1068</f>
        <v>0</v>
      </c>
      <c r="K1072" s="121"/>
      <c r="L1072" s="158" t="str">
        <f>'SlNr für Antrag §24a'!AV1068</f>
        <v>-</v>
      </c>
      <c r="M1072" s="145" t="str">
        <f>IF(OR(Behörde!W1072&gt;0,Behörde!Z1072&gt;0),"Begründung in Bescheid eintragen!","")</f>
        <v/>
      </c>
      <c r="N1072" s="151" t="str">
        <f>'SlNr für Antrag §24a'!AP1068</f>
        <v/>
      </c>
    </row>
    <row r="1073" spans="1:14" x14ac:dyDescent="0.25">
      <c r="A1073" s="70">
        <f>'SlNr für Antrag §24a'!B1069</f>
        <v>54801</v>
      </c>
      <c r="B1073" s="70" t="str">
        <f>'SlNr für Antrag §24a'!C1069</f>
        <v/>
      </c>
      <c r="C1073" s="70" t="str">
        <f>IF('SlNr für Antrag §24a'!D1069&lt;&gt;"",'SlNr für Antrag §24a'!D1069,"")</f>
        <v>g</v>
      </c>
      <c r="D1073" s="70" t="str">
        <f>'SlNr für Antrag §24a'!H1069</f>
        <v>Bleicherde, mineralölhaltig</v>
      </c>
      <c r="E1073" s="70" t="str">
        <f>'SlNr für Antrag §24a'!I1069</f>
        <v xml:space="preserve"> </v>
      </c>
      <c r="F1073" s="69" t="str">
        <f>IF(Behörde!W1073&gt;0,Behörde!W1073,Behörde!F1073)</f>
        <v>**</v>
      </c>
      <c r="G1073" s="69" t="str">
        <f>IF(Behörde!Z1073&gt;0,Behörde!Z1073,Behörde!G1073)</f>
        <v>**</v>
      </c>
      <c r="H1073" s="131"/>
      <c r="I1073" s="124"/>
      <c r="J1073" s="118">
        <f>'SlNr für Antrag §24a'!AM1069</f>
        <v>0</v>
      </c>
      <c r="K1073" s="121"/>
      <c r="L1073" s="158" t="str">
        <f>'SlNr für Antrag §24a'!AV1069</f>
        <v>-</v>
      </c>
      <c r="M1073" s="145" t="str">
        <f>IF(OR(Behörde!W1073&gt;0,Behörde!Z1073&gt;0),"Begründung in Bescheid eintragen!","")</f>
        <v/>
      </c>
      <c r="N1073" s="151" t="str">
        <f>'SlNr für Antrag §24a'!AP1069</f>
        <v/>
      </c>
    </row>
    <row r="1074" spans="1:14" x14ac:dyDescent="0.25">
      <c r="A1074" s="70">
        <f>'SlNr für Antrag §24a'!B1070</f>
        <v>54801</v>
      </c>
      <c r="B1074" s="70" t="str">
        <f>'SlNr für Antrag §24a'!C1070</f>
        <v>88</v>
      </c>
      <c r="C1074" s="70" t="str">
        <f>IF('SlNr für Antrag §24a'!D1070&lt;&gt;"",'SlNr für Antrag §24a'!D1070,"")</f>
        <v/>
      </c>
      <c r="D1074" s="70" t="str">
        <f>'SlNr für Antrag §24a'!H1070</f>
        <v>Bleicherde, mineralölhaltig</v>
      </c>
      <c r="E1074" s="70" t="str">
        <f>'SlNr für Antrag §24a'!I1070</f>
        <v>ausgestuft</v>
      </c>
      <c r="F1074" s="69" t="str">
        <f>IF(Behörde!W1074&gt;0,Behörde!W1074,Behörde!F1074)</f>
        <v>**</v>
      </c>
      <c r="G1074" s="69" t="str">
        <f>IF(Behörde!Z1074&gt;0,Behörde!Z1074,Behörde!G1074)</f>
        <v>**</v>
      </c>
      <c r="H1074" s="131"/>
      <c r="I1074" s="124"/>
      <c r="J1074" s="118">
        <f>'SlNr für Antrag §24a'!AM1070</f>
        <v>0</v>
      </c>
      <c r="K1074" s="121"/>
      <c r="L1074" s="158" t="str">
        <f>'SlNr für Antrag §24a'!AV1070</f>
        <v>-</v>
      </c>
      <c r="M1074" s="145" t="str">
        <f>IF(OR(Behörde!W1074&gt;0,Behörde!Z1074&gt;0),"Begründung in Bescheid eintragen!","")</f>
        <v/>
      </c>
      <c r="N1074" s="151" t="str">
        <f>'SlNr für Antrag §24a'!AP1070</f>
        <v/>
      </c>
    </row>
    <row r="1075" spans="1:14" ht="22.8" x14ac:dyDescent="0.25">
      <c r="A1075" s="70">
        <f>'SlNr für Antrag §24a'!B1071</f>
        <v>54801</v>
      </c>
      <c r="B1075" s="70" t="str">
        <f>'SlNr für Antrag §24a'!C1071</f>
        <v>91</v>
      </c>
      <c r="C1075" s="70" t="str">
        <f>IF('SlNr für Antrag §24a'!D1071&lt;&gt;"",'SlNr für Antrag §24a'!D1071,"")</f>
        <v>g</v>
      </c>
      <c r="D1075" s="70" t="str">
        <f>'SlNr für Antrag §24a'!H1071</f>
        <v>Bleicherde, mineralölhaltig</v>
      </c>
      <c r="E1075" s="70" t="str">
        <f>'SlNr für Antrag §24a'!I1071</f>
        <v>verfestigt, immobilisiert oder stabilisiert</v>
      </c>
      <c r="F1075" s="69" t="str">
        <f>IF(Behörde!W1075&gt;0,Behörde!W1075,Behörde!F1075)</f>
        <v>**</v>
      </c>
      <c r="G1075" s="69" t="str">
        <f>IF(Behörde!Z1075&gt;0,Behörde!Z1075,Behörde!G1075)</f>
        <v>**</v>
      </c>
      <c r="H1075" s="131"/>
      <c r="I1075" s="124"/>
      <c r="J1075" s="118">
        <f>'SlNr für Antrag §24a'!AM1071</f>
        <v>0</v>
      </c>
      <c r="K1075" s="121"/>
      <c r="L1075" s="158" t="str">
        <f>'SlNr für Antrag §24a'!AV1071</f>
        <v>-</v>
      </c>
      <c r="M1075" s="145" t="str">
        <f>IF(OR(Behörde!W1075&gt;0,Behörde!Z1075&gt;0),"Begründung in Bescheid eintragen!","")</f>
        <v/>
      </c>
      <c r="N1075" s="151" t="str">
        <f>'SlNr für Antrag §24a'!AP1071</f>
        <v/>
      </c>
    </row>
    <row r="1076" spans="1:14" x14ac:dyDescent="0.25">
      <c r="A1076" s="70">
        <f>'SlNr für Antrag §24a'!B1072</f>
        <v>54802</v>
      </c>
      <c r="B1076" s="70" t="str">
        <f>'SlNr für Antrag §24a'!C1072</f>
        <v/>
      </c>
      <c r="C1076" s="70" t="str">
        <f>IF('SlNr für Antrag §24a'!D1072&lt;&gt;"",'SlNr für Antrag §24a'!D1072,"")</f>
        <v>g</v>
      </c>
      <c r="D1076" s="70" t="str">
        <f>'SlNr für Antrag §24a'!H1072</f>
        <v>Säureharz und Säureteer</v>
      </c>
      <c r="E1076" s="70" t="str">
        <f>'SlNr für Antrag §24a'!I1072</f>
        <v xml:space="preserve"> </v>
      </c>
      <c r="F1076" s="69" t="str">
        <f>IF(Behörde!W1076&gt;0,Behörde!W1076,Behörde!F1076)</f>
        <v>**</v>
      </c>
      <c r="G1076" s="69" t="str">
        <f>IF(Behörde!Z1076&gt;0,Behörde!Z1076,Behörde!G1076)</f>
        <v>**</v>
      </c>
      <c r="H1076" s="131"/>
      <c r="I1076" s="124"/>
      <c r="J1076" s="118">
        <f>'SlNr für Antrag §24a'!AM1072</f>
        <v>0</v>
      </c>
      <c r="K1076" s="121"/>
      <c r="L1076" s="158" t="str">
        <f>'SlNr für Antrag §24a'!AV1072</f>
        <v>-</v>
      </c>
      <c r="M1076" s="145" t="str">
        <f>IF(OR(Behörde!W1076&gt;0,Behörde!Z1076&gt;0),"Begründung in Bescheid eintragen!","")</f>
        <v/>
      </c>
      <c r="N1076" s="151" t="str">
        <f>'SlNr für Antrag §24a'!AP1072</f>
        <v/>
      </c>
    </row>
    <row r="1077" spans="1:14" x14ac:dyDescent="0.25">
      <c r="A1077" s="70">
        <f>'SlNr für Antrag §24a'!B1073</f>
        <v>54802</v>
      </c>
      <c r="B1077" s="70" t="str">
        <f>'SlNr für Antrag §24a'!C1073</f>
        <v>88</v>
      </c>
      <c r="C1077" s="70" t="str">
        <f>IF('SlNr für Antrag §24a'!D1073&lt;&gt;"",'SlNr für Antrag §24a'!D1073,"")</f>
        <v/>
      </c>
      <c r="D1077" s="70" t="str">
        <f>'SlNr für Antrag §24a'!H1073</f>
        <v>Säureharz und Säureteer</v>
      </c>
      <c r="E1077" s="70" t="str">
        <f>'SlNr für Antrag §24a'!I1073</f>
        <v>ausgestuft</v>
      </c>
      <c r="F1077" s="69" t="str">
        <f>IF(Behörde!W1077&gt;0,Behörde!W1077,Behörde!F1077)</f>
        <v>**</v>
      </c>
      <c r="G1077" s="69" t="str">
        <f>IF(Behörde!Z1077&gt;0,Behörde!Z1077,Behörde!G1077)</f>
        <v>**</v>
      </c>
      <c r="H1077" s="131"/>
      <c r="I1077" s="124"/>
      <c r="J1077" s="118">
        <f>'SlNr für Antrag §24a'!AM1073</f>
        <v>0</v>
      </c>
      <c r="K1077" s="121"/>
      <c r="L1077" s="158" t="str">
        <f>'SlNr für Antrag §24a'!AV1073</f>
        <v>-</v>
      </c>
      <c r="M1077" s="145" t="str">
        <f>IF(OR(Behörde!W1077&gt;0,Behörde!Z1077&gt;0),"Begründung in Bescheid eintragen!","")</f>
        <v/>
      </c>
      <c r="N1077" s="151" t="str">
        <f>'SlNr für Antrag §24a'!AP1073</f>
        <v/>
      </c>
    </row>
    <row r="1078" spans="1:14" x14ac:dyDescent="0.25">
      <c r="A1078" s="70">
        <f>'SlNr für Antrag §24a'!B1074</f>
        <v>54805</v>
      </c>
      <c r="B1078" s="70" t="str">
        <f>'SlNr für Antrag §24a'!C1074</f>
        <v/>
      </c>
      <c r="C1078" s="70" t="str">
        <f>IF('SlNr für Antrag §24a'!D1074&lt;&gt;"",'SlNr für Antrag §24a'!D1074,"")</f>
        <v/>
      </c>
      <c r="D1078" s="70" t="str">
        <f>'SlNr für Antrag §24a'!H1074</f>
        <v>Rohschwefel</v>
      </c>
      <c r="E1078" s="70" t="str">
        <f>'SlNr für Antrag §24a'!I1074</f>
        <v xml:space="preserve"> </v>
      </c>
      <c r="F1078" s="69" t="str">
        <f>IF(Behörde!W1078&gt;0,Behörde!W1078,Behörde!F1078)</f>
        <v>--</v>
      </c>
      <c r="G1078" s="69" t="str">
        <f>IF(Behörde!Z1078&gt;0,Behörde!Z1078,Behörde!G1078)</f>
        <v>**</v>
      </c>
      <c r="H1078" s="131"/>
      <c r="I1078" s="124"/>
      <c r="J1078" s="118">
        <f>'SlNr für Antrag §24a'!AM1074</f>
        <v>0</v>
      </c>
      <c r="K1078" s="121"/>
      <c r="L1078" s="158" t="str">
        <f>'SlNr für Antrag §24a'!AV1074</f>
        <v>-</v>
      </c>
      <c r="M1078" s="145" t="str">
        <f>IF(OR(Behörde!W1078&gt;0,Behörde!Z1078&gt;0),"Begründung in Bescheid eintragen!","")</f>
        <v/>
      </c>
      <c r="N1078" s="151" t="str">
        <f>'SlNr für Antrag §24a'!AP1074</f>
        <v>X</v>
      </c>
    </row>
    <row r="1079" spans="1:14" x14ac:dyDescent="0.25">
      <c r="A1079" s="70">
        <f>'SlNr für Antrag §24a'!B1075</f>
        <v>54805</v>
      </c>
      <c r="B1079" s="70" t="str">
        <f>'SlNr für Antrag §24a'!C1075</f>
        <v>77</v>
      </c>
      <c r="C1079" s="70" t="str">
        <f>IF('SlNr für Antrag §24a'!D1075&lt;&gt;"",'SlNr für Antrag §24a'!D1075,"")</f>
        <v>g</v>
      </c>
      <c r="D1079" s="70" t="str">
        <f>'SlNr für Antrag §24a'!H1075</f>
        <v>Rohschwefel</v>
      </c>
      <c r="E1079" s="70" t="str">
        <f>'SlNr für Antrag §24a'!I1075</f>
        <v>gefährlich kontaminiert</v>
      </c>
      <c r="F1079" s="69" t="str">
        <f>IF(Behörde!W1079&gt;0,Behörde!W1079,Behörde!F1079)</f>
        <v>**</v>
      </c>
      <c r="G1079" s="69" t="str">
        <f>IF(Behörde!Z1079&gt;0,Behörde!Z1079,Behörde!G1079)</f>
        <v>**</v>
      </c>
      <c r="H1079" s="131"/>
      <c r="I1079" s="124"/>
      <c r="J1079" s="118">
        <f>'SlNr für Antrag §24a'!AM1075</f>
        <v>0</v>
      </c>
      <c r="K1079" s="121"/>
      <c r="L1079" s="158" t="str">
        <f>'SlNr für Antrag §24a'!AV1075</f>
        <v>-</v>
      </c>
      <c r="M1079" s="145" t="str">
        <f>IF(OR(Behörde!W1079&gt;0,Behörde!Z1079&gt;0),"Begründung in Bescheid eintragen!","")</f>
        <v/>
      </c>
      <c r="N1079" s="151" t="str">
        <f>'SlNr für Antrag §24a'!AP1075</f>
        <v/>
      </c>
    </row>
    <row r="1080" spans="1:14" ht="22.8" x14ac:dyDescent="0.25">
      <c r="A1080" s="70">
        <f>'SlNr für Antrag §24a'!B1076</f>
        <v>54806</v>
      </c>
      <c r="B1080" s="70" t="str">
        <f>'SlNr für Antrag §24a'!C1076</f>
        <v/>
      </c>
      <c r="C1080" s="70" t="str">
        <f>IF('SlNr für Antrag §24a'!D1076&lt;&gt;"",'SlNr für Antrag §24a'!D1076,"")</f>
        <v>g</v>
      </c>
      <c r="D1080" s="70" t="str">
        <f>'SlNr für Antrag §24a'!H1076</f>
        <v>Säureharz-, Aufbereitungsrückstände</v>
      </c>
      <c r="E1080" s="70" t="str">
        <f>'SlNr für Antrag §24a'!I1076</f>
        <v xml:space="preserve"> </v>
      </c>
      <c r="F1080" s="69" t="str">
        <f>IF(Behörde!W1080&gt;0,Behörde!W1080,Behörde!F1080)</f>
        <v>**</v>
      </c>
      <c r="G1080" s="69" t="str">
        <f>IF(Behörde!Z1080&gt;0,Behörde!Z1080,Behörde!G1080)</f>
        <v>**</v>
      </c>
      <c r="H1080" s="131"/>
      <c r="I1080" s="124"/>
      <c r="J1080" s="118">
        <f>'SlNr für Antrag §24a'!AM1076</f>
        <v>0</v>
      </c>
      <c r="K1080" s="121"/>
      <c r="L1080" s="158" t="str">
        <f>'SlNr für Antrag §24a'!AV1076</f>
        <v>-</v>
      </c>
      <c r="M1080" s="145" t="str">
        <f>IF(OR(Behörde!W1080&gt;0,Behörde!Z1080&gt;0),"Begründung in Bescheid eintragen!","")</f>
        <v/>
      </c>
      <c r="N1080" s="151" t="str">
        <f>'SlNr für Antrag §24a'!AP1076</f>
        <v/>
      </c>
    </row>
    <row r="1081" spans="1:14" ht="22.8" x14ac:dyDescent="0.25">
      <c r="A1081" s="70">
        <f>'SlNr für Antrag §24a'!B1077</f>
        <v>54806</v>
      </c>
      <c r="B1081" s="70" t="str">
        <f>'SlNr für Antrag §24a'!C1077</f>
        <v>88</v>
      </c>
      <c r="C1081" s="70" t="str">
        <f>IF('SlNr für Antrag §24a'!D1077&lt;&gt;"",'SlNr für Antrag §24a'!D1077,"")</f>
        <v/>
      </c>
      <c r="D1081" s="70" t="str">
        <f>'SlNr für Antrag §24a'!H1077</f>
        <v>Säureharz-, Aufbereitungsrückstände</v>
      </c>
      <c r="E1081" s="70" t="str">
        <f>'SlNr für Antrag §24a'!I1077</f>
        <v>ausgestuft</v>
      </c>
      <c r="F1081" s="69" t="str">
        <f>IF(Behörde!W1081&gt;0,Behörde!W1081,Behörde!F1081)</f>
        <v>**</v>
      </c>
      <c r="G1081" s="69" t="str">
        <f>IF(Behörde!Z1081&gt;0,Behörde!Z1081,Behörde!G1081)</f>
        <v>**</v>
      </c>
      <c r="H1081" s="131"/>
      <c r="I1081" s="124"/>
      <c r="J1081" s="118">
        <f>'SlNr für Antrag §24a'!AM1077</f>
        <v>0</v>
      </c>
      <c r="K1081" s="121"/>
      <c r="L1081" s="158" t="str">
        <f>'SlNr für Antrag §24a'!AV1077</f>
        <v>-</v>
      </c>
      <c r="M1081" s="145" t="str">
        <f>IF(OR(Behörde!W1081&gt;0,Behörde!Z1081&gt;0),"Begründung in Bescheid eintragen!","")</f>
        <v/>
      </c>
      <c r="N1081" s="151" t="str">
        <f>'SlNr für Antrag §24a'!AP1077</f>
        <v/>
      </c>
    </row>
    <row r="1082" spans="1:14" x14ac:dyDescent="0.25">
      <c r="A1082" s="70">
        <f>'SlNr für Antrag §24a'!B1078</f>
        <v>54807</v>
      </c>
      <c r="B1082" s="70" t="str">
        <f>'SlNr für Antrag §24a'!C1078</f>
        <v/>
      </c>
      <c r="C1082" s="70" t="str">
        <f>IF('SlNr für Antrag §24a'!D1078&lt;&gt;"",'SlNr für Antrag §24a'!D1078,"")</f>
        <v>g</v>
      </c>
      <c r="D1082" s="70" t="str">
        <f>'SlNr für Antrag §24a'!H1078</f>
        <v>Abfallsäure, mineralölhaltig</v>
      </c>
      <c r="E1082" s="70" t="str">
        <f>'SlNr für Antrag §24a'!I1078</f>
        <v xml:space="preserve"> </v>
      </c>
      <c r="F1082" s="69" t="str">
        <f>IF(Behörde!W1082&gt;0,Behörde!W1082,Behörde!F1082)</f>
        <v>**</v>
      </c>
      <c r="G1082" s="69" t="str">
        <f>IF(Behörde!Z1082&gt;0,Behörde!Z1082,Behörde!G1082)</f>
        <v>**</v>
      </c>
      <c r="H1082" s="131"/>
      <c r="I1082" s="124"/>
      <c r="J1082" s="118">
        <f>'SlNr für Antrag §24a'!AM1078</f>
        <v>0</v>
      </c>
      <c r="K1082" s="121"/>
      <c r="L1082" s="158" t="str">
        <f>'SlNr für Antrag §24a'!AV1078</f>
        <v>-</v>
      </c>
      <c r="M1082" s="145" t="str">
        <f>IF(OR(Behörde!W1082&gt;0,Behörde!Z1082&gt;0),"Begründung in Bescheid eintragen!","")</f>
        <v/>
      </c>
      <c r="N1082" s="151" t="str">
        <f>'SlNr für Antrag §24a'!AP1078</f>
        <v/>
      </c>
    </row>
    <row r="1083" spans="1:14" x14ac:dyDescent="0.25">
      <c r="A1083" s="70">
        <f>'SlNr für Antrag §24a'!B1079</f>
        <v>54807</v>
      </c>
      <c r="B1083" s="70" t="str">
        <f>'SlNr für Antrag §24a'!C1079</f>
        <v>88</v>
      </c>
      <c r="C1083" s="70" t="str">
        <f>IF('SlNr für Antrag §24a'!D1079&lt;&gt;"",'SlNr für Antrag §24a'!D1079,"")</f>
        <v/>
      </c>
      <c r="D1083" s="70" t="str">
        <f>'SlNr für Antrag §24a'!H1079</f>
        <v>Abfallsäure, mineralölhaltig</v>
      </c>
      <c r="E1083" s="70" t="str">
        <f>'SlNr für Antrag §24a'!I1079</f>
        <v>ausgestuft</v>
      </c>
      <c r="F1083" s="69" t="str">
        <f>IF(Behörde!W1083&gt;0,Behörde!W1083,Behörde!F1083)</f>
        <v>**</v>
      </c>
      <c r="G1083" s="69" t="str">
        <f>IF(Behörde!Z1083&gt;0,Behörde!Z1083,Behörde!G1083)</f>
        <v>**</v>
      </c>
      <c r="H1083" s="131"/>
      <c r="I1083" s="124"/>
      <c r="J1083" s="118">
        <f>'SlNr für Antrag §24a'!AM1079</f>
        <v>0</v>
      </c>
      <c r="K1083" s="121"/>
      <c r="L1083" s="158" t="str">
        <f>'SlNr für Antrag §24a'!AV1079</f>
        <v>-</v>
      </c>
      <c r="M1083" s="145" t="str">
        <f>IF(OR(Behörde!W1083&gt;0,Behörde!Z1083&gt;0),"Begründung in Bescheid eintragen!","")</f>
        <v/>
      </c>
      <c r="N1083" s="151" t="str">
        <f>'SlNr für Antrag §24a'!AP1079</f>
        <v/>
      </c>
    </row>
    <row r="1084" spans="1:14" ht="22.8" x14ac:dyDescent="0.25">
      <c r="A1084" s="70">
        <f>'SlNr für Antrag §24a'!B1080</f>
        <v>54808</v>
      </c>
      <c r="B1084" s="70" t="str">
        <f>'SlNr für Antrag §24a'!C1080</f>
        <v/>
      </c>
      <c r="C1084" s="70" t="str">
        <f>IF('SlNr für Antrag §24a'!D1080&lt;&gt;"",'SlNr für Antrag §24a'!D1080,"")</f>
        <v>g</v>
      </c>
      <c r="D1084" s="70" t="str">
        <f>'SlNr für Antrag §24a'!H1080</f>
        <v>wässrige Rückstände aus der Altölraffination</v>
      </c>
      <c r="E1084" s="70" t="str">
        <f>'SlNr für Antrag §24a'!I1080</f>
        <v xml:space="preserve"> </v>
      </c>
      <c r="F1084" s="69" t="str">
        <f>IF(Behörde!W1084&gt;0,Behörde!W1084,Behörde!F1084)</f>
        <v>**</v>
      </c>
      <c r="G1084" s="69" t="str">
        <f>IF(Behörde!Z1084&gt;0,Behörde!Z1084,Behörde!G1084)</f>
        <v>**</v>
      </c>
      <c r="H1084" s="131"/>
      <c r="I1084" s="124"/>
      <c r="J1084" s="118">
        <f>'SlNr für Antrag §24a'!AM1080</f>
        <v>0</v>
      </c>
      <c r="K1084" s="121"/>
      <c r="L1084" s="158" t="str">
        <f>'SlNr für Antrag §24a'!AV1080</f>
        <v>-</v>
      </c>
      <c r="M1084" s="145" t="str">
        <f>IF(OR(Behörde!W1084&gt;0,Behörde!Z1084&gt;0),"Begründung in Bescheid eintragen!","")</f>
        <v/>
      </c>
      <c r="N1084" s="151" t="str">
        <f>'SlNr für Antrag §24a'!AP1080</f>
        <v/>
      </c>
    </row>
    <row r="1085" spans="1:14" ht="22.8" x14ac:dyDescent="0.25">
      <c r="A1085" s="70">
        <f>'SlNr für Antrag §24a'!B1081</f>
        <v>54808</v>
      </c>
      <c r="B1085" s="70" t="str">
        <f>'SlNr für Antrag §24a'!C1081</f>
        <v>88</v>
      </c>
      <c r="C1085" s="70" t="str">
        <f>IF('SlNr für Antrag §24a'!D1081&lt;&gt;"",'SlNr für Antrag §24a'!D1081,"")</f>
        <v/>
      </c>
      <c r="D1085" s="70" t="str">
        <f>'SlNr für Antrag §24a'!H1081</f>
        <v>wässrige Rückstände aus der Altölraffination</v>
      </c>
      <c r="E1085" s="70" t="str">
        <f>'SlNr für Antrag §24a'!I1081</f>
        <v>ausgestuft</v>
      </c>
      <c r="F1085" s="69" t="str">
        <f>IF(Behörde!W1085&gt;0,Behörde!W1085,Behörde!F1085)</f>
        <v>**</v>
      </c>
      <c r="G1085" s="69" t="str">
        <f>IF(Behörde!Z1085&gt;0,Behörde!Z1085,Behörde!G1085)</f>
        <v>**</v>
      </c>
      <c r="H1085" s="131"/>
      <c r="I1085" s="124"/>
      <c r="J1085" s="118">
        <f>'SlNr für Antrag §24a'!AM1081</f>
        <v>0</v>
      </c>
      <c r="K1085" s="121"/>
      <c r="L1085" s="158" t="str">
        <f>'SlNr für Antrag §24a'!AV1081</f>
        <v>-</v>
      </c>
      <c r="M1085" s="145" t="str">
        <f>IF(OR(Behörde!W1085&gt;0,Behörde!Z1085&gt;0),"Begründung in Bescheid eintragen!","")</f>
        <v/>
      </c>
      <c r="N1085" s="151" t="str">
        <f>'SlNr für Antrag §24a'!AP1081</f>
        <v/>
      </c>
    </row>
    <row r="1086" spans="1:14" x14ac:dyDescent="0.25">
      <c r="A1086" s="70">
        <f>'SlNr für Antrag §24a'!B1082</f>
        <v>54810</v>
      </c>
      <c r="B1086" s="70" t="str">
        <f>'SlNr für Antrag §24a'!C1082</f>
        <v/>
      </c>
      <c r="C1086" s="70" t="str">
        <f>IF('SlNr für Antrag §24a'!D1082&lt;&gt;"",'SlNr für Antrag §24a'!D1082,"")</f>
        <v>g</v>
      </c>
      <c r="D1086" s="70" t="str">
        <f>'SlNr für Antrag §24a'!H1082</f>
        <v>Abfalllauge, mineralölhaltig</v>
      </c>
      <c r="E1086" s="70" t="str">
        <f>'SlNr für Antrag §24a'!I1082</f>
        <v xml:space="preserve"> </v>
      </c>
      <c r="F1086" s="69" t="str">
        <f>IF(Behörde!W1086&gt;0,Behörde!W1086,Behörde!F1086)</f>
        <v>**</v>
      </c>
      <c r="G1086" s="69" t="str">
        <f>IF(Behörde!Z1086&gt;0,Behörde!Z1086,Behörde!G1086)</f>
        <v>**</v>
      </c>
      <c r="H1086" s="131"/>
      <c r="I1086" s="124"/>
      <c r="J1086" s="118">
        <f>'SlNr für Antrag §24a'!AM1082</f>
        <v>0</v>
      </c>
      <c r="K1086" s="121"/>
      <c r="L1086" s="158" t="str">
        <f>'SlNr für Antrag §24a'!AV1082</f>
        <v>-</v>
      </c>
      <c r="M1086" s="145" t="str">
        <f>IF(OR(Behörde!W1086&gt;0,Behörde!Z1086&gt;0),"Begründung in Bescheid eintragen!","")</f>
        <v/>
      </c>
      <c r="N1086" s="151" t="str">
        <f>'SlNr für Antrag §24a'!AP1082</f>
        <v/>
      </c>
    </row>
    <row r="1087" spans="1:14" x14ac:dyDescent="0.25">
      <c r="A1087" s="70">
        <f>'SlNr für Antrag §24a'!B1083</f>
        <v>54810</v>
      </c>
      <c r="B1087" s="70" t="str">
        <f>'SlNr für Antrag §24a'!C1083</f>
        <v>88</v>
      </c>
      <c r="C1087" s="70" t="str">
        <f>IF('SlNr für Antrag §24a'!D1083&lt;&gt;"",'SlNr für Antrag §24a'!D1083,"")</f>
        <v/>
      </c>
      <c r="D1087" s="70" t="str">
        <f>'SlNr für Antrag §24a'!H1083</f>
        <v>Abfalllauge, mineralölhaltig</v>
      </c>
      <c r="E1087" s="70" t="str">
        <f>'SlNr für Antrag §24a'!I1083</f>
        <v>ausgestuft</v>
      </c>
      <c r="F1087" s="69" t="str">
        <f>IF(Behörde!W1087&gt;0,Behörde!W1087,Behörde!F1087)</f>
        <v>**</v>
      </c>
      <c r="G1087" s="69" t="str">
        <f>IF(Behörde!Z1087&gt;0,Behörde!Z1087,Behörde!G1087)</f>
        <v>**</v>
      </c>
      <c r="H1087" s="131"/>
      <c r="I1087" s="124"/>
      <c r="J1087" s="118">
        <f>'SlNr für Antrag §24a'!AM1083</f>
        <v>0</v>
      </c>
      <c r="K1087" s="121"/>
      <c r="L1087" s="158" t="str">
        <f>'SlNr für Antrag §24a'!AV1083</f>
        <v>-</v>
      </c>
      <c r="M1087" s="145" t="str">
        <f>IF(OR(Behörde!W1087&gt;0,Behörde!Z1087&gt;0),"Begründung in Bescheid eintragen!","")</f>
        <v/>
      </c>
      <c r="N1087" s="151" t="str">
        <f>'SlNr für Antrag §24a'!AP1083</f>
        <v/>
      </c>
    </row>
    <row r="1088" spans="1:14" x14ac:dyDescent="0.25">
      <c r="A1088" s="70">
        <f>'SlNr für Antrag §24a'!B1084</f>
        <v>54903</v>
      </c>
      <c r="B1088" s="70" t="str">
        <f>'SlNr für Antrag §24a'!C1084</f>
        <v/>
      </c>
      <c r="C1088" s="70" t="str">
        <f>IF('SlNr für Antrag §24a'!D1084&lt;&gt;"",'SlNr für Antrag §24a'!D1084,"")</f>
        <v>g</v>
      </c>
      <c r="D1088" s="70" t="str">
        <f>'SlNr für Antrag §24a'!H1084</f>
        <v>phenolhaltiger Schlamm</v>
      </c>
      <c r="E1088" s="70" t="str">
        <f>'SlNr für Antrag §24a'!I1084</f>
        <v xml:space="preserve"> </v>
      </c>
      <c r="F1088" s="69" t="str">
        <f>IF(Behörde!W1088&gt;0,Behörde!W1088,Behörde!F1088)</f>
        <v>**</v>
      </c>
      <c r="G1088" s="69" t="str">
        <f>IF(Behörde!Z1088&gt;0,Behörde!Z1088,Behörde!G1088)</f>
        <v>**</v>
      </c>
      <c r="H1088" s="131"/>
      <c r="I1088" s="124"/>
      <c r="J1088" s="118">
        <f>'SlNr für Antrag §24a'!AM1084</f>
        <v>0</v>
      </c>
      <c r="K1088" s="121"/>
      <c r="L1088" s="158" t="str">
        <f>'SlNr für Antrag §24a'!AV1084</f>
        <v>-</v>
      </c>
      <c r="M1088" s="145" t="str">
        <f>IF(OR(Behörde!W1088&gt;0,Behörde!Z1088&gt;0),"Begründung in Bescheid eintragen!","")</f>
        <v/>
      </c>
      <c r="N1088" s="151" t="str">
        <f>'SlNr für Antrag §24a'!AP1084</f>
        <v/>
      </c>
    </row>
    <row r="1089" spans="1:14" x14ac:dyDescent="0.25">
      <c r="A1089" s="70">
        <f>'SlNr für Antrag §24a'!B1085</f>
        <v>54903</v>
      </c>
      <c r="B1089" s="70" t="str">
        <f>'SlNr für Antrag §24a'!C1085</f>
        <v>88</v>
      </c>
      <c r="C1089" s="70" t="str">
        <f>IF('SlNr für Antrag §24a'!D1085&lt;&gt;"",'SlNr für Antrag §24a'!D1085,"")</f>
        <v/>
      </c>
      <c r="D1089" s="70" t="str">
        <f>'SlNr für Antrag §24a'!H1085</f>
        <v>phenolhaltiger Schlamm</v>
      </c>
      <c r="E1089" s="70" t="str">
        <f>'SlNr für Antrag §24a'!I1085</f>
        <v>ausgestuft</v>
      </c>
      <c r="F1089" s="69" t="str">
        <f>IF(Behörde!W1089&gt;0,Behörde!W1089,Behörde!F1089)</f>
        <v>**</v>
      </c>
      <c r="G1089" s="69" t="str">
        <f>IF(Behörde!Z1089&gt;0,Behörde!Z1089,Behörde!G1089)</f>
        <v>**</v>
      </c>
      <c r="H1089" s="131"/>
      <c r="I1089" s="124"/>
      <c r="J1089" s="118">
        <f>'SlNr für Antrag §24a'!AM1085</f>
        <v>0</v>
      </c>
      <c r="K1089" s="121"/>
      <c r="L1089" s="158" t="str">
        <f>'SlNr für Antrag §24a'!AV1085</f>
        <v>-</v>
      </c>
      <c r="M1089" s="145" t="str">
        <f>IF(OR(Behörde!W1089&gt;0,Behörde!Z1089&gt;0),"Begründung in Bescheid eintragen!","")</f>
        <v/>
      </c>
      <c r="N1089" s="151" t="str">
        <f>'SlNr für Antrag §24a'!AP1085</f>
        <v/>
      </c>
    </row>
    <row r="1090" spans="1:14" x14ac:dyDescent="0.25">
      <c r="A1090" s="70">
        <f>'SlNr für Antrag §24a'!B1086</f>
        <v>54904</v>
      </c>
      <c r="B1090" s="70" t="str">
        <f>'SlNr für Antrag §24a'!C1086</f>
        <v/>
      </c>
      <c r="C1090" s="70" t="str">
        <f>IF('SlNr für Antrag §24a'!D1086&lt;&gt;"",'SlNr für Antrag §24a'!D1086,"")</f>
        <v>g</v>
      </c>
      <c r="D1090" s="70" t="str">
        <f>'SlNr für Antrag §24a'!H1086</f>
        <v>mercaptanhaltiger Schlamm</v>
      </c>
      <c r="E1090" s="70" t="str">
        <f>'SlNr für Antrag §24a'!I1086</f>
        <v xml:space="preserve"> </v>
      </c>
      <c r="F1090" s="69" t="str">
        <f>IF(Behörde!W1090&gt;0,Behörde!W1090,Behörde!F1090)</f>
        <v>**</v>
      </c>
      <c r="G1090" s="69" t="str">
        <f>IF(Behörde!Z1090&gt;0,Behörde!Z1090,Behörde!G1090)</f>
        <v>**</v>
      </c>
      <c r="H1090" s="131"/>
      <c r="I1090" s="124"/>
      <c r="J1090" s="118">
        <f>'SlNr für Antrag §24a'!AM1086</f>
        <v>0</v>
      </c>
      <c r="K1090" s="121"/>
      <c r="L1090" s="158" t="str">
        <f>'SlNr für Antrag §24a'!AV1086</f>
        <v>-</v>
      </c>
      <c r="M1090" s="145" t="str">
        <f>IF(OR(Behörde!W1090&gt;0,Behörde!Z1090&gt;0),"Begründung in Bescheid eintragen!","")</f>
        <v/>
      </c>
      <c r="N1090" s="151" t="str">
        <f>'SlNr für Antrag §24a'!AP1086</f>
        <v/>
      </c>
    </row>
    <row r="1091" spans="1:14" x14ac:dyDescent="0.25">
      <c r="A1091" s="70">
        <f>'SlNr für Antrag §24a'!B1087</f>
        <v>54904</v>
      </c>
      <c r="B1091" s="70" t="str">
        <f>'SlNr für Antrag §24a'!C1087</f>
        <v>88</v>
      </c>
      <c r="C1091" s="70" t="str">
        <f>IF('SlNr für Antrag §24a'!D1087&lt;&gt;"",'SlNr für Antrag §24a'!D1087,"")</f>
        <v/>
      </c>
      <c r="D1091" s="70" t="str">
        <f>'SlNr für Antrag §24a'!H1087</f>
        <v>mercaptanhaltiger Schlamm</v>
      </c>
      <c r="E1091" s="70" t="str">
        <f>'SlNr für Antrag §24a'!I1087</f>
        <v>ausgestuft</v>
      </c>
      <c r="F1091" s="69" t="str">
        <f>IF(Behörde!W1091&gt;0,Behörde!W1091,Behörde!F1091)</f>
        <v>**</v>
      </c>
      <c r="G1091" s="69" t="str">
        <f>IF(Behörde!Z1091&gt;0,Behörde!Z1091,Behörde!G1091)</f>
        <v>**</v>
      </c>
      <c r="H1091" s="131"/>
      <c r="I1091" s="124"/>
      <c r="J1091" s="118">
        <f>'SlNr für Antrag §24a'!AM1087</f>
        <v>0</v>
      </c>
      <c r="K1091" s="121"/>
      <c r="L1091" s="158" t="str">
        <f>'SlNr für Antrag §24a'!AV1087</f>
        <v>-</v>
      </c>
      <c r="M1091" s="145" t="str">
        <f>IF(OR(Behörde!W1091&gt;0,Behörde!Z1091&gt;0),"Begründung in Bescheid eintragen!","")</f>
        <v/>
      </c>
      <c r="N1091" s="151" t="str">
        <f>'SlNr für Antrag §24a'!AP1087</f>
        <v/>
      </c>
    </row>
    <row r="1092" spans="1:14" x14ac:dyDescent="0.25">
      <c r="A1092" s="70">
        <f>'SlNr für Antrag §24a'!B1088</f>
        <v>54905</v>
      </c>
      <c r="B1092" s="70" t="str">
        <f>'SlNr für Antrag §24a'!C1088</f>
        <v/>
      </c>
      <c r="C1092" s="70" t="str">
        <f>IF('SlNr für Antrag §24a'!D1088&lt;&gt;"",'SlNr für Antrag §24a'!D1088,"")</f>
        <v>g</v>
      </c>
      <c r="D1092" s="70" t="str">
        <f>'SlNr für Antrag §24a'!H1088</f>
        <v>feste Anthracenrückstände</v>
      </c>
      <c r="E1092" s="70" t="str">
        <f>'SlNr für Antrag §24a'!I1088</f>
        <v xml:space="preserve"> </v>
      </c>
      <c r="F1092" s="69" t="str">
        <f>IF(Behörde!W1092&gt;0,Behörde!W1092,Behörde!F1092)</f>
        <v>**</v>
      </c>
      <c r="G1092" s="69" t="str">
        <f>IF(Behörde!Z1092&gt;0,Behörde!Z1092,Behörde!G1092)</f>
        <v>**</v>
      </c>
      <c r="H1092" s="131"/>
      <c r="I1092" s="124"/>
      <c r="J1092" s="118">
        <f>'SlNr für Antrag §24a'!AM1088</f>
        <v>0</v>
      </c>
      <c r="K1092" s="121"/>
      <c r="L1092" s="158" t="str">
        <f>'SlNr für Antrag §24a'!AV1088</f>
        <v>-</v>
      </c>
      <c r="M1092" s="145" t="str">
        <f>IF(OR(Behörde!W1092&gt;0,Behörde!Z1092&gt;0),"Begründung in Bescheid eintragen!","")</f>
        <v/>
      </c>
      <c r="N1092" s="151" t="str">
        <f>'SlNr für Antrag §24a'!AP1088</f>
        <v/>
      </c>
    </row>
    <row r="1093" spans="1:14" x14ac:dyDescent="0.25">
      <c r="A1093" s="70">
        <f>'SlNr für Antrag §24a'!B1089</f>
        <v>54905</v>
      </c>
      <c r="B1093" s="70" t="str">
        <f>'SlNr für Antrag §24a'!C1089</f>
        <v>88</v>
      </c>
      <c r="C1093" s="70" t="str">
        <f>IF('SlNr für Antrag §24a'!D1089&lt;&gt;"",'SlNr für Antrag §24a'!D1089,"")</f>
        <v/>
      </c>
      <c r="D1093" s="70" t="str">
        <f>'SlNr für Antrag §24a'!H1089</f>
        <v>feste Anthracenrückstände</v>
      </c>
      <c r="E1093" s="70" t="str">
        <f>'SlNr für Antrag §24a'!I1089</f>
        <v>ausgestuft</v>
      </c>
      <c r="F1093" s="69" t="str">
        <f>IF(Behörde!W1093&gt;0,Behörde!W1093,Behörde!F1093)</f>
        <v>**</v>
      </c>
      <c r="G1093" s="69" t="str">
        <f>IF(Behörde!Z1093&gt;0,Behörde!Z1093,Behörde!G1093)</f>
        <v>**</v>
      </c>
      <c r="H1093" s="131"/>
      <c r="I1093" s="124"/>
      <c r="J1093" s="118">
        <f>'SlNr für Antrag §24a'!AM1089</f>
        <v>0</v>
      </c>
      <c r="K1093" s="121"/>
      <c r="L1093" s="158" t="str">
        <f>'SlNr für Antrag §24a'!AV1089</f>
        <v>-</v>
      </c>
      <c r="M1093" s="145" t="str">
        <f>IF(OR(Behörde!W1093&gt;0,Behörde!Z1093&gt;0),"Begründung in Bescheid eintragen!","")</f>
        <v/>
      </c>
      <c r="N1093" s="151" t="str">
        <f>'SlNr für Antrag §24a'!AP1089</f>
        <v/>
      </c>
    </row>
    <row r="1094" spans="1:14" x14ac:dyDescent="0.25">
      <c r="A1094" s="70">
        <f>'SlNr für Antrag §24a'!B1090</f>
        <v>54906</v>
      </c>
      <c r="B1094" s="70" t="str">
        <f>'SlNr für Antrag §24a'!C1090</f>
        <v/>
      </c>
      <c r="C1094" s="70" t="str">
        <f>IF('SlNr für Antrag §24a'!D1090&lt;&gt;"",'SlNr für Antrag §24a'!D1090,"")</f>
        <v>g</v>
      </c>
      <c r="D1094" s="70" t="str">
        <f>'SlNr für Antrag §24a'!H1090</f>
        <v>feste naphtalinhaltige Rückstände</v>
      </c>
      <c r="E1094" s="70" t="str">
        <f>'SlNr für Antrag §24a'!I1090</f>
        <v xml:space="preserve"> </v>
      </c>
      <c r="F1094" s="69" t="str">
        <f>IF(Behörde!W1094&gt;0,Behörde!W1094,Behörde!F1094)</f>
        <v>**</v>
      </c>
      <c r="G1094" s="69" t="str">
        <f>IF(Behörde!Z1094&gt;0,Behörde!Z1094,Behörde!G1094)</f>
        <v>**</v>
      </c>
      <c r="H1094" s="131"/>
      <c r="I1094" s="124"/>
      <c r="J1094" s="118">
        <f>'SlNr für Antrag §24a'!AM1090</f>
        <v>0</v>
      </c>
      <c r="K1094" s="121"/>
      <c r="L1094" s="158" t="str">
        <f>'SlNr für Antrag §24a'!AV1090</f>
        <v>-</v>
      </c>
      <c r="M1094" s="145" t="str">
        <f>IF(OR(Behörde!W1094&gt;0,Behörde!Z1094&gt;0),"Begründung in Bescheid eintragen!","")</f>
        <v/>
      </c>
      <c r="N1094" s="151" t="str">
        <f>'SlNr für Antrag §24a'!AP1090</f>
        <v/>
      </c>
    </row>
    <row r="1095" spans="1:14" x14ac:dyDescent="0.25">
      <c r="A1095" s="70">
        <f>'SlNr für Antrag §24a'!B1091</f>
        <v>54906</v>
      </c>
      <c r="B1095" s="70" t="str">
        <f>'SlNr für Antrag §24a'!C1091</f>
        <v>88</v>
      </c>
      <c r="C1095" s="70" t="str">
        <f>IF('SlNr für Antrag §24a'!D1091&lt;&gt;"",'SlNr für Antrag §24a'!D1091,"")</f>
        <v/>
      </c>
      <c r="D1095" s="70" t="str">
        <f>'SlNr für Antrag §24a'!H1091</f>
        <v>feste naphtalinhaltige Rückstände</v>
      </c>
      <c r="E1095" s="70" t="str">
        <f>'SlNr für Antrag §24a'!I1091</f>
        <v>ausgestuft</v>
      </c>
      <c r="F1095" s="69" t="str">
        <f>IF(Behörde!W1095&gt;0,Behörde!W1095,Behörde!F1095)</f>
        <v>**</v>
      </c>
      <c r="G1095" s="69" t="str">
        <f>IF(Behörde!Z1095&gt;0,Behörde!Z1095,Behörde!G1095)</f>
        <v>**</v>
      </c>
      <c r="H1095" s="131"/>
      <c r="I1095" s="124"/>
      <c r="J1095" s="118">
        <f>'SlNr für Antrag §24a'!AM1091</f>
        <v>0</v>
      </c>
      <c r="K1095" s="121"/>
      <c r="L1095" s="158" t="str">
        <f>'SlNr für Antrag §24a'!AV1091</f>
        <v>-</v>
      </c>
      <c r="M1095" s="145" t="str">
        <f>IF(OR(Behörde!W1095&gt;0,Behörde!Z1095&gt;0),"Begründung in Bescheid eintragen!","")</f>
        <v/>
      </c>
      <c r="N1095" s="151" t="str">
        <f>'SlNr für Antrag §24a'!AP1091</f>
        <v/>
      </c>
    </row>
    <row r="1096" spans="1:14" x14ac:dyDescent="0.25">
      <c r="A1096" s="70">
        <f>'SlNr für Antrag §24a'!B1092</f>
        <v>54907</v>
      </c>
      <c r="B1096" s="70" t="str">
        <f>'SlNr für Antrag §24a'!C1092</f>
        <v/>
      </c>
      <c r="C1096" s="70" t="str">
        <f>IF('SlNr für Antrag §24a'!D1092&lt;&gt;"",'SlNr für Antrag §24a'!D1092,"")</f>
        <v>g</v>
      </c>
      <c r="D1096" s="70" t="str">
        <f>'SlNr für Antrag §24a'!H1092</f>
        <v>feste phenolhaltige Rückstände</v>
      </c>
      <c r="E1096" s="70" t="str">
        <f>'SlNr für Antrag §24a'!I1092</f>
        <v xml:space="preserve"> </v>
      </c>
      <c r="F1096" s="69" t="str">
        <f>IF(Behörde!W1096&gt;0,Behörde!W1096,Behörde!F1096)</f>
        <v>**</v>
      </c>
      <c r="G1096" s="69" t="str">
        <f>IF(Behörde!Z1096&gt;0,Behörde!Z1096,Behörde!G1096)</f>
        <v>**</v>
      </c>
      <c r="H1096" s="131"/>
      <c r="I1096" s="124"/>
      <c r="J1096" s="118">
        <f>'SlNr für Antrag §24a'!AM1092</f>
        <v>0</v>
      </c>
      <c r="K1096" s="121"/>
      <c r="L1096" s="158" t="str">
        <f>'SlNr für Antrag §24a'!AV1092</f>
        <v>-</v>
      </c>
      <c r="M1096" s="145" t="str">
        <f>IF(OR(Behörde!W1096&gt;0,Behörde!Z1096&gt;0),"Begründung in Bescheid eintragen!","")</f>
        <v/>
      </c>
      <c r="N1096" s="151" t="str">
        <f>'SlNr für Antrag §24a'!AP1092</f>
        <v/>
      </c>
    </row>
    <row r="1097" spans="1:14" x14ac:dyDescent="0.25">
      <c r="A1097" s="70">
        <f>'SlNr für Antrag §24a'!B1093</f>
        <v>54907</v>
      </c>
      <c r="B1097" s="70" t="str">
        <f>'SlNr für Antrag §24a'!C1093</f>
        <v>88</v>
      </c>
      <c r="C1097" s="70" t="str">
        <f>IF('SlNr für Antrag §24a'!D1093&lt;&gt;"",'SlNr für Antrag §24a'!D1093,"")</f>
        <v/>
      </c>
      <c r="D1097" s="70" t="str">
        <f>'SlNr für Antrag §24a'!H1093</f>
        <v>feste phenolhaltige Rückstände</v>
      </c>
      <c r="E1097" s="70" t="str">
        <f>'SlNr für Antrag §24a'!I1093</f>
        <v>ausgestuft</v>
      </c>
      <c r="F1097" s="69" t="str">
        <f>IF(Behörde!W1097&gt;0,Behörde!W1097,Behörde!F1097)</f>
        <v>**</v>
      </c>
      <c r="G1097" s="69" t="str">
        <f>IF(Behörde!Z1097&gt;0,Behörde!Z1097,Behörde!G1097)</f>
        <v>**</v>
      </c>
      <c r="H1097" s="131"/>
      <c r="I1097" s="124"/>
      <c r="J1097" s="118">
        <f>'SlNr für Antrag §24a'!AM1093</f>
        <v>0</v>
      </c>
      <c r="K1097" s="121"/>
      <c r="L1097" s="158" t="str">
        <f>'SlNr für Antrag §24a'!AV1093</f>
        <v>-</v>
      </c>
      <c r="M1097" s="145" t="str">
        <f>IF(OR(Behörde!W1097&gt;0,Behörde!Z1097&gt;0),"Begründung in Bescheid eintragen!","")</f>
        <v/>
      </c>
      <c r="N1097" s="151" t="str">
        <f>'SlNr für Antrag §24a'!AP1093</f>
        <v/>
      </c>
    </row>
    <row r="1098" spans="1:14" x14ac:dyDescent="0.25">
      <c r="A1098" s="70">
        <f>'SlNr für Antrag §24a'!B1094</f>
        <v>54910</v>
      </c>
      <c r="B1098" s="70" t="str">
        <f>'SlNr für Antrag §24a'!C1094</f>
        <v/>
      </c>
      <c r="C1098" s="70" t="str">
        <f>IF('SlNr für Antrag §24a'!D1094&lt;&gt;"",'SlNr für Antrag §24a'!D1094,"")</f>
        <v>g</v>
      </c>
      <c r="D1098" s="70" t="str">
        <f>'SlNr für Antrag §24a'!H1094</f>
        <v>Pech</v>
      </c>
      <c r="E1098" s="70" t="str">
        <f>'SlNr für Antrag §24a'!I1094</f>
        <v xml:space="preserve"> </v>
      </c>
      <c r="F1098" s="69" t="str">
        <f>IF(Behörde!W1098&gt;0,Behörde!W1098,Behörde!F1098)</f>
        <v>**</v>
      </c>
      <c r="G1098" s="69" t="str">
        <f>IF(Behörde!Z1098&gt;0,Behörde!Z1098,Behörde!G1098)</f>
        <v>**</v>
      </c>
      <c r="H1098" s="131"/>
      <c r="I1098" s="124"/>
      <c r="J1098" s="118">
        <f>'SlNr für Antrag §24a'!AM1094</f>
        <v>0</v>
      </c>
      <c r="K1098" s="121"/>
      <c r="L1098" s="158" t="str">
        <f>'SlNr für Antrag §24a'!AV1094</f>
        <v>-</v>
      </c>
      <c r="M1098" s="145" t="str">
        <f>IF(OR(Behörde!W1098&gt;0,Behörde!Z1098&gt;0),"Begründung in Bescheid eintragen!","")</f>
        <v/>
      </c>
      <c r="N1098" s="151" t="str">
        <f>'SlNr für Antrag §24a'!AP1094</f>
        <v/>
      </c>
    </row>
    <row r="1099" spans="1:14" x14ac:dyDescent="0.25">
      <c r="A1099" s="70">
        <f>'SlNr für Antrag §24a'!B1095</f>
        <v>54910</v>
      </c>
      <c r="B1099" s="70" t="str">
        <f>'SlNr für Antrag §24a'!C1095</f>
        <v>88</v>
      </c>
      <c r="C1099" s="70" t="str">
        <f>IF('SlNr für Antrag §24a'!D1095&lt;&gt;"",'SlNr für Antrag §24a'!D1095,"")</f>
        <v/>
      </c>
      <c r="D1099" s="70" t="str">
        <f>'SlNr für Antrag §24a'!H1095</f>
        <v>Pech</v>
      </c>
      <c r="E1099" s="70" t="str">
        <f>'SlNr für Antrag §24a'!I1095</f>
        <v>ausgestuft</v>
      </c>
      <c r="F1099" s="69" t="str">
        <f>IF(Behörde!W1099&gt;0,Behörde!W1099,Behörde!F1099)</f>
        <v>**</v>
      </c>
      <c r="G1099" s="69" t="str">
        <f>IF(Behörde!Z1099&gt;0,Behörde!Z1099,Behörde!G1099)</f>
        <v>**</v>
      </c>
      <c r="H1099" s="131"/>
      <c r="I1099" s="124"/>
      <c r="J1099" s="118">
        <f>'SlNr für Antrag §24a'!AM1095</f>
        <v>0</v>
      </c>
      <c r="K1099" s="121"/>
      <c r="L1099" s="158" t="str">
        <f>'SlNr für Antrag §24a'!AV1095</f>
        <v>-</v>
      </c>
      <c r="M1099" s="145" t="str">
        <f>IF(OR(Behörde!W1099&gt;0,Behörde!Z1099&gt;0),"Begründung in Bescheid eintragen!","")</f>
        <v/>
      </c>
      <c r="N1099" s="151" t="str">
        <f>'SlNr für Antrag §24a'!AP1095</f>
        <v/>
      </c>
    </row>
    <row r="1100" spans="1:14" x14ac:dyDescent="0.25">
      <c r="A1100" s="70">
        <f>'SlNr für Antrag §24a'!B1096</f>
        <v>54911</v>
      </c>
      <c r="B1100" s="70" t="str">
        <f>'SlNr für Antrag §24a'!C1096</f>
        <v/>
      </c>
      <c r="C1100" s="70" t="str">
        <f>IF('SlNr für Antrag §24a'!D1096&lt;&gt;"",'SlNr für Antrag §24a'!D1096,"")</f>
        <v/>
      </c>
      <c r="D1100" s="70" t="str">
        <f>'SlNr für Antrag §24a'!H1096</f>
        <v>Bitumenkoks</v>
      </c>
      <c r="E1100" s="70" t="str">
        <f>'SlNr für Antrag §24a'!I1096</f>
        <v xml:space="preserve"> </v>
      </c>
      <c r="F1100" s="69" t="str">
        <f>IF(Behörde!W1100&gt;0,Behörde!W1100,Behörde!F1100)</f>
        <v>--</v>
      </c>
      <c r="G1100" s="69" t="str">
        <f>IF(Behörde!Z1100&gt;0,Behörde!Z1100,Behörde!G1100)</f>
        <v>**</v>
      </c>
      <c r="H1100" s="131"/>
      <c r="I1100" s="124"/>
      <c r="J1100" s="118">
        <f>'SlNr für Antrag §24a'!AM1096</f>
        <v>0</v>
      </c>
      <c r="K1100" s="121"/>
      <c r="L1100" s="158" t="str">
        <f>'SlNr für Antrag §24a'!AV1096</f>
        <v>-</v>
      </c>
      <c r="M1100" s="145" t="str">
        <f>IF(OR(Behörde!W1100&gt;0,Behörde!Z1100&gt;0),"Begründung in Bescheid eintragen!","")</f>
        <v/>
      </c>
      <c r="N1100" s="151" t="str">
        <f>'SlNr für Antrag §24a'!AP1096</f>
        <v>X</v>
      </c>
    </row>
    <row r="1101" spans="1:14" x14ac:dyDescent="0.25">
      <c r="A1101" s="70">
        <f>'SlNr für Antrag §24a'!B1097</f>
        <v>54911</v>
      </c>
      <c r="B1101" s="70" t="str">
        <f>'SlNr für Antrag §24a'!C1097</f>
        <v>77</v>
      </c>
      <c r="C1101" s="70" t="str">
        <f>IF('SlNr für Antrag §24a'!D1097&lt;&gt;"",'SlNr für Antrag §24a'!D1097,"")</f>
        <v>g</v>
      </c>
      <c r="D1101" s="70" t="str">
        <f>'SlNr für Antrag §24a'!H1097</f>
        <v>Bitumenkoks</v>
      </c>
      <c r="E1101" s="70" t="str">
        <f>'SlNr für Antrag §24a'!I1097</f>
        <v>gefährlich kontaminiert</v>
      </c>
      <c r="F1101" s="69" t="str">
        <f>IF(Behörde!W1101&gt;0,Behörde!W1101,Behörde!F1101)</f>
        <v>**</v>
      </c>
      <c r="G1101" s="69" t="str">
        <f>IF(Behörde!Z1101&gt;0,Behörde!Z1101,Behörde!G1101)</f>
        <v>**</v>
      </c>
      <c r="H1101" s="131"/>
      <c r="I1101" s="124"/>
      <c r="J1101" s="118">
        <f>'SlNr für Antrag §24a'!AM1097</f>
        <v>0</v>
      </c>
      <c r="K1101" s="121"/>
      <c r="L1101" s="158" t="str">
        <f>'SlNr für Antrag §24a'!AV1097</f>
        <v>-</v>
      </c>
      <c r="M1101" s="145" t="str">
        <f>IF(OR(Behörde!W1101&gt;0,Behörde!Z1101&gt;0),"Begründung in Bescheid eintragen!","")</f>
        <v/>
      </c>
      <c r="N1101" s="151" t="str">
        <f>'SlNr für Antrag §24a'!AP1097</f>
        <v/>
      </c>
    </row>
    <row r="1102" spans="1:14" x14ac:dyDescent="0.25">
      <c r="A1102" s="70">
        <f>'SlNr für Antrag §24a'!B1098</f>
        <v>54912</v>
      </c>
      <c r="B1102" s="70" t="str">
        <f>'SlNr für Antrag §24a'!C1098</f>
        <v/>
      </c>
      <c r="C1102" s="70" t="str">
        <f>IF('SlNr für Antrag §24a'!D1098&lt;&gt;"",'SlNr für Antrag §24a'!D1098,"")</f>
        <v/>
      </c>
      <c r="D1102" s="70" t="str">
        <f>'SlNr für Antrag §24a'!H1098</f>
        <v>Bitumen, Asphalt</v>
      </c>
      <c r="E1102" s="70" t="str">
        <f>'SlNr für Antrag §24a'!I1098</f>
        <v xml:space="preserve"> </v>
      </c>
      <c r="F1102" s="69" t="str">
        <f>IF(Behörde!W1102&gt;0,Behörde!W1102,Behörde!F1102)</f>
        <v>--</v>
      </c>
      <c r="G1102" s="69" t="str">
        <f>IF(Behörde!Z1102&gt;0,Behörde!Z1102,Behörde!G1102)</f>
        <v>**</v>
      </c>
      <c r="H1102" s="131"/>
      <c r="I1102" s="124"/>
      <c r="J1102" s="118">
        <f>'SlNr für Antrag §24a'!AM1098</f>
        <v>0</v>
      </c>
      <c r="K1102" s="121"/>
      <c r="L1102" s="158" t="str">
        <f>'SlNr für Antrag §24a'!AV1098</f>
        <v>-</v>
      </c>
      <c r="M1102" s="145" t="str">
        <f>IF(OR(Behörde!W1102&gt;0,Behörde!Z1102&gt;0),"Begründung in Bescheid eintragen!","")</f>
        <v/>
      </c>
      <c r="N1102" s="151" t="str">
        <f>'SlNr für Antrag §24a'!AP1098</f>
        <v>X</v>
      </c>
    </row>
    <row r="1103" spans="1:14" x14ac:dyDescent="0.25">
      <c r="A1103" s="70">
        <f>'SlNr für Antrag §24a'!B1099</f>
        <v>54912</v>
      </c>
      <c r="B1103" s="70" t="str">
        <f>'SlNr für Antrag §24a'!C1099</f>
        <v>77</v>
      </c>
      <c r="C1103" s="70" t="str">
        <f>IF('SlNr für Antrag §24a'!D1099&lt;&gt;"",'SlNr für Antrag §24a'!D1099,"")</f>
        <v>g</v>
      </c>
      <c r="D1103" s="70" t="str">
        <f>'SlNr für Antrag §24a'!H1099</f>
        <v>Bitumen, Asphalt</v>
      </c>
      <c r="E1103" s="70" t="str">
        <f>'SlNr für Antrag §24a'!I1099</f>
        <v>gefährlich kontaminiert</v>
      </c>
      <c r="F1103" s="69" t="str">
        <f>IF(Behörde!W1103&gt;0,Behörde!W1103,Behörde!F1103)</f>
        <v>**</v>
      </c>
      <c r="G1103" s="69" t="str">
        <f>IF(Behörde!Z1103&gt;0,Behörde!Z1103,Behörde!G1103)</f>
        <v>**</v>
      </c>
      <c r="H1103" s="131"/>
      <c r="I1103" s="124"/>
      <c r="J1103" s="118">
        <f>'SlNr für Antrag §24a'!AM1099</f>
        <v>0</v>
      </c>
      <c r="K1103" s="121"/>
      <c r="L1103" s="158" t="str">
        <f>'SlNr für Antrag §24a'!AV1099</f>
        <v>-</v>
      </c>
      <c r="M1103" s="145" t="str">
        <f>IF(OR(Behörde!W1103&gt;0,Behörde!Z1103&gt;0),"Begründung in Bescheid eintragen!","")</f>
        <v/>
      </c>
      <c r="N1103" s="151" t="str">
        <f>'SlNr für Antrag §24a'!AP1099</f>
        <v/>
      </c>
    </row>
    <row r="1104" spans="1:14" x14ac:dyDescent="0.25">
      <c r="A1104" s="70">
        <f>'SlNr für Antrag §24a'!B1100</f>
        <v>54913</v>
      </c>
      <c r="B1104" s="70" t="str">
        <f>'SlNr für Antrag §24a'!C1100</f>
        <v/>
      </c>
      <c r="C1104" s="70" t="str">
        <f>IF('SlNr für Antrag §24a'!D1100&lt;&gt;"",'SlNr für Antrag §24a'!D1100,"")</f>
        <v>g</v>
      </c>
      <c r="D1104" s="70" t="str">
        <f>'SlNr für Antrag §24a'!H1100</f>
        <v>Teerrückstände</v>
      </c>
      <c r="E1104" s="70" t="str">
        <f>'SlNr für Antrag §24a'!I1100</f>
        <v xml:space="preserve"> </v>
      </c>
      <c r="F1104" s="69" t="str">
        <f>IF(Behörde!W1104&gt;0,Behörde!W1104,Behörde!F1104)</f>
        <v>**</v>
      </c>
      <c r="G1104" s="69" t="str">
        <f>IF(Behörde!Z1104&gt;0,Behörde!Z1104,Behörde!G1104)</f>
        <v>**</v>
      </c>
      <c r="H1104" s="131"/>
      <c r="I1104" s="124"/>
      <c r="J1104" s="118">
        <f>'SlNr für Antrag §24a'!AM1100</f>
        <v>0</v>
      </c>
      <c r="K1104" s="121"/>
      <c r="L1104" s="158" t="str">
        <f>'SlNr für Antrag §24a'!AV1100</f>
        <v>-</v>
      </c>
      <c r="M1104" s="145" t="str">
        <f>IF(OR(Behörde!W1104&gt;0,Behörde!Z1104&gt;0),"Begründung in Bescheid eintragen!","")</f>
        <v/>
      </c>
      <c r="N1104" s="151" t="str">
        <f>'SlNr für Antrag §24a'!AP1100</f>
        <v/>
      </c>
    </row>
    <row r="1105" spans="1:14" ht="22.8" x14ac:dyDescent="0.25">
      <c r="A1105" s="70">
        <f>'SlNr für Antrag §24a'!B1101</f>
        <v>54913</v>
      </c>
      <c r="B1105" s="70" t="str">
        <f>'SlNr für Antrag §24a'!C1101</f>
        <v>91</v>
      </c>
      <c r="C1105" s="70" t="str">
        <f>IF('SlNr für Antrag §24a'!D1101&lt;&gt;"",'SlNr für Antrag §24a'!D1101,"")</f>
        <v>g</v>
      </c>
      <c r="D1105" s="70" t="str">
        <f>'SlNr für Antrag §24a'!H1101</f>
        <v>Teerrückstände</v>
      </c>
      <c r="E1105" s="70" t="str">
        <f>'SlNr für Antrag §24a'!I1101</f>
        <v>verfestigt, immobilisiert oder stabilisiert</v>
      </c>
      <c r="F1105" s="69" t="str">
        <f>IF(Behörde!W1105&gt;0,Behörde!W1105,Behörde!F1105)</f>
        <v>**</v>
      </c>
      <c r="G1105" s="69" t="str">
        <f>IF(Behörde!Z1105&gt;0,Behörde!Z1105,Behörde!G1105)</f>
        <v>**</v>
      </c>
      <c r="H1105" s="131"/>
      <c r="I1105" s="124"/>
      <c r="J1105" s="118">
        <f>'SlNr für Antrag §24a'!AM1101</f>
        <v>0</v>
      </c>
      <c r="K1105" s="121"/>
      <c r="L1105" s="158" t="str">
        <f>'SlNr für Antrag §24a'!AV1101</f>
        <v>-</v>
      </c>
      <c r="M1105" s="145" t="str">
        <f>IF(OR(Behörde!W1105&gt;0,Behörde!Z1105&gt;0),"Begründung in Bescheid eintragen!","")</f>
        <v/>
      </c>
      <c r="N1105" s="151" t="str">
        <f>'SlNr für Antrag §24a'!AP1101</f>
        <v/>
      </c>
    </row>
    <row r="1106" spans="1:14" ht="22.8" x14ac:dyDescent="0.25">
      <c r="A1106" s="70">
        <f>'SlNr für Antrag §24a'!B1102</f>
        <v>54915</v>
      </c>
      <c r="B1106" s="70" t="str">
        <f>'SlNr für Antrag §24a'!C1102</f>
        <v/>
      </c>
      <c r="C1106" s="70" t="str">
        <f>IF('SlNr für Antrag §24a'!D1102&lt;&gt;"",'SlNr für Antrag §24a'!D1102,"")</f>
        <v>g</v>
      </c>
      <c r="D1106" s="70" t="str">
        <f>'SlNr für Antrag §24a'!H1102</f>
        <v>Destillationsrückstände aus der Teerproduktion</v>
      </c>
      <c r="E1106" s="70" t="str">
        <f>'SlNr für Antrag §24a'!I1102</f>
        <v xml:space="preserve"> </v>
      </c>
      <c r="F1106" s="69" t="str">
        <f>IF(Behörde!W1106&gt;0,Behörde!W1106,Behörde!F1106)</f>
        <v>**</v>
      </c>
      <c r="G1106" s="69" t="str">
        <f>IF(Behörde!Z1106&gt;0,Behörde!Z1106,Behörde!G1106)</f>
        <v>**</v>
      </c>
      <c r="H1106" s="131"/>
      <c r="I1106" s="124"/>
      <c r="J1106" s="118">
        <f>'SlNr für Antrag §24a'!AM1102</f>
        <v>0</v>
      </c>
      <c r="K1106" s="121"/>
      <c r="L1106" s="158" t="str">
        <f>'SlNr für Antrag §24a'!AV1102</f>
        <v>-</v>
      </c>
      <c r="M1106" s="145" t="str">
        <f>IF(OR(Behörde!W1106&gt;0,Behörde!Z1106&gt;0),"Begründung in Bescheid eintragen!","")</f>
        <v/>
      </c>
      <c r="N1106" s="151" t="str">
        <f>'SlNr für Antrag §24a'!AP1102</f>
        <v/>
      </c>
    </row>
    <row r="1107" spans="1:14" ht="22.8" x14ac:dyDescent="0.25">
      <c r="A1107" s="70">
        <f>'SlNr für Antrag §24a'!B1103</f>
        <v>54915</v>
      </c>
      <c r="B1107" s="70" t="str">
        <f>'SlNr für Antrag §24a'!C1103</f>
        <v>88</v>
      </c>
      <c r="C1107" s="70" t="str">
        <f>IF('SlNr für Antrag §24a'!D1103&lt;&gt;"",'SlNr für Antrag §24a'!D1103,"")</f>
        <v/>
      </c>
      <c r="D1107" s="70" t="str">
        <f>'SlNr für Antrag §24a'!H1103</f>
        <v>Destillationsrückstände aus der Teerproduktion</v>
      </c>
      <c r="E1107" s="70" t="str">
        <f>'SlNr für Antrag §24a'!I1103</f>
        <v>ausgestuft</v>
      </c>
      <c r="F1107" s="69" t="str">
        <f>IF(Behörde!W1107&gt;0,Behörde!W1107,Behörde!F1107)</f>
        <v>**</v>
      </c>
      <c r="G1107" s="69" t="str">
        <f>IF(Behörde!Z1107&gt;0,Behörde!Z1107,Behörde!G1107)</f>
        <v>**</v>
      </c>
      <c r="H1107" s="131"/>
      <c r="I1107" s="124"/>
      <c r="J1107" s="118">
        <f>'SlNr für Antrag §24a'!AM1103</f>
        <v>0</v>
      </c>
      <c r="K1107" s="121"/>
      <c r="L1107" s="158" t="str">
        <f>'SlNr für Antrag §24a'!AV1103</f>
        <v>-</v>
      </c>
      <c r="M1107" s="145" t="str">
        <f>IF(OR(Behörde!W1107&gt;0,Behörde!Z1107&gt;0),"Begründung in Bescheid eintragen!","")</f>
        <v/>
      </c>
      <c r="N1107" s="151" t="str">
        <f>'SlNr für Antrag §24a'!AP1103</f>
        <v/>
      </c>
    </row>
    <row r="1108" spans="1:14" ht="22.8" x14ac:dyDescent="0.25">
      <c r="A1108" s="70">
        <f>'SlNr für Antrag §24a'!B1104</f>
        <v>54915</v>
      </c>
      <c r="B1108" s="70" t="str">
        <f>'SlNr für Antrag §24a'!C1104</f>
        <v>91</v>
      </c>
      <c r="C1108" s="70" t="str">
        <f>IF('SlNr für Antrag §24a'!D1104&lt;&gt;"",'SlNr für Antrag §24a'!D1104,"")</f>
        <v>g</v>
      </c>
      <c r="D1108" s="70" t="str">
        <f>'SlNr für Antrag §24a'!H1104</f>
        <v>Destillationsrückstände aus der Teerproduktion</v>
      </c>
      <c r="E1108" s="70" t="str">
        <f>'SlNr für Antrag §24a'!I1104</f>
        <v>verfestigt, immobilisiert oder stabilisiert</v>
      </c>
      <c r="F1108" s="69" t="str">
        <f>IF(Behörde!W1108&gt;0,Behörde!W1108,Behörde!F1108)</f>
        <v>**</v>
      </c>
      <c r="G1108" s="69" t="str">
        <f>IF(Behörde!Z1108&gt;0,Behörde!Z1108,Behörde!G1108)</f>
        <v>**</v>
      </c>
      <c r="H1108" s="131"/>
      <c r="I1108" s="124"/>
      <c r="J1108" s="118">
        <f>'SlNr für Antrag §24a'!AM1104</f>
        <v>0</v>
      </c>
      <c r="K1108" s="121"/>
      <c r="L1108" s="158" t="str">
        <f>'SlNr für Antrag §24a'!AV1104</f>
        <v>-</v>
      </c>
      <c r="M1108" s="145" t="str">
        <f>IF(OR(Behörde!W1108&gt;0,Behörde!Z1108&gt;0),"Begründung in Bescheid eintragen!","")</f>
        <v/>
      </c>
      <c r="N1108" s="151" t="str">
        <f>'SlNr für Antrag §24a'!AP1104</f>
        <v/>
      </c>
    </row>
    <row r="1109" spans="1:14" ht="22.8" x14ac:dyDescent="0.25">
      <c r="A1109" s="70">
        <f>'SlNr für Antrag §24a'!B1105</f>
        <v>54917</v>
      </c>
      <c r="B1109" s="70" t="str">
        <f>'SlNr für Antrag §24a'!C1105</f>
        <v/>
      </c>
      <c r="C1109" s="70" t="str">
        <f>IF('SlNr für Antrag §24a'!D1105&lt;&gt;"",'SlNr für Antrag §24a'!D1105,"")</f>
        <v/>
      </c>
      <c r="D1109" s="70" t="str">
        <f>'SlNr für Antrag §24a'!H1105</f>
        <v>festes Dichtungsmaterial und Unterbodenschutzabfälle</v>
      </c>
      <c r="E1109" s="70" t="str">
        <f>'SlNr für Antrag §24a'!I1105</f>
        <v xml:space="preserve"> </v>
      </c>
      <c r="F1109" s="69" t="str">
        <f>IF(Behörde!W1109&gt;0,Behörde!W1109,Behörde!F1109)</f>
        <v>--</v>
      </c>
      <c r="G1109" s="69" t="str">
        <f>IF(Behörde!Z1109&gt;0,Behörde!Z1109,Behörde!G1109)</f>
        <v>**</v>
      </c>
      <c r="H1109" s="131"/>
      <c r="I1109" s="124"/>
      <c r="J1109" s="118">
        <f>'SlNr für Antrag §24a'!AM1105</f>
        <v>0</v>
      </c>
      <c r="K1109" s="121"/>
      <c r="L1109" s="158" t="str">
        <f>'SlNr für Antrag §24a'!AV1105</f>
        <v>-</v>
      </c>
      <c r="M1109" s="145" t="str">
        <f>IF(OR(Behörde!W1109&gt;0,Behörde!Z1109&gt;0),"Begründung in Bescheid eintragen!","")</f>
        <v/>
      </c>
      <c r="N1109" s="151" t="str">
        <f>'SlNr für Antrag §24a'!AP1105</f>
        <v>X</v>
      </c>
    </row>
    <row r="1110" spans="1:14" ht="22.8" x14ac:dyDescent="0.25">
      <c r="A1110" s="70">
        <f>'SlNr für Antrag §24a'!B1106</f>
        <v>54917</v>
      </c>
      <c r="B1110" s="70" t="str">
        <f>'SlNr für Antrag §24a'!C1106</f>
        <v>77</v>
      </c>
      <c r="C1110" s="70" t="str">
        <f>IF('SlNr für Antrag §24a'!D1106&lt;&gt;"",'SlNr für Antrag §24a'!D1106,"")</f>
        <v>g</v>
      </c>
      <c r="D1110" s="70" t="str">
        <f>'SlNr für Antrag §24a'!H1106</f>
        <v>festes Dichtungsmaterial und Unterbodenschutzabfälle</v>
      </c>
      <c r="E1110" s="70" t="str">
        <f>'SlNr für Antrag §24a'!I1106</f>
        <v>gefährlich kontaminiert</v>
      </c>
      <c r="F1110" s="69" t="str">
        <f>IF(Behörde!W1110&gt;0,Behörde!W1110,Behörde!F1110)</f>
        <v>**</v>
      </c>
      <c r="G1110" s="69" t="str">
        <f>IF(Behörde!Z1110&gt;0,Behörde!Z1110,Behörde!G1110)</f>
        <v>**</v>
      </c>
      <c r="H1110" s="131"/>
      <c r="I1110" s="124"/>
      <c r="J1110" s="118">
        <f>'SlNr für Antrag §24a'!AM1106</f>
        <v>0</v>
      </c>
      <c r="K1110" s="121"/>
      <c r="L1110" s="158" t="str">
        <f>'SlNr für Antrag §24a'!AV1106</f>
        <v>-</v>
      </c>
      <c r="M1110" s="145" t="str">
        <f>IF(OR(Behörde!W1110&gt;0,Behörde!Z1110&gt;0),"Begründung in Bescheid eintragen!","")</f>
        <v/>
      </c>
      <c r="N1110" s="151" t="str">
        <f>'SlNr für Antrag §24a'!AP1106</f>
        <v/>
      </c>
    </row>
    <row r="1111" spans="1:14" ht="22.8" x14ac:dyDescent="0.25">
      <c r="A1111" s="70">
        <f>'SlNr für Antrag §24a'!B1107</f>
        <v>54917</v>
      </c>
      <c r="B1111" s="70" t="str">
        <f>'SlNr für Antrag §24a'!C1107</f>
        <v>91</v>
      </c>
      <c r="C1111" s="70" t="str">
        <f>IF('SlNr für Antrag §24a'!D1107&lt;&gt;"",'SlNr für Antrag §24a'!D1107,"")</f>
        <v/>
      </c>
      <c r="D1111" s="70" t="str">
        <f>'SlNr für Antrag §24a'!H1107</f>
        <v>festes Dichtungsmaterial und Unterbodenschutzabfälle</v>
      </c>
      <c r="E1111" s="70" t="str">
        <f>'SlNr für Antrag §24a'!I1107</f>
        <v>verfestigt, immobilisiert oder stabilisiert</v>
      </c>
      <c r="F1111" s="69" t="str">
        <f>IF(Behörde!W1111&gt;0,Behörde!W1111,Behörde!F1111)</f>
        <v>**</v>
      </c>
      <c r="G1111" s="69" t="str">
        <f>IF(Behörde!Z1111&gt;0,Behörde!Z1111,Behörde!G1111)</f>
        <v>**</v>
      </c>
      <c r="H1111" s="131"/>
      <c r="I1111" s="124"/>
      <c r="J1111" s="118">
        <f>'SlNr für Antrag §24a'!AM1107</f>
        <v>0</v>
      </c>
      <c r="K1111" s="121"/>
      <c r="L1111" s="158" t="str">
        <f>'SlNr für Antrag §24a'!AV1107</f>
        <v>-</v>
      </c>
      <c r="M1111" s="145" t="str">
        <f>IF(OR(Behörde!W1111&gt;0,Behörde!Z1111&gt;0),"Begründung in Bescheid eintragen!","")</f>
        <v/>
      </c>
      <c r="N1111" s="151" t="str">
        <f>'SlNr für Antrag §24a'!AP1107</f>
        <v/>
      </c>
    </row>
    <row r="1112" spans="1:14" x14ac:dyDescent="0.25">
      <c r="A1112" s="70">
        <f>'SlNr für Antrag §24a'!B1108</f>
        <v>54918</v>
      </c>
      <c r="B1112" s="70" t="str">
        <f>'SlNr für Antrag §24a'!C1108</f>
        <v/>
      </c>
      <c r="C1112" s="70" t="str">
        <f>IF('SlNr für Antrag §24a'!D1108&lt;&gt;"",'SlNr für Antrag §24a'!D1108,"")</f>
        <v>g</v>
      </c>
      <c r="D1112" s="70" t="str">
        <f>'SlNr für Antrag §24a'!H1108</f>
        <v>Phenolwasser</v>
      </c>
      <c r="E1112" s="70" t="str">
        <f>'SlNr für Antrag §24a'!I1108</f>
        <v xml:space="preserve"> </v>
      </c>
      <c r="F1112" s="69" t="str">
        <f>IF(Behörde!W1112&gt;0,Behörde!W1112,Behörde!F1112)</f>
        <v>**</v>
      </c>
      <c r="G1112" s="69" t="str">
        <f>IF(Behörde!Z1112&gt;0,Behörde!Z1112,Behörde!G1112)</f>
        <v>**</v>
      </c>
      <c r="H1112" s="131"/>
      <c r="I1112" s="124"/>
      <c r="J1112" s="118">
        <f>'SlNr für Antrag §24a'!AM1108</f>
        <v>0</v>
      </c>
      <c r="K1112" s="121"/>
      <c r="L1112" s="158" t="str">
        <f>'SlNr für Antrag §24a'!AV1108</f>
        <v>-</v>
      </c>
      <c r="M1112" s="145" t="str">
        <f>IF(OR(Behörde!W1112&gt;0,Behörde!Z1112&gt;0),"Begründung in Bescheid eintragen!","")</f>
        <v/>
      </c>
      <c r="N1112" s="151" t="str">
        <f>'SlNr für Antrag §24a'!AP1108</f>
        <v/>
      </c>
    </row>
    <row r="1113" spans="1:14" x14ac:dyDescent="0.25">
      <c r="A1113" s="70">
        <f>'SlNr für Antrag §24a'!B1109</f>
        <v>54918</v>
      </c>
      <c r="B1113" s="70" t="str">
        <f>'SlNr für Antrag §24a'!C1109</f>
        <v>88</v>
      </c>
      <c r="C1113" s="70" t="str">
        <f>IF('SlNr für Antrag §24a'!D1109&lt;&gt;"",'SlNr für Antrag §24a'!D1109,"")</f>
        <v/>
      </c>
      <c r="D1113" s="70" t="str">
        <f>'SlNr für Antrag §24a'!H1109</f>
        <v>Phenolwasser</v>
      </c>
      <c r="E1113" s="70" t="str">
        <f>'SlNr für Antrag §24a'!I1109</f>
        <v>ausgestuft</v>
      </c>
      <c r="F1113" s="69" t="str">
        <f>IF(Behörde!W1113&gt;0,Behörde!W1113,Behörde!F1113)</f>
        <v>**</v>
      </c>
      <c r="G1113" s="69" t="str">
        <f>IF(Behörde!Z1113&gt;0,Behörde!Z1113,Behörde!G1113)</f>
        <v>**</v>
      </c>
      <c r="H1113" s="131"/>
      <c r="I1113" s="124"/>
      <c r="J1113" s="118">
        <f>'SlNr für Antrag §24a'!AM1109</f>
        <v>0</v>
      </c>
      <c r="K1113" s="121"/>
      <c r="L1113" s="158" t="str">
        <f>'SlNr für Antrag §24a'!AV1109</f>
        <v>-</v>
      </c>
      <c r="M1113" s="145" t="str">
        <f>IF(OR(Behörde!W1113&gt;0,Behörde!Z1113&gt;0),"Begründung in Bescheid eintragen!","")</f>
        <v/>
      </c>
      <c r="N1113" s="151" t="str">
        <f>'SlNr für Antrag §24a'!AP1109</f>
        <v/>
      </c>
    </row>
    <row r="1114" spans="1:14" x14ac:dyDescent="0.25">
      <c r="A1114" s="70">
        <f>'SlNr für Antrag §24a'!B1110</f>
        <v>54919</v>
      </c>
      <c r="B1114" s="70" t="str">
        <f>'SlNr für Antrag §24a'!C1110</f>
        <v/>
      </c>
      <c r="C1114" s="70" t="str">
        <f>IF('SlNr für Antrag §24a'!D1110&lt;&gt;"",'SlNr für Antrag §24a'!D1110,"")</f>
        <v/>
      </c>
      <c r="D1114" s="70" t="str">
        <f>'SlNr für Antrag §24a'!H1110</f>
        <v>Petrolkoks</v>
      </c>
      <c r="E1114" s="70" t="str">
        <f>'SlNr für Antrag §24a'!I1110</f>
        <v xml:space="preserve"> </v>
      </c>
      <c r="F1114" s="69" t="str">
        <f>IF(Behörde!W1114&gt;0,Behörde!W1114,Behörde!F1114)</f>
        <v>--</v>
      </c>
      <c r="G1114" s="69" t="str">
        <f>IF(Behörde!Z1114&gt;0,Behörde!Z1114,Behörde!G1114)</f>
        <v>**</v>
      </c>
      <c r="H1114" s="131"/>
      <c r="I1114" s="124"/>
      <c r="J1114" s="118">
        <f>'SlNr für Antrag §24a'!AM1110</f>
        <v>0</v>
      </c>
      <c r="K1114" s="121"/>
      <c r="L1114" s="158" t="str">
        <f>'SlNr für Antrag §24a'!AV1110</f>
        <v>-</v>
      </c>
      <c r="M1114" s="145" t="str">
        <f>IF(OR(Behörde!W1114&gt;0,Behörde!Z1114&gt;0),"Begründung in Bescheid eintragen!","")</f>
        <v/>
      </c>
      <c r="N1114" s="151" t="str">
        <f>'SlNr für Antrag §24a'!AP1110</f>
        <v>X</v>
      </c>
    </row>
    <row r="1115" spans="1:14" x14ac:dyDescent="0.25">
      <c r="A1115" s="70">
        <f>'SlNr für Antrag §24a'!B1111</f>
        <v>54919</v>
      </c>
      <c r="B1115" s="70" t="str">
        <f>'SlNr für Antrag §24a'!C1111</f>
        <v>77</v>
      </c>
      <c r="C1115" s="70" t="str">
        <f>IF('SlNr für Antrag §24a'!D1111&lt;&gt;"",'SlNr für Antrag §24a'!D1111,"")</f>
        <v>g</v>
      </c>
      <c r="D1115" s="70" t="str">
        <f>'SlNr für Antrag §24a'!H1111</f>
        <v>Petrolkoks</v>
      </c>
      <c r="E1115" s="70" t="str">
        <f>'SlNr für Antrag §24a'!I1111</f>
        <v>gefährlich kontaminiert</v>
      </c>
      <c r="F1115" s="69" t="str">
        <f>IF(Behörde!W1115&gt;0,Behörde!W1115,Behörde!F1115)</f>
        <v>**</v>
      </c>
      <c r="G1115" s="69" t="str">
        <f>IF(Behörde!Z1115&gt;0,Behörde!Z1115,Behörde!G1115)</f>
        <v>**</v>
      </c>
      <c r="H1115" s="131"/>
      <c r="I1115" s="124"/>
      <c r="J1115" s="118">
        <f>'SlNr für Antrag §24a'!AM1111</f>
        <v>0</v>
      </c>
      <c r="K1115" s="121"/>
      <c r="L1115" s="158" t="str">
        <f>'SlNr für Antrag §24a'!AV1111</f>
        <v>-</v>
      </c>
      <c r="M1115" s="145" t="str">
        <f>IF(OR(Behörde!W1115&gt;0,Behörde!Z1115&gt;0),"Begründung in Bescheid eintragen!","")</f>
        <v/>
      </c>
      <c r="N1115" s="151" t="str">
        <f>'SlNr für Antrag §24a'!AP1111</f>
        <v/>
      </c>
    </row>
    <row r="1116" spans="1:14" x14ac:dyDescent="0.25">
      <c r="A1116" s="70">
        <f>'SlNr für Antrag §24a'!B1112</f>
        <v>54923</v>
      </c>
      <c r="B1116" s="70" t="str">
        <f>'SlNr für Antrag §24a'!C1112</f>
        <v/>
      </c>
      <c r="C1116" s="70" t="str">
        <f>IF('SlNr für Antrag §24a'!D1112&lt;&gt;"",'SlNr für Antrag §24a'!D1112,"")</f>
        <v>g</v>
      </c>
      <c r="D1116" s="70" t="str">
        <f>'SlNr für Antrag §24a'!H1112</f>
        <v>cyanidhaltiger Schlamm</v>
      </c>
      <c r="E1116" s="70" t="str">
        <f>'SlNr für Antrag §24a'!I1112</f>
        <v xml:space="preserve"> </v>
      </c>
      <c r="F1116" s="69" t="str">
        <f>IF(Behörde!W1116&gt;0,Behörde!W1116,Behörde!F1116)</f>
        <v>**</v>
      </c>
      <c r="G1116" s="69" t="str">
        <f>IF(Behörde!Z1116&gt;0,Behörde!Z1116,Behörde!G1116)</f>
        <v>**</v>
      </c>
      <c r="H1116" s="131"/>
      <c r="I1116" s="124"/>
      <c r="J1116" s="118">
        <f>'SlNr für Antrag §24a'!AM1112</f>
        <v>0</v>
      </c>
      <c r="K1116" s="121"/>
      <c r="L1116" s="158" t="str">
        <f>'SlNr für Antrag §24a'!AV1112</f>
        <v>-</v>
      </c>
      <c r="M1116" s="145" t="str">
        <f>IF(OR(Behörde!W1116&gt;0,Behörde!Z1116&gt;0),"Begründung in Bescheid eintragen!","")</f>
        <v/>
      </c>
      <c r="N1116" s="151" t="str">
        <f>'SlNr für Antrag §24a'!AP1112</f>
        <v/>
      </c>
    </row>
    <row r="1117" spans="1:14" x14ac:dyDescent="0.25">
      <c r="A1117" s="70">
        <f>'SlNr für Antrag §24a'!B1113</f>
        <v>54923</v>
      </c>
      <c r="B1117" s="70" t="str">
        <f>'SlNr für Antrag §24a'!C1113</f>
        <v>88</v>
      </c>
      <c r="C1117" s="70" t="str">
        <f>IF('SlNr für Antrag §24a'!D1113&lt;&gt;"",'SlNr für Antrag §24a'!D1113,"")</f>
        <v/>
      </c>
      <c r="D1117" s="70" t="str">
        <f>'SlNr für Antrag §24a'!H1113</f>
        <v>cyanidhaltiger Schlamm</v>
      </c>
      <c r="E1117" s="70" t="str">
        <f>'SlNr für Antrag §24a'!I1113</f>
        <v>ausgestuft</v>
      </c>
      <c r="F1117" s="69" t="str">
        <f>IF(Behörde!W1117&gt;0,Behörde!W1117,Behörde!F1117)</f>
        <v>**</v>
      </c>
      <c r="G1117" s="69" t="str">
        <f>IF(Behörde!Z1117&gt;0,Behörde!Z1117,Behörde!G1117)</f>
        <v>**</v>
      </c>
      <c r="H1117" s="131"/>
      <c r="I1117" s="124"/>
      <c r="J1117" s="118">
        <f>'SlNr für Antrag §24a'!AM1113</f>
        <v>0</v>
      </c>
      <c r="K1117" s="121"/>
      <c r="L1117" s="158" t="str">
        <f>'SlNr für Antrag §24a'!AV1113</f>
        <v>-</v>
      </c>
      <c r="M1117" s="145" t="str">
        <f>IF(OR(Behörde!W1117&gt;0,Behörde!Z1117&gt;0),"Begründung in Bescheid eintragen!","")</f>
        <v/>
      </c>
      <c r="N1117" s="151" t="str">
        <f>'SlNr für Antrag §24a'!AP1113</f>
        <v/>
      </c>
    </row>
    <row r="1118" spans="1:14" ht="22.8" x14ac:dyDescent="0.25">
      <c r="A1118" s="70">
        <f>'SlNr für Antrag §24a'!B1114</f>
        <v>54923</v>
      </c>
      <c r="B1118" s="70" t="str">
        <f>'SlNr für Antrag §24a'!C1114</f>
        <v>91</v>
      </c>
      <c r="C1118" s="70" t="str">
        <f>IF('SlNr für Antrag §24a'!D1114&lt;&gt;"",'SlNr für Antrag §24a'!D1114,"")</f>
        <v>g</v>
      </c>
      <c r="D1118" s="70" t="str">
        <f>'SlNr für Antrag §24a'!H1114</f>
        <v>cyanidhaltiger Schlamm</v>
      </c>
      <c r="E1118" s="70" t="str">
        <f>'SlNr für Antrag §24a'!I1114</f>
        <v>verfestigt, immobilisiert oder stabilisiert</v>
      </c>
      <c r="F1118" s="69" t="str">
        <f>IF(Behörde!W1118&gt;0,Behörde!W1118,Behörde!F1118)</f>
        <v>**</v>
      </c>
      <c r="G1118" s="69" t="str">
        <f>IF(Behörde!Z1118&gt;0,Behörde!Z1118,Behörde!G1118)</f>
        <v>**</v>
      </c>
      <c r="H1118" s="131"/>
      <c r="I1118" s="124"/>
      <c r="J1118" s="118">
        <f>'SlNr für Antrag §24a'!AM1114</f>
        <v>0</v>
      </c>
      <c r="K1118" s="121"/>
      <c r="L1118" s="158" t="str">
        <f>'SlNr für Antrag §24a'!AV1114</f>
        <v>-</v>
      </c>
      <c r="M1118" s="145" t="str">
        <f>IF(OR(Behörde!W1118&gt;0,Behörde!Z1118&gt;0),"Begründung in Bescheid eintragen!","")</f>
        <v/>
      </c>
      <c r="N1118" s="151" t="str">
        <f>'SlNr für Antrag §24a'!AP1114</f>
        <v/>
      </c>
    </row>
    <row r="1119" spans="1:14" ht="22.8" x14ac:dyDescent="0.25">
      <c r="A1119" s="70">
        <f>'SlNr für Antrag §24a'!B1115</f>
        <v>54924</v>
      </c>
      <c r="B1119" s="70" t="str">
        <f>'SlNr für Antrag §24a'!C1115</f>
        <v/>
      </c>
      <c r="C1119" s="70" t="str">
        <f>IF('SlNr für Antrag §24a'!D1115&lt;&gt;"",'SlNr für Antrag §24a'!D1115,"")</f>
        <v/>
      </c>
      <c r="D1119" s="70" t="str">
        <f>'SlNr für Antrag §24a'!H1115</f>
        <v>sonstige Schlämme aus Kokereien und Gaswerken</v>
      </c>
      <c r="E1119" s="70" t="str">
        <f>'SlNr für Antrag §24a'!I1115</f>
        <v xml:space="preserve"> </v>
      </c>
      <c r="F1119" s="69" t="str">
        <f>IF(Behörde!W1119&gt;0,Behörde!W1119,Behörde!F1119)</f>
        <v>**</v>
      </c>
      <c r="G1119" s="69" t="str">
        <f>IF(Behörde!Z1119&gt;0,Behörde!Z1119,Behörde!G1119)</f>
        <v>**</v>
      </c>
      <c r="H1119" s="131"/>
      <c r="I1119" s="124"/>
      <c r="J1119" s="118">
        <f>'SlNr für Antrag §24a'!AM1115</f>
        <v>0</v>
      </c>
      <c r="K1119" s="121"/>
      <c r="L1119" s="158" t="str">
        <f>'SlNr für Antrag §24a'!AV1115</f>
        <v>-</v>
      </c>
      <c r="M1119" s="145" t="str">
        <f>IF(OR(Behörde!W1119&gt;0,Behörde!Z1119&gt;0),"Begründung in Bescheid eintragen!","")</f>
        <v/>
      </c>
      <c r="N1119" s="151" t="str">
        <f>'SlNr für Antrag §24a'!AP1115</f>
        <v/>
      </c>
    </row>
    <row r="1120" spans="1:14" ht="22.8" x14ac:dyDescent="0.25">
      <c r="A1120" s="70">
        <f>'SlNr für Antrag §24a'!B1116</f>
        <v>54924</v>
      </c>
      <c r="B1120" s="70" t="str">
        <f>'SlNr für Antrag §24a'!C1116</f>
        <v>77</v>
      </c>
      <c r="C1120" s="70" t="str">
        <f>IF('SlNr für Antrag §24a'!D1116&lt;&gt;"",'SlNr für Antrag §24a'!D1116,"")</f>
        <v>g</v>
      </c>
      <c r="D1120" s="70" t="str">
        <f>'SlNr für Antrag §24a'!H1116</f>
        <v>sonstige Schlämme aus Kokereien und Gaswerken</v>
      </c>
      <c r="E1120" s="70" t="str">
        <f>'SlNr für Antrag §24a'!I1116</f>
        <v>gefährlich kontaminiert</v>
      </c>
      <c r="F1120" s="69" t="str">
        <f>IF(Behörde!W1120&gt;0,Behörde!W1120,Behörde!F1120)</f>
        <v>**</v>
      </c>
      <c r="G1120" s="69" t="str">
        <f>IF(Behörde!Z1120&gt;0,Behörde!Z1120,Behörde!G1120)</f>
        <v>**</v>
      </c>
      <c r="H1120" s="131"/>
      <c r="I1120" s="124"/>
      <c r="J1120" s="118">
        <f>'SlNr für Antrag §24a'!AM1116</f>
        <v>0</v>
      </c>
      <c r="K1120" s="121"/>
      <c r="L1120" s="158" t="str">
        <f>'SlNr für Antrag §24a'!AV1116</f>
        <v>-</v>
      </c>
      <c r="M1120" s="145" t="str">
        <f>IF(OR(Behörde!W1120&gt;0,Behörde!Z1120&gt;0),"Begründung in Bescheid eintragen!","")</f>
        <v/>
      </c>
      <c r="N1120" s="151" t="str">
        <f>'SlNr für Antrag §24a'!AP1116</f>
        <v/>
      </c>
    </row>
    <row r="1121" spans="1:14" ht="22.8" x14ac:dyDescent="0.25">
      <c r="A1121" s="70">
        <f>'SlNr für Antrag §24a'!B1117</f>
        <v>54924</v>
      </c>
      <c r="B1121" s="70" t="str">
        <f>'SlNr für Antrag §24a'!C1117</f>
        <v>91</v>
      </c>
      <c r="C1121" s="70" t="str">
        <f>IF('SlNr für Antrag §24a'!D1117&lt;&gt;"",'SlNr für Antrag §24a'!D1117,"")</f>
        <v/>
      </c>
      <c r="D1121" s="70" t="str">
        <f>'SlNr für Antrag §24a'!H1117</f>
        <v>sonstige Schlämme aus Kokereien und Gaswerken</v>
      </c>
      <c r="E1121" s="70" t="str">
        <f>'SlNr für Antrag §24a'!I1117</f>
        <v>verfestigt, immobilisiert oder stabilisiert</v>
      </c>
      <c r="F1121" s="69" t="str">
        <f>IF(Behörde!W1121&gt;0,Behörde!W1121,Behörde!F1121)</f>
        <v>**</v>
      </c>
      <c r="G1121" s="69" t="str">
        <f>IF(Behörde!Z1121&gt;0,Behörde!Z1121,Behörde!G1121)</f>
        <v>**</v>
      </c>
      <c r="H1121" s="131"/>
      <c r="I1121" s="124"/>
      <c r="J1121" s="118">
        <f>'SlNr für Antrag §24a'!AM1117</f>
        <v>0</v>
      </c>
      <c r="K1121" s="121"/>
      <c r="L1121" s="158" t="str">
        <f>'SlNr für Antrag §24a'!AV1117</f>
        <v>-</v>
      </c>
      <c r="M1121" s="145" t="str">
        <f>IF(OR(Behörde!W1121&gt;0,Behörde!Z1121&gt;0),"Begründung in Bescheid eintragen!","")</f>
        <v/>
      </c>
      <c r="N1121" s="151" t="str">
        <f>'SlNr für Antrag §24a'!AP1117</f>
        <v/>
      </c>
    </row>
    <row r="1122" spans="1:14" ht="22.8" x14ac:dyDescent="0.25">
      <c r="A1122" s="70">
        <f>'SlNr für Antrag §24a'!B1118</f>
        <v>54925</v>
      </c>
      <c r="B1122" s="70" t="str">
        <f>'SlNr für Antrag §24a'!C1118</f>
        <v/>
      </c>
      <c r="C1122" s="70" t="str">
        <f>IF('SlNr für Antrag §24a'!D1118&lt;&gt;"",'SlNr für Antrag §24a'!D1118,"")</f>
        <v>g</v>
      </c>
      <c r="D1122" s="70" t="str">
        <f>'SlNr für Antrag §24a'!H1118</f>
        <v>sonstige Schlämme aus der Petrochemie</v>
      </c>
      <c r="E1122" s="70" t="str">
        <f>'SlNr für Antrag §24a'!I1118</f>
        <v xml:space="preserve"> </v>
      </c>
      <c r="F1122" s="69" t="str">
        <f>IF(Behörde!W1122&gt;0,Behörde!W1122,Behörde!F1122)</f>
        <v>**</v>
      </c>
      <c r="G1122" s="69" t="str">
        <f>IF(Behörde!Z1122&gt;0,Behörde!Z1122,Behörde!G1122)</f>
        <v>**</v>
      </c>
      <c r="H1122" s="131"/>
      <c r="I1122" s="124"/>
      <c r="J1122" s="118">
        <f>'SlNr für Antrag §24a'!AM1118</f>
        <v>0</v>
      </c>
      <c r="K1122" s="121"/>
      <c r="L1122" s="158" t="str">
        <f>'SlNr für Antrag §24a'!AV1118</f>
        <v>-</v>
      </c>
      <c r="M1122" s="145" t="str">
        <f>IF(OR(Behörde!W1122&gt;0,Behörde!Z1122&gt;0),"Begründung in Bescheid eintragen!","")</f>
        <v/>
      </c>
      <c r="N1122" s="151" t="str">
        <f>'SlNr für Antrag §24a'!AP1118</f>
        <v/>
      </c>
    </row>
    <row r="1123" spans="1:14" ht="22.8" x14ac:dyDescent="0.25">
      <c r="A1123" s="70">
        <f>'SlNr für Antrag §24a'!B1119</f>
        <v>54925</v>
      </c>
      <c r="B1123" s="70" t="str">
        <f>'SlNr für Antrag §24a'!C1119</f>
        <v>88</v>
      </c>
      <c r="C1123" s="70" t="str">
        <f>IF('SlNr für Antrag §24a'!D1119&lt;&gt;"",'SlNr für Antrag §24a'!D1119,"")</f>
        <v/>
      </c>
      <c r="D1123" s="70" t="str">
        <f>'SlNr für Antrag §24a'!H1119</f>
        <v>sonstige Schlämme aus der Petrochemie</v>
      </c>
      <c r="E1123" s="70" t="str">
        <f>'SlNr für Antrag §24a'!I1119</f>
        <v>ausgestuft</v>
      </c>
      <c r="F1123" s="69" t="str">
        <f>IF(Behörde!W1123&gt;0,Behörde!W1123,Behörde!F1123)</f>
        <v>**</v>
      </c>
      <c r="G1123" s="69" t="str">
        <f>IF(Behörde!Z1123&gt;0,Behörde!Z1123,Behörde!G1123)</f>
        <v>**</v>
      </c>
      <c r="H1123" s="131"/>
      <c r="I1123" s="124"/>
      <c r="J1123" s="118">
        <f>'SlNr für Antrag §24a'!AM1119</f>
        <v>0</v>
      </c>
      <c r="K1123" s="121"/>
      <c r="L1123" s="158" t="str">
        <f>'SlNr für Antrag §24a'!AV1119</f>
        <v>-</v>
      </c>
      <c r="M1123" s="145" t="str">
        <f>IF(OR(Behörde!W1123&gt;0,Behörde!Z1123&gt;0),"Begründung in Bescheid eintragen!","")</f>
        <v/>
      </c>
      <c r="N1123" s="151" t="str">
        <f>'SlNr für Antrag §24a'!AP1119</f>
        <v/>
      </c>
    </row>
    <row r="1124" spans="1:14" ht="22.8" x14ac:dyDescent="0.25">
      <c r="A1124" s="70">
        <f>'SlNr für Antrag §24a'!B1120</f>
        <v>54925</v>
      </c>
      <c r="B1124" s="70" t="str">
        <f>'SlNr für Antrag §24a'!C1120</f>
        <v>91</v>
      </c>
      <c r="C1124" s="70" t="str">
        <f>IF('SlNr für Antrag §24a'!D1120&lt;&gt;"",'SlNr für Antrag §24a'!D1120,"")</f>
        <v>g</v>
      </c>
      <c r="D1124" s="70" t="str">
        <f>'SlNr für Antrag §24a'!H1120</f>
        <v>sonstige Schlämme aus der Petrochemie</v>
      </c>
      <c r="E1124" s="70" t="str">
        <f>'SlNr für Antrag §24a'!I1120</f>
        <v>verfestigt, immobilisiert oder stabilisiert</v>
      </c>
      <c r="F1124" s="69" t="str">
        <f>IF(Behörde!W1124&gt;0,Behörde!W1124,Behörde!F1124)</f>
        <v>**</v>
      </c>
      <c r="G1124" s="69" t="str">
        <f>IF(Behörde!Z1124&gt;0,Behörde!Z1124,Behörde!G1124)</f>
        <v>**</v>
      </c>
      <c r="H1124" s="131"/>
      <c r="I1124" s="124"/>
      <c r="J1124" s="118">
        <f>'SlNr für Antrag §24a'!AM1120</f>
        <v>0</v>
      </c>
      <c r="K1124" s="121"/>
      <c r="L1124" s="158" t="str">
        <f>'SlNr für Antrag §24a'!AV1120</f>
        <v>-</v>
      </c>
      <c r="M1124" s="145" t="str">
        <f>IF(OR(Behörde!W1124&gt;0,Behörde!Z1124&gt;0),"Begründung in Bescheid eintragen!","")</f>
        <v/>
      </c>
      <c r="N1124" s="151" t="str">
        <f>'SlNr für Antrag §24a'!AP1120</f>
        <v/>
      </c>
    </row>
    <row r="1125" spans="1:14" x14ac:dyDescent="0.25">
      <c r="A1125" s="70">
        <f>'SlNr für Antrag §24a'!B1121</f>
        <v>54926</v>
      </c>
      <c r="B1125" s="70" t="str">
        <f>'SlNr für Antrag §24a'!C1121</f>
        <v/>
      </c>
      <c r="C1125" s="70" t="str">
        <f>IF('SlNr für Antrag §24a'!D1121&lt;&gt;"",'SlNr für Antrag §24a'!D1121,"")</f>
        <v>g</v>
      </c>
      <c r="D1125" s="70" t="str">
        <f>'SlNr für Antrag §24a'!H1121</f>
        <v>gebrauchte Ölbindematerialien</v>
      </c>
      <c r="E1125" s="70" t="str">
        <f>'SlNr für Antrag §24a'!I1121</f>
        <v xml:space="preserve"> </v>
      </c>
      <c r="F1125" s="69" t="str">
        <f>IF(Behörde!W1125&gt;0,Behörde!W1125,Behörde!F1125)</f>
        <v>**</v>
      </c>
      <c r="G1125" s="69" t="str">
        <f>IF(Behörde!Z1125&gt;0,Behörde!Z1125,Behörde!G1125)</f>
        <v>**</v>
      </c>
      <c r="H1125" s="131"/>
      <c r="I1125" s="124"/>
      <c r="J1125" s="118">
        <f>'SlNr für Antrag §24a'!AM1121</f>
        <v>0</v>
      </c>
      <c r="K1125" s="121"/>
      <c r="L1125" s="158" t="str">
        <f>'SlNr für Antrag §24a'!AV1121</f>
        <v>-</v>
      </c>
      <c r="M1125" s="145" t="str">
        <f>IF(OR(Behörde!W1125&gt;0,Behörde!Z1125&gt;0),"Begründung in Bescheid eintragen!","")</f>
        <v/>
      </c>
      <c r="N1125" s="151" t="str">
        <f>'SlNr für Antrag §24a'!AP1121</f>
        <v/>
      </c>
    </row>
    <row r="1126" spans="1:14" x14ac:dyDescent="0.25">
      <c r="A1126" s="70">
        <f>'SlNr für Antrag §24a'!B1122</f>
        <v>54926</v>
      </c>
      <c r="B1126" s="70" t="str">
        <f>'SlNr für Antrag §24a'!C1122</f>
        <v>88</v>
      </c>
      <c r="C1126" s="70" t="str">
        <f>IF('SlNr für Antrag §24a'!D1122&lt;&gt;"",'SlNr für Antrag §24a'!D1122,"")</f>
        <v/>
      </c>
      <c r="D1126" s="70" t="str">
        <f>'SlNr für Antrag §24a'!H1122</f>
        <v>gebrauchte Ölbindematerialien</v>
      </c>
      <c r="E1126" s="70" t="str">
        <f>'SlNr für Antrag §24a'!I1122</f>
        <v>ausgestuft</v>
      </c>
      <c r="F1126" s="69" t="str">
        <f>IF(Behörde!W1126&gt;0,Behörde!W1126,Behörde!F1126)</f>
        <v>**</v>
      </c>
      <c r="G1126" s="69" t="str">
        <f>IF(Behörde!Z1126&gt;0,Behörde!Z1126,Behörde!G1126)</f>
        <v>**</v>
      </c>
      <c r="H1126" s="131"/>
      <c r="I1126" s="124"/>
      <c r="J1126" s="118">
        <f>'SlNr für Antrag §24a'!AM1122</f>
        <v>0</v>
      </c>
      <c r="K1126" s="121"/>
      <c r="L1126" s="158" t="str">
        <f>'SlNr für Antrag §24a'!AV1122</f>
        <v>-</v>
      </c>
      <c r="M1126" s="145" t="str">
        <f>IF(OR(Behörde!W1126&gt;0,Behörde!Z1126&gt;0),"Begründung in Bescheid eintragen!","")</f>
        <v/>
      </c>
      <c r="N1126" s="151" t="str">
        <f>'SlNr für Antrag §24a'!AP1122</f>
        <v/>
      </c>
    </row>
    <row r="1127" spans="1:14" ht="22.8" x14ac:dyDescent="0.25">
      <c r="A1127" s="70">
        <f>'SlNr für Antrag §24a'!B1123</f>
        <v>54926</v>
      </c>
      <c r="B1127" s="70" t="str">
        <f>'SlNr für Antrag §24a'!C1123</f>
        <v>91</v>
      </c>
      <c r="C1127" s="70" t="str">
        <f>IF('SlNr für Antrag §24a'!D1123&lt;&gt;"",'SlNr für Antrag §24a'!D1123,"")</f>
        <v>g</v>
      </c>
      <c r="D1127" s="70" t="str">
        <f>'SlNr für Antrag §24a'!H1123</f>
        <v>gebrauchte Ölbindematerialien</v>
      </c>
      <c r="E1127" s="70" t="str">
        <f>'SlNr für Antrag §24a'!I1123</f>
        <v>verfestigt, immobilisiert oder stabilisiert</v>
      </c>
      <c r="F1127" s="69" t="str">
        <f>IF(Behörde!W1127&gt;0,Behörde!W1127,Behörde!F1127)</f>
        <v>**</v>
      </c>
      <c r="G1127" s="69" t="str">
        <f>IF(Behörde!Z1127&gt;0,Behörde!Z1127,Behörde!G1127)</f>
        <v>**</v>
      </c>
      <c r="H1127" s="131"/>
      <c r="I1127" s="124"/>
      <c r="J1127" s="118">
        <f>'SlNr für Antrag §24a'!AM1123</f>
        <v>0</v>
      </c>
      <c r="K1127" s="121"/>
      <c r="L1127" s="158" t="str">
        <f>'SlNr für Antrag §24a'!AV1123</f>
        <v>-</v>
      </c>
      <c r="M1127" s="145" t="str">
        <f>IF(OR(Behörde!W1127&gt;0,Behörde!Z1127&gt;0),"Begründung in Bescheid eintragen!","")</f>
        <v/>
      </c>
      <c r="N1127" s="151" t="str">
        <f>'SlNr für Antrag §24a'!AP1123</f>
        <v/>
      </c>
    </row>
    <row r="1128" spans="1:14" ht="22.8" x14ac:dyDescent="0.25">
      <c r="A1128" s="70">
        <f>'SlNr für Antrag §24a'!B1124</f>
        <v>54928</v>
      </c>
      <c r="B1128" s="70" t="str">
        <f>'SlNr für Antrag §24a'!C1124</f>
        <v/>
      </c>
      <c r="C1128" s="70" t="str">
        <f>IF('SlNr für Antrag §24a'!D1124&lt;&gt;"",'SlNr für Antrag §24a'!D1124,"")</f>
        <v>g</v>
      </c>
      <c r="D1128" s="70" t="str">
        <f>'SlNr für Antrag §24a'!H1124</f>
        <v>gebrauchte Öl- und Luftfilter, mit gefahrenrelevanten Eigenschaften</v>
      </c>
      <c r="E1128" s="70" t="str">
        <f>'SlNr für Antrag §24a'!I1124</f>
        <v xml:space="preserve"> </v>
      </c>
      <c r="F1128" s="69" t="str">
        <f>IF(Behörde!W1128&gt;0,Behörde!W1128,Behörde!F1128)</f>
        <v>**</v>
      </c>
      <c r="G1128" s="69" t="str">
        <f>IF(Behörde!Z1128&gt;0,Behörde!Z1128,Behörde!G1128)</f>
        <v>**</v>
      </c>
      <c r="H1128" s="131"/>
      <c r="I1128" s="124"/>
      <c r="J1128" s="118">
        <f>'SlNr für Antrag §24a'!AM1124</f>
        <v>0</v>
      </c>
      <c r="K1128" s="121"/>
      <c r="L1128" s="158" t="str">
        <f>'SlNr für Antrag §24a'!AV1124</f>
        <v>-</v>
      </c>
      <c r="M1128" s="145" t="str">
        <f>IF(OR(Behörde!W1128&gt;0,Behörde!Z1128&gt;0),"Begründung in Bescheid eintragen!","")</f>
        <v/>
      </c>
      <c r="N1128" s="151" t="str">
        <f>'SlNr für Antrag §24a'!AP1124</f>
        <v/>
      </c>
    </row>
    <row r="1129" spans="1:14" x14ac:dyDescent="0.25">
      <c r="A1129" s="70">
        <f>'SlNr für Antrag §24a'!B1125</f>
        <v>54929</v>
      </c>
      <c r="B1129" s="70" t="str">
        <f>'SlNr für Antrag §24a'!C1125</f>
        <v/>
      </c>
      <c r="C1129" s="70" t="str">
        <f>IF('SlNr für Antrag §24a'!D1125&lt;&gt;"",'SlNr für Antrag §24a'!D1125,"")</f>
        <v>g</v>
      </c>
      <c r="D1129" s="70" t="str">
        <f>'SlNr für Antrag §24a'!H1125</f>
        <v>gebrauchte Ölgebinde</v>
      </c>
      <c r="E1129" s="70" t="str">
        <f>'SlNr für Antrag §24a'!I1125</f>
        <v xml:space="preserve"> </v>
      </c>
      <c r="F1129" s="69" t="str">
        <f>IF(Behörde!W1129&gt;0,Behörde!W1129,Behörde!F1129)</f>
        <v>**</v>
      </c>
      <c r="G1129" s="69" t="str">
        <f>IF(Behörde!Z1129&gt;0,Behörde!Z1129,Behörde!G1129)</f>
        <v>**</v>
      </c>
      <c r="H1129" s="131"/>
      <c r="I1129" s="124"/>
      <c r="J1129" s="118">
        <f>'SlNr für Antrag §24a'!AM1125</f>
        <v>0</v>
      </c>
      <c r="K1129" s="121"/>
      <c r="L1129" s="158" t="str">
        <f>'SlNr für Antrag §24a'!AV1125</f>
        <v>-</v>
      </c>
      <c r="M1129" s="145" t="str">
        <f>IF(OR(Behörde!W1129&gt;0,Behörde!Z1129&gt;0),"Begründung in Bescheid eintragen!","")</f>
        <v/>
      </c>
      <c r="N1129" s="151" t="str">
        <f>'SlNr für Antrag §24a'!AP1125</f>
        <v/>
      </c>
    </row>
    <row r="1130" spans="1:14" x14ac:dyDescent="0.25">
      <c r="A1130" s="70">
        <f>'SlNr für Antrag §24a'!B1126</f>
        <v>54929</v>
      </c>
      <c r="B1130" s="70" t="str">
        <f>'SlNr für Antrag §24a'!C1126</f>
        <v>88</v>
      </c>
      <c r="C1130" s="70" t="str">
        <f>IF('SlNr für Antrag §24a'!D1126&lt;&gt;"",'SlNr für Antrag §24a'!D1126,"")</f>
        <v/>
      </c>
      <c r="D1130" s="70" t="str">
        <f>'SlNr für Antrag §24a'!H1126</f>
        <v>gebrauchte Ölgebinde</v>
      </c>
      <c r="E1130" s="70" t="str">
        <f>'SlNr für Antrag §24a'!I1126</f>
        <v>ausgestuft</v>
      </c>
      <c r="F1130" s="69" t="str">
        <f>IF(Behörde!W1130&gt;0,Behörde!W1130,Behörde!F1130)</f>
        <v>**</v>
      </c>
      <c r="G1130" s="69" t="str">
        <f>IF(Behörde!Z1130&gt;0,Behörde!Z1130,Behörde!G1130)</f>
        <v>**</v>
      </c>
      <c r="H1130" s="131"/>
      <c r="I1130" s="124"/>
      <c r="J1130" s="118">
        <f>'SlNr für Antrag §24a'!AM1126</f>
        <v>0</v>
      </c>
      <c r="K1130" s="121"/>
      <c r="L1130" s="158" t="str">
        <f>'SlNr für Antrag §24a'!AV1126</f>
        <v>-</v>
      </c>
      <c r="M1130" s="145" t="str">
        <f>IF(OR(Behörde!W1130&gt;0,Behörde!Z1130&gt;0),"Begründung in Bescheid eintragen!","")</f>
        <v/>
      </c>
      <c r="N1130" s="151" t="str">
        <f>'SlNr für Antrag §24a'!AP1126</f>
        <v/>
      </c>
    </row>
    <row r="1131" spans="1:14" ht="34.200000000000003" x14ac:dyDescent="0.25">
      <c r="A1131" s="70">
        <f>'SlNr für Antrag §24a'!B1127</f>
        <v>54930</v>
      </c>
      <c r="B1131" s="70" t="str">
        <f>'SlNr für Antrag §24a'!C1127</f>
        <v/>
      </c>
      <c r="C1131" s="70" t="str">
        <f>IF('SlNr für Antrag §24a'!D1127&lt;&gt;"",'SlNr für Antrag §24a'!D1127,"")</f>
        <v>g</v>
      </c>
      <c r="D1131" s="70" t="str">
        <f>'SlNr für Antrag §24a'!H1127</f>
        <v>feste fett- und ölverschmutzte Betriebsmittel (Werkstätten-, Industrie- und Tankstellenabfälle)</v>
      </c>
      <c r="E1131" s="70" t="str">
        <f>'SlNr für Antrag §24a'!I1127</f>
        <v xml:space="preserve"> </v>
      </c>
      <c r="F1131" s="69" t="str">
        <f>IF(Behörde!W1131&gt;0,Behörde!W1131,Behörde!F1131)</f>
        <v>**</v>
      </c>
      <c r="G1131" s="69" t="str">
        <f>IF(Behörde!Z1131&gt;0,Behörde!Z1131,Behörde!G1131)</f>
        <v>**</v>
      </c>
      <c r="H1131" s="131"/>
      <c r="I1131" s="124"/>
      <c r="J1131" s="118">
        <f>'SlNr für Antrag §24a'!AM1127</f>
        <v>0</v>
      </c>
      <c r="K1131" s="121"/>
      <c r="L1131" s="158" t="str">
        <f>'SlNr für Antrag §24a'!AV1127</f>
        <v>-</v>
      </c>
      <c r="M1131" s="145" t="str">
        <f>IF(OR(Behörde!W1131&gt;0,Behörde!Z1131&gt;0),"Begründung in Bescheid eintragen!","")</f>
        <v/>
      </c>
      <c r="N1131" s="151" t="str">
        <f>'SlNr für Antrag §24a'!AP1127</f>
        <v/>
      </c>
    </row>
    <row r="1132" spans="1:14" ht="34.200000000000003" x14ac:dyDescent="0.25">
      <c r="A1132" s="70">
        <f>'SlNr für Antrag §24a'!B1128</f>
        <v>54930</v>
      </c>
      <c r="B1132" s="70" t="str">
        <f>'SlNr für Antrag §24a'!C1128</f>
        <v>88</v>
      </c>
      <c r="C1132" s="70" t="str">
        <f>IF('SlNr für Antrag §24a'!D1128&lt;&gt;"",'SlNr für Antrag §24a'!D1128,"")</f>
        <v/>
      </c>
      <c r="D1132" s="70" t="str">
        <f>'SlNr für Antrag §24a'!H1128</f>
        <v>feste fett- und ölverschmutzte Betriebsmittel (Werkstätten-, Industrie- und Tankstellenabfälle)</v>
      </c>
      <c r="E1132" s="70" t="str">
        <f>'SlNr für Antrag §24a'!I1128</f>
        <v>ausgestuft</v>
      </c>
      <c r="F1132" s="69" t="str">
        <f>IF(Behörde!W1132&gt;0,Behörde!W1132,Behörde!F1132)</f>
        <v>**</v>
      </c>
      <c r="G1132" s="69" t="str">
        <f>IF(Behörde!Z1132&gt;0,Behörde!Z1132,Behörde!G1132)</f>
        <v>**</v>
      </c>
      <c r="H1132" s="131"/>
      <c r="I1132" s="124"/>
      <c r="J1132" s="118">
        <f>'SlNr für Antrag §24a'!AM1128</f>
        <v>0</v>
      </c>
      <c r="K1132" s="121"/>
      <c r="L1132" s="158" t="str">
        <f>'SlNr für Antrag §24a'!AV1128</f>
        <v>-</v>
      </c>
      <c r="M1132" s="145" t="str">
        <f>IF(OR(Behörde!W1132&gt;0,Behörde!Z1132&gt;0),"Begründung in Bescheid eintragen!","")</f>
        <v/>
      </c>
      <c r="N1132" s="151" t="str">
        <f>'SlNr für Antrag §24a'!AP1128</f>
        <v/>
      </c>
    </row>
    <row r="1133" spans="1:14" x14ac:dyDescent="0.25">
      <c r="A1133" s="70">
        <f>'SlNr für Antrag §24a'!B1129</f>
        <v>54932</v>
      </c>
      <c r="B1133" s="70" t="str">
        <f>'SlNr für Antrag §24a'!C1129</f>
        <v/>
      </c>
      <c r="C1133" s="70" t="str">
        <f>IF('SlNr für Antrag §24a'!D1129&lt;&gt;"",'SlNr für Antrag §24a'!D1129,"")</f>
        <v>g</v>
      </c>
      <c r="D1133" s="70" t="str">
        <f>'SlNr für Antrag §24a'!H1129</f>
        <v>Kältemittel auf Mineralölbasis</v>
      </c>
      <c r="E1133" s="70" t="str">
        <f>'SlNr für Antrag §24a'!I1129</f>
        <v xml:space="preserve"> </v>
      </c>
      <c r="F1133" s="69" t="str">
        <f>IF(Behörde!W1133&gt;0,Behörde!W1133,Behörde!F1133)</f>
        <v>**</v>
      </c>
      <c r="G1133" s="69" t="str">
        <f>IF(Behörde!Z1133&gt;0,Behörde!Z1133,Behörde!G1133)</f>
        <v>**</v>
      </c>
      <c r="H1133" s="131"/>
      <c r="I1133" s="124"/>
      <c r="J1133" s="118">
        <f>'SlNr für Antrag §24a'!AM1129</f>
        <v>0</v>
      </c>
      <c r="K1133" s="121"/>
      <c r="L1133" s="158" t="str">
        <f>'SlNr für Antrag §24a'!AV1129</f>
        <v>-</v>
      </c>
      <c r="M1133" s="145" t="str">
        <f>IF(OR(Behörde!W1133&gt;0,Behörde!Z1133&gt;0),"Begründung in Bescheid eintragen!","")</f>
        <v/>
      </c>
      <c r="N1133" s="151" t="str">
        <f>'SlNr für Antrag §24a'!AP1129</f>
        <v/>
      </c>
    </row>
    <row r="1134" spans="1:14" x14ac:dyDescent="0.25">
      <c r="A1134" s="70">
        <f>'SlNr für Antrag §24a'!B1130</f>
        <v>54932</v>
      </c>
      <c r="B1134" s="70" t="str">
        <f>'SlNr für Antrag §24a'!C1130</f>
        <v>88</v>
      </c>
      <c r="C1134" s="70" t="str">
        <f>IF('SlNr für Antrag §24a'!D1130&lt;&gt;"",'SlNr für Antrag §24a'!D1130,"")</f>
        <v/>
      </c>
      <c r="D1134" s="70" t="str">
        <f>'SlNr für Antrag §24a'!H1130</f>
        <v>Kältemittel auf Mineralölbasis</v>
      </c>
      <c r="E1134" s="70" t="str">
        <f>'SlNr für Antrag §24a'!I1130</f>
        <v>ausgestuft</v>
      </c>
      <c r="F1134" s="69" t="str">
        <f>IF(Behörde!W1134&gt;0,Behörde!W1134,Behörde!F1134)</f>
        <v>**</v>
      </c>
      <c r="G1134" s="69" t="str">
        <f>IF(Behörde!Z1134&gt;0,Behörde!Z1134,Behörde!G1134)</f>
        <v>**</v>
      </c>
      <c r="H1134" s="131"/>
      <c r="I1134" s="124"/>
      <c r="J1134" s="118">
        <f>'SlNr für Antrag §24a'!AM1130</f>
        <v>0</v>
      </c>
      <c r="K1134" s="121"/>
      <c r="L1134" s="158" t="str">
        <f>'SlNr für Antrag §24a'!AV1130</f>
        <v>-</v>
      </c>
      <c r="M1134" s="145" t="str">
        <f>IF(OR(Behörde!W1134&gt;0,Behörde!Z1134&gt;0),"Begründung in Bescheid eintragen!","")</f>
        <v/>
      </c>
      <c r="N1134" s="151" t="str">
        <f>'SlNr für Antrag §24a'!AP1130</f>
        <v/>
      </c>
    </row>
    <row r="1135" spans="1:14" ht="22.8" x14ac:dyDescent="0.25">
      <c r="A1135" s="70">
        <f>'SlNr für Antrag §24a'!B1131</f>
        <v>54933</v>
      </c>
      <c r="B1135" s="70" t="str">
        <f>'SlNr für Antrag §24a'!C1131</f>
        <v/>
      </c>
      <c r="C1135" s="70" t="str">
        <f>IF('SlNr für Antrag §24a'!D1131&lt;&gt;"",'SlNr für Antrag §24a'!D1131,"")</f>
        <v/>
      </c>
      <c r="D1135" s="70" t="str">
        <f>'SlNr für Antrag §24a'!H1131</f>
        <v>gebrauchte Luftfilter (nicht ölverunreinigt)</v>
      </c>
      <c r="E1135" s="70" t="str">
        <f>'SlNr für Antrag §24a'!I1131</f>
        <v xml:space="preserve"> </v>
      </c>
      <c r="F1135" s="69" t="str">
        <f>IF(Behörde!W1135&gt;0,Behörde!W1135,Behörde!F1135)</f>
        <v>--</v>
      </c>
      <c r="G1135" s="69" t="str">
        <f>IF(Behörde!Z1135&gt;0,Behörde!Z1135,Behörde!G1135)</f>
        <v>**</v>
      </c>
      <c r="H1135" s="131"/>
      <c r="I1135" s="124"/>
      <c r="J1135" s="118">
        <f>'SlNr für Antrag §24a'!AM1131</f>
        <v>0</v>
      </c>
      <c r="K1135" s="121"/>
      <c r="L1135" s="158" t="str">
        <f>'SlNr für Antrag §24a'!AV1131</f>
        <v>-</v>
      </c>
      <c r="M1135" s="145" t="str">
        <f>IF(OR(Behörde!W1135&gt;0,Behörde!Z1135&gt;0),"Begründung in Bescheid eintragen!","")</f>
        <v/>
      </c>
      <c r="N1135" s="151" t="str">
        <f>'SlNr für Antrag §24a'!AP1131</f>
        <v>X</v>
      </c>
    </row>
    <row r="1136" spans="1:14" x14ac:dyDescent="0.25">
      <c r="A1136" s="70">
        <f>'SlNr für Antrag §24a'!B1132</f>
        <v>55201</v>
      </c>
      <c r="B1136" s="70" t="str">
        <f>'SlNr für Antrag §24a'!C1132</f>
        <v/>
      </c>
      <c r="C1136" s="70" t="str">
        <f>IF('SlNr für Antrag §24a'!D1132&lt;&gt;"",'SlNr für Antrag §24a'!D1132,"")</f>
        <v>g</v>
      </c>
      <c r="D1136" s="70" t="str">
        <f>'SlNr für Antrag §24a'!H1132</f>
        <v>1,2-Dichlorethan (Ethylenchlorid)</v>
      </c>
      <c r="E1136" s="70" t="str">
        <f>'SlNr für Antrag §24a'!I1132</f>
        <v xml:space="preserve"> </v>
      </c>
      <c r="F1136" s="69" t="str">
        <f>IF(Behörde!W1136&gt;0,Behörde!W1136,Behörde!F1136)</f>
        <v>**</v>
      </c>
      <c r="G1136" s="69" t="str">
        <f>IF(Behörde!Z1136&gt;0,Behörde!Z1136,Behörde!G1136)</f>
        <v>**</v>
      </c>
      <c r="H1136" s="131"/>
      <c r="I1136" s="124"/>
      <c r="J1136" s="118">
        <f>'SlNr für Antrag §24a'!AM1132</f>
        <v>0</v>
      </c>
      <c r="K1136" s="121"/>
      <c r="L1136" s="158" t="str">
        <f>'SlNr für Antrag §24a'!AV1132</f>
        <v>-</v>
      </c>
      <c r="M1136" s="145" t="str">
        <f>IF(OR(Behörde!W1136&gt;0,Behörde!Z1136&gt;0),"Begründung in Bescheid eintragen!","")</f>
        <v/>
      </c>
      <c r="N1136" s="151" t="str">
        <f>'SlNr für Antrag §24a'!AP1132</f>
        <v/>
      </c>
    </row>
    <row r="1137" spans="1:14" x14ac:dyDescent="0.25">
      <c r="A1137" s="70">
        <f>'SlNr für Antrag §24a'!B1133</f>
        <v>55202</v>
      </c>
      <c r="B1137" s="70" t="str">
        <f>'SlNr für Antrag §24a'!C1133</f>
        <v/>
      </c>
      <c r="C1137" s="70" t="str">
        <f>IF('SlNr für Antrag §24a'!D1133&lt;&gt;"",'SlNr für Antrag §24a'!D1133,"")</f>
        <v>g</v>
      </c>
      <c r="D1137" s="70" t="str">
        <f>'SlNr für Antrag §24a'!H1133</f>
        <v>Chlorbenzole</v>
      </c>
      <c r="E1137" s="70" t="str">
        <f>'SlNr für Antrag §24a'!I1133</f>
        <v xml:space="preserve"> </v>
      </c>
      <c r="F1137" s="69" t="str">
        <f>IF(Behörde!W1137&gt;0,Behörde!W1137,Behörde!F1137)</f>
        <v>**</v>
      </c>
      <c r="G1137" s="69" t="str">
        <f>IF(Behörde!Z1137&gt;0,Behörde!Z1137,Behörde!G1137)</f>
        <v>**</v>
      </c>
      <c r="H1137" s="131"/>
      <c r="I1137" s="124"/>
      <c r="J1137" s="118">
        <f>'SlNr für Antrag §24a'!AM1133</f>
        <v>0</v>
      </c>
      <c r="K1137" s="121"/>
      <c r="L1137" s="158" t="str">
        <f>'SlNr für Antrag §24a'!AV1133</f>
        <v>-</v>
      </c>
      <c r="M1137" s="145" t="str">
        <f>IF(OR(Behörde!W1137&gt;0,Behörde!Z1137&gt;0),"Begründung in Bescheid eintragen!","")</f>
        <v/>
      </c>
      <c r="N1137" s="151" t="str">
        <f>'SlNr für Antrag §24a'!AP1133</f>
        <v/>
      </c>
    </row>
    <row r="1138" spans="1:14" x14ac:dyDescent="0.25">
      <c r="A1138" s="70">
        <f>'SlNr für Antrag §24a'!B1134</f>
        <v>55203</v>
      </c>
      <c r="B1138" s="70" t="str">
        <f>'SlNr für Antrag §24a'!C1134</f>
        <v/>
      </c>
      <c r="C1138" s="70" t="str">
        <f>IF('SlNr für Antrag §24a'!D1134&lt;&gt;"",'SlNr für Antrag §24a'!D1134,"")</f>
        <v>g</v>
      </c>
      <c r="D1138" s="70" t="str">
        <f>'SlNr für Antrag §24a'!H1134</f>
        <v>Trichlormethan (Chloroform)</v>
      </c>
      <c r="E1138" s="70" t="str">
        <f>'SlNr für Antrag §24a'!I1134</f>
        <v xml:space="preserve"> </v>
      </c>
      <c r="F1138" s="69" t="str">
        <f>IF(Behörde!W1138&gt;0,Behörde!W1138,Behörde!F1138)</f>
        <v>**</v>
      </c>
      <c r="G1138" s="69" t="str">
        <f>IF(Behörde!Z1138&gt;0,Behörde!Z1138,Behörde!G1138)</f>
        <v>**</v>
      </c>
      <c r="H1138" s="131"/>
      <c r="I1138" s="124"/>
      <c r="J1138" s="118">
        <f>'SlNr für Antrag §24a'!AM1134</f>
        <v>0</v>
      </c>
      <c r="K1138" s="121"/>
      <c r="L1138" s="158" t="str">
        <f>'SlNr für Antrag §24a'!AV1134</f>
        <v>-</v>
      </c>
      <c r="M1138" s="145" t="str">
        <f>IF(OR(Behörde!W1138&gt;0,Behörde!Z1138&gt;0),"Begründung in Bescheid eintragen!","")</f>
        <v/>
      </c>
      <c r="N1138" s="151" t="str">
        <f>'SlNr für Antrag §24a'!AP1134</f>
        <v/>
      </c>
    </row>
    <row r="1139" spans="1:14" ht="22.8" x14ac:dyDescent="0.25">
      <c r="A1139" s="70">
        <f>'SlNr für Antrag §24a'!B1135</f>
        <v>55205</v>
      </c>
      <c r="B1139" s="70" t="str">
        <f>'SlNr für Antrag §24a'!C1135</f>
        <v/>
      </c>
      <c r="C1139" s="70" t="str">
        <f>IF('SlNr für Antrag §24a'!D1135&lt;&gt;"",'SlNr für Antrag §24a'!D1135,"")</f>
        <v>g</v>
      </c>
      <c r="D1139" s="70" t="str">
        <f>'SlNr für Antrag §24a'!H1135</f>
        <v>fluor(chlor)kohlenwasserstoffhaltige Kälte-, Treib- und Lösemittel</v>
      </c>
      <c r="E1139" s="70" t="str">
        <f>'SlNr für Antrag §24a'!I1135</f>
        <v xml:space="preserve"> </v>
      </c>
      <c r="F1139" s="69" t="str">
        <f>IF(Behörde!W1139&gt;0,Behörde!W1139,Behörde!F1139)</f>
        <v>**</v>
      </c>
      <c r="G1139" s="69" t="str">
        <f>IF(Behörde!Z1139&gt;0,Behörde!Z1139,Behörde!G1139)</f>
        <v>**</v>
      </c>
      <c r="H1139" s="131"/>
      <c r="I1139" s="124"/>
      <c r="J1139" s="118">
        <f>'SlNr für Antrag §24a'!AM1135</f>
        <v>0</v>
      </c>
      <c r="K1139" s="121"/>
      <c r="L1139" s="158" t="str">
        <f>'SlNr für Antrag §24a'!AV1135</f>
        <v>-</v>
      </c>
      <c r="M1139" s="145" t="str">
        <f>IF(OR(Behörde!W1139&gt;0,Behörde!Z1139&gt;0),"Begründung in Bescheid eintragen!","")</f>
        <v/>
      </c>
      <c r="N1139" s="151" t="str">
        <f>'SlNr für Antrag §24a'!AP1135</f>
        <v/>
      </c>
    </row>
    <row r="1140" spans="1:14" x14ac:dyDescent="0.25">
      <c r="A1140" s="70">
        <f>'SlNr für Antrag §24a'!B1136</f>
        <v>55206</v>
      </c>
      <c r="B1140" s="70" t="str">
        <f>'SlNr für Antrag §24a'!C1136</f>
        <v/>
      </c>
      <c r="C1140" s="70" t="str">
        <f>IF('SlNr für Antrag §24a'!D1136&lt;&gt;"",'SlNr für Antrag §24a'!D1136,"")</f>
        <v>g</v>
      </c>
      <c r="D1140" s="70" t="str">
        <f>'SlNr für Antrag §24a'!H1136</f>
        <v>Dichlormethan (Methylenchlorid)</v>
      </c>
      <c r="E1140" s="70" t="str">
        <f>'SlNr für Antrag §24a'!I1136</f>
        <v xml:space="preserve"> </v>
      </c>
      <c r="F1140" s="69" t="str">
        <f>IF(Behörde!W1140&gt;0,Behörde!W1140,Behörde!F1140)</f>
        <v>**</v>
      </c>
      <c r="G1140" s="69" t="str">
        <f>IF(Behörde!Z1140&gt;0,Behörde!Z1140,Behörde!G1140)</f>
        <v>**</v>
      </c>
      <c r="H1140" s="131"/>
      <c r="I1140" s="124"/>
      <c r="J1140" s="118">
        <f>'SlNr für Antrag §24a'!AM1136</f>
        <v>0</v>
      </c>
      <c r="K1140" s="121"/>
      <c r="L1140" s="158" t="str">
        <f>'SlNr für Antrag §24a'!AV1136</f>
        <v>-</v>
      </c>
      <c r="M1140" s="145" t="str">
        <f>IF(OR(Behörde!W1140&gt;0,Behörde!Z1140&gt;0),"Begründung in Bescheid eintragen!","")</f>
        <v/>
      </c>
      <c r="N1140" s="151" t="str">
        <f>'SlNr für Antrag §24a'!AP1136</f>
        <v/>
      </c>
    </row>
    <row r="1141" spans="1:14" x14ac:dyDescent="0.25">
      <c r="A1141" s="70">
        <f>'SlNr für Antrag §24a'!B1137</f>
        <v>55207</v>
      </c>
      <c r="B1141" s="70" t="str">
        <f>'SlNr für Antrag §24a'!C1137</f>
        <v/>
      </c>
      <c r="C1141" s="70" t="str">
        <f>IF('SlNr für Antrag §24a'!D1137&lt;&gt;"",'SlNr für Antrag §24a'!D1137,"")</f>
        <v>g</v>
      </c>
      <c r="D1141" s="70" t="str">
        <f>'SlNr für Antrag §24a'!H1137</f>
        <v>Chlorphenole</v>
      </c>
      <c r="E1141" s="70" t="str">
        <f>'SlNr für Antrag §24a'!I1137</f>
        <v xml:space="preserve"> </v>
      </c>
      <c r="F1141" s="69" t="str">
        <f>IF(Behörde!W1141&gt;0,Behörde!W1141,Behörde!F1141)</f>
        <v>**</v>
      </c>
      <c r="G1141" s="69" t="str">
        <f>IF(Behörde!Z1141&gt;0,Behörde!Z1141,Behörde!G1141)</f>
        <v>**</v>
      </c>
      <c r="H1141" s="131"/>
      <c r="I1141" s="124"/>
      <c r="J1141" s="118">
        <f>'SlNr für Antrag §24a'!AM1137</f>
        <v>0</v>
      </c>
      <c r="K1141" s="121"/>
      <c r="L1141" s="158" t="str">
        <f>'SlNr für Antrag §24a'!AV1137</f>
        <v>-</v>
      </c>
      <c r="M1141" s="145" t="str">
        <f>IF(OR(Behörde!W1141&gt;0,Behörde!Z1141&gt;0),"Begründung in Bescheid eintragen!","")</f>
        <v/>
      </c>
      <c r="N1141" s="151" t="str">
        <f>'SlNr für Antrag §24a'!AP1137</f>
        <v/>
      </c>
    </row>
    <row r="1142" spans="1:14" x14ac:dyDescent="0.25">
      <c r="A1142" s="70">
        <f>'SlNr für Antrag §24a'!B1138</f>
        <v>55208</v>
      </c>
      <c r="B1142" s="70" t="str">
        <f>'SlNr für Antrag §24a'!C1138</f>
        <v/>
      </c>
      <c r="C1142" s="70" t="str">
        <f>IF('SlNr für Antrag §24a'!D1138&lt;&gt;"",'SlNr für Antrag §24a'!D1138,"")</f>
        <v>g</v>
      </c>
      <c r="D1142" s="70" t="str">
        <f>'SlNr für Antrag §24a'!H1138</f>
        <v>anchlorierte Paraffine</v>
      </c>
      <c r="E1142" s="70" t="str">
        <f>'SlNr für Antrag §24a'!I1138</f>
        <v xml:space="preserve"> </v>
      </c>
      <c r="F1142" s="69" t="str">
        <f>IF(Behörde!W1142&gt;0,Behörde!W1142,Behörde!F1142)</f>
        <v>**</v>
      </c>
      <c r="G1142" s="69" t="str">
        <f>IF(Behörde!Z1142&gt;0,Behörde!Z1142,Behörde!G1142)</f>
        <v>**</v>
      </c>
      <c r="H1142" s="131"/>
      <c r="I1142" s="124"/>
      <c r="J1142" s="118">
        <f>'SlNr für Antrag §24a'!AM1138</f>
        <v>0</v>
      </c>
      <c r="K1142" s="121"/>
      <c r="L1142" s="158" t="str">
        <f>'SlNr für Antrag §24a'!AV1138</f>
        <v>-</v>
      </c>
      <c r="M1142" s="145" t="str">
        <f>IF(OR(Behörde!W1142&gt;0,Behörde!Z1142&gt;0),"Begründung in Bescheid eintragen!","")</f>
        <v/>
      </c>
      <c r="N1142" s="151" t="str">
        <f>'SlNr für Antrag §24a'!AP1138</f>
        <v/>
      </c>
    </row>
    <row r="1143" spans="1:14" ht="22.8" x14ac:dyDescent="0.25">
      <c r="A1143" s="70">
        <f>'SlNr für Antrag §24a'!B1139</f>
        <v>55209</v>
      </c>
      <c r="B1143" s="70" t="str">
        <f>'SlNr für Antrag §24a'!C1139</f>
        <v/>
      </c>
      <c r="C1143" s="70" t="str">
        <f>IF('SlNr für Antrag §24a'!D1139&lt;&gt;"",'SlNr für Antrag §24a'!D1139,"")</f>
        <v>g</v>
      </c>
      <c r="D1143" s="70" t="str">
        <f>'SlNr für Antrag §24a'!H1139</f>
        <v>Tetrachlorethen (Perchlorethylen, Per)</v>
      </c>
      <c r="E1143" s="70" t="str">
        <f>'SlNr für Antrag §24a'!I1139</f>
        <v xml:space="preserve"> </v>
      </c>
      <c r="F1143" s="69" t="str">
        <f>IF(Behörde!W1143&gt;0,Behörde!W1143,Behörde!F1143)</f>
        <v>**</v>
      </c>
      <c r="G1143" s="69" t="str">
        <f>IF(Behörde!Z1143&gt;0,Behörde!Z1143,Behörde!G1143)</f>
        <v>**</v>
      </c>
      <c r="H1143" s="131"/>
      <c r="I1143" s="124"/>
      <c r="J1143" s="118">
        <f>'SlNr für Antrag §24a'!AM1139</f>
        <v>0</v>
      </c>
      <c r="K1143" s="121"/>
      <c r="L1143" s="158" t="str">
        <f>'SlNr für Antrag §24a'!AV1139</f>
        <v>-</v>
      </c>
      <c r="M1143" s="145" t="str">
        <f>IF(OR(Behörde!W1143&gt;0,Behörde!Z1143&gt;0),"Begründung in Bescheid eintragen!","")</f>
        <v/>
      </c>
      <c r="N1143" s="151" t="str">
        <f>'SlNr für Antrag §24a'!AP1139</f>
        <v/>
      </c>
    </row>
    <row r="1144" spans="1:14" ht="22.8" x14ac:dyDescent="0.25">
      <c r="A1144" s="70">
        <f>'SlNr für Antrag §24a'!B1140</f>
        <v>55211</v>
      </c>
      <c r="B1144" s="70" t="str">
        <f>'SlNr für Antrag §24a'!C1140</f>
        <v/>
      </c>
      <c r="C1144" s="70" t="str">
        <f>IF('SlNr für Antrag §24a'!D1140&lt;&gt;"",'SlNr für Antrag §24a'!D1140,"")</f>
        <v>g</v>
      </c>
      <c r="D1144" s="70" t="str">
        <f>'SlNr für Antrag §24a'!H1140</f>
        <v>Tetrachlormethan (Tetrachlorkohlenstoff; Tetra)</v>
      </c>
      <c r="E1144" s="70" t="str">
        <f>'SlNr für Antrag §24a'!I1140</f>
        <v xml:space="preserve"> </v>
      </c>
      <c r="F1144" s="69" t="str">
        <f>IF(Behörde!W1144&gt;0,Behörde!W1144,Behörde!F1144)</f>
        <v>**</v>
      </c>
      <c r="G1144" s="69" t="str">
        <f>IF(Behörde!Z1144&gt;0,Behörde!Z1144,Behörde!G1144)</f>
        <v>**</v>
      </c>
      <c r="H1144" s="131"/>
      <c r="I1144" s="124"/>
      <c r="J1144" s="118">
        <f>'SlNr für Antrag §24a'!AM1140</f>
        <v>0</v>
      </c>
      <c r="K1144" s="121"/>
      <c r="L1144" s="158" t="str">
        <f>'SlNr für Antrag §24a'!AV1140</f>
        <v>-</v>
      </c>
      <c r="M1144" s="145" t="str">
        <f>IF(OR(Behörde!W1144&gt;0,Behörde!Z1144&gt;0),"Begründung in Bescheid eintragen!","")</f>
        <v/>
      </c>
      <c r="N1144" s="151" t="str">
        <f>'SlNr für Antrag §24a'!AP1140</f>
        <v/>
      </c>
    </row>
    <row r="1145" spans="1:14" x14ac:dyDescent="0.25">
      <c r="A1145" s="70">
        <f>'SlNr für Antrag §24a'!B1141</f>
        <v>55212</v>
      </c>
      <c r="B1145" s="70" t="str">
        <f>'SlNr für Antrag §24a'!C1141</f>
        <v/>
      </c>
      <c r="C1145" s="70" t="str">
        <f>IF('SlNr für Antrag §24a'!D1141&lt;&gt;"",'SlNr für Antrag §24a'!D1141,"")</f>
        <v>g</v>
      </c>
      <c r="D1145" s="70" t="str">
        <f>'SlNr für Antrag §24a'!H1141</f>
        <v>1,1,1-Trichlorethan</v>
      </c>
      <c r="E1145" s="70" t="str">
        <f>'SlNr für Antrag §24a'!I1141</f>
        <v xml:space="preserve"> </v>
      </c>
      <c r="F1145" s="69" t="str">
        <f>IF(Behörde!W1145&gt;0,Behörde!W1145,Behörde!F1145)</f>
        <v>**</v>
      </c>
      <c r="G1145" s="69" t="str">
        <f>IF(Behörde!Z1145&gt;0,Behörde!Z1145,Behörde!G1145)</f>
        <v>**</v>
      </c>
      <c r="H1145" s="131"/>
      <c r="I1145" s="124"/>
      <c r="J1145" s="118">
        <f>'SlNr für Antrag §24a'!AM1141</f>
        <v>0</v>
      </c>
      <c r="K1145" s="121"/>
      <c r="L1145" s="158" t="str">
        <f>'SlNr für Antrag §24a'!AV1141</f>
        <v>-</v>
      </c>
      <c r="M1145" s="145" t="str">
        <f>IF(OR(Behörde!W1145&gt;0,Behörde!Z1145&gt;0),"Begründung in Bescheid eintragen!","")</f>
        <v/>
      </c>
      <c r="N1145" s="151" t="str">
        <f>'SlNr für Antrag §24a'!AP1141</f>
        <v/>
      </c>
    </row>
    <row r="1146" spans="1:14" x14ac:dyDescent="0.25">
      <c r="A1146" s="70">
        <f>'SlNr für Antrag §24a'!B1142</f>
        <v>55213</v>
      </c>
      <c r="B1146" s="70" t="str">
        <f>'SlNr für Antrag §24a'!C1142</f>
        <v/>
      </c>
      <c r="C1146" s="70" t="str">
        <f>IF('SlNr für Antrag §24a'!D1142&lt;&gt;"",'SlNr für Antrag §24a'!D1142,"")</f>
        <v>g</v>
      </c>
      <c r="D1146" s="70" t="str">
        <f>'SlNr für Antrag §24a'!H1142</f>
        <v>Trichlorethen (Trichlorethylen; Tri)</v>
      </c>
      <c r="E1146" s="70" t="str">
        <f>'SlNr für Antrag §24a'!I1142</f>
        <v xml:space="preserve"> </v>
      </c>
      <c r="F1146" s="69" t="str">
        <f>IF(Behörde!W1146&gt;0,Behörde!W1146,Behörde!F1146)</f>
        <v>**</v>
      </c>
      <c r="G1146" s="69" t="str">
        <f>IF(Behörde!Z1146&gt;0,Behörde!Z1146,Behörde!G1146)</f>
        <v>**</v>
      </c>
      <c r="H1146" s="131"/>
      <c r="I1146" s="124"/>
      <c r="J1146" s="118">
        <f>'SlNr für Antrag §24a'!AM1142</f>
        <v>0</v>
      </c>
      <c r="K1146" s="121"/>
      <c r="L1146" s="158" t="str">
        <f>'SlNr für Antrag §24a'!AV1142</f>
        <v>-</v>
      </c>
      <c r="M1146" s="145" t="str">
        <f>IF(OR(Behörde!W1146&gt;0,Behörde!Z1146&gt;0),"Begründung in Bescheid eintragen!","")</f>
        <v/>
      </c>
      <c r="N1146" s="151" t="str">
        <f>'SlNr für Antrag §24a'!AP1142</f>
        <v/>
      </c>
    </row>
    <row r="1147" spans="1:14" x14ac:dyDescent="0.25">
      <c r="A1147" s="70">
        <f>'SlNr für Antrag §24a'!B1143</f>
        <v>55214</v>
      </c>
      <c r="B1147" s="70" t="str">
        <f>'SlNr für Antrag §24a'!C1143</f>
        <v/>
      </c>
      <c r="C1147" s="70" t="str">
        <f>IF('SlNr für Antrag §24a'!D1143&lt;&gt;"",'SlNr für Antrag §24a'!D1143,"")</f>
        <v>g</v>
      </c>
      <c r="D1147" s="70" t="str">
        <f>'SlNr für Antrag §24a'!H1143</f>
        <v>Kaltreiniger, halogenhaltig</v>
      </c>
      <c r="E1147" s="70" t="str">
        <f>'SlNr für Antrag §24a'!I1143</f>
        <v xml:space="preserve"> </v>
      </c>
      <c r="F1147" s="69" t="str">
        <f>IF(Behörde!W1147&gt;0,Behörde!W1147,Behörde!F1147)</f>
        <v>**</v>
      </c>
      <c r="G1147" s="69" t="str">
        <f>IF(Behörde!Z1147&gt;0,Behörde!Z1147,Behörde!G1147)</f>
        <v>**</v>
      </c>
      <c r="H1147" s="131"/>
      <c r="I1147" s="124"/>
      <c r="J1147" s="118">
        <f>'SlNr für Antrag §24a'!AM1143</f>
        <v>0</v>
      </c>
      <c r="K1147" s="121"/>
      <c r="L1147" s="158" t="str">
        <f>'SlNr für Antrag §24a'!AV1143</f>
        <v>-</v>
      </c>
      <c r="M1147" s="145" t="str">
        <f>IF(OR(Behörde!W1147&gt;0,Behörde!Z1147&gt;0),"Begründung in Bescheid eintragen!","")</f>
        <v/>
      </c>
      <c r="N1147" s="151" t="str">
        <f>'SlNr für Antrag §24a'!AP1143</f>
        <v/>
      </c>
    </row>
    <row r="1148" spans="1:14" x14ac:dyDescent="0.25">
      <c r="A1148" s="70">
        <f>'SlNr für Antrag §24a'!B1144</f>
        <v>55220</v>
      </c>
      <c r="B1148" s="70" t="str">
        <f>'SlNr für Antrag §24a'!C1144</f>
        <v/>
      </c>
      <c r="C1148" s="70" t="str">
        <f>IF('SlNr für Antrag §24a'!D1144&lt;&gt;"",'SlNr für Antrag §24a'!D1144,"")</f>
        <v>g</v>
      </c>
      <c r="D1148" s="70" t="str">
        <f>'SlNr für Antrag §24a'!H1144</f>
        <v>Lösemittelgemische, halogenhaltig</v>
      </c>
      <c r="E1148" s="70" t="str">
        <f>'SlNr für Antrag §24a'!I1144</f>
        <v xml:space="preserve"> </v>
      </c>
      <c r="F1148" s="69" t="str">
        <f>IF(Behörde!W1148&gt;0,Behörde!W1148,Behörde!F1148)</f>
        <v>**</v>
      </c>
      <c r="G1148" s="69" t="str">
        <f>IF(Behörde!Z1148&gt;0,Behörde!Z1148,Behörde!G1148)</f>
        <v>**</v>
      </c>
      <c r="H1148" s="131"/>
      <c r="I1148" s="124"/>
      <c r="J1148" s="118">
        <f>'SlNr für Antrag §24a'!AM1144</f>
        <v>0</v>
      </c>
      <c r="K1148" s="121"/>
      <c r="L1148" s="158" t="str">
        <f>'SlNr für Antrag §24a'!AV1144</f>
        <v>-</v>
      </c>
      <c r="M1148" s="145" t="str">
        <f>IF(OR(Behörde!W1148&gt;0,Behörde!Z1148&gt;0),"Begründung in Bescheid eintragen!","")</f>
        <v/>
      </c>
      <c r="N1148" s="151" t="str">
        <f>'SlNr für Antrag §24a'!AP1144</f>
        <v/>
      </c>
    </row>
    <row r="1149" spans="1:14" x14ac:dyDescent="0.25">
      <c r="A1149" s="70">
        <f>'SlNr für Antrag §24a'!B1145</f>
        <v>55223</v>
      </c>
      <c r="B1149" s="70" t="str">
        <f>'SlNr für Antrag §24a'!C1145</f>
        <v/>
      </c>
      <c r="C1149" s="70" t="str">
        <f>IF('SlNr für Antrag §24a'!D1145&lt;&gt;"",'SlNr für Antrag §24a'!D1145,"")</f>
        <v>g</v>
      </c>
      <c r="D1149" s="70" t="str">
        <f>'SlNr für Antrag §24a'!H1145</f>
        <v>sonstige halogenierte Lösemittel</v>
      </c>
      <c r="E1149" s="70" t="str">
        <f>'SlNr für Antrag §24a'!I1145</f>
        <v xml:space="preserve"> </v>
      </c>
      <c r="F1149" s="69" t="str">
        <f>IF(Behörde!W1149&gt;0,Behörde!W1149,Behörde!F1149)</f>
        <v>**</v>
      </c>
      <c r="G1149" s="69" t="str">
        <f>IF(Behörde!Z1149&gt;0,Behörde!Z1149,Behörde!G1149)</f>
        <v>**</v>
      </c>
      <c r="H1149" s="131"/>
      <c r="I1149" s="124"/>
      <c r="J1149" s="118">
        <f>'SlNr für Antrag §24a'!AM1145</f>
        <v>0</v>
      </c>
      <c r="K1149" s="121"/>
      <c r="L1149" s="158" t="str">
        <f>'SlNr für Antrag §24a'!AV1145</f>
        <v>-</v>
      </c>
      <c r="M1149" s="145" t="str">
        <f>IF(OR(Behörde!W1149&gt;0,Behörde!Z1149&gt;0),"Begründung in Bescheid eintragen!","")</f>
        <v/>
      </c>
      <c r="N1149" s="151" t="str">
        <f>'SlNr für Antrag §24a'!AP1145</f>
        <v/>
      </c>
    </row>
    <row r="1150" spans="1:14" ht="22.8" x14ac:dyDescent="0.25">
      <c r="A1150" s="70">
        <f>'SlNr für Antrag §24a'!B1146</f>
        <v>55224</v>
      </c>
      <c r="B1150" s="70" t="str">
        <f>'SlNr für Antrag §24a'!C1146</f>
        <v/>
      </c>
      <c r="C1150" s="70" t="str">
        <f>IF('SlNr für Antrag §24a'!D1146&lt;&gt;"",'SlNr für Antrag §24a'!D1146,"")</f>
        <v>g</v>
      </c>
      <c r="D1150" s="70" t="str">
        <f>'SlNr für Antrag §24a'!H1146</f>
        <v>Lösemittel-Wasser-Gemische mit halogenierten Lösemitteln</v>
      </c>
      <c r="E1150" s="70" t="str">
        <f>'SlNr für Antrag §24a'!I1146</f>
        <v xml:space="preserve"> </v>
      </c>
      <c r="F1150" s="69" t="str">
        <f>IF(Behörde!W1150&gt;0,Behörde!W1150,Behörde!F1150)</f>
        <v>**</v>
      </c>
      <c r="G1150" s="69" t="str">
        <f>IF(Behörde!Z1150&gt;0,Behörde!Z1150,Behörde!G1150)</f>
        <v>**</v>
      </c>
      <c r="H1150" s="131"/>
      <c r="I1150" s="124"/>
      <c r="J1150" s="118">
        <f>'SlNr für Antrag §24a'!AM1146</f>
        <v>0</v>
      </c>
      <c r="K1150" s="121"/>
      <c r="L1150" s="158" t="str">
        <f>'SlNr für Antrag §24a'!AV1146</f>
        <v>-</v>
      </c>
      <c r="M1150" s="145" t="str">
        <f>IF(OR(Behörde!W1150&gt;0,Behörde!Z1150&gt;0),"Begründung in Bescheid eintragen!","")</f>
        <v/>
      </c>
      <c r="N1150" s="151" t="str">
        <f>'SlNr für Antrag §24a'!AP1146</f>
        <v/>
      </c>
    </row>
    <row r="1151" spans="1:14" ht="22.8" x14ac:dyDescent="0.25">
      <c r="A1151" s="70">
        <f>'SlNr für Antrag §24a'!B1147</f>
        <v>55224</v>
      </c>
      <c r="B1151" s="70" t="str">
        <f>'SlNr für Antrag §24a'!C1147</f>
        <v>88</v>
      </c>
      <c r="C1151" s="70" t="str">
        <f>IF('SlNr für Antrag §24a'!D1147&lt;&gt;"",'SlNr für Antrag §24a'!D1147,"")</f>
        <v/>
      </c>
      <c r="D1151" s="70" t="str">
        <f>'SlNr für Antrag §24a'!H1147</f>
        <v>Lösemittel-Wasser-Gemische mit halogenierten Lösemitteln</v>
      </c>
      <c r="E1151" s="70" t="str">
        <f>'SlNr für Antrag §24a'!I1147</f>
        <v>ausgestuft</v>
      </c>
      <c r="F1151" s="69" t="str">
        <f>IF(Behörde!W1151&gt;0,Behörde!W1151,Behörde!F1151)</f>
        <v>**</v>
      </c>
      <c r="G1151" s="69" t="str">
        <f>IF(Behörde!Z1151&gt;0,Behörde!Z1151,Behörde!G1151)</f>
        <v>**</v>
      </c>
      <c r="H1151" s="131"/>
      <c r="I1151" s="124"/>
      <c r="J1151" s="118">
        <f>'SlNr für Antrag §24a'!AM1147</f>
        <v>0</v>
      </c>
      <c r="K1151" s="121"/>
      <c r="L1151" s="158" t="str">
        <f>'SlNr für Antrag §24a'!AV1147</f>
        <v>-</v>
      </c>
      <c r="M1151" s="145" t="str">
        <f>IF(OR(Behörde!W1151&gt;0,Behörde!Z1151&gt;0),"Begründung in Bescheid eintragen!","")</f>
        <v/>
      </c>
      <c r="N1151" s="151" t="str">
        <f>'SlNr für Antrag §24a'!AP1147</f>
        <v/>
      </c>
    </row>
    <row r="1152" spans="1:14" x14ac:dyDescent="0.25">
      <c r="A1152" s="70">
        <f>'SlNr für Antrag §24a'!B1148</f>
        <v>55301</v>
      </c>
      <c r="B1152" s="70" t="str">
        <f>'SlNr für Antrag §24a'!C1148</f>
        <v/>
      </c>
      <c r="C1152" s="70" t="str">
        <f>IF('SlNr für Antrag §24a'!D1148&lt;&gt;"",'SlNr für Antrag §24a'!D1148,"")</f>
        <v>g</v>
      </c>
      <c r="D1152" s="70" t="str">
        <f>'SlNr für Antrag §24a'!H1148</f>
        <v>Aceton</v>
      </c>
      <c r="E1152" s="70" t="str">
        <f>'SlNr für Antrag §24a'!I1148</f>
        <v xml:space="preserve"> </v>
      </c>
      <c r="F1152" s="69" t="str">
        <f>IF(Behörde!W1152&gt;0,Behörde!W1152,Behörde!F1152)</f>
        <v>**</v>
      </c>
      <c r="G1152" s="69" t="str">
        <f>IF(Behörde!Z1152&gt;0,Behörde!Z1152,Behörde!G1152)</f>
        <v>**</v>
      </c>
      <c r="H1152" s="131"/>
      <c r="I1152" s="124"/>
      <c r="J1152" s="118">
        <f>'SlNr für Antrag §24a'!AM1148</f>
        <v>0</v>
      </c>
      <c r="K1152" s="121"/>
      <c r="L1152" s="158" t="str">
        <f>'SlNr für Antrag §24a'!AV1148</f>
        <v>-</v>
      </c>
      <c r="M1152" s="145" t="str">
        <f>IF(OR(Behörde!W1152&gt;0,Behörde!Z1152&gt;0),"Begründung in Bescheid eintragen!","")</f>
        <v/>
      </c>
      <c r="N1152" s="151" t="str">
        <f>'SlNr für Antrag §24a'!AP1148</f>
        <v/>
      </c>
    </row>
    <row r="1153" spans="1:14" x14ac:dyDescent="0.25">
      <c r="A1153" s="70">
        <f>'SlNr für Antrag §24a'!B1149</f>
        <v>55302</v>
      </c>
      <c r="B1153" s="70" t="str">
        <f>'SlNr für Antrag §24a'!C1149</f>
        <v/>
      </c>
      <c r="C1153" s="70" t="str">
        <f>IF('SlNr für Antrag §24a'!D1149&lt;&gt;"",'SlNr für Antrag §24a'!D1149,"")</f>
        <v>g</v>
      </c>
      <c r="D1153" s="70" t="str">
        <f>'SlNr für Antrag §24a'!H1149</f>
        <v>Ethylacetat</v>
      </c>
      <c r="E1153" s="70" t="str">
        <f>'SlNr für Antrag §24a'!I1149</f>
        <v xml:space="preserve"> </v>
      </c>
      <c r="F1153" s="69" t="str">
        <f>IF(Behörde!W1153&gt;0,Behörde!W1153,Behörde!F1153)</f>
        <v>**</v>
      </c>
      <c r="G1153" s="69" t="str">
        <f>IF(Behörde!Z1153&gt;0,Behörde!Z1153,Behörde!G1153)</f>
        <v>**</v>
      </c>
      <c r="H1153" s="131"/>
      <c r="I1153" s="124"/>
      <c r="J1153" s="118">
        <f>'SlNr für Antrag §24a'!AM1149</f>
        <v>0</v>
      </c>
      <c r="K1153" s="121"/>
      <c r="L1153" s="158" t="str">
        <f>'SlNr für Antrag §24a'!AV1149</f>
        <v>-</v>
      </c>
      <c r="M1153" s="145" t="str">
        <f>IF(OR(Behörde!W1153&gt;0,Behörde!Z1153&gt;0),"Begründung in Bescheid eintragen!","")</f>
        <v/>
      </c>
      <c r="N1153" s="151" t="str">
        <f>'SlNr für Antrag §24a'!AP1149</f>
        <v/>
      </c>
    </row>
    <row r="1154" spans="1:14" x14ac:dyDescent="0.25">
      <c r="A1154" s="70">
        <f>'SlNr für Antrag §24a'!B1150</f>
        <v>55303</v>
      </c>
      <c r="B1154" s="70" t="str">
        <f>'SlNr für Antrag §24a'!C1150</f>
        <v/>
      </c>
      <c r="C1154" s="70" t="str">
        <f>IF('SlNr für Antrag §24a'!D1150&lt;&gt;"",'SlNr für Antrag §24a'!D1150,"")</f>
        <v>g</v>
      </c>
      <c r="D1154" s="70" t="str">
        <f>'SlNr für Antrag §24a'!H1150</f>
        <v>Ethylenglykol</v>
      </c>
      <c r="E1154" s="70" t="str">
        <f>'SlNr für Antrag §24a'!I1150</f>
        <v xml:space="preserve"> </v>
      </c>
      <c r="F1154" s="69" t="str">
        <f>IF(Behörde!W1154&gt;0,Behörde!W1154,Behörde!F1154)</f>
        <v>**</v>
      </c>
      <c r="G1154" s="69" t="str">
        <f>IF(Behörde!Z1154&gt;0,Behörde!Z1154,Behörde!G1154)</f>
        <v>**</v>
      </c>
      <c r="H1154" s="131"/>
      <c r="I1154" s="124"/>
      <c r="J1154" s="118">
        <f>'SlNr für Antrag §24a'!AM1150</f>
        <v>0</v>
      </c>
      <c r="K1154" s="121"/>
      <c r="L1154" s="158" t="str">
        <f>'SlNr für Antrag §24a'!AV1150</f>
        <v>-</v>
      </c>
      <c r="M1154" s="145" t="str">
        <f>IF(OR(Behörde!W1154&gt;0,Behörde!Z1154&gt;0),"Begründung in Bescheid eintragen!","")</f>
        <v/>
      </c>
      <c r="N1154" s="151" t="str">
        <f>'SlNr für Antrag §24a'!AP1150</f>
        <v/>
      </c>
    </row>
    <row r="1155" spans="1:14" x14ac:dyDescent="0.25">
      <c r="A1155" s="70">
        <f>'SlNr für Antrag §24a'!B1151</f>
        <v>55303</v>
      </c>
      <c r="B1155" s="70" t="str">
        <f>'SlNr für Antrag §24a'!C1151</f>
        <v>88</v>
      </c>
      <c r="C1155" s="70" t="str">
        <f>IF('SlNr für Antrag §24a'!D1151&lt;&gt;"",'SlNr für Antrag §24a'!D1151,"")</f>
        <v/>
      </c>
      <c r="D1155" s="70" t="str">
        <f>'SlNr für Antrag §24a'!H1151</f>
        <v>Ethylenglykol</v>
      </c>
      <c r="E1155" s="70" t="str">
        <f>'SlNr für Antrag §24a'!I1151</f>
        <v>ausgestuft</v>
      </c>
      <c r="F1155" s="69" t="str">
        <f>IF(Behörde!W1155&gt;0,Behörde!W1155,Behörde!F1155)</f>
        <v>**</v>
      </c>
      <c r="G1155" s="69" t="str">
        <f>IF(Behörde!Z1155&gt;0,Behörde!Z1155,Behörde!G1155)</f>
        <v>**</v>
      </c>
      <c r="H1155" s="131"/>
      <c r="I1155" s="124"/>
      <c r="J1155" s="118">
        <f>'SlNr für Antrag §24a'!AM1151</f>
        <v>0</v>
      </c>
      <c r="K1155" s="121"/>
      <c r="L1155" s="158" t="str">
        <f>'SlNr für Antrag §24a'!AV1151</f>
        <v>-</v>
      </c>
      <c r="M1155" s="145" t="str">
        <f>IF(OR(Behörde!W1155&gt;0,Behörde!Z1155&gt;0),"Begründung in Bescheid eintragen!","")</f>
        <v/>
      </c>
      <c r="N1155" s="151" t="str">
        <f>'SlNr für Antrag §24a'!AP1151</f>
        <v/>
      </c>
    </row>
    <row r="1156" spans="1:14" x14ac:dyDescent="0.25">
      <c r="A1156" s="70">
        <f>'SlNr für Antrag §24a'!B1152</f>
        <v>55304</v>
      </c>
      <c r="B1156" s="70" t="str">
        <f>'SlNr für Antrag §24a'!C1152</f>
        <v/>
      </c>
      <c r="C1156" s="70" t="str">
        <f>IF('SlNr für Antrag §24a'!D1152&lt;&gt;"",'SlNr für Antrag §24a'!D1152,"")</f>
        <v>g</v>
      </c>
      <c r="D1156" s="70" t="str">
        <f>'SlNr für Antrag §24a'!H1152</f>
        <v>Ethylglykol</v>
      </c>
      <c r="E1156" s="70" t="str">
        <f>'SlNr für Antrag §24a'!I1152</f>
        <v xml:space="preserve"> </v>
      </c>
      <c r="F1156" s="69" t="str">
        <f>IF(Behörde!W1156&gt;0,Behörde!W1156,Behörde!F1156)</f>
        <v>**</v>
      </c>
      <c r="G1156" s="69" t="str">
        <f>IF(Behörde!Z1156&gt;0,Behörde!Z1156,Behörde!G1156)</f>
        <v>**</v>
      </c>
      <c r="H1156" s="131"/>
      <c r="I1156" s="124"/>
      <c r="J1156" s="118">
        <f>'SlNr für Antrag §24a'!AM1152</f>
        <v>0</v>
      </c>
      <c r="K1156" s="121"/>
      <c r="L1156" s="158" t="str">
        <f>'SlNr für Antrag §24a'!AV1152</f>
        <v>-</v>
      </c>
      <c r="M1156" s="145" t="str">
        <f>IF(OR(Behörde!W1156&gt;0,Behörde!Z1156&gt;0),"Begründung in Bescheid eintragen!","")</f>
        <v/>
      </c>
      <c r="N1156" s="151" t="str">
        <f>'SlNr für Antrag §24a'!AP1152</f>
        <v/>
      </c>
    </row>
    <row r="1157" spans="1:14" x14ac:dyDescent="0.25">
      <c r="A1157" s="70">
        <f>'SlNr für Antrag §24a'!B1153</f>
        <v>55305</v>
      </c>
      <c r="B1157" s="70" t="str">
        <f>'SlNr für Antrag §24a'!C1153</f>
        <v/>
      </c>
      <c r="C1157" s="70" t="str">
        <f>IF('SlNr für Antrag §24a'!D1153&lt;&gt;"",'SlNr für Antrag §24a'!D1153,"")</f>
        <v>g</v>
      </c>
      <c r="D1157" s="70" t="str">
        <f>'SlNr für Antrag §24a'!H1153</f>
        <v>Ethylphenol</v>
      </c>
      <c r="E1157" s="70" t="str">
        <f>'SlNr für Antrag §24a'!I1153</f>
        <v xml:space="preserve"> </v>
      </c>
      <c r="F1157" s="69" t="str">
        <f>IF(Behörde!W1157&gt;0,Behörde!W1157,Behörde!F1157)</f>
        <v>**</v>
      </c>
      <c r="G1157" s="69" t="str">
        <f>IF(Behörde!Z1157&gt;0,Behörde!Z1157,Behörde!G1157)</f>
        <v>**</v>
      </c>
      <c r="H1157" s="131"/>
      <c r="I1157" s="124"/>
      <c r="J1157" s="118">
        <f>'SlNr für Antrag §24a'!AM1153</f>
        <v>0</v>
      </c>
      <c r="K1157" s="121"/>
      <c r="L1157" s="158" t="str">
        <f>'SlNr für Antrag §24a'!AV1153</f>
        <v>-</v>
      </c>
      <c r="M1157" s="145" t="str">
        <f>IF(OR(Behörde!W1157&gt;0,Behörde!Z1157&gt;0),"Begründung in Bescheid eintragen!","")</f>
        <v/>
      </c>
      <c r="N1157" s="151" t="str">
        <f>'SlNr für Antrag §24a'!AP1153</f>
        <v/>
      </c>
    </row>
    <row r="1158" spans="1:14" x14ac:dyDescent="0.25">
      <c r="A1158" s="70">
        <f>'SlNr für Antrag §24a'!B1154</f>
        <v>55306</v>
      </c>
      <c r="B1158" s="70" t="str">
        <f>'SlNr für Antrag §24a'!C1154</f>
        <v/>
      </c>
      <c r="C1158" s="70" t="str">
        <f>IF('SlNr für Antrag §24a'!D1154&lt;&gt;"",'SlNr für Antrag §24a'!D1154,"")</f>
        <v>g</v>
      </c>
      <c r="D1158" s="70" t="str">
        <f>'SlNr für Antrag §24a'!H1154</f>
        <v>Benzol</v>
      </c>
      <c r="E1158" s="70" t="str">
        <f>'SlNr für Antrag §24a'!I1154</f>
        <v xml:space="preserve"> </v>
      </c>
      <c r="F1158" s="69" t="str">
        <f>IF(Behörde!W1158&gt;0,Behörde!W1158,Behörde!F1158)</f>
        <v>**</v>
      </c>
      <c r="G1158" s="69" t="str">
        <f>IF(Behörde!Z1158&gt;0,Behörde!Z1158,Behörde!G1158)</f>
        <v>**</v>
      </c>
      <c r="H1158" s="131"/>
      <c r="I1158" s="124"/>
      <c r="J1158" s="118">
        <f>'SlNr für Antrag §24a'!AM1154</f>
        <v>0</v>
      </c>
      <c r="K1158" s="121"/>
      <c r="L1158" s="158" t="str">
        <f>'SlNr für Antrag §24a'!AV1154</f>
        <v>-</v>
      </c>
      <c r="M1158" s="145" t="str">
        <f>IF(OR(Behörde!W1158&gt;0,Behörde!Z1158&gt;0),"Begründung in Bescheid eintragen!","")</f>
        <v/>
      </c>
      <c r="N1158" s="151" t="str">
        <f>'SlNr für Antrag §24a'!AP1154</f>
        <v/>
      </c>
    </row>
    <row r="1159" spans="1:14" x14ac:dyDescent="0.25">
      <c r="A1159" s="70">
        <f>'SlNr für Antrag §24a'!B1155</f>
        <v>55307</v>
      </c>
      <c r="B1159" s="70" t="str">
        <f>'SlNr für Antrag §24a'!C1155</f>
        <v/>
      </c>
      <c r="C1159" s="70" t="str">
        <f>IF('SlNr für Antrag §24a'!D1155&lt;&gt;"",'SlNr für Antrag §24a'!D1155,"")</f>
        <v>g</v>
      </c>
      <c r="D1159" s="70" t="str">
        <f>'SlNr für Antrag §24a'!H1155</f>
        <v>Butylacetat</v>
      </c>
      <c r="E1159" s="70" t="str">
        <f>'SlNr für Antrag §24a'!I1155</f>
        <v xml:space="preserve"> </v>
      </c>
      <c r="F1159" s="69" t="str">
        <f>IF(Behörde!W1159&gt;0,Behörde!W1159,Behörde!F1159)</f>
        <v>**</v>
      </c>
      <c r="G1159" s="69" t="str">
        <f>IF(Behörde!Z1159&gt;0,Behörde!Z1159,Behörde!G1159)</f>
        <v>**</v>
      </c>
      <c r="H1159" s="131"/>
      <c r="I1159" s="124"/>
      <c r="J1159" s="118">
        <f>'SlNr für Antrag §24a'!AM1155</f>
        <v>0</v>
      </c>
      <c r="K1159" s="121"/>
      <c r="L1159" s="158" t="str">
        <f>'SlNr für Antrag §24a'!AV1155</f>
        <v>-</v>
      </c>
      <c r="M1159" s="145" t="str">
        <f>IF(OR(Behörde!W1159&gt;0,Behörde!Z1159&gt;0),"Begründung in Bescheid eintragen!","")</f>
        <v/>
      </c>
      <c r="N1159" s="151" t="str">
        <f>'SlNr für Antrag §24a'!AP1155</f>
        <v/>
      </c>
    </row>
    <row r="1160" spans="1:14" x14ac:dyDescent="0.25">
      <c r="A1160" s="70">
        <f>'SlNr für Antrag §24a'!B1156</f>
        <v>55308</v>
      </c>
      <c r="B1160" s="70" t="str">
        <f>'SlNr für Antrag §24a'!C1156</f>
        <v/>
      </c>
      <c r="C1160" s="70" t="str">
        <f>IF('SlNr für Antrag §24a'!D1156&lt;&gt;"",'SlNr für Antrag §24a'!D1156,"")</f>
        <v>g</v>
      </c>
      <c r="D1160" s="70" t="str">
        <f>'SlNr für Antrag §24a'!H1156</f>
        <v>Cyclohexanon</v>
      </c>
      <c r="E1160" s="70" t="str">
        <f>'SlNr für Antrag §24a'!I1156</f>
        <v xml:space="preserve"> </v>
      </c>
      <c r="F1160" s="69" t="str">
        <f>IF(Behörde!W1160&gt;0,Behörde!W1160,Behörde!F1160)</f>
        <v>**</v>
      </c>
      <c r="G1160" s="69" t="str">
        <f>IF(Behörde!Z1160&gt;0,Behörde!Z1160,Behörde!G1160)</f>
        <v>**</v>
      </c>
      <c r="H1160" s="131"/>
      <c r="I1160" s="124"/>
      <c r="J1160" s="118">
        <f>'SlNr für Antrag §24a'!AM1156</f>
        <v>0</v>
      </c>
      <c r="K1160" s="121"/>
      <c r="L1160" s="158" t="str">
        <f>'SlNr für Antrag §24a'!AV1156</f>
        <v>-</v>
      </c>
      <c r="M1160" s="145" t="str">
        <f>IF(OR(Behörde!W1160&gt;0,Behörde!Z1160&gt;0),"Begründung in Bescheid eintragen!","")</f>
        <v/>
      </c>
      <c r="N1160" s="151" t="str">
        <f>'SlNr für Antrag §24a'!AP1156</f>
        <v/>
      </c>
    </row>
    <row r="1161" spans="1:14" x14ac:dyDescent="0.25">
      <c r="A1161" s="70">
        <f>'SlNr für Antrag §24a'!B1157</f>
        <v>55309</v>
      </c>
      <c r="B1161" s="70" t="str">
        <f>'SlNr für Antrag §24a'!C1157</f>
        <v/>
      </c>
      <c r="C1161" s="70" t="str">
        <f>IF('SlNr für Antrag §24a'!D1157&lt;&gt;"",'SlNr für Antrag §24a'!D1157,"")</f>
        <v>g</v>
      </c>
      <c r="D1161" s="70" t="str">
        <f>'SlNr für Antrag §24a'!H1157</f>
        <v>Dekahydronaphthalin (Dekalin)</v>
      </c>
      <c r="E1161" s="70" t="str">
        <f>'SlNr für Antrag §24a'!I1157</f>
        <v xml:space="preserve"> </v>
      </c>
      <c r="F1161" s="69" t="str">
        <f>IF(Behörde!W1161&gt;0,Behörde!W1161,Behörde!F1161)</f>
        <v>**</v>
      </c>
      <c r="G1161" s="69" t="str">
        <f>IF(Behörde!Z1161&gt;0,Behörde!Z1161,Behörde!G1161)</f>
        <v>**</v>
      </c>
      <c r="H1161" s="131"/>
      <c r="I1161" s="124"/>
      <c r="J1161" s="118">
        <f>'SlNr für Antrag §24a'!AM1157</f>
        <v>0</v>
      </c>
      <c r="K1161" s="121"/>
      <c r="L1161" s="158" t="str">
        <f>'SlNr für Antrag §24a'!AV1157</f>
        <v>-</v>
      </c>
      <c r="M1161" s="145" t="str">
        <f>IF(OR(Behörde!W1161&gt;0,Behörde!Z1161&gt;0),"Begründung in Bescheid eintragen!","")</f>
        <v/>
      </c>
      <c r="N1161" s="151" t="str">
        <f>'SlNr für Antrag §24a'!AP1157</f>
        <v/>
      </c>
    </row>
    <row r="1162" spans="1:14" x14ac:dyDescent="0.25">
      <c r="A1162" s="70">
        <f>'SlNr für Antrag §24a'!B1158</f>
        <v>55310</v>
      </c>
      <c r="B1162" s="70" t="str">
        <f>'SlNr für Antrag §24a'!C1158</f>
        <v/>
      </c>
      <c r="C1162" s="70" t="str">
        <f>IF('SlNr für Antrag §24a'!D1158&lt;&gt;"",'SlNr für Antrag §24a'!D1158,"")</f>
        <v>g</v>
      </c>
      <c r="D1162" s="70" t="str">
        <f>'SlNr für Antrag §24a'!H1158</f>
        <v>Diethylether</v>
      </c>
      <c r="E1162" s="70" t="str">
        <f>'SlNr für Antrag §24a'!I1158</f>
        <v xml:space="preserve"> </v>
      </c>
      <c r="F1162" s="69" t="str">
        <f>IF(Behörde!W1162&gt;0,Behörde!W1162,Behörde!F1162)</f>
        <v>**</v>
      </c>
      <c r="G1162" s="69" t="str">
        <f>IF(Behörde!Z1162&gt;0,Behörde!Z1162,Behörde!G1162)</f>
        <v>**</v>
      </c>
      <c r="H1162" s="131"/>
      <c r="I1162" s="124"/>
      <c r="J1162" s="118">
        <f>'SlNr für Antrag §24a'!AM1158</f>
        <v>0</v>
      </c>
      <c r="K1162" s="121"/>
      <c r="L1162" s="158" t="str">
        <f>'SlNr für Antrag §24a'!AV1158</f>
        <v>-</v>
      </c>
      <c r="M1162" s="145" t="str">
        <f>IF(OR(Behörde!W1162&gt;0,Behörde!Z1162&gt;0),"Begründung in Bescheid eintragen!","")</f>
        <v/>
      </c>
      <c r="N1162" s="151" t="str">
        <f>'SlNr für Antrag §24a'!AP1158</f>
        <v/>
      </c>
    </row>
    <row r="1163" spans="1:14" x14ac:dyDescent="0.25">
      <c r="A1163" s="70">
        <f>'SlNr für Antrag §24a'!B1159</f>
        <v>55311</v>
      </c>
      <c r="B1163" s="70" t="str">
        <f>'SlNr für Antrag §24a'!C1159</f>
        <v/>
      </c>
      <c r="C1163" s="70" t="str">
        <f>IF('SlNr für Antrag §24a'!D1159&lt;&gt;"",'SlNr für Antrag §24a'!D1159,"")</f>
        <v>g</v>
      </c>
      <c r="D1163" s="70" t="str">
        <f>'SlNr für Antrag §24a'!H1159</f>
        <v>Dimethylformamid</v>
      </c>
      <c r="E1163" s="70" t="str">
        <f>'SlNr für Antrag §24a'!I1159</f>
        <v xml:space="preserve"> </v>
      </c>
      <c r="F1163" s="69" t="str">
        <f>IF(Behörde!W1163&gt;0,Behörde!W1163,Behörde!F1163)</f>
        <v>**</v>
      </c>
      <c r="G1163" s="69" t="str">
        <f>IF(Behörde!Z1163&gt;0,Behörde!Z1163,Behörde!G1163)</f>
        <v>**</v>
      </c>
      <c r="H1163" s="131"/>
      <c r="I1163" s="124"/>
      <c r="J1163" s="118">
        <f>'SlNr für Antrag §24a'!AM1159</f>
        <v>0</v>
      </c>
      <c r="K1163" s="121"/>
      <c r="L1163" s="158" t="str">
        <f>'SlNr für Antrag §24a'!AV1159</f>
        <v>-</v>
      </c>
      <c r="M1163" s="145" t="str">
        <f>IF(OR(Behörde!W1163&gt;0,Behörde!Z1163&gt;0),"Begründung in Bescheid eintragen!","")</f>
        <v/>
      </c>
      <c r="N1163" s="151" t="str">
        <f>'SlNr für Antrag §24a'!AP1159</f>
        <v/>
      </c>
    </row>
    <row r="1164" spans="1:14" x14ac:dyDescent="0.25">
      <c r="A1164" s="70">
        <f>'SlNr für Antrag §24a'!B1160</f>
        <v>55312</v>
      </c>
      <c r="B1164" s="70" t="str">
        <f>'SlNr für Antrag §24a'!C1160</f>
        <v/>
      </c>
      <c r="C1164" s="70" t="str">
        <f>IF('SlNr für Antrag §24a'!D1160&lt;&gt;"",'SlNr für Antrag §24a'!D1160,"")</f>
        <v>g</v>
      </c>
      <c r="D1164" s="70" t="str">
        <f>'SlNr für Antrag §24a'!H1160</f>
        <v>Dimethylsulfid</v>
      </c>
      <c r="E1164" s="70" t="str">
        <f>'SlNr für Antrag §24a'!I1160</f>
        <v xml:space="preserve"> </v>
      </c>
      <c r="F1164" s="69" t="str">
        <f>IF(Behörde!W1164&gt;0,Behörde!W1164,Behörde!F1164)</f>
        <v>**</v>
      </c>
      <c r="G1164" s="69" t="str">
        <f>IF(Behörde!Z1164&gt;0,Behörde!Z1164,Behörde!G1164)</f>
        <v>**</v>
      </c>
      <c r="H1164" s="131"/>
      <c r="I1164" s="124"/>
      <c r="J1164" s="118">
        <f>'SlNr für Antrag §24a'!AM1160</f>
        <v>0</v>
      </c>
      <c r="K1164" s="121"/>
      <c r="L1164" s="158" t="str">
        <f>'SlNr für Antrag §24a'!AV1160</f>
        <v>-</v>
      </c>
      <c r="M1164" s="145" t="str">
        <f>IF(OR(Behörde!W1164&gt;0,Behörde!Z1164&gt;0),"Begründung in Bescheid eintragen!","")</f>
        <v/>
      </c>
      <c r="N1164" s="151" t="str">
        <f>'SlNr für Antrag §24a'!AP1160</f>
        <v/>
      </c>
    </row>
    <row r="1165" spans="1:14" x14ac:dyDescent="0.25">
      <c r="A1165" s="70">
        <f>'SlNr für Antrag §24a'!B1161</f>
        <v>55313</v>
      </c>
      <c r="B1165" s="70" t="str">
        <f>'SlNr für Antrag §24a'!C1161</f>
        <v/>
      </c>
      <c r="C1165" s="70" t="str">
        <f>IF('SlNr für Antrag §24a'!D1161&lt;&gt;"",'SlNr für Antrag §24a'!D1161,"")</f>
        <v>g</v>
      </c>
      <c r="D1165" s="70" t="str">
        <f>'SlNr für Antrag §24a'!H1161</f>
        <v>Dimethylsulfoxid</v>
      </c>
      <c r="E1165" s="70" t="str">
        <f>'SlNr für Antrag §24a'!I1161</f>
        <v xml:space="preserve"> </v>
      </c>
      <c r="F1165" s="69" t="str">
        <f>IF(Behörde!W1165&gt;0,Behörde!W1165,Behörde!F1165)</f>
        <v>**</v>
      </c>
      <c r="G1165" s="69" t="str">
        <f>IF(Behörde!Z1165&gt;0,Behörde!Z1165,Behörde!G1165)</f>
        <v>**</v>
      </c>
      <c r="H1165" s="131"/>
      <c r="I1165" s="124"/>
      <c r="J1165" s="118">
        <f>'SlNr für Antrag §24a'!AM1161</f>
        <v>0</v>
      </c>
      <c r="K1165" s="121"/>
      <c r="L1165" s="158" t="str">
        <f>'SlNr für Antrag §24a'!AV1161</f>
        <v>-</v>
      </c>
      <c r="M1165" s="145" t="str">
        <f>IF(OR(Behörde!W1165&gt;0,Behörde!Z1165&gt;0),"Begründung in Bescheid eintragen!","")</f>
        <v/>
      </c>
      <c r="N1165" s="151" t="str">
        <f>'SlNr für Antrag §24a'!AP1161</f>
        <v/>
      </c>
    </row>
    <row r="1166" spans="1:14" x14ac:dyDescent="0.25">
      <c r="A1166" s="70">
        <f>'SlNr für Antrag §24a'!B1162</f>
        <v>55314</v>
      </c>
      <c r="B1166" s="70" t="str">
        <f>'SlNr für Antrag §24a'!C1162</f>
        <v/>
      </c>
      <c r="C1166" s="70" t="str">
        <f>IF('SlNr für Antrag §24a'!D1162&lt;&gt;"",'SlNr für Antrag §24a'!D1162,"")</f>
        <v>g</v>
      </c>
      <c r="D1166" s="70" t="str">
        <f>'SlNr für Antrag §24a'!H1162</f>
        <v>Dioxan</v>
      </c>
      <c r="E1166" s="70" t="str">
        <f>'SlNr für Antrag §24a'!I1162</f>
        <v xml:space="preserve"> </v>
      </c>
      <c r="F1166" s="69" t="str">
        <f>IF(Behörde!W1166&gt;0,Behörde!W1166,Behörde!F1166)</f>
        <v>**</v>
      </c>
      <c r="G1166" s="69" t="str">
        <f>IF(Behörde!Z1166&gt;0,Behörde!Z1166,Behörde!G1166)</f>
        <v>**</v>
      </c>
      <c r="H1166" s="131"/>
      <c r="I1166" s="124"/>
      <c r="J1166" s="118">
        <f>'SlNr für Antrag §24a'!AM1162</f>
        <v>0</v>
      </c>
      <c r="K1166" s="121"/>
      <c r="L1166" s="158" t="str">
        <f>'SlNr für Antrag §24a'!AV1162</f>
        <v>-</v>
      </c>
      <c r="M1166" s="145" t="str">
        <f>IF(OR(Behörde!W1166&gt;0,Behörde!Z1166&gt;0),"Begründung in Bescheid eintragen!","")</f>
        <v/>
      </c>
      <c r="N1166" s="151" t="str">
        <f>'SlNr für Antrag §24a'!AP1162</f>
        <v/>
      </c>
    </row>
    <row r="1167" spans="1:14" x14ac:dyDescent="0.25">
      <c r="A1167" s="70">
        <f>'SlNr für Antrag §24a'!B1163</f>
        <v>55315</v>
      </c>
      <c r="B1167" s="70" t="str">
        <f>'SlNr für Antrag §24a'!C1163</f>
        <v/>
      </c>
      <c r="C1167" s="70" t="str">
        <f>IF('SlNr für Antrag §24a'!D1163&lt;&gt;"",'SlNr für Antrag §24a'!D1163,"")</f>
        <v>g</v>
      </c>
      <c r="D1167" s="70" t="str">
        <f>'SlNr für Antrag §24a'!H1163</f>
        <v>Methanol</v>
      </c>
      <c r="E1167" s="70" t="str">
        <f>'SlNr für Antrag §24a'!I1163</f>
        <v xml:space="preserve"> </v>
      </c>
      <c r="F1167" s="69" t="str">
        <f>IF(Behörde!W1167&gt;0,Behörde!W1167,Behörde!F1167)</f>
        <v>**</v>
      </c>
      <c r="G1167" s="69" t="str">
        <f>IF(Behörde!Z1167&gt;0,Behörde!Z1167,Behörde!G1167)</f>
        <v>**</v>
      </c>
      <c r="H1167" s="131"/>
      <c r="I1167" s="124"/>
      <c r="J1167" s="118">
        <f>'SlNr für Antrag §24a'!AM1163</f>
        <v>0</v>
      </c>
      <c r="K1167" s="121"/>
      <c r="L1167" s="158" t="str">
        <f>'SlNr für Antrag §24a'!AV1163</f>
        <v>-</v>
      </c>
      <c r="M1167" s="145" t="str">
        <f>IF(OR(Behörde!W1167&gt;0,Behörde!Z1167&gt;0),"Begründung in Bescheid eintragen!","")</f>
        <v/>
      </c>
      <c r="N1167" s="151" t="str">
        <f>'SlNr für Antrag §24a'!AP1163</f>
        <v/>
      </c>
    </row>
    <row r="1168" spans="1:14" x14ac:dyDescent="0.25">
      <c r="A1168" s="70">
        <f>'SlNr für Antrag §24a'!B1164</f>
        <v>55316</v>
      </c>
      <c r="B1168" s="70" t="str">
        <f>'SlNr für Antrag §24a'!C1164</f>
        <v/>
      </c>
      <c r="C1168" s="70" t="str">
        <f>IF('SlNr für Antrag §24a'!D1164&lt;&gt;"",'SlNr für Antrag §24a'!D1164,"")</f>
        <v>g</v>
      </c>
      <c r="D1168" s="70" t="str">
        <f>'SlNr für Antrag §24a'!H1164</f>
        <v>Methylacetat</v>
      </c>
      <c r="E1168" s="70" t="str">
        <f>'SlNr für Antrag §24a'!I1164</f>
        <v xml:space="preserve"> </v>
      </c>
      <c r="F1168" s="69" t="str">
        <f>IF(Behörde!W1168&gt;0,Behörde!W1168,Behörde!F1168)</f>
        <v>**</v>
      </c>
      <c r="G1168" s="69" t="str">
        <f>IF(Behörde!Z1168&gt;0,Behörde!Z1168,Behörde!G1168)</f>
        <v>**</v>
      </c>
      <c r="H1168" s="131"/>
      <c r="I1168" s="124"/>
      <c r="J1168" s="118">
        <f>'SlNr für Antrag §24a'!AM1164</f>
        <v>0</v>
      </c>
      <c r="K1168" s="121"/>
      <c r="L1168" s="158" t="str">
        <f>'SlNr für Antrag §24a'!AV1164</f>
        <v>-</v>
      </c>
      <c r="M1168" s="145" t="str">
        <f>IF(OR(Behörde!W1168&gt;0,Behörde!Z1168&gt;0),"Begründung in Bescheid eintragen!","")</f>
        <v/>
      </c>
      <c r="N1168" s="151" t="str">
        <f>'SlNr für Antrag §24a'!AP1164</f>
        <v/>
      </c>
    </row>
    <row r="1169" spans="1:14" x14ac:dyDescent="0.25">
      <c r="A1169" s="70">
        <f>'SlNr für Antrag §24a'!B1165</f>
        <v>55317</v>
      </c>
      <c r="B1169" s="70" t="str">
        <f>'SlNr für Antrag §24a'!C1165</f>
        <v/>
      </c>
      <c r="C1169" s="70" t="str">
        <f>IF('SlNr für Antrag §24a'!D1165&lt;&gt;"",'SlNr für Antrag §24a'!D1165,"")</f>
        <v>g</v>
      </c>
      <c r="D1169" s="70" t="str">
        <f>'SlNr für Antrag §24a'!H1165</f>
        <v>Methylethylketon</v>
      </c>
      <c r="E1169" s="70" t="str">
        <f>'SlNr für Antrag §24a'!I1165</f>
        <v xml:space="preserve"> </v>
      </c>
      <c r="F1169" s="69" t="str">
        <f>IF(Behörde!W1169&gt;0,Behörde!W1169,Behörde!F1169)</f>
        <v>**</v>
      </c>
      <c r="G1169" s="69" t="str">
        <f>IF(Behörde!Z1169&gt;0,Behörde!Z1169,Behörde!G1169)</f>
        <v>**</v>
      </c>
      <c r="H1169" s="131"/>
      <c r="I1169" s="124"/>
      <c r="J1169" s="118">
        <f>'SlNr für Antrag §24a'!AM1165</f>
        <v>0</v>
      </c>
      <c r="K1169" s="121"/>
      <c r="L1169" s="158" t="str">
        <f>'SlNr für Antrag §24a'!AV1165</f>
        <v>-</v>
      </c>
      <c r="M1169" s="145" t="str">
        <f>IF(OR(Behörde!W1169&gt;0,Behörde!Z1169&gt;0),"Begründung in Bescheid eintragen!","")</f>
        <v/>
      </c>
      <c r="N1169" s="151" t="str">
        <f>'SlNr für Antrag §24a'!AP1165</f>
        <v/>
      </c>
    </row>
    <row r="1170" spans="1:14" x14ac:dyDescent="0.25">
      <c r="A1170" s="70">
        <f>'SlNr für Antrag §24a'!B1166</f>
        <v>55318</v>
      </c>
      <c r="B1170" s="70" t="str">
        <f>'SlNr für Antrag §24a'!C1166</f>
        <v/>
      </c>
      <c r="C1170" s="70" t="str">
        <f>IF('SlNr für Antrag §24a'!D1166&lt;&gt;"",'SlNr für Antrag §24a'!D1166,"")</f>
        <v>g</v>
      </c>
      <c r="D1170" s="70" t="str">
        <f>'SlNr für Antrag §24a'!H1166</f>
        <v>Methylisobutylketon</v>
      </c>
      <c r="E1170" s="70" t="str">
        <f>'SlNr für Antrag §24a'!I1166</f>
        <v xml:space="preserve"> </v>
      </c>
      <c r="F1170" s="69" t="str">
        <f>IF(Behörde!W1170&gt;0,Behörde!W1170,Behörde!F1170)</f>
        <v>**</v>
      </c>
      <c r="G1170" s="69" t="str">
        <f>IF(Behörde!Z1170&gt;0,Behörde!Z1170,Behörde!G1170)</f>
        <v>**</v>
      </c>
      <c r="H1170" s="131"/>
      <c r="I1170" s="124"/>
      <c r="J1170" s="118">
        <f>'SlNr für Antrag §24a'!AM1166</f>
        <v>0</v>
      </c>
      <c r="K1170" s="121"/>
      <c r="L1170" s="158" t="str">
        <f>'SlNr für Antrag §24a'!AV1166</f>
        <v>-</v>
      </c>
      <c r="M1170" s="145" t="str">
        <f>IF(OR(Behörde!W1170&gt;0,Behörde!Z1170&gt;0),"Begründung in Bescheid eintragen!","")</f>
        <v/>
      </c>
      <c r="N1170" s="151" t="str">
        <f>'SlNr für Antrag §24a'!AP1166</f>
        <v/>
      </c>
    </row>
    <row r="1171" spans="1:14" x14ac:dyDescent="0.25">
      <c r="A1171" s="70">
        <f>'SlNr für Antrag §24a'!B1167</f>
        <v>55320</v>
      </c>
      <c r="B1171" s="70" t="str">
        <f>'SlNr für Antrag §24a'!C1167</f>
        <v/>
      </c>
      <c r="C1171" s="70" t="str">
        <f>IF('SlNr für Antrag §24a'!D1167&lt;&gt;"",'SlNr für Antrag §24a'!D1167,"")</f>
        <v>g</v>
      </c>
      <c r="D1171" s="70" t="str">
        <f>'SlNr für Antrag §24a'!H1167</f>
        <v>Pyridin</v>
      </c>
      <c r="E1171" s="70" t="str">
        <f>'SlNr für Antrag §24a'!I1167</f>
        <v xml:space="preserve"> </v>
      </c>
      <c r="F1171" s="69" t="str">
        <f>IF(Behörde!W1171&gt;0,Behörde!W1171,Behörde!F1171)</f>
        <v>**</v>
      </c>
      <c r="G1171" s="69" t="str">
        <f>IF(Behörde!Z1171&gt;0,Behörde!Z1171,Behörde!G1171)</f>
        <v>**</v>
      </c>
      <c r="H1171" s="131"/>
      <c r="I1171" s="124"/>
      <c r="J1171" s="118">
        <f>'SlNr für Antrag §24a'!AM1167</f>
        <v>0</v>
      </c>
      <c r="K1171" s="121"/>
      <c r="L1171" s="158" t="str">
        <f>'SlNr für Antrag §24a'!AV1167</f>
        <v>-</v>
      </c>
      <c r="M1171" s="145" t="str">
        <f>IF(OR(Behörde!W1171&gt;0,Behörde!Z1171&gt;0),"Begründung in Bescheid eintragen!","")</f>
        <v/>
      </c>
      <c r="N1171" s="151" t="str">
        <f>'SlNr für Antrag §24a'!AP1167</f>
        <v/>
      </c>
    </row>
    <row r="1172" spans="1:14" x14ac:dyDescent="0.25">
      <c r="A1172" s="70">
        <f>'SlNr für Antrag §24a'!B1168</f>
        <v>55321</v>
      </c>
      <c r="B1172" s="70" t="str">
        <f>'SlNr für Antrag §24a'!C1168</f>
        <v/>
      </c>
      <c r="C1172" s="70" t="str">
        <f>IF('SlNr für Antrag §24a'!D1168&lt;&gt;"",'SlNr für Antrag §24a'!D1168,"")</f>
        <v>g</v>
      </c>
      <c r="D1172" s="70" t="str">
        <f>'SlNr für Antrag §24a'!H1168</f>
        <v>Schwefelkohlenstoff</v>
      </c>
      <c r="E1172" s="70" t="str">
        <f>'SlNr für Antrag §24a'!I1168</f>
        <v xml:space="preserve"> </v>
      </c>
      <c r="F1172" s="69" t="str">
        <f>IF(Behörde!W1172&gt;0,Behörde!W1172,Behörde!F1172)</f>
        <v>**</v>
      </c>
      <c r="G1172" s="69" t="str">
        <f>IF(Behörde!Z1172&gt;0,Behörde!Z1172,Behörde!G1172)</f>
        <v>**</v>
      </c>
      <c r="H1172" s="131"/>
      <c r="I1172" s="124"/>
      <c r="J1172" s="118">
        <f>'SlNr für Antrag §24a'!AM1168</f>
        <v>0</v>
      </c>
      <c r="K1172" s="121"/>
      <c r="L1172" s="158" t="str">
        <f>'SlNr für Antrag §24a'!AV1168</f>
        <v>-</v>
      </c>
      <c r="M1172" s="145" t="str">
        <f>IF(OR(Behörde!W1172&gt;0,Behörde!Z1172&gt;0),"Begründung in Bescheid eintragen!","")</f>
        <v/>
      </c>
      <c r="N1172" s="151" t="str">
        <f>'SlNr für Antrag §24a'!AP1168</f>
        <v/>
      </c>
    </row>
    <row r="1173" spans="1:14" x14ac:dyDescent="0.25">
      <c r="A1173" s="70">
        <f>'SlNr für Antrag §24a'!B1169</f>
        <v>55322</v>
      </c>
      <c r="B1173" s="70" t="str">
        <f>'SlNr für Antrag §24a'!C1169</f>
        <v/>
      </c>
      <c r="C1173" s="70" t="str">
        <f>IF('SlNr für Antrag §24a'!D1169&lt;&gt;"",'SlNr für Antrag §24a'!D1169,"")</f>
        <v>g</v>
      </c>
      <c r="D1173" s="70" t="str">
        <f>'SlNr für Antrag §24a'!H1169</f>
        <v>Tetrahydrofuran</v>
      </c>
      <c r="E1173" s="70" t="str">
        <f>'SlNr für Antrag §24a'!I1169</f>
        <v xml:space="preserve"> </v>
      </c>
      <c r="F1173" s="69" t="str">
        <f>IF(Behörde!W1173&gt;0,Behörde!W1173,Behörde!F1173)</f>
        <v>**</v>
      </c>
      <c r="G1173" s="69" t="str">
        <f>IF(Behörde!Z1173&gt;0,Behörde!Z1173,Behörde!G1173)</f>
        <v>**</v>
      </c>
      <c r="H1173" s="131"/>
      <c r="I1173" s="124"/>
      <c r="J1173" s="118">
        <f>'SlNr für Antrag §24a'!AM1169</f>
        <v>0</v>
      </c>
      <c r="K1173" s="121"/>
      <c r="L1173" s="158" t="str">
        <f>'SlNr für Antrag §24a'!AV1169</f>
        <v>-</v>
      </c>
      <c r="M1173" s="145" t="str">
        <f>IF(OR(Behörde!W1173&gt;0,Behörde!Z1173&gt;0),"Begründung in Bescheid eintragen!","")</f>
        <v/>
      </c>
      <c r="N1173" s="151" t="str">
        <f>'SlNr für Antrag §24a'!AP1169</f>
        <v/>
      </c>
    </row>
    <row r="1174" spans="1:14" x14ac:dyDescent="0.25">
      <c r="A1174" s="70">
        <f>'SlNr für Antrag §24a'!B1170</f>
        <v>55323</v>
      </c>
      <c r="B1174" s="70" t="str">
        <f>'SlNr für Antrag §24a'!C1170</f>
        <v/>
      </c>
      <c r="C1174" s="70" t="str">
        <f>IF('SlNr für Antrag §24a'!D1170&lt;&gt;"",'SlNr für Antrag §24a'!D1170,"")</f>
        <v>g</v>
      </c>
      <c r="D1174" s="70" t="str">
        <f>'SlNr für Antrag §24a'!H1170</f>
        <v>Tetrahydronaphthalin (Tetralin)</v>
      </c>
      <c r="E1174" s="70" t="str">
        <f>'SlNr für Antrag §24a'!I1170</f>
        <v xml:space="preserve"> </v>
      </c>
      <c r="F1174" s="69" t="str">
        <f>IF(Behörde!W1174&gt;0,Behörde!W1174,Behörde!F1174)</f>
        <v>**</v>
      </c>
      <c r="G1174" s="69" t="str">
        <f>IF(Behörde!Z1174&gt;0,Behörde!Z1174,Behörde!G1174)</f>
        <v>**</v>
      </c>
      <c r="H1174" s="131"/>
      <c r="I1174" s="124"/>
      <c r="J1174" s="118">
        <f>'SlNr für Antrag §24a'!AM1170</f>
        <v>0</v>
      </c>
      <c r="K1174" s="121"/>
      <c r="L1174" s="158" t="str">
        <f>'SlNr für Antrag §24a'!AV1170</f>
        <v>-</v>
      </c>
      <c r="M1174" s="145" t="str">
        <f>IF(OR(Behörde!W1174&gt;0,Behörde!Z1174&gt;0),"Begründung in Bescheid eintragen!","")</f>
        <v/>
      </c>
      <c r="N1174" s="151" t="str">
        <f>'SlNr für Antrag §24a'!AP1170</f>
        <v/>
      </c>
    </row>
    <row r="1175" spans="1:14" x14ac:dyDescent="0.25">
      <c r="A1175" s="70">
        <f>'SlNr für Antrag §24a'!B1171</f>
        <v>55324</v>
      </c>
      <c r="B1175" s="70" t="str">
        <f>'SlNr für Antrag §24a'!C1171</f>
        <v/>
      </c>
      <c r="C1175" s="70" t="str">
        <f>IF('SlNr für Antrag §24a'!D1171&lt;&gt;"",'SlNr für Antrag §24a'!D1171,"")</f>
        <v>g</v>
      </c>
      <c r="D1175" s="70" t="str">
        <f>'SlNr für Antrag §24a'!H1171</f>
        <v>Terpentinöl</v>
      </c>
      <c r="E1175" s="70" t="str">
        <f>'SlNr für Antrag §24a'!I1171</f>
        <v xml:space="preserve"> </v>
      </c>
      <c r="F1175" s="69" t="str">
        <f>IF(Behörde!W1175&gt;0,Behörde!W1175,Behörde!F1175)</f>
        <v>**</v>
      </c>
      <c r="G1175" s="69" t="str">
        <f>IF(Behörde!Z1175&gt;0,Behörde!Z1175,Behörde!G1175)</f>
        <v>**</v>
      </c>
      <c r="H1175" s="131"/>
      <c r="I1175" s="124"/>
      <c r="J1175" s="118">
        <f>'SlNr für Antrag §24a'!AM1171</f>
        <v>0</v>
      </c>
      <c r="K1175" s="121"/>
      <c r="L1175" s="158" t="str">
        <f>'SlNr für Antrag §24a'!AV1171</f>
        <v>-</v>
      </c>
      <c r="M1175" s="145" t="str">
        <f>IF(OR(Behörde!W1175&gt;0,Behörde!Z1175&gt;0),"Begründung in Bescheid eintragen!","")</f>
        <v/>
      </c>
      <c r="N1175" s="151" t="str">
        <f>'SlNr für Antrag §24a'!AP1171</f>
        <v/>
      </c>
    </row>
    <row r="1176" spans="1:14" x14ac:dyDescent="0.25">
      <c r="A1176" s="70">
        <f>'SlNr für Antrag §24a'!B1172</f>
        <v>55325</v>
      </c>
      <c r="B1176" s="70" t="str">
        <f>'SlNr für Antrag §24a'!C1172</f>
        <v/>
      </c>
      <c r="C1176" s="70" t="str">
        <f>IF('SlNr für Antrag §24a'!D1172&lt;&gt;"",'SlNr für Antrag §24a'!D1172,"")</f>
        <v>g</v>
      </c>
      <c r="D1176" s="70" t="str">
        <f>'SlNr für Antrag §24a'!H1172</f>
        <v>Toluol</v>
      </c>
      <c r="E1176" s="70" t="str">
        <f>'SlNr für Antrag §24a'!I1172</f>
        <v xml:space="preserve"> </v>
      </c>
      <c r="F1176" s="69" t="str">
        <f>IF(Behörde!W1176&gt;0,Behörde!W1176,Behörde!F1176)</f>
        <v>**</v>
      </c>
      <c r="G1176" s="69" t="str">
        <f>IF(Behörde!Z1176&gt;0,Behörde!Z1176,Behörde!G1176)</f>
        <v>**</v>
      </c>
      <c r="H1176" s="131"/>
      <c r="I1176" s="124"/>
      <c r="J1176" s="118">
        <f>'SlNr für Antrag §24a'!AM1172</f>
        <v>0</v>
      </c>
      <c r="K1176" s="121"/>
      <c r="L1176" s="158" t="str">
        <f>'SlNr für Antrag §24a'!AV1172</f>
        <v>-</v>
      </c>
      <c r="M1176" s="145" t="str">
        <f>IF(OR(Behörde!W1176&gt;0,Behörde!Z1176&gt;0),"Begründung in Bescheid eintragen!","")</f>
        <v/>
      </c>
      <c r="N1176" s="151" t="str">
        <f>'SlNr für Antrag §24a'!AP1172</f>
        <v/>
      </c>
    </row>
    <row r="1177" spans="1:14" ht="22.8" x14ac:dyDescent="0.25">
      <c r="A1177" s="70">
        <f>'SlNr für Antrag §24a'!B1173</f>
        <v>55326</v>
      </c>
      <c r="B1177" s="70" t="str">
        <f>'SlNr für Antrag §24a'!C1173</f>
        <v/>
      </c>
      <c r="C1177" s="70" t="str">
        <f>IF('SlNr für Antrag §24a'!D1173&lt;&gt;"",'SlNr für Antrag §24a'!D1173,"")</f>
        <v>g</v>
      </c>
      <c r="D1177" s="70" t="str">
        <f>'SlNr für Antrag §24a'!H1173</f>
        <v>Waschbenzin, Petrolether, Ligroin, Testbenzin</v>
      </c>
      <c r="E1177" s="70" t="str">
        <f>'SlNr für Antrag §24a'!I1173</f>
        <v xml:space="preserve"> </v>
      </c>
      <c r="F1177" s="69" t="str">
        <f>IF(Behörde!W1177&gt;0,Behörde!W1177,Behörde!F1177)</f>
        <v>**</v>
      </c>
      <c r="G1177" s="69" t="str">
        <f>IF(Behörde!Z1177&gt;0,Behörde!Z1177,Behörde!G1177)</f>
        <v>**</v>
      </c>
      <c r="H1177" s="131"/>
      <c r="I1177" s="124"/>
      <c r="J1177" s="118">
        <f>'SlNr für Antrag §24a'!AM1173</f>
        <v>0</v>
      </c>
      <c r="K1177" s="121"/>
      <c r="L1177" s="158" t="str">
        <f>'SlNr für Antrag §24a'!AV1173</f>
        <v>-</v>
      </c>
      <c r="M1177" s="145" t="str">
        <f>IF(OR(Behörde!W1177&gt;0,Behörde!Z1177&gt;0),"Begründung in Bescheid eintragen!","")</f>
        <v/>
      </c>
      <c r="N1177" s="151" t="str">
        <f>'SlNr für Antrag §24a'!AP1173</f>
        <v/>
      </c>
    </row>
    <row r="1178" spans="1:14" x14ac:dyDescent="0.25">
      <c r="A1178" s="70">
        <f>'SlNr für Antrag §24a'!B1174</f>
        <v>55327</v>
      </c>
      <c r="B1178" s="70" t="str">
        <f>'SlNr für Antrag §24a'!C1174</f>
        <v/>
      </c>
      <c r="C1178" s="70" t="str">
        <f>IF('SlNr für Antrag §24a'!D1174&lt;&gt;"",'SlNr für Antrag §24a'!D1174,"")</f>
        <v>g</v>
      </c>
      <c r="D1178" s="70" t="str">
        <f>'SlNr für Antrag §24a'!H1174</f>
        <v>Xylol</v>
      </c>
      <c r="E1178" s="70" t="str">
        <f>'SlNr für Antrag §24a'!I1174</f>
        <v xml:space="preserve"> </v>
      </c>
      <c r="F1178" s="69" t="str">
        <f>IF(Behörde!W1178&gt;0,Behörde!W1178,Behörde!F1178)</f>
        <v>**</v>
      </c>
      <c r="G1178" s="69" t="str">
        <f>IF(Behörde!Z1178&gt;0,Behörde!Z1178,Behörde!G1178)</f>
        <v>**</v>
      </c>
      <c r="H1178" s="131"/>
      <c r="I1178" s="124"/>
      <c r="J1178" s="118">
        <f>'SlNr für Antrag §24a'!AM1174</f>
        <v>0</v>
      </c>
      <c r="K1178" s="121"/>
      <c r="L1178" s="158" t="str">
        <f>'SlNr für Antrag §24a'!AV1174</f>
        <v>-</v>
      </c>
      <c r="M1178" s="145" t="str">
        <f>IF(OR(Behörde!W1178&gt;0,Behörde!Z1178&gt;0),"Begründung in Bescheid eintragen!","")</f>
        <v/>
      </c>
      <c r="N1178" s="151" t="str">
        <f>'SlNr für Antrag §24a'!AP1174</f>
        <v/>
      </c>
    </row>
    <row r="1179" spans="1:14" x14ac:dyDescent="0.25">
      <c r="A1179" s="70">
        <f>'SlNr für Antrag §24a'!B1175</f>
        <v>55351</v>
      </c>
      <c r="B1179" s="70" t="str">
        <f>'SlNr für Antrag §24a'!C1175</f>
        <v/>
      </c>
      <c r="C1179" s="70" t="str">
        <f>IF('SlNr für Antrag §24a'!D1175&lt;&gt;"",'SlNr für Antrag §24a'!D1175,"")</f>
        <v>g</v>
      </c>
      <c r="D1179" s="70" t="str">
        <f>'SlNr für Antrag §24a'!H1175</f>
        <v>Ethanol</v>
      </c>
      <c r="E1179" s="70" t="str">
        <f>'SlNr für Antrag §24a'!I1175</f>
        <v xml:space="preserve"> </v>
      </c>
      <c r="F1179" s="69" t="str">
        <f>IF(Behörde!W1179&gt;0,Behörde!W1179,Behörde!F1179)</f>
        <v>**</v>
      </c>
      <c r="G1179" s="69" t="str">
        <f>IF(Behörde!Z1179&gt;0,Behörde!Z1179,Behörde!G1179)</f>
        <v>**</v>
      </c>
      <c r="H1179" s="131"/>
      <c r="I1179" s="124"/>
      <c r="J1179" s="118">
        <f>'SlNr für Antrag §24a'!AM1175</f>
        <v>0</v>
      </c>
      <c r="K1179" s="121"/>
      <c r="L1179" s="158" t="str">
        <f>'SlNr für Antrag §24a'!AV1175</f>
        <v>-</v>
      </c>
      <c r="M1179" s="145" t="str">
        <f>IF(OR(Behörde!W1179&gt;0,Behörde!Z1179&gt;0),"Begründung in Bescheid eintragen!","")</f>
        <v/>
      </c>
      <c r="N1179" s="151" t="str">
        <f>'SlNr für Antrag §24a'!AP1175</f>
        <v/>
      </c>
    </row>
    <row r="1180" spans="1:14" x14ac:dyDescent="0.25">
      <c r="A1180" s="70">
        <f>'SlNr für Antrag §24a'!B1176</f>
        <v>55352</v>
      </c>
      <c r="B1180" s="70" t="str">
        <f>'SlNr für Antrag §24a'!C1176</f>
        <v/>
      </c>
      <c r="C1180" s="70" t="str">
        <f>IF('SlNr für Antrag §24a'!D1176&lt;&gt;"",'SlNr für Antrag §24a'!D1176,"")</f>
        <v>g</v>
      </c>
      <c r="D1180" s="70" t="str">
        <f>'SlNr für Antrag §24a'!H1176</f>
        <v>aliphatische Amine</v>
      </c>
      <c r="E1180" s="70" t="str">
        <f>'SlNr für Antrag §24a'!I1176</f>
        <v xml:space="preserve"> </v>
      </c>
      <c r="F1180" s="69" t="str">
        <f>IF(Behörde!W1180&gt;0,Behörde!W1180,Behörde!F1180)</f>
        <v>**</v>
      </c>
      <c r="G1180" s="69" t="str">
        <f>IF(Behörde!Z1180&gt;0,Behörde!Z1180,Behörde!G1180)</f>
        <v>**</v>
      </c>
      <c r="H1180" s="131"/>
      <c r="I1180" s="124"/>
      <c r="J1180" s="118">
        <f>'SlNr für Antrag §24a'!AM1176</f>
        <v>0</v>
      </c>
      <c r="K1180" s="121"/>
      <c r="L1180" s="158" t="str">
        <f>'SlNr für Antrag §24a'!AV1176</f>
        <v>-</v>
      </c>
      <c r="M1180" s="145" t="str">
        <f>IF(OR(Behörde!W1180&gt;0,Behörde!Z1180&gt;0),"Begründung in Bescheid eintragen!","")</f>
        <v/>
      </c>
      <c r="N1180" s="151" t="str">
        <f>'SlNr für Antrag §24a'!AP1176</f>
        <v/>
      </c>
    </row>
    <row r="1181" spans="1:14" x14ac:dyDescent="0.25">
      <c r="A1181" s="70">
        <f>'SlNr für Antrag §24a'!B1177</f>
        <v>55353</v>
      </c>
      <c r="B1181" s="70" t="str">
        <f>'SlNr für Antrag §24a'!C1177</f>
        <v/>
      </c>
      <c r="C1181" s="70" t="str">
        <f>IF('SlNr für Antrag §24a'!D1177&lt;&gt;"",'SlNr für Antrag §24a'!D1177,"")</f>
        <v>g</v>
      </c>
      <c r="D1181" s="70" t="str">
        <f>'SlNr für Antrag §24a'!H1177</f>
        <v>aromatische Amine</v>
      </c>
      <c r="E1181" s="70" t="str">
        <f>'SlNr für Antrag §24a'!I1177</f>
        <v xml:space="preserve"> </v>
      </c>
      <c r="F1181" s="69" t="str">
        <f>IF(Behörde!W1181&gt;0,Behörde!W1181,Behörde!F1181)</f>
        <v>**</v>
      </c>
      <c r="G1181" s="69" t="str">
        <f>IF(Behörde!Z1181&gt;0,Behörde!Z1181,Behörde!G1181)</f>
        <v>**</v>
      </c>
      <c r="H1181" s="131"/>
      <c r="I1181" s="124"/>
      <c r="J1181" s="118">
        <f>'SlNr für Antrag §24a'!AM1177</f>
        <v>0</v>
      </c>
      <c r="K1181" s="121"/>
      <c r="L1181" s="158" t="str">
        <f>'SlNr für Antrag §24a'!AV1177</f>
        <v>-</v>
      </c>
      <c r="M1181" s="145" t="str">
        <f>IF(OR(Behörde!W1181&gt;0,Behörde!Z1181&gt;0),"Begründung in Bescheid eintragen!","")</f>
        <v/>
      </c>
      <c r="N1181" s="151" t="str">
        <f>'SlNr für Antrag §24a'!AP1177</f>
        <v/>
      </c>
    </row>
    <row r="1182" spans="1:14" x14ac:dyDescent="0.25">
      <c r="A1182" s="70">
        <f>'SlNr für Antrag §24a'!B1178</f>
        <v>55354</v>
      </c>
      <c r="B1182" s="70" t="str">
        <f>'SlNr für Antrag §24a'!C1178</f>
        <v/>
      </c>
      <c r="C1182" s="70" t="str">
        <f>IF('SlNr für Antrag §24a'!D1178&lt;&gt;"",'SlNr für Antrag §24a'!D1178,"")</f>
        <v>g</v>
      </c>
      <c r="D1182" s="70" t="str">
        <f>'SlNr für Antrag §24a'!H1178</f>
        <v>Butanol</v>
      </c>
      <c r="E1182" s="70" t="str">
        <f>'SlNr für Antrag §24a'!I1178</f>
        <v xml:space="preserve"> </v>
      </c>
      <c r="F1182" s="69" t="str">
        <f>IF(Behörde!W1182&gt;0,Behörde!W1182,Behörde!F1182)</f>
        <v>**</v>
      </c>
      <c r="G1182" s="69" t="str">
        <f>IF(Behörde!Z1182&gt;0,Behörde!Z1182,Behörde!G1182)</f>
        <v>**</v>
      </c>
      <c r="H1182" s="131"/>
      <c r="I1182" s="124"/>
      <c r="J1182" s="118">
        <f>'SlNr für Antrag §24a'!AM1178</f>
        <v>0</v>
      </c>
      <c r="K1182" s="121"/>
      <c r="L1182" s="158" t="str">
        <f>'SlNr für Antrag §24a'!AV1178</f>
        <v>-</v>
      </c>
      <c r="M1182" s="145" t="str">
        <f>IF(OR(Behörde!W1182&gt;0,Behörde!Z1182&gt;0),"Begründung in Bescheid eintragen!","")</f>
        <v/>
      </c>
      <c r="N1182" s="151" t="str">
        <f>'SlNr für Antrag §24a'!AP1178</f>
        <v/>
      </c>
    </row>
    <row r="1183" spans="1:14" x14ac:dyDescent="0.25">
      <c r="A1183" s="70">
        <f>'SlNr für Antrag §24a'!B1179</f>
        <v>55355</v>
      </c>
      <c r="B1183" s="70" t="str">
        <f>'SlNr für Antrag §24a'!C1179</f>
        <v/>
      </c>
      <c r="C1183" s="70" t="str">
        <f>IF('SlNr für Antrag §24a'!D1179&lt;&gt;"",'SlNr für Antrag §24a'!D1179,"")</f>
        <v/>
      </c>
      <c r="D1183" s="70" t="str">
        <f>'SlNr für Antrag §24a'!H1179</f>
        <v>Glycerin</v>
      </c>
      <c r="E1183" s="70" t="str">
        <f>'SlNr für Antrag §24a'!I1179</f>
        <v xml:space="preserve"> </v>
      </c>
      <c r="F1183" s="69" t="str">
        <f>IF(Behörde!W1183&gt;0,Behörde!W1183,Behörde!F1183)</f>
        <v>--</v>
      </c>
      <c r="G1183" s="69" t="str">
        <f>IF(Behörde!Z1183&gt;0,Behörde!Z1183,Behörde!G1183)</f>
        <v>**</v>
      </c>
      <c r="H1183" s="131"/>
      <c r="I1183" s="124"/>
      <c r="J1183" s="118">
        <f>'SlNr für Antrag §24a'!AM1179</f>
        <v>0</v>
      </c>
      <c r="K1183" s="121"/>
      <c r="L1183" s="158" t="str">
        <f>'SlNr für Antrag §24a'!AV1179</f>
        <v>-</v>
      </c>
      <c r="M1183" s="145" t="str">
        <f>IF(OR(Behörde!W1183&gt;0,Behörde!Z1183&gt;0),"Begründung in Bescheid eintragen!","")</f>
        <v/>
      </c>
      <c r="N1183" s="151" t="str">
        <f>'SlNr für Antrag §24a'!AP1179</f>
        <v>X</v>
      </c>
    </row>
    <row r="1184" spans="1:14" x14ac:dyDescent="0.25">
      <c r="A1184" s="70">
        <f>'SlNr für Antrag §24a'!B1180</f>
        <v>55355</v>
      </c>
      <c r="B1184" s="70" t="str">
        <f>'SlNr für Antrag §24a'!C1180</f>
        <v>77</v>
      </c>
      <c r="C1184" s="70" t="str">
        <f>IF('SlNr für Antrag §24a'!D1180&lt;&gt;"",'SlNr für Antrag §24a'!D1180,"")</f>
        <v>g</v>
      </c>
      <c r="D1184" s="70" t="str">
        <f>'SlNr für Antrag §24a'!H1180</f>
        <v>Glycerin</v>
      </c>
      <c r="E1184" s="70" t="str">
        <f>'SlNr für Antrag §24a'!I1180</f>
        <v>gefährlich kontaminiert</v>
      </c>
      <c r="F1184" s="69" t="str">
        <f>IF(Behörde!W1184&gt;0,Behörde!W1184,Behörde!F1184)</f>
        <v>**</v>
      </c>
      <c r="G1184" s="69" t="str">
        <f>IF(Behörde!Z1184&gt;0,Behörde!Z1184,Behörde!G1184)</f>
        <v>**</v>
      </c>
      <c r="H1184" s="131"/>
      <c r="I1184" s="124"/>
      <c r="J1184" s="118">
        <f>'SlNr für Antrag §24a'!AM1180</f>
        <v>0</v>
      </c>
      <c r="K1184" s="121"/>
      <c r="L1184" s="158" t="str">
        <f>'SlNr für Antrag §24a'!AV1180</f>
        <v>-</v>
      </c>
      <c r="M1184" s="145" t="str">
        <f>IF(OR(Behörde!W1184&gt;0,Behörde!Z1184&gt;0),"Begründung in Bescheid eintragen!","")</f>
        <v/>
      </c>
      <c r="N1184" s="151" t="str">
        <f>'SlNr für Antrag §24a'!AP1180</f>
        <v/>
      </c>
    </row>
    <row r="1185" spans="1:14" x14ac:dyDescent="0.25">
      <c r="A1185" s="70">
        <f>'SlNr für Antrag §24a'!B1181</f>
        <v>55356</v>
      </c>
      <c r="B1185" s="70" t="str">
        <f>'SlNr für Antrag §24a'!C1181</f>
        <v/>
      </c>
      <c r="C1185" s="70" t="str">
        <f>IF('SlNr für Antrag §24a'!D1181&lt;&gt;"",'SlNr für Antrag §24a'!D1181,"")</f>
        <v>g</v>
      </c>
      <c r="D1185" s="70" t="str">
        <f>'SlNr für Antrag §24a'!H1181</f>
        <v>Glykolether</v>
      </c>
      <c r="E1185" s="70" t="str">
        <f>'SlNr für Antrag §24a'!I1181</f>
        <v xml:space="preserve"> </v>
      </c>
      <c r="F1185" s="69" t="str">
        <f>IF(Behörde!W1185&gt;0,Behörde!W1185,Behörde!F1185)</f>
        <v>**</v>
      </c>
      <c r="G1185" s="69" t="str">
        <f>IF(Behörde!Z1185&gt;0,Behörde!Z1185,Behörde!G1185)</f>
        <v>**</v>
      </c>
      <c r="H1185" s="131"/>
      <c r="I1185" s="124"/>
      <c r="J1185" s="118">
        <f>'SlNr für Antrag §24a'!AM1181</f>
        <v>0</v>
      </c>
      <c r="K1185" s="121"/>
      <c r="L1185" s="158" t="str">
        <f>'SlNr für Antrag §24a'!AV1181</f>
        <v>-</v>
      </c>
      <c r="M1185" s="145" t="str">
        <f>IF(OR(Behörde!W1185&gt;0,Behörde!Z1185&gt;0),"Begründung in Bescheid eintragen!","")</f>
        <v/>
      </c>
      <c r="N1185" s="151" t="str">
        <f>'SlNr für Antrag §24a'!AP1181</f>
        <v/>
      </c>
    </row>
    <row r="1186" spans="1:14" x14ac:dyDescent="0.25">
      <c r="A1186" s="70">
        <f>'SlNr für Antrag §24a'!B1182</f>
        <v>55357</v>
      </c>
      <c r="B1186" s="70" t="str">
        <f>'SlNr für Antrag §24a'!C1182</f>
        <v/>
      </c>
      <c r="C1186" s="70" t="str">
        <f>IF('SlNr für Antrag §24a'!D1182&lt;&gt;"",'SlNr für Antrag §24a'!D1182,"")</f>
        <v>g</v>
      </c>
      <c r="D1186" s="70" t="str">
        <f>'SlNr für Antrag §24a'!H1182</f>
        <v>Kaltreiniger, halogenfrei</v>
      </c>
      <c r="E1186" s="70" t="str">
        <f>'SlNr für Antrag §24a'!I1182</f>
        <v xml:space="preserve"> </v>
      </c>
      <c r="F1186" s="69" t="str">
        <f>IF(Behörde!W1186&gt;0,Behörde!W1186,Behörde!F1186)</f>
        <v>**</v>
      </c>
      <c r="G1186" s="69" t="str">
        <f>IF(Behörde!Z1186&gt;0,Behörde!Z1186,Behörde!G1186)</f>
        <v>**</v>
      </c>
      <c r="H1186" s="131"/>
      <c r="I1186" s="124"/>
      <c r="J1186" s="118">
        <f>'SlNr für Antrag §24a'!AM1182</f>
        <v>0</v>
      </c>
      <c r="K1186" s="121"/>
      <c r="L1186" s="158" t="str">
        <f>'SlNr für Antrag §24a'!AV1182</f>
        <v>-</v>
      </c>
      <c r="M1186" s="145" t="str">
        <f>IF(OR(Behörde!W1186&gt;0,Behörde!Z1186&gt;0),"Begründung in Bescheid eintragen!","")</f>
        <v/>
      </c>
      <c r="N1186" s="151" t="str">
        <f>'SlNr für Antrag §24a'!AP1182</f>
        <v/>
      </c>
    </row>
    <row r="1187" spans="1:14" x14ac:dyDescent="0.25">
      <c r="A1187" s="70">
        <f>'SlNr für Antrag §24a'!B1183</f>
        <v>55358</v>
      </c>
      <c r="B1187" s="70" t="str">
        <f>'SlNr für Antrag §24a'!C1183</f>
        <v/>
      </c>
      <c r="C1187" s="70" t="str">
        <f>IF('SlNr für Antrag §24a'!D1183&lt;&gt;"",'SlNr für Antrag §24a'!D1183,"")</f>
        <v>g</v>
      </c>
      <c r="D1187" s="70" t="str">
        <f>'SlNr für Antrag §24a'!H1183</f>
        <v>Kresole</v>
      </c>
      <c r="E1187" s="70" t="str">
        <f>'SlNr für Antrag §24a'!I1183</f>
        <v xml:space="preserve"> </v>
      </c>
      <c r="F1187" s="69" t="str">
        <f>IF(Behörde!W1187&gt;0,Behörde!W1187,Behörde!F1187)</f>
        <v>**</v>
      </c>
      <c r="G1187" s="69" t="str">
        <f>IF(Behörde!Z1187&gt;0,Behörde!Z1187,Behörde!G1187)</f>
        <v>**</v>
      </c>
      <c r="H1187" s="131"/>
      <c r="I1187" s="124"/>
      <c r="J1187" s="118">
        <f>'SlNr für Antrag §24a'!AM1183</f>
        <v>0</v>
      </c>
      <c r="K1187" s="121"/>
      <c r="L1187" s="158" t="str">
        <f>'SlNr für Antrag §24a'!AV1183</f>
        <v>-</v>
      </c>
      <c r="M1187" s="145" t="str">
        <f>IF(OR(Behörde!W1187&gt;0,Behörde!Z1187&gt;0),"Begründung in Bescheid eintragen!","")</f>
        <v/>
      </c>
      <c r="N1187" s="151" t="str">
        <f>'SlNr für Antrag §24a'!AP1183</f>
        <v/>
      </c>
    </row>
    <row r="1188" spans="1:14" x14ac:dyDescent="0.25">
      <c r="A1188" s="70">
        <f>'SlNr für Antrag §24a'!B1184</f>
        <v>55360</v>
      </c>
      <c r="B1188" s="70" t="str">
        <f>'SlNr für Antrag §24a'!C1184</f>
        <v/>
      </c>
      <c r="C1188" s="70" t="str">
        <f>IF('SlNr für Antrag §24a'!D1184&lt;&gt;"",'SlNr für Antrag §24a'!D1184,"")</f>
        <v>g</v>
      </c>
      <c r="D1188" s="70" t="str">
        <f>'SlNr für Antrag §24a'!H1184</f>
        <v>Petroleum</v>
      </c>
      <c r="E1188" s="70" t="str">
        <f>'SlNr für Antrag §24a'!I1184</f>
        <v xml:space="preserve"> </v>
      </c>
      <c r="F1188" s="69" t="str">
        <f>IF(Behörde!W1188&gt;0,Behörde!W1188,Behörde!F1188)</f>
        <v>**</v>
      </c>
      <c r="G1188" s="69" t="str">
        <f>IF(Behörde!Z1188&gt;0,Behörde!Z1188,Behörde!G1188)</f>
        <v>**</v>
      </c>
      <c r="H1188" s="131"/>
      <c r="I1188" s="124"/>
      <c r="J1188" s="118">
        <f>'SlNr für Antrag §24a'!AM1184</f>
        <v>0</v>
      </c>
      <c r="K1188" s="121"/>
      <c r="L1188" s="158" t="str">
        <f>'SlNr für Antrag §24a'!AV1184</f>
        <v>-</v>
      </c>
      <c r="M1188" s="145" t="str">
        <f>IF(OR(Behörde!W1188&gt;0,Behörde!Z1188&gt;0),"Begründung in Bescheid eintragen!","")</f>
        <v/>
      </c>
      <c r="N1188" s="151" t="str">
        <f>'SlNr für Antrag §24a'!AP1184</f>
        <v/>
      </c>
    </row>
    <row r="1189" spans="1:14" x14ac:dyDescent="0.25">
      <c r="A1189" s="70">
        <f>'SlNr für Antrag §24a'!B1185</f>
        <v>55361</v>
      </c>
      <c r="B1189" s="70" t="str">
        <f>'SlNr für Antrag §24a'!C1185</f>
        <v/>
      </c>
      <c r="C1189" s="70" t="str">
        <f>IF('SlNr für Antrag §24a'!D1185&lt;&gt;"",'SlNr für Antrag §24a'!D1185,"")</f>
        <v>g</v>
      </c>
      <c r="D1189" s="70" t="str">
        <f>'SlNr für Antrag §24a'!H1185</f>
        <v>Polyetheralkohole</v>
      </c>
      <c r="E1189" s="70" t="str">
        <f>'SlNr für Antrag §24a'!I1185</f>
        <v xml:space="preserve"> </v>
      </c>
      <c r="F1189" s="69" t="str">
        <f>IF(Behörde!W1189&gt;0,Behörde!W1189,Behörde!F1189)</f>
        <v>**</v>
      </c>
      <c r="G1189" s="69" t="str">
        <f>IF(Behörde!Z1189&gt;0,Behörde!Z1189,Behörde!G1189)</f>
        <v>**</v>
      </c>
      <c r="H1189" s="131"/>
      <c r="I1189" s="124"/>
      <c r="J1189" s="118">
        <f>'SlNr für Antrag §24a'!AM1185</f>
        <v>0</v>
      </c>
      <c r="K1189" s="121"/>
      <c r="L1189" s="158" t="str">
        <f>'SlNr für Antrag §24a'!AV1185</f>
        <v>-</v>
      </c>
      <c r="M1189" s="145" t="str">
        <f>IF(OR(Behörde!W1189&gt;0,Behörde!Z1189&gt;0),"Begründung in Bescheid eintragen!","")</f>
        <v/>
      </c>
      <c r="N1189" s="151" t="str">
        <f>'SlNr für Antrag §24a'!AP1185</f>
        <v/>
      </c>
    </row>
    <row r="1190" spans="1:14" x14ac:dyDescent="0.25">
      <c r="A1190" s="70">
        <f>'SlNr für Antrag §24a'!B1186</f>
        <v>55361</v>
      </c>
      <c r="B1190" s="70" t="str">
        <f>'SlNr für Antrag §24a'!C1186</f>
        <v>88</v>
      </c>
      <c r="C1190" s="70" t="str">
        <f>IF('SlNr für Antrag §24a'!D1186&lt;&gt;"",'SlNr für Antrag §24a'!D1186,"")</f>
        <v/>
      </c>
      <c r="D1190" s="70" t="str">
        <f>'SlNr für Antrag §24a'!H1186</f>
        <v>Polyetheralkohole</v>
      </c>
      <c r="E1190" s="70" t="str">
        <f>'SlNr für Antrag §24a'!I1186</f>
        <v>ausgestuft</v>
      </c>
      <c r="F1190" s="69" t="str">
        <f>IF(Behörde!W1190&gt;0,Behörde!W1190,Behörde!F1190)</f>
        <v>**</v>
      </c>
      <c r="G1190" s="69" t="str">
        <f>IF(Behörde!Z1190&gt;0,Behörde!Z1190,Behörde!G1190)</f>
        <v>**</v>
      </c>
      <c r="H1190" s="131"/>
      <c r="I1190" s="124"/>
      <c r="J1190" s="118">
        <f>'SlNr für Antrag §24a'!AM1186</f>
        <v>0</v>
      </c>
      <c r="K1190" s="121"/>
      <c r="L1190" s="158" t="str">
        <f>'SlNr für Antrag §24a'!AV1186</f>
        <v>-</v>
      </c>
      <c r="M1190" s="145" t="str">
        <f>IF(OR(Behörde!W1190&gt;0,Behörde!Z1190&gt;0),"Begründung in Bescheid eintragen!","")</f>
        <v/>
      </c>
      <c r="N1190" s="151" t="str">
        <f>'SlNr für Antrag §24a'!AP1186</f>
        <v/>
      </c>
    </row>
    <row r="1191" spans="1:14" x14ac:dyDescent="0.25">
      <c r="A1191" s="70">
        <f>'SlNr für Antrag §24a'!B1187</f>
        <v>55362</v>
      </c>
      <c r="B1191" s="70" t="str">
        <f>'SlNr für Antrag §24a'!C1187</f>
        <v/>
      </c>
      <c r="C1191" s="70" t="str">
        <f>IF('SlNr für Antrag §24a'!D1187&lt;&gt;"",'SlNr für Antrag §24a'!D1187,"")</f>
        <v>g</v>
      </c>
      <c r="D1191" s="70" t="str">
        <f>'SlNr für Antrag §24a'!H1187</f>
        <v>Propanol</v>
      </c>
      <c r="E1191" s="70" t="str">
        <f>'SlNr für Antrag §24a'!I1187</f>
        <v xml:space="preserve"> </v>
      </c>
      <c r="F1191" s="69" t="str">
        <f>IF(Behörde!W1191&gt;0,Behörde!W1191,Behörde!F1191)</f>
        <v>**</v>
      </c>
      <c r="G1191" s="69" t="str">
        <f>IF(Behörde!Z1191&gt;0,Behörde!Z1191,Behörde!G1191)</f>
        <v>**</v>
      </c>
      <c r="H1191" s="131"/>
      <c r="I1191" s="124"/>
      <c r="J1191" s="118">
        <f>'SlNr für Antrag §24a'!AM1187</f>
        <v>0</v>
      </c>
      <c r="K1191" s="121"/>
      <c r="L1191" s="158" t="str">
        <f>'SlNr für Antrag §24a'!AV1187</f>
        <v>-</v>
      </c>
      <c r="M1191" s="145" t="str">
        <f>IF(OR(Behörde!W1191&gt;0,Behörde!Z1191&gt;0),"Begründung in Bescheid eintragen!","")</f>
        <v/>
      </c>
      <c r="N1191" s="151" t="str">
        <f>'SlNr für Antrag §24a'!AP1187</f>
        <v/>
      </c>
    </row>
    <row r="1192" spans="1:14" ht="68.400000000000006" x14ac:dyDescent="0.25">
      <c r="A1192" s="70">
        <f>'SlNr für Antrag §24a'!B1188</f>
        <v>55370</v>
      </c>
      <c r="B1192" s="70" t="str">
        <f>'SlNr für Antrag §24a'!C1188</f>
        <v/>
      </c>
      <c r="C1192" s="70" t="str">
        <f>IF('SlNr für Antrag §24a'!D1188&lt;&gt;"",'SlNr für Antrag §24a'!D1188,"")</f>
        <v>g</v>
      </c>
      <c r="D1192" s="70" t="str">
        <f>'SlNr für Antrag §24a'!H1188</f>
        <v>Lösemittelgemische ohne halogenierte organische Bestandteile, Farb- und Lackverdünnungen (zB "Nitroverdünnungen"), auch Frostschutzmittel</v>
      </c>
      <c r="E1192" s="70" t="str">
        <f>'SlNr für Antrag §24a'!I1188</f>
        <v xml:space="preserve"> </v>
      </c>
      <c r="F1192" s="69" t="str">
        <f>IF(Behörde!W1192&gt;0,Behörde!W1192,Behörde!F1192)</f>
        <v>**</v>
      </c>
      <c r="G1192" s="69" t="str">
        <f>IF(Behörde!Z1192&gt;0,Behörde!Z1192,Behörde!G1192)</f>
        <v>**</v>
      </c>
      <c r="H1192" s="131"/>
      <c r="I1192" s="124"/>
      <c r="J1192" s="118">
        <f>'SlNr für Antrag §24a'!AM1188</f>
        <v>0</v>
      </c>
      <c r="K1192" s="121"/>
      <c r="L1192" s="158" t="str">
        <f>'SlNr für Antrag §24a'!AV1188</f>
        <v>-</v>
      </c>
      <c r="M1192" s="145" t="str">
        <f>IF(OR(Behörde!W1192&gt;0,Behörde!Z1192&gt;0),"Begründung in Bescheid eintragen!","")</f>
        <v/>
      </c>
      <c r="N1192" s="151" t="str">
        <f>'SlNr für Antrag §24a'!AP1188</f>
        <v/>
      </c>
    </row>
    <row r="1193" spans="1:14" ht="68.400000000000006" x14ac:dyDescent="0.25">
      <c r="A1193" s="70">
        <f>'SlNr für Antrag §24a'!B1189</f>
        <v>55370</v>
      </c>
      <c r="B1193" s="70" t="str">
        <f>'SlNr für Antrag §24a'!C1189</f>
        <v>88</v>
      </c>
      <c r="C1193" s="70" t="str">
        <f>IF('SlNr für Antrag §24a'!D1189&lt;&gt;"",'SlNr für Antrag §24a'!D1189,"")</f>
        <v/>
      </c>
      <c r="D1193" s="70" t="str">
        <f>'SlNr für Antrag §24a'!H1189</f>
        <v>Lösemittelgemische ohne halogenierte organische Bestandteile, Farb- und Lackverdünnungen (zB "Nitroverdünnungen"), auch Frostschutzmittel</v>
      </c>
      <c r="E1193" s="70" t="str">
        <f>'SlNr für Antrag §24a'!I1189</f>
        <v>ausgestuft</v>
      </c>
      <c r="F1193" s="69" t="str">
        <f>IF(Behörde!W1193&gt;0,Behörde!W1193,Behörde!F1193)</f>
        <v>**</v>
      </c>
      <c r="G1193" s="69" t="str">
        <f>IF(Behörde!Z1193&gt;0,Behörde!Z1193,Behörde!G1193)</f>
        <v>**</v>
      </c>
      <c r="H1193" s="131"/>
      <c r="I1193" s="124"/>
      <c r="J1193" s="118">
        <f>'SlNr für Antrag §24a'!AM1189</f>
        <v>0</v>
      </c>
      <c r="K1193" s="121"/>
      <c r="L1193" s="158" t="str">
        <f>'SlNr für Antrag §24a'!AV1189</f>
        <v>-</v>
      </c>
      <c r="M1193" s="145" t="str">
        <f>IF(OR(Behörde!W1193&gt;0,Behörde!Z1193&gt;0),"Begründung in Bescheid eintragen!","")</f>
        <v/>
      </c>
      <c r="N1193" s="151" t="str">
        <f>'SlNr für Antrag §24a'!AP1189</f>
        <v/>
      </c>
    </row>
    <row r="1194" spans="1:14" ht="22.8" x14ac:dyDescent="0.25">
      <c r="A1194" s="70">
        <f>'SlNr für Antrag §24a'!B1190</f>
        <v>55371</v>
      </c>
      <c r="B1194" s="70" t="str">
        <f>'SlNr für Antrag §24a'!C1190</f>
        <v/>
      </c>
      <c r="C1194" s="70" t="str">
        <f>IF('SlNr für Antrag §24a'!D1190&lt;&gt;"",'SlNr für Antrag §24a'!D1190,"")</f>
        <v>g</v>
      </c>
      <c r="D1194" s="70" t="str">
        <f>'SlNr für Antrag §24a'!H1190</f>
        <v>Kältemittel ohne halogenierte organische Bestandteile</v>
      </c>
      <c r="E1194" s="70" t="str">
        <f>'SlNr für Antrag §24a'!I1190</f>
        <v xml:space="preserve"> </v>
      </c>
      <c r="F1194" s="69" t="str">
        <f>IF(Behörde!W1194&gt;0,Behörde!W1194,Behörde!F1194)</f>
        <v>**</v>
      </c>
      <c r="G1194" s="69" t="str">
        <f>IF(Behörde!Z1194&gt;0,Behörde!Z1194,Behörde!G1194)</f>
        <v>**</v>
      </c>
      <c r="H1194" s="131"/>
      <c r="I1194" s="124"/>
      <c r="J1194" s="118">
        <f>'SlNr für Antrag §24a'!AM1190</f>
        <v>0</v>
      </c>
      <c r="K1194" s="121"/>
      <c r="L1194" s="158" t="str">
        <f>'SlNr für Antrag §24a'!AV1190</f>
        <v>-</v>
      </c>
      <c r="M1194" s="145" t="str">
        <f>IF(OR(Behörde!W1194&gt;0,Behörde!Z1194&gt;0),"Begründung in Bescheid eintragen!","")</f>
        <v/>
      </c>
      <c r="N1194" s="151" t="str">
        <f>'SlNr für Antrag §24a'!AP1190</f>
        <v/>
      </c>
    </row>
    <row r="1195" spans="1:14" ht="22.8" x14ac:dyDescent="0.25">
      <c r="A1195" s="70">
        <f>'SlNr für Antrag §24a'!B1191</f>
        <v>55371</v>
      </c>
      <c r="B1195" s="70" t="str">
        <f>'SlNr für Antrag §24a'!C1191</f>
        <v>88</v>
      </c>
      <c r="C1195" s="70" t="str">
        <f>IF('SlNr für Antrag §24a'!D1191&lt;&gt;"",'SlNr für Antrag §24a'!D1191,"")</f>
        <v/>
      </c>
      <c r="D1195" s="70" t="str">
        <f>'SlNr für Antrag §24a'!H1191</f>
        <v>Kältemittel ohne halogenierte organische Bestandteile</v>
      </c>
      <c r="E1195" s="70" t="str">
        <f>'SlNr für Antrag §24a'!I1191</f>
        <v>ausgestuft</v>
      </c>
      <c r="F1195" s="69" t="str">
        <f>IF(Behörde!W1195&gt;0,Behörde!W1195,Behörde!F1195)</f>
        <v>**</v>
      </c>
      <c r="G1195" s="69" t="str">
        <f>IF(Behörde!Z1195&gt;0,Behörde!Z1195,Behörde!G1195)</f>
        <v>**</v>
      </c>
      <c r="H1195" s="131"/>
      <c r="I1195" s="124"/>
      <c r="J1195" s="118">
        <f>'SlNr für Antrag §24a'!AM1191</f>
        <v>0</v>
      </c>
      <c r="K1195" s="121"/>
      <c r="L1195" s="158" t="str">
        <f>'SlNr für Antrag §24a'!AV1191</f>
        <v>-</v>
      </c>
      <c r="M1195" s="145" t="str">
        <f>IF(OR(Behörde!W1195&gt;0,Behörde!Z1195&gt;0),"Begründung in Bescheid eintragen!","")</f>
        <v/>
      </c>
      <c r="N1195" s="151" t="str">
        <f>'SlNr für Antrag §24a'!AP1191</f>
        <v/>
      </c>
    </row>
    <row r="1196" spans="1:14" ht="22.8" x14ac:dyDescent="0.25">
      <c r="A1196" s="70">
        <f>'SlNr für Antrag §24a'!B1192</f>
        <v>55373</v>
      </c>
      <c r="B1196" s="70" t="str">
        <f>'SlNr für Antrag §24a'!C1192</f>
        <v/>
      </c>
      <c r="C1196" s="70" t="str">
        <f>IF('SlNr für Antrag §24a'!D1192&lt;&gt;"",'SlNr für Antrag §24a'!D1192,"")</f>
        <v>g</v>
      </c>
      <c r="D1196" s="70" t="str">
        <f>'SlNr für Antrag §24a'!H1192</f>
        <v>sonstige nicht halogenierte organische Lösemittel</v>
      </c>
      <c r="E1196" s="70" t="str">
        <f>'SlNr für Antrag §24a'!I1192</f>
        <v xml:space="preserve"> </v>
      </c>
      <c r="F1196" s="69" t="str">
        <f>IF(Behörde!W1196&gt;0,Behörde!W1196,Behörde!F1196)</f>
        <v>**</v>
      </c>
      <c r="G1196" s="69" t="str">
        <f>IF(Behörde!Z1196&gt;0,Behörde!Z1196,Behörde!G1196)</f>
        <v>**</v>
      </c>
      <c r="H1196" s="131"/>
      <c r="I1196" s="124"/>
      <c r="J1196" s="118">
        <f>'SlNr für Antrag §24a'!AM1192</f>
        <v>0</v>
      </c>
      <c r="K1196" s="121"/>
      <c r="L1196" s="158" t="str">
        <f>'SlNr für Antrag §24a'!AV1192</f>
        <v>-</v>
      </c>
      <c r="M1196" s="145" t="str">
        <f>IF(OR(Behörde!W1196&gt;0,Behörde!Z1196&gt;0),"Begründung in Bescheid eintragen!","")</f>
        <v/>
      </c>
      <c r="N1196" s="151" t="str">
        <f>'SlNr für Antrag §24a'!AP1192</f>
        <v/>
      </c>
    </row>
    <row r="1197" spans="1:14" ht="22.8" x14ac:dyDescent="0.25">
      <c r="A1197" s="70">
        <f>'SlNr für Antrag §24a'!B1193</f>
        <v>55373</v>
      </c>
      <c r="B1197" s="70" t="str">
        <f>'SlNr für Antrag §24a'!C1193</f>
        <v>88</v>
      </c>
      <c r="C1197" s="70" t="str">
        <f>IF('SlNr für Antrag §24a'!D1193&lt;&gt;"",'SlNr für Antrag §24a'!D1193,"")</f>
        <v/>
      </c>
      <c r="D1197" s="70" t="str">
        <f>'SlNr für Antrag §24a'!H1193</f>
        <v>sonstige nicht halogenierte organische Lösemittel</v>
      </c>
      <c r="E1197" s="70" t="str">
        <f>'SlNr für Antrag §24a'!I1193</f>
        <v>ausgestuft</v>
      </c>
      <c r="F1197" s="69" t="str">
        <f>IF(Behörde!W1197&gt;0,Behörde!W1197,Behörde!F1197)</f>
        <v>**</v>
      </c>
      <c r="G1197" s="69" t="str">
        <f>IF(Behörde!Z1197&gt;0,Behörde!Z1197,Behörde!G1197)</f>
        <v>**</v>
      </c>
      <c r="H1197" s="131"/>
      <c r="I1197" s="124"/>
      <c r="J1197" s="118">
        <f>'SlNr für Antrag §24a'!AM1193</f>
        <v>0</v>
      </c>
      <c r="K1197" s="121"/>
      <c r="L1197" s="158" t="str">
        <f>'SlNr für Antrag §24a'!AV1193</f>
        <v>-</v>
      </c>
      <c r="M1197" s="145" t="str">
        <f>IF(OR(Behörde!W1197&gt;0,Behörde!Z1197&gt;0),"Begründung in Bescheid eintragen!","")</f>
        <v/>
      </c>
      <c r="N1197" s="151" t="str">
        <f>'SlNr für Antrag §24a'!AP1193</f>
        <v/>
      </c>
    </row>
    <row r="1198" spans="1:14" ht="22.8" x14ac:dyDescent="0.25">
      <c r="A1198" s="70">
        <f>'SlNr für Antrag §24a'!B1194</f>
        <v>55374</v>
      </c>
      <c r="B1198" s="70" t="str">
        <f>'SlNr für Antrag §24a'!C1194</f>
        <v/>
      </c>
      <c r="C1198" s="70" t="str">
        <f>IF('SlNr für Antrag §24a'!D1194&lt;&gt;"",'SlNr für Antrag §24a'!D1194,"")</f>
        <v>g</v>
      </c>
      <c r="D1198" s="70" t="str">
        <f>'SlNr für Antrag §24a'!H1194</f>
        <v>Lösemittel-Wasser-Gemische ohne halogenierte Lösemittel</v>
      </c>
      <c r="E1198" s="70" t="str">
        <f>'SlNr für Antrag §24a'!I1194</f>
        <v xml:space="preserve"> </v>
      </c>
      <c r="F1198" s="69" t="str">
        <f>IF(Behörde!W1198&gt;0,Behörde!W1198,Behörde!F1198)</f>
        <v>**</v>
      </c>
      <c r="G1198" s="69" t="str">
        <f>IF(Behörde!Z1198&gt;0,Behörde!Z1198,Behörde!G1198)</f>
        <v>**</v>
      </c>
      <c r="H1198" s="131"/>
      <c r="I1198" s="124"/>
      <c r="J1198" s="118">
        <f>'SlNr für Antrag §24a'!AM1194</f>
        <v>0</v>
      </c>
      <c r="K1198" s="121"/>
      <c r="L1198" s="158" t="str">
        <f>'SlNr für Antrag §24a'!AV1194</f>
        <v>-</v>
      </c>
      <c r="M1198" s="145" t="str">
        <f>IF(OR(Behörde!W1198&gt;0,Behörde!Z1198&gt;0),"Begründung in Bescheid eintragen!","")</f>
        <v/>
      </c>
      <c r="N1198" s="151" t="str">
        <f>'SlNr für Antrag §24a'!AP1194</f>
        <v/>
      </c>
    </row>
    <row r="1199" spans="1:14" ht="22.8" x14ac:dyDescent="0.25">
      <c r="A1199" s="70">
        <f>'SlNr für Antrag §24a'!B1195</f>
        <v>55374</v>
      </c>
      <c r="B1199" s="70" t="str">
        <f>'SlNr für Antrag §24a'!C1195</f>
        <v>88</v>
      </c>
      <c r="C1199" s="70" t="str">
        <f>IF('SlNr für Antrag §24a'!D1195&lt;&gt;"",'SlNr für Antrag §24a'!D1195,"")</f>
        <v/>
      </c>
      <c r="D1199" s="70" t="str">
        <f>'SlNr für Antrag §24a'!H1195</f>
        <v>Lösemittel-Wasser-Gemische ohne halogenierte Lösemittel</v>
      </c>
      <c r="E1199" s="70" t="str">
        <f>'SlNr für Antrag §24a'!I1195</f>
        <v>ausgestuft</v>
      </c>
      <c r="F1199" s="69" t="str">
        <f>IF(Behörde!W1199&gt;0,Behörde!W1199,Behörde!F1199)</f>
        <v>**</v>
      </c>
      <c r="G1199" s="69" t="str">
        <f>IF(Behörde!Z1199&gt;0,Behörde!Z1199,Behörde!G1199)</f>
        <v>**</v>
      </c>
      <c r="H1199" s="131"/>
      <c r="I1199" s="124"/>
      <c r="J1199" s="118">
        <f>'SlNr für Antrag §24a'!AM1195</f>
        <v>0</v>
      </c>
      <c r="K1199" s="121"/>
      <c r="L1199" s="158" t="str">
        <f>'SlNr für Antrag §24a'!AV1195</f>
        <v>-</v>
      </c>
      <c r="M1199" s="145" t="str">
        <f>IF(OR(Behörde!W1199&gt;0,Behörde!Z1199&gt;0),"Begründung in Bescheid eintragen!","")</f>
        <v/>
      </c>
      <c r="N1199" s="151" t="str">
        <f>'SlNr für Antrag §24a'!AP1195</f>
        <v/>
      </c>
    </row>
    <row r="1200" spans="1:14" ht="34.200000000000003" x14ac:dyDescent="0.25">
      <c r="A1200" s="70">
        <f>'SlNr für Antrag §24a'!B1196</f>
        <v>55401</v>
      </c>
      <c r="B1200" s="70" t="str">
        <f>'SlNr für Antrag §24a'!C1196</f>
        <v/>
      </c>
      <c r="C1200" s="70" t="str">
        <f>IF('SlNr für Antrag §24a'!D1196&lt;&gt;"",'SlNr für Antrag §24a'!D1196,"")</f>
        <v>g</v>
      </c>
      <c r="D1200" s="70" t="str">
        <f>'SlNr für Antrag §24a'!H1196</f>
        <v>lösemittelhaltiger Schlamm mit halogenierten organischen Bestandteilen</v>
      </c>
      <c r="E1200" s="70" t="str">
        <f>'SlNr für Antrag §24a'!I1196</f>
        <v xml:space="preserve"> </v>
      </c>
      <c r="F1200" s="69" t="str">
        <f>IF(Behörde!W1200&gt;0,Behörde!W1200,Behörde!F1200)</f>
        <v>**</v>
      </c>
      <c r="G1200" s="69" t="str">
        <f>IF(Behörde!Z1200&gt;0,Behörde!Z1200,Behörde!G1200)</f>
        <v>**</v>
      </c>
      <c r="H1200" s="131"/>
      <c r="I1200" s="124"/>
      <c r="J1200" s="118">
        <f>'SlNr für Antrag §24a'!AM1196</f>
        <v>0</v>
      </c>
      <c r="K1200" s="121"/>
      <c r="L1200" s="158" t="str">
        <f>'SlNr für Antrag §24a'!AV1196</f>
        <v>-</v>
      </c>
      <c r="M1200" s="145" t="str">
        <f>IF(OR(Behörde!W1200&gt;0,Behörde!Z1200&gt;0),"Begründung in Bescheid eintragen!","")</f>
        <v/>
      </c>
      <c r="N1200" s="151" t="str">
        <f>'SlNr für Antrag §24a'!AP1196</f>
        <v/>
      </c>
    </row>
    <row r="1201" spans="1:14" ht="34.200000000000003" x14ac:dyDescent="0.25">
      <c r="A1201" s="70">
        <f>'SlNr für Antrag §24a'!B1197</f>
        <v>55401</v>
      </c>
      <c r="B1201" s="70" t="str">
        <f>'SlNr für Antrag §24a'!C1197</f>
        <v>88</v>
      </c>
      <c r="C1201" s="70" t="str">
        <f>IF('SlNr für Antrag §24a'!D1197&lt;&gt;"",'SlNr für Antrag §24a'!D1197,"")</f>
        <v/>
      </c>
      <c r="D1201" s="70" t="str">
        <f>'SlNr für Antrag §24a'!H1197</f>
        <v>lösemittelhaltiger Schlamm mit halogenierten organischen Bestandteilen</v>
      </c>
      <c r="E1201" s="70" t="str">
        <f>'SlNr für Antrag §24a'!I1197</f>
        <v>ausgestuft</v>
      </c>
      <c r="F1201" s="69" t="str">
        <f>IF(Behörde!W1201&gt;0,Behörde!W1201,Behörde!F1201)</f>
        <v>**</v>
      </c>
      <c r="G1201" s="69" t="str">
        <f>IF(Behörde!Z1201&gt;0,Behörde!Z1201,Behörde!G1201)</f>
        <v>**</v>
      </c>
      <c r="H1201" s="131"/>
      <c r="I1201" s="124"/>
      <c r="J1201" s="118">
        <f>'SlNr für Antrag §24a'!AM1197</f>
        <v>0</v>
      </c>
      <c r="K1201" s="121"/>
      <c r="L1201" s="158" t="str">
        <f>'SlNr für Antrag §24a'!AV1197</f>
        <v>-</v>
      </c>
      <c r="M1201" s="145" t="str">
        <f>IF(OR(Behörde!W1201&gt;0,Behörde!Z1201&gt;0),"Begründung in Bescheid eintragen!","")</f>
        <v/>
      </c>
      <c r="N1201" s="151" t="str">
        <f>'SlNr für Antrag §24a'!AP1197</f>
        <v/>
      </c>
    </row>
    <row r="1202" spans="1:14" ht="34.200000000000003" x14ac:dyDescent="0.25">
      <c r="A1202" s="70">
        <f>'SlNr für Antrag §24a'!B1198</f>
        <v>55401</v>
      </c>
      <c r="B1202" s="70" t="str">
        <f>'SlNr für Antrag §24a'!C1198</f>
        <v>91</v>
      </c>
      <c r="C1202" s="70" t="str">
        <f>IF('SlNr für Antrag §24a'!D1198&lt;&gt;"",'SlNr für Antrag §24a'!D1198,"")</f>
        <v>g</v>
      </c>
      <c r="D1202" s="70" t="str">
        <f>'SlNr für Antrag §24a'!H1198</f>
        <v>lösemittelhaltiger Schlamm mit halogenierten organischen Bestandteilen</v>
      </c>
      <c r="E1202" s="70" t="str">
        <f>'SlNr für Antrag §24a'!I1198</f>
        <v>verfestigt, immobilisiert oder stabilisiert</v>
      </c>
      <c r="F1202" s="69" t="str">
        <f>IF(Behörde!W1202&gt;0,Behörde!W1202,Behörde!F1202)</f>
        <v>**</v>
      </c>
      <c r="G1202" s="69" t="str">
        <f>IF(Behörde!Z1202&gt;0,Behörde!Z1202,Behörde!G1202)</f>
        <v>**</v>
      </c>
      <c r="H1202" s="131"/>
      <c r="I1202" s="124"/>
      <c r="J1202" s="118">
        <f>'SlNr für Antrag §24a'!AM1198</f>
        <v>0</v>
      </c>
      <c r="K1202" s="121"/>
      <c r="L1202" s="158" t="str">
        <f>'SlNr für Antrag §24a'!AV1198</f>
        <v>-</v>
      </c>
      <c r="M1202" s="145" t="str">
        <f>IF(OR(Behörde!W1202&gt;0,Behörde!Z1202&gt;0),"Begründung in Bescheid eintragen!","")</f>
        <v/>
      </c>
      <c r="N1202" s="151" t="str">
        <f>'SlNr für Antrag §24a'!AP1198</f>
        <v/>
      </c>
    </row>
    <row r="1203" spans="1:14" ht="34.200000000000003" x14ac:dyDescent="0.25">
      <c r="A1203" s="70">
        <f>'SlNr für Antrag §24a'!B1199</f>
        <v>55402</v>
      </c>
      <c r="B1203" s="70" t="str">
        <f>'SlNr für Antrag §24a'!C1199</f>
        <v/>
      </c>
      <c r="C1203" s="70" t="str">
        <f>IF('SlNr für Antrag §24a'!D1199&lt;&gt;"",'SlNr für Antrag §24a'!D1199,"")</f>
        <v>g</v>
      </c>
      <c r="D1203" s="70" t="str">
        <f>'SlNr für Antrag §24a'!H1199</f>
        <v>lösemittelhaltiger Schlamm ohne halogenierte organische Bestandteile</v>
      </c>
      <c r="E1203" s="70" t="str">
        <f>'SlNr für Antrag §24a'!I1199</f>
        <v xml:space="preserve"> </v>
      </c>
      <c r="F1203" s="69" t="str">
        <f>IF(Behörde!W1203&gt;0,Behörde!W1203,Behörde!F1203)</f>
        <v>**</v>
      </c>
      <c r="G1203" s="69" t="str">
        <f>IF(Behörde!Z1203&gt;0,Behörde!Z1203,Behörde!G1203)</f>
        <v>**</v>
      </c>
      <c r="H1203" s="131"/>
      <c r="I1203" s="124"/>
      <c r="J1203" s="118">
        <f>'SlNr für Antrag §24a'!AM1199</f>
        <v>0</v>
      </c>
      <c r="K1203" s="121"/>
      <c r="L1203" s="158" t="str">
        <f>'SlNr für Antrag §24a'!AV1199</f>
        <v>-</v>
      </c>
      <c r="M1203" s="145" t="str">
        <f>IF(OR(Behörde!W1203&gt;0,Behörde!Z1203&gt;0),"Begründung in Bescheid eintragen!","")</f>
        <v/>
      </c>
      <c r="N1203" s="151" t="str">
        <f>'SlNr für Antrag §24a'!AP1199</f>
        <v/>
      </c>
    </row>
    <row r="1204" spans="1:14" ht="34.200000000000003" x14ac:dyDescent="0.25">
      <c r="A1204" s="70">
        <f>'SlNr für Antrag §24a'!B1200</f>
        <v>55402</v>
      </c>
      <c r="B1204" s="70" t="str">
        <f>'SlNr für Antrag §24a'!C1200</f>
        <v>88</v>
      </c>
      <c r="C1204" s="70" t="str">
        <f>IF('SlNr für Antrag §24a'!D1200&lt;&gt;"",'SlNr für Antrag §24a'!D1200,"")</f>
        <v/>
      </c>
      <c r="D1204" s="70" t="str">
        <f>'SlNr für Antrag §24a'!H1200</f>
        <v>lösemittelhaltiger Schlamm ohne halogenierte organische Bestandteile</v>
      </c>
      <c r="E1204" s="70" t="str">
        <f>'SlNr für Antrag §24a'!I1200</f>
        <v>ausgestuft</v>
      </c>
      <c r="F1204" s="69" t="str">
        <f>IF(Behörde!W1204&gt;0,Behörde!W1204,Behörde!F1204)</f>
        <v>**</v>
      </c>
      <c r="G1204" s="69" t="str">
        <f>IF(Behörde!Z1204&gt;0,Behörde!Z1204,Behörde!G1204)</f>
        <v>**</v>
      </c>
      <c r="H1204" s="131"/>
      <c r="I1204" s="124"/>
      <c r="J1204" s="118">
        <f>'SlNr für Antrag §24a'!AM1200</f>
        <v>0</v>
      </c>
      <c r="K1204" s="121"/>
      <c r="L1204" s="158" t="str">
        <f>'SlNr für Antrag §24a'!AV1200</f>
        <v>-</v>
      </c>
      <c r="M1204" s="145" t="str">
        <f>IF(OR(Behörde!W1204&gt;0,Behörde!Z1204&gt;0),"Begründung in Bescheid eintragen!","")</f>
        <v/>
      </c>
      <c r="N1204" s="151" t="str">
        <f>'SlNr für Antrag §24a'!AP1200</f>
        <v/>
      </c>
    </row>
    <row r="1205" spans="1:14" ht="34.200000000000003" x14ac:dyDescent="0.25">
      <c r="A1205" s="70">
        <f>'SlNr für Antrag §24a'!B1201</f>
        <v>55402</v>
      </c>
      <c r="B1205" s="70" t="str">
        <f>'SlNr für Antrag §24a'!C1201</f>
        <v>91</v>
      </c>
      <c r="C1205" s="70" t="str">
        <f>IF('SlNr für Antrag §24a'!D1201&lt;&gt;"",'SlNr für Antrag §24a'!D1201,"")</f>
        <v>g</v>
      </c>
      <c r="D1205" s="70" t="str">
        <f>'SlNr für Antrag §24a'!H1201</f>
        <v>lösemittelhaltiger Schlamm ohne halogenierte organische Bestandteile</v>
      </c>
      <c r="E1205" s="70" t="str">
        <f>'SlNr für Antrag §24a'!I1201</f>
        <v>verfestigt, immobilisiert oder stabilisiert</v>
      </c>
      <c r="F1205" s="69" t="str">
        <f>IF(Behörde!W1205&gt;0,Behörde!W1205,Behörde!F1205)</f>
        <v>**</v>
      </c>
      <c r="G1205" s="69" t="str">
        <f>IF(Behörde!Z1205&gt;0,Behörde!Z1205,Behörde!G1205)</f>
        <v>**</v>
      </c>
      <c r="H1205" s="131"/>
      <c r="I1205" s="124"/>
      <c r="J1205" s="118">
        <f>'SlNr für Antrag §24a'!AM1201</f>
        <v>0</v>
      </c>
      <c r="K1205" s="121"/>
      <c r="L1205" s="158" t="str">
        <f>'SlNr für Antrag §24a'!AV1201</f>
        <v>-</v>
      </c>
      <c r="M1205" s="145" t="str">
        <f>IF(OR(Behörde!W1205&gt;0,Behörde!Z1205&gt;0),"Begründung in Bescheid eintragen!","")</f>
        <v/>
      </c>
      <c r="N1205" s="151" t="str">
        <f>'SlNr für Antrag §24a'!AP1201</f>
        <v/>
      </c>
    </row>
    <row r="1206" spans="1:14" ht="34.200000000000003" x14ac:dyDescent="0.25">
      <c r="A1206" s="70">
        <f>'SlNr für Antrag §24a'!B1202</f>
        <v>55403</v>
      </c>
      <c r="B1206" s="70" t="str">
        <f>'SlNr für Antrag §24a'!C1202</f>
        <v/>
      </c>
      <c r="C1206" s="70" t="str">
        <f>IF('SlNr für Antrag §24a'!D1202&lt;&gt;"",'SlNr für Antrag §24a'!D1202,"")</f>
        <v>g</v>
      </c>
      <c r="D1206" s="70" t="str">
        <f>'SlNr für Antrag §24a'!H1202</f>
        <v>lösemittelhaltige Betriebsmittel mit halogenierten organischen Bestandteilen</v>
      </c>
      <c r="E1206" s="70" t="str">
        <f>'SlNr für Antrag §24a'!I1202</f>
        <v xml:space="preserve"> </v>
      </c>
      <c r="F1206" s="69" t="str">
        <f>IF(Behörde!W1206&gt;0,Behörde!W1206,Behörde!F1206)</f>
        <v>**</v>
      </c>
      <c r="G1206" s="69" t="str">
        <f>IF(Behörde!Z1206&gt;0,Behörde!Z1206,Behörde!G1206)</f>
        <v>**</v>
      </c>
      <c r="H1206" s="131"/>
      <c r="I1206" s="124"/>
      <c r="J1206" s="118">
        <f>'SlNr für Antrag §24a'!AM1202</f>
        <v>0</v>
      </c>
      <c r="K1206" s="121"/>
      <c r="L1206" s="158" t="str">
        <f>'SlNr für Antrag §24a'!AV1202</f>
        <v>-</v>
      </c>
      <c r="M1206" s="145" t="str">
        <f>IF(OR(Behörde!W1206&gt;0,Behörde!Z1206&gt;0),"Begründung in Bescheid eintragen!","")</f>
        <v/>
      </c>
      <c r="N1206" s="151" t="str">
        <f>'SlNr für Antrag §24a'!AP1202</f>
        <v/>
      </c>
    </row>
    <row r="1207" spans="1:14" ht="34.200000000000003" x14ac:dyDescent="0.25">
      <c r="A1207" s="70">
        <f>'SlNr für Antrag §24a'!B1203</f>
        <v>55403</v>
      </c>
      <c r="B1207" s="70" t="str">
        <f>'SlNr für Antrag §24a'!C1203</f>
        <v>88</v>
      </c>
      <c r="C1207" s="70" t="str">
        <f>IF('SlNr für Antrag §24a'!D1203&lt;&gt;"",'SlNr für Antrag §24a'!D1203,"")</f>
        <v/>
      </c>
      <c r="D1207" s="70" t="str">
        <f>'SlNr für Antrag §24a'!H1203</f>
        <v>lösemittelhaltige Betriebsmittel mit halogenierten organischen Bestandteilen</v>
      </c>
      <c r="E1207" s="70" t="str">
        <f>'SlNr für Antrag §24a'!I1203</f>
        <v>ausgestuft</v>
      </c>
      <c r="F1207" s="69" t="str">
        <f>IF(Behörde!W1207&gt;0,Behörde!W1207,Behörde!F1207)</f>
        <v>**</v>
      </c>
      <c r="G1207" s="69" t="str">
        <f>IF(Behörde!Z1207&gt;0,Behörde!Z1207,Behörde!G1207)</f>
        <v>**</v>
      </c>
      <c r="H1207" s="131"/>
      <c r="I1207" s="124"/>
      <c r="J1207" s="118">
        <f>'SlNr für Antrag §24a'!AM1203</f>
        <v>0</v>
      </c>
      <c r="K1207" s="121"/>
      <c r="L1207" s="158" t="str">
        <f>'SlNr für Antrag §24a'!AV1203</f>
        <v>-</v>
      </c>
      <c r="M1207" s="145" t="str">
        <f>IF(OR(Behörde!W1207&gt;0,Behörde!Z1207&gt;0),"Begründung in Bescheid eintragen!","")</f>
        <v/>
      </c>
      <c r="N1207" s="151" t="str">
        <f>'SlNr für Antrag §24a'!AP1203</f>
        <v/>
      </c>
    </row>
    <row r="1208" spans="1:14" ht="34.200000000000003" x14ac:dyDescent="0.25">
      <c r="A1208" s="70">
        <f>'SlNr für Antrag §24a'!B1204</f>
        <v>55403</v>
      </c>
      <c r="B1208" s="70" t="str">
        <f>'SlNr für Antrag §24a'!C1204</f>
        <v>91</v>
      </c>
      <c r="C1208" s="70" t="str">
        <f>IF('SlNr für Antrag §24a'!D1204&lt;&gt;"",'SlNr für Antrag §24a'!D1204,"")</f>
        <v>g</v>
      </c>
      <c r="D1208" s="70" t="str">
        <f>'SlNr für Antrag §24a'!H1204</f>
        <v>lösemittelhaltige Betriebsmittel mit halogenierten organischen Bestandteilen</v>
      </c>
      <c r="E1208" s="70" t="str">
        <f>'SlNr für Antrag §24a'!I1204</f>
        <v>verfestigt, immobilisiert oder stabilisiert</v>
      </c>
      <c r="F1208" s="69" t="str">
        <f>IF(Behörde!W1208&gt;0,Behörde!W1208,Behörde!F1208)</f>
        <v>**</v>
      </c>
      <c r="G1208" s="69" t="str">
        <f>IF(Behörde!Z1208&gt;0,Behörde!Z1208,Behörde!G1208)</f>
        <v>**</v>
      </c>
      <c r="H1208" s="131"/>
      <c r="I1208" s="124"/>
      <c r="J1208" s="118">
        <f>'SlNr für Antrag §24a'!AM1204</f>
        <v>0</v>
      </c>
      <c r="K1208" s="121"/>
      <c r="L1208" s="158" t="str">
        <f>'SlNr für Antrag §24a'!AV1204</f>
        <v>-</v>
      </c>
      <c r="M1208" s="145" t="str">
        <f>IF(OR(Behörde!W1208&gt;0,Behörde!Z1208&gt;0),"Begründung in Bescheid eintragen!","")</f>
        <v/>
      </c>
      <c r="N1208" s="151" t="str">
        <f>'SlNr für Antrag §24a'!AP1204</f>
        <v/>
      </c>
    </row>
    <row r="1209" spans="1:14" ht="34.200000000000003" x14ac:dyDescent="0.25">
      <c r="A1209" s="70">
        <f>'SlNr für Antrag §24a'!B1205</f>
        <v>55404</v>
      </c>
      <c r="B1209" s="70" t="str">
        <f>'SlNr für Antrag §24a'!C1205</f>
        <v/>
      </c>
      <c r="C1209" s="70" t="str">
        <f>IF('SlNr für Antrag §24a'!D1205&lt;&gt;"",'SlNr für Antrag §24a'!D1205,"")</f>
        <v>g</v>
      </c>
      <c r="D1209" s="70" t="str">
        <f>'SlNr für Antrag §24a'!H1205</f>
        <v>lösemittelhaltige Betriebsmittel ohne halogenierte organische Bestandteile</v>
      </c>
      <c r="E1209" s="70" t="str">
        <f>'SlNr für Antrag §24a'!I1205</f>
        <v xml:space="preserve"> </v>
      </c>
      <c r="F1209" s="69" t="str">
        <f>IF(Behörde!W1209&gt;0,Behörde!W1209,Behörde!F1209)</f>
        <v>**</v>
      </c>
      <c r="G1209" s="69" t="str">
        <f>IF(Behörde!Z1209&gt;0,Behörde!Z1209,Behörde!G1209)</f>
        <v>**</v>
      </c>
      <c r="H1209" s="131"/>
      <c r="I1209" s="124"/>
      <c r="J1209" s="118">
        <f>'SlNr für Antrag §24a'!AM1205</f>
        <v>0</v>
      </c>
      <c r="K1209" s="121"/>
      <c r="L1209" s="158" t="str">
        <f>'SlNr für Antrag §24a'!AV1205</f>
        <v>-</v>
      </c>
      <c r="M1209" s="145" t="str">
        <f>IF(OR(Behörde!W1209&gt;0,Behörde!Z1209&gt;0),"Begründung in Bescheid eintragen!","")</f>
        <v/>
      </c>
      <c r="N1209" s="151" t="str">
        <f>'SlNr für Antrag §24a'!AP1205</f>
        <v/>
      </c>
    </row>
    <row r="1210" spans="1:14" ht="34.200000000000003" x14ac:dyDescent="0.25">
      <c r="A1210" s="70">
        <f>'SlNr für Antrag §24a'!B1206</f>
        <v>55404</v>
      </c>
      <c r="B1210" s="70" t="str">
        <f>'SlNr für Antrag §24a'!C1206</f>
        <v>88</v>
      </c>
      <c r="C1210" s="70" t="str">
        <f>IF('SlNr für Antrag §24a'!D1206&lt;&gt;"",'SlNr für Antrag §24a'!D1206,"")</f>
        <v/>
      </c>
      <c r="D1210" s="70" t="str">
        <f>'SlNr für Antrag §24a'!H1206</f>
        <v>lösemittelhaltige Betriebsmittel ohne halogenierte organische Bestandteile</v>
      </c>
      <c r="E1210" s="70" t="str">
        <f>'SlNr für Antrag §24a'!I1206</f>
        <v>ausgestuft</v>
      </c>
      <c r="F1210" s="69" t="str">
        <f>IF(Behörde!W1210&gt;0,Behörde!W1210,Behörde!F1210)</f>
        <v>**</v>
      </c>
      <c r="G1210" s="69" t="str">
        <f>IF(Behörde!Z1210&gt;0,Behörde!Z1210,Behörde!G1210)</f>
        <v>**</v>
      </c>
      <c r="H1210" s="131"/>
      <c r="I1210" s="124"/>
      <c r="J1210" s="118">
        <f>'SlNr für Antrag §24a'!AM1206</f>
        <v>0</v>
      </c>
      <c r="K1210" s="121"/>
      <c r="L1210" s="158" t="str">
        <f>'SlNr für Antrag §24a'!AV1206</f>
        <v>-</v>
      </c>
      <c r="M1210" s="145" t="str">
        <f>IF(OR(Behörde!W1210&gt;0,Behörde!Z1210&gt;0),"Begründung in Bescheid eintragen!","")</f>
        <v/>
      </c>
      <c r="N1210" s="151" t="str">
        <f>'SlNr für Antrag §24a'!AP1206</f>
        <v/>
      </c>
    </row>
    <row r="1211" spans="1:14" ht="34.200000000000003" x14ac:dyDescent="0.25">
      <c r="A1211" s="70">
        <f>'SlNr für Antrag §24a'!B1207</f>
        <v>55404</v>
      </c>
      <c r="B1211" s="70" t="str">
        <f>'SlNr für Antrag §24a'!C1207</f>
        <v>91</v>
      </c>
      <c r="C1211" s="70" t="str">
        <f>IF('SlNr für Antrag §24a'!D1207&lt;&gt;"",'SlNr für Antrag §24a'!D1207,"")</f>
        <v>g</v>
      </c>
      <c r="D1211" s="70" t="str">
        <f>'SlNr für Antrag §24a'!H1207</f>
        <v>lösemittelhaltige Betriebsmittel ohne halogenierte organische Bestandteile</v>
      </c>
      <c r="E1211" s="70" t="str">
        <f>'SlNr für Antrag §24a'!I1207</f>
        <v>verfestigt, immobilisiert oder stabilisiert</v>
      </c>
      <c r="F1211" s="69" t="str">
        <f>IF(Behörde!W1211&gt;0,Behörde!W1211,Behörde!F1211)</f>
        <v>**</v>
      </c>
      <c r="G1211" s="69" t="str">
        <f>IF(Behörde!Z1211&gt;0,Behörde!Z1211,Behörde!G1211)</f>
        <v>**</v>
      </c>
      <c r="H1211" s="131"/>
      <c r="I1211" s="124"/>
      <c r="J1211" s="118">
        <f>'SlNr für Antrag §24a'!AM1207</f>
        <v>0</v>
      </c>
      <c r="K1211" s="121"/>
      <c r="L1211" s="158" t="str">
        <f>'SlNr für Antrag §24a'!AV1207</f>
        <v>-</v>
      </c>
      <c r="M1211" s="145" t="str">
        <f>IF(OR(Behörde!W1211&gt;0,Behörde!Z1211&gt;0),"Begründung in Bescheid eintragen!","")</f>
        <v/>
      </c>
      <c r="N1211" s="151" t="str">
        <f>'SlNr für Antrag §24a'!AP1207</f>
        <v/>
      </c>
    </row>
    <row r="1212" spans="1:14" ht="45.6" x14ac:dyDescent="0.25">
      <c r="A1212" s="70">
        <f>'SlNr für Antrag §24a'!B1208</f>
        <v>55502</v>
      </c>
      <c r="B1212" s="70" t="str">
        <f>'SlNr für Antrag §24a'!C1208</f>
        <v/>
      </c>
      <c r="C1212" s="70" t="str">
        <f>IF('SlNr für Antrag §24a'!D1208&lt;&gt;"",'SlNr für Antrag §24a'!D1208,"")</f>
        <v>g</v>
      </c>
      <c r="D1212" s="70" t="str">
        <f>'SlNr für Antrag §24a'!H1208</f>
        <v>Altlacke, Altfarben, sofern lösemittel- und/oder schwermetallhaltig, sowie nicht voll ausgehärtete Reste in Gebinden</v>
      </c>
      <c r="E1212" s="70" t="str">
        <f>'SlNr für Antrag §24a'!I1208</f>
        <v xml:space="preserve"> </v>
      </c>
      <c r="F1212" s="69" t="str">
        <f>IF(Behörde!W1212&gt;0,Behörde!W1212,Behörde!F1212)</f>
        <v>**</v>
      </c>
      <c r="G1212" s="69" t="str">
        <f>IF(Behörde!Z1212&gt;0,Behörde!Z1212,Behörde!G1212)</f>
        <v>**</v>
      </c>
      <c r="H1212" s="131"/>
      <c r="I1212" s="124"/>
      <c r="J1212" s="118">
        <f>'SlNr für Antrag §24a'!AM1208</f>
        <v>0</v>
      </c>
      <c r="K1212" s="121"/>
      <c r="L1212" s="158" t="str">
        <f>'SlNr für Antrag §24a'!AV1208</f>
        <v>-</v>
      </c>
      <c r="M1212" s="145" t="str">
        <f>IF(OR(Behörde!W1212&gt;0,Behörde!Z1212&gt;0),"Begründung in Bescheid eintragen!","")</f>
        <v/>
      </c>
      <c r="N1212" s="151" t="str">
        <f>'SlNr für Antrag §24a'!AP1208</f>
        <v/>
      </c>
    </row>
    <row r="1213" spans="1:14" ht="45.6" x14ac:dyDescent="0.25">
      <c r="A1213" s="70">
        <f>'SlNr für Antrag §24a'!B1209</f>
        <v>55502</v>
      </c>
      <c r="B1213" s="70" t="str">
        <f>'SlNr für Antrag §24a'!C1209</f>
        <v>88</v>
      </c>
      <c r="C1213" s="70" t="str">
        <f>IF('SlNr für Antrag §24a'!D1209&lt;&gt;"",'SlNr für Antrag §24a'!D1209,"")</f>
        <v/>
      </c>
      <c r="D1213" s="70" t="str">
        <f>'SlNr für Antrag §24a'!H1209</f>
        <v>Altlacke, Altfarben, sofern lösemittel- und/oder schwermetallhaltig, sowie nicht voll ausgehärtete Reste in Gebinden</v>
      </c>
      <c r="E1213" s="70" t="str">
        <f>'SlNr für Antrag §24a'!I1209</f>
        <v>ausgestuft</v>
      </c>
      <c r="F1213" s="69" t="str">
        <f>IF(Behörde!W1213&gt;0,Behörde!W1213,Behörde!F1213)</f>
        <v>**</v>
      </c>
      <c r="G1213" s="69" t="str">
        <f>IF(Behörde!Z1213&gt;0,Behörde!Z1213,Behörde!G1213)</f>
        <v>**</v>
      </c>
      <c r="H1213" s="131"/>
      <c r="I1213" s="124"/>
      <c r="J1213" s="118">
        <f>'SlNr für Antrag §24a'!AM1209</f>
        <v>0</v>
      </c>
      <c r="K1213" s="121"/>
      <c r="L1213" s="158" t="str">
        <f>'SlNr für Antrag §24a'!AV1209</f>
        <v>-</v>
      </c>
      <c r="M1213" s="145" t="str">
        <f>IF(OR(Behörde!W1213&gt;0,Behörde!Z1213&gt;0),"Begründung in Bescheid eintragen!","")</f>
        <v/>
      </c>
      <c r="N1213" s="151" t="str">
        <f>'SlNr für Antrag §24a'!AP1209</f>
        <v/>
      </c>
    </row>
    <row r="1214" spans="1:14" ht="45.6" x14ac:dyDescent="0.25">
      <c r="A1214" s="70">
        <f>'SlNr für Antrag §24a'!B1210</f>
        <v>55502</v>
      </c>
      <c r="B1214" s="70" t="str">
        <f>'SlNr für Antrag §24a'!C1210</f>
        <v>91</v>
      </c>
      <c r="C1214" s="70" t="str">
        <f>IF('SlNr für Antrag §24a'!D1210&lt;&gt;"",'SlNr für Antrag §24a'!D1210,"")</f>
        <v>g</v>
      </c>
      <c r="D1214" s="70" t="str">
        <f>'SlNr für Antrag §24a'!H1210</f>
        <v>Altlacke, Altfarben, sofern lösemittel- und/oder schwermetallhaltig, sowie nicht voll ausgehärtete Reste in Gebinden</v>
      </c>
      <c r="E1214" s="70" t="str">
        <f>'SlNr für Antrag §24a'!I1210</f>
        <v>verfestigt, immobilisiert oder stabilisiert</v>
      </c>
      <c r="F1214" s="69" t="str">
        <f>IF(Behörde!W1214&gt;0,Behörde!W1214,Behörde!F1214)</f>
        <v>**</v>
      </c>
      <c r="G1214" s="69" t="str">
        <f>IF(Behörde!Z1214&gt;0,Behörde!Z1214,Behörde!G1214)</f>
        <v>**</v>
      </c>
      <c r="H1214" s="131"/>
      <c r="I1214" s="124"/>
      <c r="J1214" s="118">
        <f>'SlNr für Antrag §24a'!AM1210</f>
        <v>0</v>
      </c>
      <c r="K1214" s="121"/>
      <c r="L1214" s="158" t="str">
        <f>'SlNr für Antrag §24a'!AV1210</f>
        <v>-</v>
      </c>
      <c r="M1214" s="145" t="str">
        <f>IF(OR(Behörde!W1214&gt;0,Behörde!Z1214&gt;0),"Begründung in Bescheid eintragen!","")</f>
        <v/>
      </c>
      <c r="N1214" s="151" t="str">
        <f>'SlNr für Antrag §24a'!AP1210</f>
        <v/>
      </c>
    </row>
    <row r="1215" spans="1:14" x14ac:dyDescent="0.25">
      <c r="A1215" s="70">
        <f>'SlNr für Antrag §24a'!B1211</f>
        <v>55503</v>
      </c>
      <c r="B1215" s="70" t="str">
        <f>'SlNr für Antrag §24a'!C1211</f>
        <v/>
      </c>
      <c r="C1215" s="70" t="str">
        <f>IF('SlNr für Antrag §24a'!D1211&lt;&gt;"",'SlNr für Antrag §24a'!D1211,"")</f>
        <v>g</v>
      </c>
      <c r="D1215" s="70" t="str">
        <f>'SlNr für Antrag §24a'!H1211</f>
        <v>Lack- und Farbschlamm</v>
      </c>
      <c r="E1215" s="70" t="str">
        <f>'SlNr für Antrag §24a'!I1211</f>
        <v xml:space="preserve"> </v>
      </c>
      <c r="F1215" s="69" t="str">
        <f>IF(Behörde!W1215&gt;0,Behörde!W1215,Behörde!F1215)</f>
        <v>**</v>
      </c>
      <c r="G1215" s="69" t="str">
        <f>IF(Behörde!Z1215&gt;0,Behörde!Z1215,Behörde!G1215)</f>
        <v>**</v>
      </c>
      <c r="H1215" s="131"/>
      <c r="I1215" s="124"/>
      <c r="J1215" s="118">
        <f>'SlNr für Antrag §24a'!AM1211</f>
        <v>0</v>
      </c>
      <c r="K1215" s="121"/>
      <c r="L1215" s="158" t="str">
        <f>'SlNr für Antrag §24a'!AV1211</f>
        <v>-</v>
      </c>
      <c r="M1215" s="145" t="str">
        <f>IF(OR(Behörde!W1215&gt;0,Behörde!Z1215&gt;0),"Begründung in Bescheid eintragen!","")</f>
        <v/>
      </c>
      <c r="N1215" s="151" t="str">
        <f>'SlNr für Antrag §24a'!AP1211</f>
        <v/>
      </c>
    </row>
    <row r="1216" spans="1:14" x14ac:dyDescent="0.25">
      <c r="A1216" s="70">
        <f>'SlNr für Antrag §24a'!B1212</f>
        <v>55503</v>
      </c>
      <c r="B1216" s="70" t="str">
        <f>'SlNr für Antrag §24a'!C1212</f>
        <v>88</v>
      </c>
      <c r="C1216" s="70" t="str">
        <f>IF('SlNr für Antrag §24a'!D1212&lt;&gt;"",'SlNr für Antrag §24a'!D1212,"")</f>
        <v/>
      </c>
      <c r="D1216" s="70" t="str">
        <f>'SlNr für Antrag §24a'!H1212</f>
        <v>Lack- und Farbschlamm</v>
      </c>
      <c r="E1216" s="70" t="str">
        <f>'SlNr für Antrag §24a'!I1212</f>
        <v>ausgestuft</v>
      </c>
      <c r="F1216" s="69" t="str">
        <f>IF(Behörde!W1216&gt;0,Behörde!W1216,Behörde!F1216)</f>
        <v>**</v>
      </c>
      <c r="G1216" s="69" t="str">
        <f>IF(Behörde!Z1216&gt;0,Behörde!Z1216,Behörde!G1216)</f>
        <v>**</v>
      </c>
      <c r="H1216" s="131"/>
      <c r="I1216" s="124"/>
      <c r="J1216" s="118">
        <f>'SlNr für Antrag §24a'!AM1212</f>
        <v>0</v>
      </c>
      <c r="K1216" s="121"/>
      <c r="L1216" s="158" t="str">
        <f>'SlNr für Antrag §24a'!AV1212</f>
        <v>-</v>
      </c>
      <c r="M1216" s="145" t="str">
        <f>IF(OR(Behörde!W1216&gt;0,Behörde!Z1216&gt;0),"Begründung in Bescheid eintragen!","")</f>
        <v/>
      </c>
      <c r="N1216" s="151" t="str">
        <f>'SlNr für Antrag §24a'!AP1212</f>
        <v/>
      </c>
    </row>
    <row r="1217" spans="1:14" ht="22.8" x14ac:dyDescent="0.25">
      <c r="A1217" s="70">
        <f>'SlNr für Antrag §24a'!B1213</f>
        <v>55503</v>
      </c>
      <c r="B1217" s="70" t="str">
        <f>'SlNr für Antrag §24a'!C1213</f>
        <v>91</v>
      </c>
      <c r="C1217" s="70" t="str">
        <f>IF('SlNr für Antrag §24a'!D1213&lt;&gt;"",'SlNr für Antrag §24a'!D1213,"")</f>
        <v>g</v>
      </c>
      <c r="D1217" s="70" t="str">
        <f>'SlNr für Antrag §24a'!H1213</f>
        <v>Lack- und Farbschlamm</v>
      </c>
      <c r="E1217" s="70" t="str">
        <f>'SlNr für Antrag §24a'!I1213</f>
        <v>verfestigt, immobilisiert oder stabilisiert</v>
      </c>
      <c r="F1217" s="69" t="str">
        <f>IF(Behörde!W1217&gt;0,Behörde!W1217,Behörde!F1217)</f>
        <v>**</v>
      </c>
      <c r="G1217" s="69" t="str">
        <f>IF(Behörde!Z1217&gt;0,Behörde!Z1217,Behörde!G1217)</f>
        <v>**</v>
      </c>
      <c r="H1217" s="131"/>
      <c r="I1217" s="124"/>
      <c r="J1217" s="118">
        <f>'SlNr für Antrag §24a'!AM1213</f>
        <v>0</v>
      </c>
      <c r="K1217" s="121"/>
      <c r="L1217" s="158" t="str">
        <f>'SlNr für Antrag §24a'!AV1213</f>
        <v>-</v>
      </c>
      <c r="M1217" s="145" t="str">
        <f>IF(OR(Behörde!W1217&gt;0,Behörde!Z1217&gt;0),"Begründung in Bescheid eintragen!","")</f>
        <v/>
      </c>
      <c r="N1217" s="151" t="str">
        <f>'SlNr für Antrag §24a'!AP1213</f>
        <v/>
      </c>
    </row>
    <row r="1218" spans="1:14" ht="45.6" x14ac:dyDescent="0.25">
      <c r="A1218" s="70">
        <f>'SlNr für Antrag §24a'!B1214</f>
        <v>55507</v>
      </c>
      <c r="B1218" s="70" t="str">
        <f>'SlNr für Antrag §24a'!C1214</f>
        <v/>
      </c>
      <c r="C1218" s="70" t="str">
        <f>IF('SlNr für Antrag §24a'!D1214&lt;&gt;"",'SlNr für Antrag §24a'!D1214,"")</f>
        <v>g</v>
      </c>
      <c r="D1218" s="70" t="str">
        <f>'SlNr für Antrag §24a'!H1214</f>
        <v>Farbstoffrückstände, sofern lösemittel- und/oder schwermetallhaltig, sowie nicht voll ausgehärtete Reste in Gebinden</v>
      </c>
      <c r="E1218" s="70" t="str">
        <f>'SlNr für Antrag §24a'!I1214</f>
        <v xml:space="preserve"> </v>
      </c>
      <c r="F1218" s="69" t="str">
        <f>IF(Behörde!W1218&gt;0,Behörde!W1218,Behörde!F1218)</f>
        <v>**</v>
      </c>
      <c r="G1218" s="69" t="str">
        <f>IF(Behörde!Z1218&gt;0,Behörde!Z1218,Behörde!G1218)</f>
        <v>**</v>
      </c>
      <c r="H1218" s="131"/>
      <c r="I1218" s="124"/>
      <c r="J1218" s="118">
        <f>'SlNr für Antrag §24a'!AM1214</f>
        <v>0</v>
      </c>
      <c r="K1218" s="121"/>
      <c r="L1218" s="158" t="str">
        <f>'SlNr für Antrag §24a'!AV1214</f>
        <v>-</v>
      </c>
      <c r="M1218" s="145" t="str">
        <f>IF(OR(Behörde!W1218&gt;0,Behörde!Z1218&gt;0),"Begründung in Bescheid eintragen!","")</f>
        <v/>
      </c>
      <c r="N1218" s="151" t="str">
        <f>'SlNr für Antrag §24a'!AP1214</f>
        <v/>
      </c>
    </row>
    <row r="1219" spans="1:14" ht="45.6" x14ac:dyDescent="0.25">
      <c r="A1219" s="70">
        <f>'SlNr für Antrag §24a'!B1215</f>
        <v>55507</v>
      </c>
      <c r="B1219" s="70" t="str">
        <f>'SlNr für Antrag §24a'!C1215</f>
        <v>88</v>
      </c>
      <c r="C1219" s="70" t="str">
        <f>IF('SlNr für Antrag §24a'!D1215&lt;&gt;"",'SlNr für Antrag §24a'!D1215,"")</f>
        <v/>
      </c>
      <c r="D1219" s="70" t="str">
        <f>'SlNr für Antrag §24a'!H1215</f>
        <v>Farbstoffrückstände, sofern lösemittel- und/oder schwermetallhaltig, sowie nicht voll ausgehärtete Reste in Gebinden</v>
      </c>
      <c r="E1219" s="70" t="str">
        <f>'SlNr für Antrag §24a'!I1215</f>
        <v>ausgestuft</v>
      </c>
      <c r="F1219" s="69" t="str">
        <f>IF(Behörde!W1219&gt;0,Behörde!W1219,Behörde!F1219)</f>
        <v>**</v>
      </c>
      <c r="G1219" s="69" t="str">
        <f>IF(Behörde!Z1219&gt;0,Behörde!Z1219,Behörde!G1219)</f>
        <v>**</v>
      </c>
      <c r="H1219" s="131"/>
      <c r="I1219" s="124"/>
      <c r="J1219" s="118">
        <f>'SlNr für Antrag §24a'!AM1215</f>
        <v>0</v>
      </c>
      <c r="K1219" s="121"/>
      <c r="L1219" s="158" t="str">
        <f>'SlNr für Antrag §24a'!AV1215</f>
        <v>-</v>
      </c>
      <c r="M1219" s="145" t="str">
        <f>IF(OR(Behörde!W1219&gt;0,Behörde!Z1219&gt;0),"Begründung in Bescheid eintragen!","")</f>
        <v/>
      </c>
      <c r="N1219" s="151" t="str">
        <f>'SlNr für Antrag §24a'!AP1215</f>
        <v/>
      </c>
    </row>
    <row r="1220" spans="1:14" ht="45.6" x14ac:dyDescent="0.25">
      <c r="A1220" s="70">
        <f>'SlNr für Antrag §24a'!B1216</f>
        <v>55507</v>
      </c>
      <c r="B1220" s="70" t="str">
        <f>'SlNr für Antrag §24a'!C1216</f>
        <v>91</v>
      </c>
      <c r="C1220" s="70" t="str">
        <f>IF('SlNr für Antrag §24a'!D1216&lt;&gt;"",'SlNr für Antrag §24a'!D1216,"")</f>
        <v>g</v>
      </c>
      <c r="D1220" s="70" t="str">
        <f>'SlNr für Antrag §24a'!H1216</f>
        <v>Farbstoffrückstände, sofern lösemittel- und/oder schwermetallhaltig, sowie nicht voll ausgehärtete Reste in Gebinden</v>
      </c>
      <c r="E1220" s="70" t="str">
        <f>'SlNr für Antrag §24a'!I1216</f>
        <v>verfestigt, immobilisiert oder stabilisiert</v>
      </c>
      <c r="F1220" s="69" t="str">
        <f>IF(Behörde!W1220&gt;0,Behörde!W1220,Behörde!F1220)</f>
        <v>**</v>
      </c>
      <c r="G1220" s="69" t="str">
        <f>IF(Behörde!Z1220&gt;0,Behörde!Z1220,Behörde!G1220)</f>
        <v>**</v>
      </c>
      <c r="H1220" s="131"/>
      <c r="I1220" s="124"/>
      <c r="J1220" s="118">
        <f>'SlNr für Antrag §24a'!AM1216</f>
        <v>0</v>
      </c>
      <c r="K1220" s="121"/>
      <c r="L1220" s="158" t="str">
        <f>'SlNr für Antrag §24a'!AV1216</f>
        <v>-</v>
      </c>
      <c r="M1220" s="145" t="str">
        <f>IF(OR(Behörde!W1220&gt;0,Behörde!Z1220&gt;0),"Begründung in Bescheid eintragen!","")</f>
        <v/>
      </c>
      <c r="N1220" s="151" t="str">
        <f>'SlNr für Antrag §24a'!AP1216</f>
        <v/>
      </c>
    </row>
    <row r="1221" spans="1:14" ht="57" x14ac:dyDescent="0.25">
      <c r="A1221" s="70">
        <f>'SlNr für Antrag §24a'!B1217</f>
        <v>55508</v>
      </c>
      <c r="B1221" s="70" t="str">
        <f>'SlNr für Antrag §24a'!C1217</f>
        <v/>
      </c>
      <c r="C1221" s="70" t="str">
        <f>IF('SlNr für Antrag §24a'!D1217&lt;&gt;"",'SlNr für Antrag §24a'!D1217,"")</f>
        <v>g</v>
      </c>
      <c r="D1221" s="70" t="str">
        <f>'SlNr für Antrag §24a'!H1217</f>
        <v>Anstrichmittel, sofern lösemittelhaltig und/oder schwermetallhaltig und/oder biozidhaltig sowie nicht voll ausgehärtete Reste in Gebinden</v>
      </c>
      <c r="E1221" s="70" t="str">
        <f>'SlNr für Antrag §24a'!I1217</f>
        <v xml:space="preserve"> </v>
      </c>
      <c r="F1221" s="69" t="str">
        <f>IF(Behörde!W1221&gt;0,Behörde!W1221,Behörde!F1221)</f>
        <v>**</v>
      </c>
      <c r="G1221" s="69" t="str">
        <f>IF(Behörde!Z1221&gt;0,Behörde!Z1221,Behörde!G1221)</f>
        <v>**</v>
      </c>
      <c r="H1221" s="131"/>
      <c r="I1221" s="124"/>
      <c r="J1221" s="118">
        <f>'SlNr für Antrag §24a'!AM1217</f>
        <v>0</v>
      </c>
      <c r="K1221" s="121"/>
      <c r="L1221" s="158" t="str">
        <f>'SlNr für Antrag §24a'!AV1217</f>
        <v>-</v>
      </c>
      <c r="M1221" s="145" t="str">
        <f>IF(OR(Behörde!W1221&gt;0,Behörde!Z1221&gt;0),"Begründung in Bescheid eintragen!","")</f>
        <v/>
      </c>
      <c r="N1221" s="151" t="str">
        <f>'SlNr für Antrag §24a'!AP1217</f>
        <v/>
      </c>
    </row>
    <row r="1222" spans="1:14" ht="57" x14ac:dyDescent="0.25">
      <c r="A1222" s="70">
        <f>'SlNr für Antrag §24a'!B1218</f>
        <v>55508</v>
      </c>
      <c r="B1222" s="70" t="str">
        <f>'SlNr für Antrag §24a'!C1218</f>
        <v>88</v>
      </c>
      <c r="C1222" s="70" t="str">
        <f>IF('SlNr für Antrag §24a'!D1218&lt;&gt;"",'SlNr für Antrag §24a'!D1218,"")</f>
        <v/>
      </c>
      <c r="D1222" s="70" t="str">
        <f>'SlNr für Antrag §24a'!H1218</f>
        <v>Anstrichmittel, sofern lösemittelhaltig und/oder schwermetallhaltig und/oder biozidhaltig sowie nicht voll ausgehärtete Reste in Gebinden</v>
      </c>
      <c r="E1222" s="70" t="str">
        <f>'SlNr für Antrag §24a'!I1218</f>
        <v>ausgestuft</v>
      </c>
      <c r="F1222" s="69" t="str">
        <f>IF(Behörde!W1222&gt;0,Behörde!W1222,Behörde!F1222)</f>
        <v>**</v>
      </c>
      <c r="G1222" s="69" t="str">
        <f>IF(Behörde!Z1222&gt;0,Behörde!Z1222,Behörde!G1222)</f>
        <v>**</v>
      </c>
      <c r="H1222" s="131"/>
      <c r="I1222" s="124"/>
      <c r="J1222" s="118">
        <f>'SlNr für Antrag §24a'!AM1218</f>
        <v>0</v>
      </c>
      <c r="K1222" s="121"/>
      <c r="L1222" s="158" t="str">
        <f>'SlNr für Antrag §24a'!AV1218</f>
        <v>-</v>
      </c>
      <c r="M1222" s="145" t="str">
        <f>IF(OR(Behörde!W1222&gt;0,Behörde!Z1222&gt;0),"Begründung in Bescheid eintragen!","")</f>
        <v/>
      </c>
      <c r="N1222" s="151" t="str">
        <f>'SlNr für Antrag §24a'!AP1218</f>
        <v/>
      </c>
    </row>
    <row r="1223" spans="1:14" ht="57" x14ac:dyDescent="0.25">
      <c r="A1223" s="70">
        <f>'SlNr für Antrag §24a'!B1219</f>
        <v>55508</v>
      </c>
      <c r="B1223" s="70" t="str">
        <f>'SlNr für Antrag §24a'!C1219</f>
        <v>91</v>
      </c>
      <c r="C1223" s="70" t="str">
        <f>IF('SlNr für Antrag §24a'!D1219&lt;&gt;"",'SlNr für Antrag §24a'!D1219,"")</f>
        <v>g</v>
      </c>
      <c r="D1223" s="70" t="str">
        <f>'SlNr für Antrag §24a'!H1219</f>
        <v>Anstrichmittel, sofern lösemittelhaltig und/oder schwermetallhaltig und/oder biozidhaltig sowie nicht voll ausgehärtete Reste in Gebinden</v>
      </c>
      <c r="E1223" s="70" t="str">
        <f>'SlNr für Antrag §24a'!I1219</f>
        <v>verfestigt, immobilisiert oder stabilisiert</v>
      </c>
      <c r="F1223" s="69" t="str">
        <f>IF(Behörde!W1223&gt;0,Behörde!W1223,Behörde!F1223)</f>
        <v>**</v>
      </c>
      <c r="G1223" s="69" t="str">
        <f>IF(Behörde!Z1223&gt;0,Behörde!Z1223,Behörde!G1223)</f>
        <v>**</v>
      </c>
      <c r="H1223" s="131"/>
      <c r="I1223" s="124"/>
      <c r="J1223" s="118">
        <f>'SlNr für Antrag §24a'!AM1219</f>
        <v>0</v>
      </c>
      <c r="K1223" s="121"/>
      <c r="L1223" s="158" t="str">
        <f>'SlNr für Antrag §24a'!AV1219</f>
        <v>-</v>
      </c>
      <c r="M1223" s="145" t="str">
        <f>IF(OR(Behörde!W1223&gt;0,Behörde!Z1223&gt;0),"Begründung in Bescheid eintragen!","")</f>
        <v/>
      </c>
      <c r="N1223" s="151" t="str">
        <f>'SlNr für Antrag §24a'!AP1219</f>
        <v/>
      </c>
    </row>
    <row r="1224" spans="1:14" x14ac:dyDescent="0.25">
      <c r="A1224" s="70">
        <f>'SlNr für Antrag §24a'!B1220</f>
        <v>55509</v>
      </c>
      <c r="B1224" s="70" t="str">
        <f>'SlNr für Antrag §24a'!C1220</f>
        <v/>
      </c>
      <c r="C1224" s="70" t="str">
        <f>IF('SlNr für Antrag §24a'!D1220&lt;&gt;"",'SlNr für Antrag §24a'!D1220,"")</f>
        <v/>
      </c>
      <c r="D1224" s="70" t="str">
        <f>'SlNr für Antrag §24a'!H1220</f>
        <v>Druckfarbenreste, Kopiertoner</v>
      </c>
      <c r="E1224" s="70" t="str">
        <f>'SlNr für Antrag §24a'!I1220</f>
        <v xml:space="preserve"> </v>
      </c>
      <c r="F1224" s="69" t="str">
        <f>IF(Behörde!W1224&gt;0,Behörde!W1224,Behörde!F1224)</f>
        <v>--</v>
      </c>
      <c r="G1224" s="69" t="str">
        <f>IF(Behörde!Z1224&gt;0,Behörde!Z1224,Behörde!G1224)</f>
        <v>**</v>
      </c>
      <c r="H1224" s="131"/>
      <c r="I1224" s="124"/>
      <c r="J1224" s="118">
        <f>'SlNr für Antrag §24a'!AM1220</f>
        <v>0</v>
      </c>
      <c r="K1224" s="121"/>
      <c r="L1224" s="158" t="str">
        <f>'SlNr für Antrag §24a'!AV1220</f>
        <v>-</v>
      </c>
      <c r="M1224" s="145" t="str">
        <f>IF(OR(Behörde!W1224&gt;0,Behörde!Z1224&gt;0),"Begründung in Bescheid eintragen!","")</f>
        <v/>
      </c>
      <c r="N1224" s="151" t="str">
        <f>'SlNr für Antrag §24a'!AP1220</f>
        <v>X</v>
      </c>
    </row>
    <row r="1225" spans="1:14" ht="22.8" x14ac:dyDescent="0.25">
      <c r="A1225" s="70">
        <f>'SlNr für Antrag §24a'!B1221</f>
        <v>55509</v>
      </c>
      <c r="B1225" s="70" t="str">
        <f>'SlNr für Antrag §24a'!C1221</f>
        <v>91</v>
      </c>
      <c r="C1225" s="70" t="str">
        <f>IF('SlNr für Antrag §24a'!D1221&lt;&gt;"",'SlNr für Antrag §24a'!D1221,"")</f>
        <v/>
      </c>
      <c r="D1225" s="70" t="str">
        <f>'SlNr für Antrag §24a'!H1221</f>
        <v>Druckfarbenreste, Kopiertoner</v>
      </c>
      <c r="E1225" s="70" t="str">
        <f>'SlNr für Antrag §24a'!I1221</f>
        <v>verfestigt, immobilisiert oder stabilisiert</v>
      </c>
      <c r="F1225" s="69" t="str">
        <f>IF(Behörde!W1225&gt;0,Behörde!W1225,Behörde!F1225)</f>
        <v>**</v>
      </c>
      <c r="G1225" s="69" t="str">
        <f>IF(Behörde!Z1225&gt;0,Behörde!Z1225,Behörde!G1225)</f>
        <v>**</v>
      </c>
      <c r="H1225" s="131"/>
      <c r="I1225" s="124"/>
      <c r="J1225" s="118">
        <f>'SlNr für Antrag §24a'!AM1221</f>
        <v>0</v>
      </c>
      <c r="K1225" s="121"/>
      <c r="L1225" s="158" t="str">
        <f>'SlNr für Antrag §24a'!AV1221</f>
        <v>-</v>
      </c>
      <c r="M1225" s="145" t="str">
        <f>IF(OR(Behörde!W1225&gt;0,Behörde!Z1225&gt;0),"Begründung in Bescheid eintragen!","")</f>
        <v/>
      </c>
      <c r="N1225" s="151" t="str">
        <f>'SlNr für Antrag §24a'!AP1221</f>
        <v/>
      </c>
    </row>
    <row r="1226" spans="1:14" ht="22.8" x14ac:dyDescent="0.25">
      <c r="A1226" s="70">
        <f>'SlNr für Antrag §24a'!B1222</f>
        <v>55510</v>
      </c>
      <c r="B1226" s="70" t="str">
        <f>'SlNr für Antrag §24a'!C1222</f>
        <v/>
      </c>
      <c r="C1226" s="70" t="str">
        <f>IF('SlNr für Antrag §24a'!D1222&lt;&gt;"",'SlNr für Antrag §24a'!D1222,"")</f>
        <v/>
      </c>
      <c r="D1226" s="70" t="str">
        <f>'SlNr für Antrag §24a'!H1222</f>
        <v>sonstige farb-, lack- und anstrichhaltige Abfälle</v>
      </c>
      <c r="E1226" s="70" t="str">
        <f>'SlNr für Antrag §24a'!I1222</f>
        <v xml:space="preserve"> </v>
      </c>
      <c r="F1226" s="69" t="str">
        <f>IF(Behörde!W1226&gt;0,Behörde!W1226,Behörde!F1226)</f>
        <v>--</v>
      </c>
      <c r="G1226" s="69" t="str">
        <f>IF(Behörde!Z1226&gt;0,Behörde!Z1226,Behörde!G1226)</f>
        <v>**</v>
      </c>
      <c r="H1226" s="131"/>
      <c r="I1226" s="124"/>
      <c r="J1226" s="118">
        <f>'SlNr für Antrag §24a'!AM1222</f>
        <v>0</v>
      </c>
      <c r="K1226" s="121"/>
      <c r="L1226" s="158" t="str">
        <f>'SlNr für Antrag §24a'!AV1222</f>
        <v>-</v>
      </c>
      <c r="M1226" s="145" t="str">
        <f>IF(OR(Behörde!W1226&gt;0,Behörde!Z1226&gt;0),"Begründung in Bescheid eintragen!","")</f>
        <v/>
      </c>
      <c r="N1226" s="151" t="str">
        <f>'SlNr für Antrag §24a'!AP1222</f>
        <v>X</v>
      </c>
    </row>
    <row r="1227" spans="1:14" ht="22.8" x14ac:dyDescent="0.25">
      <c r="A1227" s="70">
        <f>'SlNr für Antrag §24a'!B1223</f>
        <v>55510</v>
      </c>
      <c r="B1227" s="70" t="str">
        <f>'SlNr für Antrag §24a'!C1223</f>
        <v>91</v>
      </c>
      <c r="C1227" s="70" t="str">
        <f>IF('SlNr für Antrag §24a'!D1223&lt;&gt;"",'SlNr für Antrag §24a'!D1223,"")</f>
        <v/>
      </c>
      <c r="D1227" s="70" t="str">
        <f>'SlNr für Antrag §24a'!H1223</f>
        <v>sonstige farb-, lack- und anstrichhaltige Abfälle</v>
      </c>
      <c r="E1227" s="70" t="str">
        <f>'SlNr für Antrag §24a'!I1223</f>
        <v>verfestigt, immobilisiert oder stabilisiert</v>
      </c>
      <c r="F1227" s="69" t="str">
        <f>IF(Behörde!W1227&gt;0,Behörde!W1227,Behörde!F1227)</f>
        <v>**</v>
      </c>
      <c r="G1227" s="69" t="str">
        <f>IF(Behörde!Z1227&gt;0,Behörde!Z1227,Behörde!G1227)</f>
        <v>**</v>
      </c>
      <c r="H1227" s="131"/>
      <c r="I1227" s="124"/>
      <c r="J1227" s="118">
        <f>'SlNr für Antrag §24a'!AM1223</f>
        <v>0</v>
      </c>
      <c r="K1227" s="121"/>
      <c r="L1227" s="158" t="str">
        <f>'SlNr für Antrag §24a'!AV1223</f>
        <v>-</v>
      </c>
      <c r="M1227" s="145" t="str">
        <f>IF(OR(Behörde!W1227&gt;0,Behörde!Z1227&gt;0),"Begründung in Bescheid eintragen!","")</f>
        <v/>
      </c>
      <c r="N1227" s="151" t="str">
        <f>'SlNr für Antrag §24a'!AP1223</f>
        <v/>
      </c>
    </row>
    <row r="1228" spans="1:14" ht="34.200000000000003" x14ac:dyDescent="0.25">
      <c r="A1228" s="70">
        <f>'SlNr für Antrag §24a'!B1224</f>
        <v>55513</v>
      </c>
      <c r="B1228" s="70" t="str">
        <f>'SlNr für Antrag §24a'!C1224</f>
        <v/>
      </c>
      <c r="C1228" s="70" t="str">
        <f>IF('SlNr für Antrag §24a'!D1224&lt;&gt;"",'SlNr für Antrag §24a'!D1224,"")</f>
        <v/>
      </c>
      <c r="D1228" s="70" t="str">
        <f>'SlNr für Antrag §24a'!H1224</f>
        <v>Altlacke, Altfarben, ausgehärtet (auch ausgehärtete Reste in Gebinden)</v>
      </c>
      <c r="E1228" s="70" t="str">
        <f>'SlNr für Antrag §24a'!I1224</f>
        <v xml:space="preserve"> </v>
      </c>
      <c r="F1228" s="69" t="str">
        <f>IF(Behörde!W1228&gt;0,Behörde!W1228,Behörde!F1228)</f>
        <v>--</v>
      </c>
      <c r="G1228" s="69" t="str">
        <f>IF(Behörde!Z1228&gt;0,Behörde!Z1228,Behörde!G1228)</f>
        <v>**</v>
      </c>
      <c r="H1228" s="131"/>
      <c r="I1228" s="124"/>
      <c r="J1228" s="118">
        <f>'SlNr für Antrag §24a'!AM1224</f>
        <v>0</v>
      </c>
      <c r="K1228" s="121"/>
      <c r="L1228" s="158" t="str">
        <f>'SlNr für Antrag §24a'!AV1224</f>
        <v>-</v>
      </c>
      <c r="M1228" s="145" t="str">
        <f>IF(OR(Behörde!W1228&gt;0,Behörde!Z1228&gt;0),"Begründung in Bescheid eintragen!","")</f>
        <v/>
      </c>
      <c r="N1228" s="151" t="str">
        <f>'SlNr für Antrag §24a'!AP1224</f>
        <v>X</v>
      </c>
    </row>
    <row r="1229" spans="1:14" ht="34.200000000000003" x14ac:dyDescent="0.25">
      <c r="A1229" s="70">
        <f>'SlNr für Antrag §24a'!B1225</f>
        <v>55513</v>
      </c>
      <c r="B1229" s="70" t="str">
        <f>'SlNr für Antrag §24a'!C1225</f>
        <v>91</v>
      </c>
      <c r="C1229" s="70" t="str">
        <f>IF('SlNr für Antrag §24a'!D1225&lt;&gt;"",'SlNr für Antrag §24a'!D1225,"")</f>
        <v/>
      </c>
      <c r="D1229" s="70" t="str">
        <f>'SlNr für Antrag §24a'!H1225</f>
        <v>Altlacke, Altfarben, ausgehärtet (auch ausgehärtete Reste in Gebinden)</v>
      </c>
      <c r="E1229" s="70" t="str">
        <f>'SlNr für Antrag §24a'!I1225</f>
        <v>verfestigt, immobilisiert oder stabilisiert</v>
      </c>
      <c r="F1229" s="69" t="str">
        <f>IF(Behörde!W1229&gt;0,Behörde!W1229,Behörde!F1229)</f>
        <v>**</v>
      </c>
      <c r="G1229" s="69" t="str">
        <f>IF(Behörde!Z1229&gt;0,Behörde!Z1229,Behörde!G1229)</f>
        <v>**</v>
      </c>
      <c r="H1229" s="131"/>
      <c r="I1229" s="124"/>
      <c r="J1229" s="118">
        <f>'SlNr für Antrag §24a'!AM1225</f>
        <v>0</v>
      </c>
      <c r="K1229" s="121"/>
      <c r="L1229" s="158" t="str">
        <f>'SlNr für Antrag §24a'!AV1225</f>
        <v>-</v>
      </c>
      <c r="M1229" s="145" t="str">
        <f>IF(OR(Behörde!W1229&gt;0,Behörde!Z1229&gt;0),"Begründung in Bescheid eintragen!","")</f>
        <v/>
      </c>
      <c r="N1229" s="151" t="str">
        <f>'SlNr für Antrag §24a'!AP1225</f>
        <v/>
      </c>
    </row>
    <row r="1230" spans="1:14" x14ac:dyDescent="0.25">
      <c r="A1230" s="70">
        <f>'SlNr für Antrag §24a'!B1226</f>
        <v>55521</v>
      </c>
      <c r="B1230" s="70" t="str">
        <f>'SlNr für Antrag §24a'!C1226</f>
        <v/>
      </c>
      <c r="C1230" s="70" t="str">
        <f>IF('SlNr für Antrag §24a'!D1226&lt;&gt;"",'SlNr für Antrag §24a'!D1226,"")</f>
        <v/>
      </c>
      <c r="D1230" s="70" t="str">
        <f>'SlNr für Antrag §24a'!H1226</f>
        <v>Pulverlacke, schwermetallfrei</v>
      </c>
      <c r="E1230" s="70" t="str">
        <f>'SlNr für Antrag §24a'!I1226</f>
        <v xml:space="preserve"> </v>
      </c>
      <c r="F1230" s="69" t="str">
        <f>IF(Behörde!W1230&gt;0,Behörde!W1230,Behörde!F1230)</f>
        <v>--</v>
      </c>
      <c r="G1230" s="69" t="str">
        <f>IF(Behörde!Z1230&gt;0,Behörde!Z1230,Behörde!G1230)</f>
        <v>**</v>
      </c>
      <c r="H1230" s="131"/>
      <c r="I1230" s="124"/>
      <c r="J1230" s="118">
        <f>'SlNr für Antrag §24a'!AM1226</f>
        <v>0</v>
      </c>
      <c r="K1230" s="121"/>
      <c r="L1230" s="158" t="str">
        <f>'SlNr für Antrag §24a'!AV1226</f>
        <v>-</v>
      </c>
      <c r="M1230" s="145" t="str">
        <f>IF(OR(Behörde!W1230&gt;0,Behörde!Z1230&gt;0),"Begründung in Bescheid eintragen!","")</f>
        <v/>
      </c>
      <c r="N1230" s="151" t="str">
        <f>'SlNr für Antrag §24a'!AP1226</f>
        <v>X</v>
      </c>
    </row>
    <row r="1231" spans="1:14" ht="22.8" x14ac:dyDescent="0.25">
      <c r="A1231" s="70">
        <f>'SlNr für Antrag §24a'!B1227</f>
        <v>55521</v>
      </c>
      <c r="B1231" s="70" t="str">
        <f>'SlNr für Antrag §24a'!C1227</f>
        <v>91</v>
      </c>
      <c r="C1231" s="70" t="str">
        <f>IF('SlNr für Antrag §24a'!D1227&lt;&gt;"",'SlNr für Antrag §24a'!D1227,"")</f>
        <v/>
      </c>
      <c r="D1231" s="70" t="str">
        <f>'SlNr für Antrag §24a'!H1227</f>
        <v>Pulverlacke, schwermetallfrei</v>
      </c>
      <c r="E1231" s="70" t="str">
        <f>'SlNr für Antrag §24a'!I1227</f>
        <v>verfestigt, immobilisiert oder stabilisiert</v>
      </c>
      <c r="F1231" s="69" t="str">
        <f>IF(Behörde!W1231&gt;0,Behörde!W1231,Behörde!F1231)</f>
        <v>**</v>
      </c>
      <c r="G1231" s="69" t="str">
        <f>IF(Behörde!Z1231&gt;0,Behörde!Z1231,Behörde!G1231)</f>
        <v>**</v>
      </c>
      <c r="H1231" s="131"/>
      <c r="I1231" s="124"/>
      <c r="J1231" s="118">
        <f>'SlNr für Antrag §24a'!AM1227</f>
        <v>0</v>
      </c>
      <c r="K1231" s="121"/>
      <c r="L1231" s="158" t="str">
        <f>'SlNr für Antrag §24a'!AV1227</f>
        <v>-</v>
      </c>
      <c r="M1231" s="145" t="str">
        <f>IF(OR(Behörde!W1231&gt;0,Behörde!Z1231&gt;0),"Begründung in Bescheid eintragen!","")</f>
        <v/>
      </c>
      <c r="N1231" s="151" t="str">
        <f>'SlNr für Antrag §24a'!AP1227</f>
        <v/>
      </c>
    </row>
    <row r="1232" spans="1:14" x14ac:dyDescent="0.25">
      <c r="A1232" s="70">
        <f>'SlNr für Antrag §24a'!B1228</f>
        <v>55522</v>
      </c>
      <c r="B1232" s="70" t="str">
        <f>'SlNr für Antrag §24a'!C1228</f>
        <v/>
      </c>
      <c r="C1232" s="70" t="str">
        <f>IF('SlNr für Antrag §24a'!D1228&lt;&gt;"",'SlNr für Antrag §24a'!D1228,"")</f>
        <v>g</v>
      </c>
      <c r="D1232" s="70" t="str">
        <f>'SlNr für Antrag §24a'!H1228</f>
        <v>Pulverlacke, schwermetallhaltig</v>
      </c>
      <c r="E1232" s="70" t="str">
        <f>'SlNr für Antrag §24a'!I1228</f>
        <v xml:space="preserve"> </v>
      </c>
      <c r="F1232" s="69" t="str">
        <f>IF(Behörde!W1232&gt;0,Behörde!W1232,Behörde!F1232)</f>
        <v>**</v>
      </c>
      <c r="G1232" s="69" t="str">
        <f>IF(Behörde!Z1232&gt;0,Behörde!Z1232,Behörde!G1232)</f>
        <v>**</v>
      </c>
      <c r="H1232" s="131"/>
      <c r="I1232" s="124"/>
      <c r="J1232" s="118">
        <f>'SlNr für Antrag §24a'!AM1228</f>
        <v>0</v>
      </c>
      <c r="K1232" s="121"/>
      <c r="L1232" s="158" t="str">
        <f>'SlNr für Antrag §24a'!AV1228</f>
        <v>-</v>
      </c>
      <c r="M1232" s="145" t="str">
        <f>IF(OR(Behörde!W1232&gt;0,Behörde!Z1232&gt;0),"Begründung in Bescheid eintragen!","")</f>
        <v/>
      </c>
      <c r="N1232" s="151" t="str">
        <f>'SlNr für Antrag §24a'!AP1228</f>
        <v/>
      </c>
    </row>
    <row r="1233" spans="1:14" ht="22.8" x14ac:dyDescent="0.25">
      <c r="A1233" s="70">
        <f>'SlNr für Antrag §24a'!B1229</f>
        <v>55522</v>
      </c>
      <c r="B1233" s="70" t="str">
        <f>'SlNr für Antrag §24a'!C1229</f>
        <v>91</v>
      </c>
      <c r="C1233" s="70" t="str">
        <f>IF('SlNr für Antrag §24a'!D1229&lt;&gt;"",'SlNr für Antrag §24a'!D1229,"")</f>
        <v>g</v>
      </c>
      <c r="D1233" s="70" t="str">
        <f>'SlNr für Antrag §24a'!H1229</f>
        <v>Pulverlacke, schwermetallhaltig</v>
      </c>
      <c r="E1233" s="70" t="str">
        <f>'SlNr für Antrag §24a'!I1229</f>
        <v>verfestigt, immobilisiert oder stabilisiert</v>
      </c>
      <c r="F1233" s="69" t="str">
        <f>IF(Behörde!W1233&gt;0,Behörde!W1233,Behörde!F1233)</f>
        <v>**</v>
      </c>
      <c r="G1233" s="69" t="str">
        <f>IF(Behörde!Z1233&gt;0,Behörde!Z1233,Behörde!G1233)</f>
        <v>**</v>
      </c>
      <c r="H1233" s="131"/>
      <c r="I1233" s="124"/>
      <c r="J1233" s="118">
        <f>'SlNr für Antrag §24a'!AM1229</f>
        <v>0</v>
      </c>
      <c r="K1233" s="121"/>
      <c r="L1233" s="158" t="str">
        <f>'SlNr für Antrag §24a'!AV1229</f>
        <v>-</v>
      </c>
      <c r="M1233" s="145" t="str">
        <f>IF(OR(Behörde!W1233&gt;0,Behörde!Z1233&gt;0),"Begründung in Bescheid eintragen!","")</f>
        <v/>
      </c>
      <c r="N1233" s="151" t="str">
        <f>'SlNr für Antrag §24a'!AP1229</f>
        <v/>
      </c>
    </row>
    <row r="1234" spans="1:14" ht="22.8" x14ac:dyDescent="0.25">
      <c r="A1234" s="70">
        <f>'SlNr für Antrag §24a'!B1230</f>
        <v>55523</v>
      </c>
      <c r="B1234" s="70" t="str">
        <f>'SlNr für Antrag §24a'!C1230</f>
        <v/>
      </c>
      <c r="C1234" s="70" t="str">
        <f>IF('SlNr für Antrag §24a'!D1230&lt;&gt;"",'SlNr für Antrag §24a'!D1230,"")</f>
        <v>g</v>
      </c>
      <c r="D1234" s="70" t="str">
        <f>'SlNr für Antrag §24a'!H1230</f>
        <v>Druckfarbenreste, Kopiertoner, mit gefahrenrelevanten Eigenschaften</v>
      </c>
      <c r="E1234" s="70" t="str">
        <f>'SlNr für Antrag §24a'!I1230</f>
        <v xml:space="preserve"> </v>
      </c>
      <c r="F1234" s="69" t="str">
        <f>IF(Behörde!W1234&gt;0,Behörde!W1234,Behörde!F1234)</f>
        <v>**</v>
      </c>
      <c r="G1234" s="69" t="str">
        <f>IF(Behörde!Z1234&gt;0,Behörde!Z1234,Behörde!G1234)</f>
        <v>**</v>
      </c>
      <c r="H1234" s="131"/>
      <c r="I1234" s="124"/>
      <c r="J1234" s="118">
        <f>'SlNr für Antrag §24a'!AM1230</f>
        <v>0</v>
      </c>
      <c r="K1234" s="121"/>
      <c r="L1234" s="158" t="str">
        <f>'SlNr für Antrag §24a'!AV1230</f>
        <v>-</v>
      </c>
      <c r="M1234" s="145" t="str">
        <f>IF(OR(Behörde!W1234&gt;0,Behörde!Z1234&gt;0),"Begründung in Bescheid eintragen!","")</f>
        <v/>
      </c>
      <c r="N1234" s="151" t="str">
        <f>'SlNr für Antrag §24a'!AP1230</f>
        <v/>
      </c>
    </row>
    <row r="1235" spans="1:14" ht="22.8" x14ac:dyDescent="0.25">
      <c r="A1235" s="70">
        <f>'SlNr für Antrag §24a'!B1231</f>
        <v>55523</v>
      </c>
      <c r="B1235" s="70" t="str">
        <f>'SlNr für Antrag §24a'!C1231</f>
        <v>91</v>
      </c>
      <c r="C1235" s="70" t="str">
        <f>IF('SlNr für Antrag §24a'!D1231&lt;&gt;"",'SlNr für Antrag §24a'!D1231,"")</f>
        <v>g</v>
      </c>
      <c r="D1235" s="70" t="str">
        <f>'SlNr für Antrag §24a'!H1231</f>
        <v>Druckfarbenreste, Kopiertoner, mit gefahrenrelevanten Eigenschaften</v>
      </c>
      <c r="E1235" s="70" t="str">
        <f>'SlNr für Antrag §24a'!I1231</f>
        <v>verfestigt, immobilisiert oder stabilisiert</v>
      </c>
      <c r="F1235" s="69" t="str">
        <f>IF(Behörde!W1235&gt;0,Behörde!W1235,Behörde!F1235)</f>
        <v>**</v>
      </c>
      <c r="G1235" s="69" t="str">
        <f>IF(Behörde!Z1235&gt;0,Behörde!Z1235,Behörde!G1235)</f>
        <v>**</v>
      </c>
      <c r="H1235" s="131"/>
      <c r="I1235" s="124"/>
      <c r="J1235" s="118">
        <f>'SlNr für Antrag §24a'!AM1231</f>
        <v>0</v>
      </c>
      <c r="K1235" s="121"/>
      <c r="L1235" s="158" t="str">
        <f>'SlNr für Antrag §24a'!AV1231</f>
        <v>-</v>
      </c>
      <c r="M1235" s="145" t="str">
        <f>IF(OR(Behörde!W1235&gt;0,Behörde!Z1235&gt;0),"Begründung in Bescheid eintragen!","")</f>
        <v/>
      </c>
      <c r="N1235" s="151" t="str">
        <f>'SlNr für Antrag §24a'!AP1231</f>
        <v/>
      </c>
    </row>
    <row r="1236" spans="1:14" x14ac:dyDescent="0.25">
      <c r="A1236" s="70">
        <f>'SlNr für Antrag §24a'!B1232</f>
        <v>55903</v>
      </c>
      <c r="B1236" s="70" t="str">
        <f>'SlNr für Antrag §24a'!C1232</f>
        <v/>
      </c>
      <c r="C1236" s="70" t="str">
        <f>IF('SlNr für Antrag §24a'!D1232&lt;&gt;"",'SlNr für Antrag §24a'!D1232,"")</f>
        <v>g</v>
      </c>
      <c r="D1236" s="70" t="str">
        <f>'SlNr für Antrag §24a'!H1232</f>
        <v>Harzrückstände, nicht ausgehärtet</v>
      </c>
      <c r="E1236" s="70" t="str">
        <f>'SlNr für Antrag §24a'!I1232</f>
        <v xml:space="preserve"> </v>
      </c>
      <c r="F1236" s="69" t="str">
        <f>IF(Behörde!W1236&gt;0,Behörde!W1236,Behörde!F1236)</f>
        <v>**</v>
      </c>
      <c r="G1236" s="69" t="str">
        <f>IF(Behörde!Z1236&gt;0,Behörde!Z1236,Behörde!G1236)</f>
        <v>**</v>
      </c>
      <c r="H1236" s="131"/>
      <c r="I1236" s="124"/>
      <c r="J1236" s="118">
        <f>'SlNr für Antrag §24a'!AM1232</f>
        <v>0</v>
      </c>
      <c r="K1236" s="121"/>
      <c r="L1236" s="158" t="str">
        <f>'SlNr für Antrag §24a'!AV1232</f>
        <v>-</v>
      </c>
      <c r="M1236" s="145" t="str">
        <f>IF(OR(Behörde!W1236&gt;0,Behörde!Z1236&gt;0),"Begründung in Bescheid eintragen!","")</f>
        <v/>
      </c>
      <c r="N1236" s="151" t="str">
        <f>'SlNr für Antrag §24a'!AP1232</f>
        <v/>
      </c>
    </row>
    <row r="1237" spans="1:14" x14ac:dyDescent="0.25">
      <c r="A1237" s="70">
        <f>'SlNr für Antrag §24a'!B1233</f>
        <v>55903</v>
      </c>
      <c r="B1237" s="70" t="str">
        <f>'SlNr für Antrag §24a'!C1233</f>
        <v>88</v>
      </c>
      <c r="C1237" s="70" t="str">
        <f>IF('SlNr für Antrag §24a'!D1233&lt;&gt;"",'SlNr für Antrag §24a'!D1233,"")</f>
        <v/>
      </c>
      <c r="D1237" s="70" t="str">
        <f>'SlNr für Antrag §24a'!H1233</f>
        <v>Harzrückstände, nicht ausgehärtet</v>
      </c>
      <c r="E1237" s="70" t="str">
        <f>'SlNr für Antrag §24a'!I1233</f>
        <v>ausgestuft</v>
      </c>
      <c r="F1237" s="69" t="str">
        <f>IF(Behörde!W1237&gt;0,Behörde!W1237,Behörde!F1237)</f>
        <v>**</v>
      </c>
      <c r="G1237" s="69" t="str">
        <f>IF(Behörde!Z1237&gt;0,Behörde!Z1237,Behörde!G1237)</f>
        <v>**</v>
      </c>
      <c r="H1237" s="131"/>
      <c r="I1237" s="124"/>
      <c r="J1237" s="118">
        <f>'SlNr für Antrag §24a'!AM1233</f>
        <v>0</v>
      </c>
      <c r="K1237" s="121"/>
      <c r="L1237" s="158" t="str">
        <f>'SlNr für Antrag §24a'!AV1233</f>
        <v>-</v>
      </c>
      <c r="M1237" s="145" t="str">
        <f>IF(OR(Behörde!W1237&gt;0,Behörde!Z1237&gt;0),"Begründung in Bescheid eintragen!","")</f>
        <v/>
      </c>
      <c r="N1237" s="151" t="str">
        <f>'SlNr für Antrag §24a'!AP1233</f>
        <v/>
      </c>
    </row>
    <row r="1238" spans="1:14" ht="22.8" x14ac:dyDescent="0.25">
      <c r="A1238" s="70">
        <f>'SlNr für Antrag §24a'!B1234</f>
        <v>55903</v>
      </c>
      <c r="B1238" s="70" t="str">
        <f>'SlNr für Antrag §24a'!C1234</f>
        <v>91</v>
      </c>
      <c r="C1238" s="70" t="str">
        <f>IF('SlNr für Antrag §24a'!D1234&lt;&gt;"",'SlNr für Antrag §24a'!D1234,"")</f>
        <v>g</v>
      </c>
      <c r="D1238" s="70" t="str">
        <f>'SlNr für Antrag §24a'!H1234</f>
        <v>Harzrückstände, nicht ausgehärtet</v>
      </c>
      <c r="E1238" s="70" t="str">
        <f>'SlNr für Antrag §24a'!I1234</f>
        <v>verfestigt, immobilisiert oder stabilisiert</v>
      </c>
      <c r="F1238" s="69" t="str">
        <f>IF(Behörde!W1238&gt;0,Behörde!W1238,Behörde!F1238)</f>
        <v>**</v>
      </c>
      <c r="G1238" s="69" t="str">
        <f>IF(Behörde!Z1238&gt;0,Behörde!Z1238,Behörde!G1238)</f>
        <v>**</v>
      </c>
      <c r="H1238" s="131"/>
      <c r="I1238" s="124"/>
      <c r="J1238" s="118">
        <f>'SlNr für Antrag §24a'!AM1234</f>
        <v>0</v>
      </c>
      <c r="K1238" s="121"/>
      <c r="L1238" s="158" t="str">
        <f>'SlNr für Antrag §24a'!AV1234</f>
        <v>-</v>
      </c>
      <c r="M1238" s="145" t="str">
        <f>IF(OR(Behörde!W1238&gt;0,Behörde!Z1238&gt;0),"Begründung in Bescheid eintragen!","")</f>
        <v/>
      </c>
      <c r="N1238" s="151" t="str">
        <f>'SlNr für Antrag §24a'!AP1234</f>
        <v/>
      </c>
    </row>
    <row r="1239" spans="1:14" x14ac:dyDescent="0.25">
      <c r="A1239" s="70">
        <f>'SlNr für Antrag §24a'!B1235</f>
        <v>55904</v>
      </c>
      <c r="B1239" s="70" t="str">
        <f>'SlNr für Antrag §24a'!C1235</f>
        <v/>
      </c>
      <c r="C1239" s="70" t="str">
        <f>IF('SlNr für Antrag §24a'!D1235&lt;&gt;"",'SlNr für Antrag §24a'!D1235,"")</f>
        <v>g</v>
      </c>
      <c r="D1239" s="70" t="str">
        <f>'SlNr für Antrag §24a'!H1235</f>
        <v>Harzöl</v>
      </c>
      <c r="E1239" s="70" t="str">
        <f>'SlNr für Antrag §24a'!I1235</f>
        <v xml:space="preserve"> </v>
      </c>
      <c r="F1239" s="69" t="str">
        <f>IF(Behörde!W1239&gt;0,Behörde!W1239,Behörde!F1239)</f>
        <v>**</v>
      </c>
      <c r="G1239" s="69" t="str">
        <f>IF(Behörde!Z1239&gt;0,Behörde!Z1239,Behörde!G1239)</f>
        <v>**</v>
      </c>
      <c r="H1239" s="131"/>
      <c r="I1239" s="124"/>
      <c r="J1239" s="118">
        <f>'SlNr für Antrag §24a'!AM1235</f>
        <v>0</v>
      </c>
      <c r="K1239" s="121"/>
      <c r="L1239" s="158" t="str">
        <f>'SlNr für Antrag §24a'!AV1235</f>
        <v>-</v>
      </c>
      <c r="M1239" s="145" t="str">
        <f>IF(OR(Behörde!W1239&gt;0,Behörde!Z1239&gt;0),"Begründung in Bescheid eintragen!","")</f>
        <v/>
      </c>
      <c r="N1239" s="151" t="str">
        <f>'SlNr für Antrag §24a'!AP1235</f>
        <v/>
      </c>
    </row>
    <row r="1240" spans="1:14" x14ac:dyDescent="0.25">
      <c r="A1240" s="70">
        <f>'SlNr für Antrag §24a'!B1236</f>
        <v>55904</v>
      </c>
      <c r="B1240" s="70" t="str">
        <f>'SlNr für Antrag §24a'!C1236</f>
        <v>88</v>
      </c>
      <c r="C1240" s="70" t="str">
        <f>IF('SlNr für Antrag §24a'!D1236&lt;&gt;"",'SlNr für Antrag §24a'!D1236,"")</f>
        <v/>
      </c>
      <c r="D1240" s="70" t="str">
        <f>'SlNr für Antrag §24a'!H1236</f>
        <v>Harzöl</v>
      </c>
      <c r="E1240" s="70" t="str">
        <f>'SlNr für Antrag §24a'!I1236</f>
        <v>ausgestuft</v>
      </c>
      <c r="F1240" s="69" t="str">
        <f>IF(Behörde!W1240&gt;0,Behörde!W1240,Behörde!F1240)</f>
        <v>**</v>
      </c>
      <c r="G1240" s="69" t="str">
        <f>IF(Behörde!Z1240&gt;0,Behörde!Z1240,Behörde!G1240)</f>
        <v>**</v>
      </c>
      <c r="H1240" s="131"/>
      <c r="I1240" s="124"/>
      <c r="J1240" s="118">
        <f>'SlNr für Antrag §24a'!AM1236</f>
        <v>0</v>
      </c>
      <c r="K1240" s="121"/>
      <c r="L1240" s="158" t="str">
        <f>'SlNr für Antrag §24a'!AV1236</f>
        <v>-</v>
      </c>
      <c r="M1240" s="145" t="str">
        <f>IF(OR(Behörde!W1240&gt;0,Behörde!Z1240&gt;0),"Begründung in Bescheid eintragen!","")</f>
        <v/>
      </c>
      <c r="N1240" s="151" t="str">
        <f>'SlNr für Antrag §24a'!AP1236</f>
        <v/>
      </c>
    </row>
    <row r="1241" spans="1:14" ht="22.8" x14ac:dyDescent="0.25">
      <c r="A1241" s="70">
        <f>'SlNr für Antrag §24a'!B1237</f>
        <v>55904</v>
      </c>
      <c r="B1241" s="70" t="str">
        <f>'SlNr für Antrag §24a'!C1237</f>
        <v>91</v>
      </c>
      <c r="C1241" s="70" t="str">
        <f>IF('SlNr für Antrag §24a'!D1237&lt;&gt;"",'SlNr für Antrag §24a'!D1237,"")</f>
        <v>g</v>
      </c>
      <c r="D1241" s="70" t="str">
        <f>'SlNr für Antrag §24a'!H1237</f>
        <v>Harzöl</v>
      </c>
      <c r="E1241" s="70" t="str">
        <f>'SlNr für Antrag §24a'!I1237</f>
        <v>verfestigt, immobilisiert oder stabilisiert</v>
      </c>
      <c r="F1241" s="69" t="str">
        <f>IF(Behörde!W1241&gt;0,Behörde!W1241,Behörde!F1241)</f>
        <v>**</v>
      </c>
      <c r="G1241" s="69" t="str">
        <f>IF(Behörde!Z1241&gt;0,Behörde!Z1241,Behörde!G1241)</f>
        <v>**</v>
      </c>
      <c r="H1241" s="131"/>
      <c r="I1241" s="124"/>
      <c r="J1241" s="118">
        <f>'SlNr für Antrag §24a'!AM1237</f>
        <v>0</v>
      </c>
      <c r="K1241" s="121"/>
      <c r="L1241" s="158" t="str">
        <f>'SlNr für Antrag §24a'!AV1237</f>
        <v>-</v>
      </c>
      <c r="M1241" s="145" t="str">
        <f>IF(OR(Behörde!W1241&gt;0,Behörde!Z1241&gt;0),"Begründung in Bescheid eintragen!","")</f>
        <v/>
      </c>
      <c r="N1241" s="151" t="str">
        <f>'SlNr für Antrag §24a'!AP1237</f>
        <v/>
      </c>
    </row>
    <row r="1242" spans="1:14" ht="22.8" x14ac:dyDescent="0.25">
      <c r="A1242" s="70">
        <f>'SlNr für Antrag §24a'!B1238</f>
        <v>55905</v>
      </c>
      <c r="B1242" s="70" t="str">
        <f>'SlNr für Antrag §24a'!C1238</f>
        <v/>
      </c>
      <c r="C1242" s="70" t="str">
        <f>IF('SlNr für Antrag §24a'!D1238&lt;&gt;"",'SlNr für Antrag §24a'!D1238,"")</f>
        <v>g</v>
      </c>
      <c r="D1242" s="70" t="str">
        <f>'SlNr für Antrag §24a'!H1238</f>
        <v>Leim- und Klebemittelabfälle, nicht ausgehärtet</v>
      </c>
      <c r="E1242" s="70" t="str">
        <f>'SlNr für Antrag §24a'!I1238</f>
        <v xml:space="preserve"> </v>
      </c>
      <c r="F1242" s="69" t="str">
        <f>IF(Behörde!W1242&gt;0,Behörde!W1242,Behörde!F1242)</f>
        <v>**</v>
      </c>
      <c r="G1242" s="69" t="str">
        <f>IF(Behörde!Z1242&gt;0,Behörde!Z1242,Behörde!G1242)</f>
        <v>**</v>
      </c>
      <c r="H1242" s="131"/>
      <c r="I1242" s="124"/>
      <c r="J1242" s="118">
        <f>'SlNr für Antrag §24a'!AM1238</f>
        <v>0</v>
      </c>
      <c r="K1242" s="121"/>
      <c r="L1242" s="158" t="str">
        <f>'SlNr für Antrag §24a'!AV1238</f>
        <v>-</v>
      </c>
      <c r="M1242" s="145" t="str">
        <f>IF(OR(Behörde!W1242&gt;0,Behörde!Z1242&gt;0),"Begründung in Bescheid eintragen!","")</f>
        <v/>
      </c>
      <c r="N1242" s="151" t="str">
        <f>'SlNr für Antrag §24a'!AP1238</f>
        <v/>
      </c>
    </row>
    <row r="1243" spans="1:14" ht="22.8" x14ac:dyDescent="0.25">
      <c r="A1243" s="70">
        <f>'SlNr für Antrag §24a'!B1239</f>
        <v>55905</v>
      </c>
      <c r="B1243" s="70" t="str">
        <f>'SlNr für Antrag §24a'!C1239</f>
        <v>88</v>
      </c>
      <c r="C1243" s="70" t="str">
        <f>IF('SlNr für Antrag §24a'!D1239&lt;&gt;"",'SlNr für Antrag §24a'!D1239,"")</f>
        <v/>
      </c>
      <c r="D1243" s="70" t="str">
        <f>'SlNr für Antrag §24a'!H1239</f>
        <v>Leim- und Klebemittelabfälle, nicht ausgehärtet</v>
      </c>
      <c r="E1243" s="70" t="str">
        <f>'SlNr für Antrag §24a'!I1239</f>
        <v>ausgestuft</v>
      </c>
      <c r="F1243" s="69" t="str">
        <f>IF(Behörde!W1243&gt;0,Behörde!W1243,Behörde!F1243)</f>
        <v>**</v>
      </c>
      <c r="G1243" s="69" t="str">
        <f>IF(Behörde!Z1243&gt;0,Behörde!Z1243,Behörde!G1243)</f>
        <v>**</v>
      </c>
      <c r="H1243" s="131"/>
      <c r="I1243" s="124"/>
      <c r="J1243" s="118">
        <f>'SlNr für Antrag §24a'!AM1239</f>
        <v>0</v>
      </c>
      <c r="K1243" s="121"/>
      <c r="L1243" s="158" t="str">
        <f>'SlNr für Antrag §24a'!AV1239</f>
        <v>-</v>
      </c>
      <c r="M1243" s="145" t="str">
        <f>IF(OR(Behörde!W1243&gt;0,Behörde!Z1243&gt;0),"Begründung in Bescheid eintragen!","")</f>
        <v/>
      </c>
      <c r="N1243" s="151" t="str">
        <f>'SlNr für Antrag §24a'!AP1239</f>
        <v/>
      </c>
    </row>
    <row r="1244" spans="1:14" ht="22.8" x14ac:dyDescent="0.25">
      <c r="A1244" s="70">
        <f>'SlNr für Antrag §24a'!B1240</f>
        <v>55905</v>
      </c>
      <c r="B1244" s="70" t="str">
        <f>'SlNr für Antrag §24a'!C1240</f>
        <v>91</v>
      </c>
      <c r="C1244" s="70" t="str">
        <f>IF('SlNr für Antrag §24a'!D1240&lt;&gt;"",'SlNr für Antrag §24a'!D1240,"")</f>
        <v>g</v>
      </c>
      <c r="D1244" s="70" t="str">
        <f>'SlNr für Antrag §24a'!H1240</f>
        <v>Leim- und Klebemittelabfälle, nicht ausgehärtet</v>
      </c>
      <c r="E1244" s="70" t="str">
        <f>'SlNr für Antrag §24a'!I1240</f>
        <v>verfestigt, immobilisiert oder stabilisiert</v>
      </c>
      <c r="F1244" s="69" t="str">
        <f>IF(Behörde!W1244&gt;0,Behörde!W1244,Behörde!F1244)</f>
        <v>**</v>
      </c>
      <c r="G1244" s="69" t="str">
        <f>IF(Behörde!Z1244&gt;0,Behörde!Z1244,Behörde!G1244)</f>
        <v>**</v>
      </c>
      <c r="H1244" s="131"/>
      <c r="I1244" s="124"/>
      <c r="J1244" s="118">
        <f>'SlNr für Antrag §24a'!AM1240</f>
        <v>0</v>
      </c>
      <c r="K1244" s="121"/>
      <c r="L1244" s="158" t="str">
        <f>'SlNr für Antrag §24a'!AV1240</f>
        <v>-</v>
      </c>
      <c r="M1244" s="145" t="str">
        <f>IF(OR(Behörde!W1244&gt;0,Behörde!Z1244&gt;0),"Begründung in Bescheid eintragen!","")</f>
        <v/>
      </c>
      <c r="N1244" s="151" t="str">
        <f>'SlNr für Antrag §24a'!AP1240</f>
        <v/>
      </c>
    </row>
    <row r="1245" spans="1:14" ht="22.8" x14ac:dyDescent="0.25">
      <c r="A1245" s="70">
        <f>'SlNr für Antrag §24a'!B1241</f>
        <v>55906</v>
      </c>
      <c r="B1245" s="70" t="str">
        <f>'SlNr für Antrag §24a'!C1241</f>
        <v/>
      </c>
      <c r="C1245" s="70" t="str">
        <f>IF('SlNr für Antrag §24a'!D1241&lt;&gt;"",'SlNr für Antrag §24a'!D1241,"")</f>
        <v/>
      </c>
      <c r="D1245" s="70" t="str">
        <f>'SlNr für Antrag §24a'!H1241</f>
        <v>Leim- und Klebemittelabfälle, ausgehärtet</v>
      </c>
      <c r="E1245" s="70" t="str">
        <f>'SlNr für Antrag §24a'!I1241</f>
        <v xml:space="preserve"> </v>
      </c>
      <c r="F1245" s="69" t="str">
        <f>IF(Behörde!W1245&gt;0,Behörde!W1245,Behörde!F1245)</f>
        <v>--</v>
      </c>
      <c r="G1245" s="69" t="str">
        <f>IF(Behörde!Z1245&gt;0,Behörde!Z1245,Behörde!G1245)</f>
        <v>**</v>
      </c>
      <c r="H1245" s="131"/>
      <c r="I1245" s="124"/>
      <c r="J1245" s="118">
        <f>'SlNr für Antrag §24a'!AM1241</f>
        <v>0</v>
      </c>
      <c r="K1245" s="121"/>
      <c r="L1245" s="158" t="str">
        <f>'SlNr für Antrag §24a'!AV1241</f>
        <v>-</v>
      </c>
      <c r="M1245" s="145" t="str">
        <f>IF(OR(Behörde!W1245&gt;0,Behörde!Z1245&gt;0),"Begründung in Bescheid eintragen!","")</f>
        <v/>
      </c>
      <c r="N1245" s="151" t="str">
        <f>'SlNr für Antrag §24a'!AP1241</f>
        <v>X</v>
      </c>
    </row>
    <row r="1246" spans="1:14" ht="22.8" x14ac:dyDescent="0.25">
      <c r="A1246" s="70">
        <f>'SlNr für Antrag §24a'!B1242</f>
        <v>55906</v>
      </c>
      <c r="B1246" s="70" t="str">
        <f>'SlNr für Antrag §24a'!C1242</f>
        <v>77</v>
      </c>
      <c r="C1246" s="70" t="str">
        <f>IF('SlNr für Antrag §24a'!D1242&lt;&gt;"",'SlNr für Antrag §24a'!D1242,"")</f>
        <v>g</v>
      </c>
      <c r="D1246" s="70" t="str">
        <f>'SlNr für Antrag §24a'!H1242</f>
        <v>Leim- und Klebemittelabfälle, ausgehärtet</v>
      </c>
      <c r="E1246" s="70" t="str">
        <f>'SlNr für Antrag §24a'!I1242</f>
        <v>gefährlich kontaminiert</v>
      </c>
      <c r="F1246" s="69" t="str">
        <f>IF(Behörde!W1246&gt;0,Behörde!W1246,Behörde!F1246)</f>
        <v>**</v>
      </c>
      <c r="G1246" s="69" t="str">
        <f>IF(Behörde!Z1246&gt;0,Behörde!Z1246,Behörde!G1246)</f>
        <v>**</v>
      </c>
      <c r="H1246" s="131"/>
      <c r="I1246" s="124"/>
      <c r="J1246" s="118">
        <f>'SlNr für Antrag §24a'!AM1242</f>
        <v>0</v>
      </c>
      <c r="K1246" s="121"/>
      <c r="L1246" s="158" t="str">
        <f>'SlNr für Antrag §24a'!AV1242</f>
        <v>-</v>
      </c>
      <c r="M1246" s="145" t="str">
        <f>IF(OR(Behörde!W1246&gt;0,Behörde!Z1246&gt;0),"Begründung in Bescheid eintragen!","")</f>
        <v/>
      </c>
      <c r="N1246" s="151" t="str">
        <f>'SlNr für Antrag §24a'!AP1242</f>
        <v/>
      </c>
    </row>
    <row r="1247" spans="1:14" ht="22.8" x14ac:dyDescent="0.25">
      <c r="A1247" s="70">
        <f>'SlNr für Antrag §24a'!B1243</f>
        <v>55906</v>
      </c>
      <c r="B1247" s="70" t="str">
        <f>'SlNr für Antrag §24a'!C1243</f>
        <v>91</v>
      </c>
      <c r="C1247" s="70" t="str">
        <f>IF('SlNr für Antrag §24a'!D1243&lt;&gt;"",'SlNr für Antrag §24a'!D1243,"")</f>
        <v/>
      </c>
      <c r="D1247" s="70" t="str">
        <f>'SlNr für Antrag §24a'!H1243</f>
        <v>Leim- und Klebemittelabfälle, ausgehärtet</v>
      </c>
      <c r="E1247" s="70" t="str">
        <f>'SlNr für Antrag §24a'!I1243</f>
        <v>verfestigt, immobilisiert oder stabilisiert</v>
      </c>
      <c r="F1247" s="69" t="str">
        <f>IF(Behörde!W1247&gt;0,Behörde!W1247,Behörde!F1247)</f>
        <v>**</v>
      </c>
      <c r="G1247" s="69" t="str">
        <f>IF(Behörde!Z1247&gt;0,Behörde!Z1247,Behörde!G1247)</f>
        <v>**</v>
      </c>
      <c r="H1247" s="131"/>
      <c r="I1247" s="124"/>
      <c r="J1247" s="118">
        <f>'SlNr für Antrag §24a'!AM1243</f>
        <v>0</v>
      </c>
      <c r="K1247" s="121"/>
      <c r="L1247" s="158" t="str">
        <f>'SlNr für Antrag §24a'!AV1243</f>
        <v>-</v>
      </c>
      <c r="M1247" s="145" t="str">
        <f>IF(OR(Behörde!W1247&gt;0,Behörde!Z1247&gt;0),"Begründung in Bescheid eintragen!","")</f>
        <v/>
      </c>
      <c r="N1247" s="151" t="str">
        <f>'SlNr für Antrag §24a'!AP1243</f>
        <v/>
      </c>
    </row>
    <row r="1248" spans="1:14" ht="22.8" x14ac:dyDescent="0.25">
      <c r="A1248" s="70">
        <f>'SlNr für Antrag §24a'!B1244</f>
        <v>55907</v>
      </c>
      <c r="B1248" s="70" t="str">
        <f>'SlNr für Antrag §24a'!C1244</f>
        <v/>
      </c>
      <c r="C1248" s="70" t="str">
        <f>IF('SlNr für Antrag §24a'!D1244&lt;&gt;"",'SlNr für Antrag §24a'!D1244,"")</f>
        <v>g</v>
      </c>
      <c r="D1248" s="70" t="str">
        <f>'SlNr für Antrag §24a'!H1244</f>
        <v>Kitt- und Spachtelabfälle, nicht ausgehärtet</v>
      </c>
      <c r="E1248" s="70" t="str">
        <f>'SlNr für Antrag §24a'!I1244</f>
        <v xml:space="preserve"> </v>
      </c>
      <c r="F1248" s="69" t="str">
        <f>IF(Behörde!W1248&gt;0,Behörde!W1248,Behörde!F1248)</f>
        <v>**</v>
      </c>
      <c r="G1248" s="69" t="str">
        <f>IF(Behörde!Z1248&gt;0,Behörde!Z1248,Behörde!G1248)</f>
        <v>**</v>
      </c>
      <c r="H1248" s="131"/>
      <c r="I1248" s="124"/>
      <c r="J1248" s="118">
        <f>'SlNr für Antrag §24a'!AM1244</f>
        <v>0</v>
      </c>
      <c r="K1248" s="121"/>
      <c r="L1248" s="158" t="str">
        <f>'SlNr für Antrag §24a'!AV1244</f>
        <v>-</v>
      </c>
      <c r="M1248" s="145" t="str">
        <f>IF(OR(Behörde!W1248&gt;0,Behörde!Z1248&gt;0),"Begründung in Bescheid eintragen!","")</f>
        <v/>
      </c>
      <c r="N1248" s="151" t="str">
        <f>'SlNr für Antrag §24a'!AP1244</f>
        <v/>
      </c>
    </row>
    <row r="1249" spans="1:14" ht="22.8" x14ac:dyDescent="0.25">
      <c r="A1249" s="70">
        <f>'SlNr für Antrag §24a'!B1245</f>
        <v>55907</v>
      </c>
      <c r="B1249" s="70" t="str">
        <f>'SlNr für Antrag §24a'!C1245</f>
        <v>88</v>
      </c>
      <c r="C1249" s="70" t="str">
        <f>IF('SlNr für Antrag §24a'!D1245&lt;&gt;"",'SlNr für Antrag §24a'!D1245,"")</f>
        <v/>
      </c>
      <c r="D1249" s="70" t="str">
        <f>'SlNr für Antrag §24a'!H1245</f>
        <v>Kitt- und Spachtelabfälle, nicht ausgehärtet</v>
      </c>
      <c r="E1249" s="70" t="str">
        <f>'SlNr für Antrag §24a'!I1245</f>
        <v>ausgestuft</v>
      </c>
      <c r="F1249" s="69" t="str">
        <f>IF(Behörde!W1249&gt;0,Behörde!W1249,Behörde!F1249)</f>
        <v>**</v>
      </c>
      <c r="G1249" s="69" t="str">
        <f>IF(Behörde!Z1249&gt;0,Behörde!Z1249,Behörde!G1249)</f>
        <v>**</v>
      </c>
      <c r="H1249" s="131"/>
      <c r="I1249" s="124"/>
      <c r="J1249" s="118">
        <f>'SlNr für Antrag §24a'!AM1245</f>
        <v>0</v>
      </c>
      <c r="K1249" s="121"/>
      <c r="L1249" s="158" t="str">
        <f>'SlNr für Antrag §24a'!AV1245</f>
        <v>-</v>
      </c>
      <c r="M1249" s="145" t="str">
        <f>IF(OR(Behörde!W1249&gt;0,Behörde!Z1249&gt;0),"Begründung in Bescheid eintragen!","")</f>
        <v/>
      </c>
      <c r="N1249" s="151" t="str">
        <f>'SlNr für Antrag §24a'!AP1245</f>
        <v/>
      </c>
    </row>
    <row r="1250" spans="1:14" ht="22.8" x14ac:dyDescent="0.25">
      <c r="A1250" s="70">
        <f>'SlNr für Antrag §24a'!B1246</f>
        <v>55907</v>
      </c>
      <c r="B1250" s="70" t="str">
        <f>'SlNr für Antrag §24a'!C1246</f>
        <v>91</v>
      </c>
      <c r="C1250" s="70" t="str">
        <f>IF('SlNr für Antrag §24a'!D1246&lt;&gt;"",'SlNr für Antrag §24a'!D1246,"")</f>
        <v>g</v>
      </c>
      <c r="D1250" s="70" t="str">
        <f>'SlNr für Antrag §24a'!H1246</f>
        <v>Kitt- und Spachtelabfälle, nicht ausgehärtet</v>
      </c>
      <c r="E1250" s="70" t="str">
        <f>'SlNr für Antrag §24a'!I1246</f>
        <v>verfestigt, immobilisiert oder stabilisiert</v>
      </c>
      <c r="F1250" s="69" t="str">
        <f>IF(Behörde!W1250&gt;0,Behörde!W1250,Behörde!F1250)</f>
        <v>**</v>
      </c>
      <c r="G1250" s="69" t="str">
        <f>IF(Behörde!Z1250&gt;0,Behörde!Z1250,Behörde!G1250)</f>
        <v>**</v>
      </c>
      <c r="H1250" s="131"/>
      <c r="I1250" s="124"/>
      <c r="J1250" s="118">
        <f>'SlNr für Antrag §24a'!AM1246</f>
        <v>0</v>
      </c>
      <c r="K1250" s="121"/>
      <c r="L1250" s="158" t="str">
        <f>'SlNr für Antrag §24a'!AV1246</f>
        <v>-</v>
      </c>
      <c r="M1250" s="145" t="str">
        <f>IF(OR(Behörde!W1250&gt;0,Behörde!Z1250&gt;0),"Begründung in Bescheid eintragen!","")</f>
        <v/>
      </c>
      <c r="N1250" s="151" t="str">
        <f>'SlNr für Antrag §24a'!AP1246</f>
        <v/>
      </c>
    </row>
    <row r="1251" spans="1:14" ht="22.8" x14ac:dyDescent="0.25">
      <c r="A1251" s="70">
        <f>'SlNr für Antrag §24a'!B1247</f>
        <v>55908</v>
      </c>
      <c r="B1251" s="70" t="str">
        <f>'SlNr für Antrag §24a'!C1247</f>
        <v/>
      </c>
      <c r="C1251" s="70" t="str">
        <f>IF('SlNr für Antrag §24a'!D1247&lt;&gt;"",'SlNr für Antrag §24a'!D1247,"")</f>
        <v/>
      </c>
      <c r="D1251" s="70" t="str">
        <f>'SlNr für Antrag §24a'!H1247</f>
        <v>Kitt- und Spachtelabfälle, ausgehärtet</v>
      </c>
      <c r="E1251" s="70" t="str">
        <f>'SlNr für Antrag §24a'!I1247</f>
        <v xml:space="preserve"> </v>
      </c>
      <c r="F1251" s="69" t="str">
        <f>IF(Behörde!W1251&gt;0,Behörde!W1251,Behörde!F1251)</f>
        <v>--</v>
      </c>
      <c r="G1251" s="69" t="str">
        <f>IF(Behörde!Z1251&gt;0,Behörde!Z1251,Behörde!G1251)</f>
        <v>**</v>
      </c>
      <c r="H1251" s="131"/>
      <c r="I1251" s="124"/>
      <c r="J1251" s="118">
        <f>'SlNr für Antrag §24a'!AM1247</f>
        <v>0</v>
      </c>
      <c r="K1251" s="121"/>
      <c r="L1251" s="158" t="str">
        <f>'SlNr für Antrag §24a'!AV1247</f>
        <v>-</v>
      </c>
      <c r="M1251" s="145" t="str">
        <f>IF(OR(Behörde!W1251&gt;0,Behörde!Z1251&gt;0),"Begründung in Bescheid eintragen!","")</f>
        <v/>
      </c>
      <c r="N1251" s="151" t="str">
        <f>'SlNr für Antrag §24a'!AP1247</f>
        <v>X</v>
      </c>
    </row>
    <row r="1252" spans="1:14" ht="22.8" x14ac:dyDescent="0.25">
      <c r="A1252" s="70">
        <f>'SlNr für Antrag §24a'!B1248</f>
        <v>55908</v>
      </c>
      <c r="B1252" s="70" t="str">
        <f>'SlNr für Antrag §24a'!C1248</f>
        <v>77</v>
      </c>
      <c r="C1252" s="70" t="str">
        <f>IF('SlNr für Antrag §24a'!D1248&lt;&gt;"",'SlNr für Antrag §24a'!D1248,"")</f>
        <v>g</v>
      </c>
      <c r="D1252" s="70" t="str">
        <f>'SlNr für Antrag §24a'!H1248</f>
        <v>Kitt- und Spachtelabfälle, ausgehärtet</v>
      </c>
      <c r="E1252" s="70" t="str">
        <f>'SlNr für Antrag §24a'!I1248</f>
        <v>gefährlich kontaminiert</v>
      </c>
      <c r="F1252" s="69" t="str">
        <f>IF(Behörde!W1252&gt;0,Behörde!W1252,Behörde!F1252)</f>
        <v>**</v>
      </c>
      <c r="G1252" s="69" t="str">
        <f>IF(Behörde!Z1252&gt;0,Behörde!Z1252,Behörde!G1252)</f>
        <v>**</v>
      </c>
      <c r="H1252" s="131"/>
      <c r="I1252" s="124"/>
      <c r="J1252" s="118">
        <f>'SlNr für Antrag §24a'!AM1248</f>
        <v>0</v>
      </c>
      <c r="K1252" s="121"/>
      <c r="L1252" s="158" t="str">
        <f>'SlNr für Antrag §24a'!AV1248</f>
        <v>-</v>
      </c>
      <c r="M1252" s="145" t="str">
        <f>IF(OR(Behörde!W1252&gt;0,Behörde!Z1252&gt;0),"Begründung in Bescheid eintragen!","")</f>
        <v/>
      </c>
      <c r="N1252" s="151" t="str">
        <f>'SlNr für Antrag §24a'!AP1248</f>
        <v/>
      </c>
    </row>
    <row r="1253" spans="1:14" ht="22.8" x14ac:dyDescent="0.25">
      <c r="A1253" s="70">
        <f>'SlNr für Antrag §24a'!B1249</f>
        <v>55908</v>
      </c>
      <c r="B1253" s="70" t="str">
        <f>'SlNr für Antrag §24a'!C1249</f>
        <v>91</v>
      </c>
      <c r="C1253" s="70" t="str">
        <f>IF('SlNr für Antrag §24a'!D1249&lt;&gt;"",'SlNr für Antrag §24a'!D1249,"")</f>
        <v/>
      </c>
      <c r="D1253" s="70" t="str">
        <f>'SlNr für Antrag §24a'!H1249</f>
        <v>Kitt- und Spachtelabfälle, ausgehärtet</v>
      </c>
      <c r="E1253" s="70" t="str">
        <f>'SlNr für Antrag §24a'!I1249</f>
        <v>verfestigt, immobilisiert oder stabilisiert</v>
      </c>
      <c r="F1253" s="69" t="str">
        <f>IF(Behörde!W1253&gt;0,Behörde!W1253,Behörde!F1253)</f>
        <v>**</v>
      </c>
      <c r="G1253" s="69" t="str">
        <f>IF(Behörde!Z1253&gt;0,Behörde!Z1253,Behörde!G1253)</f>
        <v>**</v>
      </c>
      <c r="H1253" s="131"/>
      <c r="I1253" s="124"/>
      <c r="J1253" s="118">
        <f>'SlNr für Antrag §24a'!AM1249</f>
        <v>0</v>
      </c>
      <c r="K1253" s="121"/>
      <c r="L1253" s="158" t="str">
        <f>'SlNr für Antrag §24a'!AV1249</f>
        <v>-</v>
      </c>
      <c r="M1253" s="145" t="str">
        <f>IF(OR(Behörde!W1253&gt;0,Behörde!Z1253&gt;0),"Begründung in Bescheid eintragen!","")</f>
        <v/>
      </c>
      <c r="N1253" s="151" t="str">
        <f>'SlNr für Antrag §24a'!AP1249</f>
        <v/>
      </c>
    </row>
    <row r="1254" spans="1:14" x14ac:dyDescent="0.25">
      <c r="A1254" s="70">
        <f>'SlNr für Antrag §24a'!B1250</f>
        <v>55909</v>
      </c>
      <c r="B1254" s="70" t="str">
        <f>'SlNr für Antrag §24a'!C1250</f>
        <v/>
      </c>
      <c r="C1254" s="70" t="str">
        <f>IF('SlNr für Antrag §24a'!D1250&lt;&gt;"",'SlNr für Antrag §24a'!D1250,"")</f>
        <v/>
      </c>
      <c r="D1254" s="70" t="str">
        <f>'SlNr für Antrag §24a'!H1250</f>
        <v>Harzrückstände, ausgehärtet</v>
      </c>
      <c r="E1254" s="70" t="str">
        <f>'SlNr für Antrag §24a'!I1250</f>
        <v xml:space="preserve"> </v>
      </c>
      <c r="F1254" s="69" t="str">
        <f>IF(Behörde!W1254&gt;0,Behörde!W1254,Behörde!F1254)</f>
        <v>--</v>
      </c>
      <c r="G1254" s="69" t="str">
        <f>IF(Behörde!Z1254&gt;0,Behörde!Z1254,Behörde!G1254)</f>
        <v>**</v>
      </c>
      <c r="H1254" s="131"/>
      <c r="I1254" s="124"/>
      <c r="J1254" s="118">
        <f>'SlNr für Antrag §24a'!AM1250</f>
        <v>0</v>
      </c>
      <c r="K1254" s="121"/>
      <c r="L1254" s="158" t="str">
        <f>'SlNr für Antrag §24a'!AV1250</f>
        <v>-</v>
      </c>
      <c r="M1254" s="145" t="str">
        <f>IF(OR(Behörde!W1254&gt;0,Behörde!Z1254&gt;0),"Begründung in Bescheid eintragen!","")</f>
        <v/>
      </c>
      <c r="N1254" s="151" t="str">
        <f>'SlNr für Antrag §24a'!AP1250</f>
        <v>X</v>
      </c>
    </row>
    <row r="1255" spans="1:14" x14ac:dyDescent="0.25">
      <c r="A1255" s="70">
        <f>'SlNr für Antrag §24a'!B1251</f>
        <v>55909</v>
      </c>
      <c r="B1255" s="70" t="str">
        <f>'SlNr für Antrag §24a'!C1251</f>
        <v>77</v>
      </c>
      <c r="C1255" s="70" t="str">
        <f>IF('SlNr für Antrag §24a'!D1251&lt;&gt;"",'SlNr für Antrag §24a'!D1251,"")</f>
        <v>g</v>
      </c>
      <c r="D1255" s="70" t="str">
        <f>'SlNr für Antrag §24a'!H1251</f>
        <v>Harzrückstände, ausgehärtet</v>
      </c>
      <c r="E1255" s="70" t="str">
        <f>'SlNr für Antrag §24a'!I1251</f>
        <v>gefährlich kontaminiert</v>
      </c>
      <c r="F1255" s="69" t="str">
        <f>IF(Behörde!W1255&gt;0,Behörde!W1255,Behörde!F1255)</f>
        <v>**</v>
      </c>
      <c r="G1255" s="69" t="str">
        <f>IF(Behörde!Z1255&gt;0,Behörde!Z1255,Behörde!G1255)</f>
        <v>**</v>
      </c>
      <c r="H1255" s="131"/>
      <c r="I1255" s="124"/>
      <c r="J1255" s="118">
        <f>'SlNr für Antrag §24a'!AM1251</f>
        <v>0</v>
      </c>
      <c r="K1255" s="121"/>
      <c r="L1255" s="158" t="str">
        <f>'SlNr für Antrag §24a'!AV1251</f>
        <v>-</v>
      </c>
      <c r="M1255" s="145" t="str">
        <f>IF(OR(Behörde!W1255&gt;0,Behörde!Z1255&gt;0),"Begründung in Bescheid eintragen!","")</f>
        <v/>
      </c>
      <c r="N1255" s="151" t="str">
        <f>'SlNr für Antrag §24a'!AP1251</f>
        <v/>
      </c>
    </row>
    <row r="1256" spans="1:14" ht="22.8" x14ac:dyDescent="0.25">
      <c r="A1256" s="70">
        <f>'SlNr für Antrag §24a'!B1252</f>
        <v>55909</v>
      </c>
      <c r="B1256" s="70" t="str">
        <f>'SlNr für Antrag §24a'!C1252</f>
        <v>91</v>
      </c>
      <c r="C1256" s="70" t="str">
        <f>IF('SlNr für Antrag §24a'!D1252&lt;&gt;"",'SlNr für Antrag §24a'!D1252,"")</f>
        <v/>
      </c>
      <c r="D1256" s="70" t="str">
        <f>'SlNr für Antrag §24a'!H1252</f>
        <v>Harzrückstände, ausgehärtet</v>
      </c>
      <c r="E1256" s="70" t="str">
        <f>'SlNr für Antrag §24a'!I1252</f>
        <v>verfestigt, immobilisiert oder stabilisiert</v>
      </c>
      <c r="F1256" s="69" t="str">
        <f>IF(Behörde!W1256&gt;0,Behörde!W1256,Behörde!F1256)</f>
        <v>**</v>
      </c>
      <c r="G1256" s="69" t="str">
        <f>IF(Behörde!Z1256&gt;0,Behörde!Z1256,Behörde!G1256)</f>
        <v>**</v>
      </c>
      <c r="H1256" s="131"/>
      <c r="I1256" s="124"/>
      <c r="J1256" s="118">
        <f>'SlNr für Antrag §24a'!AM1252</f>
        <v>0</v>
      </c>
      <c r="K1256" s="121"/>
      <c r="L1256" s="158" t="str">
        <f>'SlNr für Antrag §24a'!AV1252</f>
        <v>-</v>
      </c>
      <c r="M1256" s="145" t="str">
        <f>IF(OR(Behörde!W1256&gt;0,Behörde!Z1256&gt;0),"Begründung in Bescheid eintragen!","")</f>
        <v/>
      </c>
      <c r="N1256" s="151" t="str">
        <f>'SlNr für Antrag §24a'!AP1252</f>
        <v/>
      </c>
    </row>
    <row r="1257" spans="1:14" x14ac:dyDescent="0.25">
      <c r="A1257" s="70">
        <f>'SlNr für Antrag §24a'!B1253</f>
        <v>57101</v>
      </c>
      <c r="B1257" s="70" t="str">
        <f>'SlNr für Antrag §24a'!C1253</f>
        <v/>
      </c>
      <c r="C1257" s="70" t="str">
        <f>IF('SlNr für Antrag §24a'!D1253&lt;&gt;"",'SlNr für Antrag §24a'!D1253,"")</f>
        <v/>
      </c>
      <c r="D1257" s="70" t="str">
        <f>'SlNr für Antrag §24a'!H1253</f>
        <v>Phenol- und Melaminharz</v>
      </c>
      <c r="E1257" s="70" t="str">
        <f>'SlNr für Antrag §24a'!I1253</f>
        <v xml:space="preserve"> </v>
      </c>
      <c r="F1257" s="69" t="str">
        <f>IF(Behörde!W1257&gt;0,Behörde!W1257,Behörde!F1257)</f>
        <v>--</v>
      </c>
      <c r="G1257" s="69" t="str">
        <f>IF(Behörde!Z1257&gt;0,Behörde!Z1257,Behörde!G1257)</f>
        <v>**</v>
      </c>
      <c r="H1257" s="131"/>
      <c r="I1257" s="124"/>
      <c r="J1257" s="118">
        <f>'SlNr für Antrag §24a'!AM1253</f>
        <v>0</v>
      </c>
      <c r="K1257" s="121"/>
      <c r="L1257" s="158" t="str">
        <f>'SlNr für Antrag §24a'!AV1253</f>
        <v>-</v>
      </c>
      <c r="M1257" s="145" t="str">
        <f>IF(OR(Behörde!W1257&gt;0,Behörde!Z1257&gt;0),"Begründung in Bescheid eintragen!","")</f>
        <v/>
      </c>
      <c r="N1257" s="151" t="str">
        <f>'SlNr für Antrag §24a'!AP1253</f>
        <v>X</v>
      </c>
    </row>
    <row r="1258" spans="1:14" x14ac:dyDescent="0.25">
      <c r="A1258" s="70">
        <f>'SlNr für Antrag §24a'!B1254</f>
        <v>57101</v>
      </c>
      <c r="B1258" s="70" t="str">
        <f>'SlNr für Antrag §24a'!C1254</f>
        <v>77</v>
      </c>
      <c r="C1258" s="70" t="str">
        <f>IF('SlNr für Antrag §24a'!D1254&lt;&gt;"",'SlNr für Antrag §24a'!D1254,"")</f>
        <v>g</v>
      </c>
      <c r="D1258" s="70" t="str">
        <f>'SlNr für Antrag §24a'!H1254</f>
        <v>Phenol- und Melaminharz</v>
      </c>
      <c r="E1258" s="70" t="str">
        <f>'SlNr für Antrag §24a'!I1254</f>
        <v>gefährlich kontaminiert</v>
      </c>
      <c r="F1258" s="69" t="str">
        <f>IF(Behörde!W1258&gt;0,Behörde!W1258,Behörde!F1258)</f>
        <v>**</v>
      </c>
      <c r="G1258" s="69" t="str">
        <f>IF(Behörde!Z1258&gt;0,Behörde!Z1258,Behörde!G1258)</f>
        <v>**</v>
      </c>
      <c r="H1258" s="131"/>
      <c r="I1258" s="124"/>
      <c r="J1258" s="118">
        <f>'SlNr für Antrag §24a'!AM1254</f>
        <v>0</v>
      </c>
      <c r="K1258" s="121"/>
      <c r="L1258" s="158" t="str">
        <f>'SlNr für Antrag §24a'!AV1254</f>
        <v>-</v>
      </c>
      <c r="M1258" s="145" t="str">
        <f>IF(OR(Behörde!W1258&gt;0,Behörde!Z1258&gt;0),"Begründung in Bescheid eintragen!","")</f>
        <v/>
      </c>
      <c r="N1258" s="151" t="str">
        <f>'SlNr für Antrag §24a'!AP1254</f>
        <v/>
      </c>
    </row>
    <row r="1259" spans="1:14" x14ac:dyDescent="0.25">
      <c r="A1259" s="70">
        <f>'SlNr für Antrag §24a'!B1255</f>
        <v>57102</v>
      </c>
      <c r="B1259" s="70" t="str">
        <f>'SlNr für Antrag §24a'!C1255</f>
        <v/>
      </c>
      <c r="C1259" s="70" t="str">
        <f>IF('SlNr für Antrag §24a'!D1255&lt;&gt;"",'SlNr für Antrag §24a'!D1255,"")</f>
        <v/>
      </c>
      <c r="D1259" s="70" t="str">
        <f>'SlNr für Antrag §24a'!H1255</f>
        <v>Polyester</v>
      </c>
      <c r="E1259" s="70" t="str">
        <f>'SlNr für Antrag §24a'!I1255</f>
        <v xml:space="preserve"> </v>
      </c>
      <c r="F1259" s="69" t="str">
        <f>IF(Behörde!W1259&gt;0,Behörde!W1259,Behörde!F1259)</f>
        <v>--</v>
      </c>
      <c r="G1259" s="69" t="str">
        <f>IF(Behörde!Z1259&gt;0,Behörde!Z1259,Behörde!G1259)</f>
        <v>**</v>
      </c>
      <c r="H1259" s="131"/>
      <c r="I1259" s="124"/>
      <c r="J1259" s="118">
        <f>'SlNr für Antrag §24a'!AM1255</f>
        <v>0</v>
      </c>
      <c r="K1259" s="121"/>
      <c r="L1259" s="158" t="str">
        <f>'SlNr für Antrag §24a'!AV1255</f>
        <v>-</v>
      </c>
      <c r="M1259" s="145" t="str">
        <f>IF(OR(Behörde!W1259&gt;0,Behörde!Z1259&gt;0),"Begründung in Bescheid eintragen!","")</f>
        <v/>
      </c>
      <c r="N1259" s="151" t="str">
        <f>'SlNr für Antrag §24a'!AP1255</f>
        <v>X</v>
      </c>
    </row>
    <row r="1260" spans="1:14" x14ac:dyDescent="0.25">
      <c r="A1260" s="70">
        <f>'SlNr für Antrag §24a'!B1256</f>
        <v>57102</v>
      </c>
      <c r="B1260" s="70" t="str">
        <f>'SlNr für Antrag §24a'!C1256</f>
        <v>77</v>
      </c>
      <c r="C1260" s="70" t="str">
        <f>IF('SlNr für Antrag §24a'!D1256&lt;&gt;"",'SlNr für Antrag §24a'!D1256,"")</f>
        <v>g</v>
      </c>
      <c r="D1260" s="70" t="str">
        <f>'SlNr für Antrag §24a'!H1256</f>
        <v>Polyester</v>
      </c>
      <c r="E1260" s="70" t="str">
        <f>'SlNr für Antrag §24a'!I1256</f>
        <v>gefährlich kontaminiert</v>
      </c>
      <c r="F1260" s="69" t="str">
        <f>IF(Behörde!W1260&gt;0,Behörde!W1260,Behörde!F1260)</f>
        <v>**</v>
      </c>
      <c r="G1260" s="69" t="str">
        <f>IF(Behörde!Z1260&gt;0,Behörde!Z1260,Behörde!G1260)</f>
        <v>**</v>
      </c>
      <c r="H1260" s="131"/>
      <c r="I1260" s="124"/>
      <c r="J1260" s="118">
        <f>'SlNr für Antrag §24a'!AM1256</f>
        <v>0</v>
      </c>
      <c r="K1260" s="121"/>
      <c r="L1260" s="158" t="str">
        <f>'SlNr für Antrag §24a'!AV1256</f>
        <v>-</v>
      </c>
      <c r="M1260" s="145" t="str">
        <f>IF(OR(Behörde!W1260&gt;0,Behörde!Z1260&gt;0),"Begründung in Bescheid eintragen!","")</f>
        <v/>
      </c>
      <c r="N1260" s="151" t="str">
        <f>'SlNr für Antrag §24a'!AP1256</f>
        <v/>
      </c>
    </row>
    <row r="1261" spans="1:14" x14ac:dyDescent="0.25">
      <c r="A1261" s="70">
        <f>'SlNr für Antrag §24a'!B1257</f>
        <v>57103</v>
      </c>
      <c r="B1261" s="70" t="str">
        <f>'SlNr für Antrag §24a'!C1257</f>
        <v/>
      </c>
      <c r="C1261" s="70" t="str">
        <f>IF('SlNr für Antrag §24a'!D1257&lt;&gt;"",'SlNr für Antrag §24a'!D1257,"")</f>
        <v/>
      </c>
      <c r="D1261" s="70" t="str">
        <f>'SlNr für Antrag §24a'!H1257</f>
        <v>sonstige Gießharze</v>
      </c>
      <c r="E1261" s="70" t="str">
        <f>'SlNr für Antrag §24a'!I1257</f>
        <v xml:space="preserve"> </v>
      </c>
      <c r="F1261" s="69" t="str">
        <f>IF(Behörde!W1261&gt;0,Behörde!W1261,Behörde!F1261)</f>
        <v>--</v>
      </c>
      <c r="G1261" s="69" t="str">
        <f>IF(Behörde!Z1261&gt;0,Behörde!Z1261,Behörde!G1261)</f>
        <v>**</v>
      </c>
      <c r="H1261" s="131"/>
      <c r="I1261" s="124"/>
      <c r="J1261" s="118">
        <f>'SlNr für Antrag §24a'!AM1257</f>
        <v>0</v>
      </c>
      <c r="K1261" s="121"/>
      <c r="L1261" s="158" t="str">
        <f>'SlNr für Antrag §24a'!AV1257</f>
        <v>-</v>
      </c>
      <c r="M1261" s="145" t="str">
        <f>IF(OR(Behörde!W1261&gt;0,Behörde!Z1261&gt;0),"Begründung in Bescheid eintragen!","")</f>
        <v/>
      </c>
      <c r="N1261" s="151" t="str">
        <f>'SlNr für Antrag §24a'!AP1257</f>
        <v>X</v>
      </c>
    </row>
    <row r="1262" spans="1:14" x14ac:dyDescent="0.25">
      <c r="A1262" s="70">
        <f>'SlNr für Antrag §24a'!B1258</f>
        <v>57103</v>
      </c>
      <c r="B1262" s="70" t="str">
        <f>'SlNr für Antrag §24a'!C1258</f>
        <v>77</v>
      </c>
      <c r="C1262" s="70" t="str">
        <f>IF('SlNr für Antrag §24a'!D1258&lt;&gt;"",'SlNr für Antrag §24a'!D1258,"")</f>
        <v>g</v>
      </c>
      <c r="D1262" s="70" t="str">
        <f>'SlNr für Antrag §24a'!H1258</f>
        <v>sonstige Gießharze</v>
      </c>
      <c r="E1262" s="70" t="str">
        <f>'SlNr für Antrag §24a'!I1258</f>
        <v>gefährlich kontaminiert</v>
      </c>
      <c r="F1262" s="69" t="str">
        <f>IF(Behörde!W1262&gt;0,Behörde!W1262,Behörde!F1262)</f>
        <v>**</v>
      </c>
      <c r="G1262" s="69" t="str">
        <f>IF(Behörde!Z1262&gt;0,Behörde!Z1262,Behörde!G1262)</f>
        <v>**</v>
      </c>
      <c r="H1262" s="131"/>
      <c r="I1262" s="124"/>
      <c r="J1262" s="118">
        <f>'SlNr für Antrag §24a'!AM1258</f>
        <v>0</v>
      </c>
      <c r="K1262" s="121"/>
      <c r="L1262" s="158" t="str">
        <f>'SlNr für Antrag §24a'!AV1258</f>
        <v>-</v>
      </c>
      <c r="M1262" s="145" t="str">
        <f>IF(OR(Behörde!W1262&gt;0,Behörde!Z1262&gt;0),"Begründung in Bescheid eintragen!","")</f>
        <v/>
      </c>
      <c r="N1262" s="151" t="str">
        <f>'SlNr für Antrag §24a'!AP1258</f>
        <v/>
      </c>
    </row>
    <row r="1263" spans="1:14" x14ac:dyDescent="0.25">
      <c r="A1263" s="70">
        <f>'SlNr für Antrag §24a'!B1259</f>
        <v>57104</v>
      </c>
      <c r="B1263" s="70" t="str">
        <f>'SlNr für Antrag §24a'!C1259</f>
        <v/>
      </c>
      <c r="C1263" s="70" t="str">
        <f>IF('SlNr für Antrag §24a'!D1259&lt;&gt;"",'SlNr für Antrag §24a'!D1259,"")</f>
        <v/>
      </c>
      <c r="D1263" s="70" t="str">
        <f>'SlNr für Antrag §24a'!H1259</f>
        <v>Imprägnierharz</v>
      </c>
      <c r="E1263" s="70" t="str">
        <f>'SlNr für Antrag §24a'!I1259</f>
        <v xml:space="preserve"> </v>
      </c>
      <c r="F1263" s="69" t="str">
        <f>IF(Behörde!W1263&gt;0,Behörde!W1263,Behörde!F1263)</f>
        <v>--</v>
      </c>
      <c r="G1263" s="69" t="str">
        <f>IF(Behörde!Z1263&gt;0,Behörde!Z1263,Behörde!G1263)</f>
        <v>**</v>
      </c>
      <c r="H1263" s="131"/>
      <c r="I1263" s="124"/>
      <c r="J1263" s="118">
        <f>'SlNr für Antrag §24a'!AM1259</f>
        <v>0</v>
      </c>
      <c r="K1263" s="121"/>
      <c r="L1263" s="158" t="str">
        <f>'SlNr für Antrag §24a'!AV1259</f>
        <v>-</v>
      </c>
      <c r="M1263" s="145" t="str">
        <f>IF(OR(Behörde!W1263&gt;0,Behörde!Z1263&gt;0),"Begründung in Bescheid eintragen!","")</f>
        <v/>
      </c>
      <c r="N1263" s="151" t="str">
        <f>'SlNr für Antrag §24a'!AP1259</f>
        <v>X</v>
      </c>
    </row>
    <row r="1264" spans="1:14" x14ac:dyDescent="0.25">
      <c r="A1264" s="70">
        <f>'SlNr für Antrag §24a'!B1260</f>
        <v>57104</v>
      </c>
      <c r="B1264" s="70" t="str">
        <f>'SlNr für Antrag §24a'!C1260</f>
        <v>77</v>
      </c>
      <c r="C1264" s="70" t="str">
        <f>IF('SlNr für Antrag §24a'!D1260&lt;&gt;"",'SlNr für Antrag §24a'!D1260,"")</f>
        <v>g</v>
      </c>
      <c r="D1264" s="70" t="str">
        <f>'SlNr für Antrag §24a'!H1260</f>
        <v>Imprägnierharz</v>
      </c>
      <c r="E1264" s="70" t="str">
        <f>'SlNr für Antrag §24a'!I1260</f>
        <v>gefährlich kontaminiert</v>
      </c>
      <c r="F1264" s="69" t="str">
        <f>IF(Behörde!W1264&gt;0,Behörde!W1264,Behörde!F1264)</f>
        <v>**</v>
      </c>
      <c r="G1264" s="69" t="str">
        <f>IF(Behörde!Z1264&gt;0,Behörde!Z1264,Behörde!G1264)</f>
        <v>**</v>
      </c>
      <c r="H1264" s="131"/>
      <c r="I1264" s="124"/>
      <c r="J1264" s="118">
        <f>'SlNr für Antrag §24a'!AM1260</f>
        <v>0</v>
      </c>
      <c r="K1264" s="121"/>
      <c r="L1264" s="158" t="str">
        <f>'SlNr für Antrag §24a'!AV1260</f>
        <v>-</v>
      </c>
      <c r="M1264" s="145" t="str">
        <f>IF(OR(Behörde!W1264&gt;0,Behörde!Z1264&gt;0),"Begründung in Bescheid eintragen!","")</f>
        <v/>
      </c>
      <c r="N1264" s="151" t="str">
        <f>'SlNr für Antrag §24a'!AP1260</f>
        <v/>
      </c>
    </row>
    <row r="1265" spans="1:14" ht="22.8" x14ac:dyDescent="0.25">
      <c r="A1265" s="70">
        <f>'SlNr für Antrag §24a'!B1261</f>
        <v>57107</v>
      </c>
      <c r="B1265" s="70" t="str">
        <f>'SlNr für Antrag §24a'!C1261</f>
        <v/>
      </c>
      <c r="C1265" s="70" t="str">
        <f>IF('SlNr für Antrag §24a'!D1261&lt;&gt;"",'SlNr für Antrag §24a'!D1261,"")</f>
        <v/>
      </c>
      <c r="D1265" s="70" t="str">
        <f>'SlNr für Antrag §24a'!H1261</f>
        <v>ausgehärtete Formmassen (Duroplast)</v>
      </c>
      <c r="E1265" s="70" t="str">
        <f>'SlNr für Antrag §24a'!I1261</f>
        <v xml:space="preserve"> </v>
      </c>
      <c r="F1265" s="69" t="str">
        <f>IF(Behörde!W1265&gt;0,Behörde!W1265,Behörde!F1265)</f>
        <v>--</v>
      </c>
      <c r="G1265" s="69" t="str">
        <f>IF(Behörde!Z1265&gt;0,Behörde!Z1265,Behörde!G1265)</f>
        <v>**</v>
      </c>
      <c r="H1265" s="131"/>
      <c r="I1265" s="124"/>
      <c r="J1265" s="118">
        <f>'SlNr für Antrag §24a'!AM1261</f>
        <v>0</v>
      </c>
      <c r="K1265" s="121"/>
      <c r="L1265" s="158" t="str">
        <f>'SlNr für Antrag §24a'!AV1261</f>
        <v>-</v>
      </c>
      <c r="M1265" s="145" t="str">
        <f>IF(OR(Behörde!W1265&gt;0,Behörde!Z1265&gt;0),"Begründung in Bescheid eintragen!","")</f>
        <v/>
      </c>
      <c r="N1265" s="151" t="str">
        <f>'SlNr für Antrag §24a'!AP1261</f>
        <v>X</v>
      </c>
    </row>
    <row r="1266" spans="1:14" ht="22.8" x14ac:dyDescent="0.25">
      <c r="A1266" s="70">
        <f>'SlNr für Antrag §24a'!B1262</f>
        <v>57107</v>
      </c>
      <c r="B1266" s="70" t="str">
        <f>'SlNr für Antrag §24a'!C1262</f>
        <v>77</v>
      </c>
      <c r="C1266" s="70" t="str">
        <f>IF('SlNr für Antrag §24a'!D1262&lt;&gt;"",'SlNr für Antrag §24a'!D1262,"")</f>
        <v>g</v>
      </c>
      <c r="D1266" s="70" t="str">
        <f>'SlNr für Antrag §24a'!H1262</f>
        <v>ausgehärtete Formmassen (Duroplast)</v>
      </c>
      <c r="E1266" s="70" t="str">
        <f>'SlNr für Antrag §24a'!I1262</f>
        <v>gefährlich kontaminiert</v>
      </c>
      <c r="F1266" s="69" t="str">
        <f>IF(Behörde!W1266&gt;0,Behörde!W1266,Behörde!F1266)</f>
        <v>**</v>
      </c>
      <c r="G1266" s="69" t="str">
        <f>IF(Behörde!Z1266&gt;0,Behörde!Z1266,Behörde!G1266)</f>
        <v>**</v>
      </c>
      <c r="H1266" s="131"/>
      <c r="I1266" s="124"/>
      <c r="J1266" s="118">
        <f>'SlNr für Antrag §24a'!AM1262</f>
        <v>0</v>
      </c>
      <c r="K1266" s="121"/>
      <c r="L1266" s="158" t="str">
        <f>'SlNr für Antrag §24a'!AV1262</f>
        <v>-</v>
      </c>
      <c r="M1266" s="145" t="str">
        <f>IF(OR(Behörde!W1266&gt;0,Behörde!Z1266&gt;0),"Begründung in Bescheid eintragen!","")</f>
        <v/>
      </c>
      <c r="N1266" s="151" t="str">
        <f>'SlNr für Antrag §24a'!AP1262</f>
        <v/>
      </c>
    </row>
    <row r="1267" spans="1:14" x14ac:dyDescent="0.25">
      <c r="A1267" s="70">
        <f>'SlNr für Antrag §24a'!B1263</f>
        <v>57108</v>
      </c>
      <c r="B1267" s="70" t="str">
        <f>'SlNr für Antrag §24a'!C1263</f>
        <v/>
      </c>
      <c r="C1267" s="70" t="str">
        <f>IF('SlNr für Antrag §24a'!D1263&lt;&gt;"",'SlNr für Antrag §24a'!D1263,"")</f>
        <v/>
      </c>
      <c r="D1267" s="70" t="str">
        <f>'SlNr für Antrag §24a'!H1263</f>
        <v>Polystyrol, Polystyrolschaum</v>
      </c>
      <c r="E1267" s="70" t="str">
        <f>'SlNr für Antrag §24a'!I1263</f>
        <v xml:space="preserve"> </v>
      </c>
      <c r="F1267" s="69" t="str">
        <f>IF(Behörde!W1267&gt;0,Behörde!W1267,Behörde!F1267)</f>
        <v>--</v>
      </c>
      <c r="G1267" s="69" t="str">
        <f>IF(Behörde!Z1267&gt;0,Behörde!Z1267,Behörde!G1267)</f>
        <v>**</v>
      </c>
      <c r="H1267" s="131"/>
      <c r="I1267" s="124"/>
      <c r="J1267" s="118">
        <f>'SlNr für Antrag §24a'!AM1263</f>
        <v>0</v>
      </c>
      <c r="K1267" s="121"/>
      <c r="L1267" s="158" t="str">
        <f>'SlNr für Antrag §24a'!AV1263</f>
        <v>Hinweis zu SN 57108: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v>
      </c>
      <c r="M1267" s="145" t="str">
        <f>IF(OR(Behörde!W1267&gt;0,Behörde!Z1267&gt;0),"Begründung in Bescheid eintragen!","")</f>
        <v/>
      </c>
      <c r="N1267" s="151" t="str">
        <f>'SlNr für Antrag §24a'!AP1263</f>
        <v>X</v>
      </c>
    </row>
    <row r="1268" spans="1:14" x14ac:dyDescent="0.25">
      <c r="A1268" s="70">
        <f>'SlNr für Antrag §24a'!B1264</f>
        <v>57108</v>
      </c>
      <c r="B1268" s="70" t="str">
        <f>'SlNr für Antrag §24a'!C1264</f>
        <v>77</v>
      </c>
      <c r="C1268" s="70" t="str">
        <f>IF('SlNr für Antrag §24a'!D1264&lt;&gt;"",'SlNr für Antrag §24a'!D1264,"")</f>
        <v>g</v>
      </c>
      <c r="D1268" s="70" t="str">
        <f>'SlNr für Antrag §24a'!H1264</f>
        <v>Polystyrol, Polystyrolschaum</v>
      </c>
      <c r="E1268" s="70" t="str">
        <f>'SlNr für Antrag §24a'!I1264</f>
        <v>gefährlich kontaminiert</v>
      </c>
      <c r="F1268" s="69" t="str">
        <f>IF(Behörde!W1268&gt;0,Behörde!W1268,Behörde!F1268)</f>
        <v>**</v>
      </c>
      <c r="G1268" s="69" t="str">
        <f>IF(Behörde!Z1268&gt;0,Behörde!Z1268,Behörde!G1268)</f>
        <v>**</v>
      </c>
      <c r="H1268" s="131"/>
      <c r="I1268" s="124"/>
      <c r="J1268" s="118">
        <f>'SlNr für Antrag §24a'!AM1264</f>
        <v>0</v>
      </c>
      <c r="K1268" s="121"/>
      <c r="L1268" s="158" t="str">
        <f>'SlNr für Antrag §24a'!AV1264</f>
        <v>-</v>
      </c>
      <c r="M1268" s="145" t="str">
        <f>IF(OR(Behörde!W1268&gt;0,Behörde!Z1268&gt;0),"Begründung in Bescheid eintragen!","")</f>
        <v/>
      </c>
      <c r="N1268" s="151" t="str">
        <f>'SlNr für Antrag §24a'!AP1264</f>
        <v/>
      </c>
    </row>
    <row r="1269" spans="1:14" x14ac:dyDescent="0.25">
      <c r="A1269" s="70">
        <f>'SlNr für Antrag §24a'!B1265</f>
        <v>57109</v>
      </c>
      <c r="B1269" s="70" t="str">
        <f>'SlNr für Antrag §24a'!C1265</f>
        <v/>
      </c>
      <c r="C1269" s="70" t="str">
        <f>IF('SlNr für Antrag §24a'!D1265&lt;&gt;"",'SlNr für Antrag §24a'!D1265,"")</f>
        <v/>
      </c>
      <c r="D1269" s="70" t="str">
        <f>'SlNr für Antrag §24a'!H1265</f>
        <v>Hartpapier, Hartgewebe, Vulkanfiber</v>
      </c>
      <c r="E1269" s="70" t="str">
        <f>'SlNr für Antrag §24a'!I1265</f>
        <v xml:space="preserve"> </v>
      </c>
      <c r="F1269" s="69" t="str">
        <f>IF(Behörde!W1269&gt;0,Behörde!W1269,Behörde!F1269)</f>
        <v>--</v>
      </c>
      <c r="G1269" s="69" t="str">
        <f>IF(Behörde!Z1269&gt;0,Behörde!Z1269,Behörde!G1269)</f>
        <v>**</v>
      </c>
      <c r="H1269" s="131"/>
      <c r="I1269" s="124"/>
      <c r="J1269" s="118">
        <f>'SlNr für Antrag §24a'!AM1265</f>
        <v>0</v>
      </c>
      <c r="K1269" s="121"/>
      <c r="L1269" s="158" t="str">
        <f>'SlNr für Antrag §24a'!AV1265</f>
        <v>-</v>
      </c>
      <c r="M1269" s="145" t="str">
        <f>IF(OR(Behörde!W1269&gt;0,Behörde!Z1269&gt;0),"Begründung in Bescheid eintragen!","")</f>
        <v/>
      </c>
      <c r="N1269" s="151" t="str">
        <f>'SlNr für Antrag §24a'!AP1265</f>
        <v>X</v>
      </c>
    </row>
    <row r="1270" spans="1:14" x14ac:dyDescent="0.25">
      <c r="A1270" s="70">
        <f>'SlNr für Antrag §24a'!B1266</f>
        <v>57109</v>
      </c>
      <c r="B1270" s="70" t="str">
        <f>'SlNr für Antrag §24a'!C1266</f>
        <v>77</v>
      </c>
      <c r="C1270" s="70" t="str">
        <f>IF('SlNr für Antrag §24a'!D1266&lt;&gt;"",'SlNr für Antrag §24a'!D1266,"")</f>
        <v>g</v>
      </c>
      <c r="D1270" s="70" t="str">
        <f>'SlNr für Antrag §24a'!H1266</f>
        <v>Hartpapier, Hartgewebe, Vulkanfiber</v>
      </c>
      <c r="E1270" s="70" t="str">
        <f>'SlNr für Antrag §24a'!I1266</f>
        <v>gefährlich kontaminiert</v>
      </c>
      <c r="F1270" s="69" t="str">
        <f>IF(Behörde!W1270&gt;0,Behörde!W1270,Behörde!F1270)</f>
        <v>**</v>
      </c>
      <c r="G1270" s="69" t="str">
        <f>IF(Behörde!Z1270&gt;0,Behörde!Z1270,Behörde!G1270)</f>
        <v>**</v>
      </c>
      <c r="H1270" s="131"/>
      <c r="I1270" s="124"/>
      <c r="J1270" s="118">
        <f>'SlNr für Antrag §24a'!AM1266</f>
        <v>0</v>
      </c>
      <c r="K1270" s="121"/>
      <c r="L1270" s="158" t="str">
        <f>'SlNr für Antrag §24a'!AV1266</f>
        <v>-</v>
      </c>
      <c r="M1270" s="145" t="str">
        <f>IF(OR(Behörde!W1270&gt;0,Behörde!Z1270&gt;0),"Begründung in Bescheid eintragen!","")</f>
        <v/>
      </c>
      <c r="N1270" s="151" t="str">
        <f>'SlNr für Antrag §24a'!AP1266</f>
        <v/>
      </c>
    </row>
    <row r="1271" spans="1:14" x14ac:dyDescent="0.25">
      <c r="A1271" s="70">
        <f>'SlNr für Antrag §24a'!B1267</f>
        <v>57110</v>
      </c>
      <c r="B1271" s="70" t="str">
        <f>'SlNr für Antrag §24a'!C1267</f>
        <v/>
      </c>
      <c r="C1271" s="70" t="str">
        <f>IF('SlNr für Antrag §24a'!D1267&lt;&gt;"",'SlNr für Antrag §24a'!D1267,"")</f>
        <v/>
      </c>
      <c r="D1271" s="70" t="str">
        <f>'SlNr für Antrag §24a'!H1267</f>
        <v>Polyurethan, Polyurethanschaum</v>
      </c>
      <c r="E1271" s="70" t="str">
        <f>'SlNr für Antrag §24a'!I1267</f>
        <v xml:space="preserve"> </v>
      </c>
      <c r="F1271" s="69" t="str">
        <f>IF(Behörde!W1271&gt;0,Behörde!W1271,Behörde!F1271)</f>
        <v>--</v>
      </c>
      <c r="G1271" s="69" t="str">
        <f>IF(Behörde!Z1271&gt;0,Behörde!Z1271,Behörde!G1271)</f>
        <v>**</v>
      </c>
      <c r="H1271" s="131"/>
      <c r="I1271" s="124"/>
      <c r="J1271" s="118">
        <f>'SlNr für Antrag §24a'!AM1267</f>
        <v>0</v>
      </c>
      <c r="K1271" s="121"/>
      <c r="L1271" s="158" t="str">
        <f>'SlNr für Antrag §24a'!AV1267</f>
        <v xml:space="preserve">Hinweis zu SN 57110: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
</v>
      </c>
      <c r="M1271" s="145" t="str">
        <f>IF(OR(Behörde!W1271&gt;0,Behörde!Z1271&gt;0),"Begründung in Bescheid eintragen!","")</f>
        <v/>
      </c>
      <c r="N1271" s="151" t="str">
        <f>'SlNr für Antrag §24a'!AP1267</f>
        <v>X</v>
      </c>
    </row>
    <row r="1272" spans="1:14" x14ac:dyDescent="0.25">
      <c r="A1272" s="70">
        <f>'SlNr für Antrag §24a'!B1268</f>
        <v>57110</v>
      </c>
      <c r="B1272" s="70" t="str">
        <f>'SlNr für Antrag §24a'!C1268</f>
        <v>77</v>
      </c>
      <c r="C1272" s="70" t="str">
        <f>IF('SlNr für Antrag §24a'!D1268&lt;&gt;"",'SlNr für Antrag §24a'!D1268,"")</f>
        <v>g</v>
      </c>
      <c r="D1272" s="70" t="str">
        <f>'SlNr für Antrag §24a'!H1268</f>
        <v>Polyurethan, Polyurethanschaum</v>
      </c>
      <c r="E1272" s="70" t="str">
        <f>'SlNr für Antrag §24a'!I1268</f>
        <v>gefährlich kontaminiert</v>
      </c>
      <c r="F1272" s="69" t="str">
        <f>IF(Behörde!W1272&gt;0,Behörde!W1272,Behörde!F1272)</f>
        <v>**</v>
      </c>
      <c r="G1272" s="69" t="str">
        <f>IF(Behörde!Z1272&gt;0,Behörde!Z1272,Behörde!G1272)</f>
        <v>**</v>
      </c>
      <c r="H1272" s="131"/>
      <c r="I1272" s="124"/>
      <c r="J1272" s="118">
        <f>'SlNr für Antrag §24a'!AM1268</f>
        <v>0</v>
      </c>
      <c r="K1272" s="121"/>
      <c r="L1272" s="158" t="str">
        <f>'SlNr für Antrag §24a'!AV1268</f>
        <v>-</v>
      </c>
      <c r="M1272" s="145" t="str">
        <f>IF(OR(Behörde!W1272&gt;0,Behörde!Z1272&gt;0),"Begründung in Bescheid eintragen!","")</f>
        <v/>
      </c>
      <c r="N1272" s="151" t="str">
        <f>'SlNr für Antrag §24a'!AP1268</f>
        <v/>
      </c>
    </row>
    <row r="1273" spans="1:14" x14ac:dyDescent="0.25">
      <c r="A1273" s="70">
        <f>'SlNr für Antrag §24a'!B1269</f>
        <v>57111</v>
      </c>
      <c r="B1273" s="70" t="str">
        <f>'SlNr für Antrag §24a'!C1269</f>
        <v/>
      </c>
      <c r="C1273" s="70" t="str">
        <f>IF('SlNr für Antrag §24a'!D1269&lt;&gt;"",'SlNr für Antrag §24a'!D1269,"")</f>
        <v/>
      </c>
      <c r="D1273" s="70" t="str">
        <f>'SlNr für Antrag §24a'!H1269</f>
        <v>Polyamid</v>
      </c>
      <c r="E1273" s="70" t="str">
        <f>'SlNr für Antrag §24a'!I1269</f>
        <v xml:space="preserve"> </v>
      </c>
      <c r="F1273" s="69" t="str">
        <f>IF(Behörde!W1273&gt;0,Behörde!W1273,Behörde!F1273)</f>
        <v>--</v>
      </c>
      <c r="G1273" s="69" t="str">
        <f>IF(Behörde!Z1273&gt;0,Behörde!Z1273,Behörde!G1273)</f>
        <v>**</v>
      </c>
      <c r="H1273" s="131"/>
      <c r="I1273" s="124"/>
      <c r="J1273" s="118">
        <f>'SlNr für Antrag §24a'!AM1269</f>
        <v>0</v>
      </c>
      <c r="K1273" s="121"/>
      <c r="L1273" s="158" t="str">
        <f>'SlNr für Antrag §24a'!AV1269</f>
        <v>-</v>
      </c>
      <c r="M1273" s="145" t="str">
        <f>IF(OR(Behörde!W1273&gt;0,Behörde!Z1273&gt;0),"Begründung in Bescheid eintragen!","")</f>
        <v/>
      </c>
      <c r="N1273" s="151" t="str">
        <f>'SlNr für Antrag §24a'!AP1269</f>
        <v>X</v>
      </c>
    </row>
    <row r="1274" spans="1:14" x14ac:dyDescent="0.25">
      <c r="A1274" s="70">
        <f>'SlNr für Antrag §24a'!B1270</f>
        <v>57111</v>
      </c>
      <c r="B1274" s="70" t="str">
        <f>'SlNr für Antrag §24a'!C1270</f>
        <v>77</v>
      </c>
      <c r="C1274" s="70" t="str">
        <f>IF('SlNr für Antrag §24a'!D1270&lt;&gt;"",'SlNr für Antrag §24a'!D1270,"")</f>
        <v>g</v>
      </c>
      <c r="D1274" s="70" t="str">
        <f>'SlNr für Antrag §24a'!H1270</f>
        <v>Polyamid</v>
      </c>
      <c r="E1274" s="70" t="str">
        <f>'SlNr für Antrag §24a'!I1270</f>
        <v>gefährlich kontaminiert</v>
      </c>
      <c r="F1274" s="69" t="str">
        <f>IF(Behörde!W1274&gt;0,Behörde!W1274,Behörde!F1274)</f>
        <v>**</v>
      </c>
      <c r="G1274" s="69" t="str">
        <f>IF(Behörde!Z1274&gt;0,Behörde!Z1274,Behörde!G1274)</f>
        <v>**</v>
      </c>
      <c r="H1274" s="131"/>
      <c r="I1274" s="124"/>
      <c r="J1274" s="118">
        <f>'SlNr für Antrag §24a'!AM1270</f>
        <v>0</v>
      </c>
      <c r="K1274" s="121"/>
      <c r="L1274" s="158" t="str">
        <f>'SlNr für Antrag §24a'!AV1270</f>
        <v>-</v>
      </c>
      <c r="M1274" s="145" t="str">
        <f>IF(OR(Behörde!W1274&gt;0,Behörde!Z1274&gt;0),"Begründung in Bescheid eintragen!","")</f>
        <v/>
      </c>
      <c r="N1274" s="151" t="str">
        <f>'SlNr für Antrag §24a'!AP1270</f>
        <v/>
      </c>
    </row>
    <row r="1275" spans="1:14" ht="22.8" x14ac:dyDescent="0.25">
      <c r="A1275" s="70">
        <f>'SlNr für Antrag §24a'!B1271</f>
        <v>57112</v>
      </c>
      <c r="B1275" s="70" t="str">
        <f>'SlNr für Antrag §24a'!C1271</f>
        <v/>
      </c>
      <c r="C1275" s="70" t="str">
        <f>IF('SlNr für Antrag §24a'!D1271&lt;&gt;"",'SlNr für Antrag §24a'!D1271,"")</f>
        <v/>
      </c>
      <c r="D1275" s="70" t="str">
        <f>'SlNr für Antrag §24a'!H1271</f>
        <v>Hartschaum (ausgenommen solcher auf PVC-Basis)</v>
      </c>
      <c r="E1275" s="70" t="str">
        <f>'SlNr für Antrag §24a'!I1271</f>
        <v xml:space="preserve"> </v>
      </c>
      <c r="F1275" s="69" t="str">
        <f>IF(Behörde!W1275&gt;0,Behörde!W1275,Behörde!F1275)</f>
        <v>--</v>
      </c>
      <c r="G1275" s="69" t="str">
        <f>IF(Behörde!Z1275&gt;0,Behörde!Z1275,Behörde!G1275)</f>
        <v>**</v>
      </c>
      <c r="H1275" s="131"/>
      <c r="I1275" s="124"/>
      <c r="J1275" s="118">
        <f>'SlNr für Antrag §24a'!AM1271</f>
        <v>0</v>
      </c>
      <c r="K1275" s="121"/>
      <c r="L1275" s="158" t="str">
        <f>'SlNr für Antrag §24a'!AV1271</f>
        <v>Hinweis zu SN 57112:
Wärmedämmstoffe und Schaumstoffe aus dem Bauwesen (z.B. XPS-Platten), welche vor 2009 produziert wurden, können FCKW oder HFCKW als (halogenierte) Schäumungsmittel enthalten und sind diesbezüglich als gefährlicher Abfall einzustufen (z.B. 57108-77g). Im Weiteren können solche XPS-Platten auch mit späterem Produktionszeitraum Flammschutzmittel, insbesondere HBCDD, enthalten und sind dann als POP-Abfall einzustufen. Beide Abfälle dürfen keinem Recycling zugeführt werden und es gilt das Zerstörungsgebot in Bezug auf die Schadstoffe.
Auch EPS-Platten können je nach Massenanteil des Flammschutzmittels, insbesondere HBCDD, als nicht gefährlicher POP-Abfall eingestuft werden. Diese Abfälle dürfen keinem Recycling zugeführt werden und es gilt das Zerstörungsgebot in Bezug auf den Schadstoff.</v>
      </c>
      <c r="M1275" s="145" t="str">
        <f>IF(OR(Behörde!W1275&gt;0,Behörde!Z1275&gt;0),"Begründung in Bescheid eintragen!","")</f>
        <v/>
      </c>
      <c r="N1275" s="151" t="str">
        <f>'SlNr für Antrag §24a'!AP1271</f>
        <v>X</v>
      </c>
    </row>
    <row r="1276" spans="1:14" ht="22.8" x14ac:dyDescent="0.25">
      <c r="A1276" s="70">
        <f>'SlNr für Antrag §24a'!B1272</f>
        <v>57112</v>
      </c>
      <c r="B1276" s="70" t="str">
        <f>'SlNr für Antrag §24a'!C1272</f>
        <v>77</v>
      </c>
      <c r="C1276" s="70" t="str">
        <f>IF('SlNr für Antrag §24a'!D1272&lt;&gt;"",'SlNr für Antrag §24a'!D1272,"")</f>
        <v>g</v>
      </c>
      <c r="D1276" s="70" t="str">
        <f>'SlNr für Antrag §24a'!H1272</f>
        <v>Hartschaum (ausgenommen solcher auf PVC-Basis)</v>
      </c>
      <c r="E1276" s="70" t="str">
        <f>'SlNr für Antrag §24a'!I1272</f>
        <v>gefährlich kontaminiert</v>
      </c>
      <c r="F1276" s="69" t="str">
        <f>IF(Behörde!W1276&gt;0,Behörde!W1276,Behörde!F1276)</f>
        <v>**</v>
      </c>
      <c r="G1276" s="69" t="str">
        <f>IF(Behörde!Z1276&gt;0,Behörde!Z1276,Behörde!G1276)</f>
        <v>**</v>
      </c>
      <c r="H1276" s="131"/>
      <c r="I1276" s="124"/>
      <c r="J1276" s="118">
        <f>'SlNr für Antrag §24a'!AM1272</f>
        <v>0</v>
      </c>
      <c r="K1276" s="121"/>
      <c r="L1276" s="158" t="str">
        <f>'SlNr für Antrag §24a'!AV1272</f>
        <v>-</v>
      </c>
      <c r="M1276" s="145" t="str">
        <f>IF(OR(Behörde!W1276&gt;0,Behörde!Z1276&gt;0),"Begründung in Bescheid eintragen!","")</f>
        <v/>
      </c>
      <c r="N1276" s="151" t="str">
        <f>'SlNr für Antrag §24a'!AP1272</f>
        <v/>
      </c>
    </row>
    <row r="1277" spans="1:14" x14ac:dyDescent="0.25">
      <c r="A1277" s="70">
        <f>'SlNr für Antrag §24a'!B1273</f>
        <v>57113</v>
      </c>
      <c r="B1277" s="70" t="str">
        <f>'SlNr für Antrag §24a'!C1273</f>
        <v/>
      </c>
      <c r="C1277" s="70" t="str">
        <f>IF('SlNr für Antrag §24a'!D1273&lt;&gt;"",'SlNr für Antrag §24a'!D1273,"")</f>
        <v/>
      </c>
      <c r="D1277" s="70" t="str">
        <f>'SlNr für Antrag §24a'!H1273</f>
        <v>Kunstdarmabfälle</v>
      </c>
      <c r="E1277" s="70" t="str">
        <f>'SlNr für Antrag §24a'!I1273</f>
        <v xml:space="preserve"> </v>
      </c>
      <c r="F1277" s="69" t="str">
        <f>IF(Behörde!W1277&gt;0,Behörde!W1277,Behörde!F1277)</f>
        <v>--</v>
      </c>
      <c r="G1277" s="69" t="str">
        <f>IF(Behörde!Z1277&gt;0,Behörde!Z1277,Behörde!G1277)</f>
        <v>**</v>
      </c>
      <c r="H1277" s="131"/>
      <c r="I1277" s="124"/>
      <c r="J1277" s="118">
        <f>'SlNr für Antrag §24a'!AM1273</f>
        <v>0</v>
      </c>
      <c r="K1277" s="121"/>
      <c r="L1277" s="158" t="str">
        <f>'SlNr für Antrag §24a'!AV1273</f>
        <v>-</v>
      </c>
      <c r="M1277" s="145" t="str">
        <f>IF(OR(Behörde!W1277&gt;0,Behörde!Z1277&gt;0),"Begründung in Bescheid eintragen!","")</f>
        <v/>
      </c>
      <c r="N1277" s="151" t="str">
        <f>'SlNr für Antrag §24a'!AP1273</f>
        <v>X</v>
      </c>
    </row>
    <row r="1278" spans="1:14" x14ac:dyDescent="0.25">
      <c r="A1278" s="70">
        <f>'SlNr für Antrag §24a'!B1274</f>
        <v>57113</v>
      </c>
      <c r="B1278" s="70" t="str">
        <f>'SlNr für Antrag §24a'!C1274</f>
        <v>77</v>
      </c>
      <c r="C1278" s="70" t="str">
        <f>IF('SlNr für Antrag §24a'!D1274&lt;&gt;"",'SlNr für Antrag §24a'!D1274,"")</f>
        <v>g</v>
      </c>
      <c r="D1278" s="70" t="str">
        <f>'SlNr für Antrag §24a'!H1274</f>
        <v>Kunstdarmabfälle</v>
      </c>
      <c r="E1278" s="70" t="str">
        <f>'SlNr für Antrag §24a'!I1274</f>
        <v>gefährlich kontaminiert</v>
      </c>
      <c r="F1278" s="69" t="str">
        <f>IF(Behörde!W1278&gt;0,Behörde!W1278,Behörde!F1278)</f>
        <v>**</v>
      </c>
      <c r="G1278" s="69" t="str">
        <f>IF(Behörde!Z1278&gt;0,Behörde!Z1278,Behörde!G1278)</f>
        <v>**</v>
      </c>
      <c r="H1278" s="131"/>
      <c r="I1278" s="124"/>
      <c r="J1278" s="118">
        <f>'SlNr für Antrag §24a'!AM1274</f>
        <v>0</v>
      </c>
      <c r="K1278" s="121"/>
      <c r="L1278" s="158" t="str">
        <f>'SlNr für Antrag §24a'!AV1274</f>
        <v>-</v>
      </c>
      <c r="M1278" s="145" t="str">
        <f>IF(OR(Behörde!W1278&gt;0,Behörde!Z1278&gt;0),"Begründung in Bescheid eintragen!","")</f>
        <v/>
      </c>
      <c r="N1278" s="151" t="str">
        <f>'SlNr für Antrag §24a'!AP1274</f>
        <v/>
      </c>
    </row>
    <row r="1279" spans="1:14" ht="22.8" x14ac:dyDescent="0.25">
      <c r="A1279" s="70">
        <f>'SlNr für Antrag §24a'!B1275</f>
        <v>57115</v>
      </c>
      <c r="B1279" s="70" t="str">
        <f>'SlNr für Antrag §24a'!C1275</f>
        <v/>
      </c>
      <c r="C1279" s="70" t="str">
        <f>IF('SlNr für Antrag §24a'!D1275&lt;&gt;"",'SlNr für Antrag §24a'!D1275,"")</f>
        <v/>
      </c>
      <c r="D1279" s="70" t="str">
        <f>'SlNr für Antrag §24a'!H1275</f>
        <v>Film- und Celluloidabfälle, Röntgenfilme</v>
      </c>
      <c r="E1279" s="70" t="str">
        <f>'SlNr für Antrag §24a'!I1275</f>
        <v xml:space="preserve"> </v>
      </c>
      <c r="F1279" s="69" t="str">
        <f>IF(Behörde!W1279&gt;0,Behörde!W1279,Behörde!F1279)</f>
        <v>--</v>
      </c>
      <c r="G1279" s="69" t="str">
        <f>IF(Behörde!Z1279&gt;0,Behörde!Z1279,Behörde!G1279)</f>
        <v>**</v>
      </c>
      <c r="H1279" s="131"/>
      <c r="I1279" s="124"/>
      <c r="J1279" s="118">
        <f>'SlNr für Antrag §24a'!AM1275</f>
        <v>0</v>
      </c>
      <c r="K1279" s="121"/>
      <c r="L1279" s="158" t="str">
        <f>'SlNr für Antrag §24a'!AV1275</f>
        <v>-</v>
      </c>
      <c r="M1279" s="145" t="str">
        <f>IF(OR(Behörde!W1279&gt;0,Behörde!Z1279&gt;0),"Begründung in Bescheid eintragen!","")</f>
        <v/>
      </c>
      <c r="N1279" s="151" t="str">
        <f>'SlNr für Antrag §24a'!AP1275</f>
        <v>X</v>
      </c>
    </row>
    <row r="1280" spans="1:14" ht="22.8" x14ac:dyDescent="0.25">
      <c r="A1280" s="70">
        <f>'SlNr für Antrag §24a'!B1276</f>
        <v>57115</v>
      </c>
      <c r="B1280" s="70" t="str">
        <f>'SlNr für Antrag §24a'!C1276</f>
        <v>77</v>
      </c>
      <c r="C1280" s="70" t="str">
        <f>IF('SlNr für Antrag §24a'!D1276&lt;&gt;"",'SlNr für Antrag §24a'!D1276,"")</f>
        <v>g</v>
      </c>
      <c r="D1280" s="70" t="str">
        <f>'SlNr für Antrag §24a'!H1276</f>
        <v>Film- und Celluloidabfälle, Röntgenfilme</v>
      </c>
      <c r="E1280" s="70" t="str">
        <f>'SlNr für Antrag §24a'!I1276</f>
        <v>gefährlich kontaminiert</v>
      </c>
      <c r="F1280" s="69" t="str">
        <f>IF(Behörde!W1280&gt;0,Behörde!W1280,Behörde!F1280)</f>
        <v>**</v>
      </c>
      <c r="G1280" s="69" t="str">
        <f>IF(Behörde!Z1280&gt;0,Behörde!Z1280,Behörde!G1280)</f>
        <v>**</v>
      </c>
      <c r="H1280" s="131"/>
      <c r="I1280" s="124"/>
      <c r="J1280" s="118">
        <f>'SlNr für Antrag §24a'!AM1276</f>
        <v>0</v>
      </c>
      <c r="K1280" s="121"/>
      <c r="L1280" s="158" t="str">
        <f>'SlNr für Antrag §24a'!AV1276</f>
        <v>-</v>
      </c>
      <c r="M1280" s="145" t="str">
        <f>IF(OR(Behörde!W1280&gt;0,Behörde!Z1280&gt;0),"Begründung in Bescheid eintragen!","")</f>
        <v/>
      </c>
      <c r="N1280" s="151" t="str">
        <f>'SlNr für Antrag §24a'!AP1276</f>
        <v/>
      </c>
    </row>
    <row r="1281" spans="1:14" ht="22.8" x14ac:dyDescent="0.25">
      <c r="A1281" s="70">
        <f>'SlNr für Antrag §24a'!B1277</f>
        <v>57116</v>
      </c>
      <c r="B1281" s="70" t="str">
        <f>'SlNr für Antrag §24a'!C1277</f>
        <v/>
      </c>
      <c r="C1281" s="70" t="str">
        <f>IF('SlNr für Antrag §24a'!D1277&lt;&gt;"",'SlNr für Antrag §24a'!D1277,"")</f>
        <v/>
      </c>
      <c r="D1281" s="70" t="str">
        <f>'SlNr für Antrag §24a'!H1277</f>
        <v>PVC-Abfälle und Schäume auf PVC-Basis</v>
      </c>
      <c r="E1281" s="70" t="str">
        <f>'SlNr für Antrag §24a'!I1277</f>
        <v xml:space="preserve"> </v>
      </c>
      <c r="F1281" s="69" t="str">
        <f>IF(Behörde!W1281&gt;0,Behörde!W1281,Behörde!F1281)</f>
        <v>--</v>
      </c>
      <c r="G1281" s="69" t="str">
        <f>IF(Behörde!Z1281&gt;0,Behörde!Z1281,Behörde!G1281)</f>
        <v>**</v>
      </c>
      <c r="H1281" s="131"/>
      <c r="I1281" s="124"/>
      <c r="J1281" s="118">
        <f>'SlNr für Antrag §24a'!AM1277</f>
        <v>0</v>
      </c>
      <c r="K1281" s="121"/>
      <c r="L1281" s="158" t="str">
        <f>'SlNr für Antrag §24a'!AV1277</f>
        <v>Hinweis zu SN 57116:
Kabelmäntel und Isoliermaterialien aus der Aufbereitung von Altkabeln können  reproduktionstoxische Phthalate (z.B. DEHP) als Weichmacher enthalten und sind in der Regelvermutung aufgrund des Massenanteiles der Phthalate als gefährlicher Abfall einzustufen. Solche Abfälle sind der SN 57116-77 g zuzuordnen.</v>
      </c>
      <c r="M1281" s="145" t="str">
        <f>IF(OR(Behörde!W1281&gt;0,Behörde!Z1281&gt;0),"Begründung in Bescheid eintragen!","")</f>
        <v/>
      </c>
      <c r="N1281" s="151" t="str">
        <f>'SlNr für Antrag §24a'!AP1277</f>
        <v>X</v>
      </c>
    </row>
    <row r="1282" spans="1:14" ht="22.8" x14ac:dyDescent="0.25">
      <c r="A1282" s="70">
        <f>'SlNr für Antrag §24a'!B1278</f>
        <v>57116</v>
      </c>
      <c r="B1282" s="70" t="str">
        <f>'SlNr für Antrag §24a'!C1278</f>
        <v>77</v>
      </c>
      <c r="C1282" s="70" t="str">
        <f>IF('SlNr für Antrag §24a'!D1278&lt;&gt;"",'SlNr für Antrag §24a'!D1278,"")</f>
        <v>g</v>
      </c>
      <c r="D1282" s="70" t="str">
        <f>'SlNr für Antrag §24a'!H1278</f>
        <v>PVC-Abfälle und Schäume auf PVC-Basis</v>
      </c>
      <c r="E1282" s="70" t="str">
        <f>'SlNr für Antrag §24a'!I1278</f>
        <v>gefährlich kontaminiert</v>
      </c>
      <c r="F1282" s="69" t="str">
        <f>IF(Behörde!W1282&gt;0,Behörde!W1282,Behörde!F1282)</f>
        <v>**</v>
      </c>
      <c r="G1282" s="69" t="str">
        <f>IF(Behörde!Z1282&gt;0,Behörde!Z1282,Behörde!G1282)</f>
        <v>**</v>
      </c>
      <c r="H1282" s="131"/>
      <c r="I1282" s="124"/>
      <c r="J1282" s="118">
        <f>'SlNr für Antrag §24a'!AM1278</f>
        <v>0</v>
      </c>
      <c r="K1282" s="121"/>
      <c r="L1282" s="158" t="str">
        <f>'SlNr für Antrag §24a'!AV1278</f>
        <v>-</v>
      </c>
      <c r="M1282" s="145" t="str">
        <f>IF(OR(Behörde!W1282&gt;0,Behörde!Z1282&gt;0),"Begründung in Bescheid eintragen!","")</f>
        <v/>
      </c>
      <c r="N1282" s="151" t="str">
        <f>'SlNr für Antrag §24a'!AP1278</f>
        <v/>
      </c>
    </row>
    <row r="1283" spans="1:14" ht="22.8" x14ac:dyDescent="0.25">
      <c r="A1283" s="70">
        <f>'SlNr für Antrag §24a'!B1279</f>
        <v>57117</v>
      </c>
      <c r="B1283" s="70" t="str">
        <f>'SlNr für Antrag §24a'!C1279</f>
        <v/>
      </c>
      <c r="C1283" s="70" t="str">
        <f>IF('SlNr für Antrag §24a'!D1279&lt;&gt;"",'SlNr für Antrag §24a'!D1279,"")</f>
        <v/>
      </c>
      <c r="D1283" s="70" t="str">
        <f>'SlNr für Antrag §24a'!H1279</f>
        <v>Kunstglas-, Polyacrylat- und Polycarbonatabfälle</v>
      </c>
      <c r="E1283" s="70" t="str">
        <f>'SlNr für Antrag §24a'!I1279</f>
        <v xml:space="preserve"> </v>
      </c>
      <c r="F1283" s="69" t="str">
        <f>IF(Behörde!W1283&gt;0,Behörde!W1283,Behörde!F1283)</f>
        <v>--</v>
      </c>
      <c r="G1283" s="69" t="str">
        <f>IF(Behörde!Z1283&gt;0,Behörde!Z1283,Behörde!G1283)</f>
        <v>**</v>
      </c>
      <c r="H1283" s="131"/>
      <c r="I1283" s="124"/>
      <c r="J1283" s="118">
        <f>'SlNr für Antrag §24a'!AM1279</f>
        <v>0</v>
      </c>
      <c r="K1283" s="121"/>
      <c r="L1283" s="158" t="str">
        <f>'SlNr für Antrag §24a'!AV1279</f>
        <v>-</v>
      </c>
      <c r="M1283" s="145" t="str">
        <f>IF(OR(Behörde!W1283&gt;0,Behörde!Z1283&gt;0),"Begründung in Bescheid eintragen!","")</f>
        <v/>
      </c>
      <c r="N1283" s="151" t="str">
        <f>'SlNr für Antrag §24a'!AP1279</f>
        <v>X</v>
      </c>
    </row>
    <row r="1284" spans="1:14" ht="22.8" x14ac:dyDescent="0.25">
      <c r="A1284" s="70">
        <f>'SlNr für Antrag §24a'!B1280</f>
        <v>57117</v>
      </c>
      <c r="B1284" s="70" t="str">
        <f>'SlNr für Antrag §24a'!C1280</f>
        <v>77</v>
      </c>
      <c r="C1284" s="70" t="str">
        <f>IF('SlNr für Antrag §24a'!D1280&lt;&gt;"",'SlNr für Antrag §24a'!D1280,"")</f>
        <v>g</v>
      </c>
      <c r="D1284" s="70" t="str">
        <f>'SlNr für Antrag §24a'!H1280</f>
        <v>Kunstglas-, Polyacrylat- und Polycarbonatabfälle</v>
      </c>
      <c r="E1284" s="70" t="str">
        <f>'SlNr für Antrag §24a'!I1280</f>
        <v>gefährlich kontaminiert</v>
      </c>
      <c r="F1284" s="69" t="str">
        <f>IF(Behörde!W1284&gt;0,Behörde!W1284,Behörde!F1284)</f>
        <v>**</v>
      </c>
      <c r="G1284" s="69" t="str">
        <f>IF(Behörde!Z1284&gt;0,Behörde!Z1284,Behörde!G1284)</f>
        <v>**</v>
      </c>
      <c r="H1284" s="131"/>
      <c r="I1284" s="124"/>
      <c r="J1284" s="118">
        <f>'SlNr für Antrag §24a'!AM1280</f>
        <v>0</v>
      </c>
      <c r="K1284" s="121"/>
      <c r="L1284" s="158" t="str">
        <f>'SlNr für Antrag §24a'!AV1280</f>
        <v>-</v>
      </c>
      <c r="M1284" s="145" t="str">
        <f>IF(OR(Behörde!W1284&gt;0,Behörde!Z1284&gt;0),"Begründung in Bescheid eintragen!","")</f>
        <v/>
      </c>
      <c r="N1284" s="151" t="str">
        <f>'SlNr für Antrag §24a'!AP1280</f>
        <v/>
      </c>
    </row>
    <row r="1285" spans="1:14" ht="22.8" x14ac:dyDescent="0.25">
      <c r="A1285" s="70">
        <f>'SlNr für Antrag §24a'!B1281</f>
        <v>57118</v>
      </c>
      <c r="B1285" s="70" t="str">
        <f>'SlNr für Antrag §24a'!C1281</f>
        <v/>
      </c>
      <c r="C1285" s="70" t="str">
        <f>IF('SlNr für Antrag §24a'!D1281&lt;&gt;"",'SlNr für Antrag §24a'!D1281,"")</f>
        <v/>
      </c>
      <c r="D1285" s="70" t="str">
        <f>'SlNr für Antrag §24a'!H1281</f>
        <v>Kunststoffemballagen und -behältnisse</v>
      </c>
      <c r="E1285" s="70" t="str">
        <f>'SlNr für Antrag §24a'!I1281</f>
        <v xml:space="preserve"> </v>
      </c>
      <c r="F1285" s="69" t="str">
        <f>IF(Behörde!W1285&gt;0,Behörde!W1285,Behörde!F1285)</f>
        <v>--</v>
      </c>
      <c r="G1285" s="69" t="str">
        <f>IF(Behörde!Z1285&gt;0,Behörde!Z1285,Behörde!G1285)</f>
        <v>**</v>
      </c>
      <c r="H1285" s="131"/>
      <c r="I1285" s="124"/>
      <c r="J1285" s="118">
        <f>'SlNr für Antrag §24a'!AM1281</f>
        <v>0</v>
      </c>
      <c r="K1285" s="121"/>
      <c r="L1285" s="158" t="str">
        <f>'SlNr für Antrag §24a'!AV1281</f>
        <v>-</v>
      </c>
      <c r="M1285" s="145" t="str">
        <f>IF(OR(Behörde!W1285&gt;0,Behörde!Z1285&gt;0),"Begründung in Bescheid eintragen!","")</f>
        <v/>
      </c>
      <c r="N1285" s="151" t="str">
        <f>'SlNr für Antrag §24a'!AP1281</f>
        <v>X</v>
      </c>
    </row>
    <row r="1286" spans="1:14" x14ac:dyDescent="0.25">
      <c r="A1286" s="70">
        <f>'SlNr für Antrag §24a'!B1282</f>
        <v>57119</v>
      </c>
      <c r="B1286" s="70" t="str">
        <f>'SlNr für Antrag §24a'!C1282</f>
        <v/>
      </c>
      <c r="C1286" s="70" t="str">
        <f>IF('SlNr für Antrag §24a'!D1282&lt;&gt;"",'SlNr für Antrag §24a'!D1282,"")</f>
        <v/>
      </c>
      <c r="D1286" s="70" t="str">
        <f>'SlNr für Antrag §24a'!H1282</f>
        <v>Kunststofffolien</v>
      </c>
      <c r="E1286" s="70" t="str">
        <f>'SlNr für Antrag §24a'!I1282</f>
        <v xml:space="preserve"> </v>
      </c>
      <c r="F1286" s="69" t="str">
        <f>IF(Behörde!W1286&gt;0,Behörde!W1286,Behörde!F1286)</f>
        <v>--</v>
      </c>
      <c r="G1286" s="69" t="str">
        <f>IF(Behörde!Z1286&gt;0,Behörde!Z1286,Behörde!G1286)</f>
        <v>**</v>
      </c>
      <c r="H1286" s="131"/>
      <c r="I1286" s="124"/>
      <c r="J1286" s="118">
        <f>'SlNr für Antrag §24a'!AM1282</f>
        <v>0</v>
      </c>
      <c r="K1286" s="121"/>
      <c r="L1286" s="158" t="str">
        <f>'SlNr für Antrag §24a'!AV1282</f>
        <v>-</v>
      </c>
      <c r="M1286" s="145" t="str">
        <f>IF(OR(Behörde!W1286&gt;0,Behörde!Z1286&gt;0),"Begründung in Bescheid eintragen!","")</f>
        <v/>
      </c>
      <c r="N1286" s="151" t="str">
        <f>'SlNr für Antrag §24a'!AP1282</f>
        <v>X</v>
      </c>
    </row>
    <row r="1287" spans="1:14" x14ac:dyDescent="0.25">
      <c r="A1287" s="70">
        <f>'SlNr für Antrag §24a'!B1283</f>
        <v>57119</v>
      </c>
      <c r="B1287" s="70" t="str">
        <f>'SlNr für Antrag §24a'!C1283</f>
        <v>77</v>
      </c>
      <c r="C1287" s="70" t="str">
        <f>IF('SlNr für Antrag §24a'!D1283&lt;&gt;"",'SlNr für Antrag §24a'!D1283,"")</f>
        <v>g</v>
      </c>
      <c r="D1287" s="70" t="str">
        <f>'SlNr für Antrag §24a'!H1283</f>
        <v>Kunststofffolien</v>
      </c>
      <c r="E1287" s="70" t="str">
        <f>'SlNr für Antrag §24a'!I1283</f>
        <v>gefährlich kontaminiert</v>
      </c>
      <c r="F1287" s="69" t="str">
        <f>IF(Behörde!W1287&gt;0,Behörde!W1287,Behörde!F1287)</f>
        <v>**</v>
      </c>
      <c r="G1287" s="69" t="str">
        <f>IF(Behörde!Z1287&gt;0,Behörde!Z1287,Behörde!G1287)</f>
        <v>**</v>
      </c>
      <c r="H1287" s="131"/>
      <c r="I1287" s="124"/>
      <c r="J1287" s="118">
        <f>'SlNr für Antrag §24a'!AM1283</f>
        <v>0</v>
      </c>
      <c r="K1287" s="121"/>
      <c r="L1287" s="158" t="str">
        <f>'SlNr für Antrag §24a'!AV1283</f>
        <v>-</v>
      </c>
      <c r="M1287" s="145" t="str">
        <f>IF(OR(Behörde!W1287&gt;0,Behörde!Z1287&gt;0),"Begründung in Bescheid eintragen!","")</f>
        <v/>
      </c>
      <c r="N1287" s="151" t="str">
        <f>'SlNr für Antrag §24a'!AP1283</f>
        <v/>
      </c>
    </row>
    <row r="1288" spans="1:14" x14ac:dyDescent="0.25">
      <c r="A1288" s="70">
        <f>'SlNr für Antrag §24a'!B1284</f>
        <v>57120</v>
      </c>
      <c r="B1288" s="70" t="str">
        <f>'SlNr für Antrag §24a'!C1284</f>
        <v/>
      </c>
      <c r="C1288" s="70" t="str">
        <f>IF('SlNr für Antrag §24a'!D1284&lt;&gt;"",'SlNr für Antrag §24a'!D1284,"")</f>
        <v/>
      </c>
      <c r="D1288" s="70" t="str">
        <f>'SlNr für Antrag §24a'!H1284</f>
        <v>Polyvinylacetat</v>
      </c>
      <c r="E1288" s="70" t="str">
        <f>'SlNr für Antrag §24a'!I1284</f>
        <v xml:space="preserve"> </v>
      </c>
      <c r="F1288" s="69" t="str">
        <f>IF(Behörde!W1288&gt;0,Behörde!W1288,Behörde!F1288)</f>
        <v>--</v>
      </c>
      <c r="G1288" s="69" t="str">
        <f>IF(Behörde!Z1288&gt;0,Behörde!Z1288,Behörde!G1288)</f>
        <v>**</v>
      </c>
      <c r="H1288" s="131"/>
      <c r="I1288" s="124"/>
      <c r="J1288" s="118">
        <f>'SlNr für Antrag §24a'!AM1284</f>
        <v>0</v>
      </c>
      <c r="K1288" s="121"/>
      <c r="L1288" s="158" t="str">
        <f>'SlNr für Antrag §24a'!AV1284</f>
        <v>-</v>
      </c>
      <c r="M1288" s="145" t="str">
        <f>IF(OR(Behörde!W1288&gt;0,Behörde!Z1288&gt;0),"Begründung in Bescheid eintragen!","")</f>
        <v/>
      </c>
      <c r="N1288" s="151" t="str">
        <f>'SlNr für Antrag §24a'!AP1284</f>
        <v>X</v>
      </c>
    </row>
    <row r="1289" spans="1:14" x14ac:dyDescent="0.25">
      <c r="A1289" s="70">
        <f>'SlNr für Antrag §24a'!B1285</f>
        <v>57120</v>
      </c>
      <c r="B1289" s="70" t="str">
        <f>'SlNr für Antrag §24a'!C1285</f>
        <v>77</v>
      </c>
      <c r="C1289" s="70" t="str">
        <f>IF('SlNr für Antrag §24a'!D1285&lt;&gt;"",'SlNr für Antrag §24a'!D1285,"")</f>
        <v>g</v>
      </c>
      <c r="D1289" s="70" t="str">
        <f>'SlNr für Antrag §24a'!H1285</f>
        <v>Polyvinylacetat</v>
      </c>
      <c r="E1289" s="70" t="str">
        <f>'SlNr für Antrag §24a'!I1285</f>
        <v>gefährlich kontaminiert</v>
      </c>
      <c r="F1289" s="69" t="str">
        <f>IF(Behörde!W1289&gt;0,Behörde!W1289,Behörde!F1289)</f>
        <v>**</v>
      </c>
      <c r="G1289" s="69" t="str">
        <f>IF(Behörde!Z1289&gt;0,Behörde!Z1289,Behörde!G1289)</f>
        <v>**</v>
      </c>
      <c r="H1289" s="131"/>
      <c r="I1289" s="124"/>
      <c r="J1289" s="118">
        <f>'SlNr für Antrag §24a'!AM1285</f>
        <v>0</v>
      </c>
      <c r="K1289" s="121"/>
      <c r="L1289" s="158" t="str">
        <f>'SlNr für Antrag §24a'!AV1285</f>
        <v>-</v>
      </c>
      <c r="M1289" s="145" t="str">
        <f>IF(OR(Behörde!W1289&gt;0,Behörde!Z1289&gt;0),"Begründung in Bescheid eintragen!","")</f>
        <v/>
      </c>
      <c r="N1289" s="151" t="str">
        <f>'SlNr für Antrag §24a'!AP1285</f>
        <v/>
      </c>
    </row>
    <row r="1290" spans="1:14" x14ac:dyDescent="0.25">
      <c r="A1290" s="70">
        <f>'SlNr für Antrag §24a'!B1286</f>
        <v>57121</v>
      </c>
      <c r="B1290" s="70" t="str">
        <f>'SlNr für Antrag §24a'!C1286</f>
        <v/>
      </c>
      <c r="C1290" s="70" t="str">
        <f>IF('SlNr für Antrag §24a'!D1286&lt;&gt;"",'SlNr für Antrag §24a'!D1286,"")</f>
        <v/>
      </c>
      <c r="D1290" s="70" t="str">
        <f>'SlNr für Antrag §24a'!H1286</f>
        <v>Polyvinylalkoholabfälle</v>
      </c>
      <c r="E1290" s="70" t="str">
        <f>'SlNr für Antrag §24a'!I1286</f>
        <v xml:space="preserve"> </v>
      </c>
      <c r="F1290" s="69" t="str">
        <f>IF(Behörde!W1290&gt;0,Behörde!W1290,Behörde!F1290)</f>
        <v>--</v>
      </c>
      <c r="G1290" s="69" t="str">
        <f>IF(Behörde!Z1290&gt;0,Behörde!Z1290,Behörde!G1290)</f>
        <v>**</v>
      </c>
      <c r="H1290" s="131"/>
      <c r="I1290" s="124"/>
      <c r="J1290" s="118">
        <f>'SlNr für Antrag §24a'!AM1286</f>
        <v>0</v>
      </c>
      <c r="K1290" s="121"/>
      <c r="L1290" s="158" t="str">
        <f>'SlNr für Antrag §24a'!AV1286</f>
        <v>-</v>
      </c>
      <c r="M1290" s="145" t="str">
        <f>IF(OR(Behörde!W1290&gt;0,Behörde!Z1290&gt;0),"Begründung in Bescheid eintragen!","")</f>
        <v/>
      </c>
      <c r="N1290" s="151" t="str">
        <f>'SlNr für Antrag §24a'!AP1286</f>
        <v>X</v>
      </c>
    </row>
    <row r="1291" spans="1:14" x14ac:dyDescent="0.25">
      <c r="A1291" s="70">
        <f>'SlNr für Antrag §24a'!B1287</f>
        <v>57121</v>
      </c>
      <c r="B1291" s="70" t="str">
        <f>'SlNr für Antrag §24a'!C1287</f>
        <v>77</v>
      </c>
      <c r="C1291" s="70" t="str">
        <f>IF('SlNr für Antrag §24a'!D1287&lt;&gt;"",'SlNr für Antrag §24a'!D1287,"")</f>
        <v>g</v>
      </c>
      <c r="D1291" s="70" t="str">
        <f>'SlNr für Antrag §24a'!H1287</f>
        <v>Polyvinylalkoholabfälle</v>
      </c>
      <c r="E1291" s="70" t="str">
        <f>'SlNr für Antrag §24a'!I1287</f>
        <v>gefährlich kontaminiert</v>
      </c>
      <c r="F1291" s="69" t="str">
        <f>IF(Behörde!W1291&gt;0,Behörde!W1291,Behörde!F1291)</f>
        <v>**</v>
      </c>
      <c r="G1291" s="69" t="str">
        <f>IF(Behörde!Z1291&gt;0,Behörde!Z1291,Behörde!G1291)</f>
        <v>**</v>
      </c>
      <c r="H1291" s="131"/>
      <c r="I1291" s="124"/>
      <c r="J1291" s="118">
        <f>'SlNr für Antrag §24a'!AM1287</f>
        <v>0</v>
      </c>
      <c r="K1291" s="121"/>
      <c r="L1291" s="158" t="str">
        <f>'SlNr für Antrag §24a'!AV1287</f>
        <v>-</v>
      </c>
      <c r="M1291" s="145" t="str">
        <f>IF(OR(Behörde!W1291&gt;0,Behörde!Z1291&gt;0),"Begründung in Bescheid eintragen!","")</f>
        <v/>
      </c>
      <c r="N1291" s="151" t="str">
        <f>'SlNr für Antrag §24a'!AP1287</f>
        <v/>
      </c>
    </row>
    <row r="1292" spans="1:14" x14ac:dyDescent="0.25">
      <c r="A1292" s="70">
        <f>'SlNr für Antrag §24a'!B1288</f>
        <v>57122</v>
      </c>
      <c r="B1292" s="70" t="str">
        <f>'SlNr für Antrag §24a'!C1288</f>
        <v/>
      </c>
      <c r="C1292" s="70" t="str">
        <f>IF('SlNr für Antrag §24a'!D1288&lt;&gt;"",'SlNr für Antrag §24a'!D1288,"")</f>
        <v/>
      </c>
      <c r="D1292" s="70" t="str">
        <f>'SlNr für Antrag §24a'!H1288</f>
        <v>Polyvinylacetal</v>
      </c>
      <c r="E1292" s="70" t="str">
        <f>'SlNr für Antrag §24a'!I1288</f>
        <v xml:space="preserve"> </v>
      </c>
      <c r="F1292" s="69" t="str">
        <f>IF(Behörde!W1292&gt;0,Behörde!W1292,Behörde!F1292)</f>
        <v>--</v>
      </c>
      <c r="G1292" s="69" t="str">
        <f>IF(Behörde!Z1292&gt;0,Behörde!Z1292,Behörde!G1292)</f>
        <v>**</v>
      </c>
      <c r="H1292" s="131"/>
      <c r="I1292" s="124"/>
      <c r="J1292" s="118">
        <f>'SlNr für Antrag §24a'!AM1288</f>
        <v>0</v>
      </c>
      <c r="K1292" s="121"/>
      <c r="L1292" s="158" t="str">
        <f>'SlNr für Antrag §24a'!AV1288</f>
        <v>-</v>
      </c>
      <c r="M1292" s="145" t="str">
        <f>IF(OR(Behörde!W1292&gt;0,Behörde!Z1292&gt;0),"Begründung in Bescheid eintragen!","")</f>
        <v/>
      </c>
      <c r="N1292" s="151" t="str">
        <f>'SlNr für Antrag §24a'!AP1288</f>
        <v>X</v>
      </c>
    </row>
    <row r="1293" spans="1:14" x14ac:dyDescent="0.25">
      <c r="A1293" s="70">
        <f>'SlNr für Antrag §24a'!B1289</f>
        <v>57122</v>
      </c>
      <c r="B1293" s="70" t="str">
        <f>'SlNr für Antrag §24a'!C1289</f>
        <v>77</v>
      </c>
      <c r="C1293" s="70" t="str">
        <f>IF('SlNr für Antrag §24a'!D1289&lt;&gt;"",'SlNr für Antrag §24a'!D1289,"")</f>
        <v>g</v>
      </c>
      <c r="D1293" s="70" t="str">
        <f>'SlNr für Antrag §24a'!H1289</f>
        <v>Polyvinylacetal</v>
      </c>
      <c r="E1293" s="70" t="str">
        <f>'SlNr für Antrag §24a'!I1289</f>
        <v>gefährlich kontaminiert</v>
      </c>
      <c r="F1293" s="69" t="str">
        <f>IF(Behörde!W1293&gt;0,Behörde!W1293,Behörde!F1293)</f>
        <v>**</v>
      </c>
      <c r="G1293" s="69" t="str">
        <f>IF(Behörde!Z1293&gt;0,Behörde!Z1293,Behörde!G1293)</f>
        <v>**</v>
      </c>
      <c r="H1293" s="131"/>
      <c r="I1293" s="124"/>
      <c r="J1293" s="118">
        <f>'SlNr für Antrag §24a'!AM1289</f>
        <v>0</v>
      </c>
      <c r="K1293" s="121"/>
      <c r="L1293" s="158" t="str">
        <f>'SlNr für Antrag §24a'!AV1289</f>
        <v>-</v>
      </c>
      <c r="M1293" s="145" t="str">
        <f>IF(OR(Behörde!W1293&gt;0,Behörde!Z1293&gt;0),"Begründung in Bescheid eintragen!","")</f>
        <v/>
      </c>
      <c r="N1293" s="151" t="str">
        <f>'SlNr für Antrag §24a'!AP1289</f>
        <v/>
      </c>
    </row>
    <row r="1294" spans="1:14" x14ac:dyDescent="0.25">
      <c r="A1294" s="70">
        <f>'SlNr für Antrag §24a'!B1290</f>
        <v>57123</v>
      </c>
      <c r="B1294" s="70" t="str">
        <f>'SlNr für Antrag §24a'!C1290</f>
        <v/>
      </c>
      <c r="C1294" s="70" t="str">
        <f>IF('SlNr für Antrag §24a'!D1290&lt;&gt;"",'SlNr für Antrag §24a'!D1290,"")</f>
        <v/>
      </c>
      <c r="D1294" s="70" t="str">
        <f>'SlNr für Antrag §24a'!H1290</f>
        <v>Epoxidharz</v>
      </c>
      <c r="E1294" s="70" t="str">
        <f>'SlNr für Antrag §24a'!I1290</f>
        <v xml:space="preserve"> </v>
      </c>
      <c r="F1294" s="69" t="str">
        <f>IF(Behörde!W1294&gt;0,Behörde!W1294,Behörde!F1294)</f>
        <v>--</v>
      </c>
      <c r="G1294" s="69" t="str">
        <f>IF(Behörde!Z1294&gt;0,Behörde!Z1294,Behörde!G1294)</f>
        <v>**</v>
      </c>
      <c r="H1294" s="131"/>
      <c r="I1294" s="124"/>
      <c r="J1294" s="118">
        <f>'SlNr für Antrag §24a'!AM1290</f>
        <v>0</v>
      </c>
      <c r="K1294" s="121"/>
      <c r="L1294" s="158" t="str">
        <f>'SlNr für Antrag §24a'!AV1290</f>
        <v>-</v>
      </c>
      <c r="M1294" s="145" t="str">
        <f>IF(OR(Behörde!W1294&gt;0,Behörde!Z1294&gt;0),"Begründung in Bescheid eintragen!","")</f>
        <v/>
      </c>
      <c r="N1294" s="151" t="str">
        <f>'SlNr für Antrag §24a'!AP1290</f>
        <v>X</v>
      </c>
    </row>
    <row r="1295" spans="1:14" x14ac:dyDescent="0.25">
      <c r="A1295" s="70">
        <f>'SlNr für Antrag §24a'!B1291</f>
        <v>57123</v>
      </c>
      <c r="B1295" s="70" t="str">
        <f>'SlNr für Antrag §24a'!C1291</f>
        <v>77</v>
      </c>
      <c r="C1295" s="70" t="str">
        <f>IF('SlNr für Antrag §24a'!D1291&lt;&gt;"",'SlNr für Antrag §24a'!D1291,"")</f>
        <v>g</v>
      </c>
      <c r="D1295" s="70" t="str">
        <f>'SlNr für Antrag §24a'!H1291</f>
        <v>Epoxidharz</v>
      </c>
      <c r="E1295" s="70" t="str">
        <f>'SlNr für Antrag §24a'!I1291</f>
        <v>gefährlich kontaminiert</v>
      </c>
      <c r="F1295" s="69" t="str">
        <f>IF(Behörde!W1295&gt;0,Behörde!W1295,Behörde!F1295)</f>
        <v>**</v>
      </c>
      <c r="G1295" s="69" t="str">
        <f>IF(Behörde!Z1295&gt;0,Behörde!Z1295,Behörde!G1295)</f>
        <v>**</v>
      </c>
      <c r="H1295" s="131"/>
      <c r="I1295" s="124"/>
      <c r="J1295" s="118">
        <f>'SlNr für Antrag §24a'!AM1291</f>
        <v>0</v>
      </c>
      <c r="K1295" s="121"/>
      <c r="L1295" s="158" t="str">
        <f>'SlNr für Antrag §24a'!AV1291</f>
        <v>-</v>
      </c>
      <c r="M1295" s="145" t="str">
        <f>IF(OR(Behörde!W1295&gt;0,Behörde!Z1295&gt;0),"Begründung in Bescheid eintragen!","")</f>
        <v/>
      </c>
      <c r="N1295" s="151" t="str">
        <f>'SlNr für Antrag §24a'!AP1291</f>
        <v/>
      </c>
    </row>
    <row r="1296" spans="1:14" ht="22.8" x14ac:dyDescent="0.25">
      <c r="A1296" s="70">
        <f>'SlNr für Antrag §24a'!B1292</f>
        <v>57124</v>
      </c>
      <c r="B1296" s="70" t="str">
        <f>'SlNr für Antrag §24a'!C1292</f>
        <v/>
      </c>
      <c r="C1296" s="70" t="str">
        <f>IF('SlNr für Antrag §24a'!D1292&lt;&gt;"",'SlNr für Antrag §24a'!D1292,"")</f>
        <v/>
      </c>
      <c r="D1296" s="70" t="str">
        <f>'SlNr für Antrag §24a'!H1292</f>
        <v>Ionenaustauscherharze ohne gefahrenrelevante Eigenschaften</v>
      </c>
      <c r="E1296" s="70" t="str">
        <f>'SlNr für Antrag §24a'!I1292</f>
        <v xml:space="preserve"> </v>
      </c>
      <c r="F1296" s="69" t="str">
        <f>IF(Behörde!W1296&gt;0,Behörde!W1296,Behörde!F1296)</f>
        <v>--</v>
      </c>
      <c r="G1296" s="69" t="str">
        <f>IF(Behörde!Z1296&gt;0,Behörde!Z1296,Behörde!G1296)</f>
        <v>**</v>
      </c>
      <c r="H1296" s="131"/>
      <c r="I1296" s="124"/>
      <c r="J1296" s="118">
        <f>'SlNr für Antrag §24a'!AM1292</f>
        <v>0</v>
      </c>
      <c r="K1296" s="121"/>
      <c r="L1296" s="158" t="str">
        <f>'SlNr für Antrag §24a'!AV1292</f>
        <v>-</v>
      </c>
      <c r="M1296" s="145" t="str">
        <f>IF(OR(Behörde!W1296&gt;0,Behörde!Z1296&gt;0),"Begründung in Bescheid eintragen!","")</f>
        <v/>
      </c>
      <c r="N1296" s="151" t="str">
        <f>'SlNr für Antrag §24a'!AP1292</f>
        <v>X</v>
      </c>
    </row>
    <row r="1297" spans="1:14" ht="34.200000000000003" x14ac:dyDescent="0.25">
      <c r="A1297" s="70">
        <f>'SlNr für Antrag §24a'!B1293</f>
        <v>57125</v>
      </c>
      <c r="B1297" s="70" t="str">
        <f>'SlNr für Antrag §24a'!C1293</f>
        <v/>
      </c>
      <c r="C1297" s="70" t="str">
        <f>IF('SlNr für Antrag §24a'!D1293&lt;&gt;"",'SlNr für Antrag §24a'!D1293,"")</f>
        <v>g</v>
      </c>
      <c r="D1297" s="70" t="str">
        <f>'SlNr für Antrag §24a'!H1293</f>
        <v>Ionenaustauscherharze mit anwendungsspezifischen, gefahrenrelevanten Eigenschaften</v>
      </c>
      <c r="E1297" s="70" t="str">
        <f>'SlNr für Antrag §24a'!I1293</f>
        <v xml:space="preserve"> </v>
      </c>
      <c r="F1297" s="69" t="str">
        <f>IF(Behörde!W1297&gt;0,Behörde!W1297,Behörde!F1297)</f>
        <v>**</v>
      </c>
      <c r="G1297" s="69" t="str">
        <f>IF(Behörde!Z1297&gt;0,Behörde!Z1297,Behörde!G1297)</f>
        <v>**</v>
      </c>
      <c r="H1297" s="131"/>
      <c r="I1297" s="124"/>
      <c r="J1297" s="118">
        <f>'SlNr für Antrag §24a'!AM1293</f>
        <v>0</v>
      </c>
      <c r="K1297" s="121"/>
      <c r="L1297" s="158" t="str">
        <f>'SlNr für Antrag §24a'!AV1293</f>
        <v>-</v>
      </c>
      <c r="M1297" s="145" t="str">
        <f>IF(OR(Behörde!W1297&gt;0,Behörde!Z1297&gt;0),"Begründung in Bescheid eintragen!","")</f>
        <v/>
      </c>
      <c r="N1297" s="151" t="str">
        <f>'SlNr für Antrag §24a'!AP1293</f>
        <v/>
      </c>
    </row>
    <row r="1298" spans="1:14" x14ac:dyDescent="0.25">
      <c r="A1298" s="70">
        <f>'SlNr für Antrag §24a'!B1294</f>
        <v>57126</v>
      </c>
      <c r="B1298" s="70" t="str">
        <f>'SlNr für Antrag §24a'!C1294</f>
        <v/>
      </c>
      <c r="C1298" s="70" t="str">
        <f>IF('SlNr für Antrag §24a'!D1294&lt;&gt;"",'SlNr für Antrag §24a'!D1294,"")</f>
        <v/>
      </c>
      <c r="D1298" s="70" t="str">
        <f>'SlNr für Antrag §24a'!H1294</f>
        <v>fluorhaltige Kunststoffabfälle</v>
      </c>
      <c r="E1298" s="70" t="str">
        <f>'SlNr für Antrag §24a'!I1294</f>
        <v xml:space="preserve"> </v>
      </c>
      <c r="F1298" s="69" t="str">
        <f>IF(Behörde!W1298&gt;0,Behörde!W1298,Behörde!F1298)</f>
        <v>--</v>
      </c>
      <c r="G1298" s="69" t="str">
        <f>IF(Behörde!Z1298&gt;0,Behörde!Z1298,Behörde!G1298)</f>
        <v>**</v>
      </c>
      <c r="H1298" s="131"/>
      <c r="I1298" s="124"/>
      <c r="J1298" s="118">
        <f>'SlNr für Antrag §24a'!AM1294</f>
        <v>0</v>
      </c>
      <c r="K1298" s="121"/>
      <c r="L1298" s="158" t="str">
        <f>'SlNr für Antrag §24a'!AV1294</f>
        <v>-</v>
      </c>
      <c r="M1298" s="145" t="str">
        <f>IF(OR(Behörde!W1298&gt;0,Behörde!Z1298&gt;0),"Begründung in Bescheid eintragen!","")</f>
        <v/>
      </c>
      <c r="N1298" s="151" t="str">
        <f>'SlNr für Antrag §24a'!AP1294</f>
        <v>X</v>
      </c>
    </row>
    <row r="1299" spans="1:14" x14ac:dyDescent="0.25">
      <c r="A1299" s="70">
        <f>'SlNr für Antrag §24a'!B1295</f>
        <v>57126</v>
      </c>
      <c r="B1299" s="70" t="str">
        <f>'SlNr für Antrag §24a'!C1295</f>
        <v>77</v>
      </c>
      <c r="C1299" s="70" t="str">
        <f>IF('SlNr für Antrag §24a'!D1295&lt;&gt;"",'SlNr für Antrag §24a'!D1295,"")</f>
        <v>g</v>
      </c>
      <c r="D1299" s="70" t="str">
        <f>'SlNr für Antrag §24a'!H1295</f>
        <v>fluorhaltige Kunststoffabfälle</v>
      </c>
      <c r="E1299" s="70" t="str">
        <f>'SlNr für Antrag §24a'!I1295</f>
        <v>gefährlich kontaminiert</v>
      </c>
      <c r="F1299" s="69" t="str">
        <f>IF(Behörde!W1299&gt;0,Behörde!W1299,Behörde!F1299)</f>
        <v>**</v>
      </c>
      <c r="G1299" s="69" t="str">
        <f>IF(Behörde!Z1299&gt;0,Behörde!Z1299,Behörde!G1299)</f>
        <v>**</v>
      </c>
      <c r="H1299" s="131"/>
      <c r="I1299" s="124"/>
      <c r="J1299" s="118">
        <f>'SlNr für Antrag §24a'!AM1295</f>
        <v>0</v>
      </c>
      <c r="K1299" s="121"/>
      <c r="L1299" s="158" t="str">
        <f>'SlNr für Antrag §24a'!AV1295</f>
        <v>-</v>
      </c>
      <c r="M1299" s="145" t="str">
        <f>IF(OR(Behörde!W1299&gt;0,Behörde!Z1299&gt;0),"Begründung in Bescheid eintragen!","")</f>
        <v/>
      </c>
      <c r="N1299" s="151" t="str">
        <f>'SlNr für Antrag §24a'!AP1295</f>
        <v/>
      </c>
    </row>
    <row r="1300" spans="1:14" ht="45.6" x14ac:dyDescent="0.25">
      <c r="A1300" s="70">
        <f>'SlNr für Antrag §24a'!B1296</f>
        <v>57127</v>
      </c>
      <c r="B1300" s="70" t="str">
        <f>'SlNr für Antrag §24a'!C1296</f>
        <v/>
      </c>
      <c r="C1300" s="70" t="str">
        <f>IF('SlNr für Antrag §24a'!D1296&lt;&gt;"",'SlNr für Antrag §24a'!D1296,"")</f>
        <v>g</v>
      </c>
      <c r="D1300" s="70" t="str">
        <f>'SlNr für Antrag §24a'!H1296</f>
        <v>Kunststoffemballagen und -behältnisse mit gefährlichen Restinhalten (auch Tonercartridges mit gefährlichen Inhaltsstoffen)</v>
      </c>
      <c r="E1300" s="70" t="str">
        <f>'SlNr für Antrag §24a'!I1296</f>
        <v xml:space="preserve"> </v>
      </c>
      <c r="F1300" s="69" t="str">
        <f>IF(Behörde!W1300&gt;0,Behörde!W1300,Behörde!F1300)</f>
        <v>**</v>
      </c>
      <c r="G1300" s="69" t="str">
        <f>IF(Behörde!Z1300&gt;0,Behörde!Z1300,Behörde!G1300)</f>
        <v>**</v>
      </c>
      <c r="H1300" s="131"/>
      <c r="I1300" s="124"/>
      <c r="J1300" s="118">
        <f>'SlNr für Antrag §24a'!AM1296</f>
        <v>0</v>
      </c>
      <c r="K1300" s="121"/>
      <c r="L1300" s="158" t="str">
        <f>'SlNr für Antrag §24a'!AV1296</f>
        <v>-</v>
      </c>
      <c r="M1300" s="145" t="str">
        <f>IF(OR(Behörde!W1300&gt;0,Behörde!Z1300&gt;0),"Begründung in Bescheid eintragen!","")</f>
        <v/>
      </c>
      <c r="N1300" s="151" t="str">
        <f>'SlNr für Antrag §24a'!AP1296</f>
        <v/>
      </c>
    </row>
    <row r="1301" spans="1:14" x14ac:dyDescent="0.25">
      <c r="A1301" s="70">
        <f>'SlNr für Antrag §24a'!B1297</f>
        <v>57128</v>
      </c>
      <c r="B1301" s="70" t="str">
        <f>'SlNr für Antrag §24a'!C1297</f>
        <v/>
      </c>
      <c r="C1301" s="70" t="str">
        <f>IF('SlNr für Antrag §24a'!D1297&lt;&gt;"",'SlNr für Antrag §24a'!D1297,"")</f>
        <v/>
      </c>
      <c r="D1301" s="70" t="str">
        <f>'SlNr für Antrag §24a'!H1297</f>
        <v>Polyolefinabfälle</v>
      </c>
      <c r="E1301" s="70" t="str">
        <f>'SlNr für Antrag §24a'!I1297</f>
        <v xml:space="preserve"> </v>
      </c>
      <c r="F1301" s="69" t="str">
        <f>IF(Behörde!W1301&gt;0,Behörde!W1301,Behörde!F1301)</f>
        <v>--</v>
      </c>
      <c r="G1301" s="69" t="str">
        <f>IF(Behörde!Z1301&gt;0,Behörde!Z1301,Behörde!G1301)</f>
        <v>**</v>
      </c>
      <c r="H1301" s="131"/>
      <c r="I1301" s="124"/>
      <c r="J1301" s="118">
        <f>'SlNr für Antrag §24a'!AM1297</f>
        <v>0</v>
      </c>
      <c r="K1301" s="121"/>
      <c r="L1301" s="158" t="str">
        <f>'SlNr für Antrag §24a'!AV1297</f>
        <v>-</v>
      </c>
      <c r="M1301" s="145" t="str">
        <f>IF(OR(Behörde!W1301&gt;0,Behörde!Z1301&gt;0),"Begründung in Bescheid eintragen!","")</f>
        <v/>
      </c>
      <c r="N1301" s="151" t="str">
        <f>'SlNr für Antrag §24a'!AP1297</f>
        <v>X</v>
      </c>
    </row>
    <row r="1302" spans="1:14" x14ac:dyDescent="0.25">
      <c r="A1302" s="70">
        <f>'SlNr für Antrag §24a'!B1298</f>
        <v>57128</v>
      </c>
      <c r="B1302" s="70" t="str">
        <f>'SlNr für Antrag §24a'!C1298</f>
        <v>77</v>
      </c>
      <c r="C1302" s="70" t="str">
        <f>IF('SlNr für Antrag §24a'!D1298&lt;&gt;"",'SlNr für Antrag §24a'!D1298,"")</f>
        <v>g</v>
      </c>
      <c r="D1302" s="70" t="str">
        <f>'SlNr für Antrag §24a'!H1298</f>
        <v>Polyolefinabfälle</v>
      </c>
      <c r="E1302" s="70" t="str">
        <f>'SlNr für Antrag §24a'!I1298</f>
        <v>gefährlich kontaminiert</v>
      </c>
      <c r="F1302" s="69" t="str">
        <f>IF(Behörde!W1302&gt;0,Behörde!W1302,Behörde!F1302)</f>
        <v>**</v>
      </c>
      <c r="G1302" s="69" t="str">
        <f>IF(Behörde!Z1302&gt;0,Behörde!Z1302,Behörde!G1302)</f>
        <v>**</v>
      </c>
      <c r="H1302" s="131"/>
      <c r="I1302" s="124"/>
      <c r="J1302" s="118">
        <f>'SlNr für Antrag §24a'!AM1298</f>
        <v>0</v>
      </c>
      <c r="K1302" s="121"/>
      <c r="L1302" s="158" t="str">
        <f>'SlNr für Antrag §24a'!AV1298</f>
        <v>-</v>
      </c>
      <c r="M1302" s="145" t="str">
        <f>IF(OR(Behörde!W1302&gt;0,Behörde!Z1302&gt;0),"Begründung in Bescheid eintragen!","")</f>
        <v/>
      </c>
      <c r="N1302" s="151" t="str">
        <f>'SlNr für Antrag §24a'!AP1298</f>
        <v/>
      </c>
    </row>
    <row r="1303" spans="1:14" ht="68.400000000000006" x14ac:dyDescent="0.25">
      <c r="A1303" s="70">
        <f>'SlNr für Antrag §24a'!B1299</f>
        <v>57129</v>
      </c>
      <c r="B1303" s="70" t="str">
        <f>'SlNr für Antrag §24a'!C1299</f>
        <v/>
      </c>
      <c r="C1303" s="70" t="str">
        <f>IF('SlNr für Antrag §24a'!D1299&lt;&gt;"",'SlNr für Antrag §24a'!D1299,"")</f>
        <v/>
      </c>
      <c r="D1303" s="70" t="str">
        <f>'SlNr für Antrag §24a'!H1299</f>
        <v>sonstige ausgehärtete Kunststoffabfälle, Videokassetten, Magnetbänder, Tonbänder, Farbbänder (Carbonbänder), Tonercartridges ohne gefährliche Inhaltsstoffe</v>
      </c>
      <c r="E1303" s="70" t="str">
        <f>'SlNr für Antrag §24a'!I1299</f>
        <v xml:space="preserve"> </v>
      </c>
      <c r="F1303" s="69" t="str">
        <f>IF(Behörde!W1303&gt;0,Behörde!W1303,Behörde!F1303)</f>
        <v>--</v>
      </c>
      <c r="G1303" s="69" t="str">
        <f>IF(Behörde!Z1303&gt;0,Behörde!Z1303,Behörde!G1303)</f>
        <v>**</v>
      </c>
      <c r="H1303" s="131"/>
      <c r="I1303" s="124"/>
      <c r="J1303" s="118">
        <f>'SlNr für Antrag §24a'!AM1299</f>
        <v>0</v>
      </c>
      <c r="K1303" s="121"/>
      <c r="L1303" s="158" t="str">
        <f>'SlNr für Antrag §24a'!AV1299</f>
        <v>-</v>
      </c>
      <c r="M1303" s="145" t="str">
        <f>IF(OR(Behörde!W1303&gt;0,Behörde!Z1303&gt;0),"Begründung in Bescheid eintragen!","")</f>
        <v/>
      </c>
      <c r="N1303" s="151" t="str">
        <f>'SlNr für Antrag §24a'!AP1299</f>
        <v>X</v>
      </c>
    </row>
    <row r="1304" spans="1:14" x14ac:dyDescent="0.25">
      <c r="A1304" s="70">
        <f>'SlNr für Antrag §24a'!B1300</f>
        <v>57130</v>
      </c>
      <c r="B1304" s="70" t="str">
        <f>'SlNr für Antrag §24a'!C1300</f>
        <v/>
      </c>
      <c r="C1304" s="70" t="str">
        <f>IF('SlNr für Antrag §24a'!D1300&lt;&gt;"",'SlNr für Antrag §24a'!D1300,"")</f>
        <v/>
      </c>
      <c r="D1304" s="70" t="str">
        <f>'SlNr für Antrag §24a'!H1300</f>
        <v>Polyethylenterephthalat (PET)</v>
      </c>
      <c r="E1304" s="70" t="str">
        <f>'SlNr für Antrag §24a'!I1300</f>
        <v xml:space="preserve"> </v>
      </c>
      <c r="F1304" s="69" t="str">
        <f>IF(Behörde!W1304&gt;0,Behörde!W1304,Behörde!F1304)</f>
        <v>--</v>
      </c>
      <c r="G1304" s="69" t="str">
        <f>IF(Behörde!Z1304&gt;0,Behörde!Z1304,Behörde!G1304)</f>
        <v>**</v>
      </c>
      <c r="H1304" s="131"/>
      <c r="I1304" s="124"/>
      <c r="J1304" s="118">
        <f>'SlNr für Antrag §24a'!AM1300</f>
        <v>0</v>
      </c>
      <c r="K1304" s="121"/>
      <c r="L1304" s="158" t="str">
        <f>'SlNr für Antrag §24a'!AV1300</f>
        <v>-</v>
      </c>
      <c r="M1304" s="145" t="str">
        <f>IF(OR(Behörde!W1304&gt;0,Behörde!Z1304&gt;0),"Begründung in Bescheid eintragen!","")</f>
        <v/>
      </c>
      <c r="N1304" s="151" t="str">
        <f>'SlNr für Antrag §24a'!AP1300</f>
        <v>X</v>
      </c>
    </row>
    <row r="1305" spans="1:14" x14ac:dyDescent="0.25">
      <c r="A1305" s="70">
        <f>'SlNr für Antrag §24a'!B1301</f>
        <v>57130</v>
      </c>
      <c r="B1305" s="70" t="str">
        <f>'SlNr für Antrag §24a'!C1301</f>
        <v>77</v>
      </c>
      <c r="C1305" s="70" t="str">
        <f>IF('SlNr für Antrag §24a'!D1301&lt;&gt;"",'SlNr für Antrag §24a'!D1301,"")</f>
        <v>g</v>
      </c>
      <c r="D1305" s="70" t="str">
        <f>'SlNr für Antrag §24a'!H1301</f>
        <v>Polyethylenterephthalat (PET)</v>
      </c>
      <c r="E1305" s="70" t="str">
        <f>'SlNr für Antrag §24a'!I1301</f>
        <v>gefährlich kontaminiert</v>
      </c>
      <c r="F1305" s="69" t="str">
        <f>IF(Behörde!W1305&gt;0,Behörde!W1305,Behörde!F1305)</f>
        <v>**</v>
      </c>
      <c r="G1305" s="69" t="str">
        <f>IF(Behörde!Z1305&gt;0,Behörde!Z1305,Behörde!G1305)</f>
        <v>**</v>
      </c>
      <c r="H1305" s="131"/>
      <c r="I1305" s="124"/>
      <c r="J1305" s="118">
        <f>'SlNr für Antrag §24a'!AM1301</f>
        <v>0</v>
      </c>
      <c r="K1305" s="121"/>
      <c r="L1305" s="158" t="str">
        <f>'SlNr für Antrag §24a'!AV1301</f>
        <v>-</v>
      </c>
      <c r="M1305" s="145" t="str">
        <f>IF(OR(Behörde!W1305&gt;0,Behörde!Z1305&gt;0),"Begründung in Bescheid eintragen!","")</f>
        <v/>
      </c>
      <c r="N1305" s="151" t="str">
        <f>'SlNr für Antrag §24a'!AP1301</f>
        <v/>
      </c>
    </row>
    <row r="1306" spans="1:14" ht="22.8" x14ac:dyDescent="0.25">
      <c r="A1306" s="70">
        <f>'SlNr für Antrag §24a'!B1302</f>
        <v>57131</v>
      </c>
      <c r="B1306" s="70" t="str">
        <f>'SlNr für Antrag §24a'!C1302</f>
        <v/>
      </c>
      <c r="C1306" s="70" t="str">
        <f>IF('SlNr für Antrag §24a'!D1302&lt;&gt;"",'SlNr für Antrag §24a'!D1302,"")</f>
        <v/>
      </c>
      <c r="D1306" s="70" t="str">
        <f>'SlNr für Antrag §24a'!H1302</f>
        <v>aufbereitete Kunststoffabfälle, qualitätsgesichert</v>
      </c>
      <c r="E1306" s="70" t="str">
        <f>'SlNr für Antrag §24a'!I1302</f>
        <v xml:space="preserve"> </v>
      </c>
      <c r="F1306" s="69" t="str">
        <f>IF(Behörde!W1306&gt;0,Behörde!W1306,Behörde!F1306)</f>
        <v>--</v>
      </c>
      <c r="G1306" s="69" t="str">
        <f>IF(Behörde!Z1306&gt;0,Behörde!Z1306,Behörde!G1306)</f>
        <v>**</v>
      </c>
      <c r="H1306" s="131"/>
      <c r="I1306" s="124"/>
      <c r="J1306" s="118">
        <f>'SlNr für Antrag §24a'!AM1302</f>
        <v>0</v>
      </c>
      <c r="K1306" s="121"/>
      <c r="L1306" s="158" t="str">
        <f>'SlNr für Antrag §24a'!AV1302</f>
        <v>-</v>
      </c>
      <c r="M1306" s="145" t="str">
        <f>IF(OR(Behörde!W1306&gt;0,Behörde!Z1306&gt;0),"Begründung in Bescheid eintragen!","")</f>
        <v/>
      </c>
      <c r="N1306" s="151" t="str">
        <f>'SlNr für Antrag §24a'!AP1302</f>
        <v>X</v>
      </c>
    </row>
    <row r="1307" spans="1:14" ht="22.8" x14ac:dyDescent="0.25">
      <c r="A1307" s="70">
        <f>'SlNr für Antrag §24a'!B1303</f>
        <v>57132</v>
      </c>
      <c r="B1307" s="70" t="str">
        <f>'SlNr für Antrag §24a'!C1303</f>
        <v/>
      </c>
      <c r="C1307" s="70" t="str">
        <f>IF('SlNr für Antrag §24a'!D1303&lt;&gt;"",'SlNr für Antrag §24a'!D1303,"")</f>
        <v/>
      </c>
      <c r="D1307" s="70" t="str">
        <f>'SlNr für Antrag §24a'!H1303</f>
        <v>biologisch abbaubare Kunststoffe und Kunststoffverpackungen</v>
      </c>
      <c r="E1307" s="70" t="str">
        <f>'SlNr für Antrag §24a'!I1303</f>
        <v xml:space="preserve"> </v>
      </c>
      <c r="F1307" s="69" t="str">
        <f>IF(Behörde!W1307&gt;0,Behörde!W1307,Behörde!F1307)</f>
        <v>--</v>
      </c>
      <c r="G1307" s="69" t="str">
        <f>IF(Behörde!Z1307&gt;0,Behörde!Z1307,Behörde!G1307)</f>
        <v>**</v>
      </c>
      <c r="H1307" s="131"/>
      <c r="I1307" s="124"/>
      <c r="J1307" s="118">
        <f>'SlNr für Antrag §24a'!AM1303</f>
        <v>0</v>
      </c>
      <c r="K1307" s="121"/>
      <c r="L1307" s="158" t="str">
        <f>'SlNr für Antrag §24a'!AV1303</f>
        <v>-</v>
      </c>
      <c r="M1307" s="145" t="str">
        <f>IF(OR(Behörde!W1307&gt;0,Behörde!Z1307&gt;0),"Begründung in Bescheid eintragen!","")</f>
        <v/>
      </c>
      <c r="N1307" s="151" t="str">
        <f>'SlNr für Antrag §24a'!AP1303</f>
        <v>X</v>
      </c>
    </row>
    <row r="1308" spans="1:14" ht="22.8" x14ac:dyDescent="0.25">
      <c r="A1308" s="70">
        <f>'SlNr für Antrag §24a'!B1304</f>
        <v>57133</v>
      </c>
      <c r="B1308" s="70" t="str">
        <f>'SlNr für Antrag §24a'!C1304</f>
        <v/>
      </c>
      <c r="C1308" s="70" t="str">
        <f>IF('SlNr für Antrag §24a'!D1304&lt;&gt;"",'SlNr für Antrag §24a'!D1304,"")</f>
        <v/>
      </c>
      <c r="D1308" s="70" t="str">
        <f>'SlNr für Antrag §24a'!H1304</f>
        <v>Carbonfaserverbundstoffe, ausgehärtet</v>
      </c>
      <c r="E1308" s="70" t="str">
        <f>'SlNr für Antrag §24a'!I1304</f>
        <v xml:space="preserve"> </v>
      </c>
      <c r="F1308" s="69" t="str">
        <f>IF(Behörde!W1308&gt;0,Behörde!W1308,Behörde!F1308)</f>
        <v>--</v>
      </c>
      <c r="G1308" s="69" t="str">
        <f>IF(Behörde!Z1308&gt;0,Behörde!Z1308,Behörde!G1308)</f>
        <v>**</v>
      </c>
      <c r="H1308" s="131"/>
      <c r="I1308" s="124"/>
      <c r="J1308" s="118">
        <f>'SlNr für Antrag §24a'!AM1304</f>
        <v>0</v>
      </c>
      <c r="K1308" s="121"/>
      <c r="L1308" s="158" t="str">
        <f>'SlNr für Antrag §24a'!AV1304</f>
        <v>-</v>
      </c>
      <c r="M1308" s="145" t="str">
        <f>IF(OR(Behörde!W1308&gt;0,Behörde!Z1308&gt;0),"Begründung in Bescheid eintragen!","")</f>
        <v/>
      </c>
      <c r="N1308" s="151" t="str">
        <f>'SlNr für Antrag §24a'!AP1304</f>
        <v>X</v>
      </c>
    </row>
    <row r="1309" spans="1:14" ht="22.8" x14ac:dyDescent="0.25">
      <c r="A1309" s="70">
        <f>'SlNr für Antrag §24a'!B1305</f>
        <v>57133</v>
      </c>
      <c r="B1309" s="70" t="str">
        <f>'SlNr für Antrag §24a'!C1305</f>
        <v>77</v>
      </c>
      <c r="C1309" s="70" t="str">
        <f>IF('SlNr für Antrag §24a'!D1305&lt;&gt;"",'SlNr für Antrag §24a'!D1305,"")</f>
        <v>g</v>
      </c>
      <c r="D1309" s="70" t="str">
        <f>'SlNr für Antrag §24a'!H1305</f>
        <v>Carbonfaserverbundstoffe, ausgehärtet</v>
      </c>
      <c r="E1309" s="70" t="str">
        <f>'SlNr für Antrag §24a'!I1305</f>
        <v>gefährlich kontaminiert</v>
      </c>
      <c r="F1309" s="69" t="str">
        <f>IF(Behörde!W1309&gt;0,Behörde!W1309,Behörde!F1309)</f>
        <v>**</v>
      </c>
      <c r="G1309" s="69" t="str">
        <f>IF(Behörde!Z1309&gt;0,Behörde!Z1309,Behörde!G1309)</f>
        <v>**</v>
      </c>
      <c r="H1309" s="131"/>
      <c r="I1309" s="124"/>
      <c r="J1309" s="118">
        <f>'SlNr für Antrag §24a'!AM1305</f>
        <v>0</v>
      </c>
      <c r="K1309" s="121"/>
      <c r="L1309" s="158" t="str">
        <f>'SlNr für Antrag §24a'!AV1305</f>
        <v>-</v>
      </c>
      <c r="M1309" s="145" t="str">
        <f>IF(OR(Behörde!W1309&gt;0,Behörde!Z1309&gt;0),"Begründung in Bescheid eintragen!","")</f>
        <v/>
      </c>
      <c r="N1309" s="151" t="str">
        <f>'SlNr für Antrag §24a'!AP1305</f>
        <v/>
      </c>
    </row>
    <row r="1310" spans="1:14" ht="22.8" x14ac:dyDescent="0.25">
      <c r="A1310" s="70">
        <f>'SlNr für Antrag §24a'!B1306</f>
        <v>57133</v>
      </c>
      <c r="B1310" s="70" t="str">
        <f>'SlNr für Antrag §24a'!C1306</f>
        <v>91</v>
      </c>
      <c r="C1310" s="70" t="str">
        <f>IF('SlNr für Antrag §24a'!D1306&lt;&gt;"",'SlNr für Antrag §24a'!D1306,"")</f>
        <v/>
      </c>
      <c r="D1310" s="70" t="str">
        <f>'SlNr für Antrag §24a'!H1306</f>
        <v>Carbonfaserverbundstoffe, ausgehärtet</v>
      </c>
      <c r="E1310" s="70" t="str">
        <f>'SlNr für Antrag §24a'!I1306</f>
        <v>verfestigt, immobilisiert oder stabilisiert</v>
      </c>
      <c r="F1310" s="69" t="str">
        <f>IF(Behörde!W1310&gt;0,Behörde!W1310,Behörde!F1310)</f>
        <v>**</v>
      </c>
      <c r="G1310" s="69" t="str">
        <f>IF(Behörde!Z1310&gt;0,Behörde!Z1310,Behörde!G1310)</f>
        <v>**</v>
      </c>
      <c r="H1310" s="131"/>
      <c r="I1310" s="124"/>
      <c r="J1310" s="118">
        <f>'SlNr für Antrag §24a'!AM1306</f>
        <v>0</v>
      </c>
      <c r="K1310" s="121"/>
      <c r="L1310" s="158" t="str">
        <f>'SlNr für Antrag §24a'!AV1306</f>
        <v>-</v>
      </c>
      <c r="M1310" s="145" t="str">
        <f>IF(OR(Behörde!W1310&gt;0,Behörde!Z1310&gt;0),"Begründung in Bescheid eintragen!","")</f>
        <v/>
      </c>
      <c r="N1310" s="151" t="str">
        <f>'SlNr für Antrag §24a'!AP1306</f>
        <v/>
      </c>
    </row>
    <row r="1311" spans="1:14" ht="22.8" x14ac:dyDescent="0.25">
      <c r="A1311" s="70">
        <f>'SlNr für Antrag §24a'!B1307</f>
        <v>57201</v>
      </c>
      <c r="B1311" s="70" t="str">
        <f>'SlNr für Antrag §24a'!C1307</f>
        <v/>
      </c>
      <c r="C1311" s="70" t="str">
        <f>IF('SlNr für Antrag §24a'!D1307&lt;&gt;"",'SlNr für Antrag §24a'!D1307,"")</f>
        <v>g</v>
      </c>
      <c r="D1311" s="70" t="str">
        <f>'SlNr für Antrag §24a'!H1307</f>
        <v>Weichmacher mit halogenierten organischen Bestandteilen</v>
      </c>
      <c r="E1311" s="70" t="str">
        <f>'SlNr für Antrag §24a'!I1307</f>
        <v xml:space="preserve"> </v>
      </c>
      <c r="F1311" s="69" t="str">
        <f>IF(Behörde!W1311&gt;0,Behörde!W1311,Behörde!F1311)</f>
        <v>**</v>
      </c>
      <c r="G1311" s="69" t="str">
        <f>IF(Behörde!Z1311&gt;0,Behörde!Z1311,Behörde!G1311)</f>
        <v>**</v>
      </c>
      <c r="H1311" s="131"/>
      <c r="I1311" s="124"/>
      <c r="J1311" s="118">
        <f>'SlNr für Antrag §24a'!AM1307</f>
        <v>0</v>
      </c>
      <c r="K1311" s="121"/>
      <c r="L1311" s="158" t="str">
        <f>'SlNr für Antrag §24a'!AV1307</f>
        <v>-</v>
      </c>
      <c r="M1311" s="145" t="str">
        <f>IF(OR(Behörde!W1311&gt;0,Behörde!Z1311&gt;0),"Begründung in Bescheid eintragen!","")</f>
        <v/>
      </c>
      <c r="N1311" s="151" t="str">
        <f>'SlNr für Antrag §24a'!AP1307</f>
        <v/>
      </c>
    </row>
    <row r="1312" spans="1:14" ht="22.8" x14ac:dyDescent="0.25">
      <c r="A1312" s="70">
        <f>'SlNr für Antrag §24a'!B1308</f>
        <v>57201</v>
      </c>
      <c r="B1312" s="70" t="str">
        <f>'SlNr für Antrag §24a'!C1308</f>
        <v>88</v>
      </c>
      <c r="C1312" s="70" t="str">
        <f>IF('SlNr für Antrag §24a'!D1308&lt;&gt;"",'SlNr für Antrag §24a'!D1308,"")</f>
        <v/>
      </c>
      <c r="D1312" s="70" t="str">
        <f>'SlNr für Antrag §24a'!H1308</f>
        <v>Weichmacher mit halogenierten organischen Bestandteilen</v>
      </c>
      <c r="E1312" s="70" t="str">
        <f>'SlNr für Antrag §24a'!I1308</f>
        <v>ausgestuft</v>
      </c>
      <c r="F1312" s="69" t="str">
        <f>IF(Behörde!W1312&gt;0,Behörde!W1312,Behörde!F1312)</f>
        <v>**</v>
      </c>
      <c r="G1312" s="69" t="str">
        <f>IF(Behörde!Z1312&gt;0,Behörde!Z1312,Behörde!G1312)</f>
        <v>**</v>
      </c>
      <c r="H1312" s="131"/>
      <c r="I1312" s="124"/>
      <c r="J1312" s="118">
        <f>'SlNr für Antrag §24a'!AM1308</f>
        <v>0</v>
      </c>
      <c r="K1312" s="121"/>
      <c r="L1312" s="158" t="str">
        <f>'SlNr für Antrag §24a'!AV1308</f>
        <v>-</v>
      </c>
      <c r="M1312" s="145" t="str">
        <f>IF(OR(Behörde!W1312&gt;0,Behörde!Z1312&gt;0),"Begründung in Bescheid eintragen!","")</f>
        <v/>
      </c>
      <c r="N1312" s="151" t="str">
        <f>'SlNr für Antrag §24a'!AP1308</f>
        <v/>
      </c>
    </row>
    <row r="1313" spans="1:14" ht="34.200000000000003" x14ac:dyDescent="0.25">
      <c r="A1313" s="70">
        <f>'SlNr für Antrag §24a'!B1309</f>
        <v>57202</v>
      </c>
      <c r="B1313" s="70" t="str">
        <f>'SlNr für Antrag §24a'!C1309</f>
        <v/>
      </c>
      <c r="C1313" s="70" t="str">
        <f>IF('SlNr für Antrag §24a'!D1309&lt;&gt;"",'SlNr für Antrag §24a'!D1309,"")</f>
        <v>g</v>
      </c>
      <c r="D1313" s="70" t="str">
        <f>'SlNr für Antrag §24a'!H1309</f>
        <v>Fabrikationsrückstände aus der Kunststoffherstellung und -verarbeitung</v>
      </c>
      <c r="E1313" s="70" t="str">
        <f>'SlNr für Antrag §24a'!I1309</f>
        <v xml:space="preserve"> </v>
      </c>
      <c r="F1313" s="69" t="str">
        <f>IF(Behörde!W1313&gt;0,Behörde!W1313,Behörde!F1313)</f>
        <v>**</v>
      </c>
      <c r="G1313" s="69" t="str">
        <f>IF(Behörde!Z1313&gt;0,Behörde!Z1313,Behörde!G1313)</f>
        <v>**</v>
      </c>
      <c r="H1313" s="131"/>
      <c r="I1313" s="124"/>
      <c r="J1313" s="118">
        <f>'SlNr für Antrag §24a'!AM1309</f>
        <v>0</v>
      </c>
      <c r="K1313" s="121"/>
      <c r="L1313" s="158" t="str">
        <f>'SlNr für Antrag §24a'!AV1309</f>
        <v>-</v>
      </c>
      <c r="M1313" s="145" t="str">
        <f>IF(OR(Behörde!W1313&gt;0,Behörde!Z1313&gt;0),"Begründung in Bescheid eintragen!","")</f>
        <v/>
      </c>
      <c r="N1313" s="151" t="str">
        <f>'SlNr für Antrag §24a'!AP1309</f>
        <v/>
      </c>
    </row>
    <row r="1314" spans="1:14" ht="34.200000000000003" x14ac:dyDescent="0.25">
      <c r="A1314" s="70">
        <f>'SlNr für Antrag §24a'!B1310</f>
        <v>57202</v>
      </c>
      <c r="B1314" s="70" t="str">
        <f>'SlNr für Antrag §24a'!C1310</f>
        <v>88</v>
      </c>
      <c r="C1314" s="70" t="str">
        <f>IF('SlNr für Antrag §24a'!D1310&lt;&gt;"",'SlNr für Antrag §24a'!D1310,"")</f>
        <v/>
      </c>
      <c r="D1314" s="70" t="str">
        <f>'SlNr für Antrag §24a'!H1310</f>
        <v>Fabrikationsrückstände aus der Kunststoffherstellung und -verarbeitung</v>
      </c>
      <c r="E1314" s="70" t="str">
        <f>'SlNr für Antrag §24a'!I1310</f>
        <v>ausgestuft</v>
      </c>
      <c r="F1314" s="69" t="str">
        <f>IF(Behörde!W1314&gt;0,Behörde!W1314,Behörde!F1314)</f>
        <v>**</v>
      </c>
      <c r="G1314" s="69" t="str">
        <f>IF(Behörde!Z1314&gt;0,Behörde!Z1314,Behörde!G1314)</f>
        <v>**</v>
      </c>
      <c r="H1314" s="131"/>
      <c r="I1314" s="124"/>
      <c r="J1314" s="118">
        <f>'SlNr für Antrag §24a'!AM1310</f>
        <v>0</v>
      </c>
      <c r="K1314" s="121"/>
      <c r="L1314" s="158" t="str">
        <f>'SlNr für Antrag §24a'!AV1310</f>
        <v>-</v>
      </c>
      <c r="M1314" s="145" t="str">
        <f>IF(OR(Behörde!W1314&gt;0,Behörde!Z1314&gt;0),"Begründung in Bescheid eintragen!","")</f>
        <v/>
      </c>
      <c r="N1314" s="151" t="str">
        <f>'SlNr für Antrag §24a'!AP1310</f>
        <v/>
      </c>
    </row>
    <row r="1315" spans="1:14" ht="22.8" x14ac:dyDescent="0.25">
      <c r="A1315" s="70">
        <f>'SlNr für Antrag §24a'!B1311</f>
        <v>57203</v>
      </c>
      <c r="B1315" s="70" t="str">
        <f>'SlNr für Antrag §24a'!C1311</f>
        <v/>
      </c>
      <c r="C1315" s="70" t="str">
        <f>IF('SlNr für Antrag §24a'!D1311&lt;&gt;"",'SlNr für Antrag §24a'!D1311,"")</f>
        <v>g</v>
      </c>
      <c r="D1315" s="70" t="str">
        <f>'SlNr für Antrag §24a'!H1311</f>
        <v>Weichmacher ohne halogenierte organische Bestandteile</v>
      </c>
      <c r="E1315" s="70" t="str">
        <f>'SlNr für Antrag §24a'!I1311</f>
        <v xml:space="preserve"> </v>
      </c>
      <c r="F1315" s="69" t="str">
        <f>IF(Behörde!W1315&gt;0,Behörde!W1315,Behörde!F1315)</f>
        <v>**</v>
      </c>
      <c r="G1315" s="69" t="str">
        <f>IF(Behörde!Z1315&gt;0,Behörde!Z1315,Behörde!G1315)</f>
        <v>**</v>
      </c>
      <c r="H1315" s="131"/>
      <c r="I1315" s="124"/>
      <c r="J1315" s="118">
        <f>'SlNr für Antrag §24a'!AM1311</f>
        <v>0</v>
      </c>
      <c r="K1315" s="121"/>
      <c r="L1315" s="158" t="str">
        <f>'SlNr für Antrag §24a'!AV1311</f>
        <v>-</v>
      </c>
      <c r="M1315" s="145" t="str">
        <f>IF(OR(Behörde!W1315&gt;0,Behörde!Z1315&gt;0),"Begründung in Bescheid eintragen!","")</f>
        <v/>
      </c>
      <c r="N1315" s="151" t="str">
        <f>'SlNr für Antrag §24a'!AP1311</f>
        <v/>
      </c>
    </row>
    <row r="1316" spans="1:14" ht="22.8" x14ac:dyDescent="0.25">
      <c r="A1316" s="70">
        <f>'SlNr für Antrag §24a'!B1312</f>
        <v>57203</v>
      </c>
      <c r="B1316" s="70" t="str">
        <f>'SlNr für Antrag §24a'!C1312</f>
        <v>88</v>
      </c>
      <c r="C1316" s="70" t="str">
        <f>IF('SlNr für Antrag §24a'!D1312&lt;&gt;"",'SlNr für Antrag §24a'!D1312,"")</f>
        <v/>
      </c>
      <c r="D1316" s="70" t="str">
        <f>'SlNr für Antrag §24a'!H1312</f>
        <v>Weichmacher ohne halogenierte organische Bestandteile</v>
      </c>
      <c r="E1316" s="70" t="str">
        <f>'SlNr für Antrag §24a'!I1312</f>
        <v>ausgestuft</v>
      </c>
      <c r="F1316" s="69" t="str">
        <f>IF(Behörde!W1316&gt;0,Behörde!W1316,Behörde!F1316)</f>
        <v>**</v>
      </c>
      <c r="G1316" s="69" t="str">
        <f>IF(Behörde!Z1316&gt;0,Behörde!Z1316,Behörde!G1316)</f>
        <v>**</v>
      </c>
      <c r="H1316" s="131"/>
      <c r="I1316" s="124"/>
      <c r="J1316" s="118">
        <f>'SlNr für Antrag §24a'!AM1312</f>
        <v>0</v>
      </c>
      <c r="K1316" s="121"/>
      <c r="L1316" s="158" t="str">
        <f>'SlNr für Antrag §24a'!AV1312</f>
        <v>-</v>
      </c>
      <c r="M1316" s="145" t="str">
        <f>IF(OR(Behörde!W1316&gt;0,Behörde!Z1316&gt;0),"Begründung in Bescheid eintragen!","")</f>
        <v/>
      </c>
      <c r="N1316" s="151" t="str">
        <f>'SlNr für Antrag §24a'!AP1312</f>
        <v/>
      </c>
    </row>
    <row r="1317" spans="1:14" ht="22.8" x14ac:dyDescent="0.25">
      <c r="A1317" s="70">
        <f>'SlNr für Antrag §24a'!B1313</f>
        <v>57204</v>
      </c>
      <c r="B1317" s="70" t="str">
        <f>'SlNr für Antrag §24a'!C1313</f>
        <v/>
      </c>
      <c r="C1317" s="70" t="str">
        <f>IF('SlNr für Antrag §24a'!D1313&lt;&gt;"",'SlNr für Antrag §24a'!D1313,"")</f>
        <v>g</v>
      </c>
      <c r="D1317" s="70" t="str">
        <f>'SlNr für Antrag §24a'!H1313</f>
        <v>Carbonfaserverbundstoffe, nicht ausgehärtet</v>
      </c>
      <c r="E1317" s="70" t="str">
        <f>'SlNr für Antrag §24a'!I1313</f>
        <v xml:space="preserve"> </v>
      </c>
      <c r="F1317" s="69" t="str">
        <f>IF(Behörde!W1317&gt;0,Behörde!W1317,Behörde!F1317)</f>
        <v>**</v>
      </c>
      <c r="G1317" s="69" t="str">
        <f>IF(Behörde!Z1317&gt;0,Behörde!Z1317,Behörde!G1317)</f>
        <v>**</v>
      </c>
      <c r="H1317" s="131"/>
      <c r="I1317" s="124"/>
      <c r="J1317" s="118">
        <f>'SlNr für Antrag §24a'!AM1313</f>
        <v>0</v>
      </c>
      <c r="K1317" s="121"/>
      <c r="L1317" s="158" t="str">
        <f>'SlNr für Antrag §24a'!AV1313</f>
        <v>-</v>
      </c>
      <c r="M1317" s="145" t="str">
        <f>IF(OR(Behörde!W1317&gt;0,Behörde!Z1317&gt;0),"Begründung in Bescheid eintragen!","")</f>
        <v/>
      </c>
      <c r="N1317" s="151" t="str">
        <f>'SlNr für Antrag §24a'!AP1313</f>
        <v/>
      </c>
    </row>
    <row r="1318" spans="1:14" ht="22.8" x14ac:dyDescent="0.25">
      <c r="A1318" s="70">
        <f>'SlNr für Antrag §24a'!B1314</f>
        <v>57204</v>
      </c>
      <c r="B1318" s="70" t="str">
        <f>'SlNr für Antrag §24a'!C1314</f>
        <v>88</v>
      </c>
      <c r="C1318" s="70" t="str">
        <f>IF('SlNr für Antrag §24a'!D1314&lt;&gt;"",'SlNr für Antrag §24a'!D1314,"")</f>
        <v/>
      </c>
      <c r="D1318" s="70" t="str">
        <f>'SlNr für Antrag §24a'!H1314</f>
        <v>Carbonfaserverbundstoffe, nicht ausgehärtet</v>
      </c>
      <c r="E1318" s="70" t="str">
        <f>'SlNr für Antrag §24a'!I1314</f>
        <v>ausgestuft</v>
      </c>
      <c r="F1318" s="69" t="str">
        <f>IF(Behörde!W1318&gt;0,Behörde!W1318,Behörde!F1318)</f>
        <v>**</v>
      </c>
      <c r="G1318" s="69" t="str">
        <f>IF(Behörde!Z1318&gt;0,Behörde!Z1318,Behörde!G1318)</f>
        <v>**</v>
      </c>
      <c r="H1318" s="131"/>
      <c r="I1318" s="124"/>
      <c r="J1318" s="118">
        <f>'SlNr für Antrag §24a'!AM1314</f>
        <v>0</v>
      </c>
      <c r="K1318" s="121"/>
      <c r="L1318" s="158" t="str">
        <f>'SlNr für Antrag §24a'!AV1314</f>
        <v>-</v>
      </c>
      <c r="M1318" s="145" t="str">
        <f>IF(OR(Behörde!W1318&gt;0,Behörde!Z1318&gt;0),"Begründung in Bescheid eintragen!","")</f>
        <v/>
      </c>
      <c r="N1318" s="151" t="str">
        <f>'SlNr für Antrag §24a'!AP1314</f>
        <v/>
      </c>
    </row>
    <row r="1319" spans="1:14" x14ac:dyDescent="0.25">
      <c r="A1319" s="70">
        <f>'SlNr für Antrag §24a'!B1315</f>
        <v>57301</v>
      </c>
      <c r="B1319" s="70" t="str">
        <f>'SlNr für Antrag §24a'!C1315</f>
        <v/>
      </c>
      <c r="C1319" s="70" t="str">
        <f>IF('SlNr für Antrag §24a'!D1315&lt;&gt;"",'SlNr für Antrag §24a'!D1315,"")</f>
        <v/>
      </c>
      <c r="D1319" s="70" t="str">
        <f>'SlNr für Antrag §24a'!H1315</f>
        <v>Kunststoffschlamm, lösemittelfrei</v>
      </c>
      <c r="E1319" s="70" t="str">
        <f>'SlNr für Antrag §24a'!I1315</f>
        <v xml:space="preserve"> </v>
      </c>
      <c r="F1319" s="69" t="str">
        <f>IF(Behörde!W1319&gt;0,Behörde!W1319,Behörde!F1319)</f>
        <v>--</v>
      </c>
      <c r="G1319" s="69" t="str">
        <f>IF(Behörde!Z1319&gt;0,Behörde!Z1319,Behörde!G1319)</f>
        <v>**</v>
      </c>
      <c r="H1319" s="131"/>
      <c r="I1319" s="124"/>
      <c r="J1319" s="118">
        <f>'SlNr für Antrag §24a'!AM1315</f>
        <v>0</v>
      </c>
      <c r="K1319" s="121"/>
      <c r="L1319" s="158" t="str">
        <f>'SlNr für Antrag §24a'!AV1315</f>
        <v>-</v>
      </c>
      <c r="M1319" s="145" t="str">
        <f>IF(OR(Behörde!W1319&gt;0,Behörde!Z1319&gt;0),"Begründung in Bescheid eintragen!","")</f>
        <v/>
      </c>
      <c r="N1319" s="151" t="str">
        <f>'SlNr für Antrag §24a'!AP1315</f>
        <v>X</v>
      </c>
    </row>
    <row r="1320" spans="1:14" x14ac:dyDescent="0.25">
      <c r="A1320" s="70">
        <f>'SlNr für Antrag §24a'!B1316</f>
        <v>57301</v>
      </c>
      <c r="B1320" s="70" t="str">
        <f>'SlNr für Antrag §24a'!C1316</f>
        <v>77</v>
      </c>
      <c r="C1320" s="70" t="str">
        <f>IF('SlNr für Antrag §24a'!D1316&lt;&gt;"",'SlNr für Antrag §24a'!D1316,"")</f>
        <v>g</v>
      </c>
      <c r="D1320" s="70" t="str">
        <f>'SlNr für Antrag §24a'!H1316</f>
        <v>Kunststoffschlamm, lösemittelfrei</v>
      </c>
      <c r="E1320" s="70" t="str">
        <f>'SlNr für Antrag §24a'!I1316</f>
        <v>gefährlich kontaminiert</v>
      </c>
      <c r="F1320" s="69" t="str">
        <f>IF(Behörde!W1320&gt;0,Behörde!W1320,Behörde!F1320)</f>
        <v>**</v>
      </c>
      <c r="G1320" s="69" t="str">
        <f>IF(Behörde!Z1320&gt;0,Behörde!Z1320,Behörde!G1320)</f>
        <v>**</v>
      </c>
      <c r="H1320" s="131"/>
      <c r="I1320" s="124"/>
      <c r="J1320" s="118">
        <f>'SlNr für Antrag §24a'!AM1316</f>
        <v>0</v>
      </c>
      <c r="K1320" s="121"/>
      <c r="L1320" s="158" t="str">
        <f>'SlNr für Antrag §24a'!AV1316</f>
        <v>-</v>
      </c>
      <c r="M1320" s="145" t="str">
        <f>IF(OR(Behörde!W1320&gt;0,Behörde!Z1320&gt;0),"Begründung in Bescheid eintragen!","")</f>
        <v/>
      </c>
      <c r="N1320" s="151" t="str">
        <f>'SlNr für Antrag §24a'!AP1316</f>
        <v/>
      </c>
    </row>
    <row r="1321" spans="1:14" ht="22.8" x14ac:dyDescent="0.25">
      <c r="A1321" s="70">
        <f>'SlNr für Antrag §24a'!B1317</f>
        <v>57303</v>
      </c>
      <c r="B1321" s="70" t="str">
        <f>'SlNr für Antrag §24a'!C1317</f>
        <v/>
      </c>
      <c r="C1321" s="70" t="str">
        <f>IF('SlNr für Antrag §24a'!D1317&lt;&gt;"",'SlNr für Antrag §24a'!D1317,"")</f>
        <v/>
      </c>
      <c r="D1321" s="70" t="str">
        <f>'SlNr für Antrag §24a'!H1317</f>
        <v>Kunststoffdispersionen (auf Wasserbasis)</v>
      </c>
      <c r="E1321" s="70" t="str">
        <f>'SlNr für Antrag §24a'!I1317</f>
        <v xml:space="preserve"> </v>
      </c>
      <c r="F1321" s="69" t="str">
        <f>IF(Behörde!W1321&gt;0,Behörde!W1321,Behörde!F1321)</f>
        <v>--</v>
      </c>
      <c r="G1321" s="69" t="str">
        <f>IF(Behörde!Z1321&gt;0,Behörde!Z1321,Behörde!G1321)</f>
        <v>**</v>
      </c>
      <c r="H1321" s="131"/>
      <c r="I1321" s="124"/>
      <c r="J1321" s="118">
        <f>'SlNr für Antrag §24a'!AM1317</f>
        <v>0</v>
      </c>
      <c r="K1321" s="121"/>
      <c r="L1321" s="158" t="str">
        <f>'SlNr für Antrag §24a'!AV1317</f>
        <v>-</v>
      </c>
      <c r="M1321" s="145" t="str">
        <f>IF(OR(Behörde!W1321&gt;0,Behörde!Z1321&gt;0),"Begründung in Bescheid eintragen!","")</f>
        <v/>
      </c>
      <c r="N1321" s="151" t="str">
        <f>'SlNr für Antrag §24a'!AP1317</f>
        <v>X</v>
      </c>
    </row>
    <row r="1322" spans="1:14" ht="22.8" x14ac:dyDescent="0.25">
      <c r="A1322" s="70">
        <f>'SlNr für Antrag §24a'!B1318</f>
        <v>57303</v>
      </c>
      <c r="B1322" s="70" t="str">
        <f>'SlNr für Antrag §24a'!C1318</f>
        <v>77</v>
      </c>
      <c r="C1322" s="70" t="str">
        <f>IF('SlNr für Antrag §24a'!D1318&lt;&gt;"",'SlNr für Antrag §24a'!D1318,"")</f>
        <v>g</v>
      </c>
      <c r="D1322" s="70" t="str">
        <f>'SlNr für Antrag §24a'!H1318</f>
        <v>Kunststoffdispersionen (auf Wasserbasis)</v>
      </c>
      <c r="E1322" s="70" t="str">
        <f>'SlNr für Antrag §24a'!I1318</f>
        <v>gefährlich kontaminiert</v>
      </c>
      <c r="F1322" s="69" t="str">
        <f>IF(Behörde!W1322&gt;0,Behörde!W1322,Behörde!F1322)</f>
        <v>**</v>
      </c>
      <c r="G1322" s="69" t="str">
        <f>IF(Behörde!Z1322&gt;0,Behörde!Z1322,Behörde!G1322)</f>
        <v>**</v>
      </c>
      <c r="H1322" s="131"/>
      <c r="I1322" s="124"/>
      <c r="J1322" s="118">
        <f>'SlNr für Antrag §24a'!AM1318</f>
        <v>0</v>
      </c>
      <c r="K1322" s="121"/>
      <c r="L1322" s="158" t="str">
        <f>'SlNr für Antrag §24a'!AV1318</f>
        <v>-</v>
      </c>
      <c r="M1322" s="145" t="str">
        <f>IF(OR(Behörde!W1322&gt;0,Behörde!Z1322&gt;0),"Begründung in Bescheid eintragen!","")</f>
        <v/>
      </c>
      <c r="N1322" s="151" t="str">
        <f>'SlNr für Antrag §24a'!AP1318</f>
        <v/>
      </c>
    </row>
    <row r="1323" spans="1:14" x14ac:dyDescent="0.25">
      <c r="A1323" s="70">
        <f>'SlNr für Antrag §24a'!B1319</f>
        <v>57304</v>
      </c>
      <c r="B1323" s="70" t="str">
        <f>'SlNr für Antrag §24a'!C1319</f>
        <v/>
      </c>
      <c r="C1323" s="70" t="str">
        <f>IF('SlNr für Antrag §24a'!D1319&lt;&gt;"",'SlNr für Antrag §24a'!D1319,"")</f>
        <v/>
      </c>
      <c r="D1323" s="70" t="str">
        <f>'SlNr für Antrag §24a'!H1319</f>
        <v>Kunststoffemulsionen</v>
      </c>
      <c r="E1323" s="70" t="str">
        <f>'SlNr für Antrag §24a'!I1319</f>
        <v xml:space="preserve"> </v>
      </c>
      <c r="F1323" s="69" t="str">
        <f>IF(Behörde!W1323&gt;0,Behörde!W1323,Behörde!F1323)</f>
        <v>--</v>
      </c>
      <c r="G1323" s="69" t="str">
        <f>IF(Behörde!Z1323&gt;0,Behörde!Z1323,Behörde!G1323)</f>
        <v>**</v>
      </c>
      <c r="H1323" s="131"/>
      <c r="I1323" s="124"/>
      <c r="J1323" s="118">
        <f>'SlNr für Antrag §24a'!AM1319</f>
        <v>0</v>
      </c>
      <c r="K1323" s="121"/>
      <c r="L1323" s="158" t="str">
        <f>'SlNr für Antrag §24a'!AV1319</f>
        <v>-</v>
      </c>
      <c r="M1323" s="145" t="str">
        <f>IF(OR(Behörde!W1323&gt;0,Behörde!Z1323&gt;0),"Begründung in Bescheid eintragen!","")</f>
        <v/>
      </c>
      <c r="N1323" s="151" t="str">
        <f>'SlNr für Antrag §24a'!AP1319</f>
        <v>X</v>
      </c>
    </row>
    <row r="1324" spans="1:14" x14ac:dyDescent="0.25">
      <c r="A1324" s="70">
        <f>'SlNr für Antrag §24a'!B1320</f>
        <v>57304</v>
      </c>
      <c r="B1324" s="70" t="str">
        <f>'SlNr für Antrag §24a'!C1320</f>
        <v>77</v>
      </c>
      <c r="C1324" s="70" t="str">
        <f>IF('SlNr für Antrag §24a'!D1320&lt;&gt;"",'SlNr für Antrag §24a'!D1320,"")</f>
        <v>g</v>
      </c>
      <c r="D1324" s="70" t="str">
        <f>'SlNr für Antrag §24a'!H1320</f>
        <v>Kunststoffemulsionen</v>
      </c>
      <c r="E1324" s="70" t="str">
        <f>'SlNr für Antrag §24a'!I1320</f>
        <v>gefährlich kontaminiert</v>
      </c>
      <c r="F1324" s="69" t="str">
        <f>IF(Behörde!W1324&gt;0,Behörde!W1324,Behörde!F1324)</f>
        <v>**</v>
      </c>
      <c r="G1324" s="69" t="str">
        <f>IF(Behörde!Z1324&gt;0,Behörde!Z1324,Behörde!G1324)</f>
        <v>**</v>
      </c>
      <c r="H1324" s="131"/>
      <c r="I1324" s="124"/>
      <c r="J1324" s="118">
        <f>'SlNr für Antrag §24a'!AM1320</f>
        <v>0</v>
      </c>
      <c r="K1324" s="121"/>
      <c r="L1324" s="158" t="str">
        <f>'SlNr für Antrag §24a'!AV1320</f>
        <v>-</v>
      </c>
      <c r="M1324" s="145" t="str">
        <f>IF(OR(Behörde!W1324&gt;0,Behörde!Z1324&gt;0),"Begründung in Bescheid eintragen!","")</f>
        <v/>
      </c>
      <c r="N1324" s="151" t="str">
        <f>'SlNr für Antrag §24a'!AP1320</f>
        <v/>
      </c>
    </row>
    <row r="1325" spans="1:14" ht="34.200000000000003" x14ac:dyDescent="0.25">
      <c r="A1325" s="70">
        <f>'SlNr für Antrag §24a'!B1321</f>
        <v>57305</v>
      </c>
      <c r="B1325" s="70" t="str">
        <f>'SlNr für Antrag §24a'!C1321</f>
        <v/>
      </c>
      <c r="C1325" s="70" t="str">
        <f>IF('SlNr für Antrag §24a'!D1321&lt;&gt;"",'SlNr für Antrag §24a'!D1321,"")</f>
        <v>g</v>
      </c>
      <c r="D1325" s="70" t="str">
        <f>'SlNr für Antrag §24a'!H1321</f>
        <v>Kunststoffschlamm, lösemittelhaltig, mit halogenierten organischen Bestandteilen</v>
      </c>
      <c r="E1325" s="70" t="str">
        <f>'SlNr für Antrag §24a'!I1321</f>
        <v xml:space="preserve"> </v>
      </c>
      <c r="F1325" s="69" t="str">
        <f>IF(Behörde!W1325&gt;0,Behörde!W1325,Behörde!F1325)</f>
        <v>**</v>
      </c>
      <c r="G1325" s="69" t="str">
        <f>IF(Behörde!Z1325&gt;0,Behörde!Z1325,Behörde!G1325)</f>
        <v>**</v>
      </c>
      <c r="H1325" s="131"/>
      <c r="I1325" s="124"/>
      <c r="J1325" s="118">
        <f>'SlNr für Antrag §24a'!AM1321</f>
        <v>0</v>
      </c>
      <c r="K1325" s="121"/>
      <c r="L1325" s="158" t="str">
        <f>'SlNr für Antrag §24a'!AV1321</f>
        <v>-</v>
      </c>
      <c r="M1325" s="145" t="str">
        <f>IF(OR(Behörde!W1325&gt;0,Behörde!Z1325&gt;0),"Begründung in Bescheid eintragen!","")</f>
        <v/>
      </c>
      <c r="N1325" s="151" t="str">
        <f>'SlNr für Antrag §24a'!AP1321</f>
        <v/>
      </c>
    </row>
    <row r="1326" spans="1:14" ht="34.200000000000003" x14ac:dyDescent="0.25">
      <c r="A1326" s="70">
        <f>'SlNr für Antrag §24a'!B1322</f>
        <v>57305</v>
      </c>
      <c r="B1326" s="70" t="str">
        <f>'SlNr für Antrag §24a'!C1322</f>
        <v>88</v>
      </c>
      <c r="C1326" s="70" t="str">
        <f>IF('SlNr für Antrag §24a'!D1322&lt;&gt;"",'SlNr für Antrag §24a'!D1322,"")</f>
        <v/>
      </c>
      <c r="D1326" s="70" t="str">
        <f>'SlNr für Antrag §24a'!H1322</f>
        <v>Kunststoffschlamm, lösemittelhaltig, mit halogenierten organischen Bestandteilen</v>
      </c>
      <c r="E1326" s="70" t="str">
        <f>'SlNr für Antrag §24a'!I1322</f>
        <v>ausgestuft</v>
      </c>
      <c r="F1326" s="69" t="str">
        <f>IF(Behörde!W1326&gt;0,Behörde!W1326,Behörde!F1326)</f>
        <v>**</v>
      </c>
      <c r="G1326" s="69" t="str">
        <f>IF(Behörde!Z1326&gt;0,Behörde!Z1326,Behörde!G1326)</f>
        <v>**</v>
      </c>
      <c r="H1326" s="131"/>
      <c r="I1326" s="124"/>
      <c r="J1326" s="118">
        <f>'SlNr für Antrag §24a'!AM1322</f>
        <v>0</v>
      </c>
      <c r="K1326" s="121"/>
      <c r="L1326" s="158" t="str">
        <f>'SlNr für Antrag §24a'!AV1322</f>
        <v>-</v>
      </c>
      <c r="M1326" s="145" t="str">
        <f>IF(OR(Behörde!W1326&gt;0,Behörde!Z1326&gt;0),"Begründung in Bescheid eintragen!","")</f>
        <v/>
      </c>
      <c r="N1326" s="151" t="str">
        <f>'SlNr für Antrag §24a'!AP1322</f>
        <v/>
      </c>
    </row>
    <row r="1327" spans="1:14" ht="34.200000000000003" x14ac:dyDescent="0.25">
      <c r="A1327" s="70">
        <f>'SlNr für Antrag §24a'!B1323</f>
        <v>57306</v>
      </c>
      <c r="B1327" s="70" t="str">
        <f>'SlNr für Antrag §24a'!C1323</f>
        <v/>
      </c>
      <c r="C1327" s="70" t="str">
        <f>IF('SlNr für Antrag §24a'!D1323&lt;&gt;"",'SlNr für Antrag §24a'!D1323,"")</f>
        <v>g</v>
      </c>
      <c r="D1327" s="70" t="str">
        <f>'SlNr für Antrag §24a'!H1323</f>
        <v>Kunststoffschlamm, lösemittelhaltig, ohne halogenierte organische Bestandteile</v>
      </c>
      <c r="E1327" s="70" t="str">
        <f>'SlNr für Antrag §24a'!I1323</f>
        <v xml:space="preserve"> </v>
      </c>
      <c r="F1327" s="69" t="str">
        <f>IF(Behörde!W1327&gt;0,Behörde!W1327,Behörde!F1327)</f>
        <v>**</v>
      </c>
      <c r="G1327" s="69" t="str">
        <f>IF(Behörde!Z1327&gt;0,Behörde!Z1327,Behörde!G1327)</f>
        <v>**</v>
      </c>
      <c r="H1327" s="131"/>
      <c r="I1327" s="124"/>
      <c r="J1327" s="118">
        <f>'SlNr für Antrag §24a'!AM1323</f>
        <v>0</v>
      </c>
      <c r="K1327" s="121"/>
      <c r="L1327" s="158" t="str">
        <f>'SlNr für Antrag §24a'!AV1323</f>
        <v>-</v>
      </c>
      <c r="M1327" s="145" t="str">
        <f>IF(OR(Behörde!W1327&gt;0,Behörde!Z1327&gt;0),"Begründung in Bescheid eintragen!","")</f>
        <v/>
      </c>
      <c r="N1327" s="151" t="str">
        <f>'SlNr für Antrag §24a'!AP1323</f>
        <v/>
      </c>
    </row>
    <row r="1328" spans="1:14" ht="34.200000000000003" x14ac:dyDescent="0.25">
      <c r="A1328" s="70">
        <f>'SlNr für Antrag §24a'!B1324</f>
        <v>57306</v>
      </c>
      <c r="B1328" s="70" t="str">
        <f>'SlNr für Antrag §24a'!C1324</f>
        <v>88</v>
      </c>
      <c r="C1328" s="70" t="str">
        <f>IF('SlNr für Antrag §24a'!D1324&lt;&gt;"",'SlNr für Antrag §24a'!D1324,"")</f>
        <v/>
      </c>
      <c r="D1328" s="70" t="str">
        <f>'SlNr für Antrag §24a'!H1324</f>
        <v>Kunststoffschlamm, lösemittelhaltig, ohne halogenierte organische Bestandteile</v>
      </c>
      <c r="E1328" s="70" t="str">
        <f>'SlNr für Antrag §24a'!I1324</f>
        <v>ausgestuft</v>
      </c>
      <c r="F1328" s="69" t="str">
        <f>IF(Behörde!W1328&gt;0,Behörde!W1328,Behörde!F1328)</f>
        <v>**</v>
      </c>
      <c r="G1328" s="69" t="str">
        <f>IF(Behörde!Z1328&gt;0,Behörde!Z1328,Behörde!G1328)</f>
        <v>**</v>
      </c>
      <c r="H1328" s="131"/>
      <c r="I1328" s="124"/>
      <c r="J1328" s="118">
        <f>'SlNr für Antrag §24a'!AM1324</f>
        <v>0</v>
      </c>
      <c r="K1328" s="121"/>
      <c r="L1328" s="158" t="str">
        <f>'SlNr für Antrag §24a'!AV1324</f>
        <v>-</v>
      </c>
      <c r="M1328" s="145" t="str">
        <f>IF(OR(Behörde!W1328&gt;0,Behörde!Z1328&gt;0),"Begründung in Bescheid eintragen!","")</f>
        <v/>
      </c>
      <c r="N1328" s="151" t="str">
        <f>'SlNr für Antrag §24a'!AP1324</f>
        <v/>
      </c>
    </row>
    <row r="1329" spans="1:14" x14ac:dyDescent="0.25">
      <c r="A1329" s="70">
        <f>'SlNr für Antrag §24a'!B1325</f>
        <v>57501</v>
      </c>
      <c r="B1329" s="70" t="str">
        <f>'SlNr für Antrag §24a'!C1325</f>
        <v/>
      </c>
      <c r="C1329" s="70" t="str">
        <f>IF('SlNr für Antrag §24a'!D1325&lt;&gt;"",'SlNr für Antrag §24a'!D1325,"")</f>
        <v/>
      </c>
      <c r="D1329" s="70" t="str">
        <f>'SlNr für Antrag §24a'!H1325</f>
        <v>Gummi</v>
      </c>
      <c r="E1329" s="70" t="str">
        <f>'SlNr für Antrag §24a'!I1325</f>
        <v xml:space="preserve"> </v>
      </c>
      <c r="F1329" s="69" t="str">
        <f>IF(Behörde!W1329&gt;0,Behörde!W1329,Behörde!F1329)</f>
        <v>--</v>
      </c>
      <c r="G1329" s="69" t="str">
        <f>IF(Behörde!Z1329&gt;0,Behörde!Z1329,Behörde!G1329)</f>
        <v>**</v>
      </c>
      <c r="H1329" s="131"/>
      <c r="I1329" s="124"/>
      <c r="J1329" s="118">
        <f>'SlNr für Antrag §24a'!AM1325</f>
        <v>0</v>
      </c>
      <c r="K1329" s="121"/>
      <c r="L1329" s="158" t="str">
        <f>'SlNr für Antrag §24a'!AV1325</f>
        <v>-</v>
      </c>
      <c r="M1329" s="145" t="str">
        <f>IF(OR(Behörde!W1329&gt;0,Behörde!Z1329&gt;0),"Begründung in Bescheid eintragen!","")</f>
        <v/>
      </c>
      <c r="N1329" s="151" t="str">
        <f>'SlNr für Antrag §24a'!AP1325</f>
        <v>X</v>
      </c>
    </row>
    <row r="1330" spans="1:14" x14ac:dyDescent="0.25">
      <c r="A1330" s="70">
        <f>'SlNr für Antrag §24a'!B1326</f>
        <v>57501</v>
      </c>
      <c r="B1330" s="70" t="str">
        <f>'SlNr für Antrag §24a'!C1326</f>
        <v>77</v>
      </c>
      <c r="C1330" s="70" t="str">
        <f>IF('SlNr für Antrag §24a'!D1326&lt;&gt;"",'SlNr für Antrag §24a'!D1326,"")</f>
        <v>g</v>
      </c>
      <c r="D1330" s="70" t="str">
        <f>'SlNr für Antrag §24a'!H1326</f>
        <v>Gummi</v>
      </c>
      <c r="E1330" s="70" t="str">
        <f>'SlNr für Antrag §24a'!I1326</f>
        <v>gefährlich kontaminiert</v>
      </c>
      <c r="F1330" s="69" t="str">
        <f>IF(Behörde!W1330&gt;0,Behörde!W1330,Behörde!F1330)</f>
        <v>**</v>
      </c>
      <c r="G1330" s="69" t="str">
        <f>IF(Behörde!Z1330&gt;0,Behörde!Z1330,Behörde!G1330)</f>
        <v>**</v>
      </c>
      <c r="H1330" s="131"/>
      <c r="I1330" s="124"/>
      <c r="J1330" s="118">
        <f>'SlNr für Antrag §24a'!AM1326</f>
        <v>0</v>
      </c>
      <c r="K1330" s="121"/>
      <c r="L1330" s="158" t="str">
        <f>'SlNr für Antrag §24a'!AV1326</f>
        <v>-</v>
      </c>
      <c r="M1330" s="145" t="str">
        <f>IF(OR(Behörde!W1330&gt;0,Behörde!Z1330&gt;0),"Begründung in Bescheid eintragen!","")</f>
        <v/>
      </c>
      <c r="N1330" s="151" t="str">
        <f>'SlNr für Antrag §24a'!AP1326</f>
        <v/>
      </c>
    </row>
    <row r="1331" spans="1:14" x14ac:dyDescent="0.25">
      <c r="A1331" s="70">
        <f>'SlNr für Antrag §24a'!B1327</f>
        <v>57502</v>
      </c>
      <c r="B1331" s="70" t="str">
        <f>'SlNr für Antrag §24a'!C1327</f>
        <v/>
      </c>
      <c r="C1331" s="70" t="str">
        <f>IF('SlNr für Antrag §24a'!D1327&lt;&gt;"",'SlNr für Antrag §24a'!D1327,"")</f>
        <v/>
      </c>
      <c r="D1331" s="70" t="str">
        <f>'SlNr für Antrag §24a'!H1327</f>
        <v>Altreifen und Altreifenschnitzel</v>
      </c>
      <c r="E1331" s="70" t="str">
        <f>'SlNr für Antrag §24a'!I1327</f>
        <v xml:space="preserve"> </v>
      </c>
      <c r="F1331" s="69" t="str">
        <f>IF(Behörde!W1331&gt;0,Behörde!W1331,Behörde!F1331)</f>
        <v>--</v>
      </c>
      <c r="G1331" s="69" t="str">
        <f>IF(Behörde!Z1331&gt;0,Behörde!Z1331,Behörde!G1331)</f>
        <v>**</v>
      </c>
      <c r="H1331" s="131"/>
      <c r="I1331" s="124"/>
      <c r="J1331" s="118">
        <f>'SlNr für Antrag §24a'!AM1327</f>
        <v>0</v>
      </c>
      <c r="K1331" s="121"/>
      <c r="L1331" s="158" t="str">
        <f>'SlNr für Antrag §24a'!AV1327</f>
        <v>-</v>
      </c>
      <c r="M1331" s="145" t="str">
        <f>IF(OR(Behörde!W1331&gt;0,Behörde!Z1331&gt;0),"Begründung in Bescheid eintragen!","")</f>
        <v/>
      </c>
      <c r="N1331" s="151" t="str">
        <f>'SlNr für Antrag §24a'!AP1327</f>
        <v>X</v>
      </c>
    </row>
    <row r="1332" spans="1:14" x14ac:dyDescent="0.25">
      <c r="A1332" s="70">
        <f>'SlNr für Antrag §24a'!B1328</f>
        <v>57502</v>
      </c>
      <c r="B1332" s="70" t="str">
        <f>'SlNr für Antrag §24a'!C1328</f>
        <v>77</v>
      </c>
      <c r="C1332" s="70" t="str">
        <f>IF('SlNr für Antrag §24a'!D1328&lt;&gt;"",'SlNr für Antrag §24a'!D1328,"")</f>
        <v>g</v>
      </c>
      <c r="D1332" s="70" t="str">
        <f>'SlNr für Antrag §24a'!H1328</f>
        <v>Altreifen und Altreifenschnitzel</v>
      </c>
      <c r="E1332" s="70" t="str">
        <f>'SlNr für Antrag §24a'!I1328</f>
        <v>gefährlich kontaminiert</v>
      </c>
      <c r="F1332" s="69" t="str">
        <f>IF(Behörde!W1332&gt;0,Behörde!W1332,Behörde!F1332)</f>
        <v>**</v>
      </c>
      <c r="G1332" s="69" t="str">
        <f>IF(Behörde!Z1332&gt;0,Behörde!Z1332,Behörde!G1332)</f>
        <v>**</v>
      </c>
      <c r="H1332" s="131"/>
      <c r="I1332" s="124"/>
      <c r="J1332" s="118">
        <f>'SlNr für Antrag §24a'!AM1328</f>
        <v>0</v>
      </c>
      <c r="K1332" s="121"/>
      <c r="L1332" s="158" t="str">
        <f>'SlNr für Antrag §24a'!AV1328</f>
        <v>-</v>
      </c>
      <c r="M1332" s="145" t="str">
        <f>IF(OR(Behörde!W1332&gt;0,Behörde!Z1332&gt;0),"Begründung in Bescheid eintragen!","")</f>
        <v/>
      </c>
      <c r="N1332" s="151" t="str">
        <f>'SlNr für Antrag §24a'!AP1328</f>
        <v/>
      </c>
    </row>
    <row r="1333" spans="1:14" x14ac:dyDescent="0.25">
      <c r="A1333" s="70">
        <f>'SlNr für Antrag §24a'!B1329</f>
        <v>57505</v>
      </c>
      <c r="B1333" s="70" t="str">
        <f>'SlNr für Antrag §24a'!C1329</f>
        <v/>
      </c>
      <c r="C1333" s="70" t="str">
        <f>IF('SlNr für Antrag §24a'!D1329&lt;&gt;"",'SlNr für Antrag §24a'!D1329,"")</f>
        <v/>
      </c>
      <c r="D1333" s="70" t="str">
        <f>'SlNr für Antrag §24a'!H1329</f>
        <v>Latexschaumabfälle</v>
      </c>
      <c r="E1333" s="70" t="str">
        <f>'SlNr für Antrag §24a'!I1329</f>
        <v xml:space="preserve"> </v>
      </c>
      <c r="F1333" s="69" t="str">
        <f>IF(Behörde!W1333&gt;0,Behörde!W1333,Behörde!F1333)</f>
        <v>--</v>
      </c>
      <c r="G1333" s="69" t="str">
        <f>IF(Behörde!Z1333&gt;0,Behörde!Z1333,Behörde!G1333)</f>
        <v>**</v>
      </c>
      <c r="H1333" s="131"/>
      <c r="I1333" s="124"/>
      <c r="J1333" s="118">
        <f>'SlNr für Antrag §24a'!AM1329</f>
        <v>0</v>
      </c>
      <c r="K1333" s="121"/>
      <c r="L1333" s="158" t="str">
        <f>'SlNr für Antrag §24a'!AV1329</f>
        <v>-</v>
      </c>
      <c r="M1333" s="145" t="str">
        <f>IF(OR(Behörde!W1333&gt;0,Behörde!Z1333&gt;0),"Begründung in Bescheid eintragen!","")</f>
        <v/>
      </c>
      <c r="N1333" s="151" t="str">
        <f>'SlNr für Antrag §24a'!AP1329</f>
        <v>X</v>
      </c>
    </row>
    <row r="1334" spans="1:14" x14ac:dyDescent="0.25">
      <c r="A1334" s="70">
        <f>'SlNr für Antrag §24a'!B1330</f>
        <v>57505</v>
      </c>
      <c r="B1334" s="70" t="str">
        <f>'SlNr für Antrag §24a'!C1330</f>
        <v>77</v>
      </c>
      <c r="C1334" s="70" t="str">
        <f>IF('SlNr für Antrag §24a'!D1330&lt;&gt;"",'SlNr für Antrag §24a'!D1330,"")</f>
        <v>g</v>
      </c>
      <c r="D1334" s="70" t="str">
        <f>'SlNr für Antrag §24a'!H1330</f>
        <v>Latexschaumabfälle</v>
      </c>
      <c r="E1334" s="70" t="str">
        <f>'SlNr für Antrag §24a'!I1330</f>
        <v>gefährlich kontaminiert</v>
      </c>
      <c r="F1334" s="69" t="str">
        <f>IF(Behörde!W1334&gt;0,Behörde!W1334,Behörde!F1334)</f>
        <v>**</v>
      </c>
      <c r="G1334" s="69" t="str">
        <f>IF(Behörde!Z1334&gt;0,Behörde!Z1334,Behörde!G1334)</f>
        <v>**</v>
      </c>
      <c r="H1334" s="131"/>
      <c r="I1334" s="124"/>
      <c r="J1334" s="118">
        <f>'SlNr für Antrag §24a'!AM1330</f>
        <v>0</v>
      </c>
      <c r="K1334" s="121"/>
      <c r="L1334" s="158" t="str">
        <f>'SlNr für Antrag §24a'!AV1330</f>
        <v>-</v>
      </c>
      <c r="M1334" s="145" t="str">
        <f>IF(OR(Behörde!W1334&gt;0,Behörde!Z1334&gt;0),"Begründung in Bescheid eintragen!","")</f>
        <v/>
      </c>
      <c r="N1334" s="151" t="str">
        <f>'SlNr für Antrag §24a'!AP1330</f>
        <v/>
      </c>
    </row>
    <row r="1335" spans="1:14" x14ac:dyDescent="0.25">
      <c r="A1335" s="70">
        <f>'SlNr für Antrag §24a'!B1331</f>
        <v>57506</v>
      </c>
      <c r="B1335" s="70" t="str">
        <f>'SlNr für Antrag §24a'!C1331</f>
        <v/>
      </c>
      <c r="C1335" s="70" t="str">
        <f>IF('SlNr für Antrag §24a'!D1331&lt;&gt;"",'SlNr für Antrag §24a'!D1331,"")</f>
        <v/>
      </c>
      <c r="D1335" s="70" t="str">
        <f>'SlNr für Antrag §24a'!H1331</f>
        <v>Gummimehl, Gummistaub</v>
      </c>
      <c r="E1335" s="70" t="str">
        <f>'SlNr für Antrag §24a'!I1331</f>
        <v xml:space="preserve"> </v>
      </c>
      <c r="F1335" s="69" t="str">
        <f>IF(Behörde!W1335&gt;0,Behörde!W1335,Behörde!F1335)</f>
        <v>--</v>
      </c>
      <c r="G1335" s="69" t="str">
        <f>IF(Behörde!Z1335&gt;0,Behörde!Z1335,Behörde!G1335)</f>
        <v>**</v>
      </c>
      <c r="H1335" s="131"/>
      <c r="I1335" s="124"/>
      <c r="J1335" s="118">
        <f>'SlNr für Antrag §24a'!AM1331</f>
        <v>0</v>
      </c>
      <c r="K1335" s="121"/>
      <c r="L1335" s="158" t="str">
        <f>'SlNr für Antrag §24a'!AV1331</f>
        <v>-</v>
      </c>
      <c r="M1335" s="145" t="str">
        <f>IF(OR(Behörde!W1335&gt;0,Behörde!Z1335&gt;0),"Begründung in Bescheid eintragen!","")</f>
        <v/>
      </c>
      <c r="N1335" s="151" t="str">
        <f>'SlNr für Antrag §24a'!AP1331</f>
        <v>X</v>
      </c>
    </row>
    <row r="1336" spans="1:14" x14ac:dyDescent="0.25">
      <c r="A1336" s="70">
        <f>'SlNr für Antrag §24a'!B1332</f>
        <v>57506</v>
      </c>
      <c r="B1336" s="70" t="str">
        <f>'SlNr für Antrag §24a'!C1332</f>
        <v>77</v>
      </c>
      <c r="C1336" s="70" t="str">
        <f>IF('SlNr für Antrag §24a'!D1332&lt;&gt;"",'SlNr für Antrag §24a'!D1332,"")</f>
        <v>g</v>
      </c>
      <c r="D1336" s="70" t="str">
        <f>'SlNr für Antrag §24a'!H1332</f>
        <v>Gummimehl, Gummistaub</v>
      </c>
      <c r="E1336" s="70" t="str">
        <f>'SlNr für Antrag §24a'!I1332</f>
        <v>gefährlich kontaminiert</v>
      </c>
      <c r="F1336" s="69" t="str">
        <f>IF(Behörde!W1336&gt;0,Behörde!W1336,Behörde!F1336)</f>
        <v>**</v>
      </c>
      <c r="G1336" s="69" t="str">
        <f>IF(Behörde!Z1336&gt;0,Behörde!Z1336,Behörde!G1336)</f>
        <v>**</v>
      </c>
      <c r="H1336" s="131"/>
      <c r="I1336" s="124"/>
      <c r="J1336" s="118">
        <f>'SlNr für Antrag §24a'!AM1332</f>
        <v>0</v>
      </c>
      <c r="K1336" s="121"/>
      <c r="L1336" s="158" t="str">
        <f>'SlNr für Antrag §24a'!AV1332</f>
        <v>-</v>
      </c>
      <c r="M1336" s="145" t="str">
        <f>IF(OR(Behörde!W1336&gt;0,Behörde!Z1336&gt;0),"Begründung in Bescheid eintragen!","")</f>
        <v/>
      </c>
      <c r="N1336" s="151" t="str">
        <f>'SlNr für Antrag §24a'!AP1332</f>
        <v/>
      </c>
    </row>
    <row r="1337" spans="1:14" x14ac:dyDescent="0.25">
      <c r="A1337" s="70">
        <f>'SlNr für Antrag §24a'!B1333</f>
        <v>57507</v>
      </c>
      <c r="B1337" s="70" t="str">
        <f>'SlNr für Antrag §24a'!C1333</f>
        <v/>
      </c>
      <c r="C1337" s="70" t="str">
        <f>IF('SlNr für Antrag §24a'!D1333&lt;&gt;"",'SlNr für Antrag §24a'!D1333,"")</f>
        <v/>
      </c>
      <c r="D1337" s="70" t="str">
        <f>'SlNr für Antrag §24a'!H1333</f>
        <v>Gummigranulat</v>
      </c>
      <c r="E1337" s="70" t="str">
        <f>'SlNr für Antrag §24a'!I1333</f>
        <v xml:space="preserve"> </v>
      </c>
      <c r="F1337" s="69" t="str">
        <f>IF(Behörde!W1337&gt;0,Behörde!W1337,Behörde!F1337)</f>
        <v>--</v>
      </c>
      <c r="G1337" s="69" t="str">
        <f>IF(Behörde!Z1337&gt;0,Behörde!Z1337,Behörde!G1337)</f>
        <v>**</v>
      </c>
      <c r="H1337" s="131"/>
      <c r="I1337" s="124"/>
      <c r="J1337" s="118">
        <f>'SlNr für Antrag §24a'!AM1333</f>
        <v>0</v>
      </c>
      <c r="K1337" s="121"/>
      <c r="L1337" s="158" t="str">
        <f>'SlNr für Antrag §24a'!AV1333</f>
        <v>-</v>
      </c>
      <c r="M1337" s="145" t="str">
        <f>IF(OR(Behörde!W1337&gt;0,Behörde!Z1337&gt;0),"Begründung in Bescheid eintragen!","")</f>
        <v/>
      </c>
      <c r="N1337" s="151" t="str">
        <f>'SlNr für Antrag §24a'!AP1333</f>
        <v>X</v>
      </c>
    </row>
    <row r="1338" spans="1:14" x14ac:dyDescent="0.25">
      <c r="A1338" s="70">
        <f>'SlNr für Antrag §24a'!B1334</f>
        <v>57507</v>
      </c>
      <c r="B1338" s="70" t="str">
        <f>'SlNr für Antrag §24a'!C1334</f>
        <v>77</v>
      </c>
      <c r="C1338" s="70" t="str">
        <f>IF('SlNr für Antrag §24a'!D1334&lt;&gt;"",'SlNr für Antrag §24a'!D1334,"")</f>
        <v>g</v>
      </c>
      <c r="D1338" s="70" t="str">
        <f>'SlNr für Antrag §24a'!H1334</f>
        <v>Gummigranulat</v>
      </c>
      <c r="E1338" s="70" t="str">
        <f>'SlNr für Antrag §24a'!I1334</f>
        <v>gefährlich kontaminiert</v>
      </c>
      <c r="F1338" s="69" t="str">
        <f>IF(Behörde!W1338&gt;0,Behörde!W1338,Behörde!F1338)</f>
        <v>**</v>
      </c>
      <c r="G1338" s="69" t="str">
        <f>IF(Behörde!Z1338&gt;0,Behörde!Z1338,Behörde!G1338)</f>
        <v>**</v>
      </c>
      <c r="H1338" s="131"/>
      <c r="I1338" s="124"/>
      <c r="J1338" s="118">
        <f>'SlNr für Antrag §24a'!AM1334</f>
        <v>0</v>
      </c>
      <c r="K1338" s="121"/>
      <c r="L1338" s="158" t="str">
        <f>'SlNr für Antrag §24a'!AV1334</f>
        <v>-</v>
      </c>
      <c r="M1338" s="145" t="str">
        <f>IF(OR(Behörde!W1338&gt;0,Behörde!Z1338&gt;0),"Begründung in Bescheid eintragen!","")</f>
        <v/>
      </c>
      <c r="N1338" s="151" t="str">
        <f>'SlNr für Antrag §24a'!AP1334</f>
        <v/>
      </c>
    </row>
    <row r="1339" spans="1:14" x14ac:dyDescent="0.25">
      <c r="A1339" s="70">
        <f>'SlNr für Antrag §24a'!B1335</f>
        <v>57702</v>
      </c>
      <c r="B1339" s="70" t="str">
        <f>'SlNr für Antrag §24a'!C1335</f>
        <v/>
      </c>
      <c r="C1339" s="70" t="str">
        <f>IF('SlNr für Antrag §24a'!D1335&lt;&gt;"",'SlNr für Antrag §24a'!D1335,"")</f>
        <v/>
      </c>
      <c r="D1339" s="70" t="str">
        <f>'SlNr für Antrag §24a'!H1335</f>
        <v>Latex-Schlamm</v>
      </c>
      <c r="E1339" s="70" t="str">
        <f>'SlNr für Antrag §24a'!I1335</f>
        <v xml:space="preserve"> </v>
      </c>
      <c r="F1339" s="69" t="str">
        <f>IF(Behörde!W1339&gt;0,Behörde!W1339,Behörde!F1339)</f>
        <v>--</v>
      </c>
      <c r="G1339" s="69" t="str">
        <f>IF(Behörde!Z1339&gt;0,Behörde!Z1339,Behörde!G1339)</f>
        <v>**</v>
      </c>
      <c r="H1339" s="131"/>
      <c r="I1339" s="124"/>
      <c r="J1339" s="118">
        <f>'SlNr für Antrag §24a'!AM1335</f>
        <v>0</v>
      </c>
      <c r="K1339" s="121"/>
      <c r="L1339" s="158" t="str">
        <f>'SlNr für Antrag §24a'!AV1335</f>
        <v>-</v>
      </c>
      <c r="M1339" s="145" t="str">
        <f>IF(OR(Behörde!W1339&gt;0,Behörde!Z1339&gt;0),"Begründung in Bescheid eintragen!","")</f>
        <v/>
      </c>
      <c r="N1339" s="151" t="str">
        <f>'SlNr für Antrag §24a'!AP1335</f>
        <v>X</v>
      </c>
    </row>
    <row r="1340" spans="1:14" x14ac:dyDescent="0.25">
      <c r="A1340" s="70">
        <f>'SlNr für Antrag §24a'!B1336</f>
        <v>57702</v>
      </c>
      <c r="B1340" s="70" t="str">
        <f>'SlNr für Antrag §24a'!C1336</f>
        <v>77</v>
      </c>
      <c r="C1340" s="70" t="str">
        <f>IF('SlNr für Antrag §24a'!D1336&lt;&gt;"",'SlNr für Antrag §24a'!D1336,"")</f>
        <v>g</v>
      </c>
      <c r="D1340" s="70" t="str">
        <f>'SlNr für Antrag §24a'!H1336</f>
        <v>Latex-Schlamm</v>
      </c>
      <c r="E1340" s="70" t="str">
        <f>'SlNr für Antrag §24a'!I1336</f>
        <v>gefährlich kontaminiert</v>
      </c>
      <c r="F1340" s="69" t="str">
        <f>IF(Behörde!W1340&gt;0,Behörde!W1340,Behörde!F1340)</f>
        <v>**</v>
      </c>
      <c r="G1340" s="69" t="str">
        <f>IF(Behörde!Z1340&gt;0,Behörde!Z1340,Behörde!G1340)</f>
        <v>**</v>
      </c>
      <c r="H1340" s="131"/>
      <c r="I1340" s="124"/>
      <c r="J1340" s="118">
        <f>'SlNr für Antrag §24a'!AM1336</f>
        <v>0</v>
      </c>
      <c r="K1340" s="121"/>
      <c r="L1340" s="158" t="str">
        <f>'SlNr für Antrag §24a'!AV1336</f>
        <v>-</v>
      </c>
      <c r="M1340" s="145" t="str">
        <f>IF(OR(Behörde!W1340&gt;0,Behörde!Z1340&gt;0),"Begründung in Bescheid eintragen!","")</f>
        <v/>
      </c>
      <c r="N1340" s="151" t="str">
        <f>'SlNr für Antrag §24a'!AP1336</f>
        <v/>
      </c>
    </row>
    <row r="1341" spans="1:14" x14ac:dyDescent="0.25">
      <c r="A1341" s="70">
        <f>'SlNr für Antrag §24a'!B1337</f>
        <v>57703</v>
      </c>
      <c r="B1341" s="70" t="str">
        <f>'SlNr für Antrag §24a'!C1337</f>
        <v/>
      </c>
      <c r="C1341" s="70" t="str">
        <f>IF('SlNr für Antrag §24a'!D1337&lt;&gt;"",'SlNr für Antrag §24a'!D1337,"")</f>
        <v/>
      </c>
      <c r="D1341" s="70" t="str">
        <f>'SlNr für Antrag §24a'!H1337</f>
        <v>Latex-Emulsionen</v>
      </c>
      <c r="E1341" s="70" t="str">
        <f>'SlNr für Antrag §24a'!I1337</f>
        <v xml:space="preserve"> </v>
      </c>
      <c r="F1341" s="69" t="str">
        <f>IF(Behörde!W1341&gt;0,Behörde!W1341,Behörde!F1341)</f>
        <v>--</v>
      </c>
      <c r="G1341" s="69" t="str">
        <f>IF(Behörde!Z1341&gt;0,Behörde!Z1341,Behörde!G1341)</f>
        <v>**</v>
      </c>
      <c r="H1341" s="131"/>
      <c r="I1341" s="124"/>
      <c r="J1341" s="118">
        <f>'SlNr für Antrag §24a'!AM1337</f>
        <v>0</v>
      </c>
      <c r="K1341" s="121"/>
      <c r="L1341" s="158" t="str">
        <f>'SlNr für Antrag §24a'!AV1337</f>
        <v>-</v>
      </c>
      <c r="M1341" s="145" t="str">
        <f>IF(OR(Behörde!W1341&gt;0,Behörde!Z1341&gt;0),"Begründung in Bescheid eintragen!","")</f>
        <v/>
      </c>
      <c r="N1341" s="151" t="str">
        <f>'SlNr für Antrag §24a'!AP1337</f>
        <v>X</v>
      </c>
    </row>
    <row r="1342" spans="1:14" x14ac:dyDescent="0.25">
      <c r="A1342" s="70">
        <f>'SlNr für Antrag §24a'!B1338</f>
        <v>57703</v>
      </c>
      <c r="B1342" s="70" t="str">
        <f>'SlNr für Antrag §24a'!C1338</f>
        <v>77</v>
      </c>
      <c r="C1342" s="70" t="str">
        <f>IF('SlNr für Antrag §24a'!D1338&lt;&gt;"",'SlNr für Antrag §24a'!D1338,"")</f>
        <v>g</v>
      </c>
      <c r="D1342" s="70" t="str">
        <f>'SlNr für Antrag §24a'!H1338</f>
        <v>Latex-Emulsionen</v>
      </c>
      <c r="E1342" s="70" t="str">
        <f>'SlNr für Antrag §24a'!I1338</f>
        <v>gefährlich kontaminiert</v>
      </c>
      <c r="F1342" s="69" t="str">
        <f>IF(Behörde!W1342&gt;0,Behörde!W1342,Behörde!F1342)</f>
        <v>**</v>
      </c>
      <c r="G1342" s="69" t="str">
        <f>IF(Behörde!Z1342&gt;0,Behörde!Z1342,Behörde!G1342)</f>
        <v>**</v>
      </c>
      <c r="H1342" s="131"/>
      <c r="I1342" s="124"/>
      <c r="J1342" s="118">
        <f>'SlNr für Antrag §24a'!AM1338</f>
        <v>0</v>
      </c>
      <c r="K1342" s="121"/>
      <c r="L1342" s="158" t="str">
        <f>'SlNr für Antrag §24a'!AV1338</f>
        <v>-</v>
      </c>
      <c r="M1342" s="145" t="str">
        <f>IF(OR(Behörde!W1342&gt;0,Behörde!Z1342&gt;0),"Begründung in Bescheid eintragen!","")</f>
        <v/>
      </c>
      <c r="N1342" s="151" t="str">
        <f>'SlNr für Antrag §24a'!AP1338</f>
        <v/>
      </c>
    </row>
    <row r="1343" spans="1:14" x14ac:dyDescent="0.25">
      <c r="A1343" s="70">
        <f>'SlNr für Antrag §24a'!B1339</f>
        <v>57704</v>
      </c>
      <c r="B1343" s="70" t="str">
        <f>'SlNr für Antrag §24a'!C1339</f>
        <v/>
      </c>
      <c r="C1343" s="70" t="str">
        <f>IF('SlNr für Antrag §24a'!D1339&lt;&gt;"",'SlNr für Antrag §24a'!D1339,"")</f>
        <v/>
      </c>
      <c r="D1343" s="70" t="str">
        <f>'SlNr für Antrag §24a'!H1339</f>
        <v>Kautschuklösungen</v>
      </c>
      <c r="E1343" s="70" t="str">
        <f>'SlNr für Antrag §24a'!I1339</f>
        <v xml:space="preserve"> </v>
      </c>
      <c r="F1343" s="69" t="str">
        <f>IF(Behörde!W1343&gt;0,Behörde!W1343,Behörde!F1343)</f>
        <v>--</v>
      </c>
      <c r="G1343" s="69" t="str">
        <f>IF(Behörde!Z1343&gt;0,Behörde!Z1343,Behörde!G1343)</f>
        <v>**</v>
      </c>
      <c r="H1343" s="131"/>
      <c r="I1343" s="124"/>
      <c r="J1343" s="118">
        <f>'SlNr für Antrag §24a'!AM1339</f>
        <v>0</v>
      </c>
      <c r="K1343" s="121"/>
      <c r="L1343" s="158" t="str">
        <f>'SlNr für Antrag §24a'!AV1339</f>
        <v>-</v>
      </c>
      <c r="M1343" s="145" t="str">
        <f>IF(OR(Behörde!W1343&gt;0,Behörde!Z1343&gt;0),"Begründung in Bescheid eintragen!","")</f>
        <v/>
      </c>
      <c r="N1343" s="151" t="str">
        <f>'SlNr für Antrag §24a'!AP1339</f>
        <v>X</v>
      </c>
    </row>
    <row r="1344" spans="1:14" x14ac:dyDescent="0.25">
      <c r="A1344" s="70">
        <f>'SlNr für Antrag §24a'!B1340</f>
        <v>57704</v>
      </c>
      <c r="B1344" s="70" t="str">
        <f>'SlNr für Antrag §24a'!C1340</f>
        <v>77</v>
      </c>
      <c r="C1344" s="70" t="str">
        <f>IF('SlNr für Antrag §24a'!D1340&lt;&gt;"",'SlNr für Antrag §24a'!D1340,"")</f>
        <v>g</v>
      </c>
      <c r="D1344" s="70" t="str">
        <f>'SlNr für Antrag §24a'!H1340</f>
        <v>Kautschuklösungen</v>
      </c>
      <c r="E1344" s="70" t="str">
        <f>'SlNr für Antrag §24a'!I1340</f>
        <v>gefährlich kontaminiert</v>
      </c>
      <c r="F1344" s="69" t="str">
        <f>IF(Behörde!W1344&gt;0,Behörde!W1344,Behörde!F1344)</f>
        <v>**</v>
      </c>
      <c r="G1344" s="69" t="str">
        <f>IF(Behörde!Z1344&gt;0,Behörde!Z1344,Behörde!G1344)</f>
        <v>**</v>
      </c>
      <c r="H1344" s="131"/>
      <c r="I1344" s="124"/>
      <c r="J1344" s="118">
        <f>'SlNr für Antrag §24a'!AM1340</f>
        <v>0</v>
      </c>
      <c r="K1344" s="121"/>
      <c r="L1344" s="158" t="str">
        <f>'SlNr für Antrag §24a'!AV1340</f>
        <v>-</v>
      </c>
      <c r="M1344" s="145" t="str">
        <f>IF(OR(Behörde!W1344&gt;0,Behörde!Z1344&gt;0),"Begründung in Bescheid eintragen!","")</f>
        <v/>
      </c>
      <c r="N1344" s="151" t="str">
        <f>'SlNr für Antrag §24a'!AP1340</f>
        <v/>
      </c>
    </row>
    <row r="1345" spans="1:14" x14ac:dyDescent="0.25">
      <c r="A1345" s="70">
        <f>'SlNr für Antrag §24a'!B1341</f>
        <v>57705</v>
      </c>
      <c r="B1345" s="70" t="str">
        <f>'SlNr für Antrag §24a'!C1341</f>
        <v/>
      </c>
      <c r="C1345" s="70" t="str">
        <f>IF('SlNr für Antrag §24a'!D1341&lt;&gt;"",'SlNr für Antrag §24a'!D1341,"")</f>
        <v/>
      </c>
      <c r="D1345" s="70" t="str">
        <f>'SlNr für Antrag §24a'!H1341</f>
        <v>Gummischlamm, lösemittelfrei</v>
      </c>
      <c r="E1345" s="70" t="str">
        <f>'SlNr für Antrag §24a'!I1341</f>
        <v xml:space="preserve"> </v>
      </c>
      <c r="F1345" s="69" t="str">
        <f>IF(Behörde!W1345&gt;0,Behörde!W1345,Behörde!F1345)</f>
        <v>--</v>
      </c>
      <c r="G1345" s="69" t="str">
        <f>IF(Behörde!Z1345&gt;0,Behörde!Z1345,Behörde!G1345)</f>
        <v>**</v>
      </c>
      <c r="H1345" s="131"/>
      <c r="I1345" s="124"/>
      <c r="J1345" s="118">
        <f>'SlNr für Antrag §24a'!AM1341</f>
        <v>0</v>
      </c>
      <c r="K1345" s="121"/>
      <c r="L1345" s="158" t="str">
        <f>'SlNr für Antrag §24a'!AV1341</f>
        <v>-</v>
      </c>
      <c r="M1345" s="145" t="str">
        <f>IF(OR(Behörde!W1345&gt;0,Behörde!Z1345&gt;0),"Begründung in Bescheid eintragen!","")</f>
        <v/>
      </c>
      <c r="N1345" s="151" t="str">
        <f>'SlNr für Antrag §24a'!AP1341</f>
        <v>X</v>
      </c>
    </row>
    <row r="1346" spans="1:14" x14ac:dyDescent="0.25">
      <c r="A1346" s="70">
        <f>'SlNr für Antrag §24a'!B1342</f>
        <v>57705</v>
      </c>
      <c r="B1346" s="70" t="str">
        <f>'SlNr für Antrag §24a'!C1342</f>
        <v>77</v>
      </c>
      <c r="C1346" s="70" t="str">
        <f>IF('SlNr für Antrag §24a'!D1342&lt;&gt;"",'SlNr für Antrag §24a'!D1342,"")</f>
        <v>g</v>
      </c>
      <c r="D1346" s="70" t="str">
        <f>'SlNr für Antrag §24a'!H1342</f>
        <v>Gummischlamm, lösemittelfrei</v>
      </c>
      <c r="E1346" s="70" t="str">
        <f>'SlNr für Antrag §24a'!I1342</f>
        <v>gefährlich kontaminiert</v>
      </c>
      <c r="F1346" s="69" t="str">
        <f>IF(Behörde!W1346&gt;0,Behörde!W1346,Behörde!F1346)</f>
        <v>**</v>
      </c>
      <c r="G1346" s="69" t="str">
        <f>IF(Behörde!Z1346&gt;0,Behörde!Z1346,Behörde!G1346)</f>
        <v>**</v>
      </c>
      <c r="H1346" s="131"/>
      <c r="I1346" s="124"/>
      <c r="J1346" s="118">
        <f>'SlNr für Antrag §24a'!AM1342</f>
        <v>0</v>
      </c>
      <c r="K1346" s="121"/>
      <c r="L1346" s="158" t="str">
        <f>'SlNr für Antrag §24a'!AV1342</f>
        <v>-</v>
      </c>
      <c r="M1346" s="145" t="str">
        <f>IF(OR(Behörde!W1346&gt;0,Behörde!Z1346&gt;0),"Begründung in Bescheid eintragen!","")</f>
        <v/>
      </c>
      <c r="N1346" s="151" t="str">
        <f>'SlNr für Antrag §24a'!AP1342</f>
        <v/>
      </c>
    </row>
    <row r="1347" spans="1:14" x14ac:dyDescent="0.25">
      <c r="A1347" s="70">
        <f>'SlNr für Antrag §24a'!B1343</f>
        <v>57706</v>
      </c>
      <c r="B1347" s="70" t="str">
        <f>'SlNr für Antrag §24a'!C1343</f>
        <v/>
      </c>
      <c r="C1347" s="70" t="str">
        <f>IF('SlNr für Antrag §24a'!D1343&lt;&gt;"",'SlNr für Antrag §24a'!D1343,"")</f>
        <v>g</v>
      </c>
      <c r="D1347" s="70" t="str">
        <f>'SlNr für Antrag §24a'!H1343</f>
        <v>Gummischlamm, lösemittelhaltig</v>
      </c>
      <c r="E1347" s="70" t="str">
        <f>'SlNr für Antrag §24a'!I1343</f>
        <v xml:space="preserve"> </v>
      </c>
      <c r="F1347" s="69" t="str">
        <f>IF(Behörde!W1347&gt;0,Behörde!W1347,Behörde!F1347)</f>
        <v>**</v>
      </c>
      <c r="G1347" s="69" t="str">
        <f>IF(Behörde!Z1347&gt;0,Behörde!Z1347,Behörde!G1347)</f>
        <v>**</v>
      </c>
      <c r="H1347" s="131"/>
      <c r="I1347" s="124"/>
      <c r="J1347" s="118">
        <f>'SlNr für Antrag §24a'!AM1343</f>
        <v>0</v>
      </c>
      <c r="K1347" s="121"/>
      <c r="L1347" s="158" t="str">
        <f>'SlNr für Antrag §24a'!AV1343</f>
        <v>-</v>
      </c>
      <c r="M1347" s="145" t="str">
        <f>IF(OR(Behörde!W1347&gt;0,Behörde!Z1347&gt;0),"Begründung in Bescheid eintragen!","")</f>
        <v/>
      </c>
      <c r="N1347" s="151" t="str">
        <f>'SlNr für Antrag §24a'!AP1343</f>
        <v/>
      </c>
    </row>
    <row r="1348" spans="1:14" x14ac:dyDescent="0.25">
      <c r="A1348" s="70">
        <f>'SlNr für Antrag §24a'!B1344</f>
        <v>57706</v>
      </c>
      <c r="B1348" s="70" t="str">
        <f>'SlNr für Antrag §24a'!C1344</f>
        <v>88</v>
      </c>
      <c r="C1348" s="70" t="str">
        <f>IF('SlNr für Antrag §24a'!D1344&lt;&gt;"",'SlNr für Antrag §24a'!D1344,"")</f>
        <v/>
      </c>
      <c r="D1348" s="70" t="str">
        <f>'SlNr für Antrag §24a'!H1344</f>
        <v>Gummischlamm, lösemittelhaltig</v>
      </c>
      <c r="E1348" s="70" t="str">
        <f>'SlNr für Antrag §24a'!I1344</f>
        <v>ausgestuft</v>
      </c>
      <c r="F1348" s="69" t="str">
        <f>IF(Behörde!W1348&gt;0,Behörde!W1348,Behörde!F1348)</f>
        <v>**</v>
      </c>
      <c r="G1348" s="69" t="str">
        <f>IF(Behörde!Z1348&gt;0,Behörde!Z1348,Behörde!G1348)</f>
        <v>**</v>
      </c>
      <c r="H1348" s="131"/>
      <c r="I1348" s="124"/>
      <c r="J1348" s="118">
        <f>'SlNr für Antrag §24a'!AM1344</f>
        <v>0</v>
      </c>
      <c r="K1348" s="121"/>
      <c r="L1348" s="158" t="str">
        <f>'SlNr für Antrag §24a'!AV1344</f>
        <v>-</v>
      </c>
      <c r="M1348" s="145" t="str">
        <f>IF(OR(Behörde!W1348&gt;0,Behörde!Z1348&gt;0),"Begründung in Bescheid eintragen!","")</f>
        <v/>
      </c>
      <c r="N1348" s="151" t="str">
        <f>'SlNr für Antrag §24a'!AP1344</f>
        <v/>
      </c>
    </row>
    <row r="1349" spans="1:14" x14ac:dyDescent="0.25">
      <c r="A1349" s="70">
        <f>'SlNr für Antrag §24a'!B1345</f>
        <v>57801</v>
      </c>
      <c r="B1349" s="70" t="str">
        <f>'SlNr für Antrag §24a'!C1345</f>
        <v/>
      </c>
      <c r="C1349" s="70" t="str">
        <f>IF('SlNr für Antrag §24a'!D1345&lt;&gt;"",'SlNr für Antrag §24a'!D1345,"")</f>
        <v/>
      </c>
      <c r="D1349" s="70" t="str">
        <f>'SlNr für Antrag §24a'!H1345</f>
        <v>Shredderleichtfraktion, metallarm</v>
      </c>
      <c r="E1349" s="70" t="str">
        <f>'SlNr für Antrag §24a'!I1345</f>
        <v xml:space="preserve"> </v>
      </c>
      <c r="F1349" s="69" t="str">
        <f>IF(Behörde!W1349&gt;0,Behörde!W1349,Behörde!F1349)</f>
        <v>**</v>
      </c>
      <c r="G1349" s="69" t="str">
        <f>IF(Behörde!Z1349&gt;0,Behörde!Z1349,Behörde!G1349)</f>
        <v>**</v>
      </c>
      <c r="H1349" s="131"/>
      <c r="I1349" s="124"/>
      <c r="J1349" s="118">
        <f>'SlNr für Antrag §24a'!AM1345</f>
        <v>0</v>
      </c>
      <c r="K1349" s="121"/>
      <c r="L1349" s="158" t="str">
        <f>'SlNr für Antrag §24a'!AV1345</f>
        <v>-</v>
      </c>
      <c r="M1349" s="145" t="str">
        <f>IF(OR(Behörde!W1349&gt;0,Behörde!Z1349&gt;0),"Begründung in Bescheid eintragen!","")</f>
        <v/>
      </c>
      <c r="N1349" s="151" t="str">
        <f>'SlNr für Antrag §24a'!AP1345</f>
        <v/>
      </c>
    </row>
    <row r="1350" spans="1:14" x14ac:dyDescent="0.25">
      <c r="A1350" s="70">
        <f>'SlNr für Antrag §24a'!B1346</f>
        <v>57802</v>
      </c>
      <c r="B1350" s="70" t="str">
        <f>'SlNr für Antrag §24a'!C1346</f>
        <v/>
      </c>
      <c r="C1350" s="70" t="str">
        <f>IF('SlNr für Antrag §24a'!D1346&lt;&gt;"",'SlNr für Antrag §24a'!D1346,"")</f>
        <v/>
      </c>
      <c r="D1350" s="70" t="str">
        <f>'SlNr für Antrag §24a'!H1346</f>
        <v>Filterstäube aus Shredderanlagen</v>
      </c>
      <c r="E1350" s="70" t="str">
        <f>'SlNr für Antrag §24a'!I1346</f>
        <v xml:space="preserve"> </v>
      </c>
      <c r="F1350" s="69" t="str">
        <f>IF(Behörde!W1350&gt;0,Behörde!W1350,Behörde!F1350)</f>
        <v>--</v>
      </c>
      <c r="G1350" s="69" t="str">
        <f>IF(Behörde!Z1350&gt;0,Behörde!Z1350,Behörde!G1350)</f>
        <v>**</v>
      </c>
      <c r="H1350" s="131"/>
      <c r="I1350" s="124"/>
      <c r="J1350" s="118">
        <f>'SlNr für Antrag §24a'!AM1346</f>
        <v>0</v>
      </c>
      <c r="K1350" s="121"/>
      <c r="L1350" s="158" t="str">
        <f>'SlNr für Antrag §24a'!AV1346</f>
        <v>-</v>
      </c>
      <c r="M1350" s="145" t="str">
        <f>IF(OR(Behörde!W1350&gt;0,Behörde!Z1350&gt;0),"Begründung in Bescheid eintragen!","")</f>
        <v/>
      </c>
      <c r="N1350" s="151" t="str">
        <f>'SlNr für Antrag §24a'!AP1346</f>
        <v>X</v>
      </c>
    </row>
    <row r="1351" spans="1:14" ht="22.8" x14ac:dyDescent="0.25">
      <c r="A1351" s="70">
        <f>'SlNr für Antrag §24a'!B1347</f>
        <v>57802</v>
      </c>
      <c r="B1351" s="70" t="str">
        <f>'SlNr für Antrag §24a'!C1347</f>
        <v>91</v>
      </c>
      <c r="C1351" s="70" t="str">
        <f>IF('SlNr für Antrag §24a'!D1347&lt;&gt;"",'SlNr für Antrag §24a'!D1347,"")</f>
        <v/>
      </c>
      <c r="D1351" s="70" t="str">
        <f>'SlNr für Antrag §24a'!H1347</f>
        <v>Filterstäube aus Shredderanlagen</v>
      </c>
      <c r="E1351" s="70" t="str">
        <f>'SlNr für Antrag §24a'!I1347</f>
        <v>verfestigt, immobilisiert oder stabilisiert</v>
      </c>
      <c r="F1351" s="69" t="str">
        <f>IF(Behörde!W1351&gt;0,Behörde!W1351,Behörde!F1351)</f>
        <v>**</v>
      </c>
      <c r="G1351" s="69" t="str">
        <f>IF(Behörde!Z1351&gt;0,Behörde!Z1351,Behörde!G1351)</f>
        <v>**</v>
      </c>
      <c r="H1351" s="131"/>
      <c r="I1351" s="124"/>
      <c r="J1351" s="118">
        <f>'SlNr für Antrag §24a'!AM1347</f>
        <v>0</v>
      </c>
      <c r="K1351" s="121"/>
      <c r="L1351" s="158" t="str">
        <f>'SlNr für Antrag §24a'!AV1347</f>
        <v>-</v>
      </c>
      <c r="M1351" s="145" t="str">
        <f>IF(OR(Behörde!W1351&gt;0,Behörde!Z1351&gt;0),"Begründung in Bescheid eintragen!","")</f>
        <v/>
      </c>
      <c r="N1351" s="151" t="str">
        <f>'SlNr für Antrag §24a'!AP1347</f>
        <v/>
      </c>
    </row>
    <row r="1352" spans="1:14" x14ac:dyDescent="0.25">
      <c r="A1352" s="70">
        <f>'SlNr für Antrag §24a'!B1348</f>
        <v>57803</v>
      </c>
      <c r="B1352" s="70" t="str">
        <f>'SlNr für Antrag §24a'!C1348</f>
        <v/>
      </c>
      <c r="C1352" s="70" t="str">
        <f>IF('SlNr für Antrag §24a'!D1348&lt;&gt;"",'SlNr für Antrag §24a'!D1348,"")</f>
        <v/>
      </c>
      <c r="D1352" s="70" t="str">
        <f>'SlNr für Antrag §24a'!H1348</f>
        <v>Shredderleichtfraktion, metallreich</v>
      </c>
      <c r="E1352" s="70" t="str">
        <f>'SlNr für Antrag §24a'!I1348</f>
        <v xml:space="preserve"> </v>
      </c>
      <c r="F1352" s="69" t="str">
        <f>IF(Behörde!W1352&gt;0,Behörde!W1352,Behörde!F1352)</f>
        <v>--</v>
      </c>
      <c r="G1352" s="69" t="str">
        <f>IF(Behörde!Z1352&gt;0,Behörde!Z1352,Behörde!G1352)</f>
        <v>**</v>
      </c>
      <c r="H1352" s="131"/>
      <c r="I1352" s="124"/>
      <c r="J1352" s="118">
        <f>'SlNr für Antrag §24a'!AM1348</f>
        <v>0</v>
      </c>
      <c r="K1352" s="121"/>
      <c r="L1352" s="158" t="str">
        <f>'SlNr für Antrag §24a'!AV1348</f>
        <v>-</v>
      </c>
      <c r="M1352" s="145" t="str">
        <f>IF(OR(Behörde!W1352&gt;0,Behörde!Z1352&gt;0),"Begründung in Bescheid eintragen!","")</f>
        <v/>
      </c>
      <c r="N1352" s="151" t="str">
        <f>'SlNr für Antrag §24a'!AP1348</f>
        <v>X</v>
      </c>
    </row>
    <row r="1353" spans="1:14" x14ac:dyDescent="0.25">
      <c r="A1353" s="70">
        <f>'SlNr für Antrag §24a'!B1349</f>
        <v>57804</v>
      </c>
      <c r="B1353" s="70" t="str">
        <f>'SlNr für Antrag §24a'!C1349</f>
        <v/>
      </c>
      <c r="C1353" s="70" t="str">
        <f>IF('SlNr für Antrag §24a'!D1349&lt;&gt;"",'SlNr für Antrag §24a'!D1349,"")</f>
        <v/>
      </c>
      <c r="D1353" s="70" t="str">
        <f>'SlNr für Antrag §24a'!H1349</f>
        <v>Shredderschwerfraktion</v>
      </c>
      <c r="E1353" s="70" t="str">
        <f>'SlNr für Antrag §24a'!I1349</f>
        <v xml:space="preserve"> </v>
      </c>
      <c r="F1353" s="69" t="str">
        <f>IF(Behörde!W1353&gt;0,Behörde!W1353,Behörde!F1353)</f>
        <v>--</v>
      </c>
      <c r="G1353" s="69" t="str">
        <f>IF(Behörde!Z1353&gt;0,Behörde!Z1353,Behörde!G1353)</f>
        <v>**</v>
      </c>
      <c r="H1353" s="131"/>
      <c r="I1353" s="124"/>
      <c r="J1353" s="118">
        <f>'SlNr für Antrag §24a'!AM1349</f>
        <v>0</v>
      </c>
      <c r="K1353" s="121"/>
      <c r="L1353" s="158" t="str">
        <f>'SlNr für Antrag §24a'!AV1349</f>
        <v>-</v>
      </c>
      <c r="M1353" s="145" t="str">
        <f>IF(OR(Behörde!W1353&gt;0,Behörde!Z1353&gt;0),"Begründung in Bescheid eintragen!","")</f>
        <v/>
      </c>
      <c r="N1353" s="151" t="str">
        <f>'SlNr für Antrag §24a'!AP1349</f>
        <v>X</v>
      </c>
    </row>
    <row r="1354" spans="1:14" ht="34.200000000000003" x14ac:dyDescent="0.25">
      <c r="A1354" s="70">
        <f>'SlNr für Antrag §24a'!B1350</f>
        <v>57805</v>
      </c>
      <c r="B1354" s="70" t="str">
        <f>'SlNr für Antrag §24a'!C1350</f>
        <v/>
      </c>
      <c r="C1354" s="70" t="str">
        <f>IF('SlNr für Antrag §24a'!D1350&lt;&gt;"",'SlNr für Antrag §24a'!D1350,"")</f>
        <v>g</v>
      </c>
      <c r="D1354" s="70" t="str">
        <f>'SlNr für Antrag §24a'!H1350</f>
        <v>gefährlich verunreinigte Fraktionen und Filterstäube aus Shredderanlagen</v>
      </c>
      <c r="E1354" s="70" t="str">
        <f>'SlNr für Antrag §24a'!I1350</f>
        <v xml:space="preserve"> </v>
      </c>
      <c r="F1354" s="69" t="str">
        <f>IF(Behörde!W1354&gt;0,Behörde!W1354,Behörde!F1354)</f>
        <v>**</v>
      </c>
      <c r="G1354" s="69" t="str">
        <f>IF(Behörde!Z1354&gt;0,Behörde!Z1354,Behörde!G1354)</f>
        <v>**</v>
      </c>
      <c r="H1354" s="131"/>
      <c r="I1354" s="124"/>
      <c r="J1354" s="118">
        <f>'SlNr für Antrag §24a'!AM1350</f>
        <v>0</v>
      </c>
      <c r="K1354" s="121"/>
      <c r="L1354" s="158" t="str">
        <f>'SlNr für Antrag §24a'!AV1350</f>
        <v>-</v>
      </c>
      <c r="M1354" s="145" t="str">
        <f>IF(OR(Behörde!W1354&gt;0,Behörde!Z1354&gt;0),"Begründung in Bescheid eintragen!","")</f>
        <v/>
      </c>
      <c r="N1354" s="151" t="str">
        <f>'SlNr für Antrag §24a'!AP1350</f>
        <v/>
      </c>
    </row>
    <row r="1355" spans="1:14" ht="34.200000000000003" x14ac:dyDescent="0.25">
      <c r="A1355" s="70">
        <f>'SlNr für Antrag §24a'!B1351</f>
        <v>57805</v>
      </c>
      <c r="B1355" s="70" t="str">
        <f>'SlNr für Antrag §24a'!C1351</f>
        <v>91</v>
      </c>
      <c r="C1355" s="70" t="str">
        <f>IF('SlNr für Antrag §24a'!D1351&lt;&gt;"",'SlNr für Antrag §24a'!D1351,"")</f>
        <v>g</v>
      </c>
      <c r="D1355" s="70" t="str">
        <f>'SlNr für Antrag §24a'!H1351</f>
        <v>gefährlich verunreinigte Fraktionen und Filterstäube aus Shredderanlagen</v>
      </c>
      <c r="E1355" s="70" t="str">
        <f>'SlNr für Antrag §24a'!I1351</f>
        <v>verfestigt, immobilisiert oder stabilisiert</v>
      </c>
      <c r="F1355" s="69" t="str">
        <f>IF(Behörde!W1355&gt;0,Behörde!W1355,Behörde!F1355)</f>
        <v>**</v>
      </c>
      <c r="G1355" s="69" t="str">
        <f>IF(Behörde!Z1355&gt;0,Behörde!Z1355,Behörde!G1355)</f>
        <v>**</v>
      </c>
      <c r="H1355" s="131"/>
      <c r="I1355" s="124"/>
      <c r="J1355" s="118">
        <f>'SlNr für Antrag §24a'!AM1351</f>
        <v>0</v>
      </c>
      <c r="K1355" s="121"/>
      <c r="L1355" s="158" t="str">
        <f>'SlNr für Antrag §24a'!AV1351</f>
        <v>-</v>
      </c>
      <c r="M1355" s="145" t="str">
        <f>IF(OR(Behörde!W1355&gt;0,Behörde!Z1355&gt;0),"Begründung in Bescheid eintragen!","")</f>
        <v/>
      </c>
      <c r="N1355" s="151" t="str">
        <f>'SlNr für Antrag §24a'!AP1351</f>
        <v/>
      </c>
    </row>
    <row r="1356" spans="1:14" x14ac:dyDescent="0.25">
      <c r="A1356" s="70">
        <f>'SlNr für Antrag §24a'!B1352</f>
        <v>58101</v>
      </c>
      <c r="B1356" s="70" t="str">
        <f>'SlNr für Antrag §24a'!C1352</f>
        <v/>
      </c>
      <c r="C1356" s="70" t="str">
        <f>IF('SlNr für Antrag §24a'!D1352&lt;&gt;"",'SlNr für Antrag §24a'!D1352,"")</f>
        <v/>
      </c>
      <c r="D1356" s="70" t="str">
        <f>'SlNr für Antrag §24a'!H1352</f>
        <v>Polyamidfasern</v>
      </c>
      <c r="E1356" s="70" t="str">
        <f>'SlNr für Antrag §24a'!I1352</f>
        <v xml:space="preserve"> </v>
      </c>
      <c r="F1356" s="69" t="str">
        <f>IF(Behörde!W1356&gt;0,Behörde!W1356,Behörde!F1356)</f>
        <v>--</v>
      </c>
      <c r="G1356" s="69" t="str">
        <f>IF(Behörde!Z1356&gt;0,Behörde!Z1356,Behörde!G1356)</f>
        <v>**</v>
      </c>
      <c r="H1356" s="131"/>
      <c r="I1356" s="124"/>
      <c r="J1356" s="118">
        <f>'SlNr für Antrag §24a'!AM1352</f>
        <v>0</v>
      </c>
      <c r="K1356" s="121"/>
      <c r="L1356" s="158" t="str">
        <f>'SlNr für Antrag §24a'!AV1352</f>
        <v>-</v>
      </c>
      <c r="M1356" s="145" t="str">
        <f>IF(OR(Behörde!W1356&gt;0,Behörde!Z1356&gt;0),"Begründung in Bescheid eintragen!","")</f>
        <v/>
      </c>
      <c r="N1356" s="151" t="str">
        <f>'SlNr für Antrag §24a'!AP1352</f>
        <v>X</v>
      </c>
    </row>
    <row r="1357" spans="1:14" x14ac:dyDescent="0.25">
      <c r="A1357" s="70">
        <f>'SlNr für Antrag §24a'!B1353</f>
        <v>58101</v>
      </c>
      <c r="B1357" s="70" t="str">
        <f>'SlNr für Antrag §24a'!C1353</f>
        <v>77</v>
      </c>
      <c r="C1357" s="70" t="str">
        <f>IF('SlNr für Antrag §24a'!D1353&lt;&gt;"",'SlNr für Antrag §24a'!D1353,"")</f>
        <v>g</v>
      </c>
      <c r="D1357" s="70" t="str">
        <f>'SlNr für Antrag §24a'!H1353</f>
        <v>Polyamidfasern</v>
      </c>
      <c r="E1357" s="70" t="str">
        <f>'SlNr für Antrag §24a'!I1353</f>
        <v>gefährlich kontaminiert</v>
      </c>
      <c r="F1357" s="69" t="str">
        <f>IF(Behörde!W1357&gt;0,Behörde!W1357,Behörde!F1357)</f>
        <v>**</v>
      </c>
      <c r="G1357" s="69" t="str">
        <f>IF(Behörde!Z1357&gt;0,Behörde!Z1357,Behörde!G1357)</f>
        <v>**</v>
      </c>
      <c r="H1357" s="131"/>
      <c r="I1357" s="124"/>
      <c r="J1357" s="118">
        <f>'SlNr für Antrag §24a'!AM1353</f>
        <v>0</v>
      </c>
      <c r="K1357" s="121"/>
      <c r="L1357" s="158" t="str">
        <f>'SlNr für Antrag §24a'!AV1353</f>
        <v>-</v>
      </c>
      <c r="M1357" s="145" t="str">
        <f>IF(OR(Behörde!W1357&gt;0,Behörde!Z1357&gt;0),"Begründung in Bescheid eintragen!","")</f>
        <v/>
      </c>
      <c r="N1357" s="151" t="str">
        <f>'SlNr für Antrag §24a'!AP1353</f>
        <v/>
      </c>
    </row>
    <row r="1358" spans="1:14" x14ac:dyDescent="0.25">
      <c r="A1358" s="70">
        <f>'SlNr für Antrag §24a'!B1354</f>
        <v>58102</v>
      </c>
      <c r="B1358" s="70" t="str">
        <f>'SlNr für Antrag §24a'!C1354</f>
        <v/>
      </c>
      <c r="C1358" s="70" t="str">
        <f>IF('SlNr für Antrag §24a'!D1354&lt;&gt;"",'SlNr für Antrag §24a'!D1354,"")</f>
        <v/>
      </c>
      <c r="D1358" s="70" t="str">
        <f>'SlNr für Antrag §24a'!H1354</f>
        <v>Polyesterfasern</v>
      </c>
      <c r="E1358" s="70" t="str">
        <f>'SlNr für Antrag §24a'!I1354</f>
        <v xml:space="preserve"> </v>
      </c>
      <c r="F1358" s="69" t="str">
        <f>IF(Behörde!W1358&gt;0,Behörde!W1358,Behörde!F1358)</f>
        <v>--</v>
      </c>
      <c r="G1358" s="69" t="str">
        <f>IF(Behörde!Z1358&gt;0,Behörde!Z1358,Behörde!G1358)</f>
        <v>**</v>
      </c>
      <c r="H1358" s="131"/>
      <c r="I1358" s="124"/>
      <c r="J1358" s="118">
        <f>'SlNr für Antrag §24a'!AM1354</f>
        <v>0</v>
      </c>
      <c r="K1358" s="121"/>
      <c r="L1358" s="158" t="str">
        <f>'SlNr für Antrag §24a'!AV1354</f>
        <v>-</v>
      </c>
      <c r="M1358" s="145" t="str">
        <f>IF(OR(Behörde!W1358&gt;0,Behörde!Z1358&gt;0),"Begründung in Bescheid eintragen!","")</f>
        <v/>
      </c>
      <c r="N1358" s="151" t="str">
        <f>'SlNr für Antrag §24a'!AP1354</f>
        <v>X</v>
      </c>
    </row>
    <row r="1359" spans="1:14" x14ac:dyDescent="0.25">
      <c r="A1359" s="70">
        <f>'SlNr für Antrag §24a'!B1355</f>
        <v>58102</v>
      </c>
      <c r="B1359" s="70" t="str">
        <f>'SlNr für Antrag §24a'!C1355</f>
        <v>77</v>
      </c>
      <c r="C1359" s="70" t="str">
        <f>IF('SlNr für Antrag §24a'!D1355&lt;&gt;"",'SlNr für Antrag §24a'!D1355,"")</f>
        <v>g</v>
      </c>
      <c r="D1359" s="70" t="str">
        <f>'SlNr für Antrag §24a'!H1355</f>
        <v>Polyesterfasern</v>
      </c>
      <c r="E1359" s="70" t="str">
        <f>'SlNr für Antrag §24a'!I1355</f>
        <v>gefährlich kontaminiert</v>
      </c>
      <c r="F1359" s="69" t="str">
        <f>IF(Behörde!W1359&gt;0,Behörde!W1359,Behörde!F1359)</f>
        <v>**</v>
      </c>
      <c r="G1359" s="69" t="str">
        <f>IF(Behörde!Z1359&gt;0,Behörde!Z1359,Behörde!G1359)</f>
        <v>**</v>
      </c>
      <c r="H1359" s="131"/>
      <c r="I1359" s="124"/>
      <c r="J1359" s="118">
        <f>'SlNr für Antrag §24a'!AM1355</f>
        <v>0</v>
      </c>
      <c r="K1359" s="121"/>
      <c r="L1359" s="158" t="str">
        <f>'SlNr für Antrag §24a'!AV1355</f>
        <v>-</v>
      </c>
      <c r="M1359" s="145" t="str">
        <f>IF(OR(Behörde!W1359&gt;0,Behörde!Z1359&gt;0),"Begründung in Bescheid eintragen!","")</f>
        <v/>
      </c>
      <c r="N1359" s="151" t="str">
        <f>'SlNr für Antrag §24a'!AP1355</f>
        <v/>
      </c>
    </row>
    <row r="1360" spans="1:14" x14ac:dyDescent="0.25">
      <c r="A1360" s="70">
        <f>'SlNr für Antrag §24a'!B1356</f>
        <v>58103</v>
      </c>
      <c r="B1360" s="70" t="str">
        <f>'SlNr für Antrag §24a'!C1356</f>
        <v/>
      </c>
      <c r="C1360" s="70" t="str">
        <f>IF('SlNr für Antrag §24a'!D1356&lt;&gt;"",'SlNr für Antrag §24a'!D1356,"")</f>
        <v/>
      </c>
      <c r="D1360" s="70" t="str">
        <f>'SlNr für Antrag §24a'!H1356</f>
        <v>Polyacrylfasern</v>
      </c>
      <c r="E1360" s="70" t="str">
        <f>'SlNr für Antrag §24a'!I1356</f>
        <v xml:space="preserve"> </v>
      </c>
      <c r="F1360" s="69" t="str">
        <f>IF(Behörde!W1360&gt;0,Behörde!W1360,Behörde!F1360)</f>
        <v>--</v>
      </c>
      <c r="G1360" s="69" t="str">
        <f>IF(Behörde!Z1360&gt;0,Behörde!Z1360,Behörde!G1360)</f>
        <v>**</v>
      </c>
      <c r="H1360" s="131"/>
      <c r="I1360" s="124"/>
      <c r="J1360" s="118">
        <f>'SlNr für Antrag §24a'!AM1356</f>
        <v>0</v>
      </c>
      <c r="K1360" s="121"/>
      <c r="L1360" s="158" t="str">
        <f>'SlNr für Antrag §24a'!AV1356</f>
        <v>-</v>
      </c>
      <c r="M1360" s="145" t="str">
        <f>IF(OR(Behörde!W1360&gt;0,Behörde!Z1360&gt;0),"Begründung in Bescheid eintragen!","")</f>
        <v/>
      </c>
      <c r="N1360" s="151" t="str">
        <f>'SlNr für Antrag §24a'!AP1356</f>
        <v>X</v>
      </c>
    </row>
    <row r="1361" spans="1:14" x14ac:dyDescent="0.25">
      <c r="A1361" s="70">
        <f>'SlNr für Antrag §24a'!B1357</f>
        <v>58103</v>
      </c>
      <c r="B1361" s="70" t="str">
        <f>'SlNr für Antrag §24a'!C1357</f>
        <v>77</v>
      </c>
      <c r="C1361" s="70" t="str">
        <f>IF('SlNr für Antrag §24a'!D1357&lt;&gt;"",'SlNr für Antrag §24a'!D1357,"")</f>
        <v>g</v>
      </c>
      <c r="D1361" s="70" t="str">
        <f>'SlNr für Antrag §24a'!H1357</f>
        <v>Polyacrylfasern</v>
      </c>
      <c r="E1361" s="70" t="str">
        <f>'SlNr für Antrag §24a'!I1357</f>
        <v>gefährlich kontaminiert</v>
      </c>
      <c r="F1361" s="69" t="str">
        <f>IF(Behörde!W1361&gt;0,Behörde!W1361,Behörde!F1361)</f>
        <v>**</v>
      </c>
      <c r="G1361" s="69" t="str">
        <f>IF(Behörde!Z1361&gt;0,Behörde!Z1361,Behörde!G1361)</f>
        <v>**</v>
      </c>
      <c r="H1361" s="131"/>
      <c r="I1361" s="124"/>
      <c r="J1361" s="118">
        <f>'SlNr für Antrag §24a'!AM1357</f>
        <v>0</v>
      </c>
      <c r="K1361" s="121"/>
      <c r="L1361" s="158" t="str">
        <f>'SlNr für Antrag §24a'!AV1357</f>
        <v>-</v>
      </c>
      <c r="M1361" s="145" t="str">
        <f>IF(OR(Behörde!W1361&gt;0,Behörde!Z1361&gt;0),"Begründung in Bescheid eintragen!","")</f>
        <v/>
      </c>
      <c r="N1361" s="151" t="str">
        <f>'SlNr für Antrag §24a'!AP1357</f>
        <v/>
      </c>
    </row>
    <row r="1362" spans="1:14" x14ac:dyDescent="0.25">
      <c r="A1362" s="70">
        <f>'SlNr für Antrag §24a'!B1358</f>
        <v>58104</v>
      </c>
      <c r="B1362" s="70" t="str">
        <f>'SlNr für Antrag §24a'!C1358</f>
        <v/>
      </c>
      <c r="C1362" s="70" t="str">
        <f>IF('SlNr für Antrag §24a'!D1358&lt;&gt;"",'SlNr für Antrag §24a'!D1358,"")</f>
        <v/>
      </c>
      <c r="D1362" s="70" t="str">
        <f>'SlNr für Antrag §24a'!H1358</f>
        <v>Cellulosefasern</v>
      </c>
      <c r="E1362" s="70" t="str">
        <f>'SlNr für Antrag §24a'!I1358</f>
        <v xml:space="preserve"> </v>
      </c>
      <c r="F1362" s="69" t="str">
        <f>IF(Behörde!W1362&gt;0,Behörde!W1362,Behörde!F1362)</f>
        <v>--</v>
      </c>
      <c r="G1362" s="69" t="str">
        <f>IF(Behörde!Z1362&gt;0,Behörde!Z1362,Behörde!G1362)</f>
        <v>**</v>
      </c>
      <c r="H1362" s="131"/>
      <c r="I1362" s="124"/>
      <c r="J1362" s="118">
        <f>'SlNr für Antrag §24a'!AM1358</f>
        <v>0</v>
      </c>
      <c r="K1362" s="121"/>
      <c r="L1362" s="158" t="str">
        <f>'SlNr für Antrag §24a'!AV1358</f>
        <v>-</v>
      </c>
      <c r="M1362" s="145" t="str">
        <f>IF(OR(Behörde!W1362&gt;0,Behörde!Z1362&gt;0),"Begründung in Bescheid eintragen!","")</f>
        <v/>
      </c>
      <c r="N1362" s="151" t="str">
        <f>'SlNr für Antrag §24a'!AP1358</f>
        <v>X</v>
      </c>
    </row>
    <row r="1363" spans="1:14" x14ac:dyDescent="0.25">
      <c r="A1363" s="70">
        <f>'SlNr für Antrag §24a'!B1359</f>
        <v>58104</v>
      </c>
      <c r="B1363" s="70" t="str">
        <f>'SlNr für Antrag §24a'!C1359</f>
        <v>77</v>
      </c>
      <c r="C1363" s="70" t="str">
        <f>IF('SlNr für Antrag §24a'!D1359&lt;&gt;"",'SlNr für Antrag §24a'!D1359,"")</f>
        <v>g</v>
      </c>
      <c r="D1363" s="70" t="str">
        <f>'SlNr für Antrag §24a'!H1359</f>
        <v>Cellulosefasern</v>
      </c>
      <c r="E1363" s="70" t="str">
        <f>'SlNr für Antrag §24a'!I1359</f>
        <v>gefährlich kontaminiert</v>
      </c>
      <c r="F1363" s="69" t="str">
        <f>IF(Behörde!W1363&gt;0,Behörde!W1363,Behörde!F1363)</f>
        <v>**</v>
      </c>
      <c r="G1363" s="69" t="str">
        <f>IF(Behörde!Z1363&gt;0,Behörde!Z1363,Behörde!G1363)</f>
        <v>**</v>
      </c>
      <c r="H1363" s="131"/>
      <c r="I1363" s="124"/>
      <c r="J1363" s="118">
        <f>'SlNr für Antrag §24a'!AM1359</f>
        <v>0</v>
      </c>
      <c r="K1363" s="121"/>
      <c r="L1363" s="158" t="str">
        <f>'SlNr für Antrag §24a'!AV1359</f>
        <v>-</v>
      </c>
      <c r="M1363" s="145" t="str">
        <f>IF(OR(Behörde!W1363&gt;0,Behörde!Z1363&gt;0),"Begründung in Bescheid eintragen!","")</f>
        <v/>
      </c>
      <c r="N1363" s="151" t="str">
        <f>'SlNr für Antrag §24a'!AP1359</f>
        <v/>
      </c>
    </row>
    <row r="1364" spans="1:14" x14ac:dyDescent="0.25">
      <c r="A1364" s="70">
        <f>'SlNr für Antrag §24a'!B1360</f>
        <v>58105</v>
      </c>
      <c r="B1364" s="70" t="str">
        <f>'SlNr für Antrag §24a'!C1360</f>
        <v/>
      </c>
      <c r="C1364" s="70" t="str">
        <f>IF('SlNr für Antrag §24a'!D1360&lt;&gt;"",'SlNr für Antrag §24a'!D1360,"")</f>
        <v/>
      </c>
      <c r="D1364" s="70" t="str">
        <f>'SlNr für Antrag §24a'!H1360</f>
        <v>Wolle</v>
      </c>
      <c r="E1364" s="70" t="str">
        <f>'SlNr für Antrag §24a'!I1360</f>
        <v xml:space="preserve"> </v>
      </c>
      <c r="F1364" s="69" t="str">
        <f>IF(Behörde!W1364&gt;0,Behörde!W1364,Behörde!F1364)</f>
        <v>--</v>
      </c>
      <c r="G1364" s="69" t="str">
        <f>IF(Behörde!Z1364&gt;0,Behörde!Z1364,Behörde!G1364)</f>
        <v>**</v>
      </c>
      <c r="H1364" s="131"/>
      <c r="I1364" s="124"/>
      <c r="J1364" s="118">
        <f>'SlNr für Antrag §24a'!AM1360</f>
        <v>0</v>
      </c>
      <c r="K1364" s="121"/>
      <c r="L1364" s="158" t="str">
        <f>'SlNr für Antrag §24a'!AV1360</f>
        <v>-</v>
      </c>
      <c r="M1364" s="145" t="str">
        <f>IF(OR(Behörde!W1364&gt;0,Behörde!Z1364&gt;0),"Begründung in Bescheid eintragen!","")</f>
        <v/>
      </c>
      <c r="N1364" s="151" t="str">
        <f>'SlNr für Antrag §24a'!AP1360</f>
        <v>X</v>
      </c>
    </row>
    <row r="1365" spans="1:14" x14ac:dyDescent="0.25">
      <c r="A1365" s="70">
        <f>'SlNr für Antrag §24a'!B1361</f>
        <v>58105</v>
      </c>
      <c r="B1365" s="70" t="str">
        <f>'SlNr für Antrag §24a'!C1361</f>
        <v>77</v>
      </c>
      <c r="C1365" s="70" t="str">
        <f>IF('SlNr für Antrag §24a'!D1361&lt;&gt;"",'SlNr für Antrag §24a'!D1361,"")</f>
        <v>g</v>
      </c>
      <c r="D1365" s="70" t="str">
        <f>'SlNr für Antrag §24a'!H1361</f>
        <v>Wolle</v>
      </c>
      <c r="E1365" s="70" t="str">
        <f>'SlNr für Antrag §24a'!I1361</f>
        <v>gefährlich kontaminiert</v>
      </c>
      <c r="F1365" s="69" t="str">
        <f>IF(Behörde!W1365&gt;0,Behörde!W1365,Behörde!F1365)</f>
        <v>**</v>
      </c>
      <c r="G1365" s="69" t="str">
        <f>IF(Behörde!Z1365&gt;0,Behörde!Z1365,Behörde!G1365)</f>
        <v>**</v>
      </c>
      <c r="H1365" s="131"/>
      <c r="I1365" s="124"/>
      <c r="J1365" s="118">
        <f>'SlNr für Antrag §24a'!AM1361</f>
        <v>0</v>
      </c>
      <c r="K1365" s="121"/>
      <c r="L1365" s="158" t="str">
        <f>'SlNr für Antrag §24a'!AV1361</f>
        <v>-</v>
      </c>
      <c r="M1365" s="145" t="str">
        <f>IF(OR(Behörde!W1365&gt;0,Behörde!Z1365&gt;0),"Begründung in Bescheid eintragen!","")</f>
        <v/>
      </c>
      <c r="N1365" s="151" t="str">
        <f>'SlNr für Antrag §24a'!AP1361</f>
        <v/>
      </c>
    </row>
    <row r="1366" spans="1:14" x14ac:dyDescent="0.25">
      <c r="A1366" s="70">
        <f>'SlNr für Antrag §24a'!B1362</f>
        <v>58106</v>
      </c>
      <c r="B1366" s="70" t="str">
        <f>'SlNr für Antrag §24a'!C1362</f>
        <v/>
      </c>
      <c r="C1366" s="70" t="str">
        <f>IF('SlNr für Antrag §24a'!D1362&lt;&gt;"",'SlNr für Antrag §24a'!D1362,"")</f>
        <v/>
      </c>
      <c r="D1366" s="70" t="str">
        <f>'SlNr für Antrag §24a'!H1362</f>
        <v>Pflanzenfasern</v>
      </c>
      <c r="E1366" s="70" t="str">
        <f>'SlNr für Antrag §24a'!I1362</f>
        <v xml:space="preserve"> </v>
      </c>
      <c r="F1366" s="69" t="str">
        <f>IF(Behörde!W1366&gt;0,Behörde!W1366,Behörde!F1366)</f>
        <v>--</v>
      </c>
      <c r="G1366" s="69" t="str">
        <f>IF(Behörde!Z1366&gt;0,Behörde!Z1366,Behörde!G1366)</f>
        <v>**</v>
      </c>
      <c r="H1366" s="131"/>
      <c r="I1366" s="124"/>
      <c r="J1366" s="118">
        <f>'SlNr für Antrag §24a'!AM1362</f>
        <v>0</v>
      </c>
      <c r="K1366" s="121"/>
      <c r="L1366" s="158" t="str">
        <f>'SlNr für Antrag §24a'!AV1362</f>
        <v>-</v>
      </c>
      <c r="M1366" s="145" t="str">
        <f>IF(OR(Behörde!W1366&gt;0,Behörde!Z1366&gt;0),"Begründung in Bescheid eintragen!","")</f>
        <v/>
      </c>
      <c r="N1366" s="151" t="str">
        <f>'SlNr für Antrag §24a'!AP1362</f>
        <v>X</v>
      </c>
    </row>
    <row r="1367" spans="1:14" x14ac:dyDescent="0.25">
      <c r="A1367" s="70">
        <f>'SlNr für Antrag §24a'!B1363</f>
        <v>58106</v>
      </c>
      <c r="B1367" s="70" t="str">
        <f>'SlNr für Antrag §24a'!C1363</f>
        <v>77</v>
      </c>
      <c r="C1367" s="70" t="str">
        <f>IF('SlNr für Antrag §24a'!D1363&lt;&gt;"",'SlNr für Antrag §24a'!D1363,"")</f>
        <v>g</v>
      </c>
      <c r="D1367" s="70" t="str">
        <f>'SlNr für Antrag §24a'!H1363</f>
        <v>Pflanzenfasern</v>
      </c>
      <c r="E1367" s="70" t="str">
        <f>'SlNr für Antrag §24a'!I1363</f>
        <v>gefährlich kontaminiert</v>
      </c>
      <c r="F1367" s="69" t="str">
        <f>IF(Behörde!W1367&gt;0,Behörde!W1367,Behörde!F1367)</f>
        <v>**</v>
      </c>
      <c r="G1367" s="69" t="str">
        <f>IF(Behörde!Z1367&gt;0,Behörde!Z1367,Behörde!G1367)</f>
        <v>**</v>
      </c>
      <c r="H1367" s="131"/>
      <c r="I1367" s="124"/>
      <c r="J1367" s="118">
        <f>'SlNr für Antrag §24a'!AM1363</f>
        <v>0</v>
      </c>
      <c r="K1367" s="121"/>
      <c r="L1367" s="158" t="str">
        <f>'SlNr für Antrag §24a'!AV1363</f>
        <v>-</v>
      </c>
      <c r="M1367" s="145" t="str">
        <f>IF(OR(Behörde!W1367&gt;0,Behörde!Z1367&gt;0),"Begründung in Bescheid eintragen!","")</f>
        <v/>
      </c>
      <c r="N1367" s="151" t="str">
        <f>'SlNr für Antrag §24a'!AP1363</f>
        <v/>
      </c>
    </row>
    <row r="1368" spans="1:14" x14ac:dyDescent="0.25">
      <c r="A1368" s="70">
        <f>'SlNr für Antrag §24a'!B1364</f>
        <v>58107</v>
      </c>
      <c r="B1368" s="70" t="str">
        <f>'SlNr für Antrag §24a'!C1364</f>
        <v/>
      </c>
      <c r="C1368" s="70" t="str">
        <f>IF('SlNr für Antrag §24a'!D1364&lt;&gt;"",'SlNr für Antrag §24a'!D1364,"")</f>
        <v/>
      </c>
      <c r="D1368" s="70" t="str">
        <f>'SlNr für Antrag §24a'!H1364</f>
        <v>Stoff- und Gewebereste, Altkleider</v>
      </c>
      <c r="E1368" s="70" t="str">
        <f>'SlNr für Antrag §24a'!I1364</f>
        <v xml:space="preserve"> </v>
      </c>
      <c r="F1368" s="69" t="str">
        <f>IF(Behörde!W1368&gt;0,Behörde!W1368,Behörde!F1368)</f>
        <v>--</v>
      </c>
      <c r="G1368" s="69" t="str">
        <f>IF(Behörde!Z1368&gt;0,Behörde!Z1368,Behörde!G1368)</f>
        <v>**</v>
      </c>
      <c r="H1368" s="131"/>
      <c r="I1368" s="124"/>
      <c r="J1368" s="118">
        <f>'SlNr für Antrag §24a'!AM1364</f>
        <v>0</v>
      </c>
      <c r="K1368" s="121"/>
      <c r="L1368" s="158" t="str">
        <f>'SlNr für Antrag §24a'!AV1364</f>
        <v>-</v>
      </c>
      <c r="M1368" s="145" t="str">
        <f>IF(OR(Behörde!W1368&gt;0,Behörde!Z1368&gt;0),"Begründung in Bescheid eintragen!","")</f>
        <v/>
      </c>
      <c r="N1368" s="151" t="str">
        <f>'SlNr für Antrag §24a'!AP1364</f>
        <v>X</v>
      </c>
    </row>
    <row r="1369" spans="1:14" x14ac:dyDescent="0.25">
      <c r="A1369" s="70">
        <f>'SlNr für Antrag §24a'!B1365</f>
        <v>58107</v>
      </c>
      <c r="B1369" s="70" t="str">
        <f>'SlNr für Antrag §24a'!C1365</f>
        <v>77</v>
      </c>
      <c r="C1369" s="70" t="str">
        <f>IF('SlNr für Antrag §24a'!D1365&lt;&gt;"",'SlNr für Antrag §24a'!D1365,"")</f>
        <v>g</v>
      </c>
      <c r="D1369" s="70" t="str">
        <f>'SlNr für Antrag §24a'!H1365</f>
        <v>Stoff- und Gewebereste, Altkleider</v>
      </c>
      <c r="E1369" s="70" t="str">
        <f>'SlNr für Antrag §24a'!I1365</f>
        <v>gefährlich kontaminiert</v>
      </c>
      <c r="F1369" s="69" t="str">
        <f>IF(Behörde!W1369&gt;0,Behörde!W1369,Behörde!F1369)</f>
        <v>**</v>
      </c>
      <c r="G1369" s="69" t="str">
        <f>IF(Behörde!Z1369&gt;0,Behörde!Z1369,Behörde!G1369)</f>
        <v>**</v>
      </c>
      <c r="H1369" s="131"/>
      <c r="I1369" s="124"/>
      <c r="J1369" s="118">
        <f>'SlNr für Antrag §24a'!AM1365</f>
        <v>0</v>
      </c>
      <c r="K1369" s="121"/>
      <c r="L1369" s="158" t="str">
        <f>'SlNr für Antrag §24a'!AV1365</f>
        <v>-</v>
      </c>
      <c r="M1369" s="145" t="str">
        <f>IF(OR(Behörde!W1369&gt;0,Behörde!Z1369&gt;0),"Begründung in Bescheid eintragen!","")</f>
        <v/>
      </c>
      <c r="N1369" s="151" t="str">
        <f>'SlNr für Antrag §24a'!AP1365</f>
        <v/>
      </c>
    </row>
    <row r="1370" spans="1:14" x14ac:dyDescent="0.25">
      <c r="A1370" s="70">
        <f>'SlNr für Antrag §24a'!B1366</f>
        <v>58114</v>
      </c>
      <c r="B1370" s="70" t="str">
        <f>'SlNr für Antrag §24a'!C1366</f>
        <v/>
      </c>
      <c r="C1370" s="70" t="str">
        <f>IF('SlNr für Antrag §24a'!D1366&lt;&gt;"",'SlNr für Antrag §24a'!D1366,"")</f>
        <v/>
      </c>
      <c r="D1370" s="70" t="str">
        <f>'SlNr für Antrag §24a'!H1366</f>
        <v>Schlamm aus Tuchfabriken</v>
      </c>
      <c r="E1370" s="70" t="str">
        <f>'SlNr für Antrag §24a'!I1366</f>
        <v xml:space="preserve"> </v>
      </c>
      <c r="F1370" s="69" t="str">
        <f>IF(Behörde!W1370&gt;0,Behörde!W1370,Behörde!F1370)</f>
        <v>--</v>
      </c>
      <c r="G1370" s="69" t="str">
        <f>IF(Behörde!Z1370&gt;0,Behörde!Z1370,Behörde!G1370)</f>
        <v>**</v>
      </c>
      <c r="H1370" s="131"/>
      <c r="I1370" s="124"/>
      <c r="J1370" s="118">
        <f>'SlNr für Antrag §24a'!AM1366</f>
        <v>0</v>
      </c>
      <c r="K1370" s="121"/>
      <c r="L1370" s="158" t="str">
        <f>'SlNr für Antrag §24a'!AV1366</f>
        <v>-</v>
      </c>
      <c r="M1370" s="145" t="str">
        <f>IF(OR(Behörde!W1370&gt;0,Behörde!Z1370&gt;0),"Begründung in Bescheid eintragen!","")</f>
        <v/>
      </c>
      <c r="N1370" s="151" t="str">
        <f>'SlNr für Antrag §24a'!AP1366</f>
        <v>X</v>
      </c>
    </row>
    <row r="1371" spans="1:14" x14ac:dyDescent="0.25">
      <c r="A1371" s="70">
        <f>'SlNr für Antrag §24a'!B1367</f>
        <v>58114</v>
      </c>
      <c r="B1371" s="70" t="str">
        <f>'SlNr für Antrag §24a'!C1367</f>
        <v>77</v>
      </c>
      <c r="C1371" s="70" t="str">
        <f>IF('SlNr für Antrag §24a'!D1367&lt;&gt;"",'SlNr für Antrag §24a'!D1367,"")</f>
        <v>g</v>
      </c>
      <c r="D1371" s="70" t="str">
        <f>'SlNr für Antrag §24a'!H1367</f>
        <v>Schlamm aus Tuchfabriken</v>
      </c>
      <c r="E1371" s="70" t="str">
        <f>'SlNr für Antrag §24a'!I1367</f>
        <v>gefährlich kontaminiert</v>
      </c>
      <c r="F1371" s="69" t="str">
        <f>IF(Behörde!W1371&gt;0,Behörde!W1371,Behörde!F1371)</f>
        <v>**</v>
      </c>
      <c r="G1371" s="69" t="str">
        <f>IF(Behörde!Z1371&gt;0,Behörde!Z1371,Behörde!G1371)</f>
        <v>**</v>
      </c>
      <c r="H1371" s="131"/>
      <c r="I1371" s="124"/>
      <c r="J1371" s="118">
        <f>'SlNr für Antrag §24a'!AM1367</f>
        <v>0</v>
      </c>
      <c r="K1371" s="121"/>
      <c r="L1371" s="158" t="str">
        <f>'SlNr für Antrag §24a'!AV1367</f>
        <v>-</v>
      </c>
      <c r="M1371" s="145" t="str">
        <f>IF(OR(Behörde!W1371&gt;0,Behörde!Z1371&gt;0),"Begründung in Bescheid eintragen!","")</f>
        <v/>
      </c>
      <c r="N1371" s="151" t="str">
        <f>'SlNr für Antrag §24a'!AP1367</f>
        <v/>
      </c>
    </row>
    <row r="1372" spans="1:14" x14ac:dyDescent="0.25">
      <c r="A1372" s="70">
        <f>'SlNr für Antrag §24a'!B1368</f>
        <v>58115</v>
      </c>
      <c r="B1372" s="70" t="str">
        <f>'SlNr für Antrag §24a'!C1368</f>
        <v/>
      </c>
      <c r="C1372" s="70" t="str">
        <f>IF('SlNr für Antrag §24a'!D1368&lt;&gt;"",'SlNr für Antrag §24a'!D1368,"")</f>
        <v/>
      </c>
      <c r="D1372" s="70" t="str">
        <f>'SlNr für Antrag §24a'!H1368</f>
        <v>Schlamm aus Textilfärbereien</v>
      </c>
      <c r="E1372" s="70" t="str">
        <f>'SlNr für Antrag §24a'!I1368</f>
        <v xml:space="preserve"> </v>
      </c>
      <c r="F1372" s="69" t="str">
        <f>IF(Behörde!W1372&gt;0,Behörde!W1372,Behörde!F1372)</f>
        <v>--</v>
      </c>
      <c r="G1372" s="69" t="str">
        <f>IF(Behörde!Z1372&gt;0,Behörde!Z1372,Behörde!G1372)</f>
        <v>**</v>
      </c>
      <c r="H1372" s="131"/>
      <c r="I1372" s="124"/>
      <c r="J1372" s="118">
        <f>'SlNr für Antrag §24a'!AM1368</f>
        <v>0</v>
      </c>
      <c r="K1372" s="121"/>
      <c r="L1372" s="158" t="str">
        <f>'SlNr für Antrag §24a'!AV1368</f>
        <v>-</v>
      </c>
      <c r="M1372" s="145" t="str">
        <f>IF(OR(Behörde!W1372&gt;0,Behörde!Z1372&gt;0),"Begründung in Bescheid eintragen!","")</f>
        <v/>
      </c>
      <c r="N1372" s="151" t="str">
        <f>'SlNr für Antrag §24a'!AP1368</f>
        <v>X</v>
      </c>
    </row>
    <row r="1373" spans="1:14" x14ac:dyDescent="0.25">
      <c r="A1373" s="70">
        <f>'SlNr für Antrag §24a'!B1369</f>
        <v>58115</v>
      </c>
      <c r="B1373" s="70" t="str">
        <f>'SlNr für Antrag §24a'!C1369</f>
        <v>77</v>
      </c>
      <c r="C1373" s="70" t="str">
        <f>IF('SlNr für Antrag §24a'!D1369&lt;&gt;"",'SlNr für Antrag §24a'!D1369,"")</f>
        <v>g</v>
      </c>
      <c r="D1373" s="70" t="str">
        <f>'SlNr für Antrag §24a'!H1369</f>
        <v>Schlamm aus Textilfärbereien</v>
      </c>
      <c r="E1373" s="70" t="str">
        <f>'SlNr für Antrag §24a'!I1369</f>
        <v>gefährlich kontaminiert</v>
      </c>
      <c r="F1373" s="69" t="str">
        <f>IF(Behörde!W1373&gt;0,Behörde!W1373,Behörde!F1373)</f>
        <v>**</v>
      </c>
      <c r="G1373" s="69" t="str">
        <f>IF(Behörde!Z1373&gt;0,Behörde!Z1373,Behörde!G1373)</f>
        <v>**</v>
      </c>
      <c r="H1373" s="131"/>
      <c r="I1373" s="124"/>
      <c r="J1373" s="118">
        <f>'SlNr für Antrag §24a'!AM1369</f>
        <v>0</v>
      </c>
      <c r="K1373" s="121"/>
      <c r="L1373" s="158" t="str">
        <f>'SlNr für Antrag §24a'!AV1369</f>
        <v>-</v>
      </c>
      <c r="M1373" s="145" t="str">
        <f>IF(OR(Behörde!W1373&gt;0,Behörde!Z1373&gt;0),"Begründung in Bescheid eintragen!","")</f>
        <v/>
      </c>
      <c r="N1373" s="151" t="str">
        <f>'SlNr für Antrag §24a'!AP1369</f>
        <v/>
      </c>
    </row>
    <row r="1374" spans="1:14" x14ac:dyDescent="0.25">
      <c r="A1374" s="70">
        <f>'SlNr für Antrag §24a'!B1370</f>
        <v>58116</v>
      </c>
      <c r="B1374" s="70" t="str">
        <f>'SlNr für Antrag §24a'!C1370</f>
        <v/>
      </c>
      <c r="C1374" s="70" t="str">
        <f>IF('SlNr für Antrag §24a'!D1370&lt;&gt;"",'SlNr für Antrag §24a'!D1370,"")</f>
        <v/>
      </c>
      <c r="D1374" s="70" t="str">
        <f>'SlNr für Antrag §24a'!H1370</f>
        <v>Schlamm aus der Textilausrüstung</v>
      </c>
      <c r="E1374" s="70" t="str">
        <f>'SlNr für Antrag §24a'!I1370</f>
        <v xml:space="preserve"> </v>
      </c>
      <c r="F1374" s="69" t="str">
        <f>IF(Behörde!W1374&gt;0,Behörde!W1374,Behörde!F1374)</f>
        <v>--</v>
      </c>
      <c r="G1374" s="69" t="str">
        <f>IF(Behörde!Z1374&gt;0,Behörde!Z1374,Behörde!G1374)</f>
        <v>**</v>
      </c>
      <c r="H1374" s="131"/>
      <c r="I1374" s="124"/>
      <c r="J1374" s="118">
        <f>'SlNr für Antrag §24a'!AM1370</f>
        <v>0</v>
      </c>
      <c r="K1374" s="121"/>
      <c r="L1374" s="158" t="str">
        <f>'SlNr für Antrag §24a'!AV1370</f>
        <v>-</v>
      </c>
      <c r="M1374" s="145" t="str">
        <f>IF(OR(Behörde!W1374&gt;0,Behörde!Z1374&gt;0),"Begründung in Bescheid eintragen!","")</f>
        <v/>
      </c>
      <c r="N1374" s="151" t="str">
        <f>'SlNr für Antrag §24a'!AP1370</f>
        <v>X</v>
      </c>
    </row>
    <row r="1375" spans="1:14" x14ac:dyDescent="0.25">
      <c r="A1375" s="70">
        <f>'SlNr für Antrag §24a'!B1371</f>
        <v>58116</v>
      </c>
      <c r="B1375" s="70" t="str">
        <f>'SlNr für Antrag §24a'!C1371</f>
        <v>77</v>
      </c>
      <c r="C1375" s="70" t="str">
        <f>IF('SlNr für Antrag §24a'!D1371&lt;&gt;"",'SlNr für Antrag §24a'!D1371,"")</f>
        <v>g</v>
      </c>
      <c r="D1375" s="70" t="str">
        <f>'SlNr für Antrag §24a'!H1371</f>
        <v>Schlamm aus der Textilausrüstung</v>
      </c>
      <c r="E1375" s="70" t="str">
        <f>'SlNr für Antrag §24a'!I1371</f>
        <v>gefährlich kontaminiert</v>
      </c>
      <c r="F1375" s="69" t="str">
        <f>IF(Behörde!W1375&gt;0,Behörde!W1375,Behörde!F1375)</f>
        <v>**</v>
      </c>
      <c r="G1375" s="69" t="str">
        <f>IF(Behörde!Z1375&gt;0,Behörde!Z1375,Behörde!G1375)</f>
        <v>**</v>
      </c>
      <c r="H1375" s="131"/>
      <c r="I1375" s="124"/>
      <c r="J1375" s="118">
        <f>'SlNr für Antrag §24a'!AM1371</f>
        <v>0</v>
      </c>
      <c r="K1375" s="121"/>
      <c r="L1375" s="158" t="str">
        <f>'SlNr für Antrag §24a'!AV1371</f>
        <v>-</v>
      </c>
      <c r="M1375" s="145" t="str">
        <f>IF(OR(Behörde!W1375&gt;0,Behörde!Z1375&gt;0),"Begründung in Bescheid eintragen!","")</f>
        <v/>
      </c>
      <c r="N1375" s="151" t="str">
        <f>'SlNr für Antrag §24a'!AP1371</f>
        <v/>
      </c>
    </row>
    <row r="1376" spans="1:14" x14ac:dyDescent="0.25">
      <c r="A1376" s="70">
        <f>'SlNr für Antrag §24a'!B1372</f>
        <v>58117</v>
      </c>
      <c r="B1376" s="70" t="str">
        <f>'SlNr für Antrag §24a'!C1372</f>
        <v/>
      </c>
      <c r="C1376" s="70" t="str">
        <f>IF('SlNr für Antrag §24a'!D1372&lt;&gt;"",'SlNr für Antrag §24a'!D1372,"")</f>
        <v/>
      </c>
      <c r="D1376" s="70" t="str">
        <f>'SlNr für Antrag §24a'!H1372</f>
        <v>Schlamm aus Wollwäschereien</v>
      </c>
      <c r="E1376" s="70" t="str">
        <f>'SlNr für Antrag §24a'!I1372</f>
        <v xml:space="preserve"> </v>
      </c>
      <c r="F1376" s="69" t="str">
        <f>IF(Behörde!W1376&gt;0,Behörde!W1376,Behörde!F1376)</f>
        <v>--</v>
      </c>
      <c r="G1376" s="69" t="str">
        <f>IF(Behörde!Z1376&gt;0,Behörde!Z1376,Behörde!G1376)</f>
        <v>**</v>
      </c>
      <c r="H1376" s="131"/>
      <c r="I1376" s="124"/>
      <c r="J1376" s="118">
        <f>'SlNr für Antrag §24a'!AM1372</f>
        <v>0</v>
      </c>
      <c r="K1376" s="121"/>
      <c r="L1376" s="158" t="str">
        <f>'SlNr für Antrag §24a'!AV1372</f>
        <v>-</v>
      </c>
      <c r="M1376" s="145" t="str">
        <f>IF(OR(Behörde!W1376&gt;0,Behörde!Z1376&gt;0),"Begründung in Bescheid eintragen!","")</f>
        <v/>
      </c>
      <c r="N1376" s="151" t="str">
        <f>'SlNr für Antrag §24a'!AP1372</f>
        <v>X</v>
      </c>
    </row>
    <row r="1377" spans="1:14" x14ac:dyDescent="0.25">
      <c r="A1377" s="70">
        <f>'SlNr für Antrag §24a'!B1373</f>
        <v>58117</v>
      </c>
      <c r="B1377" s="70" t="str">
        <f>'SlNr für Antrag §24a'!C1373</f>
        <v>77</v>
      </c>
      <c r="C1377" s="70" t="str">
        <f>IF('SlNr für Antrag §24a'!D1373&lt;&gt;"",'SlNr für Antrag §24a'!D1373,"")</f>
        <v>g</v>
      </c>
      <c r="D1377" s="70" t="str">
        <f>'SlNr für Antrag §24a'!H1373</f>
        <v>Schlamm aus Wollwäschereien</v>
      </c>
      <c r="E1377" s="70" t="str">
        <f>'SlNr für Antrag §24a'!I1373</f>
        <v>gefährlich kontaminiert</v>
      </c>
      <c r="F1377" s="69" t="str">
        <f>IF(Behörde!W1377&gt;0,Behörde!W1377,Behörde!F1377)</f>
        <v>**</v>
      </c>
      <c r="G1377" s="69" t="str">
        <f>IF(Behörde!Z1377&gt;0,Behörde!Z1377,Behörde!G1377)</f>
        <v>**</v>
      </c>
      <c r="H1377" s="131"/>
      <c r="I1377" s="124"/>
      <c r="J1377" s="118">
        <f>'SlNr für Antrag §24a'!AM1373</f>
        <v>0</v>
      </c>
      <c r="K1377" s="121"/>
      <c r="L1377" s="158" t="str">
        <f>'SlNr für Antrag §24a'!AV1373</f>
        <v>-</v>
      </c>
      <c r="M1377" s="145" t="str">
        <f>IF(OR(Behörde!W1377&gt;0,Behörde!Z1377&gt;0),"Begründung in Bescheid eintragen!","")</f>
        <v/>
      </c>
      <c r="N1377" s="151" t="str">
        <f>'SlNr für Antrag §24a'!AP1373</f>
        <v/>
      </c>
    </row>
    <row r="1378" spans="1:14" x14ac:dyDescent="0.25">
      <c r="A1378" s="70">
        <f>'SlNr für Antrag §24a'!B1374</f>
        <v>58118</v>
      </c>
      <c r="B1378" s="70" t="str">
        <f>'SlNr für Antrag §24a'!C1374</f>
        <v/>
      </c>
      <c r="C1378" s="70" t="str">
        <f>IF('SlNr für Antrag §24a'!D1374&lt;&gt;"",'SlNr für Antrag §24a'!D1374,"")</f>
        <v/>
      </c>
      <c r="D1378" s="70" t="str">
        <f>'SlNr für Antrag §24a'!H1374</f>
        <v>Wäschereischlamm</v>
      </c>
      <c r="E1378" s="70" t="str">
        <f>'SlNr für Antrag §24a'!I1374</f>
        <v xml:space="preserve"> </v>
      </c>
      <c r="F1378" s="69" t="str">
        <f>IF(Behörde!W1378&gt;0,Behörde!W1378,Behörde!F1378)</f>
        <v>--</v>
      </c>
      <c r="G1378" s="69" t="str">
        <f>IF(Behörde!Z1378&gt;0,Behörde!Z1378,Behörde!G1378)</f>
        <v>**</v>
      </c>
      <c r="H1378" s="131"/>
      <c r="I1378" s="124"/>
      <c r="J1378" s="118">
        <f>'SlNr für Antrag §24a'!AM1374</f>
        <v>0</v>
      </c>
      <c r="K1378" s="121"/>
      <c r="L1378" s="158" t="str">
        <f>'SlNr für Antrag §24a'!AV1374</f>
        <v>-</v>
      </c>
      <c r="M1378" s="145" t="str">
        <f>IF(OR(Behörde!W1378&gt;0,Behörde!Z1378&gt;0),"Begründung in Bescheid eintragen!","")</f>
        <v/>
      </c>
      <c r="N1378" s="151" t="str">
        <f>'SlNr für Antrag §24a'!AP1374</f>
        <v>X</v>
      </c>
    </row>
    <row r="1379" spans="1:14" x14ac:dyDescent="0.25">
      <c r="A1379" s="70">
        <f>'SlNr für Antrag §24a'!B1375</f>
        <v>58118</v>
      </c>
      <c r="B1379" s="70" t="str">
        <f>'SlNr für Antrag §24a'!C1375</f>
        <v>77</v>
      </c>
      <c r="C1379" s="70" t="str">
        <f>IF('SlNr für Antrag §24a'!D1375&lt;&gt;"",'SlNr für Antrag §24a'!D1375,"")</f>
        <v>g</v>
      </c>
      <c r="D1379" s="70" t="str">
        <f>'SlNr für Antrag §24a'!H1375</f>
        <v>Wäschereischlamm</v>
      </c>
      <c r="E1379" s="70" t="str">
        <f>'SlNr für Antrag §24a'!I1375</f>
        <v>gefährlich kontaminiert</v>
      </c>
      <c r="F1379" s="69" t="str">
        <f>IF(Behörde!W1379&gt;0,Behörde!W1379,Behörde!F1379)</f>
        <v>**</v>
      </c>
      <c r="G1379" s="69" t="str">
        <f>IF(Behörde!Z1379&gt;0,Behörde!Z1379,Behörde!G1379)</f>
        <v>**</v>
      </c>
      <c r="H1379" s="131"/>
      <c r="I1379" s="124"/>
      <c r="J1379" s="118">
        <f>'SlNr für Antrag §24a'!AM1375</f>
        <v>0</v>
      </c>
      <c r="K1379" s="121"/>
      <c r="L1379" s="158" t="str">
        <f>'SlNr für Antrag §24a'!AV1375</f>
        <v>-</v>
      </c>
      <c r="M1379" s="145" t="str">
        <f>IF(OR(Behörde!W1379&gt;0,Behörde!Z1379&gt;0),"Begründung in Bescheid eintragen!","")</f>
        <v/>
      </c>
      <c r="N1379" s="151" t="str">
        <f>'SlNr für Antrag §24a'!AP1375</f>
        <v/>
      </c>
    </row>
    <row r="1380" spans="1:14" ht="45.6" x14ac:dyDescent="0.25">
      <c r="A1380" s="70">
        <f>'SlNr für Antrag §24a'!B1376</f>
        <v>58201</v>
      </c>
      <c r="B1380" s="70" t="str">
        <f>'SlNr für Antrag §24a'!C1376</f>
        <v/>
      </c>
      <c r="C1380" s="70" t="str">
        <f>IF('SlNr für Antrag §24a'!D1376&lt;&gt;"",'SlNr für Antrag §24a'!D1376,"")</f>
        <v>g</v>
      </c>
      <c r="D1380" s="70" t="str">
        <f>'SlNr für Antrag §24a'!H1376</f>
        <v>Filtertücher, Filtersäcke mit anwendungsspezifischen schädlichen Beimengungen, vorwiegend organisch</v>
      </c>
      <c r="E1380" s="70" t="str">
        <f>'SlNr für Antrag §24a'!I1376</f>
        <v xml:space="preserve"> </v>
      </c>
      <c r="F1380" s="69" t="str">
        <f>IF(Behörde!W1380&gt;0,Behörde!W1380,Behörde!F1380)</f>
        <v>**</v>
      </c>
      <c r="G1380" s="69" t="str">
        <f>IF(Behörde!Z1380&gt;0,Behörde!Z1380,Behörde!G1380)</f>
        <v>**</v>
      </c>
      <c r="H1380" s="131"/>
      <c r="I1380" s="124"/>
      <c r="J1380" s="118">
        <f>'SlNr für Antrag §24a'!AM1376</f>
        <v>0</v>
      </c>
      <c r="K1380" s="121"/>
      <c r="L1380" s="158" t="str">
        <f>'SlNr für Antrag §24a'!AV1376</f>
        <v>-</v>
      </c>
      <c r="M1380" s="145" t="str">
        <f>IF(OR(Behörde!W1380&gt;0,Behörde!Z1380&gt;0),"Begründung in Bescheid eintragen!","")</f>
        <v/>
      </c>
      <c r="N1380" s="151" t="str">
        <f>'SlNr für Antrag §24a'!AP1376</f>
        <v/>
      </c>
    </row>
    <row r="1381" spans="1:14" ht="45.6" x14ac:dyDescent="0.25">
      <c r="A1381" s="70">
        <f>'SlNr für Antrag §24a'!B1377</f>
        <v>58202</v>
      </c>
      <c r="B1381" s="70" t="str">
        <f>'SlNr für Antrag §24a'!C1377</f>
        <v/>
      </c>
      <c r="C1381" s="70" t="str">
        <f>IF('SlNr für Antrag §24a'!D1377&lt;&gt;"",'SlNr für Antrag §24a'!D1377,"")</f>
        <v>g</v>
      </c>
      <c r="D1381" s="70" t="str">
        <f>'SlNr für Antrag §24a'!H1377</f>
        <v>Filtertücher, Filtersäcke mit anwendungsspezifischen schädlichen Beimengungen, vorwiegend anorganisch</v>
      </c>
      <c r="E1381" s="70" t="str">
        <f>'SlNr für Antrag §24a'!I1377</f>
        <v xml:space="preserve"> </v>
      </c>
      <c r="F1381" s="69" t="str">
        <f>IF(Behörde!W1381&gt;0,Behörde!W1381,Behörde!F1381)</f>
        <v>**</v>
      </c>
      <c r="G1381" s="69" t="str">
        <f>IF(Behörde!Z1381&gt;0,Behörde!Z1381,Behörde!G1381)</f>
        <v>**</v>
      </c>
      <c r="H1381" s="131"/>
      <c r="I1381" s="124"/>
      <c r="J1381" s="118">
        <f>'SlNr für Antrag §24a'!AM1377</f>
        <v>0</v>
      </c>
      <c r="K1381" s="121"/>
      <c r="L1381" s="158" t="str">
        <f>'SlNr für Antrag §24a'!AV1377</f>
        <v>-</v>
      </c>
      <c r="M1381" s="145" t="str">
        <f>IF(OR(Behörde!W1381&gt;0,Behörde!Z1381&gt;0),"Begründung in Bescheid eintragen!","")</f>
        <v/>
      </c>
      <c r="N1381" s="151" t="str">
        <f>'SlNr für Antrag §24a'!AP1377</f>
        <v/>
      </c>
    </row>
    <row r="1382" spans="1:14" ht="45.6" x14ac:dyDescent="0.25">
      <c r="A1382" s="70">
        <f>'SlNr für Antrag §24a'!B1378</f>
        <v>58203</v>
      </c>
      <c r="B1382" s="70" t="str">
        <f>'SlNr für Antrag §24a'!C1378</f>
        <v/>
      </c>
      <c r="C1382" s="70" t="str">
        <f>IF('SlNr für Antrag §24a'!D1378&lt;&gt;"",'SlNr für Antrag §24a'!D1378,"")</f>
        <v>g</v>
      </c>
      <c r="D1382" s="70" t="str">
        <f>'SlNr für Antrag §24a'!H1378</f>
        <v>textiles Verpackungsmaterial mit anwendungsspezifischen schädlichen Beimengungen, vorwiegend organisch</v>
      </c>
      <c r="E1382" s="70" t="str">
        <f>'SlNr für Antrag §24a'!I1378</f>
        <v xml:space="preserve"> </v>
      </c>
      <c r="F1382" s="69" t="str">
        <f>IF(Behörde!W1382&gt;0,Behörde!W1382,Behörde!F1382)</f>
        <v>**</v>
      </c>
      <c r="G1382" s="69" t="str">
        <f>IF(Behörde!Z1382&gt;0,Behörde!Z1382,Behörde!G1382)</f>
        <v>**</v>
      </c>
      <c r="H1382" s="131"/>
      <c r="I1382" s="124"/>
      <c r="J1382" s="118">
        <f>'SlNr für Antrag §24a'!AM1378</f>
        <v>0</v>
      </c>
      <c r="K1382" s="121"/>
      <c r="L1382" s="158" t="str">
        <f>'SlNr für Antrag §24a'!AV1378</f>
        <v>-</v>
      </c>
      <c r="M1382" s="145" t="str">
        <f>IF(OR(Behörde!W1382&gt;0,Behörde!Z1382&gt;0),"Begründung in Bescheid eintragen!","")</f>
        <v/>
      </c>
      <c r="N1382" s="151" t="str">
        <f>'SlNr für Antrag §24a'!AP1378</f>
        <v/>
      </c>
    </row>
    <row r="1383" spans="1:14" ht="45.6" x14ac:dyDescent="0.25">
      <c r="A1383" s="70">
        <f>'SlNr für Antrag §24a'!B1379</f>
        <v>58204</v>
      </c>
      <c r="B1383" s="70" t="str">
        <f>'SlNr für Antrag §24a'!C1379</f>
        <v/>
      </c>
      <c r="C1383" s="70" t="str">
        <f>IF('SlNr für Antrag §24a'!D1379&lt;&gt;"",'SlNr für Antrag §24a'!D1379,"")</f>
        <v>g</v>
      </c>
      <c r="D1383" s="70" t="str">
        <f>'SlNr für Antrag §24a'!H1379</f>
        <v>textiles Verpackungsmaterial mit anwendungsspezifischen schädlichen Beimengungen, vorwiegend anorganisch</v>
      </c>
      <c r="E1383" s="70" t="str">
        <f>'SlNr für Antrag §24a'!I1379</f>
        <v xml:space="preserve"> </v>
      </c>
      <c r="F1383" s="69" t="str">
        <f>IF(Behörde!W1383&gt;0,Behörde!W1383,Behörde!F1383)</f>
        <v>**</v>
      </c>
      <c r="G1383" s="69" t="str">
        <f>IF(Behörde!Z1383&gt;0,Behörde!Z1383,Behörde!G1383)</f>
        <v>**</v>
      </c>
      <c r="H1383" s="131"/>
      <c r="I1383" s="124"/>
      <c r="J1383" s="118">
        <f>'SlNr für Antrag §24a'!AM1379</f>
        <v>0</v>
      </c>
      <c r="K1383" s="121"/>
      <c r="L1383" s="158" t="str">
        <f>'SlNr für Antrag §24a'!AV1379</f>
        <v>-</v>
      </c>
      <c r="M1383" s="145" t="str">
        <f>IF(OR(Behörde!W1383&gt;0,Behörde!Z1383&gt;0),"Begründung in Bescheid eintragen!","")</f>
        <v/>
      </c>
      <c r="N1383" s="151" t="str">
        <f>'SlNr für Antrag §24a'!AP1379</f>
        <v/>
      </c>
    </row>
    <row r="1384" spans="1:14" ht="34.200000000000003" x14ac:dyDescent="0.25">
      <c r="A1384" s="70">
        <f>'SlNr für Antrag §24a'!B1380</f>
        <v>58205</v>
      </c>
      <c r="B1384" s="70" t="str">
        <f>'SlNr für Antrag §24a'!C1380</f>
        <v/>
      </c>
      <c r="C1384" s="70" t="str">
        <f>IF('SlNr für Antrag §24a'!D1380&lt;&gt;"",'SlNr für Antrag §24a'!D1380,"")</f>
        <v/>
      </c>
      <c r="D1384" s="70" t="str">
        <f>'SlNr für Antrag §24a'!H1380</f>
        <v>Polierwolle und Polierfilze mit anwendungsspezifischen schädlichen Verunreinigungen</v>
      </c>
      <c r="E1384" s="70" t="str">
        <f>'SlNr für Antrag §24a'!I1380</f>
        <v xml:space="preserve"> </v>
      </c>
      <c r="F1384" s="69" t="str">
        <f>IF(Behörde!W1384&gt;0,Behörde!W1384,Behörde!F1384)</f>
        <v>--</v>
      </c>
      <c r="G1384" s="69" t="str">
        <f>IF(Behörde!Z1384&gt;0,Behörde!Z1384,Behörde!G1384)</f>
        <v>**</v>
      </c>
      <c r="H1384" s="131"/>
      <c r="I1384" s="124"/>
      <c r="J1384" s="118">
        <f>'SlNr für Antrag §24a'!AM1380</f>
        <v>0</v>
      </c>
      <c r="K1384" s="121"/>
      <c r="L1384" s="158" t="str">
        <f>'SlNr für Antrag §24a'!AV1380</f>
        <v>-</v>
      </c>
      <c r="M1384" s="145" t="str">
        <f>IF(OR(Behörde!W1384&gt;0,Behörde!Z1384&gt;0),"Begründung in Bescheid eintragen!","")</f>
        <v/>
      </c>
      <c r="N1384" s="151" t="str">
        <f>'SlNr für Antrag §24a'!AP1380</f>
        <v>X</v>
      </c>
    </row>
    <row r="1385" spans="1:14" ht="34.200000000000003" x14ac:dyDescent="0.25">
      <c r="A1385" s="70">
        <f>'SlNr für Antrag §24a'!B1381</f>
        <v>58205</v>
      </c>
      <c r="B1385" s="70" t="str">
        <f>'SlNr für Antrag §24a'!C1381</f>
        <v>77</v>
      </c>
      <c r="C1385" s="70" t="str">
        <f>IF('SlNr für Antrag §24a'!D1381&lt;&gt;"",'SlNr für Antrag §24a'!D1381,"")</f>
        <v>g</v>
      </c>
      <c r="D1385" s="70" t="str">
        <f>'SlNr für Antrag §24a'!H1381</f>
        <v>Polierwolle und Polierfilze mit anwendungsspezifischen schädlichen Verunreinigungen</v>
      </c>
      <c r="E1385" s="70" t="str">
        <f>'SlNr für Antrag §24a'!I1381</f>
        <v>gefährlich kontaminiert</v>
      </c>
      <c r="F1385" s="69" t="str">
        <f>IF(Behörde!W1385&gt;0,Behörde!W1385,Behörde!F1385)</f>
        <v>**</v>
      </c>
      <c r="G1385" s="69" t="str">
        <f>IF(Behörde!Z1385&gt;0,Behörde!Z1385,Behörde!G1385)</f>
        <v>**</v>
      </c>
      <c r="H1385" s="131"/>
      <c r="I1385" s="124"/>
      <c r="J1385" s="118">
        <f>'SlNr für Antrag §24a'!AM1381</f>
        <v>0</v>
      </c>
      <c r="K1385" s="121"/>
      <c r="L1385" s="158" t="str">
        <f>'SlNr für Antrag §24a'!AV1381</f>
        <v>-</v>
      </c>
      <c r="M1385" s="145" t="str">
        <f>IF(OR(Behörde!W1385&gt;0,Behörde!Z1385&gt;0),"Begründung in Bescheid eintragen!","")</f>
        <v/>
      </c>
      <c r="N1385" s="151" t="str">
        <f>'SlNr für Antrag §24a'!AP1381</f>
        <v/>
      </c>
    </row>
    <row r="1386" spans="1:14" ht="34.200000000000003" x14ac:dyDescent="0.25">
      <c r="A1386" s="70">
        <f>'SlNr für Antrag §24a'!B1382</f>
        <v>58208</v>
      </c>
      <c r="B1386" s="70" t="str">
        <f>'SlNr für Antrag §24a'!C1382</f>
        <v/>
      </c>
      <c r="C1386" s="70" t="str">
        <f>IF('SlNr für Antrag §24a'!D1382&lt;&gt;"",'SlNr für Antrag §24a'!D1382,"")</f>
        <v/>
      </c>
      <c r="D1386" s="70" t="str">
        <f>'SlNr für Antrag §24a'!H1382</f>
        <v>Filtertücher, Filtersäcke mit anwendungsspezifischen nicht schädlichen Beimengungen</v>
      </c>
      <c r="E1386" s="70" t="str">
        <f>'SlNr für Antrag §24a'!I1382</f>
        <v xml:space="preserve"> </v>
      </c>
      <c r="F1386" s="69" t="str">
        <f>IF(Behörde!W1386&gt;0,Behörde!W1386,Behörde!F1386)</f>
        <v>--</v>
      </c>
      <c r="G1386" s="69" t="str">
        <f>IF(Behörde!Z1386&gt;0,Behörde!Z1386,Behörde!G1386)</f>
        <v>**</v>
      </c>
      <c r="H1386" s="131"/>
      <c r="I1386" s="124"/>
      <c r="J1386" s="118">
        <f>'SlNr für Antrag §24a'!AM1382</f>
        <v>0</v>
      </c>
      <c r="K1386" s="121"/>
      <c r="L1386" s="158" t="str">
        <f>'SlNr für Antrag §24a'!AV1382</f>
        <v>-</v>
      </c>
      <c r="M1386" s="145" t="str">
        <f>IF(OR(Behörde!W1386&gt;0,Behörde!Z1386&gt;0),"Begründung in Bescheid eintragen!","")</f>
        <v/>
      </c>
      <c r="N1386" s="151" t="str">
        <f>'SlNr für Antrag §24a'!AP1382</f>
        <v>X</v>
      </c>
    </row>
    <row r="1387" spans="1:14" x14ac:dyDescent="0.25">
      <c r="A1387" s="70">
        <f>'SlNr für Antrag §24a'!B1383</f>
        <v>59101</v>
      </c>
      <c r="B1387" s="70" t="str">
        <f>'SlNr für Antrag §24a'!C1383</f>
        <v/>
      </c>
      <c r="C1387" s="70" t="str">
        <f>IF('SlNr für Antrag §24a'!D1383&lt;&gt;"",'SlNr für Antrag §24a'!D1383,"")</f>
        <v>gn</v>
      </c>
      <c r="D1387" s="70" t="str">
        <f>'SlNr für Antrag §24a'!H1383</f>
        <v>pyrotechnische Abfälle</v>
      </c>
      <c r="E1387" s="70" t="str">
        <f>'SlNr für Antrag §24a'!I1383</f>
        <v xml:space="preserve"> </v>
      </c>
      <c r="F1387" s="69" t="str">
        <f>IF(Behörde!W1387&gt;0,Behörde!W1387,Behörde!F1387)</f>
        <v>**</v>
      </c>
      <c r="G1387" s="69" t="str">
        <f>IF(Behörde!Z1387&gt;0,Behörde!Z1387,Behörde!G1387)</f>
        <v>**</v>
      </c>
      <c r="H1387" s="131"/>
      <c r="I1387" s="124"/>
      <c r="J1387" s="118">
        <f>'SlNr für Antrag §24a'!AM1383</f>
        <v>0</v>
      </c>
      <c r="K1387" s="121"/>
      <c r="L1387" s="158" t="str">
        <f>'SlNr für Antrag §24a'!AV1383</f>
        <v>-</v>
      </c>
      <c r="M1387" s="145" t="str">
        <f>IF(OR(Behörde!W1387&gt;0,Behörde!Z1387&gt;0),"Begründung in Bescheid eintragen!","")</f>
        <v/>
      </c>
      <c r="N1387" s="151" t="str">
        <f>'SlNr für Antrag §24a'!AP1383</f>
        <v/>
      </c>
    </row>
    <row r="1388" spans="1:14" x14ac:dyDescent="0.25">
      <c r="A1388" s="70">
        <f>'SlNr für Antrag §24a'!B1384</f>
        <v>59102</v>
      </c>
      <c r="B1388" s="70" t="str">
        <f>'SlNr für Antrag §24a'!C1384</f>
        <v/>
      </c>
      <c r="C1388" s="70" t="str">
        <f>IF('SlNr für Antrag §24a'!D1384&lt;&gt;"",'SlNr für Antrag §24a'!D1384,"")</f>
        <v>gn</v>
      </c>
      <c r="D1388" s="70" t="str">
        <f>'SlNr für Antrag §24a'!H1384</f>
        <v>Sprengstoff- und Munitionsabfälle</v>
      </c>
      <c r="E1388" s="70" t="str">
        <f>'SlNr für Antrag §24a'!I1384</f>
        <v xml:space="preserve"> </v>
      </c>
      <c r="F1388" s="69" t="str">
        <f>IF(Behörde!W1388&gt;0,Behörde!W1388,Behörde!F1388)</f>
        <v>**</v>
      </c>
      <c r="G1388" s="69" t="str">
        <f>IF(Behörde!Z1388&gt;0,Behörde!Z1388,Behörde!G1388)</f>
        <v>**</v>
      </c>
      <c r="H1388" s="131"/>
      <c r="I1388" s="124"/>
      <c r="J1388" s="118">
        <f>'SlNr für Antrag §24a'!AM1384</f>
        <v>0</v>
      </c>
      <c r="K1388" s="121"/>
      <c r="L1388" s="158" t="str">
        <f>'SlNr für Antrag §24a'!AV1384</f>
        <v>-</v>
      </c>
      <c r="M1388" s="145" t="str">
        <f>IF(OR(Behörde!W1388&gt;0,Behörde!Z1388&gt;0),"Begründung in Bescheid eintragen!","")</f>
        <v/>
      </c>
      <c r="N1388" s="151" t="str">
        <f>'SlNr für Antrag §24a'!AP1384</f>
        <v/>
      </c>
    </row>
    <row r="1389" spans="1:14" ht="22.8" x14ac:dyDescent="0.25">
      <c r="A1389" s="70">
        <f>'SlNr für Antrag §24a'!B1385</f>
        <v>59103</v>
      </c>
      <c r="B1389" s="70" t="str">
        <f>'SlNr für Antrag §24a'!C1385</f>
        <v/>
      </c>
      <c r="C1389" s="70" t="str">
        <f>IF('SlNr für Antrag §24a'!D1385&lt;&gt;"",'SlNr für Antrag §24a'!D1385,"")</f>
        <v>g</v>
      </c>
      <c r="D1389" s="70" t="str">
        <f>'SlNr für Antrag §24a'!H1385</f>
        <v>mehrfach nitrierte organische Chemikalien</v>
      </c>
      <c r="E1389" s="70" t="str">
        <f>'SlNr für Antrag §24a'!I1385</f>
        <v xml:space="preserve"> </v>
      </c>
      <c r="F1389" s="69" t="str">
        <f>IF(Behörde!W1389&gt;0,Behörde!W1389,Behörde!F1389)</f>
        <v>**</v>
      </c>
      <c r="G1389" s="69" t="str">
        <f>IF(Behörde!Z1389&gt;0,Behörde!Z1389,Behörde!G1389)</f>
        <v>**</v>
      </c>
      <c r="H1389" s="131"/>
      <c r="I1389" s="124"/>
      <c r="J1389" s="118">
        <f>'SlNr für Antrag §24a'!AM1385</f>
        <v>0</v>
      </c>
      <c r="K1389" s="121"/>
      <c r="L1389" s="158" t="str">
        <f>'SlNr für Antrag §24a'!AV1385</f>
        <v>-</v>
      </c>
      <c r="M1389" s="145" t="str">
        <f>IF(OR(Behörde!W1389&gt;0,Behörde!Z1389&gt;0),"Begründung in Bescheid eintragen!","")</f>
        <v/>
      </c>
      <c r="N1389" s="151" t="str">
        <f>'SlNr für Antrag §24a'!AP1385</f>
        <v/>
      </c>
    </row>
    <row r="1390" spans="1:14" ht="45.6" x14ac:dyDescent="0.25">
      <c r="A1390" s="70">
        <f>'SlNr für Antrag §24a'!B1386</f>
        <v>59201</v>
      </c>
      <c r="B1390" s="70" t="str">
        <f>'SlNr für Antrag §24a'!C1386</f>
        <v/>
      </c>
      <c r="C1390" s="70" t="str">
        <f>IF('SlNr für Antrag §24a'!D1386&lt;&gt;"",'SlNr für Antrag §24a'!D1386,"")</f>
        <v>g</v>
      </c>
      <c r="D1390" s="70" t="str">
        <f>'SlNr für Antrag §24a'!H1386</f>
        <v>Reste von festen Bauchemikalien (zB Betonzusatzmittel, Dichtungsmassen, 2-Komponenten-Schäume)</v>
      </c>
      <c r="E1390" s="70" t="str">
        <f>'SlNr für Antrag §24a'!I1386</f>
        <v xml:space="preserve"> </v>
      </c>
      <c r="F1390" s="69" t="str">
        <f>IF(Behörde!W1390&gt;0,Behörde!W1390,Behörde!F1390)</f>
        <v>**</v>
      </c>
      <c r="G1390" s="69" t="str">
        <f>IF(Behörde!Z1390&gt;0,Behörde!Z1390,Behörde!G1390)</f>
        <v>**</v>
      </c>
      <c r="H1390" s="131"/>
      <c r="I1390" s="124"/>
      <c r="J1390" s="118">
        <f>'SlNr für Antrag §24a'!AM1386</f>
        <v>0</v>
      </c>
      <c r="K1390" s="121"/>
      <c r="L1390" s="158" t="str">
        <f>'SlNr für Antrag §24a'!AV1386</f>
        <v>-</v>
      </c>
      <c r="M1390" s="145" t="str">
        <f>IF(OR(Behörde!W1390&gt;0,Behörde!Z1390&gt;0),"Begründung in Bescheid eintragen!","")</f>
        <v/>
      </c>
      <c r="N1390" s="151" t="str">
        <f>'SlNr für Antrag §24a'!AP1386</f>
        <v/>
      </c>
    </row>
    <row r="1391" spans="1:14" ht="22.8" x14ac:dyDescent="0.25">
      <c r="A1391" s="70">
        <f>'SlNr für Antrag §24a'!B1387</f>
        <v>59202</v>
      </c>
      <c r="B1391" s="70" t="str">
        <f>'SlNr für Antrag §24a'!C1387</f>
        <v/>
      </c>
      <c r="C1391" s="70" t="str">
        <f>IF('SlNr für Antrag §24a'!D1387&lt;&gt;"",'SlNr für Antrag §24a'!D1387,"")</f>
        <v>g</v>
      </c>
      <c r="D1391" s="70" t="str">
        <f>'SlNr für Antrag §24a'!H1387</f>
        <v>Reste von flüssigen Bauchemikalien (zB Trennöle)</v>
      </c>
      <c r="E1391" s="70" t="str">
        <f>'SlNr für Antrag §24a'!I1387</f>
        <v xml:space="preserve"> </v>
      </c>
      <c r="F1391" s="69" t="str">
        <f>IF(Behörde!W1391&gt;0,Behörde!W1391,Behörde!F1391)</f>
        <v>**</v>
      </c>
      <c r="G1391" s="69" t="str">
        <f>IF(Behörde!Z1391&gt;0,Behörde!Z1391,Behörde!G1391)</f>
        <v>**</v>
      </c>
      <c r="H1391" s="131"/>
      <c r="I1391" s="124"/>
      <c r="J1391" s="118">
        <f>'SlNr für Antrag §24a'!AM1387</f>
        <v>0</v>
      </c>
      <c r="K1391" s="121"/>
      <c r="L1391" s="158" t="str">
        <f>'SlNr für Antrag §24a'!AV1387</f>
        <v>-</v>
      </c>
      <c r="M1391" s="145" t="str">
        <f>IF(OR(Behörde!W1391&gt;0,Behörde!Z1391&gt;0),"Begründung in Bescheid eintragen!","")</f>
        <v/>
      </c>
      <c r="N1391" s="151" t="str">
        <f>'SlNr für Antrag §24a'!AP1387</f>
        <v/>
      </c>
    </row>
    <row r="1392" spans="1:14" ht="22.8" x14ac:dyDescent="0.25">
      <c r="A1392" s="70">
        <f>'SlNr für Antrag §24a'!B1388</f>
        <v>59305</v>
      </c>
      <c r="B1392" s="70" t="str">
        <f>'SlNr für Antrag §24a'!C1388</f>
        <v/>
      </c>
      <c r="C1392" s="70" t="str">
        <f>IF('SlNr für Antrag §24a'!D1388&lt;&gt;"",'SlNr für Antrag §24a'!D1388,"")</f>
        <v>g</v>
      </c>
      <c r="D1392" s="70" t="str">
        <f>'SlNr für Antrag §24a'!H1388</f>
        <v>unsortierte oder gefährliche Laborabfälle und Chemikalienreste</v>
      </c>
      <c r="E1392" s="70" t="str">
        <f>'SlNr für Antrag §24a'!I1388</f>
        <v xml:space="preserve"> </v>
      </c>
      <c r="F1392" s="69" t="str">
        <f>IF(Behörde!W1392&gt;0,Behörde!W1392,Behörde!F1392)</f>
        <v>**</v>
      </c>
      <c r="G1392" s="69" t="str">
        <f>IF(Behörde!Z1392&gt;0,Behörde!Z1392,Behörde!G1392)</f>
        <v>**</v>
      </c>
      <c r="H1392" s="131"/>
      <c r="I1392" s="124"/>
      <c r="J1392" s="118">
        <f>'SlNr für Antrag §24a'!AM1388</f>
        <v>0</v>
      </c>
      <c r="K1392" s="121"/>
      <c r="L1392" s="158" t="str">
        <f>'SlNr für Antrag §24a'!AV1388</f>
        <v>-</v>
      </c>
      <c r="M1392" s="145" t="str">
        <f>IF(OR(Behörde!W1392&gt;0,Behörde!Z1392&gt;0),"Begründung in Bescheid eintragen!","")</f>
        <v/>
      </c>
      <c r="N1392" s="151" t="str">
        <f>'SlNr für Antrag §24a'!AP1388</f>
        <v/>
      </c>
    </row>
    <row r="1393" spans="1:14" ht="22.8" x14ac:dyDescent="0.25">
      <c r="A1393" s="70">
        <f>'SlNr für Antrag §24a'!B1389</f>
        <v>59306</v>
      </c>
      <c r="B1393" s="70" t="str">
        <f>'SlNr für Antrag §24a'!C1389</f>
        <v/>
      </c>
      <c r="C1393" s="70" t="str">
        <f>IF('SlNr für Antrag §24a'!D1389&lt;&gt;"",'SlNr für Antrag §24a'!D1389,"")</f>
        <v/>
      </c>
      <c r="D1393" s="70" t="str">
        <f>'SlNr für Antrag §24a'!H1389</f>
        <v>sortierte, nicht gefährliche Laborabfälle und Chemikalienreste</v>
      </c>
      <c r="E1393" s="70" t="str">
        <f>'SlNr für Antrag §24a'!I1389</f>
        <v xml:space="preserve"> </v>
      </c>
      <c r="F1393" s="69" t="str">
        <f>IF(Behörde!W1393&gt;0,Behörde!W1393,Behörde!F1393)</f>
        <v>**</v>
      </c>
      <c r="G1393" s="69" t="str">
        <f>IF(Behörde!Z1393&gt;0,Behörde!Z1393,Behörde!G1393)</f>
        <v>**</v>
      </c>
      <c r="H1393" s="131"/>
      <c r="I1393" s="124"/>
      <c r="J1393" s="118">
        <f>'SlNr für Antrag §24a'!AM1389</f>
        <v>0</v>
      </c>
      <c r="K1393" s="121"/>
      <c r="L1393" s="158" t="str">
        <f>'SlNr für Antrag §24a'!AV1389</f>
        <v>-</v>
      </c>
      <c r="M1393" s="145" t="str">
        <f>IF(OR(Behörde!W1393&gt;0,Behörde!Z1393&gt;0),"Begründung in Bescheid eintragen!","")</f>
        <v/>
      </c>
      <c r="N1393" s="151" t="str">
        <f>'SlNr für Antrag §24a'!AP1389</f>
        <v/>
      </c>
    </row>
    <row r="1394" spans="1:14" ht="34.200000000000003" x14ac:dyDescent="0.25">
      <c r="A1394" s="70">
        <f>'SlNr für Antrag §24a'!B1390</f>
        <v>59402</v>
      </c>
      <c r="B1394" s="70" t="str">
        <f>'SlNr für Antrag §24a'!C1390</f>
        <v/>
      </c>
      <c r="C1394" s="70" t="str">
        <f>IF('SlNr für Antrag §24a'!D1390&lt;&gt;"",'SlNr für Antrag §24a'!D1390,"")</f>
        <v/>
      </c>
      <c r="D1394" s="70" t="str">
        <f>'SlNr für Antrag §24a'!H1390</f>
        <v>Tenside und tensidhältige Zubereitungen sowie Rückstände von Wasch- und Reinigungsmitteln</v>
      </c>
      <c r="E1394" s="70" t="str">
        <f>'SlNr für Antrag §24a'!I1390</f>
        <v xml:space="preserve"> </v>
      </c>
      <c r="F1394" s="69" t="str">
        <f>IF(Behörde!W1394&gt;0,Behörde!W1394,Behörde!F1394)</f>
        <v>--</v>
      </c>
      <c r="G1394" s="69" t="str">
        <f>IF(Behörde!Z1394&gt;0,Behörde!Z1394,Behörde!G1394)</f>
        <v>**</v>
      </c>
      <c r="H1394" s="131"/>
      <c r="I1394" s="124"/>
      <c r="J1394" s="118">
        <f>'SlNr für Antrag §24a'!AM1390</f>
        <v>0</v>
      </c>
      <c r="K1394" s="121"/>
      <c r="L1394" s="158" t="str">
        <f>'SlNr für Antrag §24a'!AV1390</f>
        <v>-</v>
      </c>
      <c r="M1394" s="145" t="str">
        <f>IF(OR(Behörde!W1394&gt;0,Behörde!Z1394&gt;0),"Begründung in Bescheid eintragen!","")</f>
        <v/>
      </c>
      <c r="N1394" s="151" t="str">
        <f>'SlNr für Antrag §24a'!AP1390</f>
        <v>X</v>
      </c>
    </row>
    <row r="1395" spans="1:14" ht="45.6" x14ac:dyDescent="0.25">
      <c r="A1395" s="70">
        <f>'SlNr für Antrag §24a'!B1391</f>
        <v>59405</v>
      </c>
      <c r="B1395" s="70" t="str">
        <f>'SlNr für Antrag §24a'!C1391</f>
        <v/>
      </c>
      <c r="C1395" s="70" t="str">
        <f>IF('SlNr für Antrag §24a'!D1391&lt;&gt;"",'SlNr für Antrag §24a'!D1391,"")</f>
        <v>g</v>
      </c>
      <c r="D1395" s="70" t="str">
        <f>'SlNr für Antrag §24a'!H1391</f>
        <v>Tenside sowie Wasch- und Reinigungsmittel, die chemikalienrechtlich als gefährlich eingestuft sind</v>
      </c>
      <c r="E1395" s="70" t="str">
        <f>'SlNr für Antrag §24a'!I1391</f>
        <v xml:space="preserve"> </v>
      </c>
      <c r="F1395" s="69" t="str">
        <f>IF(Behörde!W1395&gt;0,Behörde!W1395,Behörde!F1395)</f>
        <v>**</v>
      </c>
      <c r="G1395" s="69" t="str">
        <f>IF(Behörde!Z1395&gt;0,Behörde!Z1395,Behörde!G1395)</f>
        <v>**</v>
      </c>
      <c r="H1395" s="131"/>
      <c r="I1395" s="124"/>
      <c r="J1395" s="118">
        <f>'SlNr für Antrag §24a'!AM1391</f>
        <v>0</v>
      </c>
      <c r="K1395" s="121"/>
      <c r="L1395" s="158" t="str">
        <f>'SlNr für Antrag §24a'!AV1391</f>
        <v>-</v>
      </c>
      <c r="M1395" s="145" t="str">
        <f>IF(OR(Behörde!W1395&gt;0,Behörde!Z1395&gt;0),"Begründung in Bescheid eintragen!","")</f>
        <v/>
      </c>
      <c r="N1395" s="151" t="str">
        <f>'SlNr für Antrag §24a'!AP1391</f>
        <v/>
      </c>
    </row>
    <row r="1396" spans="1:14" x14ac:dyDescent="0.25">
      <c r="A1396" s="70">
        <f>'SlNr für Antrag §24a'!B1392</f>
        <v>59507</v>
      </c>
      <c r="B1396" s="70" t="str">
        <f>'SlNr für Antrag §24a'!C1392</f>
        <v/>
      </c>
      <c r="C1396" s="70" t="str">
        <f>IF('SlNr für Antrag §24a'!D1392&lt;&gt;"",'SlNr für Antrag §24a'!D1392,"")</f>
        <v>g</v>
      </c>
      <c r="D1396" s="70" t="str">
        <f>'SlNr für Antrag §24a'!H1392</f>
        <v>Katalysatoren und Kontaktmassen</v>
      </c>
      <c r="E1396" s="70" t="str">
        <f>'SlNr für Antrag §24a'!I1392</f>
        <v xml:space="preserve"> </v>
      </c>
      <c r="F1396" s="69" t="str">
        <f>IF(Behörde!W1396&gt;0,Behörde!W1396,Behörde!F1396)</f>
        <v>**</v>
      </c>
      <c r="G1396" s="69" t="str">
        <f>IF(Behörde!Z1396&gt;0,Behörde!Z1396,Behörde!G1396)</f>
        <v>**</v>
      </c>
      <c r="H1396" s="131"/>
      <c r="I1396" s="124"/>
      <c r="J1396" s="118">
        <f>'SlNr für Antrag §24a'!AM1392</f>
        <v>0</v>
      </c>
      <c r="K1396" s="121"/>
      <c r="L1396" s="158" t="str">
        <f>'SlNr für Antrag §24a'!AV1392</f>
        <v>-</v>
      </c>
      <c r="M1396" s="145" t="str">
        <f>IF(OR(Behörde!W1396&gt;0,Behörde!Z1396&gt;0),"Begründung in Bescheid eintragen!","")</f>
        <v/>
      </c>
      <c r="N1396" s="151" t="str">
        <f>'SlNr für Antrag §24a'!AP1392</f>
        <v/>
      </c>
    </row>
    <row r="1397" spans="1:14" x14ac:dyDescent="0.25">
      <c r="A1397" s="70">
        <f>'SlNr für Antrag §24a'!B1393</f>
        <v>59507</v>
      </c>
      <c r="B1397" s="70" t="str">
        <f>'SlNr für Antrag §24a'!C1393</f>
        <v>88</v>
      </c>
      <c r="C1397" s="70" t="str">
        <f>IF('SlNr für Antrag §24a'!D1393&lt;&gt;"",'SlNr für Antrag §24a'!D1393,"")</f>
        <v/>
      </c>
      <c r="D1397" s="70" t="str">
        <f>'SlNr für Antrag §24a'!H1393</f>
        <v>Katalysatoren und Kontaktmassen</v>
      </c>
      <c r="E1397" s="70" t="str">
        <f>'SlNr für Antrag §24a'!I1393</f>
        <v>ausgestuft</v>
      </c>
      <c r="F1397" s="69" t="str">
        <f>IF(Behörde!W1397&gt;0,Behörde!W1397,Behörde!F1397)</f>
        <v>**</v>
      </c>
      <c r="G1397" s="69" t="str">
        <f>IF(Behörde!Z1397&gt;0,Behörde!Z1397,Behörde!G1397)</f>
        <v>**</v>
      </c>
      <c r="H1397" s="131"/>
      <c r="I1397" s="124"/>
      <c r="J1397" s="118">
        <f>'SlNr für Antrag §24a'!AM1393</f>
        <v>0</v>
      </c>
      <c r="K1397" s="121"/>
      <c r="L1397" s="158" t="str">
        <f>'SlNr für Antrag §24a'!AV1393</f>
        <v>-</v>
      </c>
      <c r="M1397" s="145" t="str">
        <f>IF(OR(Behörde!W1397&gt;0,Behörde!Z1397&gt;0),"Begründung in Bescheid eintragen!","")</f>
        <v/>
      </c>
      <c r="N1397" s="151" t="str">
        <f>'SlNr für Antrag §24a'!AP1393</f>
        <v/>
      </c>
    </row>
    <row r="1398" spans="1:14" ht="22.8" x14ac:dyDescent="0.25">
      <c r="A1398" s="70">
        <f>'SlNr für Antrag §24a'!B1394</f>
        <v>59507</v>
      </c>
      <c r="B1398" s="70" t="str">
        <f>'SlNr für Antrag §24a'!C1394</f>
        <v>91</v>
      </c>
      <c r="C1398" s="70" t="str">
        <f>IF('SlNr für Antrag §24a'!D1394&lt;&gt;"",'SlNr für Antrag §24a'!D1394,"")</f>
        <v>g</v>
      </c>
      <c r="D1398" s="70" t="str">
        <f>'SlNr für Antrag §24a'!H1394</f>
        <v>Katalysatoren und Kontaktmassen</v>
      </c>
      <c r="E1398" s="70" t="str">
        <f>'SlNr für Antrag §24a'!I1394</f>
        <v>verfestigt, immobilisiert oder stabilisiert</v>
      </c>
      <c r="F1398" s="69" t="str">
        <f>IF(Behörde!W1398&gt;0,Behörde!W1398,Behörde!F1398)</f>
        <v>**</v>
      </c>
      <c r="G1398" s="69" t="str">
        <f>IF(Behörde!Z1398&gt;0,Behörde!Z1398,Behörde!G1398)</f>
        <v>**</v>
      </c>
      <c r="H1398" s="131"/>
      <c r="I1398" s="124"/>
      <c r="J1398" s="118">
        <f>'SlNr für Antrag §24a'!AM1394</f>
        <v>0</v>
      </c>
      <c r="K1398" s="121"/>
      <c r="L1398" s="158" t="str">
        <f>'SlNr für Antrag §24a'!AV1394</f>
        <v>-</v>
      </c>
      <c r="M1398" s="145" t="str">
        <f>IF(OR(Behörde!W1398&gt;0,Behörde!Z1398&gt;0),"Begründung in Bescheid eintragen!","")</f>
        <v/>
      </c>
      <c r="N1398" s="151" t="str">
        <f>'SlNr für Antrag §24a'!AP1394</f>
        <v/>
      </c>
    </row>
    <row r="1399" spans="1:14" x14ac:dyDescent="0.25">
      <c r="A1399" s="70">
        <f>'SlNr für Antrag §24a'!B1395</f>
        <v>59801</v>
      </c>
      <c r="B1399" s="70" t="str">
        <f>'SlNr für Antrag §24a'!C1395</f>
        <v/>
      </c>
      <c r="C1399" s="70" t="str">
        <f>IF('SlNr für Antrag §24a'!D1395&lt;&gt;"",'SlNr für Antrag §24a'!D1395,"")</f>
        <v>g</v>
      </c>
      <c r="D1399" s="70" t="str">
        <f>'SlNr für Antrag §24a'!H1395</f>
        <v>Gase in Patronen</v>
      </c>
      <c r="E1399" s="70" t="str">
        <f>'SlNr für Antrag §24a'!I1395</f>
        <v xml:space="preserve"> </v>
      </c>
      <c r="F1399" s="69" t="str">
        <f>IF(Behörde!W1399&gt;0,Behörde!W1399,Behörde!F1399)</f>
        <v>**</v>
      </c>
      <c r="G1399" s="69" t="str">
        <f>IF(Behörde!Z1399&gt;0,Behörde!Z1399,Behörde!G1399)</f>
        <v>**</v>
      </c>
      <c r="H1399" s="131"/>
      <c r="I1399" s="124"/>
      <c r="J1399" s="118">
        <f>'SlNr für Antrag §24a'!AM1395</f>
        <v>0</v>
      </c>
      <c r="K1399" s="121"/>
      <c r="L1399" s="158" t="str">
        <f>'SlNr für Antrag §24a'!AV1395</f>
        <v>-</v>
      </c>
      <c r="M1399" s="145" t="str">
        <f>IF(OR(Behörde!W1399&gt;0,Behörde!Z1399&gt;0),"Begründung in Bescheid eintragen!","")</f>
        <v/>
      </c>
      <c r="N1399" s="151" t="str">
        <f>'SlNr für Antrag §24a'!AP1395</f>
        <v/>
      </c>
    </row>
    <row r="1400" spans="1:14" x14ac:dyDescent="0.25">
      <c r="A1400" s="70">
        <f>'SlNr für Antrag §24a'!B1396</f>
        <v>59801</v>
      </c>
      <c r="B1400" s="70" t="str">
        <f>'SlNr für Antrag §24a'!C1396</f>
        <v>88</v>
      </c>
      <c r="C1400" s="70" t="str">
        <f>IF('SlNr für Antrag §24a'!D1396&lt;&gt;"",'SlNr für Antrag §24a'!D1396,"")</f>
        <v/>
      </c>
      <c r="D1400" s="70" t="str">
        <f>'SlNr für Antrag §24a'!H1396</f>
        <v>Gase in Patronen</v>
      </c>
      <c r="E1400" s="70" t="str">
        <f>'SlNr für Antrag §24a'!I1396</f>
        <v>ausgestuft</v>
      </c>
      <c r="F1400" s="69" t="str">
        <f>IF(Behörde!W1400&gt;0,Behörde!W1400,Behörde!F1400)</f>
        <v>**</v>
      </c>
      <c r="G1400" s="69" t="str">
        <f>IF(Behörde!Z1400&gt;0,Behörde!Z1400,Behörde!G1400)</f>
        <v>**</v>
      </c>
      <c r="H1400" s="131"/>
      <c r="I1400" s="124"/>
      <c r="J1400" s="118">
        <f>'SlNr für Antrag §24a'!AM1396</f>
        <v>0</v>
      </c>
      <c r="K1400" s="121"/>
      <c r="L1400" s="158" t="str">
        <f>'SlNr für Antrag §24a'!AV1396</f>
        <v>-</v>
      </c>
      <c r="M1400" s="145" t="str">
        <f>IF(OR(Behörde!W1400&gt;0,Behörde!Z1400&gt;0),"Begründung in Bescheid eintragen!","")</f>
        <v/>
      </c>
      <c r="N1400" s="151" t="str">
        <f>'SlNr für Antrag §24a'!AP1396</f>
        <v/>
      </c>
    </row>
    <row r="1401" spans="1:14" ht="22.8" x14ac:dyDescent="0.25">
      <c r="A1401" s="70">
        <f>'SlNr für Antrag §24a'!B1397</f>
        <v>59802</v>
      </c>
      <c r="B1401" s="70" t="str">
        <f>'SlNr für Antrag §24a'!C1397</f>
        <v/>
      </c>
      <c r="C1401" s="70" t="str">
        <f>IF('SlNr für Antrag §24a'!D1397&lt;&gt;"",'SlNr für Antrag §24a'!D1397,"")</f>
        <v/>
      </c>
      <c r="D1401" s="70" t="str">
        <f>'SlNr für Antrag §24a'!H1397</f>
        <v>Gase in Stahldruckflaschen ohne gefahrenrelevante Eigenschaften</v>
      </c>
      <c r="E1401" s="70" t="str">
        <f>'SlNr für Antrag §24a'!I1397</f>
        <v xml:space="preserve"> </v>
      </c>
      <c r="F1401" s="69" t="str">
        <f>IF(Behörde!W1401&gt;0,Behörde!W1401,Behörde!F1401)</f>
        <v>--</v>
      </c>
      <c r="G1401" s="69" t="str">
        <f>IF(Behörde!Z1401&gt;0,Behörde!Z1401,Behörde!G1401)</f>
        <v>**</v>
      </c>
      <c r="H1401" s="131"/>
      <c r="I1401" s="124"/>
      <c r="J1401" s="118">
        <f>'SlNr für Antrag §24a'!AM1397</f>
        <v>0</v>
      </c>
      <c r="K1401" s="121"/>
      <c r="L1401" s="158" t="str">
        <f>'SlNr für Antrag §24a'!AV1397</f>
        <v>-</v>
      </c>
      <c r="M1401" s="145" t="str">
        <f>IF(OR(Behörde!W1401&gt;0,Behörde!Z1401&gt;0),"Begründung in Bescheid eintragen!","")</f>
        <v/>
      </c>
      <c r="N1401" s="151" t="str">
        <f>'SlNr für Antrag §24a'!AP1397</f>
        <v>X</v>
      </c>
    </row>
    <row r="1402" spans="1:14" ht="22.8" x14ac:dyDescent="0.25">
      <c r="A1402" s="70">
        <f>'SlNr für Antrag §24a'!B1398</f>
        <v>59803</v>
      </c>
      <c r="B1402" s="70" t="str">
        <f>'SlNr für Antrag §24a'!C1398</f>
        <v/>
      </c>
      <c r="C1402" s="70" t="str">
        <f>IF('SlNr für Antrag §24a'!D1398&lt;&gt;"",'SlNr für Antrag §24a'!D1398,"")</f>
        <v>g</v>
      </c>
      <c r="D1402" s="70" t="str">
        <f>'SlNr für Antrag §24a'!H1398</f>
        <v>Druckgaspackungen (Spraydosen) mit Restinhalten</v>
      </c>
      <c r="E1402" s="70" t="str">
        <f>'SlNr für Antrag §24a'!I1398</f>
        <v xml:space="preserve"> </v>
      </c>
      <c r="F1402" s="69" t="str">
        <f>IF(Behörde!W1402&gt;0,Behörde!W1402,Behörde!F1402)</f>
        <v>**</v>
      </c>
      <c r="G1402" s="69" t="str">
        <f>IF(Behörde!Z1402&gt;0,Behörde!Z1402,Behörde!G1402)</f>
        <v>**</v>
      </c>
      <c r="H1402" s="131"/>
      <c r="I1402" s="124"/>
      <c r="J1402" s="118">
        <f>'SlNr für Antrag §24a'!AM1398</f>
        <v>0</v>
      </c>
      <c r="K1402" s="121"/>
      <c r="L1402" s="158" t="str">
        <f>'SlNr für Antrag §24a'!AV1398</f>
        <v>-</v>
      </c>
      <c r="M1402" s="145" t="str">
        <f>IF(OR(Behörde!W1402&gt;0,Behörde!Z1402&gt;0),"Begründung in Bescheid eintragen!","")</f>
        <v/>
      </c>
      <c r="N1402" s="151" t="str">
        <f>'SlNr für Antrag §24a'!AP1398</f>
        <v/>
      </c>
    </row>
    <row r="1403" spans="1:14" ht="22.8" x14ac:dyDescent="0.25">
      <c r="A1403" s="70">
        <f>'SlNr für Antrag §24a'!B1399</f>
        <v>59804</v>
      </c>
      <c r="B1403" s="70" t="str">
        <f>'SlNr für Antrag §24a'!C1399</f>
        <v/>
      </c>
      <c r="C1403" s="70" t="str">
        <f>IF('SlNr für Antrag §24a'!D1399&lt;&gt;"",'SlNr für Antrag §24a'!D1399,"")</f>
        <v>g</v>
      </c>
      <c r="D1403" s="70" t="str">
        <f>'SlNr für Antrag §24a'!H1399</f>
        <v>Gase in Stahldruckflaschen, mit gefahrenrelevanten Eigenschaften</v>
      </c>
      <c r="E1403" s="70" t="str">
        <f>'SlNr für Antrag §24a'!I1399</f>
        <v xml:space="preserve"> </v>
      </c>
      <c r="F1403" s="69" t="str">
        <f>IF(Behörde!W1403&gt;0,Behörde!W1403,Behörde!F1403)</f>
        <v>**</v>
      </c>
      <c r="G1403" s="69" t="str">
        <f>IF(Behörde!Z1403&gt;0,Behörde!Z1403,Behörde!G1403)</f>
        <v>**</v>
      </c>
      <c r="H1403" s="131"/>
      <c r="I1403" s="124"/>
      <c r="J1403" s="118">
        <f>'SlNr für Antrag §24a'!AM1399</f>
        <v>0</v>
      </c>
      <c r="K1403" s="121"/>
      <c r="L1403" s="158" t="str">
        <f>'SlNr für Antrag §24a'!AV1399</f>
        <v>-</v>
      </c>
      <c r="M1403" s="145" t="str">
        <f>IF(OR(Behörde!W1403&gt;0,Behörde!Z1403&gt;0),"Begründung in Bescheid eintragen!","")</f>
        <v/>
      </c>
      <c r="N1403" s="151" t="str">
        <f>'SlNr für Antrag §24a'!AP1399</f>
        <v/>
      </c>
    </row>
    <row r="1404" spans="1:14" ht="22.8" x14ac:dyDescent="0.25">
      <c r="A1404" s="70">
        <f>'SlNr für Antrag §24a'!B1400</f>
        <v>59901</v>
      </c>
      <c r="B1404" s="70" t="str">
        <f>'SlNr für Antrag §24a'!C1400</f>
        <v/>
      </c>
      <c r="C1404" s="70" t="str">
        <f>IF('SlNr für Antrag §24a'!D1400&lt;&gt;"",'SlNr für Antrag §24a'!D1400,"")</f>
        <v>g</v>
      </c>
      <c r="D1404" s="70" t="str">
        <f>'SlNr für Antrag §24a'!H1400</f>
        <v>polychlorierte Biphenyle und Terphenyle (PCB, PCT)</v>
      </c>
      <c r="E1404" s="70" t="str">
        <f>'SlNr für Antrag §24a'!I1400</f>
        <v xml:space="preserve"> </v>
      </c>
      <c r="F1404" s="69" t="str">
        <f>IF(Behörde!W1404&gt;0,Behörde!W1404,Behörde!F1404)</f>
        <v>**</v>
      </c>
      <c r="G1404" s="69" t="str">
        <f>IF(Behörde!Z1404&gt;0,Behörde!Z1404,Behörde!G1404)</f>
        <v>**</v>
      </c>
      <c r="H1404" s="131"/>
      <c r="I1404" s="124"/>
      <c r="J1404" s="118">
        <f>'SlNr für Antrag §24a'!AM1400</f>
        <v>0</v>
      </c>
      <c r="K1404" s="121"/>
      <c r="L1404" s="158" t="str">
        <f>'SlNr für Antrag §24a'!AV1400</f>
        <v>-</v>
      </c>
      <c r="M1404" s="145" t="str">
        <f>IF(OR(Behörde!W1404&gt;0,Behörde!Z1404&gt;0),"Begründung in Bescheid eintragen!","")</f>
        <v/>
      </c>
      <c r="N1404" s="151" t="str">
        <f>'SlNr für Antrag §24a'!AP1400</f>
        <v/>
      </c>
    </row>
    <row r="1405" spans="1:14" x14ac:dyDescent="0.25">
      <c r="A1405" s="70">
        <f>'SlNr für Antrag §24a'!B1401</f>
        <v>59904</v>
      </c>
      <c r="B1405" s="70" t="str">
        <f>'SlNr für Antrag §24a'!C1401</f>
        <v/>
      </c>
      <c r="C1405" s="70" t="str">
        <f>IF('SlNr für Antrag §24a'!D1401&lt;&gt;"",'SlNr für Antrag §24a'!D1401,"")</f>
        <v>g</v>
      </c>
      <c r="D1405" s="70" t="str">
        <f>'SlNr für Antrag §24a'!H1401</f>
        <v>organische Peroxide</v>
      </c>
      <c r="E1405" s="70" t="str">
        <f>'SlNr für Antrag §24a'!I1401</f>
        <v xml:space="preserve"> </v>
      </c>
      <c r="F1405" s="69" t="str">
        <f>IF(Behörde!W1405&gt;0,Behörde!W1405,Behörde!F1405)</f>
        <v>**</v>
      </c>
      <c r="G1405" s="69" t="str">
        <f>IF(Behörde!Z1405&gt;0,Behörde!Z1405,Behörde!G1405)</f>
        <v>**</v>
      </c>
      <c r="H1405" s="131"/>
      <c r="I1405" s="124"/>
      <c r="J1405" s="118">
        <f>'SlNr für Antrag §24a'!AM1401</f>
        <v>0</v>
      </c>
      <c r="K1405" s="121"/>
      <c r="L1405" s="158" t="str">
        <f>'SlNr für Antrag §24a'!AV1401</f>
        <v>-</v>
      </c>
      <c r="M1405" s="145" t="str">
        <f>IF(OR(Behörde!W1405&gt;0,Behörde!Z1405&gt;0),"Begründung in Bescheid eintragen!","")</f>
        <v/>
      </c>
      <c r="N1405" s="151" t="str">
        <f>'SlNr für Antrag §24a'!AP1401</f>
        <v/>
      </c>
    </row>
    <row r="1406" spans="1:14" ht="22.8" x14ac:dyDescent="0.25">
      <c r="A1406" s="70">
        <f>'SlNr für Antrag §24a'!B1402</f>
        <v>59906</v>
      </c>
      <c r="B1406" s="70" t="str">
        <f>'SlNr für Antrag §24a'!C1402</f>
        <v/>
      </c>
      <c r="C1406" s="70" t="str">
        <f>IF('SlNr für Antrag §24a'!D1402&lt;&gt;"",'SlNr für Antrag §24a'!D1402,"")</f>
        <v/>
      </c>
      <c r="D1406" s="70" t="str">
        <f>'SlNr für Antrag §24a'!H1402</f>
        <v>Industriekehricht, nicht öl- oder chemikalienverunreinigt</v>
      </c>
      <c r="E1406" s="70" t="str">
        <f>'SlNr für Antrag §24a'!I1402</f>
        <v xml:space="preserve"> </v>
      </c>
      <c r="F1406" s="69" t="str">
        <f>IF(Behörde!W1406&gt;0,Behörde!W1406,Behörde!F1406)</f>
        <v>--</v>
      </c>
      <c r="G1406" s="69" t="str">
        <f>IF(Behörde!Z1406&gt;0,Behörde!Z1406,Behörde!G1406)</f>
        <v>**</v>
      </c>
      <c r="H1406" s="131"/>
      <c r="I1406" s="124"/>
      <c r="J1406" s="118">
        <f>'SlNr für Antrag §24a'!AM1402</f>
        <v>0</v>
      </c>
      <c r="K1406" s="121"/>
      <c r="L1406" s="158" t="str">
        <f>'SlNr für Antrag §24a'!AV1402</f>
        <v>-</v>
      </c>
      <c r="M1406" s="145" t="str">
        <f>IF(OR(Behörde!W1406&gt;0,Behörde!Z1406&gt;0),"Begründung in Bescheid eintragen!","")</f>
        <v/>
      </c>
      <c r="N1406" s="151" t="str">
        <f>'SlNr für Antrag §24a'!AP1402</f>
        <v>X</v>
      </c>
    </row>
    <row r="1407" spans="1:14" ht="22.8" x14ac:dyDescent="0.25">
      <c r="A1407" s="70">
        <f>'SlNr für Antrag §24a'!B1403</f>
        <v>59906</v>
      </c>
      <c r="B1407" s="70" t="str">
        <f>'SlNr für Antrag §24a'!C1403</f>
        <v>77</v>
      </c>
      <c r="C1407" s="70" t="str">
        <f>IF('SlNr für Antrag §24a'!D1403&lt;&gt;"",'SlNr für Antrag §24a'!D1403,"")</f>
        <v>g</v>
      </c>
      <c r="D1407" s="70" t="str">
        <f>'SlNr für Antrag §24a'!H1403</f>
        <v>Industriekehricht, nicht öl- oder chemikalienverunreinigt</v>
      </c>
      <c r="E1407" s="70" t="str">
        <f>'SlNr für Antrag §24a'!I1403</f>
        <v>gefährlich kontaminiert</v>
      </c>
      <c r="F1407" s="69" t="str">
        <f>IF(Behörde!W1407&gt;0,Behörde!W1407,Behörde!F1407)</f>
        <v>**</v>
      </c>
      <c r="G1407" s="69" t="str">
        <f>IF(Behörde!Z1407&gt;0,Behörde!Z1407,Behörde!G1407)</f>
        <v>**</v>
      </c>
      <c r="H1407" s="131"/>
      <c r="I1407" s="124"/>
      <c r="J1407" s="118">
        <f>'SlNr für Antrag §24a'!AM1403</f>
        <v>0</v>
      </c>
      <c r="K1407" s="121"/>
      <c r="L1407" s="158" t="str">
        <f>'SlNr für Antrag §24a'!AV1403</f>
        <v>-</v>
      </c>
      <c r="M1407" s="145" t="str">
        <f>IF(OR(Behörde!W1407&gt;0,Behörde!Z1407&gt;0),"Begründung in Bescheid eintragen!","")</f>
        <v/>
      </c>
      <c r="N1407" s="151" t="str">
        <f>'SlNr für Antrag §24a'!AP1403</f>
        <v/>
      </c>
    </row>
    <row r="1408" spans="1:14" x14ac:dyDescent="0.25">
      <c r="A1408" s="70">
        <f>'SlNr für Antrag §24a'!B1404</f>
        <v>71101</v>
      </c>
      <c r="B1408" s="70" t="str">
        <f>'SlNr für Antrag §24a'!C1404</f>
        <v/>
      </c>
      <c r="C1408" s="70" t="str">
        <f>IF('SlNr für Antrag §24a'!D1404&lt;&gt;"",'SlNr für Antrag §24a'!D1404,"")</f>
        <v/>
      </c>
      <c r="D1408" s="70" t="str">
        <f>'SlNr für Antrag §24a'!H1404</f>
        <v>radioaktive Abfälle</v>
      </c>
      <c r="E1408" s="70" t="str">
        <f>'SlNr für Antrag §24a'!I1404</f>
        <v xml:space="preserve"> </v>
      </c>
      <c r="F1408" s="69" t="str">
        <f>IF(Behörde!W1408&gt;0,Behörde!W1408,Behörde!F1408)</f>
        <v>**</v>
      </c>
      <c r="G1408" s="69" t="str">
        <f>IF(Behörde!Z1408&gt;0,Behörde!Z1408,Behörde!G1408)</f>
        <v>**</v>
      </c>
      <c r="H1408" s="131"/>
      <c r="I1408" s="124"/>
      <c r="J1408" s="118">
        <f>'SlNr für Antrag §24a'!AM1404</f>
        <v>0</v>
      </c>
      <c r="K1408" s="121"/>
      <c r="L1408" s="158" t="str">
        <f>'SlNr für Antrag §24a'!AV1404</f>
        <v>-</v>
      </c>
      <c r="M1408" s="145" t="str">
        <f>IF(OR(Behörde!W1408&gt;0,Behörde!Z1408&gt;0),"Begründung in Bescheid eintragen!","")</f>
        <v/>
      </c>
      <c r="N1408" s="151" t="str">
        <f>'SlNr für Antrag §24a'!AP1404</f>
        <v/>
      </c>
    </row>
    <row r="1409" spans="1:14" ht="22.8" x14ac:dyDescent="0.25">
      <c r="A1409" s="70">
        <f>'SlNr für Antrag §24a'!B1405</f>
        <v>91101</v>
      </c>
      <c r="B1409" s="70" t="str">
        <f>'SlNr für Antrag §24a'!C1405</f>
        <v/>
      </c>
      <c r="C1409" s="70" t="str">
        <f>IF('SlNr für Antrag §24a'!D1405&lt;&gt;"",'SlNr für Antrag §24a'!D1405,"")</f>
        <v/>
      </c>
      <c r="D1409" s="70" t="str">
        <f>'SlNr für Antrag §24a'!H1405</f>
        <v>Siedlungsabfälle und ähnliche Gewerbeabfälle</v>
      </c>
      <c r="E1409" s="70" t="str">
        <f>'SlNr für Antrag §24a'!I1405</f>
        <v xml:space="preserve"> </v>
      </c>
      <c r="F1409" s="69" t="str">
        <f>IF(Behörde!W1409&gt;0,Behörde!W1409,Behörde!F1409)</f>
        <v>--</v>
      </c>
      <c r="G1409" s="69" t="str">
        <f>IF(Behörde!Z1409&gt;0,Behörde!Z1409,Behörde!G1409)</f>
        <v>**</v>
      </c>
      <c r="H1409" s="131"/>
      <c r="I1409" s="124"/>
      <c r="J1409" s="118"/>
      <c r="K1409" s="121"/>
      <c r="L1409" s="158" t="str">
        <f>'SlNr für Antrag §24a'!AV1405</f>
        <v>-</v>
      </c>
      <c r="M1409" s="145" t="str">
        <f>IF(OR(Behörde!W1409&gt;0,Behörde!Z1409&gt;0),"Begründung in Bescheid eintragen!","")</f>
        <v/>
      </c>
      <c r="N1409" s="151" t="str">
        <f>'SlNr für Antrag §24a'!AP1405</f>
        <v>X</v>
      </c>
    </row>
    <row r="1410" spans="1:14" ht="22.8" x14ac:dyDescent="0.25">
      <c r="A1410" s="70">
        <f>'SlNr für Antrag §24a'!B1406</f>
        <v>91101</v>
      </c>
      <c r="B1410" s="70" t="str">
        <f>'SlNr für Antrag §24a'!C1406</f>
        <v>77</v>
      </c>
      <c r="C1410" s="70" t="str">
        <f>IF('SlNr für Antrag §24a'!D1406&lt;&gt;"",'SlNr für Antrag §24a'!D1406,"")</f>
        <v>g</v>
      </c>
      <c r="D1410" s="70" t="str">
        <f>'SlNr für Antrag §24a'!H1406</f>
        <v>Siedlungsabfälle und ähnliche Gewerbeabfälle</v>
      </c>
      <c r="E1410" s="70" t="str">
        <f>'SlNr für Antrag §24a'!I1406</f>
        <v>gefährlich kontaminiert</v>
      </c>
      <c r="F1410" s="69" t="str">
        <f>IF(Behörde!W1410&gt;0,Behörde!W1410,Behörde!F1410)</f>
        <v>**</v>
      </c>
      <c r="G1410" s="69" t="str">
        <f>IF(Behörde!Z1410&gt;0,Behörde!Z1410,Behörde!G1410)</f>
        <v>**</v>
      </c>
      <c r="H1410" s="131"/>
      <c r="I1410" s="124"/>
      <c r="J1410" s="118">
        <f>'SlNr für Antrag §24a'!AM1406</f>
        <v>0</v>
      </c>
      <c r="K1410" s="121"/>
      <c r="L1410" s="158" t="str">
        <f>'SlNr für Antrag §24a'!AV1406</f>
        <v>-</v>
      </c>
      <c r="M1410" s="145" t="str">
        <f>IF(OR(Behörde!W1410&gt;0,Behörde!Z1410&gt;0),"Begründung in Bescheid eintragen!","")</f>
        <v/>
      </c>
      <c r="N1410" s="151" t="str">
        <f>'SlNr für Antrag §24a'!AP1406</f>
        <v/>
      </c>
    </row>
    <row r="1411" spans="1:14" ht="22.8" x14ac:dyDescent="0.25">
      <c r="A1411" s="70">
        <f>'SlNr für Antrag §24a'!B1407</f>
        <v>91102</v>
      </c>
      <c r="B1411" s="70" t="str">
        <f>'SlNr für Antrag §24a'!C1407</f>
        <v/>
      </c>
      <c r="C1411" s="70" t="str">
        <f>IF('SlNr für Antrag §24a'!D1407&lt;&gt;"",'SlNr für Antrag §24a'!D1407,"")</f>
        <v/>
      </c>
      <c r="D1411" s="70" t="str">
        <f>'SlNr für Antrag §24a'!H1407</f>
        <v>Rückstände aus der biologischen Abfallbehandlung</v>
      </c>
      <c r="E1411" s="70" t="str">
        <f>'SlNr für Antrag §24a'!I1407</f>
        <v xml:space="preserve"> </v>
      </c>
      <c r="F1411" s="69" t="str">
        <f>IF(Behörde!W1411&gt;0,Behörde!W1411,Behörde!F1411)</f>
        <v>--</v>
      </c>
      <c r="G1411" s="69" t="str">
        <f>IF(Behörde!Z1411&gt;0,Behörde!Z1411,Behörde!G1411)</f>
        <v>**</v>
      </c>
      <c r="H1411" s="131"/>
      <c r="I1411" s="124"/>
      <c r="J1411" s="118">
        <f>'SlNr für Antrag §24a'!AM1407</f>
        <v>0</v>
      </c>
      <c r="K1411" s="121"/>
      <c r="L1411" s="158" t="str">
        <f>'SlNr für Antrag §24a'!AV1407</f>
        <v>-</v>
      </c>
      <c r="M1411" s="145" t="str">
        <f>IF(OR(Behörde!W1411&gt;0,Behörde!Z1411&gt;0),"Begründung in Bescheid eintragen!","")</f>
        <v/>
      </c>
      <c r="N1411" s="151" t="str">
        <f>'SlNr für Antrag §24a'!AP1407</f>
        <v>X</v>
      </c>
    </row>
    <row r="1412" spans="1:14" ht="22.8" x14ac:dyDescent="0.25">
      <c r="A1412" s="70">
        <f>'SlNr für Antrag §24a'!B1408</f>
        <v>91102</v>
      </c>
      <c r="B1412" s="70" t="str">
        <f>'SlNr für Antrag §24a'!C1408</f>
        <v>77</v>
      </c>
      <c r="C1412" s="70" t="str">
        <f>IF('SlNr für Antrag §24a'!D1408&lt;&gt;"",'SlNr für Antrag §24a'!D1408,"")</f>
        <v>g</v>
      </c>
      <c r="D1412" s="70" t="str">
        <f>'SlNr für Antrag §24a'!H1408</f>
        <v>Rückstände aus der biologischen Abfallbehandlung</v>
      </c>
      <c r="E1412" s="70" t="str">
        <f>'SlNr für Antrag §24a'!I1408</f>
        <v>gefährlich kontaminiert</v>
      </c>
      <c r="F1412" s="69" t="str">
        <f>IF(Behörde!W1412&gt;0,Behörde!W1412,Behörde!F1412)</f>
        <v>**</v>
      </c>
      <c r="G1412" s="69" t="str">
        <f>IF(Behörde!Z1412&gt;0,Behörde!Z1412,Behörde!G1412)</f>
        <v>**</v>
      </c>
      <c r="H1412" s="131"/>
      <c r="I1412" s="124"/>
      <c r="J1412" s="118">
        <f>'SlNr für Antrag §24a'!AM1408</f>
        <v>0</v>
      </c>
      <c r="K1412" s="121"/>
      <c r="L1412" s="158" t="str">
        <f>'SlNr für Antrag §24a'!AV1408</f>
        <v>-</v>
      </c>
      <c r="M1412" s="145" t="str">
        <f>IF(OR(Behörde!W1412&gt;0,Behörde!Z1412&gt;0),"Begründung in Bescheid eintragen!","")</f>
        <v/>
      </c>
      <c r="N1412" s="151" t="str">
        <f>'SlNr für Antrag §24a'!AP1408</f>
        <v/>
      </c>
    </row>
    <row r="1413" spans="1:14" ht="22.8" x14ac:dyDescent="0.25">
      <c r="A1413" s="70">
        <f>'SlNr für Antrag §24a'!B1409</f>
        <v>91103</v>
      </c>
      <c r="B1413" s="70" t="str">
        <f>'SlNr für Antrag §24a'!C1409</f>
        <v/>
      </c>
      <c r="C1413" s="70" t="str">
        <f>IF('SlNr für Antrag §24a'!D1409&lt;&gt;"",'SlNr für Antrag §24a'!D1409,"")</f>
        <v/>
      </c>
      <c r="D1413" s="70" t="str">
        <f>'SlNr für Antrag §24a'!H1409</f>
        <v>Rückstände aus der mechanischen Abfallaufbereitung</v>
      </c>
      <c r="E1413" s="70" t="str">
        <f>'SlNr für Antrag §24a'!I1409</f>
        <v xml:space="preserve"> </v>
      </c>
      <c r="F1413" s="69" t="str">
        <f>IF(Behörde!W1413&gt;0,Behörde!W1413,Behörde!F1413)</f>
        <v>--</v>
      </c>
      <c r="G1413" s="69" t="str">
        <f>IF(Behörde!Z1413&gt;0,Behörde!Z1413,Behörde!G1413)</f>
        <v>**</v>
      </c>
      <c r="H1413" s="131"/>
      <c r="I1413" s="124"/>
      <c r="J1413" s="118">
        <f>'SlNr für Antrag §24a'!AM1409</f>
        <v>0</v>
      </c>
      <c r="K1413" s="121"/>
      <c r="L1413" s="158" t="str">
        <f>'SlNr für Antrag §24a'!AV1409</f>
        <v>-</v>
      </c>
      <c r="M1413" s="145" t="str">
        <f>IF(OR(Behörde!W1413&gt;0,Behörde!Z1413&gt;0),"Begründung in Bescheid eintragen!","")</f>
        <v/>
      </c>
      <c r="N1413" s="151" t="str">
        <f>'SlNr für Antrag §24a'!AP1409</f>
        <v>X</v>
      </c>
    </row>
    <row r="1414" spans="1:14" ht="22.8" x14ac:dyDescent="0.25">
      <c r="A1414" s="70">
        <f>'SlNr für Antrag §24a'!B1410</f>
        <v>91103</v>
      </c>
      <c r="B1414" s="70" t="str">
        <f>'SlNr für Antrag §24a'!C1410</f>
        <v>77</v>
      </c>
      <c r="C1414" s="70" t="str">
        <f>IF('SlNr für Antrag §24a'!D1410&lt;&gt;"",'SlNr für Antrag §24a'!D1410,"")</f>
        <v>g</v>
      </c>
      <c r="D1414" s="70" t="str">
        <f>'SlNr für Antrag §24a'!H1410</f>
        <v>Rückstände aus der mechanischen Abfallaufbereitung</v>
      </c>
      <c r="E1414" s="70" t="str">
        <f>'SlNr für Antrag §24a'!I1410</f>
        <v>gefährlich kontaminiert</v>
      </c>
      <c r="F1414" s="69" t="str">
        <f>IF(Behörde!W1414&gt;0,Behörde!W1414,Behörde!F1414)</f>
        <v>**</v>
      </c>
      <c r="G1414" s="69" t="str">
        <f>IF(Behörde!Z1414&gt;0,Behörde!Z1414,Behörde!G1414)</f>
        <v>**</v>
      </c>
      <c r="H1414" s="131"/>
      <c r="I1414" s="124"/>
      <c r="J1414" s="118">
        <f>'SlNr für Antrag §24a'!AM1410</f>
        <v>0</v>
      </c>
      <c r="K1414" s="121"/>
      <c r="L1414" s="158" t="str">
        <f>'SlNr für Antrag §24a'!AV1410</f>
        <v>-</v>
      </c>
      <c r="M1414" s="145" t="str">
        <f>IF(OR(Behörde!W1414&gt;0,Behörde!Z1414&gt;0),"Begründung in Bescheid eintragen!","")</f>
        <v/>
      </c>
      <c r="N1414" s="151" t="str">
        <f>'SlNr für Antrag §24a'!AP1410</f>
        <v/>
      </c>
    </row>
    <row r="1415" spans="1:14" ht="34.200000000000003" x14ac:dyDescent="0.25">
      <c r="A1415" s="70">
        <f>'SlNr für Antrag §24a'!B1411</f>
        <v>91105</v>
      </c>
      <c r="B1415" s="70" t="str">
        <f>'SlNr für Antrag §24a'!C1411</f>
        <v/>
      </c>
      <c r="C1415" s="70" t="str">
        <f>IF('SlNr für Antrag §24a'!D1411&lt;&gt;"",'SlNr für Antrag §24a'!D1411,"")</f>
        <v/>
      </c>
      <c r="D1415" s="70" t="str">
        <f>'SlNr für Antrag §24a'!H1411</f>
        <v>Hausmüll und hausmüllähnliche Gewerbeabfälle, mechanisch-biologisch vorbehandelt</v>
      </c>
      <c r="E1415" s="70" t="str">
        <f>'SlNr für Antrag §24a'!I1411</f>
        <v xml:space="preserve"> </v>
      </c>
      <c r="F1415" s="69" t="str">
        <f>IF(Behörde!W1415&gt;0,Behörde!W1415,Behörde!F1415)</f>
        <v>--</v>
      </c>
      <c r="G1415" s="69" t="str">
        <f>IF(Behörde!Z1415&gt;0,Behörde!Z1415,Behörde!G1415)</f>
        <v>**</v>
      </c>
      <c r="H1415" s="131"/>
      <c r="I1415" s="124"/>
      <c r="J1415" s="118">
        <f>'SlNr für Antrag §24a'!AM1411</f>
        <v>0</v>
      </c>
      <c r="K1415" s="121"/>
      <c r="L1415" s="158" t="str">
        <f>'SlNr für Antrag §24a'!AV1411</f>
        <v>-</v>
      </c>
      <c r="M1415" s="145" t="str">
        <f>IF(OR(Behörde!W1415&gt;0,Behörde!Z1415&gt;0),"Begründung in Bescheid eintragen!","")</f>
        <v/>
      </c>
      <c r="N1415" s="151" t="str">
        <f>'SlNr für Antrag §24a'!AP1411</f>
        <v>X</v>
      </c>
    </row>
    <row r="1416" spans="1:14" ht="34.200000000000003" x14ac:dyDescent="0.25">
      <c r="A1416" s="70">
        <f>'SlNr für Antrag §24a'!B1412</f>
        <v>91105</v>
      </c>
      <c r="B1416" s="70" t="str">
        <f>'SlNr für Antrag §24a'!C1412</f>
        <v>77</v>
      </c>
      <c r="C1416" s="70" t="str">
        <f>IF('SlNr für Antrag §24a'!D1412&lt;&gt;"",'SlNr für Antrag §24a'!D1412,"")</f>
        <v>g</v>
      </c>
      <c r="D1416" s="70" t="str">
        <f>'SlNr für Antrag §24a'!H1412</f>
        <v>Hausmüll und hausmüllähnliche Gewerbeabfälle, mechanisch-biologisch vorbehandelt</v>
      </c>
      <c r="E1416" s="70" t="str">
        <f>'SlNr für Antrag §24a'!I1412</f>
        <v>gefährlich kontaminiert</v>
      </c>
      <c r="F1416" s="69" t="str">
        <f>IF(Behörde!W1416&gt;0,Behörde!W1416,Behörde!F1416)</f>
        <v>**</v>
      </c>
      <c r="G1416" s="69" t="str">
        <f>IF(Behörde!Z1416&gt;0,Behörde!Z1416,Behörde!G1416)</f>
        <v>**</v>
      </c>
      <c r="H1416" s="131"/>
      <c r="I1416" s="124"/>
      <c r="J1416" s="118">
        <f>'SlNr für Antrag §24a'!AM1412</f>
        <v>0</v>
      </c>
      <c r="K1416" s="121"/>
      <c r="L1416" s="158" t="str">
        <f>'SlNr für Antrag §24a'!AV1412</f>
        <v>-</v>
      </c>
      <c r="M1416" s="145" t="str">
        <f>IF(OR(Behörde!W1416&gt;0,Behörde!Z1416&gt;0),"Begründung in Bescheid eintragen!","")</f>
        <v/>
      </c>
      <c r="N1416" s="151" t="str">
        <f>'SlNr für Antrag §24a'!AP1412</f>
        <v/>
      </c>
    </row>
    <row r="1417" spans="1:14" ht="57" x14ac:dyDescent="0.25">
      <c r="A1417" s="70">
        <f>'SlNr für Antrag §24a'!B1413</f>
        <v>91107</v>
      </c>
      <c r="B1417" s="70" t="str">
        <f>'SlNr für Antrag §24a'!C1413</f>
        <v/>
      </c>
      <c r="C1417" s="70" t="str">
        <f>IF('SlNr für Antrag §24a'!D1413&lt;&gt;"",'SlNr für Antrag §24a'!D1413,"")</f>
        <v/>
      </c>
      <c r="D1417" s="70" t="str">
        <f>'SlNr für Antrag §24a'!H1413</f>
        <v>heizwertreiche Fraktion aus aufbereiteten Siedlungs- und Gewerbeabfällen und aufbereiteten Baustellenabfällen, nicht qualitätsgesichert</v>
      </c>
      <c r="E1417" s="70" t="str">
        <f>'SlNr für Antrag §24a'!I1413</f>
        <v xml:space="preserve"> </v>
      </c>
      <c r="F1417" s="69" t="str">
        <f>IF(Behörde!W1417&gt;0,Behörde!W1417,Behörde!F1417)</f>
        <v>--</v>
      </c>
      <c r="G1417" s="69" t="str">
        <f>IF(Behörde!Z1417&gt;0,Behörde!Z1417,Behörde!G1417)</f>
        <v>**</v>
      </c>
      <c r="H1417" s="131"/>
      <c r="I1417" s="124"/>
      <c r="J1417" s="118">
        <f>'SlNr für Antrag §24a'!AM1413</f>
        <v>0</v>
      </c>
      <c r="K1417" s="121"/>
      <c r="L1417" s="158" t="str">
        <f>'SlNr für Antrag §24a'!AV1413</f>
        <v>-</v>
      </c>
      <c r="M1417" s="145" t="str">
        <f>IF(OR(Behörde!W1417&gt;0,Behörde!Z1417&gt;0),"Begründung in Bescheid eintragen!","")</f>
        <v/>
      </c>
      <c r="N1417" s="151" t="str">
        <f>'SlNr für Antrag §24a'!AP1413</f>
        <v>X</v>
      </c>
    </row>
    <row r="1418" spans="1:14" ht="57" x14ac:dyDescent="0.25">
      <c r="A1418" s="70">
        <f>'SlNr für Antrag §24a'!B1414</f>
        <v>91107</v>
      </c>
      <c r="B1418" s="70" t="str">
        <f>'SlNr für Antrag §24a'!C1414</f>
        <v>77</v>
      </c>
      <c r="C1418" s="70" t="str">
        <f>IF('SlNr für Antrag §24a'!D1414&lt;&gt;"",'SlNr für Antrag §24a'!D1414,"")</f>
        <v>g</v>
      </c>
      <c r="D1418" s="70" t="str">
        <f>'SlNr für Antrag §24a'!H1414</f>
        <v>heizwertreiche Fraktion aus aufbereiteten Siedlungs- und Gewerbeabfällen und aufbereiteten Baustellenabfällen, nicht qualitätsgesichert</v>
      </c>
      <c r="E1418" s="70" t="str">
        <f>'SlNr für Antrag §24a'!I1414</f>
        <v>gefährlich kontaminiert</v>
      </c>
      <c r="F1418" s="69" t="str">
        <f>IF(Behörde!W1418&gt;0,Behörde!W1418,Behörde!F1418)</f>
        <v>**</v>
      </c>
      <c r="G1418" s="69" t="str">
        <f>IF(Behörde!Z1418&gt;0,Behörde!Z1418,Behörde!G1418)</f>
        <v>**</v>
      </c>
      <c r="H1418" s="131"/>
      <c r="I1418" s="124"/>
      <c r="J1418" s="118">
        <f>'SlNr für Antrag §24a'!AM1414</f>
        <v>0</v>
      </c>
      <c r="K1418" s="121"/>
      <c r="L1418" s="158" t="str">
        <f>'SlNr für Antrag §24a'!AV1414</f>
        <v>-</v>
      </c>
      <c r="M1418" s="145" t="str">
        <f>IF(OR(Behörde!W1418&gt;0,Behörde!Z1418&gt;0),"Begründung in Bescheid eintragen!","")</f>
        <v/>
      </c>
      <c r="N1418" s="151" t="str">
        <f>'SlNr für Antrag §24a'!AP1414</f>
        <v/>
      </c>
    </row>
    <row r="1419" spans="1:14" ht="22.8" x14ac:dyDescent="0.25">
      <c r="A1419" s="70">
        <f>'SlNr für Antrag §24a'!B1415</f>
        <v>91108</v>
      </c>
      <c r="B1419" s="70" t="str">
        <f>'SlNr für Antrag §24a'!C1415</f>
        <v/>
      </c>
      <c r="C1419" s="70" t="str">
        <f>IF('SlNr für Antrag §24a'!D1415&lt;&gt;"",'SlNr für Antrag §24a'!D1415,"")</f>
        <v/>
      </c>
      <c r="D1419" s="70" t="str">
        <f>'SlNr für Antrag §24a'!H1415</f>
        <v>Ersatzbrennstoffe, qualitätsgesichert</v>
      </c>
      <c r="E1419" s="70" t="str">
        <f>'SlNr für Antrag §24a'!I1415</f>
        <v xml:space="preserve"> </v>
      </c>
      <c r="F1419" s="69" t="str">
        <f>IF(Behörde!W1419&gt;0,Behörde!W1419,Behörde!F1419)</f>
        <v>--</v>
      </c>
      <c r="G1419" s="69" t="str">
        <f>IF(Behörde!Z1419&gt;0,Behörde!Z1419,Behörde!G1419)</f>
        <v>**</v>
      </c>
      <c r="H1419" s="131"/>
      <c r="I1419" s="124"/>
      <c r="J1419" s="118">
        <f>'SlNr für Antrag §24a'!AM1415</f>
        <v>0</v>
      </c>
      <c r="K1419" s="121"/>
      <c r="L1419" s="158" t="str">
        <f>'SlNr für Antrag §24a'!AV1415</f>
        <v>-</v>
      </c>
      <c r="M1419" s="145" t="str">
        <f>IF(OR(Behörde!W1419&gt;0,Behörde!Z1419&gt;0),"Begründung in Bescheid eintragen!","")</f>
        <v/>
      </c>
      <c r="N1419" s="151" t="str">
        <f>'SlNr für Antrag §24a'!AP1415</f>
        <v>X</v>
      </c>
    </row>
    <row r="1420" spans="1:14" ht="22.8" x14ac:dyDescent="0.25">
      <c r="A1420" s="70">
        <f>'SlNr für Antrag §24a'!B1416</f>
        <v>91108</v>
      </c>
      <c r="B1420" s="70" t="str">
        <f>'SlNr für Antrag §24a'!C1416</f>
        <v>77</v>
      </c>
      <c r="C1420" s="70" t="str">
        <f>IF('SlNr für Antrag §24a'!D1416&lt;&gt;"",'SlNr für Antrag §24a'!D1416,"")</f>
        <v>g</v>
      </c>
      <c r="D1420" s="70" t="str">
        <f>'SlNr für Antrag §24a'!H1416</f>
        <v>Ersatzbrennstoffe, qualitätsgesichert</v>
      </c>
      <c r="E1420" s="70" t="str">
        <f>'SlNr für Antrag §24a'!I1416</f>
        <v>gefährlich kontaminiert</v>
      </c>
      <c r="F1420" s="69" t="str">
        <f>IF(Behörde!W1420&gt;0,Behörde!W1420,Behörde!F1420)</f>
        <v>**</v>
      </c>
      <c r="G1420" s="69" t="str">
        <f>IF(Behörde!Z1420&gt;0,Behörde!Z1420,Behörde!G1420)</f>
        <v>**</v>
      </c>
      <c r="H1420" s="131"/>
      <c r="I1420" s="124"/>
      <c r="J1420" s="118">
        <f>'SlNr für Antrag §24a'!AM1416</f>
        <v>0</v>
      </c>
      <c r="K1420" s="121"/>
      <c r="L1420" s="158" t="str">
        <f>'SlNr für Antrag §24a'!AV1416</f>
        <v>-</v>
      </c>
      <c r="M1420" s="145" t="str">
        <f>IF(OR(Behörde!W1420&gt;0,Behörde!Z1420&gt;0),"Begründung in Bescheid eintragen!","")</f>
        <v/>
      </c>
      <c r="N1420" s="151" t="str">
        <f>'SlNr für Antrag §24a'!AP1416</f>
        <v/>
      </c>
    </row>
    <row r="1421" spans="1:14" ht="22.8" x14ac:dyDescent="0.25">
      <c r="A1421" s="70">
        <f>'SlNr für Antrag §24a'!B1417</f>
        <v>91201</v>
      </c>
      <c r="B1421" s="70" t="str">
        <f>'SlNr für Antrag §24a'!C1417</f>
        <v/>
      </c>
      <c r="C1421" s="70" t="str">
        <f>IF('SlNr für Antrag §24a'!D1417&lt;&gt;"",'SlNr für Antrag §24a'!D1417,"")</f>
        <v/>
      </c>
      <c r="D1421" s="70" t="str">
        <f>'SlNr für Antrag §24a'!H1417</f>
        <v>Gemische von Verpackungsmaterialien</v>
      </c>
      <c r="E1421" s="70" t="str">
        <f>'SlNr für Antrag §24a'!I1417</f>
        <v xml:space="preserve"> </v>
      </c>
      <c r="F1421" s="69" t="str">
        <f>IF(Behörde!W1421&gt;0,Behörde!W1421,Behörde!F1421)</f>
        <v>--</v>
      </c>
      <c r="G1421" s="69" t="str">
        <f>IF(Behörde!Z1421&gt;0,Behörde!Z1421,Behörde!G1421)</f>
        <v>**</v>
      </c>
      <c r="H1421" s="131"/>
      <c r="I1421" s="124"/>
      <c r="J1421" s="118">
        <f>'SlNr für Antrag §24a'!AM1417</f>
        <v>0</v>
      </c>
      <c r="K1421" s="121"/>
      <c r="L1421" s="158" t="str">
        <f>'SlNr für Antrag §24a'!AV1417</f>
        <v>-</v>
      </c>
      <c r="M1421" s="145" t="str">
        <f>IF(OR(Behörde!W1421&gt;0,Behörde!Z1421&gt;0),"Begründung in Bescheid eintragen!","")</f>
        <v/>
      </c>
      <c r="N1421" s="151" t="str">
        <f>'SlNr für Antrag §24a'!AP1417</f>
        <v>X</v>
      </c>
    </row>
    <row r="1422" spans="1:14" ht="22.8" x14ac:dyDescent="0.25">
      <c r="A1422" s="70">
        <f>'SlNr für Antrag §24a'!B1418</f>
        <v>91201</v>
      </c>
      <c r="B1422" s="70" t="str">
        <f>'SlNr für Antrag §24a'!C1418</f>
        <v>77</v>
      </c>
      <c r="C1422" s="70" t="str">
        <f>IF('SlNr für Antrag §24a'!D1418&lt;&gt;"",'SlNr für Antrag §24a'!D1418,"")</f>
        <v>g</v>
      </c>
      <c r="D1422" s="70" t="str">
        <f>'SlNr für Antrag §24a'!H1418</f>
        <v>Gemische von Verpackungsmaterialien</v>
      </c>
      <c r="E1422" s="70" t="str">
        <f>'SlNr für Antrag §24a'!I1418</f>
        <v>gefährlich kontaminiert</v>
      </c>
      <c r="F1422" s="69" t="str">
        <f>IF(Behörde!W1422&gt;0,Behörde!W1422,Behörde!F1422)</f>
        <v>**</v>
      </c>
      <c r="G1422" s="69" t="str">
        <f>IF(Behörde!Z1422&gt;0,Behörde!Z1422,Behörde!G1422)</f>
        <v>**</v>
      </c>
      <c r="H1422" s="131"/>
      <c r="I1422" s="124"/>
      <c r="J1422" s="118">
        <f>'SlNr für Antrag §24a'!AM1418</f>
        <v>0</v>
      </c>
      <c r="K1422" s="121"/>
      <c r="L1422" s="158" t="str">
        <f>'SlNr für Antrag §24a'!AV1418</f>
        <v>-</v>
      </c>
      <c r="M1422" s="145" t="str">
        <f>IF(OR(Behörde!W1422&gt;0,Behörde!Z1422&gt;0),"Begründung in Bescheid eintragen!","")</f>
        <v/>
      </c>
      <c r="N1422" s="151" t="str">
        <f>'SlNr für Antrag §24a'!AP1418</f>
        <v/>
      </c>
    </row>
    <row r="1423" spans="1:14" x14ac:dyDescent="0.25">
      <c r="A1423" s="70">
        <f>'SlNr für Antrag §24a'!B1419</f>
        <v>91202</v>
      </c>
      <c r="B1423" s="70" t="str">
        <f>'SlNr für Antrag §24a'!C1419</f>
        <v/>
      </c>
      <c r="C1423" s="70" t="str">
        <f>IF('SlNr für Antrag §24a'!D1419&lt;&gt;"",'SlNr für Antrag §24a'!D1419,"")</f>
        <v/>
      </c>
      <c r="D1423" s="70" t="str">
        <f>'SlNr für Antrag §24a'!H1419</f>
        <v>Küchen- und Kantinenabfälle</v>
      </c>
      <c r="E1423" s="70" t="str">
        <f>'SlNr für Antrag §24a'!I1419</f>
        <v xml:space="preserve"> </v>
      </c>
      <c r="F1423" s="69" t="str">
        <f>IF(Behörde!W1423&gt;0,Behörde!W1423,Behörde!F1423)</f>
        <v>--</v>
      </c>
      <c r="G1423" s="69" t="str">
        <f>IF(Behörde!Z1423&gt;0,Behörde!Z1423,Behörde!G1423)</f>
        <v>**</v>
      </c>
      <c r="H1423" s="131"/>
      <c r="I1423" s="124"/>
      <c r="J1423" s="118">
        <f>'SlNr für Antrag §24a'!AM1419</f>
        <v>0</v>
      </c>
      <c r="K1423" s="121"/>
      <c r="L1423" s="158" t="str">
        <f>'SlNr für Antrag §24a'!AV1419</f>
        <v>-</v>
      </c>
      <c r="M1423" s="145" t="str">
        <f>IF(OR(Behörde!W1423&gt;0,Behörde!Z1423&gt;0),"Begründung in Bescheid eintragen!","")</f>
        <v/>
      </c>
      <c r="N1423" s="151" t="str">
        <f>'SlNr für Antrag §24a'!AP1419</f>
        <v>X</v>
      </c>
    </row>
    <row r="1424" spans="1:14" x14ac:dyDescent="0.25">
      <c r="A1424" s="70">
        <f>'SlNr für Antrag §24a'!B1420</f>
        <v>91202</v>
      </c>
      <c r="B1424" s="70" t="str">
        <f>'SlNr für Antrag §24a'!C1420</f>
        <v>77</v>
      </c>
      <c r="C1424" s="70" t="str">
        <f>IF('SlNr für Antrag §24a'!D1420&lt;&gt;"",'SlNr für Antrag §24a'!D1420,"")</f>
        <v>g</v>
      </c>
      <c r="D1424" s="70" t="str">
        <f>'SlNr für Antrag §24a'!H1420</f>
        <v>Küchen- und Kantinenabfälle</v>
      </c>
      <c r="E1424" s="70" t="str">
        <f>'SlNr für Antrag §24a'!I1420</f>
        <v>gefährlich kontaminiert</v>
      </c>
      <c r="F1424" s="69" t="str">
        <f>IF(Behörde!W1424&gt;0,Behörde!W1424,Behörde!F1424)</f>
        <v>**</v>
      </c>
      <c r="G1424" s="69" t="str">
        <f>IF(Behörde!Z1424&gt;0,Behörde!Z1424,Behörde!G1424)</f>
        <v>**</v>
      </c>
      <c r="H1424" s="131"/>
      <c r="I1424" s="124"/>
      <c r="J1424" s="118">
        <f>'SlNr für Antrag §24a'!AM1420</f>
        <v>0</v>
      </c>
      <c r="K1424" s="121"/>
      <c r="L1424" s="158" t="str">
        <f>'SlNr für Antrag §24a'!AV1420</f>
        <v>-</v>
      </c>
      <c r="M1424" s="145" t="str">
        <f>IF(OR(Behörde!W1424&gt;0,Behörde!Z1424&gt;0),"Begründung in Bescheid eintragen!","")</f>
        <v/>
      </c>
      <c r="N1424" s="151" t="str">
        <f>'SlNr für Antrag §24a'!AP1420</f>
        <v/>
      </c>
    </row>
    <row r="1425" spans="1:14" x14ac:dyDescent="0.25">
      <c r="A1425" s="70">
        <f>'SlNr für Antrag §24a'!B1421</f>
        <v>91206</v>
      </c>
      <c r="B1425" s="70" t="str">
        <f>'SlNr für Antrag §24a'!C1421</f>
        <v/>
      </c>
      <c r="C1425" s="70" t="str">
        <f>IF('SlNr für Antrag §24a'!D1421&lt;&gt;"",'SlNr für Antrag §24a'!D1421,"")</f>
        <v/>
      </c>
      <c r="D1425" s="70" t="str">
        <f>'SlNr für Antrag §24a'!H1421</f>
        <v>Baustellenabfälle (kein Bauschutt)</v>
      </c>
      <c r="E1425" s="70" t="str">
        <f>'SlNr für Antrag §24a'!I1421</f>
        <v xml:space="preserve"> </v>
      </c>
      <c r="F1425" s="69" t="str">
        <f>IF(Behörde!W1425&gt;0,Behörde!W1425,Behörde!F1425)</f>
        <v>--</v>
      </c>
      <c r="G1425" s="69" t="str">
        <f>IF(Behörde!Z1425&gt;0,Behörde!Z1425,Behörde!G1425)</f>
        <v>**</v>
      </c>
      <c r="H1425" s="131"/>
      <c r="I1425" s="124"/>
      <c r="J1425" s="118">
        <f>'SlNr für Antrag §24a'!AM1421</f>
        <v>0</v>
      </c>
      <c r="K1425" s="121"/>
      <c r="L1425" s="158" t="str">
        <f>'SlNr für Antrag §24a'!AV1421</f>
        <v>-</v>
      </c>
      <c r="M1425" s="145" t="str">
        <f>IF(OR(Behörde!W1425&gt;0,Behörde!Z1425&gt;0),"Begründung in Bescheid eintragen!","")</f>
        <v/>
      </c>
      <c r="N1425" s="151" t="str">
        <f>'SlNr für Antrag §24a'!AP1421</f>
        <v>X</v>
      </c>
    </row>
    <row r="1426" spans="1:14" x14ac:dyDescent="0.25">
      <c r="A1426" s="70">
        <f>'SlNr für Antrag §24a'!B1422</f>
        <v>91206</v>
      </c>
      <c r="B1426" s="70" t="str">
        <f>'SlNr für Antrag §24a'!C1422</f>
        <v>77</v>
      </c>
      <c r="C1426" s="70" t="str">
        <f>IF('SlNr für Antrag §24a'!D1422&lt;&gt;"",'SlNr für Antrag §24a'!D1422,"")</f>
        <v>g</v>
      </c>
      <c r="D1426" s="70" t="str">
        <f>'SlNr für Antrag §24a'!H1422</f>
        <v>Baustellenabfälle (kein Bauschutt)</v>
      </c>
      <c r="E1426" s="70" t="str">
        <f>'SlNr für Antrag §24a'!I1422</f>
        <v>gefährlich kontaminiert</v>
      </c>
      <c r="F1426" s="69" t="str">
        <f>IF(Behörde!W1426&gt;0,Behörde!W1426,Behörde!F1426)</f>
        <v>**</v>
      </c>
      <c r="G1426" s="69" t="str">
        <f>IF(Behörde!Z1426&gt;0,Behörde!Z1426,Behörde!G1426)</f>
        <v>**</v>
      </c>
      <c r="H1426" s="131"/>
      <c r="I1426" s="124"/>
      <c r="J1426" s="118">
        <f>'SlNr für Antrag §24a'!AM1422</f>
        <v>0</v>
      </c>
      <c r="K1426" s="121"/>
      <c r="L1426" s="158" t="str">
        <f>'SlNr für Antrag §24a'!AV1422</f>
        <v>-</v>
      </c>
      <c r="M1426" s="145" t="str">
        <f>IF(OR(Behörde!W1426&gt;0,Behörde!Z1426&gt;0),"Begründung in Bescheid eintragen!","")</f>
        <v/>
      </c>
      <c r="N1426" s="151" t="str">
        <f>'SlNr für Antrag §24a'!AP1422</f>
        <v/>
      </c>
    </row>
    <row r="1427" spans="1:14" ht="22.8" x14ac:dyDescent="0.25">
      <c r="A1427" s="70">
        <f>'SlNr für Antrag §24a'!B1423</f>
        <v>91207</v>
      </c>
      <c r="B1427" s="70" t="str">
        <f>'SlNr für Antrag §24a'!C1423</f>
        <v/>
      </c>
      <c r="C1427" s="70" t="str">
        <f>IF('SlNr für Antrag §24a'!D1423&lt;&gt;"",'SlNr für Antrag §24a'!D1423,"")</f>
        <v/>
      </c>
      <c r="D1427" s="70" t="str">
        <f>'SlNr für Antrag §24a'!H1423</f>
        <v>Leichtfraktion aus der Verpackungssammlung</v>
      </c>
      <c r="E1427" s="70" t="str">
        <f>'SlNr für Antrag §24a'!I1423</f>
        <v xml:space="preserve"> </v>
      </c>
      <c r="F1427" s="69" t="str">
        <f>IF(Behörde!W1427&gt;0,Behörde!W1427,Behörde!F1427)</f>
        <v>--</v>
      </c>
      <c r="G1427" s="69" t="str">
        <f>IF(Behörde!Z1427&gt;0,Behörde!Z1427,Behörde!G1427)</f>
        <v>**</v>
      </c>
      <c r="H1427" s="131"/>
      <c r="I1427" s="124"/>
      <c r="J1427" s="118">
        <f>'SlNr für Antrag §24a'!AM1423</f>
        <v>0</v>
      </c>
      <c r="K1427" s="121"/>
      <c r="L1427" s="158" t="str">
        <f>'SlNr für Antrag §24a'!AV1423</f>
        <v>-</v>
      </c>
      <c r="M1427" s="145" t="str">
        <f>IF(OR(Behörde!W1427&gt;0,Behörde!Z1427&gt;0),"Begründung in Bescheid eintragen!","")</f>
        <v/>
      </c>
      <c r="N1427" s="151" t="str">
        <f>'SlNr für Antrag §24a'!AP1423</f>
        <v>X</v>
      </c>
    </row>
    <row r="1428" spans="1:14" ht="22.8" x14ac:dyDescent="0.25">
      <c r="A1428" s="70">
        <f>'SlNr für Antrag §24a'!B1424</f>
        <v>91207</v>
      </c>
      <c r="B1428" s="70" t="str">
        <f>'SlNr für Antrag §24a'!C1424</f>
        <v>77</v>
      </c>
      <c r="C1428" s="70" t="str">
        <f>IF('SlNr für Antrag §24a'!D1424&lt;&gt;"",'SlNr für Antrag §24a'!D1424,"")</f>
        <v>g</v>
      </c>
      <c r="D1428" s="70" t="str">
        <f>'SlNr für Antrag §24a'!H1424</f>
        <v>Leichtfraktion aus der Verpackungssammlung</v>
      </c>
      <c r="E1428" s="70" t="str">
        <f>'SlNr für Antrag §24a'!I1424</f>
        <v>gefährlich kontaminiert</v>
      </c>
      <c r="F1428" s="69" t="str">
        <f>IF(Behörde!W1428&gt;0,Behörde!W1428,Behörde!F1428)</f>
        <v>**</v>
      </c>
      <c r="G1428" s="69" t="str">
        <f>IF(Behörde!Z1428&gt;0,Behörde!Z1428,Behörde!G1428)</f>
        <v>**</v>
      </c>
      <c r="H1428" s="131"/>
      <c r="I1428" s="124"/>
      <c r="J1428" s="118">
        <f>'SlNr für Antrag §24a'!AM1424</f>
        <v>0</v>
      </c>
      <c r="K1428" s="121"/>
      <c r="L1428" s="158" t="str">
        <f>'SlNr für Antrag §24a'!AV1424</f>
        <v>-</v>
      </c>
      <c r="M1428" s="145" t="str">
        <f>IF(OR(Behörde!W1428&gt;0,Behörde!Z1428&gt;0),"Begründung in Bescheid eintragen!","")</f>
        <v/>
      </c>
      <c r="N1428" s="151" t="str">
        <f>'SlNr für Antrag §24a'!AP1424</f>
        <v/>
      </c>
    </row>
    <row r="1429" spans="1:14" ht="22.8" x14ac:dyDescent="0.25">
      <c r="A1429" s="70">
        <f>'SlNr für Antrag §24a'!B1425</f>
        <v>91301</v>
      </c>
      <c r="B1429" s="70" t="str">
        <f>'SlNr für Antrag §24a'!C1425</f>
        <v/>
      </c>
      <c r="C1429" s="70" t="str">
        <f>IF('SlNr für Antrag §24a'!D1425&lt;&gt;"",'SlNr für Antrag §24a'!D1425,"")</f>
        <v/>
      </c>
      <c r="D1429" s="70" t="str">
        <f>'SlNr für Antrag §24a'!H1425</f>
        <v>Gärrückstände aus der anaeroben Abfallbehandlung</v>
      </c>
      <c r="E1429" s="70" t="str">
        <f>'SlNr für Antrag §24a'!I1425</f>
        <v xml:space="preserve"> </v>
      </c>
      <c r="F1429" s="69" t="str">
        <f>IF(Behörde!W1429&gt;0,Behörde!W1429,Behörde!F1429)</f>
        <v>--</v>
      </c>
      <c r="G1429" s="69" t="str">
        <f>IF(Behörde!Z1429&gt;0,Behörde!Z1429,Behörde!G1429)</f>
        <v>**</v>
      </c>
      <c r="H1429" s="131"/>
      <c r="I1429" s="124"/>
      <c r="J1429" s="118">
        <f>'SlNr für Antrag §24a'!AM1425</f>
        <v>0</v>
      </c>
      <c r="K1429" s="121"/>
      <c r="L1429" s="158" t="str">
        <f>'SlNr für Antrag §24a'!AV1425</f>
        <v>-</v>
      </c>
      <c r="M1429" s="145" t="str">
        <f>IF(OR(Behörde!W1429&gt;0,Behörde!Z1429&gt;0),"Begründung in Bescheid eintragen!","")</f>
        <v/>
      </c>
      <c r="N1429" s="151" t="str">
        <f>'SlNr für Antrag §24a'!AP1425</f>
        <v>X</v>
      </c>
    </row>
    <row r="1430" spans="1:14" ht="22.8" x14ac:dyDescent="0.25">
      <c r="A1430" s="70">
        <f>'SlNr für Antrag §24a'!B1426</f>
        <v>91301</v>
      </c>
      <c r="B1430" s="70" t="str">
        <f>'SlNr für Antrag §24a'!C1426</f>
        <v>77</v>
      </c>
      <c r="C1430" s="70" t="str">
        <f>IF('SlNr für Antrag §24a'!D1426&lt;&gt;"",'SlNr für Antrag §24a'!D1426,"")</f>
        <v>g</v>
      </c>
      <c r="D1430" s="70" t="str">
        <f>'SlNr für Antrag §24a'!H1426</f>
        <v>Gärrückstände aus der anaeroben Abfallbehandlung</v>
      </c>
      <c r="E1430" s="70" t="str">
        <f>'SlNr für Antrag §24a'!I1426</f>
        <v>gefährlich kontaminiert</v>
      </c>
      <c r="F1430" s="69" t="str">
        <f>IF(Behörde!W1430&gt;0,Behörde!W1430,Behörde!F1430)</f>
        <v>**</v>
      </c>
      <c r="G1430" s="69" t="str">
        <f>IF(Behörde!Z1430&gt;0,Behörde!Z1430,Behörde!G1430)</f>
        <v>**</v>
      </c>
      <c r="H1430" s="131"/>
      <c r="I1430" s="124"/>
      <c r="J1430" s="118">
        <f>'SlNr für Antrag §24a'!AM1426</f>
        <v>0</v>
      </c>
      <c r="K1430" s="121"/>
      <c r="L1430" s="158" t="str">
        <f>'SlNr für Antrag §24a'!AV1426</f>
        <v>-</v>
      </c>
      <c r="M1430" s="145" t="str">
        <f>IF(OR(Behörde!W1430&gt;0,Behörde!Z1430&gt;0),"Begründung in Bescheid eintragen!","")</f>
        <v/>
      </c>
      <c r="N1430" s="151" t="str">
        <f>'SlNr für Antrag §24a'!AP1426</f>
        <v/>
      </c>
    </row>
    <row r="1431" spans="1:14" ht="22.8" x14ac:dyDescent="0.25">
      <c r="A1431" s="70">
        <f>'SlNr für Antrag §24a'!B1427</f>
        <v>91302</v>
      </c>
      <c r="B1431" s="70" t="str">
        <f>'SlNr für Antrag §24a'!C1427</f>
        <v/>
      </c>
      <c r="C1431" s="70" t="str">
        <f>IF('SlNr für Antrag §24a'!D1427&lt;&gt;"",'SlNr für Antrag §24a'!D1427,"")</f>
        <v/>
      </c>
      <c r="D1431" s="70" t="str">
        <f>'SlNr für Antrag §24a'!H1427</f>
        <v>aerob stabilisierte Abfälle aus der MBA</v>
      </c>
      <c r="E1431" s="70" t="str">
        <f>'SlNr für Antrag §24a'!I1427</f>
        <v xml:space="preserve"> </v>
      </c>
      <c r="F1431" s="69" t="str">
        <f>IF(Behörde!W1431&gt;0,Behörde!W1431,Behörde!F1431)</f>
        <v>--</v>
      </c>
      <c r="G1431" s="69" t="str">
        <f>IF(Behörde!Z1431&gt;0,Behörde!Z1431,Behörde!G1431)</f>
        <v>**</v>
      </c>
      <c r="H1431" s="131"/>
      <c r="I1431" s="124"/>
      <c r="J1431" s="118">
        <f>'SlNr für Antrag §24a'!AM1427</f>
        <v>0</v>
      </c>
      <c r="K1431" s="121"/>
      <c r="L1431" s="158" t="str">
        <f>'SlNr für Antrag §24a'!AV1427</f>
        <v>-</v>
      </c>
      <c r="M1431" s="145" t="str">
        <f>IF(OR(Behörde!W1431&gt;0,Behörde!Z1431&gt;0),"Begründung in Bescheid eintragen!","")</f>
        <v/>
      </c>
      <c r="N1431" s="151" t="str">
        <f>'SlNr für Antrag §24a'!AP1427</f>
        <v>X</v>
      </c>
    </row>
    <row r="1432" spans="1:14" ht="22.8" x14ac:dyDescent="0.25">
      <c r="A1432" s="70">
        <f>'SlNr für Antrag §24a'!B1428</f>
        <v>91302</v>
      </c>
      <c r="B1432" s="70" t="str">
        <f>'SlNr für Antrag §24a'!C1428</f>
        <v>77</v>
      </c>
      <c r="C1432" s="70" t="str">
        <f>IF('SlNr für Antrag §24a'!D1428&lt;&gt;"",'SlNr für Antrag §24a'!D1428,"")</f>
        <v>g</v>
      </c>
      <c r="D1432" s="70" t="str">
        <f>'SlNr für Antrag §24a'!H1428</f>
        <v>aerob stabilisierte Abfälle aus der MBA</v>
      </c>
      <c r="E1432" s="70" t="str">
        <f>'SlNr für Antrag §24a'!I1428</f>
        <v>gefährlich kontaminiert</v>
      </c>
      <c r="F1432" s="69" t="str">
        <f>IF(Behörde!W1432&gt;0,Behörde!W1432,Behörde!F1432)</f>
        <v>**</v>
      </c>
      <c r="G1432" s="69" t="str">
        <f>IF(Behörde!Z1432&gt;0,Behörde!Z1432,Behörde!G1432)</f>
        <v>**</v>
      </c>
      <c r="H1432" s="131"/>
      <c r="I1432" s="124"/>
      <c r="J1432" s="118">
        <f>'SlNr für Antrag §24a'!AM1428</f>
        <v>0</v>
      </c>
      <c r="K1432" s="121"/>
      <c r="L1432" s="158" t="str">
        <f>'SlNr für Antrag §24a'!AV1428</f>
        <v>-</v>
      </c>
      <c r="M1432" s="145" t="str">
        <f>IF(OR(Behörde!W1432&gt;0,Behörde!Z1432&gt;0),"Begründung in Bescheid eintragen!","")</f>
        <v/>
      </c>
      <c r="N1432" s="151" t="str">
        <f>'SlNr für Antrag §24a'!AP1428</f>
        <v/>
      </c>
    </row>
    <row r="1433" spans="1:14" ht="22.8" x14ac:dyDescent="0.25">
      <c r="A1433" s="70">
        <f>'SlNr für Antrag §24a'!B1429</f>
        <v>91303</v>
      </c>
      <c r="B1433" s="70" t="str">
        <f>'SlNr für Antrag §24a'!C1429</f>
        <v/>
      </c>
      <c r="C1433" s="70" t="str">
        <f>IF('SlNr für Antrag §24a'!D1429&lt;&gt;"",'SlNr für Antrag §24a'!D1429,"")</f>
        <v/>
      </c>
      <c r="D1433" s="70" t="str">
        <f>'SlNr für Antrag §24a'!H1429</f>
        <v>anaerob-aerob stabilisierte Abfälle aus der MBA</v>
      </c>
      <c r="E1433" s="70" t="str">
        <f>'SlNr für Antrag §24a'!I1429</f>
        <v xml:space="preserve"> </v>
      </c>
      <c r="F1433" s="69" t="str">
        <f>IF(Behörde!W1433&gt;0,Behörde!W1433,Behörde!F1433)</f>
        <v>--</v>
      </c>
      <c r="G1433" s="69" t="str">
        <f>IF(Behörde!Z1433&gt;0,Behörde!Z1433,Behörde!G1433)</f>
        <v>**</v>
      </c>
      <c r="H1433" s="131"/>
      <c r="I1433" s="124"/>
      <c r="J1433" s="118">
        <f>'SlNr für Antrag §24a'!AM1429</f>
        <v>0</v>
      </c>
      <c r="K1433" s="121"/>
      <c r="L1433" s="158" t="str">
        <f>'SlNr für Antrag §24a'!AV1429</f>
        <v>-</v>
      </c>
      <c r="M1433" s="145" t="str">
        <f>IF(OR(Behörde!W1433&gt;0,Behörde!Z1433&gt;0),"Begründung in Bescheid eintragen!","")</f>
        <v/>
      </c>
      <c r="N1433" s="151" t="str">
        <f>'SlNr für Antrag §24a'!AP1429</f>
        <v>X</v>
      </c>
    </row>
    <row r="1434" spans="1:14" ht="22.8" x14ac:dyDescent="0.25">
      <c r="A1434" s="70">
        <f>'SlNr für Antrag §24a'!B1430</f>
        <v>91303</v>
      </c>
      <c r="B1434" s="70" t="str">
        <f>'SlNr für Antrag §24a'!C1430</f>
        <v>77</v>
      </c>
      <c r="C1434" s="70" t="str">
        <f>IF('SlNr für Antrag §24a'!D1430&lt;&gt;"",'SlNr für Antrag §24a'!D1430,"")</f>
        <v>g</v>
      </c>
      <c r="D1434" s="70" t="str">
        <f>'SlNr für Antrag §24a'!H1430</f>
        <v>anaerob-aerob stabilisierte Abfälle aus der MBA</v>
      </c>
      <c r="E1434" s="70" t="str">
        <f>'SlNr für Antrag §24a'!I1430</f>
        <v>gefährlich kontaminiert</v>
      </c>
      <c r="F1434" s="69" t="str">
        <f>IF(Behörde!W1434&gt;0,Behörde!W1434,Behörde!F1434)</f>
        <v>**</v>
      </c>
      <c r="G1434" s="69" t="str">
        <f>IF(Behörde!Z1434&gt;0,Behörde!Z1434,Behörde!G1434)</f>
        <v>**</v>
      </c>
      <c r="H1434" s="131"/>
      <c r="I1434" s="124"/>
      <c r="J1434" s="118">
        <f>'SlNr für Antrag §24a'!AM1430</f>
        <v>0</v>
      </c>
      <c r="K1434" s="121"/>
      <c r="L1434" s="158" t="str">
        <f>'SlNr für Antrag §24a'!AV1430</f>
        <v>-</v>
      </c>
      <c r="M1434" s="145" t="str">
        <f>IF(OR(Behörde!W1434&gt;0,Behörde!Z1434&gt;0),"Begründung in Bescheid eintragen!","")</f>
        <v/>
      </c>
      <c r="N1434" s="151" t="str">
        <f>'SlNr für Antrag §24a'!AP1430</f>
        <v/>
      </c>
    </row>
    <row r="1435" spans="1:14" ht="22.8" x14ac:dyDescent="0.25">
      <c r="A1435" s="70">
        <f>'SlNr für Antrag §24a'!B1431</f>
        <v>91304</v>
      </c>
      <c r="B1435" s="70" t="str">
        <f>'SlNr für Antrag §24a'!C1431</f>
        <v/>
      </c>
      <c r="C1435" s="70" t="str">
        <f>IF('SlNr für Antrag §24a'!D1431&lt;&gt;"",'SlNr für Antrag §24a'!D1431,"")</f>
        <v/>
      </c>
      <c r="D1435" s="70" t="str">
        <f>'SlNr für Antrag §24a'!H1431</f>
        <v>anorganische Sortierreste (zB Glas, Steine, Metall) aus der MBA</v>
      </c>
      <c r="E1435" s="70" t="str">
        <f>'SlNr für Antrag §24a'!I1431</f>
        <v xml:space="preserve"> </v>
      </c>
      <c r="F1435" s="69" t="str">
        <f>IF(Behörde!W1435&gt;0,Behörde!W1435,Behörde!F1435)</f>
        <v>--</v>
      </c>
      <c r="G1435" s="69" t="str">
        <f>IF(Behörde!Z1435&gt;0,Behörde!Z1435,Behörde!G1435)</f>
        <v>**</v>
      </c>
      <c r="H1435" s="131"/>
      <c r="I1435" s="124"/>
      <c r="J1435" s="118">
        <f>'SlNr für Antrag §24a'!AM1431</f>
        <v>0</v>
      </c>
      <c r="K1435" s="121"/>
      <c r="L1435" s="158" t="str">
        <f>'SlNr für Antrag §24a'!AV1431</f>
        <v>-</v>
      </c>
      <c r="M1435" s="145" t="str">
        <f>IF(OR(Behörde!W1435&gt;0,Behörde!Z1435&gt;0),"Begründung in Bescheid eintragen!","")</f>
        <v/>
      </c>
      <c r="N1435" s="151" t="str">
        <f>'SlNr für Antrag §24a'!AP1431</f>
        <v>X</v>
      </c>
    </row>
    <row r="1436" spans="1:14" ht="22.8" x14ac:dyDescent="0.25">
      <c r="A1436" s="70">
        <f>'SlNr für Antrag §24a'!B1432</f>
        <v>91304</v>
      </c>
      <c r="B1436" s="70" t="str">
        <f>'SlNr für Antrag §24a'!C1432</f>
        <v>77</v>
      </c>
      <c r="C1436" s="70" t="str">
        <f>IF('SlNr für Antrag §24a'!D1432&lt;&gt;"",'SlNr für Antrag §24a'!D1432,"")</f>
        <v>g</v>
      </c>
      <c r="D1436" s="70" t="str">
        <f>'SlNr für Antrag §24a'!H1432</f>
        <v>anorganische Sortierreste (zB Glas, Steine, Metall) aus der MBA</v>
      </c>
      <c r="E1436" s="70" t="str">
        <f>'SlNr für Antrag §24a'!I1432</f>
        <v>gefährlich kontaminiert</v>
      </c>
      <c r="F1436" s="69" t="str">
        <f>IF(Behörde!W1436&gt;0,Behörde!W1436,Behörde!F1436)</f>
        <v>**</v>
      </c>
      <c r="G1436" s="69" t="str">
        <f>IF(Behörde!Z1436&gt;0,Behörde!Z1436,Behörde!G1436)</f>
        <v>**</v>
      </c>
      <c r="H1436" s="131"/>
      <c r="I1436" s="124"/>
      <c r="J1436" s="118">
        <f>'SlNr für Antrag §24a'!AM1432</f>
        <v>0</v>
      </c>
      <c r="K1436" s="121"/>
      <c r="L1436" s="158" t="str">
        <f>'SlNr für Antrag §24a'!AV1432</f>
        <v>-</v>
      </c>
      <c r="M1436" s="145" t="str">
        <f>IF(OR(Behörde!W1436&gt;0,Behörde!Z1436&gt;0),"Begründung in Bescheid eintragen!","")</f>
        <v/>
      </c>
      <c r="N1436" s="151" t="str">
        <f>'SlNr für Antrag §24a'!AP1432</f>
        <v/>
      </c>
    </row>
    <row r="1437" spans="1:14" ht="45.6" x14ac:dyDescent="0.25">
      <c r="A1437" s="70">
        <f>'SlNr für Antrag §24a'!B1433</f>
        <v>91305</v>
      </c>
      <c r="B1437" s="70" t="str">
        <f>'SlNr für Antrag §24a'!C1433</f>
        <v/>
      </c>
      <c r="C1437" s="70" t="str">
        <f>IF('SlNr für Antrag §24a'!D1433&lt;&gt;"",'SlNr für Antrag §24a'!D1433,"")</f>
        <v/>
      </c>
      <c r="D1437" s="70" t="str">
        <f>'SlNr für Antrag §24a'!H1433</f>
        <v>Metallfraktion aus der Sortierung und Aufbereitung von Siedlungsabfällen (zB Schrott) aus der MBA</v>
      </c>
      <c r="E1437" s="70" t="str">
        <f>'SlNr für Antrag §24a'!I1433</f>
        <v xml:space="preserve"> </v>
      </c>
      <c r="F1437" s="69" t="str">
        <f>IF(Behörde!W1437&gt;0,Behörde!W1437,Behörde!F1437)</f>
        <v>--</v>
      </c>
      <c r="G1437" s="69" t="str">
        <f>IF(Behörde!Z1437&gt;0,Behörde!Z1437,Behörde!G1437)</f>
        <v>**</v>
      </c>
      <c r="H1437" s="131"/>
      <c r="I1437" s="124"/>
      <c r="J1437" s="118">
        <f>'SlNr für Antrag §24a'!AM1433</f>
        <v>0</v>
      </c>
      <c r="K1437" s="121"/>
      <c r="L1437" s="158" t="str">
        <f>'SlNr für Antrag §24a'!AV1433</f>
        <v>-</v>
      </c>
      <c r="M1437" s="145" t="str">
        <f>IF(OR(Behörde!W1437&gt;0,Behörde!Z1437&gt;0),"Begründung in Bescheid eintragen!","")</f>
        <v/>
      </c>
      <c r="N1437" s="151" t="str">
        <f>'SlNr für Antrag §24a'!AP1433</f>
        <v>X</v>
      </c>
    </row>
    <row r="1438" spans="1:14" ht="45.6" x14ac:dyDescent="0.25">
      <c r="A1438" s="70">
        <f>'SlNr für Antrag §24a'!B1434</f>
        <v>91305</v>
      </c>
      <c r="B1438" s="70" t="str">
        <f>'SlNr für Antrag §24a'!C1434</f>
        <v>77</v>
      </c>
      <c r="C1438" s="70" t="str">
        <f>IF('SlNr für Antrag §24a'!D1434&lt;&gt;"",'SlNr für Antrag §24a'!D1434,"")</f>
        <v>g</v>
      </c>
      <c r="D1438" s="70" t="str">
        <f>'SlNr für Antrag §24a'!H1434</f>
        <v>Metallfraktion aus der Sortierung und Aufbereitung von Siedlungsabfällen (zB Schrott) aus der MBA</v>
      </c>
      <c r="E1438" s="70" t="str">
        <f>'SlNr für Antrag §24a'!I1434</f>
        <v>gefährlich kontaminiert</v>
      </c>
      <c r="F1438" s="69" t="str">
        <f>IF(Behörde!W1438&gt;0,Behörde!W1438,Behörde!F1438)</f>
        <v>**</v>
      </c>
      <c r="G1438" s="69" t="str">
        <f>IF(Behörde!Z1438&gt;0,Behörde!Z1438,Behörde!G1438)</f>
        <v>**</v>
      </c>
      <c r="H1438" s="131"/>
      <c r="I1438" s="124"/>
      <c r="J1438" s="118">
        <f>'SlNr für Antrag §24a'!AM1434</f>
        <v>0</v>
      </c>
      <c r="K1438" s="121"/>
      <c r="L1438" s="158" t="str">
        <f>'SlNr für Antrag §24a'!AV1434</f>
        <v>-</v>
      </c>
      <c r="M1438" s="145" t="str">
        <f>IF(OR(Behörde!W1438&gt;0,Behörde!Z1438&gt;0),"Begründung in Bescheid eintragen!","")</f>
        <v/>
      </c>
      <c r="N1438" s="151" t="str">
        <f>'SlNr für Antrag §24a'!AP1434</f>
        <v/>
      </c>
    </row>
    <row r="1439" spans="1:14" ht="22.8" x14ac:dyDescent="0.25">
      <c r="A1439" s="70">
        <f>'SlNr für Antrag §24a'!B1435</f>
        <v>91306</v>
      </c>
      <c r="B1439" s="70" t="str">
        <f>'SlNr für Antrag §24a'!C1435</f>
        <v/>
      </c>
      <c r="C1439" s="70" t="str">
        <f>IF('SlNr für Antrag §24a'!D1435&lt;&gt;"",'SlNr für Antrag §24a'!D1435,"")</f>
        <v/>
      </c>
      <c r="D1439" s="70" t="str">
        <f>'SlNr für Antrag §24a'!H1435</f>
        <v>organische Sortierreste (zB Siebüberlauf, Holz)</v>
      </c>
      <c r="E1439" s="70" t="str">
        <f>'SlNr für Antrag §24a'!I1435</f>
        <v xml:space="preserve"> </v>
      </c>
      <c r="F1439" s="69" t="str">
        <f>IF(Behörde!W1439&gt;0,Behörde!W1439,Behörde!F1439)</f>
        <v>--</v>
      </c>
      <c r="G1439" s="69" t="str">
        <f>IF(Behörde!Z1439&gt;0,Behörde!Z1439,Behörde!G1439)</f>
        <v>**</v>
      </c>
      <c r="H1439" s="131"/>
      <c r="I1439" s="124"/>
      <c r="J1439" s="118">
        <f>'SlNr für Antrag §24a'!AM1435</f>
        <v>0</v>
      </c>
      <c r="K1439" s="121"/>
      <c r="L1439" s="158" t="str">
        <f>'SlNr für Antrag §24a'!AV1435</f>
        <v>-</v>
      </c>
      <c r="M1439" s="145" t="str">
        <f>IF(OR(Behörde!W1439&gt;0,Behörde!Z1439&gt;0),"Begründung in Bescheid eintragen!","")</f>
        <v/>
      </c>
      <c r="N1439" s="151" t="str">
        <f>'SlNr für Antrag §24a'!AP1435</f>
        <v>X</v>
      </c>
    </row>
    <row r="1440" spans="1:14" ht="22.8" x14ac:dyDescent="0.25">
      <c r="A1440" s="70">
        <f>'SlNr für Antrag §24a'!B1436</f>
        <v>91306</v>
      </c>
      <c r="B1440" s="70" t="str">
        <f>'SlNr für Antrag §24a'!C1436</f>
        <v>77</v>
      </c>
      <c r="C1440" s="70" t="str">
        <f>IF('SlNr für Antrag §24a'!D1436&lt;&gt;"",'SlNr für Antrag §24a'!D1436,"")</f>
        <v>g</v>
      </c>
      <c r="D1440" s="70" t="str">
        <f>'SlNr für Antrag §24a'!H1436</f>
        <v>organische Sortierreste (zB Siebüberlauf, Holz)</v>
      </c>
      <c r="E1440" s="70" t="str">
        <f>'SlNr für Antrag §24a'!I1436</f>
        <v>gefährlich kontaminiert</v>
      </c>
      <c r="F1440" s="69" t="str">
        <f>IF(Behörde!W1440&gt;0,Behörde!W1440,Behörde!F1440)</f>
        <v>**</v>
      </c>
      <c r="G1440" s="69" t="str">
        <f>IF(Behörde!Z1440&gt;0,Behörde!Z1440,Behörde!G1440)</f>
        <v>**</v>
      </c>
      <c r="H1440" s="131"/>
      <c r="I1440" s="124"/>
      <c r="J1440" s="118">
        <f>'SlNr für Antrag §24a'!AM1436</f>
        <v>0</v>
      </c>
      <c r="K1440" s="121"/>
      <c r="L1440" s="158" t="str">
        <f>'SlNr für Antrag §24a'!AV1436</f>
        <v>-</v>
      </c>
      <c r="M1440" s="145" t="str">
        <f>IF(OR(Behörde!W1440&gt;0,Behörde!Z1440&gt;0),"Begründung in Bescheid eintragen!","")</f>
        <v/>
      </c>
      <c r="N1440" s="151" t="str">
        <f>'SlNr für Antrag §24a'!AP1436</f>
        <v/>
      </c>
    </row>
    <row r="1441" spans="1:14" ht="34.200000000000003" x14ac:dyDescent="0.25">
      <c r="A1441" s="70">
        <f>'SlNr für Antrag §24a'!B1437</f>
        <v>91307</v>
      </c>
      <c r="B1441" s="70" t="str">
        <f>'SlNr für Antrag §24a'!C1437</f>
        <v/>
      </c>
      <c r="C1441" s="70" t="str">
        <f>IF('SlNr für Antrag §24a'!D1437&lt;&gt;"",'SlNr für Antrag §24a'!D1437,"")</f>
        <v/>
      </c>
      <c r="D1441" s="70" t="str">
        <f>'SlNr für Antrag §24a'!H1437</f>
        <v>für die biologische Behandlung aufbereitete Fraktionen zur Beseitigung</v>
      </c>
      <c r="E1441" s="70" t="str">
        <f>'SlNr für Antrag §24a'!I1437</f>
        <v xml:space="preserve"> </v>
      </c>
      <c r="F1441" s="69" t="str">
        <f>IF(Behörde!W1441&gt;0,Behörde!W1441,Behörde!F1441)</f>
        <v>**</v>
      </c>
      <c r="G1441" s="69" t="str">
        <f>IF(Behörde!Z1441&gt;0,Behörde!Z1441,Behörde!G1441)</f>
        <v>**</v>
      </c>
      <c r="H1441" s="131"/>
      <c r="I1441" s="124"/>
      <c r="J1441" s="118">
        <f>'SlNr für Antrag §24a'!AM1437</f>
        <v>0</v>
      </c>
      <c r="K1441" s="121"/>
      <c r="L1441" s="158" t="str">
        <f>'SlNr für Antrag §24a'!AV1437</f>
        <v>-</v>
      </c>
      <c r="M1441" s="145" t="str">
        <f>IF(OR(Behörde!W1441&gt;0,Behörde!Z1441&gt;0),"Begründung in Bescheid eintragen!","")</f>
        <v/>
      </c>
      <c r="N1441" s="151" t="str">
        <f>'SlNr für Antrag §24a'!AP1437</f>
        <v/>
      </c>
    </row>
    <row r="1442" spans="1:14" ht="34.200000000000003" x14ac:dyDescent="0.25">
      <c r="A1442" s="70">
        <f>'SlNr für Antrag §24a'!B1438</f>
        <v>91307</v>
      </c>
      <c r="B1442" s="70" t="str">
        <f>'SlNr für Antrag §24a'!C1438</f>
        <v>77</v>
      </c>
      <c r="C1442" s="70" t="str">
        <f>IF('SlNr für Antrag §24a'!D1438&lt;&gt;"",'SlNr für Antrag §24a'!D1438,"")</f>
        <v>g</v>
      </c>
      <c r="D1442" s="70" t="str">
        <f>'SlNr für Antrag §24a'!H1438</f>
        <v>für die biologische Behandlung aufbereitete Fraktionen zur Beseitigung</v>
      </c>
      <c r="E1442" s="70" t="str">
        <f>'SlNr für Antrag §24a'!I1438</f>
        <v>gefährlich kontaminiert</v>
      </c>
      <c r="F1442" s="69" t="str">
        <f>IF(Behörde!W1442&gt;0,Behörde!W1442,Behörde!F1442)</f>
        <v>**</v>
      </c>
      <c r="G1442" s="69" t="str">
        <f>IF(Behörde!Z1442&gt;0,Behörde!Z1442,Behörde!G1442)</f>
        <v>**</v>
      </c>
      <c r="H1442" s="131"/>
      <c r="I1442" s="124"/>
      <c r="J1442" s="118">
        <f>'SlNr für Antrag §24a'!AM1438</f>
        <v>0</v>
      </c>
      <c r="K1442" s="121"/>
      <c r="L1442" s="158" t="str">
        <f>'SlNr für Antrag §24a'!AV1438</f>
        <v>-</v>
      </c>
      <c r="M1442" s="145" t="str">
        <f>IF(OR(Behörde!W1442&gt;0,Behörde!Z1442&gt;0),"Begründung in Bescheid eintragen!","")</f>
        <v/>
      </c>
      <c r="N1442" s="151" t="str">
        <f>'SlNr für Antrag §24a'!AP1438</f>
        <v/>
      </c>
    </row>
    <row r="1443" spans="1:14" x14ac:dyDescent="0.25">
      <c r="A1443" s="70">
        <f>'SlNr für Antrag §24a'!B1439</f>
        <v>91401</v>
      </c>
      <c r="B1443" s="70" t="str">
        <f>'SlNr für Antrag §24a'!C1439</f>
        <v/>
      </c>
      <c r="C1443" s="70" t="str">
        <f>IF('SlNr für Antrag §24a'!D1439&lt;&gt;"",'SlNr für Antrag §24a'!D1439,"")</f>
        <v/>
      </c>
      <c r="D1443" s="70" t="str">
        <f>'SlNr für Antrag §24a'!H1439</f>
        <v>Sperrmüll</v>
      </c>
      <c r="E1443" s="70" t="str">
        <f>'SlNr für Antrag §24a'!I1439</f>
        <v xml:space="preserve"> </v>
      </c>
      <c r="F1443" s="69" t="str">
        <f>IF(Behörde!W1443&gt;0,Behörde!W1443,Behörde!F1443)</f>
        <v>--</v>
      </c>
      <c r="G1443" s="69" t="str">
        <f>IF(Behörde!Z1443&gt;0,Behörde!Z1443,Behörde!G1443)</f>
        <v>**</v>
      </c>
      <c r="H1443" s="131"/>
      <c r="I1443" s="124"/>
      <c r="J1443" s="118">
        <f>'SlNr für Antrag §24a'!AM1439</f>
        <v>0</v>
      </c>
      <c r="K1443" s="121"/>
      <c r="L1443" s="158" t="str">
        <f>'SlNr für Antrag §24a'!AV1439</f>
        <v>-</v>
      </c>
      <c r="M1443" s="145" t="str">
        <f>IF(OR(Behörde!W1443&gt;0,Behörde!Z1443&gt;0),"Begründung in Bescheid eintragen!","")</f>
        <v/>
      </c>
      <c r="N1443" s="151" t="str">
        <f>'SlNr für Antrag §24a'!AP1439</f>
        <v>X</v>
      </c>
    </row>
    <row r="1444" spans="1:14" x14ac:dyDescent="0.25">
      <c r="A1444" s="70">
        <f>'SlNr für Antrag §24a'!B1440</f>
        <v>91401</v>
      </c>
      <c r="B1444" s="70" t="str">
        <f>'SlNr für Antrag §24a'!C1440</f>
        <v>77</v>
      </c>
      <c r="C1444" s="70" t="str">
        <f>IF('SlNr für Antrag §24a'!D1440&lt;&gt;"",'SlNr für Antrag §24a'!D1440,"")</f>
        <v>g</v>
      </c>
      <c r="D1444" s="70" t="str">
        <f>'SlNr für Antrag §24a'!H1440</f>
        <v>Sperrmüll</v>
      </c>
      <c r="E1444" s="70" t="str">
        <f>'SlNr für Antrag §24a'!I1440</f>
        <v>gefährlich kontaminiert</v>
      </c>
      <c r="F1444" s="69" t="str">
        <f>IF(Behörde!W1444&gt;0,Behörde!W1444,Behörde!F1444)</f>
        <v>**</v>
      </c>
      <c r="G1444" s="69" t="str">
        <f>IF(Behörde!Z1444&gt;0,Behörde!Z1444,Behörde!G1444)</f>
        <v>**</v>
      </c>
      <c r="H1444" s="131"/>
      <c r="I1444" s="124"/>
      <c r="J1444" s="118">
        <f>'SlNr für Antrag §24a'!AM1440</f>
        <v>0</v>
      </c>
      <c r="K1444" s="121"/>
      <c r="L1444" s="158" t="str">
        <f>'SlNr für Antrag §24a'!AV1440</f>
        <v>-</v>
      </c>
      <c r="M1444" s="145" t="str">
        <f>IF(OR(Behörde!W1444&gt;0,Behörde!Z1444&gt;0),"Begründung in Bescheid eintragen!","")</f>
        <v/>
      </c>
      <c r="N1444" s="151" t="str">
        <f>'SlNr für Antrag §24a'!AP1440</f>
        <v/>
      </c>
    </row>
    <row r="1445" spans="1:14" ht="34.200000000000003" x14ac:dyDescent="0.25">
      <c r="A1445" s="70">
        <f>'SlNr für Antrag §24a'!B1441</f>
        <v>91402</v>
      </c>
      <c r="B1445" s="70" t="str">
        <f>'SlNr für Antrag §24a'!C1441</f>
        <v/>
      </c>
      <c r="C1445" s="70" t="str">
        <f>IF('SlNr für Antrag §24a'!D1441&lt;&gt;"",'SlNr für Antrag §24a'!D1441,"")</f>
        <v/>
      </c>
      <c r="D1445" s="70" t="str">
        <f>'SlNr für Antrag §24a'!H1441</f>
        <v>heizwertreiche Fraktion aus aufbereitetem Sperrmüll, nicht qualitätsgesichert</v>
      </c>
      <c r="E1445" s="70" t="str">
        <f>'SlNr für Antrag §24a'!I1441</f>
        <v xml:space="preserve"> </v>
      </c>
      <c r="F1445" s="69" t="str">
        <f>IF(Behörde!W1445&gt;0,Behörde!W1445,Behörde!F1445)</f>
        <v>--</v>
      </c>
      <c r="G1445" s="69" t="str">
        <f>IF(Behörde!Z1445&gt;0,Behörde!Z1445,Behörde!G1445)</f>
        <v>**</v>
      </c>
      <c r="H1445" s="131"/>
      <c r="I1445" s="124"/>
      <c r="J1445" s="118">
        <f>'SlNr für Antrag §24a'!AM1441</f>
        <v>0</v>
      </c>
      <c r="K1445" s="121"/>
      <c r="L1445" s="158" t="str">
        <f>'SlNr für Antrag §24a'!AV1441</f>
        <v>-</v>
      </c>
      <c r="M1445" s="145" t="str">
        <f>IF(OR(Behörde!W1445&gt;0,Behörde!Z1445&gt;0),"Begründung in Bescheid eintragen!","")</f>
        <v/>
      </c>
      <c r="N1445" s="151" t="str">
        <f>'SlNr für Antrag §24a'!AP1441</f>
        <v>X</v>
      </c>
    </row>
    <row r="1446" spans="1:14" ht="34.200000000000003" x14ac:dyDescent="0.25">
      <c r="A1446" s="70">
        <f>'SlNr für Antrag §24a'!B1442</f>
        <v>91402</v>
      </c>
      <c r="B1446" s="70" t="str">
        <f>'SlNr für Antrag §24a'!C1442</f>
        <v>77</v>
      </c>
      <c r="C1446" s="70" t="str">
        <f>IF('SlNr für Antrag §24a'!D1442&lt;&gt;"",'SlNr für Antrag §24a'!D1442,"")</f>
        <v>g</v>
      </c>
      <c r="D1446" s="70" t="str">
        <f>'SlNr für Antrag §24a'!H1442</f>
        <v>heizwertreiche Fraktion aus aufbereitetem Sperrmüll, nicht qualitätsgesichert</v>
      </c>
      <c r="E1446" s="70" t="str">
        <f>'SlNr für Antrag §24a'!I1442</f>
        <v>gefährlich kontaminiert</v>
      </c>
      <c r="F1446" s="69" t="str">
        <f>IF(Behörde!W1446&gt;0,Behörde!W1446,Behörde!F1446)</f>
        <v>**</v>
      </c>
      <c r="G1446" s="69" t="str">
        <f>IF(Behörde!Z1446&gt;0,Behörde!Z1446,Behörde!G1446)</f>
        <v>**</v>
      </c>
      <c r="H1446" s="131"/>
      <c r="I1446" s="124"/>
      <c r="J1446" s="118">
        <f>'SlNr für Antrag §24a'!AM1442</f>
        <v>0</v>
      </c>
      <c r="K1446" s="121"/>
      <c r="L1446" s="158" t="str">
        <f>'SlNr für Antrag §24a'!AV1442</f>
        <v>-</v>
      </c>
      <c r="M1446" s="145" t="str">
        <f>IF(OR(Behörde!W1446&gt;0,Behörde!Z1446&gt;0),"Begründung in Bescheid eintragen!","")</f>
        <v/>
      </c>
      <c r="N1446" s="151" t="str">
        <f>'SlNr für Antrag §24a'!AP1442</f>
        <v/>
      </c>
    </row>
    <row r="1447" spans="1:14" x14ac:dyDescent="0.25">
      <c r="A1447" s="70">
        <f>'SlNr für Antrag §24a'!B1443</f>
        <v>91501</v>
      </c>
      <c r="B1447" s="70" t="str">
        <f>'SlNr für Antrag §24a'!C1443</f>
        <v/>
      </c>
      <c r="C1447" s="70" t="str">
        <f>IF('SlNr für Antrag §24a'!D1443&lt;&gt;"",'SlNr für Antrag §24a'!D1443,"")</f>
        <v/>
      </c>
      <c r="D1447" s="70" t="str">
        <f>'SlNr für Antrag §24a'!H1443</f>
        <v>Straßenkehricht</v>
      </c>
      <c r="E1447" s="70" t="str">
        <f>'SlNr für Antrag §24a'!I1443</f>
        <v xml:space="preserve"> </v>
      </c>
      <c r="F1447" s="69" t="str">
        <f>IF(Behörde!W1447&gt;0,Behörde!W1447,Behörde!F1447)</f>
        <v>--</v>
      </c>
      <c r="G1447" s="69" t="str">
        <f>IF(Behörde!Z1447&gt;0,Behörde!Z1447,Behörde!G1447)</f>
        <v>**</v>
      </c>
      <c r="H1447" s="131"/>
      <c r="I1447" s="124"/>
      <c r="J1447" s="118">
        <f>'SlNr für Antrag §24a'!AM1443</f>
        <v>0</v>
      </c>
      <c r="K1447" s="121"/>
      <c r="L1447" s="158" t="str">
        <f>'SlNr für Antrag §24a'!AV1443</f>
        <v>-</v>
      </c>
      <c r="M1447" s="145" t="str">
        <f>IF(OR(Behörde!W1447&gt;0,Behörde!Z1447&gt;0),"Begründung in Bescheid eintragen!","")</f>
        <v/>
      </c>
      <c r="N1447" s="151" t="str">
        <f>'SlNr für Antrag §24a'!AP1443</f>
        <v>X</v>
      </c>
    </row>
    <row r="1448" spans="1:14" x14ac:dyDescent="0.25">
      <c r="A1448" s="70">
        <f>'SlNr für Antrag §24a'!B1444</f>
        <v>91501</v>
      </c>
      <c r="B1448" s="70" t="str">
        <f>'SlNr für Antrag §24a'!C1444</f>
        <v>77</v>
      </c>
      <c r="C1448" s="70" t="str">
        <f>IF('SlNr für Antrag §24a'!D1444&lt;&gt;"",'SlNr für Antrag §24a'!D1444,"")</f>
        <v>g</v>
      </c>
      <c r="D1448" s="70" t="str">
        <f>'SlNr für Antrag §24a'!H1444</f>
        <v>Straßenkehricht</v>
      </c>
      <c r="E1448" s="70" t="str">
        <f>'SlNr für Antrag §24a'!I1444</f>
        <v>gefährlich kontaminiert</v>
      </c>
      <c r="F1448" s="69" t="str">
        <f>IF(Behörde!W1448&gt;0,Behörde!W1448,Behörde!F1448)</f>
        <v>**</v>
      </c>
      <c r="G1448" s="69" t="str">
        <f>IF(Behörde!Z1448&gt;0,Behörde!Z1448,Behörde!G1448)</f>
        <v>**</v>
      </c>
      <c r="H1448" s="131"/>
      <c r="I1448" s="124"/>
      <c r="J1448" s="118">
        <f>'SlNr für Antrag §24a'!AM1444</f>
        <v>0</v>
      </c>
      <c r="K1448" s="121"/>
      <c r="L1448" s="158" t="str">
        <f>'SlNr für Antrag §24a'!AV1444</f>
        <v>-</v>
      </c>
      <c r="M1448" s="145" t="str">
        <f>IF(OR(Behörde!W1448&gt;0,Behörde!Z1448&gt;0),"Begründung in Bescheid eintragen!","")</f>
        <v/>
      </c>
      <c r="N1448" s="151" t="str">
        <f>'SlNr für Antrag §24a'!AP1444</f>
        <v/>
      </c>
    </row>
    <row r="1449" spans="1:14" ht="22.8" x14ac:dyDescent="0.25">
      <c r="A1449" s="70">
        <f>'SlNr für Antrag §24a'!B1445</f>
        <v>91501</v>
      </c>
      <c r="B1449" s="70" t="str">
        <f>'SlNr für Antrag §24a'!C1445</f>
        <v>21</v>
      </c>
      <c r="C1449" s="70" t="str">
        <f>IF('SlNr für Antrag §24a'!D1445&lt;&gt;"",'SlNr für Antrag §24a'!D1445,"")</f>
        <v/>
      </c>
      <c r="D1449" s="70" t="str">
        <f>'SlNr für Antrag §24a'!H1445</f>
        <v>Straßenkehricht</v>
      </c>
      <c r="E1449" s="70" t="str">
        <f>'SlNr für Antrag §24a'!I1445</f>
        <v>nur Einkehrsplitt als natürliche Gesteinskörnung</v>
      </c>
      <c r="F1449" s="69" t="str">
        <f>IF(Behörde!W1449&gt;0,Behörde!W1449,Behörde!F1449)</f>
        <v>--</v>
      </c>
      <c r="G1449" s="69" t="str">
        <f>IF(Behörde!Z1449&gt;0,Behörde!Z1449,Behörde!G1449)</f>
        <v>**</v>
      </c>
      <c r="H1449" s="131"/>
      <c r="I1449" s="124"/>
      <c r="J1449" s="118">
        <f>'SlNr für Antrag §24a'!AM1445</f>
        <v>0</v>
      </c>
      <c r="K1449" s="121"/>
      <c r="L1449" s="158" t="str">
        <f>'SlNr für Antrag §24a'!AV1445</f>
        <v>-</v>
      </c>
      <c r="M1449" s="145" t="str">
        <f>IF(OR(Behörde!W1449&gt;0,Behörde!Z1449&gt;0),"Begründung in Bescheid eintragen!","")</f>
        <v/>
      </c>
      <c r="N1449" s="151" t="str">
        <f>'SlNr für Antrag §24a'!AP1445</f>
        <v>X</v>
      </c>
    </row>
    <row r="1450" spans="1:14" x14ac:dyDescent="0.25">
      <c r="A1450" s="70">
        <f>'SlNr für Antrag §24a'!B1446</f>
        <v>91502</v>
      </c>
      <c r="B1450" s="70" t="str">
        <f>'SlNr für Antrag §24a'!C1446</f>
        <v/>
      </c>
      <c r="C1450" s="70" t="str">
        <f>IF('SlNr für Antrag §24a'!D1446&lt;&gt;"",'SlNr für Antrag §24a'!D1446,"")</f>
        <v/>
      </c>
      <c r="D1450" s="70" t="str">
        <f>'SlNr für Antrag §24a'!H1446</f>
        <v>Bankettschälgut von Straßen</v>
      </c>
      <c r="E1450" s="70" t="str">
        <f>'SlNr für Antrag §24a'!I1446</f>
        <v xml:space="preserve"> </v>
      </c>
      <c r="F1450" s="69" t="str">
        <f>IF(Behörde!W1450&gt;0,Behörde!W1450,Behörde!F1450)</f>
        <v>--</v>
      </c>
      <c r="G1450" s="69" t="str">
        <f>IF(Behörde!Z1450&gt;0,Behörde!Z1450,Behörde!G1450)</f>
        <v>**</v>
      </c>
      <c r="H1450" s="131"/>
      <c r="I1450" s="124"/>
      <c r="J1450" s="118">
        <f>'SlNr für Antrag §24a'!AM1446</f>
        <v>0</v>
      </c>
      <c r="K1450" s="121"/>
      <c r="L1450" s="158" t="str">
        <f>'SlNr für Antrag §24a'!AV1446</f>
        <v>-</v>
      </c>
      <c r="M1450" s="145" t="str">
        <f>IF(OR(Behörde!W1450&gt;0,Behörde!Z1450&gt;0),"Begründung in Bescheid eintragen!","")</f>
        <v/>
      </c>
      <c r="N1450" s="151" t="str">
        <f>'SlNr für Antrag §24a'!AP1446</f>
        <v>X</v>
      </c>
    </row>
    <row r="1451" spans="1:14" ht="45.6" x14ac:dyDescent="0.25">
      <c r="A1451" s="70">
        <f>'SlNr für Antrag §24a'!B1447</f>
        <v>91502</v>
      </c>
      <c r="B1451" s="70" t="str">
        <f>'SlNr für Antrag §24a'!C1447</f>
        <v>60</v>
      </c>
      <c r="C1451" s="70" t="str">
        <f>IF('SlNr für Antrag §24a'!D1447&lt;&gt;"",'SlNr für Antrag §24a'!D1447,"")</f>
        <v/>
      </c>
      <c r="D1451" s="70" t="str">
        <f>'SlNr für Antrag §24a'!H1447</f>
        <v>Bankettschälgut von Straßen</v>
      </c>
      <c r="E1451" s="70" t="str">
        <f>'SlNr für Antrag §24a'!I1447</f>
        <v>gemäß Bundes-Abfallwirtschaftsplan zulässig für Maßnahmen zur Bodenrekultivierung</v>
      </c>
      <c r="F1451" s="69" t="str">
        <f>IF(Behörde!W1451&gt;0,Behörde!W1451,Behörde!F1451)</f>
        <v>--</v>
      </c>
      <c r="G1451" s="69" t="str">
        <f>IF(Behörde!Z1451&gt;0,Behörde!Z1451,Behörde!G1451)</f>
        <v>**</v>
      </c>
      <c r="H1451" s="131"/>
      <c r="I1451" s="124"/>
      <c r="J1451" s="118">
        <f>'SlNr für Antrag §24a'!AM1447</f>
        <v>0</v>
      </c>
      <c r="K1451" s="121"/>
      <c r="L1451" s="158" t="str">
        <f>'SlNr für Antrag §24a'!AV1447</f>
        <v>-</v>
      </c>
      <c r="M1451" s="145" t="str">
        <f>IF(OR(Behörde!W1451&gt;0,Behörde!Z1451&gt;0),"Begründung in Bescheid eintragen!","")</f>
        <v/>
      </c>
      <c r="N1451" s="151" t="str">
        <f>'SlNr für Antrag §24a'!AP1447</f>
        <v>X</v>
      </c>
    </row>
    <row r="1452" spans="1:14" x14ac:dyDescent="0.25">
      <c r="A1452" s="70">
        <f>'SlNr für Antrag §24a'!B1448</f>
        <v>91502</v>
      </c>
      <c r="B1452" s="70" t="str">
        <f>'SlNr für Antrag §24a'!C1448</f>
        <v>77</v>
      </c>
      <c r="C1452" s="70" t="str">
        <f>IF('SlNr für Antrag §24a'!D1448&lt;&gt;"",'SlNr für Antrag §24a'!D1448,"")</f>
        <v>g</v>
      </c>
      <c r="D1452" s="70" t="str">
        <f>'SlNr für Antrag §24a'!H1448</f>
        <v>Bankettschälgut von Straßen</v>
      </c>
      <c r="E1452" s="70" t="str">
        <f>'SlNr für Antrag §24a'!I1448</f>
        <v>gefährlich kontaminiert</v>
      </c>
      <c r="F1452" s="69" t="str">
        <f>IF(Behörde!W1452&gt;0,Behörde!W1452,Behörde!F1452)</f>
        <v>**</v>
      </c>
      <c r="G1452" s="69" t="str">
        <f>IF(Behörde!Z1452&gt;0,Behörde!Z1452,Behörde!G1452)</f>
        <v>**</v>
      </c>
      <c r="H1452" s="131"/>
      <c r="I1452" s="124"/>
      <c r="J1452" s="118">
        <f>'SlNr für Antrag §24a'!AM1448</f>
        <v>0</v>
      </c>
      <c r="K1452" s="121"/>
      <c r="L1452" s="158" t="str">
        <f>'SlNr für Antrag §24a'!AV1448</f>
        <v>-</v>
      </c>
      <c r="M1452" s="145" t="str">
        <f>IF(OR(Behörde!W1452&gt;0,Behörde!Z1452&gt;0),"Begründung in Bescheid eintragen!","")</f>
        <v/>
      </c>
      <c r="N1452" s="151" t="str">
        <f>'SlNr für Antrag §24a'!AP1448</f>
        <v/>
      </c>
    </row>
    <row r="1453" spans="1:14" x14ac:dyDescent="0.25">
      <c r="A1453" s="70">
        <f>'SlNr für Antrag §24a'!B1449</f>
        <v>91601</v>
      </c>
      <c r="B1453" s="70" t="str">
        <f>'SlNr für Antrag §24a'!C1449</f>
        <v/>
      </c>
      <c r="C1453" s="70" t="str">
        <f>IF('SlNr für Antrag §24a'!D1449&lt;&gt;"",'SlNr für Antrag §24a'!D1449,"")</f>
        <v/>
      </c>
      <c r="D1453" s="70" t="str">
        <f>'SlNr für Antrag §24a'!H1449</f>
        <v>Viktualienmarkt-Abfälle</v>
      </c>
      <c r="E1453" s="70" t="str">
        <f>'SlNr für Antrag §24a'!I1449</f>
        <v xml:space="preserve"> </v>
      </c>
      <c r="F1453" s="69" t="str">
        <f>IF(Behörde!W1453&gt;0,Behörde!W1453,Behörde!F1453)</f>
        <v>--</v>
      </c>
      <c r="G1453" s="69" t="str">
        <f>IF(Behörde!Z1453&gt;0,Behörde!Z1453,Behörde!G1453)</f>
        <v>**</v>
      </c>
      <c r="H1453" s="131"/>
      <c r="I1453" s="124"/>
      <c r="J1453" s="118">
        <f>'SlNr für Antrag §24a'!AM1449</f>
        <v>0</v>
      </c>
      <c r="K1453" s="121"/>
      <c r="L1453" s="158" t="str">
        <f>'SlNr für Antrag §24a'!AV1449</f>
        <v>-</v>
      </c>
      <c r="M1453" s="145" t="str">
        <f>IF(OR(Behörde!W1453&gt;0,Behörde!Z1453&gt;0),"Begründung in Bescheid eintragen!","")</f>
        <v/>
      </c>
      <c r="N1453" s="151" t="str">
        <f>'SlNr für Antrag §24a'!AP1449</f>
        <v>X</v>
      </c>
    </row>
    <row r="1454" spans="1:14" x14ac:dyDescent="0.25">
      <c r="A1454" s="70">
        <f>'SlNr für Antrag §24a'!B1450</f>
        <v>91601</v>
      </c>
      <c r="B1454" s="70" t="str">
        <f>'SlNr für Antrag §24a'!C1450</f>
        <v>77</v>
      </c>
      <c r="C1454" s="70" t="str">
        <f>IF('SlNr für Antrag §24a'!D1450&lt;&gt;"",'SlNr für Antrag §24a'!D1450,"")</f>
        <v>g</v>
      </c>
      <c r="D1454" s="70" t="str">
        <f>'SlNr für Antrag §24a'!H1450</f>
        <v>Viktualienmarkt-Abfälle</v>
      </c>
      <c r="E1454" s="70" t="str">
        <f>'SlNr für Antrag §24a'!I1450</f>
        <v>gefährlich kontaminiert</v>
      </c>
      <c r="F1454" s="69" t="str">
        <f>IF(Behörde!W1454&gt;0,Behörde!W1454,Behörde!F1454)</f>
        <v>**</v>
      </c>
      <c r="G1454" s="69" t="str">
        <f>IF(Behörde!Z1454&gt;0,Behörde!Z1454,Behörde!G1454)</f>
        <v>**</v>
      </c>
      <c r="H1454" s="131"/>
      <c r="I1454" s="124"/>
      <c r="J1454" s="118">
        <f>'SlNr für Antrag §24a'!AM1450</f>
        <v>0</v>
      </c>
      <c r="K1454" s="121"/>
      <c r="L1454" s="158" t="str">
        <f>'SlNr für Antrag §24a'!AV1450</f>
        <v>-</v>
      </c>
      <c r="M1454" s="145" t="str">
        <f>IF(OR(Behörde!W1454&gt;0,Behörde!Z1454&gt;0),"Begründung in Bescheid eintragen!","")</f>
        <v/>
      </c>
      <c r="N1454" s="151" t="str">
        <f>'SlNr für Antrag §24a'!AP1450</f>
        <v/>
      </c>
    </row>
    <row r="1455" spans="1:14" ht="57" x14ac:dyDescent="0.25">
      <c r="A1455" s="70">
        <f>'SlNr für Antrag §24a'!B1451</f>
        <v>91701</v>
      </c>
      <c r="B1455" s="70" t="str">
        <f>'SlNr für Antrag §24a'!C1451</f>
        <v/>
      </c>
      <c r="C1455" s="70" t="str">
        <f>IF('SlNr für Antrag §24a'!D1451&lt;&gt;"",'SlNr für Antrag §24a'!D1451,"")</f>
        <v/>
      </c>
      <c r="D1455" s="70" t="str">
        <f>'SlNr für Antrag §24a'!H1451</f>
        <v>Garten- und Parkabfälle sowie sonstige biogene Abfälle, die nicht den Anforderungen der Kompostverordnung idgF entsprechen</v>
      </c>
      <c r="E1455" s="70" t="str">
        <f>'SlNr für Antrag §24a'!I1451</f>
        <v xml:space="preserve"> </v>
      </c>
      <c r="F1455" s="69" t="str">
        <f>IF(Behörde!W1455&gt;0,Behörde!W1455,Behörde!F1455)</f>
        <v>--</v>
      </c>
      <c r="G1455" s="69" t="str">
        <f>IF(Behörde!Z1455&gt;0,Behörde!Z1455,Behörde!G1455)</f>
        <v>**</v>
      </c>
      <c r="H1455" s="131"/>
      <c r="I1455" s="124"/>
      <c r="J1455" s="118">
        <f>'SlNr für Antrag §24a'!AM1451</f>
        <v>0</v>
      </c>
      <c r="K1455" s="121"/>
      <c r="L1455" s="158" t="str">
        <f>'SlNr für Antrag §24a'!AV1451</f>
        <v>-</v>
      </c>
      <c r="M1455" s="145" t="str">
        <f>IF(OR(Behörde!W1455&gt;0,Behörde!Z1455&gt;0),"Begründung in Bescheid eintragen!","")</f>
        <v/>
      </c>
      <c r="N1455" s="151" t="str">
        <f>'SlNr für Antrag §24a'!AP1451</f>
        <v>X</v>
      </c>
    </row>
    <row r="1456" spans="1:14" ht="57" x14ac:dyDescent="0.25">
      <c r="A1456" s="70">
        <f>'SlNr für Antrag §24a'!B1452</f>
        <v>91701</v>
      </c>
      <c r="B1456" s="70" t="str">
        <f>'SlNr für Antrag §24a'!C1452</f>
        <v>77</v>
      </c>
      <c r="C1456" s="70" t="str">
        <f>IF('SlNr für Antrag §24a'!D1452&lt;&gt;"",'SlNr für Antrag §24a'!D1452,"")</f>
        <v>g</v>
      </c>
      <c r="D1456" s="70" t="str">
        <f>'SlNr für Antrag §24a'!H1452</f>
        <v>Garten- und Parkabfälle sowie sonstige biogene Abfälle, die nicht den Anforderungen der Kompostverordnung idgF entsprechen</v>
      </c>
      <c r="E1456" s="70" t="str">
        <f>'SlNr für Antrag §24a'!I1452</f>
        <v>gefährlich kontaminiert</v>
      </c>
      <c r="F1456" s="69" t="str">
        <f>IF(Behörde!W1456&gt;0,Behörde!W1456,Behörde!F1456)</f>
        <v>**</v>
      </c>
      <c r="G1456" s="69" t="str">
        <f>IF(Behörde!Z1456&gt;0,Behörde!Z1456,Behörde!G1456)</f>
        <v>**</v>
      </c>
      <c r="H1456" s="131"/>
      <c r="I1456" s="124"/>
      <c r="J1456" s="118">
        <f>'SlNr für Antrag §24a'!AM1452</f>
        <v>0</v>
      </c>
      <c r="K1456" s="121"/>
      <c r="L1456" s="158" t="str">
        <f>'SlNr für Antrag §24a'!AV1452</f>
        <v>-</v>
      </c>
      <c r="M1456" s="145" t="str">
        <f>IF(OR(Behörde!W1456&gt;0,Behörde!Z1456&gt;0),"Begründung in Bescheid eintragen!","")</f>
        <v/>
      </c>
      <c r="N1456" s="151" t="str">
        <f>'SlNr für Antrag §24a'!AP1452</f>
        <v/>
      </c>
    </row>
    <row r="1457" spans="1:14" ht="45.6" x14ac:dyDescent="0.25">
      <c r="A1457" s="70">
        <f>'SlNr für Antrag §24a'!B1453</f>
        <v>91702</v>
      </c>
      <c r="B1457" s="70" t="str">
        <f>'SlNr für Antrag §24a'!C1453</f>
        <v/>
      </c>
      <c r="C1457" s="70" t="str">
        <f>IF('SlNr für Antrag §24a'!D1453&lt;&gt;"",'SlNr für Antrag §24a'!D1453,"")</f>
        <v/>
      </c>
      <c r="D1457" s="70" t="str">
        <f>'SlNr für Antrag §24a'!H1453</f>
        <v>Friedhofsabfälle, die nicht den Anforderungen der Kompostverordnung idgF entsprechen</v>
      </c>
      <c r="E1457" s="70" t="str">
        <f>'SlNr für Antrag §24a'!I1453</f>
        <v xml:space="preserve"> </v>
      </c>
      <c r="F1457" s="69" t="str">
        <f>IF(Behörde!W1457&gt;0,Behörde!W1457,Behörde!F1457)</f>
        <v>--</v>
      </c>
      <c r="G1457" s="69" t="str">
        <f>IF(Behörde!Z1457&gt;0,Behörde!Z1457,Behörde!G1457)</f>
        <v>**</v>
      </c>
      <c r="H1457" s="131"/>
      <c r="I1457" s="124"/>
      <c r="J1457" s="118">
        <f>'SlNr für Antrag §24a'!AM1453</f>
        <v>0</v>
      </c>
      <c r="K1457" s="121"/>
      <c r="L1457" s="158" t="str">
        <f>'SlNr für Antrag §24a'!AV1453</f>
        <v>-</v>
      </c>
      <c r="M1457" s="145" t="str">
        <f>IF(OR(Behörde!W1457&gt;0,Behörde!Z1457&gt;0),"Begründung in Bescheid eintragen!","")</f>
        <v/>
      </c>
      <c r="N1457" s="151" t="str">
        <f>'SlNr für Antrag §24a'!AP1453</f>
        <v>X</v>
      </c>
    </row>
    <row r="1458" spans="1:14" ht="45.6" x14ac:dyDescent="0.25">
      <c r="A1458" s="70">
        <f>'SlNr für Antrag §24a'!B1454</f>
        <v>91702</v>
      </c>
      <c r="B1458" s="70" t="str">
        <f>'SlNr für Antrag §24a'!C1454</f>
        <v>77</v>
      </c>
      <c r="C1458" s="70" t="str">
        <f>IF('SlNr für Antrag §24a'!D1454&lt;&gt;"",'SlNr für Antrag §24a'!D1454,"")</f>
        <v>g</v>
      </c>
      <c r="D1458" s="70" t="str">
        <f>'SlNr für Antrag §24a'!H1454</f>
        <v>Friedhofsabfälle, die nicht den Anforderungen der Kompostverordnung idgF entsprechen</v>
      </c>
      <c r="E1458" s="70" t="str">
        <f>'SlNr für Antrag §24a'!I1454</f>
        <v>gefährlich kontaminiert</v>
      </c>
      <c r="F1458" s="69" t="str">
        <f>IF(Behörde!W1458&gt;0,Behörde!W1458,Behörde!F1458)</f>
        <v>**</v>
      </c>
      <c r="G1458" s="69" t="str">
        <f>IF(Behörde!Z1458&gt;0,Behörde!Z1458,Behörde!G1458)</f>
        <v>**</v>
      </c>
      <c r="H1458" s="131"/>
      <c r="I1458" s="124"/>
      <c r="J1458" s="118">
        <f>'SlNr für Antrag §24a'!AM1454</f>
        <v>0</v>
      </c>
      <c r="K1458" s="121"/>
      <c r="L1458" s="158" t="str">
        <f>'SlNr für Antrag §24a'!AV1454</f>
        <v>-</v>
      </c>
      <c r="M1458" s="145" t="str">
        <f>IF(OR(Behörde!W1458&gt;0,Behörde!Z1458&gt;0),"Begründung in Bescheid eintragen!","")</f>
        <v/>
      </c>
      <c r="N1458" s="151" t="str">
        <f>'SlNr für Antrag §24a'!AP1454</f>
        <v/>
      </c>
    </row>
    <row r="1459" spans="1:14" ht="22.8" x14ac:dyDescent="0.25">
      <c r="A1459" s="70">
        <f>'SlNr für Antrag §24a'!B1455</f>
        <v>91703</v>
      </c>
      <c r="B1459" s="70" t="str">
        <f>'SlNr für Antrag §24a'!C1455</f>
        <v/>
      </c>
      <c r="C1459" s="70" t="str">
        <f>IF('SlNr für Antrag §24a'!D1455&lt;&gt;"",'SlNr für Antrag §24a'!D1455,"")</f>
        <v/>
      </c>
      <c r="D1459" s="70" t="str">
        <f>'SlNr für Antrag §24a'!H1455</f>
        <v>Bioabfallkomposte für die Landwirtschaft</v>
      </c>
      <c r="E1459" s="70" t="str">
        <f>'SlNr für Antrag §24a'!I1455</f>
        <v xml:space="preserve"> </v>
      </c>
      <c r="F1459" s="69" t="str">
        <f>IF(Behörde!W1459&gt;0,Behörde!W1459,Behörde!F1459)</f>
        <v>--</v>
      </c>
      <c r="G1459" s="69" t="str">
        <f>IF(Behörde!Z1459&gt;0,Behörde!Z1459,Behörde!G1459)</f>
        <v>**</v>
      </c>
      <c r="H1459" s="131"/>
      <c r="I1459" s="124"/>
      <c r="J1459" s="118">
        <f>'SlNr für Antrag §24a'!AM1455</f>
        <v>0</v>
      </c>
      <c r="K1459" s="121"/>
      <c r="L1459" s="158" t="str">
        <f>'SlNr für Antrag §24a'!AV1455</f>
        <v>-</v>
      </c>
      <c r="M1459" s="145" t="str">
        <f>IF(OR(Behörde!W1459&gt;0,Behörde!Z1459&gt;0),"Begründung in Bescheid eintragen!","")</f>
        <v/>
      </c>
      <c r="N1459" s="151" t="str">
        <f>'SlNr für Antrag §24a'!AP1455</f>
        <v>X</v>
      </c>
    </row>
    <row r="1460" spans="1:14" ht="22.8" x14ac:dyDescent="0.25">
      <c r="A1460" s="70">
        <f>'SlNr für Antrag §24a'!B1456</f>
        <v>91704</v>
      </c>
      <c r="B1460" s="70" t="str">
        <f>'SlNr für Antrag §24a'!C1456</f>
        <v/>
      </c>
      <c r="C1460" s="70" t="str">
        <f>IF('SlNr für Antrag §24a'!D1456&lt;&gt;"",'SlNr für Antrag §24a'!D1456,"")</f>
        <v/>
      </c>
      <c r="D1460" s="70" t="str">
        <f>'SlNr für Antrag §24a'!H1456</f>
        <v>Klärschlammkomposte für die Landwirtschaft</v>
      </c>
      <c r="E1460" s="70" t="str">
        <f>'SlNr für Antrag §24a'!I1456</f>
        <v xml:space="preserve"> </v>
      </c>
      <c r="F1460" s="69" t="str">
        <f>IF(Behörde!W1460&gt;0,Behörde!W1460,Behörde!F1460)</f>
        <v>--</v>
      </c>
      <c r="G1460" s="69" t="str">
        <f>IF(Behörde!Z1460&gt;0,Behörde!Z1460,Behörde!G1460)</f>
        <v>**</v>
      </c>
      <c r="H1460" s="131"/>
      <c r="I1460" s="124"/>
      <c r="J1460" s="118">
        <f>'SlNr für Antrag §24a'!AM1456</f>
        <v>0</v>
      </c>
      <c r="K1460" s="121"/>
      <c r="L1460" s="158" t="str">
        <f>'SlNr für Antrag §24a'!AV1456</f>
        <v>-</v>
      </c>
      <c r="M1460" s="145" t="str">
        <f>IF(OR(Behörde!W1460&gt;0,Behörde!Z1460&gt;0),"Begründung in Bescheid eintragen!","")</f>
        <v/>
      </c>
      <c r="N1460" s="151" t="str">
        <f>'SlNr für Antrag §24a'!AP1456</f>
        <v>X</v>
      </c>
    </row>
    <row r="1461" spans="1:14" x14ac:dyDescent="0.25">
      <c r="A1461" s="70">
        <f>'SlNr für Antrag §24a'!B1457</f>
        <v>91705</v>
      </c>
      <c r="B1461" s="70" t="str">
        <f>'SlNr für Antrag §24a'!C1457</f>
        <v/>
      </c>
      <c r="C1461" s="70" t="str">
        <f>IF('SlNr für Antrag §24a'!D1457&lt;&gt;"",'SlNr für Antrag §24a'!D1457,"")</f>
        <v/>
      </c>
      <c r="D1461" s="70" t="str">
        <f>'SlNr für Antrag §24a'!H1457</f>
        <v>sonstige Komposte</v>
      </c>
      <c r="E1461" s="70" t="str">
        <f>'SlNr für Antrag §24a'!I1457</f>
        <v xml:space="preserve"> </v>
      </c>
      <c r="F1461" s="69" t="str">
        <f>IF(Behörde!W1461&gt;0,Behörde!W1461,Behörde!F1461)</f>
        <v>--</v>
      </c>
      <c r="G1461" s="69" t="str">
        <f>IF(Behörde!Z1461&gt;0,Behörde!Z1461,Behörde!G1461)</f>
        <v>**</v>
      </c>
      <c r="H1461" s="131"/>
      <c r="I1461" s="124"/>
      <c r="J1461" s="118">
        <f>'SlNr für Antrag §24a'!AM1457</f>
        <v>0</v>
      </c>
      <c r="K1461" s="121"/>
      <c r="L1461" s="158" t="str">
        <f>'SlNr für Antrag §24a'!AV1457</f>
        <v>-</v>
      </c>
      <c r="M1461" s="145" t="str">
        <f>IF(OR(Behörde!W1461&gt;0,Behörde!Z1461&gt;0),"Begründung in Bescheid eintragen!","")</f>
        <v/>
      </c>
      <c r="N1461" s="151" t="str">
        <f>'SlNr für Antrag §24a'!AP1457</f>
        <v>X</v>
      </c>
    </row>
    <row r="1462" spans="1:14" x14ac:dyDescent="0.25">
      <c r="A1462" s="70">
        <f>'SlNr für Antrag §24a'!B1458</f>
        <v>91705</v>
      </c>
      <c r="B1462" s="70" t="str">
        <f>'SlNr für Antrag §24a'!C1458</f>
        <v>77</v>
      </c>
      <c r="C1462" s="70" t="str">
        <f>IF('SlNr für Antrag §24a'!D1458&lt;&gt;"",'SlNr für Antrag §24a'!D1458,"")</f>
        <v>g</v>
      </c>
      <c r="D1462" s="70" t="str">
        <f>'SlNr für Antrag §24a'!H1458</f>
        <v>sonstige Komposte</v>
      </c>
      <c r="E1462" s="70" t="str">
        <f>'SlNr für Antrag §24a'!I1458</f>
        <v>gefährlich kontaminiert</v>
      </c>
      <c r="F1462" s="69" t="str">
        <f>IF(Behörde!W1462&gt;0,Behörde!W1462,Behörde!F1462)</f>
        <v>**</v>
      </c>
      <c r="G1462" s="69" t="str">
        <f>IF(Behörde!Z1462&gt;0,Behörde!Z1462,Behörde!G1462)</f>
        <v>**</v>
      </c>
      <c r="H1462" s="131"/>
      <c r="I1462" s="124"/>
      <c r="J1462" s="118">
        <f>'SlNr für Antrag §24a'!AM1458</f>
        <v>0</v>
      </c>
      <c r="K1462" s="121"/>
      <c r="L1462" s="158" t="str">
        <f>'SlNr für Antrag §24a'!AV1458</f>
        <v>-</v>
      </c>
      <c r="M1462" s="145" t="str">
        <f>IF(OR(Behörde!W1462&gt;0,Behörde!Z1462&gt;0),"Begründung in Bescheid eintragen!","")</f>
        <v/>
      </c>
      <c r="N1462" s="151" t="str">
        <f>'SlNr für Antrag §24a'!AP1458</f>
        <v/>
      </c>
    </row>
    <row r="1463" spans="1:14" ht="34.200000000000003" x14ac:dyDescent="0.25">
      <c r="A1463" s="70">
        <f>'SlNr für Antrag §24a'!B1459</f>
        <v>92101</v>
      </c>
      <c r="B1463" s="70" t="str">
        <f>'SlNr für Antrag §24a'!C1459</f>
        <v/>
      </c>
      <c r="C1463" s="70" t="str">
        <f>IF('SlNr für Antrag §24a'!D1459&lt;&gt;"",'SlNr für Antrag §24a'!D1459,"")</f>
        <v/>
      </c>
      <c r="D1463" s="70" t="str">
        <f>'SlNr für Antrag §24a'!H1459</f>
        <v>Mischungen von Abfällen der Abfallgruppe 921, zur Kompostierung</v>
      </c>
      <c r="E1463" s="70" t="str">
        <f>'SlNr für Antrag §24a'!I1459</f>
        <v xml:space="preserve"> </v>
      </c>
      <c r="F1463" s="69" t="str">
        <f>IF(Behörde!W1463&gt;0,Behörde!W1463,Behörde!F1463)</f>
        <v>--</v>
      </c>
      <c r="G1463" s="69" t="str">
        <f>IF(Behörde!Z1463&gt;0,Behörde!Z1463,Behörde!G1463)</f>
        <v>**</v>
      </c>
      <c r="H1463" s="131"/>
      <c r="I1463" s="124"/>
      <c r="J1463" s="118">
        <f>'SlNr für Antrag §24a'!AM1459</f>
        <v>0</v>
      </c>
      <c r="K1463" s="121"/>
      <c r="L1463" s="158" t="str">
        <f>'SlNr für Antrag §24a'!AV1459</f>
        <v>-</v>
      </c>
      <c r="M1463" s="145" t="str">
        <f>IF(OR(Behörde!W1463&gt;0,Behörde!Z1463&gt;0),"Begründung in Bescheid eintragen!","")</f>
        <v/>
      </c>
      <c r="N1463" s="151" t="str">
        <f>'SlNr für Antrag §24a'!AP1459</f>
        <v>X</v>
      </c>
    </row>
    <row r="1464" spans="1:14" x14ac:dyDescent="0.25">
      <c r="A1464" s="70">
        <f>'SlNr für Antrag §24a'!B1460</f>
        <v>92102</v>
      </c>
      <c r="B1464" s="70" t="str">
        <f>'SlNr für Antrag §24a'!C1460</f>
        <v/>
      </c>
      <c r="C1464" s="70" t="str">
        <f>IF('SlNr für Antrag §24a'!D1460&lt;&gt;"",'SlNr für Antrag §24a'!D1460,"")</f>
        <v/>
      </c>
      <c r="D1464" s="70" t="str">
        <f>'SlNr für Antrag §24a'!H1460</f>
        <v>Mähgut, Laub</v>
      </c>
      <c r="E1464" s="70" t="str">
        <f>'SlNr für Antrag §24a'!I1460</f>
        <v xml:space="preserve"> </v>
      </c>
      <c r="F1464" s="69" t="str">
        <f>IF(Behörde!W1464&gt;0,Behörde!W1464,Behörde!F1464)</f>
        <v>--</v>
      </c>
      <c r="G1464" s="69" t="str">
        <f>IF(Behörde!Z1464&gt;0,Behörde!Z1464,Behörde!G1464)</f>
        <v>**</v>
      </c>
      <c r="H1464" s="131"/>
      <c r="I1464" s="124"/>
      <c r="J1464" s="118">
        <f>'SlNr für Antrag §24a'!AM1460</f>
        <v>0</v>
      </c>
      <c r="K1464" s="121"/>
      <c r="L1464" s="158" t="str">
        <f>'SlNr für Antrag §24a'!AV1460</f>
        <v>-</v>
      </c>
      <c r="M1464" s="145" t="str">
        <f>IF(OR(Behörde!W1464&gt;0,Behörde!Z1464&gt;0),"Begründung in Bescheid eintragen!","")</f>
        <v/>
      </c>
      <c r="N1464" s="151" t="str">
        <f>'SlNr für Antrag §24a'!AP1460</f>
        <v>X</v>
      </c>
    </row>
    <row r="1465" spans="1:14" x14ac:dyDescent="0.25">
      <c r="A1465" s="70">
        <f>'SlNr für Antrag §24a'!B1461</f>
        <v>92103</v>
      </c>
      <c r="B1465" s="70" t="str">
        <f>'SlNr für Antrag §24a'!C1461</f>
        <v/>
      </c>
      <c r="C1465" s="70" t="str">
        <f>IF('SlNr für Antrag §24a'!D1461&lt;&gt;"",'SlNr für Antrag §24a'!D1461,"")</f>
        <v/>
      </c>
      <c r="D1465" s="70" t="str">
        <f>'SlNr für Antrag §24a'!H1461</f>
        <v>Obst- und Gemüseabfälle, Blumen</v>
      </c>
      <c r="E1465" s="70" t="str">
        <f>'SlNr für Antrag §24a'!I1461</f>
        <v xml:space="preserve"> </v>
      </c>
      <c r="F1465" s="69" t="str">
        <f>IF(Behörde!W1465&gt;0,Behörde!W1465,Behörde!F1465)</f>
        <v>--</v>
      </c>
      <c r="G1465" s="69" t="str">
        <f>IF(Behörde!Z1465&gt;0,Behörde!Z1465,Behörde!G1465)</f>
        <v>**</v>
      </c>
      <c r="H1465" s="131"/>
      <c r="I1465" s="124"/>
      <c r="J1465" s="118">
        <f>'SlNr für Antrag §24a'!AM1461</f>
        <v>0</v>
      </c>
      <c r="K1465" s="121"/>
      <c r="L1465" s="158" t="str">
        <f>'SlNr für Antrag §24a'!AV1461</f>
        <v>-</v>
      </c>
      <c r="M1465" s="145" t="str">
        <f>IF(OR(Behörde!W1465&gt;0,Behörde!Z1465&gt;0),"Begründung in Bescheid eintragen!","")</f>
        <v/>
      </c>
      <c r="N1465" s="151" t="str">
        <f>'SlNr für Antrag §24a'!AP1461</f>
        <v>X</v>
      </c>
    </row>
    <row r="1466" spans="1:14" ht="22.8" x14ac:dyDescent="0.25">
      <c r="A1466" s="70">
        <f>'SlNr für Antrag §24a'!B1462</f>
        <v>92104</v>
      </c>
      <c r="B1466" s="70" t="str">
        <f>'SlNr für Antrag §24a'!C1462</f>
        <v/>
      </c>
      <c r="C1466" s="70" t="str">
        <f>IF('SlNr für Antrag §24a'!D1462&lt;&gt;"",'SlNr für Antrag §24a'!D1462,"")</f>
        <v/>
      </c>
      <c r="D1466" s="70" t="str">
        <f>'SlNr für Antrag §24a'!H1462</f>
        <v>Rinde für die biologische Verwertung</v>
      </c>
      <c r="E1466" s="70" t="str">
        <f>'SlNr für Antrag §24a'!I1462</f>
        <v xml:space="preserve"> </v>
      </c>
      <c r="F1466" s="69" t="str">
        <f>IF(Behörde!W1466&gt;0,Behörde!W1466,Behörde!F1466)</f>
        <v>--</v>
      </c>
      <c r="G1466" s="69" t="str">
        <f>IF(Behörde!Z1466&gt;0,Behörde!Z1466,Behörde!G1466)</f>
        <v>**</v>
      </c>
      <c r="H1466" s="131"/>
      <c r="I1466" s="124"/>
      <c r="J1466" s="118">
        <f>'SlNr für Antrag §24a'!AM1462</f>
        <v>0</v>
      </c>
      <c r="K1466" s="121"/>
      <c r="L1466" s="158" t="str">
        <f>'SlNr für Antrag §24a'!AV1462</f>
        <v>-</v>
      </c>
      <c r="M1466" s="145" t="str">
        <f>IF(OR(Behörde!W1466&gt;0,Behörde!Z1466&gt;0),"Begründung in Bescheid eintragen!","")</f>
        <v/>
      </c>
      <c r="N1466" s="151" t="str">
        <f>'SlNr für Antrag §24a'!AP1462</f>
        <v>X</v>
      </c>
    </row>
    <row r="1467" spans="1:14" x14ac:dyDescent="0.25">
      <c r="A1467" s="70">
        <f>'SlNr für Antrag §24a'!B1463</f>
        <v>92105</v>
      </c>
      <c r="B1467" s="70" t="str">
        <f>'SlNr für Antrag §24a'!C1463</f>
        <v/>
      </c>
      <c r="C1467" s="70" t="str">
        <f>IF('SlNr für Antrag §24a'!D1463&lt;&gt;"",'SlNr für Antrag §24a'!D1463,"")</f>
        <v/>
      </c>
      <c r="D1467" s="70" t="str">
        <f>'SlNr für Antrag §24a'!H1463</f>
        <v>Holz</v>
      </c>
      <c r="E1467" s="70" t="str">
        <f>'SlNr für Antrag §24a'!I1463</f>
        <v xml:space="preserve"> </v>
      </c>
      <c r="F1467" s="69" t="str">
        <f>IF(Behörde!W1467&gt;0,Behörde!W1467,Behörde!F1467)</f>
        <v>--</v>
      </c>
      <c r="G1467" s="69" t="str">
        <f>IF(Behörde!Z1467&gt;0,Behörde!Z1467,Behörde!G1467)</f>
        <v>**</v>
      </c>
      <c r="H1467" s="131"/>
      <c r="I1467" s="124"/>
      <c r="J1467" s="118">
        <f>'SlNr für Antrag §24a'!AM1463</f>
        <v>0</v>
      </c>
      <c r="K1467" s="121"/>
      <c r="L1467" s="158" t="str">
        <f>'SlNr für Antrag §24a'!AV1463</f>
        <v>-</v>
      </c>
      <c r="M1467" s="145" t="str">
        <f>IF(OR(Behörde!W1467&gt;0,Behörde!Z1467&gt;0),"Begründung in Bescheid eintragen!","")</f>
        <v/>
      </c>
      <c r="N1467" s="151" t="str">
        <f>'SlNr für Antrag §24a'!AP1463</f>
        <v>X</v>
      </c>
    </row>
    <row r="1468" spans="1:14" x14ac:dyDescent="0.25">
      <c r="A1468" s="70">
        <f>'SlNr für Antrag §24a'!B1464</f>
        <v>92105</v>
      </c>
      <c r="B1468" s="70" t="str">
        <f>'SlNr für Antrag §24a'!C1464</f>
        <v>67</v>
      </c>
      <c r="C1468" s="70" t="str">
        <f>IF('SlNr für Antrag §24a'!D1464&lt;&gt;"",'SlNr für Antrag §24a'!D1464,"")</f>
        <v/>
      </c>
      <c r="D1468" s="70" t="str">
        <f>'SlNr für Antrag §24a'!H1464</f>
        <v>Holz</v>
      </c>
      <c r="E1468" s="70" t="str">
        <f>'SlNr für Antrag §24a'!I1464</f>
        <v>Baum- und Strauchschnitt</v>
      </c>
      <c r="F1468" s="69" t="str">
        <f>IF(Behörde!W1468&gt;0,Behörde!W1468,Behörde!F1468)</f>
        <v>--</v>
      </c>
      <c r="G1468" s="69" t="str">
        <f>IF(Behörde!Z1468&gt;0,Behörde!Z1468,Behörde!G1468)</f>
        <v>**</v>
      </c>
      <c r="H1468" s="131"/>
      <c r="I1468" s="124"/>
      <c r="J1468" s="118">
        <f>'SlNr für Antrag §24a'!AM1464</f>
        <v>0</v>
      </c>
      <c r="K1468" s="121"/>
      <c r="L1468" s="158" t="str">
        <f>'SlNr für Antrag §24a'!AV1464</f>
        <v>-</v>
      </c>
      <c r="M1468" s="145" t="str">
        <f>IF(OR(Behörde!W1468&gt;0,Behörde!Z1468&gt;0),"Begründung in Bescheid eintragen!","")</f>
        <v/>
      </c>
      <c r="N1468" s="151" t="str">
        <f>'SlNr für Antrag §24a'!AP1464</f>
        <v>X</v>
      </c>
    </row>
    <row r="1469" spans="1:14" ht="22.8" x14ac:dyDescent="0.25">
      <c r="A1469" s="70">
        <f>'SlNr für Antrag §24a'!B1465</f>
        <v>92105</v>
      </c>
      <c r="B1469" s="70" t="str">
        <f>'SlNr für Antrag §24a'!C1465</f>
        <v>68</v>
      </c>
      <c r="C1469" s="70" t="str">
        <f>IF('SlNr für Antrag §24a'!D1465&lt;&gt;"",'SlNr für Antrag §24a'!D1465,"")</f>
        <v/>
      </c>
      <c r="D1469" s="70" t="str">
        <f>'SlNr für Antrag §24a'!H1465</f>
        <v>Holz</v>
      </c>
      <c r="E1469" s="70" t="str">
        <f>'SlNr für Antrag §24a'!I1465</f>
        <v>aus der Verarbeitung von unbehandeltem Holz</v>
      </c>
      <c r="F1469" s="69" t="str">
        <f>IF(Behörde!W1469&gt;0,Behörde!W1469,Behörde!F1469)</f>
        <v>--</v>
      </c>
      <c r="G1469" s="69" t="str">
        <f>IF(Behörde!Z1469&gt;0,Behörde!Z1469,Behörde!G1469)</f>
        <v>**</v>
      </c>
      <c r="H1469" s="131"/>
      <c r="I1469" s="124"/>
      <c r="J1469" s="118">
        <f>'SlNr für Antrag §24a'!AM1465</f>
        <v>0</v>
      </c>
      <c r="K1469" s="121"/>
      <c r="L1469" s="158" t="str">
        <f>'SlNr für Antrag §24a'!AV1465</f>
        <v>-</v>
      </c>
      <c r="M1469" s="145" t="str">
        <f>IF(OR(Behörde!W1469&gt;0,Behörde!Z1469&gt;0),"Begründung in Bescheid eintragen!","")</f>
        <v/>
      </c>
      <c r="N1469" s="151" t="str">
        <f>'SlNr für Antrag §24a'!AP1465</f>
        <v>X</v>
      </c>
    </row>
    <row r="1470" spans="1:14" x14ac:dyDescent="0.25">
      <c r="A1470" s="70">
        <f>'SlNr für Antrag §24a'!B1466</f>
        <v>92105</v>
      </c>
      <c r="B1470" s="70" t="str">
        <f>'SlNr für Antrag §24a'!C1466</f>
        <v>69</v>
      </c>
      <c r="C1470" s="70" t="str">
        <f>IF('SlNr für Antrag §24a'!D1466&lt;&gt;"",'SlNr für Antrag §24a'!D1466,"")</f>
        <v/>
      </c>
      <c r="D1470" s="70" t="str">
        <f>'SlNr für Antrag §24a'!H1466</f>
        <v>Holz</v>
      </c>
      <c r="E1470" s="70" t="str">
        <f>'SlNr für Antrag §24a'!I1466</f>
        <v>Siebüberlauf zur Kompostierung</v>
      </c>
      <c r="F1470" s="69" t="str">
        <f>IF(Behörde!W1470&gt;0,Behörde!W1470,Behörde!F1470)</f>
        <v>--</v>
      </c>
      <c r="G1470" s="69" t="str">
        <f>IF(Behörde!Z1470&gt;0,Behörde!Z1470,Behörde!G1470)</f>
        <v>**</v>
      </c>
      <c r="H1470" s="131"/>
      <c r="I1470" s="124"/>
      <c r="J1470" s="118">
        <f>'SlNr für Antrag §24a'!AM1466</f>
        <v>0</v>
      </c>
      <c r="K1470" s="121"/>
      <c r="L1470" s="158" t="str">
        <f>'SlNr für Antrag §24a'!AV1466</f>
        <v>-</v>
      </c>
      <c r="M1470" s="145" t="str">
        <f>IF(OR(Behörde!W1470&gt;0,Behörde!Z1470&gt;0),"Begründung in Bescheid eintragen!","")</f>
        <v/>
      </c>
      <c r="N1470" s="151" t="str">
        <f>'SlNr für Antrag §24a'!AP1466</f>
        <v>X</v>
      </c>
    </row>
    <row r="1471" spans="1:14" x14ac:dyDescent="0.25">
      <c r="A1471" s="70">
        <f>'SlNr für Antrag §24a'!B1467</f>
        <v>92106</v>
      </c>
      <c r="B1471" s="70" t="str">
        <f>'SlNr für Antrag §24a'!C1467</f>
        <v/>
      </c>
      <c r="C1471" s="70" t="str">
        <f>IF('SlNr für Antrag §24a'!D1467&lt;&gt;"",'SlNr für Antrag §24a'!D1467,"")</f>
        <v/>
      </c>
      <c r="D1471" s="70" t="str">
        <f>'SlNr für Antrag §24a'!H1467</f>
        <v>Ernte- und Verarbeitungsrückstände</v>
      </c>
      <c r="E1471" s="70" t="str">
        <f>'SlNr für Antrag §24a'!I1467</f>
        <v xml:space="preserve"> </v>
      </c>
      <c r="F1471" s="69" t="str">
        <f>IF(Behörde!W1471&gt;0,Behörde!W1471,Behörde!F1471)</f>
        <v>--</v>
      </c>
      <c r="G1471" s="69" t="str">
        <f>IF(Behörde!Z1471&gt;0,Behörde!Z1471,Behörde!G1471)</f>
        <v>**</v>
      </c>
      <c r="H1471" s="131"/>
      <c r="I1471" s="124"/>
      <c r="J1471" s="118">
        <f>'SlNr für Antrag §24a'!AM1467</f>
        <v>0</v>
      </c>
      <c r="K1471" s="121"/>
      <c r="L1471" s="158" t="str">
        <f>'SlNr für Antrag §24a'!AV1467</f>
        <v>-</v>
      </c>
      <c r="M1471" s="145" t="str">
        <f>IF(OR(Behörde!W1471&gt;0,Behörde!Z1471&gt;0),"Begründung in Bescheid eintragen!","")</f>
        <v/>
      </c>
      <c r="N1471" s="151" t="str">
        <f>'SlNr für Antrag §24a'!AP1467</f>
        <v>X</v>
      </c>
    </row>
    <row r="1472" spans="1:14" ht="22.8" x14ac:dyDescent="0.25">
      <c r="A1472" s="70">
        <f>'SlNr für Antrag §24a'!B1468</f>
        <v>92107</v>
      </c>
      <c r="B1472" s="70" t="str">
        <f>'SlNr für Antrag §24a'!C1468</f>
        <v/>
      </c>
      <c r="C1472" s="70" t="str">
        <f>IF('SlNr für Antrag §24a'!D1468&lt;&gt;"",'SlNr für Antrag §24a'!D1468,"")</f>
        <v/>
      </c>
      <c r="D1472" s="70" t="str">
        <f>'SlNr für Antrag §24a'!H1468</f>
        <v>pflanzliche Lebens- und Genussmittelreste</v>
      </c>
      <c r="E1472" s="70" t="str">
        <f>'SlNr für Antrag §24a'!I1468</f>
        <v xml:space="preserve"> </v>
      </c>
      <c r="F1472" s="69" t="str">
        <f>IF(Behörde!W1472&gt;0,Behörde!W1472,Behörde!F1472)</f>
        <v>--</v>
      </c>
      <c r="G1472" s="69" t="str">
        <f>IF(Behörde!Z1472&gt;0,Behörde!Z1472,Behörde!G1472)</f>
        <v>**</v>
      </c>
      <c r="H1472" s="131"/>
      <c r="I1472" s="124"/>
      <c r="J1472" s="118">
        <f>'SlNr für Antrag §24a'!AM1468</f>
        <v>0</v>
      </c>
      <c r="K1472" s="121"/>
      <c r="L1472" s="158" t="str">
        <f>'SlNr für Antrag §24a'!AV1468</f>
        <v>-</v>
      </c>
      <c r="M1472" s="145" t="str">
        <f>IF(OR(Behörde!W1472&gt;0,Behörde!Z1472&gt;0),"Begründung in Bescheid eintragen!","")</f>
        <v/>
      </c>
      <c r="N1472" s="151" t="str">
        <f>'SlNr für Antrag §24a'!AP1468</f>
        <v>X</v>
      </c>
    </row>
    <row r="1473" spans="1:14" ht="34.200000000000003" x14ac:dyDescent="0.25">
      <c r="A1473" s="70">
        <f>'SlNr für Antrag §24a'!B1469</f>
        <v>92110</v>
      </c>
      <c r="B1473" s="70" t="str">
        <f>'SlNr für Antrag §24a'!C1469</f>
        <v/>
      </c>
      <c r="C1473" s="70" t="str">
        <f>IF('SlNr für Antrag §24a'!D1469&lt;&gt;"",'SlNr für Antrag §24a'!D1469,"")</f>
        <v/>
      </c>
      <c r="D1473" s="70" t="str">
        <f>'SlNr für Antrag §24a'!H1469</f>
        <v>rein pflanzliche Press- und Filterrückstände der Nahrungs-, Genuss- und Futtermittelproduktion</v>
      </c>
      <c r="E1473" s="70" t="str">
        <f>'SlNr für Antrag §24a'!I1469</f>
        <v xml:space="preserve"> </v>
      </c>
      <c r="F1473" s="69" t="str">
        <f>IF(Behörde!W1473&gt;0,Behörde!W1473,Behörde!F1473)</f>
        <v>--</v>
      </c>
      <c r="G1473" s="69" t="str">
        <f>IF(Behörde!Z1473&gt;0,Behörde!Z1473,Behörde!G1473)</f>
        <v>**</v>
      </c>
      <c r="H1473" s="131"/>
      <c r="I1473" s="124"/>
      <c r="J1473" s="118">
        <f>'SlNr für Antrag §24a'!AM1469</f>
        <v>0</v>
      </c>
      <c r="K1473" s="121"/>
      <c r="L1473" s="158" t="str">
        <f>'SlNr für Antrag §24a'!AV1469</f>
        <v>-</v>
      </c>
      <c r="M1473" s="145" t="str">
        <f>IF(OR(Behörde!W1473&gt;0,Behörde!Z1473&gt;0),"Begründung in Bescheid eintragen!","")</f>
        <v/>
      </c>
      <c r="N1473" s="151" t="str">
        <f>'SlNr für Antrag §24a'!AP1469</f>
        <v>X</v>
      </c>
    </row>
    <row r="1474" spans="1:14" x14ac:dyDescent="0.25">
      <c r="A1474" s="70">
        <f>'SlNr für Antrag §24a'!B1470</f>
        <v>92111</v>
      </c>
      <c r="B1474" s="70" t="str">
        <f>'SlNr für Antrag §24a'!C1470</f>
        <v/>
      </c>
      <c r="C1474" s="70" t="str">
        <f>IF('SlNr für Antrag §24a'!D1470&lt;&gt;"",'SlNr für Antrag §24a'!D1470,"")</f>
        <v/>
      </c>
      <c r="D1474" s="70" t="str">
        <f>'SlNr für Antrag §24a'!H1470</f>
        <v>verdorbenes Saatgut</v>
      </c>
      <c r="E1474" s="70" t="str">
        <f>'SlNr für Antrag §24a'!I1470</f>
        <v xml:space="preserve"> </v>
      </c>
      <c r="F1474" s="69" t="str">
        <f>IF(Behörde!W1474&gt;0,Behörde!W1474,Behörde!F1474)</f>
        <v>--</v>
      </c>
      <c r="G1474" s="69" t="str">
        <f>IF(Behörde!Z1474&gt;0,Behörde!Z1474,Behörde!G1474)</f>
        <v>**</v>
      </c>
      <c r="H1474" s="131"/>
      <c r="I1474" s="124"/>
      <c r="J1474" s="118">
        <f>'SlNr für Antrag §24a'!AM1470</f>
        <v>0</v>
      </c>
      <c r="K1474" s="121"/>
      <c r="L1474" s="158" t="str">
        <f>'SlNr für Antrag §24a'!AV1470</f>
        <v>-</v>
      </c>
      <c r="M1474" s="145" t="str">
        <f>IF(OR(Behörde!W1474&gt;0,Behörde!Z1474&gt;0),"Begründung in Bescheid eintragen!","")</f>
        <v/>
      </c>
      <c r="N1474" s="151" t="str">
        <f>'SlNr für Antrag §24a'!AP1470</f>
        <v>X</v>
      </c>
    </row>
    <row r="1475" spans="1:14" x14ac:dyDescent="0.25">
      <c r="A1475" s="70">
        <f>'SlNr für Antrag §24a'!B1471</f>
        <v>92115</v>
      </c>
      <c r="B1475" s="70" t="str">
        <f>'SlNr für Antrag §24a'!C1471</f>
        <v/>
      </c>
      <c r="C1475" s="70" t="str">
        <f>IF('SlNr für Antrag §24a'!D1471&lt;&gt;"",'SlNr für Antrag §24a'!D1471,"")</f>
        <v/>
      </c>
      <c r="D1475" s="70" t="str">
        <f>'SlNr für Antrag §24a'!H1471</f>
        <v>Unterwasserpflanzen</v>
      </c>
      <c r="E1475" s="70" t="str">
        <f>'SlNr für Antrag §24a'!I1471</f>
        <v xml:space="preserve"> </v>
      </c>
      <c r="F1475" s="69" t="str">
        <f>IF(Behörde!W1475&gt;0,Behörde!W1475,Behörde!F1475)</f>
        <v>--</v>
      </c>
      <c r="G1475" s="69" t="str">
        <f>IF(Behörde!Z1475&gt;0,Behörde!Z1475,Behörde!G1475)</f>
        <v>**</v>
      </c>
      <c r="H1475" s="131"/>
      <c r="I1475" s="124"/>
      <c r="J1475" s="118">
        <f>'SlNr für Antrag §24a'!AM1471</f>
        <v>0</v>
      </c>
      <c r="K1475" s="121"/>
      <c r="L1475" s="158" t="str">
        <f>'SlNr für Antrag §24a'!AV1471</f>
        <v>-</v>
      </c>
      <c r="M1475" s="145" t="str">
        <f>IF(OR(Behörde!W1475&gt;0,Behörde!Z1475&gt;0),"Begründung in Bescheid eintragen!","")</f>
        <v/>
      </c>
      <c r="N1475" s="151" t="str">
        <f>'SlNr für Antrag §24a'!AP1471</f>
        <v>X</v>
      </c>
    </row>
    <row r="1476" spans="1:14" x14ac:dyDescent="0.25">
      <c r="A1476" s="70">
        <f>'SlNr für Antrag §24a'!B1472</f>
        <v>92116</v>
      </c>
      <c r="B1476" s="70" t="str">
        <f>'SlNr für Antrag §24a'!C1472</f>
        <v/>
      </c>
      <c r="C1476" s="70" t="str">
        <f>IF('SlNr für Antrag §24a'!D1472&lt;&gt;"",'SlNr für Antrag §24a'!D1472,"")</f>
        <v/>
      </c>
      <c r="D1476" s="70" t="str">
        <f>'SlNr für Antrag §24a'!H1472</f>
        <v>Friedhofsabfälle</v>
      </c>
      <c r="E1476" s="70" t="str">
        <f>'SlNr für Antrag §24a'!I1472</f>
        <v xml:space="preserve"> </v>
      </c>
      <c r="F1476" s="69" t="str">
        <f>IF(Behörde!W1476&gt;0,Behörde!W1476,Behörde!F1476)</f>
        <v>--</v>
      </c>
      <c r="G1476" s="69" t="str">
        <f>IF(Behörde!Z1476&gt;0,Behörde!Z1476,Behörde!G1476)</f>
        <v>**</v>
      </c>
      <c r="H1476" s="131"/>
      <c r="I1476" s="124"/>
      <c r="J1476" s="118">
        <f>'SlNr für Antrag §24a'!AM1472</f>
        <v>0</v>
      </c>
      <c r="K1476" s="121"/>
      <c r="L1476" s="158" t="str">
        <f>'SlNr für Antrag §24a'!AV1472</f>
        <v>-</v>
      </c>
      <c r="M1476" s="145" t="str">
        <f>IF(OR(Behörde!W1476&gt;0,Behörde!Z1476&gt;0),"Begründung in Bescheid eintragen!","")</f>
        <v/>
      </c>
      <c r="N1476" s="151" t="str">
        <f>'SlNr für Antrag §24a'!AP1472</f>
        <v>X</v>
      </c>
    </row>
    <row r="1477" spans="1:14" x14ac:dyDescent="0.25">
      <c r="A1477" s="70">
        <f>'SlNr für Antrag §24a'!B1473</f>
        <v>92117</v>
      </c>
      <c r="B1477" s="70" t="str">
        <f>'SlNr für Antrag §24a'!C1473</f>
        <v/>
      </c>
      <c r="C1477" s="70" t="str">
        <f>IF('SlNr für Antrag §24a'!D1473&lt;&gt;"",'SlNr für Antrag §24a'!D1473,"")</f>
        <v/>
      </c>
      <c r="D1477" s="70" t="str">
        <f>'SlNr für Antrag §24a'!H1473</f>
        <v>Mycele</v>
      </c>
      <c r="E1477" s="70" t="str">
        <f>'SlNr für Antrag §24a'!I1473</f>
        <v xml:space="preserve"> </v>
      </c>
      <c r="F1477" s="69" t="str">
        <f>IF(Behörde!W1477&gt;0,Behörde!W1477,Behörde!F1477)</f>
        <v>--</v>
      </c>
      <c r="G1477" s="69" t="str">
        <f>IF(Behörde!Z1477&gt;0,Behörde!Z1477,Behörde!G1477)</f>
        <v>**</v>
      </c>
      <c r="H1477" s="131"/>
      <c r="I1477" s="124"/>
      <c r="J1477" s="118">
        <f>'SlNr für Antrag §24a'!AM1473</f>
        <v>0</v>
      </c>
      <c r="K1477" s="121"/>
      <c r="L1477" s="158" t="str">
        <f>'SlNr für Antrag §24a'!AV1473</f>
        <v>-</v>
      </c>
      <c r="M1477" s="145" t="str">
        <f>IF(OR(Behörde!W1477&gt;0,Behörde!Z1477&gt;0),"Begründung in Bescheid eintragen!","")</f>
        <v/>
      </c>
      <c r="N1477" s="151" t="str">
        <f>'SlNr für Antrag §24a'!AP1473</f>
        <v>X</v>
      </c>
    </row>
    <row r="1478" spans="1:14" ht="22.8" x14ac:dyDescent="0.25">
      <c r="A1478" s="70">
        <f>'SlNr für Antrag §24a'!B1474</f>
        <v>92118</v>
      </c>
      <c r="B1478" s="70" t="str">
        <f>'SlNr für Antrag §24a'!C1474</f>
        <v/>
      </c>
      <c r="C1478" s="70" t="str">
        <f>IF('SlNr für Antrag §24a'!D1474&lt;&gt;"",'SlNr für Antrag §24a'!D1474,"")</f>
        <v/>
      </c>
      <c r="D1478" s="70" t="str">
        <f>'SlNr für Antrag §24a'!H1474</f>
        <v>biologisch abbaubare Verpackungen</v>
      </c>
      <c r="E1478" s="70" t="str">
        <f>'SlNr für Antrag §24a'!I1474</f>
        <v xml:space="preserve"> </v>
      </c>
      <c r="F1478" s="69" t="str">
        <f>IF(Behörde!W1478&gt;0,Behörde!W1478,Behörde!F1478)</f>
        <v>--</v>
      </c>
      <c r="G1478" s="69" t="str">
        <f>IF(Behörde!Z1478&gt;0,Behörde!Z1478,Behörde!G1478)</f>
        <v>**</v>
      </c>
      <c r="H1478" s="131"/>
      <c r="I1478" s="124"/>
      <c r="J1478" s="118">
        <f>'SlNr für Antrag §24a'!AM1474</f>
        <v>0</v>
      </c>
      <c r="K1478" s="121"/>
      <c r="L1478" s="158" t="str">
        <f>'SlNr für Antrag §24a'!AV1474</f>
        <v>-</v>
      </c>
      <c r="M1478" s="145" t="str">
        <f>IF(OR(Behörde!W1478&gt;0,Behörde!Z1478&gt;0),"Begründung in Bescheid eintragen!","")</f>
        <v/>
      </c>
      <c r="N1478" s="151" t="str">
        <f>'SlNr für Antrag §24a'!AP1474</f>
        <v>X</v>
      </c>
    </row>
    <row r="1479" spans="1:14" ht="22.8" x14ac:dyDescent="0.25">
      <c r="A1479" s="70">
        <f>'SlNr für Antrag §24a'!B1475</f>
        <v>92120</v>
      </c>
      <c r="B1479" s="70" t="str">
        <f>'SlNr für Antrag §24a'!C1475</f>
        <v/>
      </c>
      <c r="C1479" s="70" t="str">
        <f>IF('SlNr für Antrag §24a'!D1475&lt;&gt;"",'SlNr für Antrag §24a'!D1475,"")</f>
        <v/>
      </c>
      <c r="D1479" s="70" t="str">
        <f>'SlNr für Antrag §24a'!H1475</f>
        <v>Gärrückstände der Abfallgruppe 921 aus der anaeroben Behandlung</v>
      </c>
      <c r="E1479" s="70" t="str">
        <f>'SlNr für Antrag §24a'!I1475</f>
        <v xml:space="preserve"> </v>
      </c>
      <c r="F1479" s="69" t="str">
        <f>IF(Behörde!W1479&gt;0,Behörde!W1479,Behörde!F1479)</f>
        <v>--</v>
      </c>
      <c r="G1479" s="69" t="str">
        <f>IF(Behörde!Z1479&gt;0,Behörde!Z1479,Behörde!G1479)</f>
        <v>**</v>
      </c>
      <c r="H1479" s="131"/>
      <c r="I1479" s="124"/>
      <c r="J1479" s="118">
        <f>'SlNr für Antrag §24a'!AM1475</f>
        <v>0</v>
      </c>
      <c r="K1479" s="121"/>
      <c r="L1479" s="158" t="str">
        <f>'SlNr für Antrag §24a'!AV1475</f>
        <v>-</v>
      </c>
      <c r="M1479" s="145" t="str">
        <f>IF(OR(Behörde!W1479&gt;0,Behörde!Z1479&gt;0),"Begründung in Bescheid eintragen!","")</f>
        <v/>
      </c>
      <c r="N1479" s="151" t="str">
        <f>'SlNr für Antrag §24a'!AP1475</f>
        <v>X</v>
      </c>
    </row>
    <row r="1480" spans="1:14" ht="34.200000000000003" x14ac:dyDescent="0.25">
      <c r="A1480" s="70">
        <f>'SlNr für Antrag §24a'!B1476</f>
        <v>92121</v>
      </c>
      <c r="B1480" s="70" t="str">
        <f>'SlNr für Antrag §24a'!C1476</f>
        <v/>
      </c>
      <c r="C1480" s="70" t="str">
        <f>IF('SlNr für Antrag §24a'!D1476&lt;&gt;"",'SlNr für Antrag §24a'!D1476,"")</f>
        <v/>
      </c>
      <c r="D1480" s="70" t="str">
        <f>'SlNr für Antrag §24a'!H1476</f>
        <v>Speiseöle und -fette, Fettabscheiderinhalte, rein pflanzlich</v>
      </c>
      <c r="E1480" s="70" t="str">
        <f>'SlNr für Antrag §24a'!I1476</f>
        <v xml:space="preserve"> </v>
      </c>
      <c r="F1480" s="69" t="str">
        <f>IF(Behörde!W1480&gt;0,Behörde!W1480,Behörde!F1480)</f>
        <v>--</v>
      </c>
      <c r="G1480" s="69" t="str">
        <f>IF(Behörde!Z1480&gt;0,Behörde!Z1480,Behörde!G1480)</f>
        <v>**</v>
      </c>
      <c r="H1480" s="131"/>
      <c r="I1480" s="124"/>
      <c r="J1480" s="118">
        <f>'SlNr für Antrag §24a'!AM1476</f>
        <v>0</v>
      </c>
      <c r="K1480" s="121"/>
      <c r="L1480" s="158" t="str">
        <f>'SlNr für Antrag §24a'!AV1476</f>
        <v>-</v>
      </c>
      <c r="M1480" s="145" t="str">
        <f>IF(OR(Behörde!W1480&gt;0,Behörde!Z1480&gt;0),"Begründung in Bescheid eintragen!","")</f>
        <v/>
      </c>
      <c r="N1480" s="151" t="str">
        <f>'SlNr für Antrag §24a'!AP1476</f>
        <v>X</v>
      </c>
    </row>
    <row r="1481" spans="1:14" ht="34.200000000000003" x14ac:dyDescent="0.25">
      <c r="A1481" s="70">
        <f>'SlNr für Antrag §24a'!B1477</f>
        <v>92122</v>
      </c>
      <c r="B1481" s="70" t="str">
        <f>'SlNr für Antrag §24a'!C1477</f>
        <v/>
      </c>
      <c r="C1481" s="70" t="str">
        <f>IF('SlNr für Antrag §24a'!D1477&lt;&gt;"",'SlNr für Antrag §24a'!D1477,"")</f>
        <v/>
      </c>
      <c r="D1481" s="70" t="str">
        <f>'SlNr für Antrag §24a'!H1477</f>
        <v>Schlamm aus der Speisefett und -ölproduktion ausschließlich pflanzlicher Herkunft</v>
      </c>
      <c r="E1481" s="70" t="str">
        <f>'SlNr für Antrag §24a'!I1477</f>
        <v xml:space="preserve"> </v>
      </c>
      <c r="F1481" s="69" t="str">
        <f>IF(Behörde!W1481&gt;0,Behörde!W1481,Behörde!F1481)</f>
        <v>--</v>
      </c>
      <c r="G1481" s="69" t="str">
        <f>IF(Behörde!Z1481&gt;0,Behörde!Z1481,Behörde!G1481)</f>
        <v>**</v>
      </c>
      <c r="H1481" s="131"/>
      <c r="I1481" s="124"/>
      <c r="J1481" s="118">
        <f>'SlNr für Antrag §24a'!AM1477</f>
        <v>0</v>
      </c>
      <c r="K1481" s="121"/>
      <c r="L1481" s="158" t="str">
        <f>'SlNr für Antrag §24a'!AV1477</f>
        <v>-</v>
      </c>
      <c r="M1481" s="145" t="str">
        <f>IF(OR(Behörde!W1481&gt;0,Behörde!Z1481&gt;0),"Begründung in Bescheid eintragen!","")</f>
        <v/>
      </c>
      <c r="N1481" s="151" t="str">
        <f>'SlNr für Antrag §24a'!AP1477</f>
        <v>X</v>
      </c>
    </row>
    <row r="1482" spans="1:14" x14ac:dyDescent="0.25">
      <c r="A1482" s="70">
        <f>'SlNr für Antrag §24a'!B1478</f>
        <v>92123</v>
      </c>
      <c r="B1482" s="70" t="str">
        <f>'SlNr für Antrag §24a'!C1478</f>
        <v/>
      </c>
      <c r="C1482" s="70" t="str">
        <f>IF('SlNr für Antrag §24a'!D1478&lt;&gt;"",'SlNr für Antrag §24a'!D1478,"")</f>
        <v/>
      </c>
      <c r="D1482" s="70" t="str">
        <f>'SlNr für Antrag §24a'!H1478</f>
        <v>Silosickersaft</v>
      </c>
      <c r="E1482" s="70" t="str">
        <f>'SlNr für Antrag §24a'!I1478</f>
        <v xml:space="preserve"> </v>
      </c>
      <c r="F1482" s="69" t="str">
        <f>IF(Behörde!W1482&gt;0,Behörde!W1482,Behörde!F1482)</f>
        <v>--</v>
      </c>
      <c r="G1482" s="69" t="str">
        <f>IF(Behörde!Z1482&gt;0,Behörde!Z1482,Behörde!G1482)</f>
        <v>**</v>
      </c>
      <c r="H1482" s="131"/>
      <c r="I1482" s="124"/>
      <c r="J1482" s="118">
        <f>'SlNr für Antrag §24a'!AM1478</f>
        <v>0</v>
      </c>
      <c r="K1482" s="121"/>
      <c r="L1482" s="158" t="str">
        <f>'SlNr für Antrag §24a'!AV1478</f>
        <v>-</v>
      </c>
      <c r="M1482" s="145" t="str">
        <f>IF(OR(Behörde!W1482&gt;0,Behörde!Z1482&gt;0),"Begründung in Bescheid eintragen!","")</f>
        <v/>
      </c>
      <c r="N1482" s="151" t="str">
        <f>'SlNr für Antrag §24a'!AP1478</f>
        <v>X</v>
      </c>
    </row>
    <row r="1483" spans="1:14" ht="22.8" x14ac:dyDescent="0.25">
      <c r="A1483" s="70">
        <f>'SlNr für Antrag §24a'!B1479</f>
        <v>92130</v>
      </c>
      <c r="B1483" s="70" t="str">
        <f>'SlNr für Antrag §24a'!C1479</f>
        <v/>
      </c>
      <c r="C1483" s="70" t="str">
        <f>IF('SlNr für Antrag §24a'!D1479&lt;&gt;"",'SlNr für Antrag §24a'!D1479,"")</f>
        <v>g</v>
      </c>
      <c r="D1483" s="70" t="str">
        <f>'SlNr für Antrag §24a'!H1479</f>
        <v>Glycerinphase aus der Veresterung pflanzlicher Öle und Fette</v>
      </c>
      <c r="E1483" s="70" t="str">
        <f>'SlNr für Antrag §24a'!I1479</f>
        <v xml:space="preserve"> </v>
      </c>
      <c r="F1483" s="69" t="str">
        <f>IF(Behörde!W1483&gt;0,Behörde!W1483,Behörde!F1483)</f>
        <v>**</v>
      </c>
      <c r="G1483" s="69" t="str">
        <f>IF(Behörde!Z1483&gt;0,Behörde!Z1483,Behörde!G1483)</f>
        <v>**</v>
      </c>
      <c r="H1483" s="131"/>
      <c r="I1483" s="124"/>
      <c r="J1483" s="118">
        <f>'SlNr für Antrag §24a'!AM1479</f>
        <v>0</v>
      </c>
      <c r="K1483" s="121"/>
      <c r="L1483" s="158" t="str">
        <f>'SlNr für Antrag §24a'!AV1479</f>
        <v>-</v>
      </c>
      <c r="M1483" s="145" t="str">
        <f>IF(OR(Behörde!W1483&gt;0,Behörde!Z1483&gt;0),"Begründung in Bescheid eintragen!","")</f>
        <v/>
      </c>
      <c r="N1483" s="151" t="str">
        <f>'SlNr für Antrag §24a'!AP1479</f>
        <v/>
      </c>
    </row>
    <row r="1484" spans="1:14" ht="22.8" x14ac:dyDescent="0.25">
      <c r="A1484" s="70">
        <f>'SlNr für Antrag §24a'!B1480</f>
        <v>92131</v>
      </c>
      <c r="B1484" s="70" t="str">
        <f>'SlNr für Antrag §24a'!C1480</f>
        <v/>
      </c>
      <c r="C1484" s="70" t="str">
        <f>IF('SlNr für Antrag §24a'!D1480&lt;&gt;"",'SlNr für Antrag §24a'!D1480,"")</f>
        <v/>
      </c>
      <c r="D1484" s="70" t="str">
        <f>'SlNr für Antrag §24a'!H1480</f>
        <v>Destillationsrückstände aus der Rapsölmethylester-Herstellung</v>
      </c>
      <c r="E1484" s="70" t="str">
        <f>'SlNr für Antrag §24a'!I1480</f>
        <v xml:space="preserve"> </v>
      </c>
      <c r="F1484" s="69" t="str">
        <f>IF(Behörde!W1484&gt;0,Behörde!W1484,Behörde!F1484)</f>
        <v>**</v>
      </c>
      <c r="G1484" s="69" t="str">
        <f>IF(Behörde!Z1484&gt;0,Behörde!Z1484,Behörde!G1484)</f>
        <v>**</v>
      </c>
      <c r="H1484" s="131"/>
      <c r="I1484" s="124"/>
      <c r="J1484" s="118">
        <f>'SlNr für Antrag §24a'!AM1480</f>
        <v>0</v>
      </c>
      <c r="K1484" s="121"/>
      <c r="L1484" s="158" t="str">
        <f>'SlNr für Antrag §24a'!AV1480</f>
        <v>-</v>
      </c>
      <c r="M1484" s="145" t="str">
        <f>IF(OR(Behörde!W1484&gt;0,Behörde!Z1484&gt;0),"Begründung in Bescheid eintragen!","")</f>
        <v/>
      </c>
      <c r="N1484" s="151" t="str">
        <f>'SlNr für Antrag §24a'!AP1480</f>
        <v/>
      </c>
    </row>
    <row r="1485" spans="1:14" ht="22.8" x14ac:dyDescent="0.25">
      <c r="A1485" s="70">
        <f>'SlNr für Antrag §24a'!B1481</f>
        <v>92132</v>
      </c>
      <c r="B1485" s="70" t="str">
        <f>'SlNr für Antrag §24a'!C1481</f>
        <v/>
      </c>
      <c r="C1485" s="70" t="str">
        <f>IF('SlNr für Antrag §24a'!D1481&lt;&gt;"",'SlNr für Antrag §24a'!D1481,"")</f>
        <v/>
      </c>
      <c r="D1485" s="70" t="str">
        <f>'SlNr für Antrag §24a'!H1481</f>
        <v>Rohglycerin aus der Veresterung pflanzlicher Öle und Fette</v>
      </c>
      <c r="E1485" s="70" t="str">
        <f>'SlNr für Antrag §24a'!I1481</f>
        <v xml:space="preserve"> </v>
      </c>
      <c r="F1485" s="69" t="str">
        <f>IF(Behörde!W1485&gt;0,Behörde!W1485,Behörde!F1485)</f>
        <v>**</v>
      </c>
      <c r="G1485" s="69" t="str">
        <f>IF(Behörde!Z1485&gt;0,Behörde!Z1485,Behörde!G1485)</f>
        <v>**</v>
      </c>
      <c r="H1485" s="131"/>
      <c r="I1485" s="124"/>
      <c r="J1485" s="118">
        <f>'SlNr für Antrag §24a'!AM1481</f>
        <v>0</v>
      </c>
      <c r="K1485" s="121"/>
      <c r="L1485" s="158" t="str">
        <f>'SlNr für Antrag §24a'!AV1481</f>
        <v>-</v>
      </c>
      <c r="M1485" s="145" t="str">
        <f>IF(OR(Behörde!W1485&gt;0,Behörde!Z1485&gt;0),"Begründung in Bescheid eintragen!","")</f>
        <v/>
      </c>
      <c r="N1485" s="151" t="str">
        <f>'SlNr für Antrag §24a'!AP1481</f>
        <v/>
      </c>
    </row>
    <row r="1486" spans="1:14" ht="45.6" x14ac:dyDescent="0.25">
      <c r="A1486" s="70">
        <f>'SlNr für Antrag §24a'!B1482</f>
        <v>92150</v>
      </c>
      <c r="B1486" s="70" t="str">
        <f>'SlNr für Antrag §24a'!C1482</f>
        <v/>
      </c>
      <c r="C1486" s="70" t="str">
        <f>IF('SlNr für Antrag §24a'!D1482&lt;&gt;"",'SlNr für Antrag §24a'!D1482,"")</f>
        <v/>
      </c>
      <c r="D1486" s="70" t="str">
        <f>'SlNr für Antrag §24a'!H1482</f>
        <v>Mischungen von Abfällen der Abfallgruppe 921, ausgenommen Schlüssel-Nummer 92130 g Glycerinphase, zur Vergärung</v>
      </c>
      <c r="E1486" s="70" t="str">
        <f>'SlNr für Antrag §24a'!I1482</f>
        <v xml:space="preserve"> </v>
      </c>
      <c r="F1486" s="69" t="str">
        <f>IF(Behörde!W1486&gt;0,Behörde!W1486,Behörde!F1486)</f>
        <v>--</v>
      </c>
      <c r="G1486" s="69" t="str">
        <f>IF(Behörde!Z1486&gt;0,Behörde!Z1486,Behörde!G1486)</f>
        <v>**</v>
      </c>
      <c r="H1486" s="131"/>
      <c r="I1486" s="124"/>
      <c r="J1486" s="118">
        <f>'SlNr für Antrag §24a'!AM1482</f>
        <v>0</v>
      </c>
      <c r="K1486" s="121"/>
      <c r="L1486" s="158" t="str">
        <f>'SlNr für Antrag §24a'!AV1482</f>
        <v>-</v>
      </c>
      <c r="M1486" s="145" t="str">
        <f>IF(OR(Behörde!W1486&gt;0,Behörde!Z1486&gt;0),"Begründung in Bescheid eintragen!","")</f>
        <v/>
      </c>
      <c r="N1486" s="151" t="str">
        <f>'SlNr für Antrag §24a'!AP1482</f>
        <v>X</v>
      </c>
    </row>
    <row r="1487" spans="1:14" ht="34.200000000000003" x14ac:dyDescent="0.25">
      <c r="A1487" s="70">
        <f>'SlNr für Antrag §24a'!B1483</f>
        <v>92199</v>
      </c>
      <c r="B1487" s="70" t="str">
        <f>'SlNr für Antrag §24a'!C1483</f>
        <v/>
      </c>
      <c r="C1487" s="70" t="str">
        <f>IF('SlNr für Antrag §24a'!D1483&lt;&gt;"",'SlNr für Antrag §24a'!D1483,"")</f>
        <v/>
      </c>
      <c r="D1487" s="70" t="str">
        <f>'SlNr für Antrag §24a'!H1483</f>
        <v>aufbereitete Abfälle gemäß Kompostverordnung idgF ohne tierische Anteile</v>
      </c>
      <c r="E1487" s="70" t="str">
        <f>'SlNr für Antrag §24a'!I1483</f>
        <v xml:space="preserve"> </v>
      </c>
      <c r="F1487" s="69" t="str">
        <f>IF(Behörde!W1487&gt;0,Behörde!W1487,Behörde!F1487)</f>
        <v>--</v>
      </c>
      <c r="G1487" s="69" t="str">
        <f>IF(Behörde!Z1487&gt;0,Behörde!Z1487,Behörde!G1487)</f>
        <v>**</v>
      </c>
      <c r="H1487" s="131"/>
      <c r="I1487" s="124"/>
      <c r="J1487" s="118">
        <f>'SlNr für Antrag §24a'!AM1483</f>
        <v>0</v>
      </c>
      <c r="K1487" s="121"/>
      <c r="L1487" s="158" t="str">
        <f>'SlNr für Antrag §24a'!AV1483</f>
        <v>-</v>
      </c>
      <c r="M1487" s="145" t="str">
        <f>IF(OR(Behörde!W1487&gt;0,Behörde!Z1487&gt;0),"Begründung in Bescheid eintragen!","")</f>
        <v/>
      </c>
      <c r="N1487" s="151" t="str">
        <f>'SlNr für Antrag §24a'!AP1483</f>
        <v>X</v>
      </c>
    </row>
    <row r="1488" spans="1:14" x14ac:dyDescent="0.25">
      <c r="A1488" s="70">
        <f>'SlNr für Antrag §24a'!B1484</f>
        <v>92201</v>
      </c>
      <c r="B1488" s="70" t="str">
        <f>'SlNr für Antrag §24a'!C1484</f>
        <v/>
      </c>
      <c r="C1488" s="70" t="str">
        <f>IF('SlNr für Antrag §24a'!D1484&lt;&gt;"",'SlNr für Antrag §24a'!D1484,"")</f>
        <v/>
      </c>
      <c r="D1488" s="70" t="str">
        <f>'SlNr für Antrag §24a'!H1484</f>
        <v>kommunale Qualitätsklärschlämme</v>
      </c>
      <c r="E1488" s="70" t="str">
        <f>'SlNr für Antrag §24a'!I1484</f>
        <v xml:space="preserve"> </v>
      </c>
      <c r="F1488" s="69" t="str">
        <f>IF(Behörde!W1488&gt;0,Behörde!W1488,Behörde!F1488)</f>
        <v>--</v>
      </c>
      <c r="G1488" s="69" t="str">
        <f>IF(Behörde!Z1488&gt;0,Behörde!Z1488,Behörde!G1488)</f>
        <v>**</v>
      </c>
      <c r="H1488" s="131"/>
      <c r="I1488" s="124"/>
      <c r="J1488" s="118">
        <f>'SlNr für Antrag §24a'!AM1484</f>
        <v>0</v>
      </c>
      <c r="K1488" s="121"/>
      <c r="L1488" s="158" t="str">
        <f>'SlNr für Antrag §24a'!AV1484</f>
        <v>-</v>
      </c>
      <c r="M1488" s="145" t="str">
        <f>IF(OR(Behörde!W1488&gt;0,Behörde!Z1488&gt;0),"Begründung in Bescheid eintragen!","")</f>
        <v/>
      </c>
      <c r="N1488" s="151" t="str">
        <f>'SlNr für Antrag §24a'!AP1484</f>
        <v>X</v>
      </c>
    </row>
    <row r="1489" spans="1:14" ht="45.6" x14ac:dyDescent="0.25">
      <c r="A1489" s="70">
        <f>'SlNr für Antrag §24a'!B1485</f>
        <v>92202</v>
      </c>
      <c r="B1489" s="70" t="str">
        <f>'SlNr für Antrag §24a'!C1485</f>
        <v/>
      </c>
      <c r="C1489" s="70" t="str">
        <f>IF('SlNr für Antrag §24a'!D1485&lt;&gt;"",'SlNr für Antrag §24a'!D1485,"")</f>
        <v/>
      </c>
      <c r="D1489" s="70" t="str">
        <f>'SlNr für Antrag §24a'!H1485</f>
        <v>gering belastete Schlämme aus der Nahrungs-, Genuss- und Futtermittelindustrie ausschließlich pflanzlicher Herkunft</v>
      </c>
      <c r="E1489" s="70" t="str">
        <f>'SlNr für Antrag §24a'!I1485</f>
        <v xml:space="preserve"> </v>
      </c>
      <c r="F1489" s="69" t="str">
        <f>IF(Behörde!W1489&gt;0,Behörde!W1489,Behörde!F1489)</f>
        <v>--</v>
      </c>
      <c r="G1489" s="69" t="str">
        <f>IF(Behörde!Z1489&gt;0,Behörde!Z1489,Behörde!G1489)</f>
        <v>**</v>
      </c>
      <c r="H1489" s="131"/>
      <c r="I1489" s="124"/>
      <c r="J1489" s="118">
        <f>'SlNr für Antrag §24a'!AM1485</f>
        <v>0</v>
      </c>
      <c r="K1489" s="121"/>
      <c r="L1489" s="158" t="str">
        <f>'SlNr für Antrag §24a'!AV1485</f>
        <v>-</v>
      </c>
      <c r="M1489" s="145" t="str">
        <f>IF(OR(Behörde!W1489&gt;0,Behörde!Z1489&gt;0),"Begründung in Bescheid eintragen!","")</f>
        <v/>
      </c>
      <c r="N1489" s="151" t="str">
        <f>'SlNr für Antrag §24a'!AP1485</f>
        <v>X</v>
      </c>
    </row>
    <row r="1490" spans="1:14" ht="57" x14ac:dyDescent="0.25">
      <c r="A1490" s="70">
        <f>'SlNr für Antrag §24a'!B1486</f>
        <v>92203</v>
      </c>
      <c r="B1490" s="70" t="str">
        <f>'SlNr für Antrag §24a'!C1486</f>
        <v/>
      </c>
      <c r="C1490" s="70" t="str">
        <f>IF('SlNr für Antrag §24a'!D1486&lt;&gt;"",'SlNr für Antrag §24a'!D1486,"")</f>
        <v/>
      </c>
      <c r="D1490" s="70" t="str">
        <f>'SlNr für Antrag §24a'!H1486</f>
        <v>gering belastete Pressfilter-, Extraktions- und Ölsaatenrückstände der Nahrungs-, Genuss- und Futtermittelindustrie ausschließlich pflanzlicher Herkunft</v>
      </c>
      <c r="E1490" s="70" t="str">
        <f>'SlNr für Antrag §24a'!I1486</f>
        <v xml:space="preserve"> </v>
      </c>
      <c r="F1490" s="69" t="str">
        <f>IF(Behörde!W1490&gt;0,Behörde!W1490,Behörde!F1490)</f>
        <v>--</v>
      </c>
      <c r="G1490" s="69" t="str">
        <f>IF(Behörde!Z1490&gt;0,Behörde!Z1490,Behörde!G1490)</f>
        <v>**</v>
      </c>
      <c r="H1490" s="131"/>
      <c r="I1490" s="124"/>
      <c r="J1490" s="118">
        <f>'SlNr für Antrag §24a'!AM1486</f>
        <v>0</v>
      </c>
      <c r="K1490" s="121"/>
      <c r="L1490" s="158" t="str">
        <f>'SlNr für Antrag §24a'!AV1486</f>
        <v>-</v>
      </c>
      <c r="M1490" s="145" t="str">
        <f>IF(OR(Behörde!W1490&gt;0,Behörde!Z1490&gt;0),"Begründung in Bescheid eintragen!","")</f>
        <v/>
      </c>
      <c r="N1490" s="151" t="str">
        <f>'SlNr für Antrag §24a'!AP1486</f>
        <v>X</v>
      </c>
    </row>
    <row r="1491" spans="1:14" x14ac:dyDescent="0.25">
      <c r="A1491" s="70">
        <f>'SlNr für Antrag §24a'!B1487</f>
        <v>92205</v>
      </c>
      <c r="B1491" s="70" t="str">
        <f>'SlNr für Antrag §24a'!C1487</f>
        <v/>
      </c>
      <c r="C1491" s="70" t="str">
        <f>IF('SlNr für Antrag §24a'!D1487&lt;&gt;"",'SlNr für Antrag §24a'!D1487,"")</f>
        <v/>
      </c>
      <c r="D1491" s="70" t="str">
        <f>'SlNr für Antrag §24a'!H1487</f>
        <v>Bleicherde</v>
      </c>
      <c r="E1491" s="70" t="str">
        <f>'SlNr für Antrag §24a'!I1487</f>
        <v xml:space="preserve"> </v>
      </c>
      <c r="F1491" s="69" t="str">
        <f>IF(Behörde!W1491&gt;0,Behörde!W1491,Behörde!F1491)</f>
        <v>--</v>
      </c>
      <c r="G1491" s="69" t="str">
        <f>IF(Behörde!Z1491&gt;0,Behörde!Z1491,Behörde!G1491)</f>
        <v>**</v>
      </c>
      <c r="H1491" s="131"/>
      <c r="I1491" s="124"/>
      <c r="J1491" s="118">
        <f>'SlNr für Antrag §24a'!AM1487</f>
        <v>0</v>
      </c>
      <c r="K1491" s="121"/>
      <c r="L1491" s="158" t="str">
        <f>'SlNr für Antrag §24a'!AV1487</f>
        <v>-</v>
      </c>
      <c r="M1491" s="145" t="str">
        <f>IF(OR(Behörde!W1491&gt;0,Behörde!Z1491&gt;0),"Begründung in Bescheid eintragen!","")</f>
        <v/>
      </c>
      <c r="N1491" s="151" t="str">
        <f>'SlNr für Antrag §24a'!AP1487</f>
        <v>X</v>
      </c>
    </row>
    <row r="1492" spans="1:14" x14ac:dyDescent="0.25">
      <c r="A1492" s="70">
        <f>'SlNr für Antrag §24a'!B1488</f>
        <v>92208</v>
      </c>
      <c r="B1492" s="70" t="str">
        <f>'SlNr für Antrag §24a'!C1488</f>
        <v/>
      </c>
      <c r="C1492" s="70" t="str">
        <f>IF('SlNr für Antrag §24a'!D1488&lt;&gt;"",'SlNr für Antrag §24a'!D1488,"")</f>
        <v/>
      </c>
      <c r="D1492" s="70" t="str">
        <f>'SlNr für Antrag §24a'!H1488</f>
        <v>Kakaoschalen</v>
      </c>
      <c r="E1492" s="70" t="str">
        <f>'SlNr für Antrag §24a'!I1488</f>
        <v xml:space="preserve"> </v>
      </c>
      <c r="F1492" s="69" t="str">
        <f>IF(Behörde!W1492&gt;0,Behörde!W1492,Behörde!F1492)</f>
        <v>--</v>
      </c>
      <c r="G1492" s="69" t="str">
        <f>IF(Behörde!Z1492&gt;0,Behörde!Z1492,Behörde!G1492)</f>
        <v>**</v>
      </c>
      <c r="H1492" s="131"/>
      <c r="I1492" s="124"/>
      <c r="J1492" s="118">
        <f>'SlNr für Antrag §24a'!AM1488</f>
        <v>0</v>
      </c>
      <c r="K1492" s="121"/>
      <c r="L1492" s="158" t="str">
        <f>'SlNr für Antrag §24a'!AV1488</f>
        <v>-</v>
      </c>
      <c r="M1492" s="145" t="str">
        <f>IF(OR(Behörde!W1492&gt;0,Behörde!Z1492&gt;0),"Begründung in Bescheid eintragen!","")</f>
        <v/>
      </c>
      <c r="N1492" s="151" t="str">
        <f>'SlNr für Antrag §24a'!AP1488</f>
        <v>X</v>
      </c>
    </row>
    <row r="1493" spans="1:14" ht="34.200000000000003" x14ac:dyDescent="0.25">
      <c r="A1493" s="70">
        <f>'SlNr für Antrag §24a'!B1489</f>
        <v>92210</v>
      </c>
      <c r="B1493" s="70" t="str">
        <f>'SlNr für Antrag §24a'!C1489</f>
        <v/>
      </c>
      <c r="C1493" s="70" t="str">
        <f>IF('SlNr für Antrag §24a'!D1489&lt;&gt;"",'SlNr für Antrag §24a'!D1489,"")</f>
        <v/>
      </c>
      <c r="D1493" s="70" t="str">
        <f>'SlNr für Antrag §24a'!H1489</f>
        <v>chemisch modifizierte Verpackungsmaterialien und „Warenreste“, biologisch abbaubar</v>
      </c>
      <c r="E1493" s="70" t="str">
        <f>'SlNr für Antrag §24a'!I1489</f>
        <v xml:space="preserve"> </v>
      </c>
      <c r="F1493" s="69" t="str">
        <f>IF(Behörde!W1493&gt;0,Behörde!W1493,Behörde!F1493)</f>
        <v>--</v>
      </c>
      <c r="G1493" s="69" t="str">
        <f>IF(Behörde!Z1493&gt;0,Behörde!Z1493,Behörde!G1493)</f>
        <v>**</v>
      </c>
      <c r="H1493" s="131"/>
      <c r="I1493" s="124"/>
      <c r="J1493" s="118">
        <f>'SlNr für Antrag §24a'!AM1489</f>
        <v>0</v>
      </c>
      <c r="K1493" s="121"/>
      <c r="L1493" s="158" t="str">
        <f>'SlNr für Antrag §24a'!AV1489</f>
        <v>-</v>
      </c>
      <c r="M1493" s="145" t="str">
        <f>IF(OR(Behörde!W1493&gt;0,Behörde!Z1493&gt;0),"Begründung in Bescheid eintragen!","")</f>
        <v/>
      </c>
      <c r="N1493" s="151" t="str">
        <f>'SlNr für Antrag §24a'!AP1489</f>
        <v>X</v>
      </c>
    </row>
    <row r="1494" spans="1:14" ht="34.200000000000003" x14ac:dyDescent="0.25">
      <c r="A1494" s="70">
        <f>'SlNr für Antrag §24a'!B1490</f>
        <v>92211</v>
      </c>
      <c r="B1494" s="70" t="str">
        <f>'SlNr für Antrag §24a'!C1490</f>
        <v/>
      </c>
      <c r="C1494" s="70" t="str">
        <f>IF('SlNr für Antrag §24a'!D1490&lt;&gt;"",'SlNr für Antrag §24a'!D1490,"")</f>
        <v/>
      </c>
      <c r="D1494" s="70" t="str">
        <f>'SlNr für Antrag §24a'!H1490</f>
        <v>Gärrückstände aus der anaeroben Behandlung der Abfallgruppen 921 und 922</v>
      </c>
      <c r="E1494" s="70" t="str">
        <f>'SlNr für Antrag §24a'!I1490</f>
        <v xml:space="preserve"> </v>
      </c>
      <c r="F1494" s="69" t="str">
        <f>IF(Behörde!W1494&gt;0,Behörde!W1494,Behörde!F1494)</f>
        <v>--</v>
      </c>
      <c r="G1494" s="69" t="str">
        <f>IF(Behörde!Z1494&gt;0,Behörde!Z1494,Behörde!G1494)</f>
        <v>**</v>
      </c>
      <c r="H1494" s="131"/>
      <c r="I1494" s="124"/>
      <c r="J1494" s="118">
        <f>'SlNr für Antrag §24a'!AM1490</f>
        <v>0</v>
      </c>
      <c r="K1494" s="121"/>
      <c r="L1494" s="158" t="str">
        <f>'SlNr für Antrag §24a'!AV1490</f>
        <v>-</v>
      </c>
      <c r="M1494" s="145" t="str">
        <f>IF(OR(Behörde!W1494&gt;0,Behörde!Z1494&gt;0),"Begründung in Bescheid eintragen!","")</f>
        <v/>
      </c>
      <c r="N1494" s="151" t="str">
        <f>'SlNr für Antrag §24a'!AP1490</f>
        <v>X</v>
      </c>
    </row>
    <row r="1495" spans="1:14" x14ac:dyDescent="0.25">
      <c r="A1495" s="70">
        <f>'SlNr für Antrag §24a'!B1491</f>
        <v>92212</v>
      </c>
      <c r="B1495" s="70" t="str">
        <f>'SlNr für Antrag §24a'!C1491</f>
        <v/>
      </c>
      <c r="C1495" s="70" t="str">
        <f>IF('SlNr für Antrag §24a'!D1491&lt;&gt;"",'SlNr für Antrag §24a'!D1491,"")</f>
        <v/>
      </c>
      <c r="D1495" s="70" t="str">
        <f>'SlNr für Antrag §24a'!H1491</f>
        <v>kommunale Klärschlämme</v>
      </c>
      <c r="E1495" s="70" t="str">
        <f>'SlNr für Antrag §24a'!I1491</f>
        <v xml:space="preserve"> </v>
      </c>
      <c r="F1495" s="69" t="str">
        <f>IF(Behörde!W1495&gt;0,Behörde!W1495,Behörde!F1495)</f>
        <v>--</v>
      </c>
      <c r="G1495" s="69" t="str">
        <f>IF(Behörde!Z1495&gt;0,Behörde!Z1495,Behörde!G1495)</f>
        <v>**</v>
      </c>
      <c r="H1495" s="131"/>
      <c r="I1495" s="124"/>
      <c r="J1495" s="118">
        <f>'SlNr für Antrag §24a'!AM1491</f>
        <v>0</v>
      </c>
      <c r="K1495" s="121"/>
      <c r="L1495" s="158" t="str">
        <f>'SlNr für Antrag §24a'!AV1491</f>
        <v>-</v>
      </c>
      <c r="M1495" s="145" t="str">
        <f>IF(OR(Behörde!W1495&gt;0,Behörde!Z1495&gt;0),"Begründung in Bescheid eintragen!","")</f>
        <v/>
      </c>
      <c r="N1495" s="151" t="str">
        <f>'SlNr für Antrag §24a'!AP1491</f>
        <v>X</v>
      </c>
    </row>
    <row r="1496" spans="1:14" x14ac:dyDescent="0.25">
      <c r="A1496" s="70">
        <f>'SlNr für Antrag §24a'!B1492</f>
        <v>92301</v>
      </c>
      <c r="B1496" s="70" t="str">
        <f>'SlNr für Antrag §24a'!C1492</f>
        <v/>
      </c>
      <c r="C1496" s="70" t="str">
        <f>IF('SlNr für Antrag §24a'!D1492&lt;&gt;"",'SlNr für Antrag §24a'!D1492,"")</f>
        <v/>
      </c>
      <c r="D1496" s="70" t="str">
        <f>'SlNr für Antrag §24a'!H1492</f>
        <v>Gesteinsmehl</v>
      </c>
      <c r="E1496" s="70" t="str">
        <f>'SlNr für Antrag §24a'!I1492</f>
        <v xml:space="preserve"> </v>
      </c>
      <c r="F1496" s="69" t="str">
        <f>IF(Behörde!W1496&gt;0,Behörde!W1496,Behörde!F1496)</f>
        <v>--</v>
      </c>
      <c r="G1496" s="69" t="str">
        <f>IF(Behörde!Z1496&gt;0,Behörde!Z1496,Behörde!G1496)</f>
        <v>**</v>
      </c>
      <c r="H1496" s="131"/>
      <c r="I1496" s="124"/>
      <c r="J1496" s="118">
        <f>'SlNr für Antrag §24a'!AM1492</f>
        <v>0</v>
      </c>
      <c r="K1496" s="121"/>
      <c r="L1496" s="158" t="str">
        <f>'SlNr für Antrag §24a'!AV1492</f>
        <v>-</v>
      </c>
      <c r="M1496" s="145" t="str">
        <f>IF(OR(Behörde!W1496&gt;0,Behörde!Z1496&gt;0),"Begründung in Bescheid eintragen!","")</f>
        <v/>
      </c>
      <c r="N1496" s="151" t="str">
        <f>'SlNr für Antrag §24a'!AP1492</f>
        <v>X</v>
      </c>
    </row>
    <row r="1497" spans="1:14" x14ac:dyDescent="0.25">
      <c r="A1497" s="70">
        <f>'SlNr für Antrag §24a'!B1493</f>
        <v>92302</v>
      </c>
      <c r="B1497" s="70" t="str">
        <f>'SlNr für Antrag §24a'!C1493</f>
        <v/>
      </c>
      <c r="C1497" s="70" t="str">
        <f>IF('SlNr für Antrag §24a'!D1493&lt;&gt;"",'SlNr für Antrag §24a'!D1493,"")</f>
        <v/>
      </c>
      <c r="D1497" s="70" t="str">
        <f>'SlNr für Antrag §24a'!H1493</f>
        <v>Calciumcarbonatabfälle</v>
      </c>
      <c r="E1497" s="70" t="str">
        <f>'SlNr für Antrag §24a'!I1493</f>
        <v xml:space="preserve"> </v>
      </c>
      <c r="F1497" s="69" t="str">
        <f>IF(Behörde!W1497&gt;0,Behörde!W1497,Behörde!F1497)</f>
        <v>--</v>
      </c>
      <c r="G1497" s="69" t="str">
        <f>IF(Behörde!Z1497&gt;0,Behörde!Z1497,Behörde!G1497)</f>
        <v>**</v>
      </c>
      <c r="H1497" s="131"/>
      <c r="I1497" s="124"/>
      <c r="J1497" s="118">
        <f>'SlNr für Antrag §24a'!AM1493</f>
        <v>0</v>
      </c>
      <c r="K1497" s="121"/>
      <c r="L1497" s="158" t="str">
        <f>'SlNr für Antrag §24a'!AV1493</f>
        <v>-</v>
      </c>
      <c r="M1497" s="145" t="str">
        <f>IF(OR(Behörde!W1497&gt;0,Behörde!Z1497&gt;0),"Begründung in Bescheid eintragen!","")</f>
        <v/>
      </c>
      <c r="N1497" s="151" t="str">
        <f>'SlNr für Antrag §24a'!AP1493</f>
        <v>X</v>
      </c>
    </row>
    <row r="1498" spans="1:14" x14ac:dyDescent="0.25">
      <c r="A1498" s="70">
        <f>'SlNr für Antrag §24a'!B1494</f>
        <v>92303</v>
      </c>
      <c r="B1498" s="70" t="str">
        <f>'SlNr für Antrag §24a'!C1494</f>
        <v/>
      </c>
      <c r="C1498" s="70" t="str">
        <f>IF('SlNr für Antrag §24a'!D1494&lt;&gt;"",'SlNr für Antrag §24a'!D1494,"")</f>
        <v/>
      </c>
      <c r="D1498" s="70" t="str">
        <f>'SlNr für Antrag §24a'!H1494</f>
        <v>Pflanzenasche</v>
      </c>
      <c r="E1498" s="70" t="str">
        <f>'SlNr für Antrag §24a'!I1494</f>
        <v xml:space="preserve"> </v>
      </c>
      <c r="F1498" s="69" t="str">
        <f>IF(Behörde!W1498&gt;0,Behörde!W1498,Behörde!F1498)</f>
        <v>--</v>
      </c>
      <c r="G1498" s="69" t="str">
        <f>IF(Behörde!Z1498&gt;0,Behörde!Z1498,Behörde!G1498)</f>
        <v>**</v>
      </c>
      <c r="H1498" s="131"/>
      <c r="I1498" s="124"/>
      <c r="J1498" s="118">
        <f>'SlNr für Antrag §24a'!AM1494</f>
        <v>0</v>
      </c>
      <c r="K1498" s="121"/>
      <c r="L1498" s="158" t="str">
        <f>'SlNr für Antrag §24a'!AV1494</f>
        <v>-</v>
      </c>
      <c r="M1498" s="145" t="str">
        <f>IF(OR(Behörde!W1498&gt;0,Behörde!Z1498&gt;0),"Begründung in Bescheid eintragen!","")</f>
        <v/>
      </c>
      <c r="N1498" s="151" t="str">
        <f>'SlNr für Antrag §24a'!AP1494</f>
        <v>X</v>
      </c>
    </row>
    <row r="1499" spans="1:14" x14ac:dyDescent="0.25">
      <c r="A1499" s="70">
        <f>'SlNr für Antrag §24a'!B1495</f>
        <v>92303</v>
      </c>
      <c r="B1499" s="70" t="str">
        <f>'SlNr für Antrag §24a'!C1495</f>
        <v>71</v>
      </c>
      <c r="C1499" s="70" t="str">
        <f>IF('SlNr für Antrag §24a'!D1495&lt;&gt;"",'SlNr für Antrag §24a'!D1495,"")</f>
        <v/>
      </c>
      <c r="D1499" s="70" t="str">
        <f>'SlNr für Antrag §24a'!H1495</f>
        <v>Pflanzenasche</v>
      </c>
      <c r="E1499" s="70" t="str">
        <f>'SlNr für Antrag §24a'!I1495</f>
        <v>Pflanzen-Rostaschen</v>
      </c>
      <c r="F1499" s="69" t="str">
        <f>IF(Behörde!W1499&gt;0,Behörde!W1499,Behörde!F1499)</f>
        <v>--</v>
      </c>
      <c r="G1499" s="69" t="str">
        <f>IF(Behörde!Z1499&gt;0,Behörde!Z1499,Behörde!G1499)</f>
        <v>**</v>
      </c>
      <c r="H1499" s="131"/>
      <c r="I1499" s="124"/>
      <c r="J1499" s="118">
        <f>'SlNr für Antrag §24a'!AM1495</f>
        <v>0</v>
      </c>
      <c r="K1499" s="121"/>
      <c r="L1499" s="158" t="str">
        <f>'SlNr für Antrag §24a'!AV1495</f>
        <v>-</v>
      </c>
      <c r="M1499" s="145" t="str">
        <f>IF(OR(Behörde!W1499&gt;0,Behörde!Z1499&gt;0),"Begründung in Bescheid eintragen!","")</f>
        <v/>
      </c>
      <c r="N1499" s="151" t="str">
        <f>'SlNr für Antrag §24a'!AP1495</f>
        <v>X</v>
      </c>
    </row>
    <row r="1500" spans="1:14" x14ac:dyDescent="0.25">
      <c r="A1500" s="70">
        <f>'SlNr für Antrag §24a'!B1496</f>
        <v>92303</v>
      </c>
      <c r="B1500" s="70" t="str">
        <f>'SlNr für Antrag §24a'!C1496</f>
        <v>73</v>
      </c>
      <c r="C1500" s="70" t="str">
        <f>IF('SlNr für Antrag §24a'!D1496&lt;&gt;"",'SlNr für Antrag §24a'!D1496,"")</f>
        <v/>
      </c>
      <c r="D1500" s="70" t="str">
        <f>'SlNr für Antrag §24a'!H1496</f>
        <v>Pflanzenasche</v>
      </c>
      <c r="E1500" s="70" t="str">
        <f>'SlNr für Antrag §24a'!I1496</f>
        <v>Pflanzen-Flugaschen</v>
      </c>
      <c r="F1500" s="69" t="str">
        <f>IF(Behörde!W1500&gt;0,Behörde!W1500,Behörde!F1500)</f>
        <v>--</v>
      </c>
      <c r="G1500" s="69" t="str">
        <f>IF(Behörde!Z1500&gt;0,Behörde!Z1500,Behörde!G1500)</f>
        <v>**</v>
      </c>
      <c r="H1500" s="131"/>
      <c r="I1500" s="124"/>
      <c r="J1500" s="118">
        <f>'SlNr für Antrag §24a'!AM1496</f>
        <v>0</v>
      </c>
      <c r="K1500" s="121"/>
      <c r="L1500" s="158" t="str">
        <f>'SlNr für Antrag §24a'!AV1496</f>
        <v>-</v>
      </c>
      <c r="M1500" s="145" t="str">
        <f>IF(OR(Behörde!W1500&gt;0,Behörde!Z1500&gt;0),"Begründung in Bescheid eintragen!","")</f>
        <v/>
      </c>
      <c r="N1500" s="151" t="str">
        <f>'SlNr für Antrag §24a'!AP1496</f>
        <v>X</v>
      </c>
    </row>
    <row r="1501" spans="1:14" x14ac:dyDescent="0.25">
      <c r="A1501" s="70">
        <f>'SlNr für Antrag §24a'!B1497</f>
        <v>92304</v>
      </c>
      <c r="B1501" s="70" t="str">
        <f>'SlNr für Antrag §24a'!C1497</f>
        <v/>
      </c>
      <c r="C1501" s="70" t="str">
        <f>IF('SlNr für Antrag §24a'!D1497&lt;&gt;"",'SlNr für Antrag §24a'!D1497,"")</f>
        <v/>
      </c>
      <c r="D1501" s="70" t="str">
        <f>'SlNr für Antrag §24a'!H1497</f>
        <v>Erde</v>
      </c>
      <c r="E1501" s="70" t="str">
        <f>'SlNr für Antrag §24a'!I1497</f>
        <v xml:space="preserve"> </v>
      </c>
      <c r="F1501" s="69" t="str">
        <f>IF(Behörde!W1501&gt;0,Behörde!W1501,Behörde!F1501)</f>
        <v>**</v>
      </c>
      <c r="G1501" s="69" t="str">
        <f>IF(Behörde!Z1501&gt;0,Behörde!Z1501,Behörde!G1501)</f>
        <v>**</v>
      </c>
      <c r="H1501" s="131"/>
      <c r="I1501" s="124"/>
      <c r="J1501" s="118">
        <f>'SlNr für Antrag §24a'!AM1497</f>
        <v>0</v>
      </c>
      <c r="K1501" s="121"/>
      <c r="L1501" s="158" t="str">
        <f>'SlNr für Antrag §24a'!AV1497</f>
        <v>-</v>
      </c>
      <c r="M1501" s="145" t="str">
        <f>IF(OR(Behörde!W1501&gt;0,Behörde!Z1501&gt;0),"Begründung in Bescheid eintragen!","")</f>
        <v/>
      </c>
      <c r="N1501" s="151" t="str">
        <f>'SlNr für Antrag §24a'!AP1497</f>
        <v/>
      </c>
    </row>
    <row r="1502" spans="1:14" x14ac:dyDescent="0.25">
      <c r="A1502" s="70">
        <f>'SlNr für Antrag §24a'!B1498</f>
        <v>92305</v>
      </c>
      <c r="B1502" s="70" t="str">
        <f>'SlNr für Antrag §24a'!C1498</f>
        <v/>
      </c>
      <c r="C1502" s="70" t="str">
        <f>IF('SlNr für Antrag §24a'!D1498&lt;&gt;"",'SlNr für Antrag §24a'!D1498,"")</f>
        <v>g</v>
      </c>
      <c r="D1502" s="70" t="str">
        <f>'SlNr für Antrag §24a'!H1498</f>
        <v>Kalkabfälle (Calciumoxid,- hydroxid)</v>
      </c>
      <c r="E1502" s="70" t="str">
        <f>'SlNr für Antrag §24a'!I1498</f>
        <v xml:space="preserve"> </v>
      </c>
      <c r="F1502" s="69" t="str">
        <f>IF(Behörde!W1502&gt;0,Behörde!W1502,Behörde!F1502)</f>
        <v>**</v>
      </c>
      <c r="G1502" s="69" t="str">
        <f>IF(Behörde!Z1502&gt;0,Behörde!Z1502,Behörde!G1502)</f>
        <v>**</v>
      </c>
      <c r="H1502" s="131"/>
      <c r="I1502" s="124"/>
      <c r="J1502" s="118">
        <f>'SlNr für Antrag §24a'!AM1498</f>
        <v>0</v>
      </c>
      <c r="K1502" s="121"/>
      <c r="L1502" s="158" t="str">
        <f>'SlNr für Antrag §24a'!AV1498</f>
        <v>-</v>
      </c>
      <c r="M1502" s="145" t="str">
        <f>IF(OR(Behörde!W1502&gt;0,Behörde!Z1502&gt;0),"Begründung in Bescheid eintragen!","")</f>
        <v/>
      </c>
      <c r="N1502" s="151" t="str">
        <f>'SlNr für Antrag §24a'!AP1498</f>
        <v/>
      </c>
    </row>
    <row r="1503" spans="1:14" ht="45.6" x14ac:dyDescent="0.25">
      <c r="A1503" s="70">
        <f>'SlNr für Antrag §24a'!B1499</f>
        <v>92401</v>
      </c>
      <c r="B1503" s="70" t="str">
        <f>'SlNr für Antrag §24a'!C1499</f>
        <v/>
      </c>
      <c r="C1503" s="70" t="str">
        <f>IF('SlNr für Antrag §24a'!D1499&lt;&gt;"",'SlNr für Antrag §24a'!D1499,"")</f>
        <v/>
      </c>
      <c r="D1503" s="70" t="str">
        <f>'SlNr für Antrag §24a'!H1499</f>
        <v>Mischungen von Abfällen der Abfallgruppen 924 und 921, die tierische Anteile enthalten, zur Kompostierung</v>
      </c>
      <c r="E1503" s="70" t="str">
        <f>'SlNr für Antrag §24a'!I1499</f>
        <v xml:space="preserve"> </v>
      </c>
      <c r="F1503" s="69" t="str">
        <f>IF(Behörde!W1503&gt;0,Behörde!W1503,Behörde!F1503)</f>
        <v>**</v>
      </c>
      <c r="G1503" s="69" t="str">
        <f>IF(Behörde!Z1503&gt;0,Behörde!Z1503,Behörde!G1503)</f>
        <v>**</v>
      </c>
      <c r="H1503" s="131"/>
      <c r="I1503" s="124"/>
      <c r="J1503" s="118">
        <f>'SlNr für Antrag §24a'!AM1499</f>
        <v>0</v>
      </c>
      <c r="K1503" s="121"/>
      <c r="L1503" s="158" t="str">
        <f>'SlNr für Antrag §24a'!AV1499</f>
        <v>-</v>
      </c>
      <c r="M1503" s="145" t="str">
        <f>IF(OR(Behörde!W1503&gt;0,Behörde!Z1503&gt;0),"Begründung in Bescheid eintragen!","")</f>
        <v/>
      </c>
      <c r="N1503" s="151" t="str">
        <f>'SlNr für Antrag §24a'!AP1499</f>
        <v/>
      </c>
    </row>
    <row r="1504" spans="1:14" ht="22.8" x14ac:dyDescent="0.25">
      <c r="A1504" s="70">
        <f>'SlNr für Antrag §24a'!B1500</f>
        <v>92402</v>
      </c>
      <c r="B1504" s="70" t="str">
        <f>'SlNr für Antrag §24a'!C1500</f>
        <v/>
      </c>
      <c r="C1504" s="70" t="str">
        <f>IF('SlNr für Antrag §24a'!D1500&lt;&gt;"",'SlNr für Antrag §24a'!D1500,"")</f>
        <v/>
      </c>
      <c r="D1504" s="70" t="str">
        <f>'SlNr für Antrag §24a'!H1500</f>
        <v>Küchen- und Speiseabfälle, die tierische Speisereste enthalten</v>
      </c>
      <c r="E1504" s="70" t="str">
        <f>'SlNr für Antrag §24a'!I1500</f>
        <v xml:space="preserve"> </v>
      </c>
      <c r="F1504" s="69" t="str">
        <f>IF(Behörde!W1504&gt;0,Behörde!W1504,Behörde!F1504)</f>
        <v>**</v>
      </c>
      <c r="G1504" s="69" t="str">
        <f>IF(Behörde!Z1504&gt;0,Behörde!Z1504,Behörde!G1504)</f>
        <v>**</v>
      </c>
      <c r="H1504" s="131"/>
      <c r="I1504" s="124"/>
      <c r="J1504" s="118">
        <f>'SlNr für Antrag §24a'!AM1500</f>
        <v>0</v>
      </c>
      <c r="K1504" s="121"/>
      <c r="L1504" s="158" t="str">
        <f>'SlNr für Antrag §24a'!AV1500</f>
        <v>-</v>
      </c>
      <c r="M1504" s="145" t="str">
        <f>IF(OR(Behörde!W1504&gt;0,Behörde!Z1504&gt;0),"Begründung in Bescheid eintragen!","")</f>
        <v/>
      </c>
      <c r="N1504" s="151" t="str">
        <f>'SlNr für Antrag §24a'!AP1500</f>
        <v/>
      </c>
    </row>
    <row r="1505" spans="1:14" ht="34.200000000000003" x14ac:dyDescent="0.25">
      <c r="A1505" s="70">
        <f>'SlNr für Antrag §24a'!B1501</f>
        <v>92403</v>
      </c>
      <c r="B1505" s="70" t="str">
        <f>'SlNr für Antrag §24a'!C1501</f>
        <v/>
      </c>
      <c r="C1505" s="70" t="str">
        <f>IF('SlNr für Antrag §24a'!D1501&lt;&gt;"",'SlNr für Antrag §24a'!D1501,"")</f>
        <v/>
      </c>
      <c r="D1505" s="70" t="str">
        <f>'SlNr für Antrag §24a'!H1501</f>
        <v>Speiseöle und -fette, Fettabscheiderinhalte, tierisch oder tierische Anteile enthaltend</v>
      </c>
      <c r="E1505" s="70" t="str">
        <f>'SlNr für Antrag §24a'!I1501</f>
        <v xml:space="preserve"> </v>
      </c>
      <c r="F1505" s="69" t="str">
        <f>IF(Behörde!W1505&gt;0,Behörde!W1505,Behörde!F1505)</f>
        <v>**</v>
      </c>
      <c r="G1505" s="69" t="str">
        <f>IF(Behörde!Z1505&gt;0,Behörde!Z1505,Behörde!G1505)</f>
        <v>**</v>
      </c>
      <c r="H1505" s="131"/>
      <c r="I1505" s="124"/>
      <c r="J1505" s="118">
        <f>'SlNr für Antrag §24a'!AM1501</f>
        <v>0</v>
      </c>
      <c r="K1505" s="121"/>
      <c r="L1505" s="158" t="str">
        <f>'SlNr für Antrag §24a'!AV1501</f>
        <v>-</v>
      </c>
      <c r="M1505" s="145" t="str">
        <f>IF(OR(Behörde!W1505&gt;0,Behörde!Z1505&gt;0),"Begründung in Bescheid eintragen!","")</f>
        <v/>
      </c>
      <c r="N1505" s="151" t="str">
        <f>'SlNr für Antrag §24a'!AP1501</f>
        <v/>
      </c>
    </row>
    <row r="1506" spans="1:14" ht="22.8" x14ac:dyDescent="0.25">
      <c r="A1506" s="70">
        <f>'SlNr für Antrag §24a'!B1502</f>
        <v>92404</v>
      </c>
      <c r="B1506" s="70" t="str">
        <f>'SlNr für Antrag §24a'!C1502</f>
        <v/>
      </c>
      <c r="C1506" s="70" t="str">
        <f>IF('SlNr für Antrag §24a'!D1502&lt;&gt;"",'SlNr für Antrag §24a'!D1502,"")</f>
        <v/>
      </c>
      <c r="D1506" s="70" t="str">
        <f>'SlNr für Antrag §24a'!H1502</f>
        <v>ehemalige Lebensmittel tierischer Herkunft</v>
      </c>
      <c r="E1506" s="70" t="str">
        <f>'SlNr für Antrag §24a'!I1502</f>
        <v xml:space="preserve"> </v>
      </c>
      <c r="F1506" s="69" t="str">
        <f>IF(Behörde!W1506&gt;0,Behörde!W1506,Behörde!F1506)</f>
        <v>**</v>
      </c>
      <c r="G1506" s="69" t="str">
        <f>IF(Behörde!Z1506&gt;0,Behörde!Z1506,Behörde!G1506)</f>
        <v>**</v>
      </c>
      <c r="H1506" s="131"/>
      <c r="I1506" s="124"/>
      <c r="J1506" s="118">
        <f>'SlNr für Antrag §24a'!AM1502</f>
        <v>0</v>
      </c>
      <c r="K1506" s="121"/>
      <c r="L1506" s="158" t="str">
        <f>'SlNr für Antrag §24a'!AV1502</f>
        <v>-</v>
      </c>
      <c r="M1506" s="145" t="str">
        <f>IF(OR(Behörde!W1506&gt;0,Behörde!Z1506&gt;0),"Begründung in Bescheid eintragen!","")</f>
        <v/>
      </c>
      <c r="N1506" s="151" t="str">
        <f>'SlNr für Antrag §24a'!AP1502</f>
        <v/>
      </c>
    </row>
    <row r="1507" spans="1:14" x14ac:dyDescent="0.25">
      <c r="A1507" s="70">
        <f>'SlNr für Antrag §24a'!B1503</f>
        <v>92405</v>
      </c>
      <c r="B1507" s="70" t="str">
        <f>'SlNr für Antrag §24a'!C1503</f>
        <v/>
      </c>
      <c r="C1507" s="70" t="str">
        <f>IF('SlNr für Antrag §24a'!D1503&lt;&gt;"",'SlNr für Antrag §24a'!D1503,"")</f>
        <v/>
      </c>
      <c r="D1507" s="70" t="str">
        <f>'SlNr für Antrag §24a'!H1503</f>
        <v>Eierschalen</v>
      </c>
      <c r="E1507" s="70" t="str">
        <f>'SlNr für Antrag §24a'!I1503</f>
        <v xml:space="preserve"> </v>
      </c>
      <c r="F1507" s="69" t="str">
        <f>IF(Behörde!W1507&gt;0,Behörde!W1507,Behörde!F1507)</f>
        <v>--</v>
      </c>
      <c r="G1507" s="69" t="str">
        <f>IF(Behörde!Z1507&gt;0,Behörde!Z1507,Behörde!G1507)</f>
        <v>**</v>
      </c>
      <c r="H1507" s="131"/>
      <c r="I1507" s="124"/>
      <c r="J1507" s="118">
        <f>'SlNr für Antrag §24a'!AM1503</f>
        <v>0</v>
      </c>
      <c r="K1507" s="121"/>
      <c r="L1507" s="158" t="str">
        <f>'SlNr für Antrag §24a'!AV1503</f>
        <v>-</v>
      </c>
      <c r="M1507" s="145" t="str">
        <f>IF(OR(Behörde!W1507&gt;0,Behörde!Z1507&gt;0),"Begründung in Bescheid eintragen!","")</f>
        <v/>
      </c>
      <c r="N1507" s="151" t="str">
        <f>'SlNr für Antrag §24a'!AP1503</f>
        <v>X</v>
      </c>
    </row>
    <row r="1508" spans="1:14" ht="68.400000000000006" x14ac:dyDescent="0.25">
      <c r="A1508" s="70">
        <f>'SlNr für Antrag §24a'!B1504</f>
        <v>92406</v>
      </c>
      <c r="B1508" s="70" t="str">
        <f>'SlNr für Antrag §24a'!C1504</f>
        <v/>
      </c>
      <c r="C1508" s="70" t="str">
        <f>IF('SlNr für Antrag §24a'!D1504&lt;&gt;"",'SlNr für Antrag §24a'!D1504,"")</f>
        <v/>
      </c>
      <c r="D1508" s="70" t="str">
        <f>'SlNr für Antrag §24a'!H1504</f>
        <v>Pressfilterrückstände aus getrennter Prozessabwassererfassung der Nahrungs-, Genuss- und Futtermittelindustrie mit tierischen Anteilen</v>
      </c>
      <c r="E1508" s="70" t="str">
        <f>'SlNr für Antrag §24a'!I1504</f>
        <v xml:space="preserve"> </v>
      </c>
      <c r="F1508" s="69" t="str">
        <f>IF(Behörde!W1508&gt;0,Behörde!W1508,Behörde!F1508)</f>
        <v>**</v>
      </c>
      <c r="G1508" s="69" t="str">
        <f>IF(Behörde!Z1508&gt;0,Behörde!Z1508,Behörde!G1508)</f>
        <v>**</v>
      </c>
      <c r="H1508" s="131"/>
      <c r="I1508" s="124"/>
      <c r="J1508" s="118">
        <f>'SlNr für Antrag §24a'!AM1504</f>
        <v>0</v>
      </c>
      <c r="K1508" s="121"/>
      <c r="L1508" s="158" t="str">
        <f>'SlNr für Antrag §24a'!AV1504</f>
        <v>-</v>
      </c>
      <c r="M1508" s="145" t="str">
        <f>IF(OR(Behörde!W1508&gt;0,Behörde!Z1508&gt;0),"Begründung in Bescheid eintragen!","")</f>
        <v/>
      </c>
      <c r="N1508" s="151" t="str">
        <f>'SlNr für Antrag §24a'!AP1504</f>
        <v/>
      </c>
    </row>
    <row r="1509" spans="1:14" x14ac:dyDescent="0.25">
      <c r="A1509" s="70">
        <f>'SlNr für Antrag §24a'!B1505</f>
        <v>92408</v>
      </c>
      <c r="B1509" s="70" t="str">
        <f>'SlNr für Antrag §24a'!C1505</f>
        <v/>
      </c>
      <c r="C1509" s="70" t="str">
        <f>IF('SlNr für Antrag §24a'!D1505&lt;&gt;"",'SlNr für Antrag §24a'!D1505,"")</f>
        <v/>
      </c>
      <c r="D1509" s="70" t="str">
        <f>'SlNr für Antrag §24a'!H1505</f>
        <v>Horn-, Huf-, Haar- und Federabfälle</v>
      </c>
      <c r="E1509" s="70" t="str">
        <f>'SlNr für Antrag §24a'!I1505</f>
        <v xml:space="preserve"> </v>
      </c>
      <c r="F1509" s="69" t="str">
        <f>IF(Behörde!W1509&gt;0,Behörde!W1509,Behörde!F1509)</f>
        <v>**</v>
      </c>
      <c r="G1509" s="69" t="str">
        <f>IF(Behörde!Z1509&gt;0,Behörde!Z1509,Behörde!G1509)</f>
        <v>**</v>
      </c>
      <c r="H1509" s="131"/>
      <c r="I1509" s="124"/>
      <c r="J1509" s="118">
        <f>'SlNr für Antrag §24a'!AM1505</f>
        <v>0</v>
      </c>
      <c r="K1509" s="121"/>
      <c r="L1509" s="158" t="str">
        <f>'SlNr für Antrag §24a'!AV1505</f>
        <v>-</v>
      </c>
      <c r="M1509" s="145" t="str">
        <f>IF(OR(Behörde!W1509&gt;0,Behörde!Z1509&gt;0),"Begründung in Bescheid eintragen!","")</f>
        <v/>
      </c>
      <c r="N1509" s="151" t="str">
        <f>'SlNr für Antrag §24a'!AP1505</f>
        <v/>
      </c>
    </row>
    <row r="1510" spans="1:14" x14ac:dyDescent="0.25">
      <c r="A1510" s="70">
        <f>'SlNr für Antrag §24a'!B1506</f>
        <v>92409</v>
      </c>
      <c r="B1510" s="70" t="str">
        <f>'SlNr für Antrag §24a'!C1506</f>
        <v/>
      </c>
      <c r="C1510" s="70" t="str">
        <f>IF('SlNr für Antrag §24a'!D1506&lt;&gt;"",'SlNr für Antrag §24a'!D1506,"")</f>
        <v/>
      </c>
      <c r="D1510" s="70" t="str">
        <f>'SlNr für Antrag §24a'!H1506</f>
        <v>Panseninhalt</v>
      </c>
      <c r="E1510" s="70" t="str">
        <f>'SlNr für Antrag §24a'!I1506</f>
        <v xml:space="preserve"> </v>
      </c>
      <c r="F1510" s="69" t="str">
        <f>IF(Behörde!W1510&gt;0,Behörde!W1510,Behörde!F1510)</f>
        <v>--</v>
      </c>
      <c r="G1510" s="69" t="str">
        <f>IF(Behörde!Z1510&gt;0,Behörde!Z1510,Behörde!G1510)</f>
        <v>**</v>
      </c>
      <c r="H1510" s="131"/>
      <c r="I1510" s="124"/>
      <c r="J1510" s="118">
        <f>'SlNr für Antrag §24a'!AM1506</f>
        <v>0</v>
      </c>
      <c r="K1510" s="121"/>
      <c r="L1510" s="158" t="str">
        <f>'SlNr für Antrag §24a'!AV1506</f>
        <v>-</v>
      </c>
      <c r="M1510" s="145" t="str">
        <f>IF(OR(Behörde!W1510&gt;0,Behörde!Z1510&gt;0),"Begründung in Bescheid eintragen!","")</f>
        <v/>
      </c>
      <c r="N1510" s="151" t="str">
        <f>'SlNr für Antrag §24a'!AP1506</f>
        <v>X</v>
      </c>
    </row>
    <row r="1511" spans="1:14" ht="22.8" x14ac:dyDescent="0.25">
      <c r="A1511" s="70">
        <f>'SlNr für Antrag §24a'!B1507</f>
        <v>92410</v>
      </c>
      <c r="B1511" s="70" t="str">
        <f>'SlNr für Antrag §24a'!C1507</f>
        <v/>
      </c>
      <c r="C1511" s="70" t="str">
        <f>IF('SlNr für Antrag §24a'!D1507&lt;&gt;"",'SlNr für Antrag §24a'!D1507,"")</f>
        <v/>
      </c>
      <c r="D1511" s="70" t="str">
        <f>'SlNr für Antrag §24a'!H1507</f>
        <v>Fest- und Flüssigmist/ökologischer Landbau</v>
      </c>
      <c r="E1511" s="70" t="str">
        <f>'SlNr für Antrag §24a'!I1507</f>
        <v xml:space="preserve"> </v>
      </c>
      <c r="F1511" s="69" t="str">
        <f>IF(Behörde!W1511&gt;0,Behörde!W1511,Behörde!F1511)</f>
        <v>--</v>
      </c>
      <c r="G1511" s="69" t="str">
        <f>IF(Behörde!Z1511&gt;0,Behörde!Z1511,Behörde!G1511)</f>
        <v>**</v>
      </c>
      <c r="H1511" s="131"/>
      <c r="I1511" s="124"/>
      <c r="J1511" s="118">
        <f>'SlNr für Antrag §24a'!AM1507</f>
        <v>0</v>
      </c>
      <c r="K1511" s="121"/>
      <c r="L1511" s="158" t="str">
        <f>'SlNr für Antrag §24a'!AV1507</f>
        <v>-</v>
      </c>
      <c r="M1511" s="145" t="str">
        <f>IF(OR(Behörde!W1511&gt;0,Behörde!Z1511&gt;0),"Begründung in Bescheid eintragen!","")</f>
        <v/>
      </c>
      <c r="N1511" s="151" t="str">
        <f>'SlNr für Antrag §24a'!AP1507</f>
        <v>X</v>
      </c>
    </row>
    <row r="1512" spans="1:14" ht="57" x14ac:dyDescent="0.25">
      <c r="A1512" s="70">
        <f>'SlNr für Antrag §24a'!B1508</f>
        <v>92420</v>
      </c>
      <c r="B1512" s="70" t="str">
        <f>'SlNr für Antrag §24a'!C1508</f>
        <v/>
      </c>
      <c r="C1512" s="70" t="str">
        <f>IF('SlNr für Antrag §24a'!D1508&lt;&gt;"",'SlNr für Antrag §24a'!D1508,"")</f>
        <v/>
      </c>
      <c r="D1512" s="70" t="str">
        <f>'SlNr für Antrag §24a'!H1508</f>
        <v>Gärrückstände aus der anaeroben Behandlung von Ausgangsmaterialien der Abfallgruppen 921 und 924 mit tierischen Anteilen</v>
      </c>
      <c r="E1512" s="70" t="str">
        <f>'SlNr für Antrag §24a'!I1508</f>
        <v xml:space="preserve"> </v>
      </c>
      <c r="F1512" s="69" t="str">
        <f>IF(Behörde!W1512&gt;0,Behörde!W1512,Behörde!F1512)</f>
        <v>--</v>
      </c>
      <c r="G1512" s="69" t="str">
        <f>IF(Behörde!Z1512&gt;0,Behörde!Z1512,Behörde!G1512)</f>
        <v>**</v>
      </c>
      <c r="H1512" s="131"/>
      <c r="I1512" s="124"/>
      <c r="J1512" s="118">
        <f>'SlNr für Antrag §24a'!AM1508</f>
        <v>0</v>
      </c>
      <c r="K1512" s="121"/>
      <c r="L1512" s="158" t="str">
        <f>'SlNr für Antrag §24a'!AV1508</f>
        <v>-</v>
      </c>
      <c r="M1512" s="145" t="str">
        <f>IF(OR(Behörde!W1512&gt;0,Behörde!Z1512&gt;0),"Begründung in Bescheid eintragen!","")</f>
        <v/>
      </c>
      <c r="N1512" s="151" t="str">
        <f>'SlNr für Antrag §24a'!AP1508</f>
        <v>X</v>
      </c>
    </row>
    <row r="1513" spans="1:14" x14ac:dyDescent="0.25">
      <c r="A1513" s="70">
        <f>'SlNr für Antrag §24a'!B1509</f>
        <v>92425</v>
      </c>
      <c r="B1513" s="70" t="str">
        <f>'SlNr für Antrag §24a'!C1509</f>
        <v/>
      </c>
      <c r="C1513" s="70" t="str">
        <f>IF('SlNr für Antrag §24a'!D1509&lt;&gt;"",'SlNr für Antrag §24a'!D1509,"")</f>
        <v/>
      </c>
      <c r="D1513" s="70" t="str">
        <f>'SlNr für Antrag §24a'!H1509</f>
        <v>Molkereiabfälle</v>
      </c>
      <c r="E1513" s="70" t="str">
        <f>'SlNr für Antrag §24a'!I1509</f>
        <v xml:space="preserve"> </v>
      </c>
      <c r="F1513" s="69" t="str">
        <f>IF(Behörde!W1513&gt;0,Behörde!W1513,Behörde!F1513)</f>
        <v>--</v>
      </c>
      <c r="G1513" s="69" t="str">
        <f>IF(Behörde!Z1513&gt;0,Behörde!Z1513,Behörde!G1513)</f>
        <v>**</v>
      </c>
      <c r="H1513" s="131"/>
      <c r="I1513" s="124"/>
      <c r="J1513" s="118">
        <f>'SlNr für Antrag §24a'!AM1509</f>
        <v>0</v>
      </c>
      <c r="K1513" s="121"/>
      <c r="L1513" s="158" t="str">
        <f>'SlNr für Antrag §24a'!AV1509</f>
        <v>-</v>
      </c>
      <c r="M1513" s="145" t="str">
        <f>IF(OR(Behörde!W1513&gt;0,Behörde!Z1513&gt;0),"Begründung in Bescheid eintragen!","")</f>
        <v/>
      </c>
      <c r="N1513" s="151" t="str">
        <f>'SlNr für Antrag §24a'!AP1509</f>
        <v>X</v>
      </c>
    </row>
    <row r="1514" spans="1:14" x14ac:dyDescent="0.25">
      <c r="A1514" s="70">
        <f>'SlNr für Antrag §24a'!B1510</f>
        <v>92426</v>
      </c>
      <c r="B1514" s="70" t="str">
        <f>'SlNr für Antrag §24a'!C1510</f>
        <v/>
      </c>
      <c r="C1514" s="70" t="str">
        <f>IF('SlNr für Antrag §24a'!D1510&lt;&gt;"",'SlNr für Antrag §24a'!D1510,"")</f>
        <v/>
      </c>
      <c r="D1514" s="70" t="str">
        <f>'SlNr für Antrag §24a'!H1510</f>
        <v>Rohmilch</v>
      </c>
      <c r="E1514" s="70" t="str">
        <f>'SlNr für Antrag §24a'!I1510</f>
        <v xml:space="preserve"> </v>
      </c>
      <c r="F1514" s="69" t="str">
        <f>IF(Behörde!W1514&gt;0,Behörde!W1514,Behörde!F1514)</f>
        <v>--</v>
      </c>
      <c r="G1514" s="69" t="str">
        <f>IF(Behörde!Z1514&gt;0,Behörde!Z1514,Behörde!G1514)</f>
        <v>**</v>
      </c>
      <c r="H1514" s="131"/>
      <c r="I1514" s="124"/>
      <c r="J1514" s="118">
        <f>'SlNr für Antrag §24a'!AM1510</f>
        <v>0</v>
      </c>
      <c r="K1514" s="121"/>
      <c r="L1514" s="158" t="str">
        <f>'SlNr für Antrag §24a'!AV1510</f>
        <v>-</v>
      </c>
      <c r="M1514" s="145" t="str">
        <f>IF(OR(Behörde!W1514&gt;0,Behörde!Z1514&gt;0),"Begründung in Bescheid eintragen!","")</f>
        <v/>
      </c>
      <c r="N1514" s="151" t="str">
        <f>'SlNr für Antrag §24a'!AP1510</f>
        <v>X</v>
      </c>
    </row>
    <row r="1515" spans="1:14" ht="45.6" x14ac:dyDescent="0.25">
      <c r="A1515" s="70">
        <f>'SlNr für Antrag §24a'!B1511</f>
        <v>92450</v>
      </c>
      <c r="B1515" s="70" t="str">
        <f>'SlNr für Antrag §24a'!C1511</f>
        <v/>
      </c>
      <c r="C1515" s="70" t="str">
        <f>IF('SlNr für Antrag §24a'!D1511&lt;&gt;"",'SlNr für Antrag §24a'!D1511,"")</f>
        <v/>
      </c>
      <c r="D1515" s="70" t="str">
        <f>'SlNr für Antrag §24a'!H1511</f>
        <v>Mischungen von Abfällen der Abfallgruppen 924 und 921, die tierische Anteile enthalten, zur Vergärung</v>
      </c>
      <c r="E1515" s="70" t="str">
        <f>'SlNr für Antrag §24a'!I1511</f>
        <v xml:space="preserve"> </v>
      </c>
      <c r="F1515" s="69" t="str">
        <f>IF(Behörde!W1515&gt;0,Behörde!W1515,Behörde!F1515)</f>
        <v>**</v>
      </c>
      <c r="G1515" s="69" t="str">
        <f>IF(Behörde!Z1515&gt;0,Behörde!Z1515,Behörde!G1515)</f>
        <v>**</v>
      </c>
      <c r="H1515" s="131"/>
      <c r="I1515" s="124"/>
      <c r="J1515" s="118">
        <f>'SlNr für Antrag §24a'!AM1511</f>
        <v>0</v>
      </c>
      <c r="K1515" s="121"/>
      <c r="L1515" s="158" t="str">
        <f>'SlNr für Antrag §24a'!AV1511</f>
        <v>-</v>
      </c>
      <c r="M1515" s="145" t="str">
        <f>IF(OR(Behörde!W1515&gt;0,Behörde!Z1515&gt;0),"Begründung in Bescheid eintragen!","")</f>
        <v/>
      </c>
      <c r="N1515" s="151" t="str">
        <f>'SlNr für Antrag §24a'!AP1511</f>
        <v/>
      </c>
    </row>
    <row r="1516" spans="1:14" ht="22.8" x14ac:dyDescent="0.25">
      <c r="A1516" s="70">
        <f>'SlNr für Antrag §24a'!B1512</f>
        <v>92451</v>
      </c>
      <c r="B1516" s="70" t="str">
        <f>'SlNr für Antrag §24a'!C1512</f>
        <v/>
      </c>
      <c r="C1516" s="70" t="str">
        <f>IF('SlNr für Antrag §24a'!D1512&lt;&gt;"",'SlNr für Antrag §24a'!D1512,"")</f>
        <v/>
      </c>
      <c r="D1516" s="70" t="str">
        <f>'SlNr für Antrag §24a'!H1512</f>
        <v>Rohglycerin aus der Veresterung tierischer Öle und Fette</v>
      </c>
      <c r="E1516" s="70" t="str">
        <f>'SlNr für Antrag §24a'!I1512</f>
        <v xml:space="preserve"> </v>
      </c>
      <c r="F1516" s="69" t="str">
        <f>IF(Behörde!W1516&gt;0,Behörde!W1516,Behörde!F1516)</f>
        <v>**</v>
      </c>
      <c r="G1516" s="69" t="str">
        <f>IF(Behörde!Z1516&gt;0,Behörde!Z1516,Behörde!G1516)</f>
        <v>**</v>
      </c>
      <c r="H1516" s="131"/>
      <c r="I1516" s="124"/>
      <c r="J1516" s="118">
        <f>'SlNr für Antrag §24a'!AM1512</f>
        <v>0</v>
      </c>
      <c r="K1516" s="121"/>
      <c r="L1516" s="158" t="str">
        <f>'SlNr für Antrag §24a'!AV1512</f>
        <v>-</v>
      </c>
      <c r="M1516" s="145" t="str">
        <f>IF(OR(Behörde!W1516&gt;0,Behörde!Z1516&gt;0),"Begründung in Bescheid eintragen!","")</f>
        <v/>
      </c>
      <c r="N1516" s="151" t="str">
        <f>'SlNr für Antrag §24a'!AP1512</f>
        <v/>
      </c>
    </row>
    <row r="1517" spans="1:14" ht="22.8" x14ac:dyDescent="0.25">
      <c r="A1517" s="70">
        <f>'SlNr für Antrag §24a'!B1513</f>
        <v>92452</v>
      </c>
      <c r="B1517" s="70" t="str">
        <f>'SlNr für Antrag §24a'!C1513</f>
        <v/>
      </c>
      <c r="C1517" s="70" t="str">
        <f>IF('SlNr für Antrag §24a'!D1513&lt;&gt;"",'SlNr für Antrag §24a'!D1513,"")</f>
        <v>g</v>
      </c>
      <c r="D1517" s="70" t="str">
        <f>'SlNr für Antrag §24a'!H1513</f>
        <v>Glycerinphase aus der Veresterung tierischer Öle und Fette</v>
      </c>
      <c r="E1517" s="70" t="str">
        <f>'SlNr für Antrag §24a'!I1513</f>
        <v xml:space="preserve"> </v>
      </c>
      <c r="F1517" s="69" t="str">
        <f>IF(Behörde!W1517&gt;0,Behörde!W1517,Behörde!F1517)</f>
        <v>**</v>
      </c>
      <c r="G1517" s="69" t="str">
        <f>IF(Behörde!Z1517&gt;0,Behörde!Z1517,Behörde!G1517)</f>
        <v>**</v>
      </c>
      <c r="H1517" s="131"/>
      <c r="I1517" s="124"/>
      <c r="J1517" s="118">
        <f>'SlNr für Antrag §24a'!AM1513</f>
        <v>0</v>
      </c>
      <c r="K1517" s="121"/>
      <c r="L1517" s="158" t="str">
        <f>'SlNr für Antrag §24a'!AV1513</f>
        <v>-</v>
      </c>
      <c r="M1517" s="145" t="str">
        <f>IF(OR(Behörde!W1517&gt;0,Behörde!Z1517&gt;0),"Begründung in Bescheid eintragen!","")</f>
        <v/>
      </c>
      <c r="N1517" s="151" t="str">
        <f>'SlNr für Antrag §24a'!AP1513</f>
        <v/>
      </c>
    </row>
    <row r="1518" spans="1:14" ht="22.8" x14ac:dyDescent="0.25">
      <c r="A1518" s="70">
        <f>'SlNr für Antrag §24a'!B1514</f>
        <v>92499</v>
      </c>
      <c r="B1518" s="70" t="str">
        <f>'SlNr für Antrag §24a'!C1514</f>
        <v/>
      </c>
      <c r="C1518" s="70" t="str">
        <f>IF('SlNr für Antrag §24a'!D1514&lt;&gt;"",'SlNr für Antrag §24a'!D1514,"")</f>
        <v/>
      </c>
      <c r="D1518" s="70" t="str">
        <f>'SlNr für Antrag §24a'!H1514</f>
        <v>aufbereitete Abfälle gemäß Kompostverordnung idgF</v>
      </c>
      <c r="E1518" s="70" t="str">
        <f>'SlNr für Antrag §24a'!I1514</f>
        <v xml:space="preserve"> </v>
      </c>
      <c r="F1518" s="69" t="str">
        <f>IF(Behörde!W1518&gt;0,Behörde!W1518,Behörde!F1518)</f>
        <v>--</v>
      </c>
      <c r="G1518" s="69" t="str">
        <f>IF(Behörde!Z1518&gt;0,Behörde!Z1518,Behörde!G1518)</f>
        <v>**</v>
      </c>
      <c r="H1518" s="131"/>
      <c r="I1518" s="124"/>
      <c r="J1518" s="118">
        <f>'SlNr für Antrag §24a'!AM1514</f>
        <v>0</v>
      </c>
      <c r="K1518" s="121"/>
      <c r="L1518" s="158" t="str">
        <f>'SlNr für Antrag §24a'!AV1514</f>
        <v>-</v>
      </c>
      <c r="M1518" s="145" t="str">
        <f>IF(OR(Behörde!W1518&gt;0,Behörde!Z1518&gt;0),"Begründung in Bescheid eintragen!","")</f>
        <v/>
      </c>
      <c r="N1518" s="151" t="str">
        <f>'SlNr für Antrag §24a'!AP1514</f>
        <v>X</v>
      </c>
    </row>
    <row r="1519" spans="1:14" ht="45.6" x14ac:dyDescent="0.25">
      <c r="A1519" s="70">
        <f>'SlNr für Antrag §24a'!B1515</f>
        <v>92501</v>
      </c>
      <c r="B1519" s="70" t="str">
        <f>'SlNr für Antrag §24a'!C1515</f>
        <v/>
      </c>
      <c r="C1519" s="70" t="str">
        <f>IF('SlNr für Antrag §24a'!D1515&lt;&gt;"",'SlNr für Antrag §24a'!D1515,"")</f>
        <v/>
      </c>
      <c r="D1519" s="70" t="str">
        <f>'SlNr für Antrag §24a'!H1515</f>
        <v>gering belastete Schlämme aus der Nahrungs-, Genuss- und Futtermittelindustrie tierischer Herkunft</v>
      </c>
      <c r="E1519" s="70" t="str">
        <f>'SlNr für Antrag §24a'!I1515</f>
        <v xml:space="preserve"> </v>
      </c>
      <c r="F1519" s="69" t="str">
        <f>IF(Behörde!W1519&gt;0,Behörde!W1519,Behörde!F1519)</f>
        <v>**</v>
      </c>
      <c r="G1519" s="69" t="str">
        <f>IF(Behörde!Z1519&gt;0,Behörde!Z1519,Behörde!G1519)</f>
        <v>**</v>
      </c>
      <c r="H1519" s="131"/>
      <c r="I1519" s="124"/>
      <c r="J1519" s="118">
        <f>'SlNr für Antrag §24a'!AM1515</f>
        <v>0</v>
      </c>
      <c r="K1519" s="121"/>
      <c r="L1519" s="158" t="str">
        <f>'SlNr für Antrag §24a'!AV1515</f>
        <v>-</v>
      </c>
      <c r="M1519" s="145" t="str">
        <f>IF(OR(Behörde!W1519&gt;0,Behörde!Z1519&gt;0),"Begründung in Bescheid eintragen!","")</f>
        <v/>
      </c>
      <c r="N1519" s="151" t="str">
        <f>'SlNr für Antrag §24a'!AP1515</f>
        <v/>
      </c>
    </row>
    <row r="1520" spans="1:14" x14ac:dyDescent="0.25">
      <c r="A1520" s="70">
        <f>'SlNr für Antrag §24a'!B1516</f>
        <v>92502</v>
      </c>
      <c r="B1520" s="70" t="str">
        <f>'SlNr für Antrag §24a'!C1516</f>
        <v/>
      </c>
      <c r="C1520" s="70" t="str">
        <f>IF('SlNr für Antrag §24a'!D1516&lt;&gt;"",'SlNr für Antrag §24a'!D1516,"")</f>
        <v/>
      </c>
      <c r="D1520" s="70" t="str">
        <f>'SlNr für Antrag §24a'!H1516</f>
        <v>Fest- und Flüssigmist</v>
      </c>
      <c r="E1520" s="70" t="str">
        <f>'SlNr für Antrag §24a'!I1516</f>
        <v xml:space="preserve"> </v>
      </c>
      <c r="F1520" s="69" t="str">
        <f>IF(Behörde!W1520&gt;0,Behörde!W1520,Behörde!F1520)</f>
        <v>--</v>
      </c>
      <c r="G1520" s="69" t="str">
        <f>IF(Behörde!Z1520&gt;0,Behörde!Z1520,Behörde!G1520)</f>
        <v>**</v>
      </c>
      <c r="H1520" s="131"/>
      <c r="I1520" s="124"/>
      <c r="J1520" s="118">
        <f>'SlNr für Antrag §24a'!AM1516</f>
        <v>0</v>
      </c>
      <c r="K1520" s="121"/>
      <c r="L1520" s="158" t="str">
        <f>'SlNr für Antrag §24a'!AV1516</f>
        <v>-</v>
      </c>
      <c r="M1520" s="145" t="str">
        <f>IF(OR(Behörde!W1520&gt;0,Behörde!Z1520&gt;0),"Begründung in Bescheid eintragen!","")</f>
        <v/>
      </c>
      <c r="N1520" s="151" t="str">
        <f>'SlNr für Antrag §24a'!AP1516</f>
        <v>X</v>
      </c>
    </row>
    <row r="1521" spans="1:14" x14ac:dyDescent="0.25">
      <c r="A1521" s="70">
        <f>'SlNr für Antrag §24a'!B1517</f>
        <v>92503</v>
      </c>
      <c r="B1521" s="70" t="str">
        <f>'SlNr für Antrag §24a'!C1517</f>
        <v/>
      </c>
      <c r="C1521" s="70" t="str">
        <f>IF('SlNr für Antrag §24a'!D1517&lt;&gt;"",'SlNr für Antrag §24a'!D1517,"")</f>
        <v/>
      </c>
      <c r="D1521" s="70" t="str">
        <f>'SlNr für Antrag §24a'!H1517</f>
        <v>Gelatinerückstände</v>
      </c>
      <c r="E1521" s="70" t="str">
        <f>'SlNr für Antrag §24a'!I1517</f>
        <v xml:space="preserve"> </v>
      </c>
      <c r="F1521" s="69" t="str">
        <f>IF(Behörde!W1521&gt;0,Behörde!W1521,Behörde!F1521)</f>
        <v>--</v>
      </c>
      <c r="G1521" s="69" t="str">
        <f>IF(Behörde!Z1521&gt;0,Behörde!Z1521,Behörde!G1521)</f>
        <v>**</v>
      </c>
      <c r="H1521" s="131"/>
      <c r="I1521" s="124"/>
      <c r="J1521" s="118">
        <f>'SlNr für Antrag §24a'!AM1517</f>
        <v>0</v>
      </c>
      <c r="K1521" s="121"/>
      <c r="L1521" s="158" t="str">
        <f>'SlNr für Antrag §24a'!AV1517</f>
        <v>-</v>
      </c>
      <c r="M1521" s="145" t="str">
        <f>IF(OR(Behörde!W1521&gt;0,Behörde!Z1521&gt;0),"Begründung in Bescheid eintragen!","")</f>
        <v/>
      </c>
      <c r="N1521" s="151" t="str">
        <f>'SlNr für Antrag §24a'!AP1517</f>
        <v>X</v>
      </c>
    </row>
    <row r="1522" spans="1:14" ht="45.6" x14ac:dyDescent="0.25">
      <c r="A1522" s="70">
        <f>'SlNr für Antrag §24a'!B1518</f>
        <v>92504</v>
      </c>
      <c r="B1522" s="70" t="str">
        <f>'SlNr für Antrag §24a'!C1518</f>
        <v/>
      </c>
      <c r="C1522" s="70" t="str">
        <f>IF('SlNr für Antrag §24a'!D1518&lt;&gt;"",'SlNr für Antrag §24a'!D1518,"")</f>
        <v/>
      </c>
      <c r="D1522" s="70" t="str">
        <f>'SlNr für Antrag §24a'!H1518</f>
        <v>„Flotat”-Schlamm, Pressfilterrückstände von Mast- und Schlachtbetrieben, für Qualitätsklärschlammkompost</v>
      </c>
      <c r="E1522" s="70" t="str">
        <f>'SlNr für Antrag §24a'!I1518</f>
        <v xml:space="preserve"> </v>
      </c>
      <c r="F1522" s="69" t="str">
        <f>IF(Behörde!W1522&gt;0,Behörde!W1522,Behörde!F1522)</f>
        <v>--</v>
      </c>
      <c r="G1522" s="69" t="str">
        <f>IF(Behörde!Z1522&gt;0,Behörde!Z1522,Behörde!G1522)</f>
        <v>**</v>
      </c>
      <c r="H1522" s="131"/>
      <c r="I1522" s="124"/>
      <c r="J1522" s="118">
        <f>'SlNr für Antrag §24a'!AM1518</f>
        <v>0</v>
      </c>
      <c r="K1522" s="121"/>
      <c r="L1522" s="158" t="str">
        <f>'SlNr für Antrag §24a'!AV1518</f>
        <v>-</v>
      </c>
      <c r="M1522" s="145" t="str">
        <f>IF(OR(Behörde!W1522&gt;0,Behörde!Z1522&gt;0),"Begründung in Bescheid eintragen!","")</f>
        <v/>
      </c>
      <c r="N1522" s="151" t="str">
        <f>'SlNr für Antrag §24a'!AP1518</f>
        <v>X</v>
      </c>
    </row>
    <row r="1523" spans="1:14" ht="57" x14ac:dyDescent="0.25">
      <c r="A1523" s="70">
        <f>'SlNr für Antrag §24a'!B1519</f>
        <v>92506</v>
      </c>
      <c r="B1523" s="70" t="str">
        <f>'SlNr für Antrag §24a'!C1519</f>
        <v/>
      </c>
      <c r="C1523" s="70" t="str">
        <f>IF('SlNr für Antrag §24a'!D1519&lt;&gt;"",'SlNr für Antrag §24a'!D1519,"")</f>
        <v/>
      </c>
      <c r="D1523" s="70" t="str">
        <f>'SlNr für Antrag §24a'!H1519</f>
        <v>Gärrückstände aus der anaeroben Behandlung von Ausgangsmaterialien der Abfallgruppen 921, 922, 924 und 925 mit tierischen Anteilen</v>
      </c>
      <c r="E1523" s="70" t="str">
        <f>'SlNr für Antrag §24a'!I1519</f>
        <v xml:space="preserve"> </v>
      </c>
      <c r="F1523" s="69" t="str">
        <f>IF(Behörde!W1523&gt;0,Behörde!W1523,Behörde!F1523)</f>
        <v>--</v>
      </c>
      <c r="G1523" s="69" t="str">
        <f>IF(Behörde!Z1523&gt;0,Behörde!Z1523,Behörde!G1523)</f>
        <v>**</v>
      </c>
      <c r="H1523" s="131"/>
      <c r="I1523" s="124"/>
      <c r="J1523" s="118">
        <f>'SlNr für Antrag §24a'!AM1519</f>
        <v>0</v>
      </c>
      <c r="K1523" s="121"/>
      <c r="L1523" s="158" t="str">
        <f>'SlNr für Antrag §24a'!AV1519</f>
        <v>-</v>
      </c>
      <c r="M1523" s="145" t="str">
        <f>IF(OR(Behörde!W1523&gt;0,Behörde!Z1523&gt;0),"Begründung in Bescheid eintragen!","")</f>
        <v/>
      </c>
      <c r="N1523" s="151" t="str">
        <f>'SlNr für Antrag §24a'!AP1519</f>
        <v>X</v>
      </c>
    </row>
    <row r="1524" spans="1:14" ht="22.8" x14ac:dyDescent="0.25">
      <c r="A1524" s="70">
        <f>'SlNr für Antrag §24a'!B1520</f>
        <v>92510</v>
      </c>
      <c r="B1524" s="70" t="str">
        <f>'SlNr für Antrag §24a'!C1520</f>
        <v/>
      </c>
      <c r="C1524" s="70" t="str">
        <f>IF('SlNr für Antrag §24a'!D1520&lt;&gt;"",'SlNr für Antrag §24a'!D1520,"")</f>
        <v/>
      </c>
      <c r="D1524" s="70" t="str">
        <f>'SlNr für Antrag §24a'!H1520</f>
        <v>Schlachtabfälle und Nebenprodukte, zur Vergärung</v>
      </c>
      <c r="E1524" s="70" t="str">
        <f>'SlNr für Antrag §24a'!I1520</f>
        <v xml:space="preserve"> </v>
      </c>
      <c r="F1524" s="69" t="str">
        <f>IF(Behörde!W1524&gt;0,Behörde!W1524,Behörde!F1524)</f>
        <v>**</v>
      </c>
      <c r="G1524" s="69" t="str">
        <f>IF(Behörde!Z1524&gt;0,Behörde!Z1524,Behörde!G1524)</f>
        <v>**</v>
      </c>
      <c r="H1524" s="131"/>
      <c r="I1524" s="124"/>
      <c r="J1524" s="118">
        <f>'SlNr für Antrag §24a'!AM1520</f>
        <v>0</v>
      </c>
      <c r="K1524" s="121"/>
      <c r="L1524" s="158" t="str">
        <f>'SlNr für Antrag §24a'!AV1520</f>
        <v>-</v>
      </c>
      <c r="M1524" s="145" t="str">
        <f>IF(OR(Behörde!W1524&gt;0,Behörde!Z1524&gt;0),"Begründung in Bescheid eintragen!","")</f>
        <v/>
      </c>
      <c r="N1524" s="151" t="str">
        <f>'SlNr für Antrag §24a'!AP1520</f>
        <v/>
      </c>
    </row>
    <row r="1525" spans="1:14" ht="22.8" x14ac:dyDescent="0.25">
      <c r="A1525" s="70">
        <f>'SlNr für Antrag §24a'!B1521</f>
        <v>92511</v>
      </c>
      <c r="B1525" s="70" t="str">
        <f>'SlNr für Antrag §24a'!C1521</f>
        <v/>
      </c>
      <c r="C1525" s="70" t="str">
        <f>IF('SlNr für Antrag §24a'!D1521&lt;&gt;"",'SlNr für Antrag §24a'!D1521,"")</f>
        <v/>
      </c>
      <c r="D1525" s="70" t="str">
        <f>'SlNr für Antrag §24a'!H1521</f>
        <v>Abfälle von Häuten und Fellen, zur Vergärung</v>
      </c>
      <c r="E1525" s="70" t="str">
        <f>'SlNr für Antrag §24a'!I1521</f>
        <v xml:space="preserve"> </v>
      </c>
      <c r="F1525" s="69" t="str">
        <f>IF(Behörde!W1525&gt;0,Behörde!W1525,Behörde!F1525)</f>
        <v>**</v>
      </c>
      <c r="G1525" s="69" t="str">
        <f>IF(Behörde!Z1525&gt;0,Behörde!Z1525,Behörde!G1525)</f>
        <v>**</v>
      </c>
      <c r="H1525" s="131"/>
      <c r="I1525" s="124"/>
      <c r="J1525" s="118">
        <f>'SlNr für Antrag §24a'!AM1521</f>
        <v>0</v>
      </c>
      <c r="K1525" s="121"/>
      <c r="L1525" s="158" t="str">
        <f>'SlNr für Antrag §24a'!AV1521</f>
        <v>-</v>
      </c>
      <c r="M1525" s="145" t="str">
        <f>IF(OR(Behörde!W1525&gt;0,Behörde!Z1525&gt;0),"Begründung in Bescheid eintragen!","")</f>
        <v/>
      </c>
      <c r="N1525" s="151" t="str">
        <f>'SlNr für Antrag §24a'!AP1521</f>
        <v/>
      </c>
    </row>
    <row r="1526" spans="1:14" x14ac:dyDescent="0.25">
      <c r="A1526" s="70">
        <f>'SlNr für Antrag §24a'!B1522</f>
        <v>94101</v>
      </c>
      <c r="B1526" s="70" t="str">
        <f>'SlNr für Antrag §24a'!C1522</f>
        <v/>
      </c>
      <c r="C1526" s="70" t="str">
        <f>IF('SlNr für Antrag §24a'!D1522&lt;&gt;"",'SlNr für Antrag §24a'!D1522,"")</f>
        <v/>
      </c>
      <c r="D1526" s="70" t="str">
        <f>'SlNr für Antrag §24a'!H1522</f>
        <v>Sedimentationsschlamm</v>
      </c>
      <c r="E1526" s="70" t="str">
        <f>'SlNr für Antrag §24a'!I1522</f>
        <v xml:space="preserve"> </v>
      </c>
      <c r="F1526" s="69" t="str">
        <f>IF(Behörde!W1526&gt;0,Behörde!W1526,Behörde!F1526)</f>
        <v>--</v>
      </c>
      <c r="G1526" s="69" t="str">
        <f>IF(Behörde!Z1526&gt;0,Behörde!Z1526,Behörde!G1526)</f>
        <v>**</v>
      </c>
      <c r="H1526" s="131"/>
      <c r="I1526" s="124"/>
      <c r="J1526" s="118">
        <f>'SlNr für Antrag §24a'!AM1522</f>
        <v>0</v>
      </c>
      <c r="K1526" s="121"/>
      <c r="L1526" s="158" t="str">
        <f>'SlNr für Antrag §24a'!AV1522</f>
        <v>-</v>
      </c>
      <c r="M1526" s="145" t="str">
        <f>IF(OR(Behörde!W1526&gt;0,Behörde!Z1526&gt;0),"Begründung in Bescheid eintragen!","")</f>
        <v/>
      </c>
      <c r="N1526" s="151" t="str">
        <f>'SlNr für Antrag §24a'!AP1522</f>
        <v>X</v>
      </c>
    </row>
    <row r="1527" spans="1:14" x14ac:dyDescent="0.25">
      <c r="A1527" s="70">
        <f>'SlNr für Antrag §24a'!B1523</f>
        <v>94101</v>
      </c>
      <c r="B1527" s="70" t="str">
        <f>'SlNr für Antrag §24a'!C1523</f>
        <v>77</v>
      </c>
      <c r="C1527" s="70" t="str">
        <f>IF('SlNr für Antrag §24a'!D1523&lt;&gt;"",'SlNr für Antrag §24a'!D1523,"")</f>
        <v>g</v>
      </c>
      <c r="D1527" s="70" t="str">
        <f>'SlNr für Antrag §24a'!H1523</f>
        <v>Sedimentationsschlamm</v>
      </c>
      <c r="E1527" s="70" t="str">
        <f>'SlNr für Antrag §24a'!I1523</f>
        <v>gefährlich kontaminiert</v>
      </c>
      <c r="F1527" s="69" t="str">
        <f>IF(Behörde!W1527&gt;0,Behörde!W1527,Behörde!F1527)</f>
        <v>**</v>
      </c>
      <c r="G1527" s="69" t="str">
        <f>IF(Behörde!Z1527&gt;0,Behörde!Z1527,Behörde!G1527)</f>
        <v>**</v>
      </c>
      <c r="H1527" s="131"/>
      <c r="I1527" s="124"/>
      <c r="J1527" s="118">
        <f>'SlNr für Antrag §24a'!AM1523</f>
        <v>0</v>
      </c>
      <c r="K1527" s="121"/>
      <c r="L1527" s="158" t="str">
        <f>'SlNr für Antrag §24a'!AV1523</f>
        <v>-</v>
      </c>
      <c r="M1527" s="145" t="str">
        <f>IF(OR(Behörde!W1527&gt;0,Behörde!Z1527&gt;0),"Begründung in Bescheid eintragen!","")</f>
        <v/>
      </c>
      <c r="N1527" s="151" t="str">
        <f>'SlNr für Antrag §24a'!AP1523</f>
        <v/>
      </c>
    </row>
    <row r="1528" spans="1:14" ht="22.8" x14ac:dyDescent="0.25">
      <c r="A1528" s="70">
        <f>'SlNr für Antrag §24a'!B1524</f>
        <v>94102</v>
      </c>
      <c r="B1528" s="70" t="str">
        <f>'SlNr für Antrag §24a'!C1524</f>
        <v/>
      </c>
      <c r="C1528" s="70" t="str">
        <f>IF('SlNr für Antrag §24a'!D1524&lt;&gt;"",'SlNr für Antrag §24a'!D1524,"")</f>
        <v/>
      </c>
      <c r="D1528" s="70" t="str">
        <f>'SlNr für Antrag §24a'!H1524</f>
        <v>Schlamm aus der Wasserenthärtung</v>
      </c>
      <c r="E1528" s="70" t="str">
        <f>'SlNr für Antrag §24a'!I1524</f>
        <v xml:space="preserve"> </v>
      </c>
      <c r="F1528" s="69" t="str">
        <f>IF(Behörde!W1528&gt;0,Behörde!W1528,Behörde!F1528)</f>
        <v>--</v>
      </c>
      <c r="G1528" s="69" t="str">
        <f>IF(Behörde!Z1528&gt;0,Behörde!Z1528,Behörde!G1528)</f>
        <v>**</v>
      </c>
      <c r="H1528" s="131"/>
      <c r="I1528" s="124"/>
      <c r="J1528" s="118">
        <f>'SlNr für Antrag §24a'!AM1524</f>
        <v>0</v>
      </c>
      <c r="K1528" s="121"/>
      <c r="L1528" s="158" t="str">
        <f>'SlNr für Antrag §24a'!AV1524</f>
        <v>-</v>
      </c>
      <c r="M1528" s="145" t="str">
        <f>IF(OR(Behörde!W1528&gt;0,Behörde!Z1528&gt;0),"Begründung in Bescheid eintragen!","")</f>
        <v/>
      </c>
      <c r="N1528" s="151" t="str">
        <f>'SlNr für Antrag §24a'!AP1524</f>
        <v>X</v>
      </c>
    </row>
    <row r="1529" spans="1:14" ht="22.8" x14ac:dyDescent="0.25">
      <c r="A1529" s="70">
        <f>'SlNr für Antrag §24a'!B1525</f>
        <v>94102</v>
      </c>
      <c r="B1529" s="70" t="str">
        <f>'SlNr für Antrag §24a'!C1525</f>
        <v>77</v>
      </c>
      <c r="C1529" s="70" t="str">
        <f>IF('SlNr für Antrag §24a'!D1525&lt;&gt;"",'SlNr für Antrag §24a'!D1525,"")</f>
        <v>g</v>
      </c>
      <c r="D1529" s="70" t="str">
        <f>'SlNr für Antrag §24a'!H1525</f>
        <v>Schlamm aus der Wasserenthärtung</v>
      </c>
      <c r="E1529" s="70" t="str">
        <f>'SlNr für Antrag §24a'!I1525</f>
        <v>gefährlich kontaminiert</v>
      </c>
      <c r="F1529" s="69" t="str">
        <f>IF(Behörde!W1529&gt;0,Behörde!W1529,Behörde!F1529)</f>
        <v>**</v>
      </c>
      <c r="G1529" s="69" t="str">
        <f>IF(Behörde!Z1529&gt;0,Behörde!Z1529,Behörde!G1529)</f>
        <v>**</v>
      </c>
      <c r="H1529" s="131"/>
      <c r="I1529" s="124"/>
      <c r="J1529" s="118">
        <f>'SlNr für Antrag §24a'!AM1525</f>
        <v>0</v>
      </c>
      <c r="K1529" s="121"/>
      <c r="L1529" s="158" t="str">
        <f>'SlNr für Antrag §24a'!AV1525</f>
        <v>-</v>
      </c>
      <c r="M1529" s="145" t="str">
        <f>IF(OR(Behörde!W1529&gt;0,Behörde!Z1529&gt;0),"Begründung in Bescheid eintragen!","")</f>
        <v/>
      </c>
      <c r="N1529" s="151" t="str">
        <f>'SlNr für Antrag §24a'!AP1525</f>
        <v/>
      </c>
    </row>
    <row r="1530" spans="1:14" ht="22.8" x14ac:dyDescent="0.25">
      <c r="A1530" s="70">
        <f>'SlNr für Antrag §24a'!B1526</f>
        <v>94102</v>
      </c>
      <c r="B1530" s="70" t="str">
        <f>'SlNr für Antrag §24a'!C1526</f>
        <v>91</v>
      </c>
      <c r="C1530" s="70" t="str">
        <f>IF('SlNr für Antrag §24a'!D1526&lt;&gt;"",'SlNr für Antrag §24a'!D1526,"")</f>
        <v/>
      </c>
      <c r="D1530" s="70" t="str">
        <f>'SlNr für Antrag §24a'!H1526</f>
        <v>Schlamm aus der Wasserenthärtung</v>
      </c>
      <c r="E1530" s="70" t="str">
        <f>'SlNr für Antrag §24a'!I1526</f>
        <v>verfestigt, immobilisiert oder stabilisiert</v>
      </c>
      <c r="F1530" s="69" t="str">
        <f>IF(Behörde!W1530&gt;0,Behörde!W1530,Behörde!F1530)</f>
        <v>**</v>
      </c>
      <c r="G1530" s="69" t="str">
        <f>IF(Behörde!Z1530&gt;0,Behörde!Z1530,Behörde!G1530)</f>
        <v>**</v>
      </c>
      <c r="H1530" s="131"/>
      <c r="I1530" s="124"/>
      <c r="J1530" s="118">
        <f>'SlNr für Antrag §24a'!AM1526</f>
        <v>0</v>
      </c>
      <c r="K1530" s="121"/>
      <c r="L1530" s="158" t="str">
        <f>'SlNr für Antrag §24a'!AV1526</f>
        <v>-</v>
      </c>
      <c r="M1530" s="145" t="str">
        <f>IF(OR(Behörde!W1530&gt;0,Behörde!Z1530&gt;0),"Begründung in Bescheid eintragen!","")</f>
        <v/>
      </c>
      <c r="N1530" s="151" t="str">
        <f>'SlNr für Antrag §24a'!AP1526</f>
        <v/>
      </c>
    </row>
    <row r="1531" spans="1:14" x14ac:dyDescent="0.25">
      <c r="A1531" s="70">
        <f>'SlNr für Antrag §24a'!B1527</f>
        <v>94103</v>
      </c>
      <c r="B1531" s="70" t="str">
        <f>'SlNr für Antrag §24a'!C1527</f>
        <v/>
      </c>
      <c r="C1531" s="70" t="str">
        <f>IF('SlNr für Antrag §24a'!D1527&lt;&gt;"",'SlNr für Antrag §24a'!D1527,"")</f>
        <v/>
      </c>
      <c r="D1531" s="70" t="str">
        <f>'SlNr für Antrag §24a'!H1527</f>
        <v>Schlamm aus der Eisenfällung</v>
      </c>
      <c r="E1531" s="70" t="str">
        <f>'SlNr für Antrag §24a'!I1527</f>
        <v xml:space="preserve"> </v>
      </c>
      <c r="F1531" s="69" t="str">
        <f>IF(Behörde!W1531&gt;0,Behörde!W1531,Behörde!F1531)</f>
        <v>--</v>
      </c>
      <c r="G1531" s="69" t="str">
        <f>IF(Behörde!Z1531&gt;0,Behörde!Z1531,Behörde!G1531)</f>
        <v>**</v>
      </c>
      <c r="H1531" s="131"/>
      <c r="I1531" s="124"/>
      <c r="J1531" s="118">
        <f>'SlNr für Antrag §24a'!AM1527</f>
        <v>0</v>
      </c>
      <c r="K1531" s="121"/>
      <c r="L1531" s="158" t="str">
        <f>'SlNr für Antrag §24a'!AV1527</f>
        <v>-</v>
      </c>
      <c r="M1531" s="145" t="str">
        <f>IF(OR(Behörde!W1531&gt;0,Behörde!Z1531&gt;0),"Begründung in Bescheid eintragen!","")</f>
        <v/>
      </c>
      <c r="N1531" s="151" t="str">
        <f>'SlNr für Antrag §24a'!AP1527</f>
        <v>X</v>
      </c>
    </row>
    <row r="1532" spans="1:14" x14ac:dyDescent="0.25">
      <c r="A1532" s="70">
        <f>'SlNr für Antrag §24a'!B1528</f>
        <v>94103</v>
      </c>
      <c r="B1532" s="70" t="str">
        <f>'SlNr für Antrag §24a'!C1528</f>
        <v>77</v>
      </c>
      <c r="C1532" s="70" t="str">
        <f>IF('SlNr für Antrag §24a'!D1528&lt;&gt;"",'SlNr für Antrag §24a'!D1528,"")</f>
        <v>g</v>
      </c>
      <c r="D1532" s="70" t="str">
        <f>'SlNr für Antrag §24a'!H1528</f>
        <v>Schlamm aus der Eisenfällung</v>
      </c>
      <c r="E1532" s="70" t="str">
        <f>'SlNr für Antrag §24a'!I1528</f>
        <v>gefährlich kontaminiert</v>
      </c>
      <c r="F1532" s="69" t="str">
        <f>IF(Behörde!W1532&gt;0,Behörde!W1532,Behörde!F1532)</f>
        <v>**</v>
      </c>
      <c r="G1532" s="69" t="str">
        <f>IF(Behörde!Z1532&gt;0,Behörde!Z1532,Behörde!G1532)</f>
        <v>**</v>
      </c>
      <c r="H1532" s="131"/>
      <c r="I1532" s="124"/>
      <c r="J1532" s="118">
        <f>'SlNr für Antrag §24a'!AM1528</f>
        <v>0</v>
      </c>
      <c r="K1532" s="121"/>
      <c r="L1532" s="158" t="str">
        <f>'SlNr für Antrag §24a'!AV1528</f>
        <v>-</v>
      </c>
      <c r="M1532" s="145" t="str">
        <f>IF(OR(Behörde!W1532&gt;0,Behörde!Z1532&gt;0),"Begründung in Bescheid eintragen!","")</f>
        <v/>
      </c>
      <c r="N1532" s="151" t="str">
        <f>'SlNr für Antrag §24a'!AP1528</f>
        <v/>
      </c>
    </row>
    <row r="1533" spans="1:14" ht="22.8" x14ac:dyDescent="0.25">
      <c r="A1533" s="70">
        <f>'SlNr für Antrag §24a'!B1529</f>
        <v>94103</v>
      </c>
      <c r="B1533" s="70" t="str">
        <f>'SlNr für Antrag §24a'!C1529</f>
        <v>91</v>
      </c>
      <c r="C1533" s="70" t="str">
        <f>IF('SlNr für Antrag §24a'!D1529&lt;&gt;"",'SlNr für Antrag §24a'!D1529,"")</f>
        <v/>
      </c>
      <c r="D1533" s="70" t="str">
        <f>'SlNr für Antrag §24a'!H1529</f>
        <v>Schlamm aus der Eisenfällung</v>
      </c>
      <c r="E1533" s="70" t="str">
        <f>'SlNr für Antrag §24a'!I1529</f>
        <v>verfestigt, immobilisiert oder stabilisiert</v>
      </c>
      <c r="F1533" s="69" t="str">
        <f>IF(Behörde!W1533&gt;0,Behörde!W1533,Behörde!F1533)</f>
        <v>**</v>
      </c>
      <c r="G1533" s="69" t="str">
        <f>IF(Behörde!Z1533&gt;0,Behörde!Z1533,Behörde!G1533)</f>
        <v>**</v>
      </c>
      <c r="H1533" s="131"/>
      <c r="I1533" s="124"/>
      <c r="J1533" s="118">
        <f>'SlNr für Antrag §24a'!AM1529</f>
        <v>0</v>
      </c>
      <c r="K1533" s="121"/>
      <c r="L1533" s="158" t="str">
        <f>'SlNr für Antrag §24a'!AV1529</f>
        <v>-</v>
      </c>
      <c r="M1533" s="145" t="str">
        <f>IF(OR(Behörde!W1533&gt;0,Behörde!Z1533&gt;0),"Begründung in Bescheid eintragen!","")</f>
        <v/>
      </c>
      <c r="N1533" s="151" t="str">
        <f>'SlNr für Antrag §24a'!AP1529</f>
        <v/>
      </c>
    </row>
    <row r="1534" spans="1:14" x14ac:dyDescent="0.25">
      <c r="A1534" s="70">
        <f>'SlNr für Antrag §24a'!B1530</f>
        <v>94104</v>
      </c>
      <c r="B1534" s="70" t="str">
        <f>'SlNr für Antrag §24a'!C1530</f>
        <v/>
      </c>
      <c r="C1534" s="70" t="str">
        <f>IF('SlNr für Antrag §24a'!D1530&lt;&gt;"",'SlNr für Antrag §24a'!D1530,"")</f>
        <v/>
      </c>
      <c r="D1534" s="70" t="str">
        <f>'SlNr für Antrag §24a'!H1530</f>
        <v>Schlamm aus der Manganfällung</v>
      </c>
      <c r="E1534" s="70" t="str">
        <f>'SlNr für Antrag §24a'!I1530</f>
        <v xml:space="preserve"> </v>
      </c>
      <c r="F1534" s="69" t="str">
        <f>IF(Behörde!W1534&gt;0,Behörde!W1534,Behörde!F1534)</f>
        <v>--</v>
      </c>
      <c r="G1534" s="69" t="str">
        <f>IF(Behörde!Z1534&gt;0,Behörde!Z1534,Behörde!G1534)</f>
        <v>**</v>
      </c>
      <c r="H1534" s="131"/>
      <c r="I1534" s="124"/>
      <c r="J1534" s="118">
        <f>'SlNr für Antrag §24a'!AM1530</f>
        <v>0</v>
      </c>
      <c r="K1534" s="121"/>
      <c r="L1534" s="158" t="str">
        <f>'SlNr für Antrag §24a'!AV1530</f>
        <v>-</v>
      </c>
      <c r="M1534" s="145" t="str">
        <f>IF(OR(Behörde!W1534&gt;0,Behörde!Z1534&gt;0),"Begründung in Bescheid eintragen!","")</f>
        <v/>
      </c>
      <c r="N1534" s="151" t="str">
        <f>'SlNr für Antrag §24a'!AP1530</f>
        <v>X</v>
      </c>
    </row>
    <row r="1535" spans="1:14" x14ac:dyDescent="0.25">
      <c r="A1535" s="70">
        <f>'SlNr für Antrag §24a'!B1531</f>
        <v>94104</v>
      </c>
      <c r="B1535" s="70" t="str">
        <f>'SlNr für Antrag §24a'!C1531</f>
        <v>77</v>
      </c>
      <c r="C1535" s="70" t="str">
        <f>IF('SlNr für Antrag §24a'!D1531&lt;&gt;"",'SlNr für Antrag §24a'!D1531,"")</f>
        <v>g</v>
      </c>
      <c r="D1535" s="70" t="str">
        <f>'SlNr für Antrag §24a'!H1531</f>
        <v>Schlamm aus der Manganfällung</v>
      </c>
      <c r="E1535" s="70" t="str">
        <f>'SlNr für Antrag §24a'!I1531</f>
        <v>gefährlich kontaminiert</v>
      </c>
      <c r="F1535" s="69" t="str">
        <f>IF(Behörde!W1535&gt;0,Behörde!W1535,Behörde!F1535)</f>
        <v>**</v>
      </c>
      <c r="G1535" s="69" t="str">
        <f>IF(Behörde!Z1535&gt;0,Behörde!Z1535,Behörde!G1535)</f>
        <v>**</v>
      </c>
      <c r="H1535" s="131"/>
      <c r="I1535" s="124"/>
      <c r="J1535" s="118">
        <f>'SlNr für Antrag §24a'!AM1531</f>
        <v>0</v>
      </c>
      <c r="K1535" s="121"/>
      <c r="L1535" s="158" t="str">
        <f>'SlNr für Antrag §24a'!AV1531</f>
        <v>-</v>
      </c>
      <c r="M1535" s="145" t="str">
        <f>IF(OR(Behörde!W1535&gt;0,Behörde!Z1535&gt;0),"Begründung in Bescheid eintragen!","")</f>
        <v/>
      </c>
      <c r="N1535" s="151" t="str">
        <f>'SlNr für Antrag §24a'!AP1531</f>
        <v/>
      </c>
    </row>
    <row r="1536" spans="1:14" ht="22.8" x14ac:dyDescent="0.25">
      <c r="A1536" s="70">
        <f>'SlNr für Antrag §24a'!B1532</f>
        <v>94104</v>
      </c>
      <c r="B1536" s="70" t="str">
        <f>'SlNr für Antrag §24a'!C1532</f>
        <v>91</v>
      </c>
      <c r="C1536" s="70" t="str">
        <f>IF('SlNr für Antrag §24a'!D1532&lt;&gt;"",'SlNr für Antrag §24a'!D1532,"")</f>
        <v/>
      </c>
      <c r="D1536" s="70" t="str">
        <f>'SlNr für Antrag §24a'!H1532</f>
        <v>Schlamm aus der Manganfällung</v>
      </c>
      <c r="E1536" s="70" t="str">
        <f>'SlNr für Antrag §24a'!I1532</f>
        <v>verfestigt, immobilisiert oder stabilisiert</v>
      </c>
      <c r="F1536" s="69" t="str">
        <f>IF(Behörde!W1536&gt;0,Behörde!W1536,Behörde!F1536)</f>
        <v>**</v>
      </c>
      <c r="G1536" s="69" t="str">
        <f>IF(Behörde!Z1536&gt;0,Behörde!Z1536,Behörde!G1536)</f>
        <v>**</v>
      </c>
      <c r="H1536" s="131"/>
      <c r="I1536" s="124"/>
      <c r="J1536" s="118">
        <f>'SlNr für Antrag §24a'!AM1532</f>
        <v>0</v>
      </c>
      <c r="K1536" s="121"/>
      <c r="L1536" s="158" t="str">
        <f>'SlNr für Antrag §24a'!AV1532</f>
        <v>-</v>
      </c>
      <c r="M1536" s="145" t="str">
        <f>IF(OR(Behörde!W1536&gt;0,Behörde!Z1536&gt;0),"Begründung in Bescheid eintragen!","")</f>
        <v/>
      </c>
      <c r="N1536" s="151" t="str">
        <f>'SlNr für Antrag §24a'!AP1532</f>
        <v/>
      </c>
    </row>
    <row r="1537" spans="1:14" ht="22.8" x14ac:dyDescent="0.25">
      <c r="A1537" s="70">
        <f>'SlNr für Antrag §24a'!B1533</f>
        <v>94105</v>
      </c>
      <c r="B1537" s="70" t="str">
        <f>'SlNr für Antrag §24a'!C1533</f>
        <v/>
      </c>
      <c r="C1537" s="70" t="str">
        <f>IF('SlNr für Antrag §24a'!D1533&lt;&gt;"",'SlNr für Antrag §24a'!D1533,"")</f>
        <v/>
      </c>
      <c r="D1537" s="70" t="str">
        <f>'SlNr für Antrag §24a'!H1533</f>
        <v>Schlamm aus der Kesselwasseraufbereitung</v>
      </c>
      <c r="E1537" s="70" t="str">
        <f>'SlNr für Antrag §24a'!I1533</f>
        <v xml:space="preserve"> </v>
      </c>
      <c r="F1537" s="69" t="str">
        <f>IF(Behörde!W1537&gt;0,Behörde!W1537,Behörde!F1537)</f>
        <v>--</v>
      </c>
      <c r="G1537" s="69" t="str">
        <f>IF(Behörde!Z1537&gt;0,Behörde!Z1537,Behörde!G1537)</f>
        <v>**</v>
      </c>
      <c r="H1537" s="131"/>
      <c r="I1537" s="124"/>
      <c r="J1537" s="118">
        <f>'SlNr für Antrag §24a'!AM1533</f>
        <v>0</v>
      </c>
      <c r="K1537" s="121"/>
      <c r="L1537" s="158" t="str">
        <f>'SlNr für Antrag §24a'!AV1533</f>
        <v>-</v>
      </c>
      <c r="M1537" s="145" t="str">
        <f>IF(OR(Behörde!W1537&gt;0,Behörde!Z1537&gt;0),"Begründung in Bescheid eintragen!","")</f>
        <v/>
      </c>
      <c r="N1537" s="151" t="str">
        <f>'SlNr für Antrag §24a'!AP1533</f>
        <v>X</v>
      </c>
    </row>
    <row r="1538" spans="1:14" ht="22.8" x14ac:dyDescent="0.25">
      <c r="A1538" s="70">
        <f>'SlNr für Antrag §24a'!B1534</f>
        <v>94105</v>
      </c>
      <c r="B1538" s="70" t="str">
        <f>'SlNr für Antrag §24a'!C1534</f>
        <v>77</v>
      </c>
      <c r="C1538" s="70" t="str">
        <f>IF('SlNr für Antrag §24a'!D1534&lt;&gt;"",'SlNr für Antrag §24a'!D1534,"")</f>
        <v>g</v>
      </c>
      <c r="D1538" s="70" t="str">
        <f>'SlNr für Antrag §24a'!H1534</f>
        <v>Schlamm aus der Kesselwasseraufbereitung</v>
      </c>
      <c r="E1538" s="70" t="str">
        <f>'SlNr für Antrag §24a'!I1534</f>
        <v>gefährlich kontaminiert</v>
      </c>
      <c r="F1538" s="69" t="str">
        <f>IF(Behörde!W1538&gt;0,Behörde!W1538,Behörde!F1538)</f>
        <v>**</v>
      </c>
      <c r="G1538" s="69" t="str">
        <f>IF(Behörde!Z1538&gt;0,Behörde!Z1538,Behörde!G1538)</f>
        <v>**</v>
      </c>
      <c r="H1538" s="131"/>
      <c r="I1538" s="124"/>
      <c r="J1538" s="118">
        <f>'SlNr für Antrag §24a'!AM1534</f>
        <v>0</v>
      </c>
      <c r="K1538" s="121"/>
      <c r="L1538" s="158" t="str">
        <f>'SlNr für Antrag §24a'!AV1534</f>
        <v>-</v>
      </c>
      <c r="M1538" s="145" t="str">
        <f>IF(OR(Behörde!W1538&gt;0,Behörde!Z1538&gt;0),"Begründung in Bescheid eintragen!","")</f>
        <v/>
      </c>
      <c r="N1538" s="151" t="str">
        <f>'SlNr für Antrag §24a'!AP1534</f>
        <v/>
      </c>
    </row>
    <row r="1539" spans="1:14" ht="22.8" x14ac:dyDescent="0.25">
      <c r="A1539" s="70">
        <f>'SlNr für Antrag §24a'!B1535</f>
        <v>94105</v>
      </c>
      <c r="B1539" s="70" t="str">
        <f>'SlNr für Antrag §24a'!C1535</f>
        <v>91</v>
      </c>
      <c r="C1539" s="70" t="str">
        <f>IF('SlNr für Antrag §24a'!D1535&lt;&gt;"",'SlNr für Antrag §24a'!D1535,"")</f>
        <v/>
      </c>
      <c r="D1539" s="70" t="str">
        <f>'SlNr für Antrag §24a'!H1535</f>
        <v>Schlamm aus der Kesselwasseraufbereitung</v>
      </c>
      <c r="E1539" s="70" t="str">
        <f>'SlNr für Antrag §24a'!I1535</f>
        <v>verfestigt, immobilisiert oder stabilisiert</v>
      </c>
      <c r="F1539" s="69" t="str">
        <f>IF(Behörde!W1539&gt;0,Behörde!W1539,Behörde!F1539)</f>
        <v>**</v>
      </c>
      <c r="G1539" s="69" t="str">
        <f>IF(Behörde!Z1539&gt;0,Behörde!Z1539,Behörde!G1539)</f>
        <v>**</v>
      </c>
      <c r="H1539" s="131"/>
      <c r="I1539" s="124"/>
      <c r="J1539" s="118">
        <f>'SlNr für Antrag §24a'!AM1535</f>
        <v>0</v>
      </c>
      <c r="K1539" s="121"/>
      <c r="L1539" s="158" t="str">
        <f>'SlNr für Antrag §24a'!AV1535</f>
        <v>-</v>
      </c>
      <c r="M1539" s="145" t="str">
        <f>IF(OR(Behörde!W1539&gt;0,Behörde!Z1539&gt;0),"Begründung in Bescheid eintragen!","")</f>
        <v/>
      </c>
      <c r="N1539" s="151" t="str">
        <f>'SlNr für Antrag §24a'!AP1535</f>
        <v/>
      </c>
    </row>
    <row r="1540" spans="1:14" ht="22.8" x14ac:dyDescent="0.25">
      <c r="A1540" s="70">
        <f>'SlNr für Antrag §24a'!B1536</f>
        <v>94106</v>
      </c>
      <c r="B1540" s="70" t="str">
        <f>'SlNr für Antrag §24a'!C1536</f>
        <v/>
      </c>
      <c r="C1540" s="70" t="str">
        <f>IF('SlNr für Antrag §24a'!D1536&lt;&gt;"",'SlNr für Antrag §24a'!D1536,"")</f>
        <v/>
      </c>
      <c r="D1540" s="70" t="str">
        <f>'SlNr für Antrag §24a'!H1536</f>
        <v>Schlamm aus der Dampfkesselreinigung</v>
      </c>
      <c r="E1540" s="70" t="str">
        <f>'SlNr für Antrag §24a'!I1536</f>
        <v xml:space="preserve"> </v>
      </c>
      <c r="F1540" s="69" t="str">
        <f>IF(Behörde!W1540&gt;0,Behörde!W1540,Behörde!F1540)</f>
        <v>--</v>
      </c>
      <c r="G1540" s="69" t="str">
        <f>IF(Behörde!Z1540&gt;0,Behörde!Z1540,Behörde!G1540)</f>
        <v>**</v>
      </c>
      <c r="H1540" s="131"/>
      <c r="I1540" s="124"/>
      <c r="J1540" s="118">
        <f>'SlNr für Antrag §24a'!AM1536</f>
        <v>0</v>
      </c>
      <c r="K1540" s="121"/>
      <c r="L1540" s="158" t="str">
        <f>'SlNr für Antrag §24a'!AV1536</f>
        <v>-</v>
      </c>
      <c r="M1540" s="145" t="str">
        <f>IF(OR(Behörde!W1540&gt;0,Behörde!Z1540&gt;0),"Begründung in Bescheid eintragen!","")</f>
        <v/>
      </c>
      <c r="N1540" s="151" t="str">
        <f>'SlNr für Antrag §24a'!AP1536</f>
        <v>X</v>
      </c>
    </row>
    <row r="1541" spans="1:14" ht="22.8" x14ac:dyDescent="0.25">
      <c r="A1541" s="70">
        <f>'SlNr für Antrag §24a'!B1537</f>
        <v>94106</v>
      </c>
      <c r="B1541" s="70" t="str">
        <f>'SlNr für Antrag §24a'!C1537</f>
        <v>77</v>
      </c>
      <c r="C1541" s="70" t="str">
        <f>IF('SlNr für Antrag §24a'!D1537&lt;&gt;"",'SlNr für Antrag §24a'!D1537,"")</f>
        <v>g</v>
      </c>
      <c r="D1541" s="70" t="str">
        <f>'SlNr für Antrag §24a'!H1537</f>
        <v>Schlamm aus der Dampfkesselreinigung</v>
      </c>
      <c r="E1541" s="70" t="str">
        <f>'SlNr für Antrag §24a'!I1537</f>
        <v>gefährlich kontaminiert</v>
      </c>
      <c r="F1541" s="69" t="str">
        <f>IF(Behörde!W1541&gt;0,Behörde!W1541,Behörde!F1541)</f>
        <v>**</v>
      </c>
      <c r="G1541" s="69" t="str">
        <f>IF(Behörde!Z1541&gt;0,Behörde!Z1541,Behörde!G1541)</f>
        <v>**</v>
      </c>
      <c r="H1541" s="131"/>
      <c r="I1541" s="124"/>
      <c r="J1541" s="118">
        <f>'SlNr für Antrag §24a'!AM1537</f>
        <v>0</v>
      </c>
      <c r="K1541" s="121"/>
      <c r="L1541" s="158" t="str">
        <f>'SlNr für Antrag §24a'!AV1537</f>
        <v>-</v>
      </c>
      <c r="M1541" s="145" t="str">
        <f>IF(OR(Behörde!W1541&gt;0,Behörde!Z1541&gt;0),"Begründung in Bescheid eintragen!","")</f>
        <v/>
      </c>
      <c r="N1541" s="151" t="str">
        <f>'SlNr für Antrag §24a'!AP1537</f>
        <v/>
      </c>
    </row>
    <row r="1542" spans="1:14" ht="22.8" x14ac:dyDescent="0.25">
      <c r="A1542" s="70">
        <f>'SlNr für Antrag §24a'!B1538</f>
        <v>94106</v>
      </c>
      <c r="B1542" s="70" t="str">
        <f>'SlNr für Antrag §24a'!C1538</f>
        <v>91</v>
      </c>
      <c r="C1542" s="70" t="str">
        <f>IF('SlNr für Antrag §24a'!D1538&lt;&gt;"",'SlNr für Antrag §24a'!D1538,"")</f>
        <v/>
      </c>
      <c r="D1542" s="70" t="str">
        <f>'SlNr für Antrag §24a'!H1538</f>
        <v>Schlamm aus der Dampfkesselreinigung</v>
      </c>
      <c r="E1542" s="70" t="str">
        <f>'SlNr für Antrag §24a'!I1538</f>
        <v>verfestigt, immobilisiert oder stabilisiert</v>
      </c>
      <c r="F1542" s="69" t="str">
        <f>IF(Behörde!W1542&gt;0,Behörde!W1542,Behörde!F1542)</f>
        <v>**</v>
      </c>
      <c r="G1542" s="69" t="str">
        <f>IF(Behörde!Z1542&gt;0,Behörde!Z1542,Behörde!G1542)</f>
        <v>**</v>
      </c>
      <c r="H1542" s="131"/>
      <c r="I1542" s="124"/>
      <c r="J1542" s="118">
        <f>'SlNr für Antrag §24a'!AM1538</f>
        <v>0</v>
      </c>
      <c r="K1542" s="121"/>
      <c r="L1542" s="158" t="str">
        <f>'SlNr für Antrag §24a'!AV1538</f>
        <v>-</v>
      </c>
      <c r="M1542" s="145" t="str">
        <f>IF(OR(Behörde!W1542&gt;0,Behörde!Z1542&gt;0),"Begründung in Bescheid eintragen!","")</f>
        <v/>
      </c>
      <c r="N1542" s="151" t="str">
        <f>'SlNr für Antrag §24a'!AP1538</f>
        <v/>
      </c>
    </row>
    <row r="1543" spans="1:14" x14ac:dyDescent="0.25">
      <c r="A1543" s="70">
        <f>'SlNr für Antrag §24a'!B1539</f>
        <v>94107</v>
      </c>
      <c r="B1543" s="70" t="str">
        <f>'SlNr für Antrag §24a'!C1539</f>
        <v/>
      </c>
      <c r="C1543" s="70" t="str">
        <f>IF('SlNr für Antrag §24a'!D1539&lt;&gt;"",'SlNr für Antrag §24a'!D1539,"")</f>
        <v/>
      </c>
      <c r="D1543" s="70" t="str">
        <f>'SlNr für Antrag §24a'!H1539</f>
        <v>Kesselabschlamm</v>
      </c>
      <c r="E1543" s="70" t="str">
        <f>'SlNr für Antrag §24a'!I1539</f>
        <v xml:space="preserve"> </v>
      </c>
      <c r="F1543" s="69" t="str">
        <f>IF(Behörde!W1543&gt;0,Behörde!W1543,Behörde!F1543)</f>
        <v>--</v>
      </c>
      <c r="G1543" s="69" t="str">
        <f>IF(Behörde!Z1543&gt;0,Behörde!Z1543,Behörde!G1543)</f>
        <v>**</v>
      </c>
      <c r="H1543" s="131"/>
      <c r="I1543" s="124"/>
      <c r="J1543" s="118">
        <f>'SlNr für Antrag §24a'!AM1539</f>
        <v>0</v>
      </c>
      <c r="K1543" s="121"/>
      <c r="L1543" s="158" t="str">
        <f>'SlNr für Antrag §24a'!AV1539</f>
        <v>-</v>
      </c>
      <c r="M1543" s="145" t="str">
        <f>IF(OR(Behörde!W1543&gt;0,Behörde!Z1543&gt;0),"Begründung in Bescheid eintragen!","")</f>
        <v/>
      </c>
      <c r="N1543" s="151" t="str">
        <f>'SlNr für Antrag §24a'!AP1539</f>
        <v>X</v>
      </c>
    </row>
    <row r="1544" spans="1:14" x14ac:dyDescent="0.25">
      <c r="A1544" s="70">
        <f>'SlNr für Antrag §24a'!B1540</f>
        <v>94107</v>
      </c>
      <c r="B1544" s="70" t="str">
        <f>'SlNr für Antrag §24a'!C1540</f>
        <v>77</v>
      </c>
      <c r="C1544" s="70" t="str">
        <f>IF('SlNr für Antrag §24a'!D1540&lt;&gt;"",'SlNr für Antrag §24a'!D1540,"")</f>
        <v>g</v>
      </c>
      <c r="D1544" s="70" t="str">
        <f>'SlNr für Antrag §24a'!H1540</f>
        <v>Kesselabschlamm</v>
      </c>
      <c r="E1544" s="70" t="str">
        <f>'SlNr für Antrag §24a'!I1540</f>
        <v>gefährlich kontaminiert</v>
      </c>
      <c r="F1544" s="69" t="str">
        <f>IF(Behörde!W1544&gt;0,Behörde!W1544,Behörde!F1544)</f>
        <v>**</v>
      </c>
      <c r="G1544" s="69" t="str">
        <f>IF(Behörde!Z1544&gt;0,Behörde!Z1544,Behörde!G1544)</f>
        <v>**</v>
      </c>
      <c r="H1544" s="131"/>
      <c r="I1544" s="124"/>
      <c r="J1544" s="118">
        <f>'SlNr für Antrag §24a'!AM1540</f>
        <v>0</v>
      </c>
      <c r="K1544" s="121"/>
      <c r="L1544" s="158" t="str">
        <f>'SlNr für Antrag §24a'!AV1540</f>
        <v>-</v>
      </c>
      <c r="M1544" s="145" t="str">
        <f>IF(OR(Behörde!W1544&gt;0,Behörde!Z1544&gt;0),"Begründung in Bescheid eintragen!","")</f>
        <v/>
      </c>
      <c r="N1544" s="151" t="str">
        <f>'SlNr für Antrag §24a'!AP1540</f>
        <v/>
      </c>
    </row>
    <row r="1545" spans="1:14" ht="22.8" x14ac:dyDescent="0.25">
      <c r="A1545" s="70">
        <f>'SlNr für Antrag §24a'!B1541</f>
        <v>94107</v>
      </c>
      <c r="B1545" s="70" t="str">
        <f>'SlNr für Antrag §24a'!C1541</f>
        <v>91</v>
      </c>
      <c r="C1545" s="70" t="str">
        <f>IF('SlNr für Antrag §24a'!D1541&lt;&gt;"",'SlNr für Antrag §24a'!D1541,"")</f>
        <v/>
      </c>
      <c r="D1545" s="70" t="str">
        <f>'SlNr für Antrag §24a'!H1541</f>
        <v>Kesselabschlamm</v>
      </c>
      <c r="E1545" s="70" t="str">
        <f>'SlNr für Antrag §24a'!I1541</f>
        <v>verfestigt, immobilisiert oder stabilisiert</v>
      </c>
      <c r="F1545" s="69" t="str">
        <f>IF(Behörde!W1545&gt;0,Behörde!W1545,Behörde!F1545)</f>
        <v>**</v>
      </c>
      <c r="G1545" s="69" t="str">
        <f>IF(Behörde!Z1545&gt;0,Behörde!Z1545,Behörde!G1545)</f>
        <v>**</v>
      </c>
      <c r="H1545" s="131"/>
      <c r="I1545" s="124"/>
      <c r="J1545" s="118">
        <f>'SlNr für Antrag §24a'!AM1541</f>
        <v>0</v>
      </c>
      <c r="K1545" s="121"/>
      <c r="L1545" s="158" t="str">
        <f>'SlNr für Antrag §24a'!AV1541</f>
        <v>-</v>
      </c>
      <c r="M1545" s="145" t="str">
        <f>IF(OR(Behörde!W1545&gt;0,Behörde!Z1545&gt;0),"Begründung in Bescheid eintragen!","")</f>
        <v/>
      </c>
      <c r="N1545" s="151" t="str">
        <f>'SlNr für Antrag §24a'!AP1541</f>
        <v/>
      </c>
    </row>
    <row r="1546" spans="1:14" x14ac:dyDescent="0.25">
      <c r="A1546" s="70">
        <f>'SlNr für Antrag §24a'!B1542</f>
        <v>94301</v>
      </c>
      <c r="B1546" s="70" t="str">
        <f>'SlNr für Antrag §24a'!C1542</f>
        <v/>
      </c>
      <c r="C1546" s="70" t="str">
        <f>IF('SlNr für Antrag §24a'!D1542&lt;&gt;"",'SlNr für Antrag §24a'!D1542,"")</f>
        <v/>
      </c>
      <c r="D1546" s="70" t="str">
        <f>'SlNr für Antrag §24a'!H1542</f>
        <v>Vorklärschlamm</v>
      </c>
      <c r="E1546" s="70" t="str">
        <f>'SlNr für Antrag §24a'!I1542</f>
        <v xml:space="preserve"> </v>
      </c>
      <c r="F1546" s="69" t="str">
        <f>IF(Behörde!W1546&gt;0,Behörde!W1546,Behörde!F1546)</f>
        <v>--</v>
      </c>
      <c r="G1546" s="69" t="str">
        <f>IF(Behörde!Z1546&gt;0,Behörde!Z1546,Behörde!G1546)</f>
        <v>**</v>
      </c>
      <c r="H1546" s="131"/>
      <c r="I1546" s="124"/>
      <c r="J1546" s="118">
        <f>'SlNr für Antrag §24a'!AM1542</f>
        <v>0</v>
      </c>
      <c r="K1546" s="121"/>
      <c r="L1546" s="158" t="str">
        <f>'SlNr für Antrag §24a'!AV1542</f>
        <v>-</v>
      </c>
      <c r="M1546" s="145" t="str">
        <f>IF(OR(Behörde!W1546&gt;0,Behörde!Z1546&gt;0),"Begründung in Bescheid eintragen!","")</f>
        <v/>
      </c>
      <c r="N1546" s="151" t="str">
        <f>'SlNr für Antrag §24a'!AP1542</f>
        <v>X</v>
      </c>
    </row>
    <row r="1547" spans="1:14" x14ac:dyDescent="0.25">
      <c r="A1547" s="70">
        <f>'SlNr für Antrag §24a'!B1543</f>
        <v>94301</v>
      </c>
      <c r="B1547" s="70" t="str">
        <f>'SlNr für Antrag §24a'!C1543</f>
        <v>77</v>
      </c>
      <c r="C1547" s="70" t="str">
        <f>IF('SlNr für Antrag §24a'!D1543&lt;&gt;"",'SlNr für Antrag §24a'!D1543,"")</f>
        <v>g</v>
      </c>
      <c r="D1547" s="70" t="str">
        <f>'SlNr für Antrag §24a'!H1543</f>
        <v>Vorklärschlamm</v>
      </c>
      <c r="E1547" s="70" t="str">
        <f>'SlNr für Antrag §24a'!I1543</f>
        <v>gefährlich kontaminiert</v>
      </c>
      <c r="F1547" s="69" t="str">
        <f>IF(Behörde!W1547&gt;0,Behörde!W1547,Behörde!F1547)</f>
        <v>**</v>
      </c>
      <c r="G1547" s="69" t="str">
        <f>IF(Behörde!Z1547&gt;0,Behörde!Z1547,Behörde!G1547)</f>
        <v>**</v>
      </c>
      <c r="H1547" s="131"/>
      <c r="I1547" s="124"/>
      <c r="J1547" s="118">
        <f>'SlNr für Antrag §24a'!AM1543</f>
        <v>0</v>
      </c>
      <c r="K1547" s="121"/>
      <c r="L1547" s="158" t="str">
        <f>'SlNr für Antrag §24a'!AV1543</f>
        <v>-</v>
      </c>
      <c r="M1547" s="145" t="str">
        <f>IF(OR(Behörde!W1547&gt;0,Behörde!Z1547&gt;0),"Begründung in Bescheid eintragen!","")</f>
        <v/>
      </c>
      <c r="N1547" s="151" t="str">
        <f>'SlNr für Antrag §24a'!AP1543</f>
        <v/>
      </c>
    </row>
    <row r="1548" spans="1:14" ht="22.8" x14ac:dyDescent="0.25">
      <c r="A1548" s="70">
        <f>'SlNr für Antrag §24a'!B1544</f>
        <v>94302</v>
      </c>
      <c r="B1548" s="70" t="str">
        <f>'SlNr für Antrag §24a'!C1544</f>
        <v/>
      </c>
      <c r="C1548" s="70" t="str">
        <f>IF('SlNr für Antrag §24a'!D1544&lt;&gt;"",'SlNr für Antrag §24a'!D1544,"")</f>
        <v/>
      </c>
      <c r="D1548" s="70" t="str">
        <f>'SlNr für Antrag §24a'!H1544</f>
        <v>Überschussschlamm aus der biologischen Abwasserbehandlung</v>
      </c>
      <c r="E1548" s="70" t="str">
        <f>'SlNr für Antrag §24a'!I1544</f>
        <v xml:space="preserve"> </v>
      </c>
      <c r="F1548" s="69" t="str">
        <f>IF(Behörde!W1548&gt;0,Behörde!W1548,Behörde!F1548)</f>
        <v>--</v>
      </c>
      <c r="G1548" s="69" t="str">
        <f>IF(Behörde!Z1548&gt;0,Behörde!Z1548,Behörde!G1548)</f>
        <v>**</v>
      </c>
      <c r="H1548" s="131"/>
      <c r="I1548" s="124"/>
      <c r="J1548" s="118">
        <f>'SlNr für Antrag §24a'!AM1544</f>
        <v>0</v>
      </c>
      <c r="K1548" s="121"/>
      <c r="L1548" s="158" t="str">
        <f>'SlNr für Antrag §24a'!AV1544</f>
        <v>-</v>
      </c>
      <c r="M1548" s="145" t="str">
        <f>IF(OR(Behörde!W1548&gt;0,Behörde!Z1548&gt;0),"Begründung in Bescheid eintragen!","")</f>
        <v/>
      </c>
      <c r="N1548" s="151" t="str">
        <f>'SlNr für Antrag §24a'!AP1544</f>
        <v>X</v>
      </c>
    </row>
    <row r="1549" spans="1:14" ht="22.8" x14ac:dyDescent="0.25">
      <c r="A1549" s="70">
        <f>'SlNr für Antrag §24a'!B1545</f>
        <v>94302</v>
      </c>
      <c r="B1549" s="70" t="str">
        <f>'SlNr für Antrag §24a'!C1545</f>
        <v>77</v>
      </c>
      <c r="C1549" s="70" t="str">
        <f>IF('SlNr für Antrag §24a'!D1545&lt;&gt;"",'SlNr für Antrag §24a'!D1545,"")</f>
        <v>g</v>
      </c>
      <c r="D1549" s="70" t="str">
        <f>'SlNr für Antrag §24a'!H1545</f>
        <v>Überschussschlamm aus der biologischen Abwasserbehandlung</v>
      </c>
      <c r="E1549" s="70" t="str">
        <f>'SlNr für Antrag §24a'!I1545</f>
        <v>gefährlich kontaminiert</v>
      </c>
      <c r="F1549" s="69" t="str">
        <f>IF(Behörde!W1549&gt;0,Behörde!W1549,Behörde!F1549)</f>
        <v>**</v>
      </c>
      <c r="G1549" s="69" t="str">
        <f>IF(Behörde!Z1549&gt;0,Behörde!Z1549,Behörde!G1549)</f>
        <v>**</v>
      </c>
      <c r="H1549" s="131"/>
      <c r="I1549" s="124"/>
      <c r="J1549" s="118">
        <f>'SlNr für Antrag §24a'!AM1545</f>
        <v>0</v>
      </c>
      <c r="K1549" s="121"/>
      <c r="L1549" s="158" t="str">
        <f>'SlNr für Antrag §24a'!AV1545</f>
        <v>-</v>
      </c>
      <c r="M1549" s="145" t="str">
        <f>IF(OR(Behörde!W1549&gt;0,Behörde!Z1549&gt;0),"Begründung in Bescheid eintragen!","")</f>
        <v/>
      </c>
      <c r="N1549" s="151" t="str">
        <f>'SlNr für Antrag §24a'!AP1545</f>
        <v/>
      </c>
    </row>
    <row r="1550" spans="1:14" ht="34.200000000000003" x14ac:dyDescent="0.25">
      <c r="A1550" s="70">
        <f>'SlNr für Antrag §24a'!B1546</f>
        <v>94303</v>
      </c>
      <c r="B1550" s="70" t="str">
        <f>'SlNr für Antrag §24a'!C1546</f>
        <v/>
      </c>
      <c r="C1550" s="70" t="str">
        <f>IF('SlNr für Antrag §24a'!D1546&lt;&gt;"",'SlNr für Antrag §24a'!D1546,"")</f>
        <v/>
      </c>
      <c r="D1550" s="70" t="str">
        <f>'SlNr für Antrag §24a'!H1546</f>
        <v>Fäkalschlamm aus Hauskläranlagen und Sammelgruben</v>
      </c>
      <c r="E1550" s="70" t="str">
        <f>'SlNr für Antrag §24a'!I1546</f>
        <v xml:space="preserve"> </v>
      </c>
      <c r="F1550" s="69" t="str">
        <f>IF(Behörde!W1550&gt;0,Behörde!W1550,Behörde!F1550)</f>
        <v>--</v>
      </c>
      <c r="G1550" s="69" t="str">
        <f>IF(Behörde!Z1550&gt;0,Behörde!Z1550,Behörde!G1550)</f>
        <v>**</v>
      </c>
      <c r="H1550" s="131"/>
      <c r="I1550" s="124"/>
      <c r="J1550" s="118">
        <f>'SlNr für Antrag §24a'!AM1546</f>
        <v>0</v>
      </c>
      <c r="K1550" s="121"/>
      <c r="L1550" s="158" t="str">
        <f>'SlNr für Antrag §24a'!AV1546</f>
        <v>-</v>
      </c>
      <c r="M1550" s="145" t="str">
        <f>IF(OR(Behörde!W1550&gt;0,Behörde!Z1550&gt;0),"Begründung in Bescheid eintragen!","")</f>
        <v/>
      </c>
      <c r="N1550" s="151" t="str">
        <f>'SlNr für Antrag §24a'!AP1546</f>
        <v>X</v>
      </c>
    </row>
    <row r="1551" spans="1:14" ht="34.200000000000003" x14ac:dyDescent="0.25">
      <c r="A1551" s="70">
        <f>'SlNr für Antrag §24a'!B1547</f>
        <v>94303</v>
      </c>
      <c r="B1551" s="70" t="str">
        <f>'SlNr für Antrag §24a'!C1547</f>
        <v>77</v>
      </c>
      <c r="C1551" s="70" t="str">
        <f>IF('SlNr für Antrag §24a'!D1547&lt;&gt;"",'SlNr für Antrag §24a'!D1547,"")</f>
        <v>g</v>
      </c>
      <c r="D1551" s="70" t="str">
        <f>'SlNr für Antrag §24a'!H1547</f>
        <v>Fäkalschlamm aus Hauskläranlagen und Sammelgruben</v>
      </c>
      <c r="E1551" s="70" t="str">
        <f>'SlNr für Antrag §24a'!I1547</f>
        <v>gefährlich kontaminiert</v>
      </c>
      <c r="F1551" s="69" t="str">
        <f>IF(Behörde!W1551&gt;0,Behörde!W1551,Behörde!F1551)</f>
        <v>**</v>
      </c>
      <c r="G1551" s="69" t="str">
        <f>IF(Behörde!Z1551&gt;0,Behörde!Z1551,Behörde!G1551)</f>
        <v>**</v>
      </c>
      <c r="H1551" s="131"/>
      <c r="I1551" s="124"/>
      <c r="J1551" s="118">
        <f>'SlNr für Antrag §24a'!AM1547</f>
        <v>0</v>
      </c>
      <c r="K1551" s="121"/>
      <c r="L1551" s="158" t="str">
        <f>'SlNr für Antrag §24a'!AV1547</f>
        <v>-</v>
      </c>
      <c r="M1551" s="145" t="str">
        <f>IF(OR(Behörde!W1551&gt;0,Behörde!Z1551&gt;0),"Begründung in Bescheid eintragen!","")</f>
        <v/>
      </c>
      <c r="N1551" s="151" t="str">
        <f>'SlNr für Antrag §24a'!AP1547</f>
        <v/>
      </c>
    </row>
    <row r="1552" spans="1:14" ht="22.8" x14ac:dyDescent="0.25">
      <c r="A1552" s="70">
        <f>'SlNr für Antrag §24a'!B1548</f>
        <v>94501</v>
      </c>
      <c r="B1552" s="70" t="str">
        <f>'SlNr für Antrag §24a'!C1548</f>
        <v/>
      </c>
      <c r="C1552" s="70" t="str">
        <f>IF('SlNr für Antrag §24a'!D1548&lt;&gt;"",'SlNr für Antrag §24a'!D1548,"")</f>
        <v/>
      </c>
      <c r="D1552" s="70" t="str">
        <f>'SlNr für Antrag §24a'!H1548</f>
        <v>anaerob stabilisierter Schlamm (Faulschlamm)</v>
      </c>
      <c r="E1552" s="70" t="str">
        <f>'SlNr für Antrag §24a'!I1548</f>
        <v xml:space="preserve"> </v>
      </c>
      <c r="F1552" s="69" t="str">
        <f>IF(Behörde!W1552&gt;0,Behörde!W1552,Behörde!F1552)</f>
        <v>--</v>
      </c>
      <c r="G1552" s="69" t="str">
        <f>IF(Behörde!Z1552&gt;0,Behörde!Z1552,Behörde!G1552)</f>
        <v>**</v>
      </c>
      <c r="H1552" s="131"/>
      <c r="I1552" s="124"/>
      <c r="J1552" s="118">
        <f>'SlNr für Antrag §24a'!AM1548</f>
        <v>0</v>
      </c>
      <c r="K1552" s="121"/>
      <c r="L1552" s="158" t="str">
        <f>'SlNr für Antrag §24a'!AV1548</f>
        <v>-</v>
      </c>
      <c r="M1552" s="145" t="str">
        <f>IF(OR(Behörde!W1552&gt;0,Behörde!Z1552&gt;0),"Begründung in Bescheid eintragen!","")</f>
        <v/>
      </c>
      <c r="N1552" s="151" t="str">
        <f>'SlNr für Antrag §24a'!AP1548</f>
        <v>X</v>
      </c>
    </row>
    <row r="1553" spans="1:14" x14ac:dyDescent="0.25">
      <c r="A1553" s="70">
        <f>'SlNr für Antrag §24a'!B1549</f>
        <v>94502</v>
      </c>
      <c r="B1553" s="70" t="str">
        <f>'SlNr für Antrag §24a'!C1549</f>
        <v/>
      </c>
      <c r="C1553" s="70" t="str">
        <f>IF('SlNr für Antrag §24a'!D1549&lt;&gt;"",'SlNr für Antrag §24a'!D1549,"")</f>
        <v/>
      </c>
      <c r="D1553" s="70" t="str">
        <f>'SlNr für Antrag §24a'!H1549</f>
        <v>aerob stabilisierter Schlamm</v>
      </c>
      <c r="E1553" s="70" t="str">
        <f>'SlNr für Antrag §24a'!I1549</f>
        <v xml:space="preserve"> </v>
      </c>
      <c r="F1553" s="69" t="str">
        <f>IF(Behörde!W1553&gt;0,Behörde!W1553,Behörde!F1553)</f>
        <v>--</v>
      </c>
      <c r="G1553" s="69" t="str">
        <f>IF(Behörde!Z1553&gt;0,Behörde!Z1553,Behörde!G1553)</f>
        <v>**</v>
      </c>
      <c r="H1553" s="131"/>
      <c r="I1553" s="124"/>
      <c r="J1553" s="118">
        <f>'SlNr für Antrag §24a'!AM1549</f>
        <v>0</v>
      </c>
      <c r="K1553" s="121"/>
      <c r="L1553" s="158" t="str">
        <f>'SlNr für Antrag §24a'!AV1549</f>
        <v>-</v>
      </c>
      <c r="M1553" s="145" t="str">
        <f>IF(OR(Behörde!W1553&gt;0,Behörde!Z1553&gt;0),"Begründung in Bescheid eintragen!","")</f>
        <v/>
      </c>
      <c r="N1553" s="151" t="str">
        <f>'SlNr für Antrag §24a'!AP1549</f>
        <v>X</v>
      </c>
    </row>
    <row r="1554" spans="1:14" x14ac:dyDescent="0.25">
      <c r="A1554" s="70">
        <f>'SlNr für Antrag §24a'!B1550</f>
        <v>94701</v>
      </c>
      <c r="B1554" s="70" t="str">
        <f>'SlNr für Antrag §24a'!C1550</f>
        <v/>
      </c>
      <c r="C1554" s="70" t="str">
        <f>IF('SlNr für Antrag §24a'!D1550&lt;&gt;"",'SlNr für Antrag §24a'!D1550,"")</f>
        <v/>
      </c>
      <c r="D1554" s="70" t="str">
        <f>'SlNr für Antrag §24a'!H1550</f>
        <v>Rechengut</v>
      </c>
      <c r="E1554" s="70" t="str">
        <f>'SlNr für Antrag §24a'!I1550</f>
        <v xml:space="preserve"> </v>
      </c>
      <c r="F1554" s="69" t="str">
        <f>IF(Behörde!W1554&gt;0,Behörde!W1554,Behörde!F1554)</f>
        <v>--</v>
      </c>
      <c r="G1554" s="69" t="str">
        <f>IF(Behörde!Z1554&gt;0,Behörde!Z1554,Behörde!G1554)</f>
        <v>**</v>
      </c>
      <c r="H1554" s="131"/>
      <c r="I1554" s="124"/>
      <c r="J1554" s="118">
        <f>'SlNr für Antrag §24a'!AM1550</f>
        <v>0</v>
      </c>
      <c r="K1554" s="121"/>
      <c r="L1554" s="158" t="str">
        <f>'SlNr für Antrag §24a'!AV1550</f>
        <v>-</v>
      </c>
      <c r="M1554" s="145" t="str">
        <f>IF(OR(Behörde!W1554&gt;0,Behörde!Z1554&gt;0),"Begründung in Bescheid eintragen!","")</f>
        <v/>
      </c>
      <c r="N1554" s="151" t="str">
        <f>'SlNr für Antrag §24a'!AP1550</f>
        <v>X</v>
      </c>
    </row>
    <row r="1555" spans="1:14" x14ac:dyDescent="0.25">
      <c r="A1555" s="70">
        <f>'SlNr für Antrag §24a'!B1551</f>
        <v>94701</v>
      </c>
      <c r="B1555" s="70" t="str">
        <f>'SlNr für Antrag §24a'!C1551</f>
        <v>77</v>
      </c>
      <c r="C1555" s="70" t="str">
        <f>IF('SlNr für Antrag §24a'!D1551&lt;&gt;"",'SlNr für Antrag §24a'!D1551,"")</f>
        <v>g</v>
      </c>
      <c r="D1555" s="70" t="str">
        <f>'SlNr für Antrag §24a'!H1551</f>
        <v>Rechengut</v>
      </c>
      <c r="E1555" s="70" t="str">
        <f>'SlNr für Antrag §24a'!I1551</f>
        <v>gefährlich kontaminiert</v>
      </c>
      <c r="F1555" s="69" t="str">
        <f>IF(Behörde!W1555&gt;0,Behörde!W1555,Behörde!F1555)</f>
        <v>**</v>
      </c>
      <c r="G1555" s="69" t="str">
        <f>IF(Behörde!Z1555&gt;0,Behörde!Z1555,Behörde!G1555)</f>
        <v>**</v>
      </c>
      <c r="H1555" s="131"/>
      <c r="I1555" s="124"/>
      <c r="J1555" s="118">
        <f>'SlNr für Antrag §24a'!AM1551</f>
        <v>0</v>
      </c>
      <c r="K1555" s="121"/>
      <c r="L1555" s="158" t="str">
        <f>'SlNr für Antrag §24a'!AV1551</f>
        <v>-</v>
      </c>
      <c r="M1555" s="145" t="str">
        <f>IF(OR(Behörde!W1555&gt;0,Behörde!Z1555&gt;0),"Begründung in Bescheid eintragen!","")</f>
        <v/>
      </c>
      <c r="N1555" s="151" t="str">
        <f>'SlNr für Antrag §24a'!AP1551</f>
        <v/>
      </c>
    </row>
    <row r="1556" spans="1:14" x14ac:dyDescent="0.25">
      <c r="A1556" s="70">
        <f>'SlNr für Antrag §24a'!B1552</f>
        <v>94702</v>
      </c>
      <c r="B1556" s="70" t="str">
        <f>'SlNr für Antrag §24a'!C1552</f>
        <v/>
      </c>
      <c r="C1556" s="70" t="str">
        <f>IF('SlNr für Antrag §24a'!D1552&lt;&gt;"",'SlNr für Antrag §24a'!D1552,"")</f>
        <v/>
      </c>
      <c r="D1556" s="70" t="str">
        <f>'SlNr für Antrag §24a'!H1552</f>
        <v>Rückstände aus der Kanalreinigung</v>
      </c>
      <c r="E1556" s="70" t="str">
        <f>'SlNr für Antrag §24a'!I1552</f>
        <v xml:space="preserve"> </v>
      </c>
      <c r="F1556" s="69" t="str">
        <f>IF(Behörde!W1556&gt;0,Behörde!W1556,Behörde!F1556)</f>
        <v>--</v>
      </c>
      <c r="G1556" s="69" t="str">
        <f>IF(Behörde!Z1556&gt;0,Behörde!Z1556,Behörde!G1556)</f>
        <v>**</v>
      </c>
      <c r="H1556" s="131"/>
      <c r="I1556" s="124"/>
      <c r="J1556" s="118">
        <f>'SlNr für Antrag §24a'!AM1552</f>
        <v>0</v>
      </c>
      <c r="K1556" s="121"/>
      <c r="L1556" s="158" t="str">
        <f>'SlNr für Antrag §24a'!AV1552</f>
        <v>-</v>
      </c>
      <c r="M1556" s="145" t="str">
        <f>IF(OR(Behörde!W1556&gt;0,Behörde!Z1556&gt;0),"Begründung in Bescheid eintragen!","")</f>
        <v/>
      </c>
      <c r="N1556" s="151" t="str">
        <f>'SlNr für Antrag §24a'!AP1552</f>
        <v>X</v>
      </c>
    </row>
    <row r="1557" spans="1:14" x14ac:dyDescent="0.25">
      <c r="A1557" s="70">
        <f>'SlNr für Antrag §24a'!B1553</f>
        <v>94702</v>
      </c>
      <c r="B1557" s="70" t="str">
        <f>'SlNr für Antrag §24a'!C1553</f>
        <v>77</v>
      </c>
      <c r="C1557" s="70" t="str">
        <f>IF('SlNr für Antrag §24a'!D1553&lt;&gt;"",'SlNr für Antrag §24a'!D1553,"")</f>
        <v>g</v>
      </c>
      <c r="D1557" s="70" t="str">
        <f>'SlNr für Antrag §24a'!H1553</f>
        <v>Rückstände aus der Kanalreinigung</v>
      </c>
      <c r="E1557" s="70" t="str">
        <f>'SlNr für Antrag §24a'!I1553</f>
        <v>gefährlich kontaminiert</v>
      </c>
      <c r="F1557" s="69" t="str">
        <f>IF(Behörde!W1557&gt;0,Behörde!W1557,Behörde!F1557)</f>
        <v>**</v>
      </c>
      <c r="G1557" s="69" t="str">
        <f>IF(Behörde!Z1557&gt;0,Behörde!Z1557,Behörde!G1557)</f>
        <v>**</v>
      </c>
      <c r="H1557" s="131"/>
      <c r="I1557" s="124"/>
      <c r="J1557" s="118">
        <f>'SlNr für Antrag §24a'!AM1553</f>
        <v>0</v>
      </c>
      <c r="K1557" s="121"/>
      <c r="L1557" s="158" t="str">
        <f>'SlNr für Antrag §24a'!AV1553</f>
        <v>-</v>
      </c>
      <c r="M1557" s="145" t="str">
        <f>IF(OR(Behörde!W1557&gt;0,Behörde!Z1557&gt;0),"Begründung in Bescheid eintragen!","")</f>
        <v/>
      </c>
      <c r="N1557" s="151" t="str">
        <f>'SlNr für Antrag §24a'!AP1553</f>
        <v/>
      </c>
    </row>
    <row r="1558" spans="1:14" x14ac:dyDescent="0.25">
      <c r="A1558" s="70">
        <f>'SlNr für Antrag §24a'!B1554</f>
        <v>94704</v>
      </c>
      <c r="B1558" s="70" t="str">
        <f>'SlNr für Antrag §24a'!C1554</f>
        <v/>
      </c>
      <c r="C1558" s="70" t="str">
        <f>IF('SlNr für Antrag §24a'!D1554&lt;&gt;"",'SlNr für Antrag §24a'!D1554,"")</f>
        <v/>
      </c>
      <c r="D1558" s="70" t="str">
        <f>'SlNr für Antrag §24a'!H1554</f>
        <v>Sandfanginhalte</v>
      </c>
      <c r="E1558" s="70" t="str">
        <f>'SlNr für Antrag §24a'!I1554</f>
        <v xml:space="preserve"> </v>
      </c>
      <c r="F1558" s="69" t="str">
        <f>IF(Behörde!W1558&gt;0,Behörde!W1558,Behörde!F1558)</f>
        <v>--</v>
      </c>
      <c r="G1558" s="69" t="str">
        <f>IF(Behörde!Z1558&gt;0,Behörde!Z1558,Behörde!G1558)</f>
        <v>**</v>
      </c>
      <c r="H1558" s="131"/>
      <c r="I1558" s="124"/>
      <c r="J1558" s="118">
        <f>'SlNr für Antrag §24a'!AM1554</f>
        <v>0</v>
      </c>
      <c r="K1558" s="121"/>
      <c r="L1558" s="158" t="str">
        <f>'SlNr für Antrag §24a'!AV1554</f>
        <v>-</v>
      </c>
      <c r="M1558" s="145" t="str">
        <f>IF(OR(Behörde!W1558&gt;0,Behörde!Z1558&gt;0),"Begründung in Bescheid eintragen!","")</f>
        <v/>
      </c>
      <c r="N1558" s="151" t="str">
        <f>'SlNr für Antrag §24a'!AP1554</f>
        <v>X</v>
      </c>
    </row>
    <row r="1559" spans="1:14" x14ac:dyDescent="0.25">
      <c r="A1559" s="70">
        <f>'SlNr für Antrag §24a'!B1555</f>
        <v>94704</v>
      </c>
      <c r="B1559" s="70" t="str">
        <f>'SlNr für Antrag §24a'!C1555</f>
        <v>77</v>
      </c>
      <c r="C1559" s="70" t="str">
        <f>IF('SlNr für Antrag §24a'!D1555&lt;&gt;"",'SlNr für Antrag §24a'!D1555,"")</f>
        <v>g</v>
      </c>
      <c r="D1559" s="70" t="str">
        <f>'SlNr für Antrag §24a'!H1555</f>
        <v>Sandfanginhalte</v>
      </c>
      <c r="E1559" s="70" t="str">
        <f>'SlNr für Antrag §24a'!I1555</f>
        <v>gefährlich kontaminiert</v>
      </c>
      <c r="F1559" s="69" t="str">
        <f>IF(Behörde!W1559&gt;0,Behörde!W1559,Behörde!F1559)</f>
        <v>**</v>
      </c>
      <c r="G1559" s="69" t="str">
        <f>IF(Behörde!Z1559&gt;0,Behörde!Z1559,Behörde!G1559)</f>
        <v>**</v>
      </c>
      <c r="H1559" s="131"/>
      <c r="I1559" s="124"/>
      <c r="J1559" s="118">
        <f>'SlNr für Antrag §24a'!AM1555</f>
        <v>0</v>
      </c>
      <c r="K1559" s="121"/>
      <c r="L1559" s="158" t="str">
        <f>'SlNr für Antrag §24a'!AV1555</f>
        <v>-</v>
      </c>
      <c r="M1559" s="145" t="str">
        <f>IF(OR(Behörde!W1559&gt;0,Behörde!Z1559&gt;0),"Begründung in Bescheid eintragen!","")</f>
        <v/>
      </c>
      <c r="N1559" s="151" t="str">
        <f>'SlNr für Antrag §24a'!AP1555</f>
        <v/>
      </c>
    </row>
    <row r="1560" spans="1:14" ht="22.8" x14ac:dyDescent="0.25">
      <c r="A1560" s="70">
        <f>'SlNr für Antrag §24a'!B1556</f>
        <v>94704</v>
      </c>
      <c r="B1560" s="70" t="str">
        <f>'SlNr für Antrag §24a'!C1556</f>
        <v>91</v>
      </c>
      <c r="C1560" s="70" t="str">
        <f>IF('SlNr für Antrag §24a'!D1556&lt;&gt;"",'SlNr für Antrag §24a'!D1556,"")</f>
        <v/>
      </c>
      <c r="D1560" s="70" t="str">
        <f>'SlNr für Antrag §24a'!H1556</f>
        <v>Sandfanginhalte</v>
      </c>
      <c r="E1560" s="70" t="str">
        <f>'SlNr für Antrag §24a'!I1556</f>
        <v>verfestigt, immobilisiert oder stabilisiert</v>
      </c>
      <c r="F1560" s="69" t="str">
        <f>IF(Behörde!W1560&gt;0,Behörde!W1560,Behörde!F1560)</f>
        <v>**</v>
      </c>
      <c r="G1560" s="69" t="str">
        <f>IF(Behörde!Z1560&gt;0,Behörde!Z1560,Behörde!G1560)</f>
        <v>**</v>
      </c>
      <c r="H1560" s="131"/>
      <c r="I1560" s="124"/>
      <c r="J1560" s="118">
        <f>'SlNr für Antrag §24a'!AM1556</f>
        <v>0</v>
      </c>
      <c r="K1560" s="121"/>
      <c r="L1560" s="158" t="str">
        <f>'SlNr für Antrag §24a'!AV1556</f>
        <v>-</v>
      </c>
      <c r="M1560" s="145" t="str">
        <f>IF(OR(Behörde!W1560&gt;0,Behörde!Z1560&gt;0),"Begründung in Bescheid eintragen!","")</f>
        <v/>
      </c>
      <c r="N1560" s="151" t="str">
        <f>'SlNr für Antrag §24a'!AP1556</f>
        <v/>
      </c>
    </row>
    <row r="1561" spans="1:14" x14ac:dyDescent="0.25">
      <c r="A1561" s="70">
        <f>'SlNr für Antrag §24a'!B1557</f>
        <v>94705</v>
      </c>
      <c r="B1561" s="70" t="str">
        <f>'SlNr für Antrag §24a'!C1557</f>
        <v/>
      </c>
      <c r="C1561" s="70" t="str">
        <f>IF('SlNr für Antrag §24a'!D1557&lt;&gt;"",'SlNr für Antrag §24a'!D1557,"")</f>
        <v/>
      </c>
      <c r="D1561" s="70" t="str">
        <f>'SlNr für Antrag §24a'!H1557</f>
        <v>Inhalte aus Fettfängen</v>
      </c>
      <c r="E1561" s="70" t="str">
        <f>'SlNr für Antrag §24a'!I1557</f>
        <v xml:space="preserve"> </v>
      </c>
      <c r="F1561" s="69" t="str">
        <f>IF(Behörde!W1561&gt;0,Behörde!W1561,Behörde!F1561)</f>
        <v>--</v>
      </c>
      <c r="G1561" s="69" t="str">
        <f>IF(Behörde!Z1561&gt;0,Behörde!Z1561,Behörde!G1561)</f>
        <v>**</v>
      </c>
      <c r="H1561" s="131"/>
      <c r="I1561" s="124"/>
      <c r="J1561" s="118">
        <f>'SlNr für Antrag §24a'!AM1557</f>
        <v>0</v>
      </c>
      <c r="K1561" s="121"/>
      <c r="L1561" s="158" t="str">
        <f>'SlNr für Antrag §24a'!AV1557</f>
        <v>-</v>
      </c>
      <c r="M1561" s="145" t="str">
        <f>IF(OR(Behörde!W1561&gt;0,Behörde!Z1561&gt;0),"Begründung in Bescheid eintragen!","")</f>
        <v/>
      </c>
      <c r="N1561" s="151" t="str">
        <f>'SlNr für Antrag §24a'!AP1557</f>
        <v>X</v>
      </c>
    </row>
    <row r="1562" spans="1:14" x14ac:dyDescent="0.25">
      <c r="A1562" s="70">
        <f>'SlNr für Antrag §24a'!B1558</f>
        <v>94705</v>
      </c>
      <c r="B1562" s="70" t="str">
        <f>'SlNr für Antrag §24a'!C1558</f>
        <v>77</v>
      </c>
      <c r="C1562" s="70" t="str">
        <f>IF('SlNr für Antrag §24a'!D1558&lt;&gt;"",'SlNr für Antrag §24a'!D1558,"")</f>
        <v>g</v>
      </c>
      <c r="D1562" s="70" t="str">
        <f>'SlNr für Antrag §24a'!H1558</f>
        <v>Inhalte aus Fettfängen</v>
      </c>
      <c r="E1562" s="70" t="str">
        <f>'SlNr für Antrag §24a'!I1558</f>
        <v>gefährlich kontaminiert</v>
      </c>
      <c r="F1562" s="69" t="str">
        <f>IF(Behörde!W1562&gt;0,Behörde!W1562,Behörde!F1562)</f>
        <v>**</v>
      </c>
      <c r="G1562" s="69" t="str">
        <f>IF(Behörde!Z1562&gt;0,Behörde!Z1562,Behörde!G1562)</f>
        <v>**</v>
      </c>
      <c r="H1562" s="131"/>
      <c r="I1562" s="124"/>
      <c r="J1562" s="118">
        <f>'SlNr für Antrag §24a'!AM1558</f>
        <v>0</v>
      </c>
      <c r="K1562" s="121"/>
      <c r="L1562" s="158" t="str">
        <f>'SlNr für Antrag §24a'!AV1558</f>
        <v>-</v>
      </c>
      <c r="M1562" s="145" t="str">
        <f>IF(OR(Behörde!W1562&gt;0,Behörde!Z1562&gt;0),"Begründung in Bescheid eintragen!","")</f>
        <v/>
      </c>
      <c r="N1562" s="151" t="str">
        <f>'SlNr für Antrag §24a'!AP1558</f>
        <v/>
      </c>
    </row>
    <row r="1563" spans="1:14" ht="34.200000000000003" x14ac:dyDescent="0.25">
      <c r="A1563" s="70">
        <f>'SlNr für Antrag §24a'!B1559</f>
        <v>94801</v>
      </c>
      <c r="B1563" s="70" t="str">
        <f>'SlNr für Antrag §24a'!C1559</f>
        <v/>
      </c>
      <c r="C1563" s="70" t="str">
        <f>IF('SlNr für Antrag §24a'!D1559&lt;&gt;"",'SlNr für Antrag §24a'!D1559,"")</f>
        <v>g</v>
      </c>
      <c r="D1563" s="70" t="str">
        <f>'SlNr für Antrag §24a'!H1559</f>
        <v>Schlamm aus der Abwasserbehandlung, mit gefährlichen Inhaltsstoffen</v>
      </c>
      <c r="E1563" s="70" t="str">
        <f>'SlNr für Antrag §24a'!I1559</f>
        <v xml:space="preserve"> </v>
      </c>
      <c r="F1563" s="69" t="str">
        <f>IF(Behörde!W1563&gt;0,Behörde!W1563,Behörde!F1563)</f>
        <v>**</v>
      </c>
      <c r="G1563" s="69" t="str">
        <f>IF(Behörde!Z1563&gt;0,Behörde!Z1563,Behörde!G1563)</f>
        <v>**</v>
      </c>
      <c r="H1563" s="131"/>
      <c r="I1563" s="124"/>
      <c r="J1563" s="118">
        <f>'SlNr für Antrag §24a'!AM1559</f>
        <v>0</v>
      </c>
      <c r="K1563" s="121"/>
      <c r="L1563" s="158" t="str">
        <f>'SlNr für Antrag §24a'!AV1559</f>
        <v>-</v>
      </c>
      <c r="M1563" s="145" t="str">
        <f>IF(OR(Behörde!W1563&gt;0,Behörde!Z1563&gt;0),"Begründung in Bescheid eintragen!","")</f>
        <v/>
      </c>
      <c r="N1563" s="151" t="str">
        <f>'SlNr für Antrag §24a'!AP1559</f>
        <v/>
      </c>
    </row>
    <row r="1564" spans="1:14" ht="34.200000000000003" x14ac:dyDescent="0.25">
      <c r="A1564" s="70">
        <f>'SlNr für Antrag §24a'!B1560</f>
        <v>94801</v>
      </c>
      <c r="B1564" s="70" t="str">
        <f>'SlNr für Antrag §24a'!C1560</f>
        <v>91</v>
      </c>
      <c r="C1564" s="70" t="str">
        <f>IF('SlNr für Antrag §24a'!D1560&lt;&gt;"",'SlNr für Antrag §24a'!D1560,"")</f>
        <v>g</v>
      </c>
      <c r="D1564" s="70" t="str">
        <f>'SlNr für Antrag §24a'!H1560</f>
        <v>Schlamm aus der Abwasserbehandlung, mit gefährlichen Inhaltsstoffen</v>
      </c>
      <c r="E1564" s="70" t="str">
        <f>'SlNr für Antrag §24a'!I1560</f>
        <v>verfestigt, immobilisiert oder stabilisiert</v>
      </c>
      <c r="F1564" s="69" t="str">
        <f>IF(Behörde!W1564&gt;0,Behörde!W1564,Behörde!F1564)</f>
        <v>**</v>
      </c>
      <c r="G1564" s="69" t="str">
        <f>IF(Behörde!Z1564&gt;0,Behörde!Z1564,Behörde!G1564)</f>
        <v>**</v>
      </c>
      <c r="H1564" s="131"/>
      <c r="I1564" s="124"/>
      <c r="J1564" s="118">
        <f>'SlNr für Antrag §24a'!AM1560</f>
        <v>0</v>
      </c>
      <c r="K1564" s="121"/>
      <c r="L1564" s="158" t="str">
        <f>'SlNr für Antrag §24a'!AV1560</f>
        <v>-</v>
      </c>
      <c r="M1564" s="145" t="str">
        <f>IF(OR(Behörde!W1564&gt;0,Behörde!Z1564&gt;0),"Begründung in Bescheid eintragen!","")</f>
        <v/>
      </c>
      <c r="N1564" s="151" t="str">
        <f>'SlNr für Antrag §24a'!AP1560</f>
        <v/>
      </c>
    </row>
    <row r="1565" spans="1:14" ht="34.200000000000003" x14ac:dyDescent="0.25">
      <c r="A1565" s="70">
        <f>'SlNr für Antrag §24a'!B1561</f>
        <v>94802</v>
      </c>
      <c r="B1565" s="70" t="str">
        <f>'SlNr für Antrag §24a'!C1561</f>
        <v/>
      </c>
      <c r="C1565" s="70" t="str">
        <f>IF('SlNr für Antrag §24a'!D1561&lt;&gt;"",'SlNr für Antrag §24a'!D1561,"")</f>
        <v/>
      </c>
      <c r="D1565" s="70" t="str">
        <f>'SlNr für Antrag §24a'!H1561</f>
        <v>Schlamm aus der mechanischen Abwasserbehandlung der Zellstoff- und Papierherstellung</v>
      </c>
      <c r="E1565" s="70" t="str">
        <f>'SlNr für Antrag §24a'!I1561</f>
        <v xml:space="preserve"> </v>
      </c>
      <c r="F1565" s="69" t="str">
        <f>IF(Behörde!W1565&gt;0,Behörde!W1565,Behörde!F1565)</f>
        <v>--</v>
      </c>
      <c r="G1565" s="69" t="str">
        <f>IF(Behörde!Z1565&gt;0,Behörde!Z1565,Behörde!G1565)</f>
        <v>**</v>
      </c>
      <c r="H1565" s="131"/>
      <c r="I1565" s="124"/>
      <c r="J1565" s="118">
        <f>'SlNr für Antrag §24a'!AM1561</f>
        <v>0</v>
      </c>
      <c r="K1565" s="121"/>
      <c r="L1565" s="158" t="str">
        <f>'SlNr für Antrag §24a'!AV1561</f>
        <v>-</v>
      </c>
      <c r="M1565" s="145" t="str">
        <f>IF(OR(Behörde!W1565&gt;0,Behörde!Z1565&gt;0),"Begründung in Bescheid eintragen!","")</f>
        <v/>
      </c>
      <c r="N1565" s="151" t="str">
        <f>'SlNr für Antrag §24a'!AP1561</f>
        <v>X</v>
      </c>
    </row>
    <row r="1566" spans="1:14" ht="34.200000000000003" x14ac:dyDescent="0.25">
      <c r="A1566" s="70">
        <f>'SlNr für Antrag §24a'!B1562</f>
        <v>94802</v>
      </c>
      <c r="B1566" s="70" t="str">
        <f>'SlNr für Antrag §24a'!C1562</f>
        <v>91</v>
      </c>
      <c r="C1566" s="70" t="str">
        <f>IF('SlNr für Antrag §24a'!D1562&lt;&gt;"",'SlNr für Antrag §24a'!D1562,"")</f>
        <v/>
      </c>
      <c r="D1566" s="70" t="str">
        <f>'SlNr für Antrag §24a'!H1562</f>
        <v>Schlamm aus der mechanischen Abwasserbehandlung der Zellstoff- und Papierherstellung</v>
      </c>
      <c r="E1566" s="70" t="str">
        <f>'SlNr für Antrag §24a'!I1562</f>
        <v>verfestigt, immobilisiert oder stabilisiert</v>
      </c>
      <c r="F1566" s="69" t="str">
        <f>IF(Behörde!W1566&gt;0,Behörde!W1566,Behörde!F1566)</f>
        <v>**</v>
      </c>
      <c r="G1566" s="69" t="str">
        <f>IF(Behörde!Z1566&gt;0,Behörde!Z1566,Behörde!G1566)</f>
        <v>**</v>
      </c>
      <c r="H1566" s="131"/>
      <c r="I1566" s="124"/>
      <c r="J1566" s="118">
        <f>'SlNr für Antrag §24a'!AM1562</f>
        <v>0</v>
      </c>
      <c r="K1566" s="121"/>
      <c r="L1566" s="158" t="str">
        <f>'SlNr für Antrag §24a'!AV1562</f>
        <v>-</v>
      </c>
      <c r="M1566" s="145" t="str">
        <f>IF(OR(Behörde!W1566&gt;0,Behörde!Z1566&gt;0),"Begründung in Bescheid eintragen!","")</f>
        <v/>
      </c>
      <c r="N1566" s="151" t="str">
        <f>'SlNr für Antrag §24a'!AP1562</f>
        <v/>
      </c>
    </row>
    <row r="1567" spans="1:14" ht="34.200000000000003" x14ac:dyDescent="0.25">
      <c r="A1567" s="70">
        <f>'SlNr für Antrag §24a'!B1563</f>
        <v>94803</v>
      </c>
      <c r="B1567" s="70" t="str">
        <f>'SlNr für Antrag §24a'!C1563</f>
        <v/>
      </c>
      <c r="C1567" s="70" t="str">
        <f>IF('SlNr für Antrag §24a'!D1563&lt;&gt;"",'SlNr für Antrag §24a'!D1563,"")</f>
        <v/>
      </c>
      <c r="D1567" s="70" t="str">
        <f>'SlNr für Antrag §24a'!H1563</f>
        <v>Schlamm aus der biologischen Abwasserbehandlung der Zellstoff- und Papierherstellung</v>
      </c>
      <c r="E1567" s="70" t="str">
        <f>'SlNr für Antrag §24a'!I1563</f>
        <v xml:space="preserve"> </v>
      </c>
      <c r="F1567" s="69" t="str">
        <f>IF(Behörde!W1567&gt;0,Behörde!W1567,Behörde!F1567)</f>
        <v>--</v>
      </c>
      <c r="G1567" s="69" t="str">
        <f>IF(Behörde!Z1567&gt;0,Behörde!Z1567,Behörde!G1567)</f>
        <v>**</v>
      </c>
      <c r="H1567" s="131"/>
      <c r="I1567" s="124"/>
      <c r="J1567" s="118">
        <f>'SlNr für Antrag §24a'!AM1563</f>
        <v>0</v>
      </c>
      <c r="K1567" s="121"/>
      <c r="L1567" s="158" t="str">
        <f>'SlNr für Antrag §24a'!AV1563</f>
        <v>-</v>
      </c>
      <c r="M1567" s="145" t="str">
        <f>IF(OR(Behörde!W1567&gt;0,Behörde!Z1567&gt;0),"Begründung in Bescheid eintragen!","")</f>
        <v/>
      </c>
      <c r="N1567" s="151" t="str">
        <f>'SlNr für Antrag §24a'!AP1563</f>
        <v>X</v>
      </c>
    </row>
    <row r="1568" spans="1:14" ht="34.200000000000003" x14ac:dyDescent="0.25">
      <c r="A1568" s="70">
        <f>'SlNr für Antrag §24a'!B1564</f>
        <v>94804</v>
      </c>
      <c r="B1568" s="70" t="str">
        <f>'SlNr für Antrag §24a'!C1564</f>
        <v/>
      </c>
      <c r="C1568" s="70" t="str">
        <f>IF('SlNr für Antrag §24a'!D1564&lt;&gt;"",'SlNr für Antrag §24a'!D1564,"")</f>
        <v/>
      </c>
      <c r="D1568" s="70" t="str">
        <f>'SlNr für Antrag §24a'!H1564</f>
        <v>Schlamm aus der Abwasserbehandlung, ohne gefährliche Inhaltsstoffe</v>
      </c>
      <c r="E1568" s="70" t="str">
        <f>'SlNr für Antrag §24a'!I1564</f>
        <v xml:space="preserve"> </v>
      </c>
      <c r="F1568" s="69" t="str">
        <f>IF(Behörde!W1568&gt;0,Behörde!W1568,Behörde!F1568)</f>
        <v>--</v>
      </c>
      <c r="G1568" s="69" t="str">
        <f>IF(Behörde!Z1568&gt;0,Behörde!Z1568,Behörde!G1568)</f>
        <v>**</v>
      </c>
      <c r="H1568" s="131"/>
      <c r="I1568" s="124"/>
      <c r="J1568" s="118">
        <f>'SlNr für Antrag §24a'!AM1564</f>
        <v>0</v>
      </c>
      <c r="K1568" s="121"/>
      <c r="L1568" s="158" t="str">
        <f>'SlNr für Antrag §24a'!AV1564</f>
        <v>-</v>
      </c>
      <c r="M1568" s="145" t="str">
        <f>IF(OR(Behörde!W1568&gt;0,Behörde!Z1568&gt;0),"Begründung in Bescheid eintragen!","")</f>
        <v/>
      </c>
      <c r="N1568" s="151" t="str">
        <f>'SlNr für Antrag §24a'!AP1564</f>
        <v>X</v>
      </c>
    </row>
    <row r="1569" spans="1:14" ht="34.200000000000003" x14ac:dyDescent="0.25">
      <c r="A1569" s="70">
        <f>'SlNr für Antrag §24a'!B1565</f>
        <v>94804</v>
      </c>
      <c r="B1569" s="70" t="str">
        <f>'SlNr für Antrag §24a'!C1565</f>
        <v>91</v>
      </c>
      <c r="C1569" s="70" t="str">
        <f>IF('SlNr für Antrag §24a'!D1565&lt;&gt;"",'SlNr für Antrag §24a'!D1565,"")</f>
        <v/>
      </c>
      <c r="D1569" s="70" t="str">
        <f>'SlNr für Antrag §24a'!H1565</f>
        <v>Schlamm aus der Abwasserbehandlung, ohne gefährliche Inhaltsstoffe</v>
      </c>
      <c r="E1569" s="70" t="str">
        <f>'SlNr für Antrag §24a'!I1565</f>
        <v>verfestigt, immobilisiert oder stabilisiert</v>
      </c>
      <c r="F1569" s="69" t="str">
        <f>IF(Behörde!W1569&gt;0,Behörde!W1569,Behörde!F1569)</f>
        <v>**</v>
      </c>
      <c r="G1569" s="69" t="str">
        <f>IF(Behörde!Z1569&gt;0,Behörde!Z1569,Behörde!G1569)</f>
        <v>**</v>
      </c>
      <c r="H1569" s="131"/>
      <c r="I1569" s="124"/>
      <c r="J1569" s="118">
        <f>'SlNr für Antrag §24a'!AM1565</f>
        <v>0</v>
      </c>
      <c r="K1569" s="121"/>
      <c r="L1569" s="158" t="str">
        <f>'SlNr für Antrag §24a'!AV1565</f>
        <v>-</v>
      </c>
      <c r="M1569" s="145" t="str">
        <f>IF(OR(Behörde!W1569&gt;0,Behörde!Z1569&gt;0),"Begründung in Bescheid eintragen!","")</f>
        <v/>
      </c>
      <c r="N1569" s="151" t="str">
        <f>'SlNr für Antrag §24a'!AP1565</f>
        <v/>
      </c>
    </row>
    <row r="1570" spans="1:14" ht="34.200000000000003" x14ac:dyDescent="0.25">
      <c r="A1570" s="70">
        <f>'SlNr für Antrag §24a'!B1566</f>
        <v>94901</v>
      </c>
      <c r="B1570" s="70" t="str">
        <f>'SlNr für Antrag §24a'!C1566</f>
        <v/>
      </c>
      <c r="C1570" s="70" t="str">
        <f>IF('SlNr für Antrag §24a'!D1566&lt;&gt;"",'SlNr für Antrag §24a'!D1566,"")</f>
        <v/>
      </c>
      <c r="D1570" s="70" t="str">
        <f>'SlNr für Antrag §24a'!H1566</f>
        <v>Rückstände aus der Gewässerreinigung (Bachabkehr-, Abmäh- und Abfischgut)</v>
      </c>
      <c r="E1570" s="70" t="str">
        <f>'SlNr für Antrag §24a'!I1566</f>
        <v xml:space="preserve"> </v>
      </c>
      <c r="F1570" s="69" t="str">
        <f>IF(Behörde!W1570&gt;0,Behörde!W1570,Behörde!F1570)</f>
        <v>--</v>
      </c>
      <c r="G1570" s="69" t="str">
        <f>IF(Behörde!Z1570&gt;0,Behörde!Z1570,Behörde!G1570)</f>
        <v>**</v>
      </c>
      <c r="H1570" s="131"/>
      <c r="I1570" s="124"/>
      <c r="J1570" s="118">
        <f>'SlNr für Antrag §24a'!AM1566</f>
        <v>0</v>
      </c>
      <c r="K1570" s="121"/>
      <c r="L1570" s="158" t="str">
        <f>'SlNr für Antrag §24a'!AV1566</f>
        <v>-</v>
      </c>
      <c r="M1570" s="145" t="str">
        <f>IF(OR(Behörde!W1570&gt;0,Behörde!Z1570&gt;0),"Begründung in Bescheid eintragen!","")</f>
        <v/>
      </c>
      <c r="N1570" s="151" t="str">
        <f>'SlNr für Antrag §24a'!AP1566</f>
        <v>X</v>
      </c>
    </row>
    <row r="1571" spans="1:14" ht="34.200000000000003" x14ac:dyDescent="0.25">
      <c r="A1571" s="70">
        <f>'SlNr für Antrag §24a'!B1567</f>
        <v>94901</v>
      </c>
      <c r="B1571" s="70" t="str">
        <f>'SlNr für Antrag §24a'!C1567</f>
        <v>77</v>
      </c>
      <c r="C1571" s="70" t="str">
        <f>IF('SlNr für Antrag §24a'!D1567&lt;&gt;"",'SlNr für Antrag §24a'!D1567,"")</f>
        <v>g</v>
      </c>
      <c r="D1571" s="70" t="str">
        <f>'SlNr für Antrag §24a'!H1567</f>
        <v>Rückstände aus der Gewässerreinigung (Bachabkehr-, Abmäh- und Abfischgut)</v>
      </c>
      <c r="E1571" s="70" t="str">
        <f>'SlNr für Antrag §24a'!I1567</f>
        <v>gefährlich kontaminiert</v>
      </c>
      <c r="F1571" s="69" t="str">
        <f>IF(Behörde!W1571&gt;0,Behörde!W1571,Behörde!F1571)</f>
        <v>**</v>
      </c>
      <c r="G1571" s="69" t="str">
        <f>IF(Behörde!Z1571&gt;0,Behörde!Z1571,Behörde!G1571)</f>
        <v>**</v>
      </c>
      <c r="H1571" s="131"/>
      <c r="I1571" s="124"/>
      <c r="J1571" s="118">
        <f>'SlNr für Antrag §24a'!AM1567</f>
        <v>0</v>
      </c>
      <c r="K1571" s="121"/>
      <c r="L1571" s="158" t="str">
        <f>'SlNr für Antrag §24a'!AV1567</f>
        <v>-</v>
      </c>
      <c r="M1571" s="145" t="str">
        <f>IF(OR(Behörde!W1571&gt;0,Behörde!Z1571&gt;0),"Begründung in Bescheid eintragen!","")</f>
        <v/>
      </c>
      <c r="N1571" s="151" t="str">
        <f>'SlNr für Antrag §24a'!AP1567</f>
        <v/>
      </c>
    </row>
    <row r="1572" spans="1:14" ht="22.8" x14ac:dyDescent="0.25">
      <c r="A1572" s="70">
        <f>'SlNr für Antrag §24a'!B1568</f>
        <v>94902</v>
      </c>
      <c r="B1572" s="70" t="str">
        <f>'SlNr für Antrag §24a'!C1568</f>
        <v/>
      </c>
      <c r="C1572" s="70" t="str">
        <f>IF('SlNr für Antrag §24a'!D1568&lt;&gt;"",'SlNr für Antrag §24a'!D1568,"")</f>
        <v/>
      </c>
      <c r="D1572" s="70" t="str">
        <f>'SlNr für Antrag §24a'!H1568</f>
        <v>Rechengut aus Rechenanlagen von Kraftwerken</v>
      </c>
      <c r="E1572" s="70" t="str">
        <f>'SlNr für Antrag §24a'!I1568</f>
        <v xml:space="preserve"> </v>
      </c>
      <c r="F1572" s="69" t="str">
        <f>IF(Behörde!W1572&gt;0,Behörde!W1572,Behörde!F1572)</f>
        <v>--</v>
      </c>
      <c r="G1572" s="69" t="str">
        <f>IF(Behörde!Z1572&gt;0,Behörde!Z1572,Behörde!G1572)</f>
        <v>**</v>
      </c>
      <c r="H1572" s="131"/>
      <c r="I1572" s="124"/>
      <c r="J1572" s="118">
        <f>'SlNr für Antrag §24a'!AM1568</f>
        <v>0</v>
      </c>
      <c r="K1572" s="121"/>
      <c r="L1572" s="158" t="str">
        <f>'SlNr für Antrag §24a'!AV1568</f>
        <v>-</v>
      </c>
      <c r="M1572" s="145" t="str">
        <f>IF(OR(Behörde!W1572&gt;0,Behörde!Z1572&gt;0),"Begründung in Bescheid eintragen!","")</f>
        <v/>
      </c>
      <c r="N1572" s="151" t="str">
        <f>'SlNr für Antrag §24a'!AP1568</f>
        <v>X</v>
      </c>
    </row>
    <row r="1573" spans="1:14" ht="22.8" x14ac:dyDescent="0.25">
      <c r="A1573" s="70">
        <f>'SlNr für Antrag §24a'!B1569</f>
        <v>94902</v>
      </c>
      <c r="B1573" s="70" t="str">
        <f>'SlNr für Antrag §24a'!C1569</f>
        <v>77</v>
      </c>
      <c r="C1573" s="70" t="str">
        <f>IF('SlNr für Antrag §24a'!D1569&lt;&gt;"",'SlNr für Antrag §24a'!D1569,"")</f>
        <v>g</v>
      </c>
      <c r="D1573" s="70" t="str">
        <f>'SlNr für Antrag §24a'!H1569</f>
        <v>Rechengut aus Rechenanlagen von Kraftwerken</v>
      </c>
      <c r="E1573" s="70" t="str">
        <f>'SlNr für Antrag §24a'!I1569</f>
        <v>gefährlich kontaminiert</v>
      </c>
      <c r="F1573" s="69" t="str">
        <f>IF(Behörde!W1573&gt;0,Behörde!W1573,Behörde!F1573)</f>
        <v>**</v>
      </c>
      <c r="G1573" s="69" t="str">
        <f>IF(Behörde!Z1573&gt;0,Behörde!Z1573,Behörde!G1573)</f>
        <v>**</v>
      </c>
      <c r="H1573" s="131"/>
      <c r="I1573" s="124"/>
      <c r="J1573" s="118">
        <f>'SlNr für Antrag §24a'!AM1569</f>
        <v>0</v>
      </c>
      <c r="K1573" s="121"/>
      <c r="L1573" s="158" t="str">
        <f>'SlNr für Antrag §24a'!AV1569</f>
        <v>-</v>
      </c>
      <c r="M1573" s="145" t="str">
        <f>IF(OR(Behörde!W1573&gt;0,Behörde!Z1573&gt;0),"Begründung in Bescheid eintragen!","")</f>
        <v/>
      </c>
      <c r="N1573" s="151" t="str">
        <f>'SlNr für Antrag §24a'!AP1569</f>
        <v/>
      </c>
    </row>
    <row r="1574" spans="1:14" x14ac:dyDescent="0.25">
      <c r="A1574" s="70">
        <f>'SlNr für Antrag §24a'!B1570</f>
        <v>95101</v>
      </c>
      <c r="B1574" s="70" t="str">
        <f>'SlNr für Antrag §24a'!C1570</f>
        <v/>
      </c>
      <c r="C1574" s="70" t="str">
        <f>IF('SlNr für Antrag §24a'!D1570&lt;&gt;"",'SlNr für Antrag §24a'!D1570,"")</f>
        <v/>
      </c>
      <c r="D1574" s="70" t="str">
        <f>'SlNr für Antrag §24a'!H1570</f>
        <v>Fäkalien</v>
      </c>
      <c r="E1574" s="70" t="str">
        <f>'SlNr für Antrag §24a'!I1570</f>
        <v xml:space="preserve"> </v>
      </c>
      <c r="F1574" s="69" t="str">
        <f>IF(Behörde!W1574&gt;0,Behörde!W1574,Behörde!F1574)</f>
        <v>--</v>
      </c>
      <c r="G1574" s="69" t="str">
        <f>IF(Behörde!Z1574&gt;0,Behörde!Z1574,Behörde!G1574)</f>
        <v>**</v>
      </c>
      <c r="H1574" s="131"/>
      <c r="I1574" s="124"/>
      <c r="J1574" s="118">
        <f>'SlNr für Antrag §24a'!AM1570</f>
        <v>0</v>
      </c>
      <c r="K1574" s="121"/>
      <c r="L1574" s="158" t="str">
        <f>'SlNr für Antrag §24a'!AV1570</f>
        <v>-</v>
      </c>
      <c r="M1574" s="145" t="str">
        <f>IF(OR(Behörde!W1574&gt;0,Behörde!Z1574&gt;0),"Begründung in Bescheid eintragen!","")</f>
        <v/>
      </c>
      <c r="N1574" s="151" t="str">
        <f>'SlNr für Antrag §24a'!AP1570</f>
        <v>X</v>
      </c>
    </row>
    <row r="1575" spans="1:14" x14ac:dyDescent="0.25">
      <c r="A1575" s="70">
        <f>'SlNr für Antrag §24a'!B1571</f>
        <v>95101</v>
      </c>
      <c r="B1575" s="70" t="str">
        <f>'SlNr für Antrag §24a'!C1571</f>
        <v>77</v>
      </c>
      <c r="C1575" s="70" t="str">
        <f>IF('SlNr für Antrag §24a'!D1571&lt;&gt;"",'SlNr für Antrag §24a'!D1571,"")</f>
        <v>g</v>
      </c>
      <c r="D1575" s="70" t="str">
        <f>'SlNr für Antrag §24a'!H1571</f>
        <v>Fäkalien</v>
      </c>
      <c r="E1575" s="70" t="str">
        <f>'SlNr für Antrag §24a'!I1571</f>
        <v>gefährlich kontaminiert</v>
      </c>
      <c r="F1575" s="69" t="str">
        <f>IF(Behörde!W1575&gt;0,Behörde!W1575,Behörde!F1575)</f>
        <v>**</v>
      </c>
      <c r="G1575" s="69" t="str">
        <f>IF(Behörde!Z1575&gt;0,Behörde!Z1575,Behörde!G1575)</f>
        <v>**</v>
      </c>
      <c r="H1575" s="131"/>
      <c r="I1575" s="124"/>
      <c r="J1575" s="118">
        <f>'SlNr für Antrag §24a'!AM1571</f>
        <v>0</v>
      </c>
      <c r="K1575" s="121"/>
      <c r="L1575" s="158" t="str">
        <f>'SlNr für Antrag §24a'!AV1571</f>
        <v>-</v>
      </c>
      <c r="M1575" s="145" t="str">
        <f>IF(OR(Behörde!W1575&gt;0,Behörde!Z1575&gt;0),"Begründung in Bescheid eintragen!","")</f>
        <v/>
      </c>
      <c r="N1575" s="151" t="str">
        <f>'SlNr für Antrag §24a'!AP1571</f>
        <v/>
      </c>
    </row>
    <row r="1576" spans="1:14" ht="22.8" x14ac:dyDescent="0.25">
      <c r="A1576" s="70">
        <f>'SlNr für Antrag §24a'!B1572</f>
        <v>95201</v>
      </c>
      <c r="B1576" s="70" t="str">
        <f>'SlNr für Antrag §24a'!C1572</f>
        <v/>
      </c>
      <c r="C1576" s="70" t="str">
        <f>IF('SlNr für Antrag §24a'!D1572&lt;&gt;"",'SlNr für Antrag §24a'!D1572,"")</f>
        <v/>
      </c>
      <c r="D1576" s="70" t="str">
        <f>'SlNr für Antrag §24a'!H1572</f>
        <v>Abwasser aus der aeroben Abfallbehandlung</v>
      </c>
      <c r="E1576" s="70" t="str">
        <f>'SlNr für Antrag §24a'!I1572</f>
        <v xml:space="preserve"> </v>
      </c>
      <c r="F1576" s="69" t="str">
        <f>IF(Behörde!W1576&gt;0,Behörde!W1576,Behörde!F1576)</f>
        <v>--</v>
      </c>
      <c r="G1576" s="69" t="str">
        <f>IF(Behörde!Z1576&gt;0,Behörde!Z1576,Behörde!G1576)</f>
        <v>**</v>
      </c>
      <c r="H1576" s="131"/>
      <c r="I1576" s="124"/>
      <c r="J1576" s="118">
        <f>'SlNr für Antrag §24a'!AM1572</f>
        <v>0</v>
      </c>
      <c r="K1576" s="121"/>
      <c r="L1576" s="158" t="str">
        <f>'SlNr für Antrag §24a'!AV1572</f>
        <v>-</v>
      </c>
      <c r="M1576" s="145" t="str">
        <f>IF(OR(Behörde!W1576&gt;0,Behörde!Z1576&gt;0),"Begründung in Bescheid eintragen!","")</f>
        <v/>
      </c>
      <c r="N1576" s="151" t="str">
        <f>'SlNr für Antrag §24a'!AP1572</f>
        <v>X</v>
      </c>
    </row>
    <row r="1577" spans="1:14" ht="22.8" x14ac:dyDescent="0.25">
      <c r="A1577" s="70">
        <f>'SlNr für Antrag §24a'!B1573</f>
        <v>95201</v>
      </c>
      <c r="B1577" s="70" t="str">
        <f>'SlNr für Antrag §24a'!C1573</f>
        <v>77</v>
      </c>
      <c r="C1577" s="70" t="str">
        <f>IF('SlNr für Antrag §24a'!D1573&lt;&gt;"",'SlNr für Antrag §24a'!D1573,"")</f>
        <v>g</v>
      </c>
      <c r="D1577" s="70" t="str">
        <f>'SlNr für Antrag §24a'!H1573</f>
        <v>Abwasser aus der aeroben Abfallbehandlung</v>
      </c>
      <c r="E1577" s="70" t="str">
        <f>'SlNr für Antrag §24a'!I1573</f>
        <v>gefährlich kontaminiert</v>
      </c>
      <c r="F1577" s="69" t="str">
        <f>IF(Behörde!W1577&gt;0,Behörde!W1577,Behörde!F1577)</f>
        <v>**</v>
      </c>
      <c r="G1577" s="69" t="str">
        <f>IF(Behörde!Z1577&gt;0,Behörde!Z1577,Behörde!G1577)</f>
        <v>**</v>
      </c>
      <c r="H1577" s="131"/>
      <c r="I1577" s="124"/>
      <c r="J1577" s="118">
        <f>'SlNr für Antrag §24a'!AM1573</f>
        <v>0</v>
      </c>
      <c r="K1577" s="121"/>
      <c r="L1577" s="158" t="str">
        <f>'SlNr für Antrag §24a'!AV1573</f>
        <v>-</v>
      </c>
      <c r="M1577" s="145" t="str">
        <f>IF(OR(Behörde!W1577&gt;0,Behörde!Z1577&gt;0),"Begründung in Bescheid eintragen!","")</f>
        <v/>
      </c>
      <c r="N1577" s="151" t="str">
        <f>'SlNr für Antrag §24a'!AP1573</f>
        <v/>
      </c>
    </row>
    <row r="1578" spans="1:14" ht="22.8" x14ac:dyDescent="0.25">
      <c r="A1578" s="70">
        <f>'SlNr für Antrag §24a'!B1574</f>
        <v>95202</v>
      </c>
      <c r="B1578" s="70" t="str">
        <f>'SlNr für Antrag §24a'!C1574</f>
        <v/>
      </c>
      <c r="C1578" s="70" t="str">
        <f>IF('SlNr für Antrag §24a'!D1574&lt;&gt;"",'SlNr für Antrag §24a'!D1574,"")</f>
        <v/>
      </c>
      <c r="D1578" s="70" t="str">
        <f>'SlNr für Antrag §24a'!H1574</f>
        <v>Abwasser aus der anaeroben Abfallbehandlung</v>
      </c>
      <c r="E1578" s="70" t="str">
        <f>'SlNr für Antrag §24a'!I1574</f>
        <v xml:space="preserve"> </v>
      </c>
      <c r="F1578" s="69" t="str">
        <f>IF(Behörde!W1578&gt;0,Behörde!W1578,Behörde!F1578)</f>
        <v>--</v>
      </c>
      <c r="G1578" s="69" t="str">
        <f>IF(Behörde!Z1578&gt;0,Behörde!Z1578,Behörde!G1578)</f>
        <v>**</v>
      </c>
      <c r="H1578" s="131"/>
      <c r="I1578" s="124"/>
      <c r="J1578" s="118">
        <f>'SlNr für Antrag §24a'!AM1574</f>
        <v>0</v>
      </c>
      <c r="K1578" s="121"/>
      <c r="L1578" s="158" t="str">
        <f>'SlNr für Antrag §24a'!AV1574</f>
        <v>-</v>
      </c>
      <c r="M1578" s="145" t="str">
        <f>IF(OR(Behörde!W1578&gt;0,Behörde!Z1578&gt;0),"Begründung in Bescheid eintragen!","")</f>
        <v/>
      </c>
      <c r="N1578" s="151" t="str">
        <f>'SlNr für Antrag §24a'!AP1574</f>
        <v>X</v>
      </c>
    </row>
    <row r="1579" spans="1:14" ht="22.8" x14ac:dyDescent="0.25">
      <c r="A1579" s="70">
        <f>'SlNr für Antrag §24a'!B1575</f>
        <v>95202</v>
      </c>
      <c r="B1579" s="70" t="str">
        <f>'SlNr für Antrag §24a'!C1575</f>
        <v>77</v>
      </c>
      <c r="C1579" s="70" t="str">
        <f>IF('SlNr für Antrag §24a'!D1575&lt;&gt;"",'SlNr für Antrag §24a'!D1575,"")</f>
        <v>g</v>
      </c>
      <c r="D1579" s="70" t="str">
        <f>'SlNr für Antrag §24a'!H1575</f>
        <v>Abwasser aus der anaeroben Abfallbehandlung</v>
      </c>
      <c r="E1579" s="70" t="str">
        <f>'SlNr für Antrag §24a'!I1575</f>
        <v>gefährlich kontaminiert</v>
      </c>
      <c r="F1579" s="69" t="str">
        <f>IF(Behörde!W1579&gt;0,Behörde!W1579,Behörde!F1579)</f>
        <v>**</v>
      </c>
      <c r="G1579" s="69" t="str">
        <f>IF(Behörde!Z1579&gt;0,Behörde!Z1579,Behörde!G1579)</f>
        <v>**</v>
      </c>
      <c r="H1579" s="131"/>
      <c r="I1579" s="124"/>
      <c r="J1579" s="118">
        <f>'SlNr für Antrag §24a'!AM1575</f>
        <v>0</v>
      </c>
      <c r="K1579" s="121"/>
      <c r="L1579" s="158" t="str">
        <f>'SlNr für Antrag §24a'!AV1575</f>
        <v>-</v>
      </c>
      <c r="M1579" s="145" t="str">
        <f>IF(OR(Behörde!W1579&gt;0,Behörde!Z1579&gt;0),"Begründung in Bescheid eintragen!","")</f>
        <v/>
      </c>
      <c r="N1579" s="151" t="str">
        <f>'SlNr für Antrag §24a'!AP1575</f>
        <v/>
      </c>
    </row>
    <row r="1580" spans="1:14" ht="22.8" x14ac:dyDescent="0.25">
      <c r="A1580" s="70">
        <f>'SlNr für Antrag §24a'!B1576</f>
        <v>95301</v>
      </c>
      <c r="B1580" s="70" t="str">
        <f>'SlNr für Antrag §24a'!C1576</f>
        <v/>
      </c>
      <c r="C1580" s="70" t="str">
        <f>IF('SlNr für Antrag §24a'!D1576&lt;&gt;"",'SlNr für Antrag §24a'!D1576,"")</f>
        <v>g</v>
      </c>
      <c r="D1580" s="70" t="str">
        <f>'SlNr für Antrag §24a'!H1576</f>
        <v>Deponiesickerwasser, mit gefährlichen Inhaltsstoffen</v>
      </c>
      <c r="E1580" s="70" t="str">
        <f>'SlNr für Antrag §24a'!I1576</f>
        <v xml:space="preserve"> </v>
      </c>
      <c r="F1580" s="69" t="str">
        <f>IF(Behörde!W1580&gt;0,Behörde!W1580,Behörde!F1580)</f>
        <v>**</v>
      </c>
      <c r="G1580" s="69" t="str">
        <f>IF(Behörde!Z1580&gt;0,Behörde!Z1580,Behörde!G1580)</f>
        <v>**</v>
      </c>
      <c r="H1580" s="131"/>
      <c r="I1580" s="124"/>
      <c r="J1580" s="118">
        <f>'SlNr für Antrag §24a'!AM1576</f>
        <v>0</v>
      </c>
      <c r="K1580" s="121"/>
      <c r="L1580" s="158" t="str">
        <f>'SlNr für Antrag §24a'!AV1576</f>
        <v>-</v>
      </c>
      <c r="M1580" s="145" t="str">
        <f>IF(OR(Behörde!W1580&gt;0,Behörde!Z1580&gt;0),"Begründung in Bescheid eintragen!","")</f>
        <v/>
      </c>
      <c r="N1580" s="151" t="str">
        <f>'SlNr für Antrag §24a'!AP1576</f>
        <v/>
      </c>
    </row>
    <row r="1581" spans="1:14" ht="22.8" x14ac:dyDescent="0.25">
      <c r="A1581" s="70">
        <f>'SlNr für Antrag §24a'!B1577</f>
        <v>95302</v>
      </c>
      <c r="B1581" s="70" t="str">
        <f>'SlNr für Antrag §24a'!C1577</f>
        <v/>
      </c>
      <c r="C1581" s="70" t="str">
        <f>IF('SlNr für Antrag §24a'!D1577&lt;&gt;"",'SlNr für Antrag §24a'!D1577,"")</f>
        <v/>
      </c>
      <c r="D1581" s="70" t="str">
        <f>'SlNr für Antrag §24a'!H1577</f>
        <v>Deponiesickerwasser ohne gefährliche Inhaltsstoffe</v>
      </c>
      <c r="E1581" s="70" t="str">
        <f>'SlNr für Antrag §24a'!I1577</f>
        <v xml:space="preserve"> </v>
      </c>
      <c r="F1581" s="69" t="str">
        <f>IF(Behörde!W1581&gt;0,Behörde!W1581,Behörde!F1581)</f>
        <v>--</v>
      </c>
      <c r="G1581" s="69" t="str">
        <f>IF(Behörde!Z1581&gt;0,Behörde!Z1581,Behörde!G1581)</f>
        <v>**</v>
      </c>
      <c r="H1581" s="131"/>
      <c r="I1581" s="124"/>
      <c r="J1581" s="118">
        <f>'SlNr für Antrag §24a'!AM1577</f>
        <v>0</v>
      </c>
      <c r="K1581" s="121"/>
      <c r="L1581" s="158" t="str">
        <f>'SlNr für Antrag §24a'!AV1577</f>
        <v>-</v>
      </c>
      <c r="M1581" s="145" t="str">
        <f>IF(OR(Behörde!W1581&gt;0,Behörde!Z1581&gt;0),"Begründung in Bescheid eintragen!","")</f>
        <v/>
      </c>
      <c r="N1581" s="151" t="str">
        <f>'SlNr für Antrag §24a'!AP1577</f>
        <v>X</v>
      </c>
    </row>
    <row r="1582" spans="1:14" x14ac:dyDescent="0.25">
      <c r="A1582" s="70">
        <f>'SlNr für Antrag §24a'!B1578</f>
        <v>95401</v>
      </c>
      <c r="B1582" s="70" t="str">
        <f>'SlNr für Antrag §24a'!C1578</f>
        <v/>
      </c>
      <c r="C1582" s="70" t="str">
        <f>IF('SlNr für Antrag §24a'!D1578&lt;&gt;"",'SlNr für Antrag §24a'!D1578,"")</f>
        <v/>
      </c>
      <c r="D1582" s="70" t="str">
        <f>'SlNr für Antrag §24a'!H1578</f>
        <v>Wasch- und Prozesswässer</v>
      </c>
      <c r="E1582" s="70" t="str">
        <f>'SlNr für Antrag §24a'!I1578</f>
        <v xml:space="preserve"> </v>
      </c>
      <c r="F1582" s="69" t="str">
        <f>IF(Behörde!W1582&gt;0,Behörde!W1582,Behörde!F1582)</f>
        <v>--</v>
      </c>
      <c r="G1582" s="69" t="str">
        <f>IF(Behörde!Z1582&gt;0,Behörde!Z1582,Behörde!G1582)</f>
        <v>**</v>
      </c>
      <c r="H1582" s="131"/>
      <c r="I1582" s="124"/>
      <c r="J1582" s="118">
        <f>'SlNr für Antrag §24a'!AM1578</f>
        <v>0</v>
      </c>
      <c r="K1582" s="121"/>
      <c r="L1582" s="158" t="str">
        <f>'SlNr für Antrag §24a'!AV1578</f>
        <v>-</v>
      </c>
      <c r="M1582" s="145" t="str">
        <f>IF(OR(Behörde!W1582&gt;0,Behörde!Z1582&gt;0),"Begründung in Bescheid eintragen!","")</f>
        <v/>
      </c>
      <c r="N1582" s="151" t="str">
        <f>'SlNr für Antrag §24a'!AP1578</f>
        <v>X</v>
      </c>
    </row>
    <row r="1583" spans="1:14" x14ac:dyDescent="0.25">
      <c r="A1583" s="70">
        <f>'SlNr für Antrag §24a'!B1579</f>
        <v>95401</v>
      </c>
      <c r="B1583" s="70" t="str">
        <f>'SlNr für Antrag §24a'!C1579</f>
        <v>77</v>
      </c>
      <c r="C1583" s="70" t="str">
        <f>IF('SlNr für Antrag §24a'!D1579&lt;&gt;"",'SlNr für Antrag §24a'!D1579,"")</f>
        <v>g</v>
      </c>
      <c r="D1583" s="70" t="str">
        <f>'SlNr für Antrag §24a'!H1579</f>
        <v>Wasch- und Prozesswässer</v>
      </c>
      <c r="E1583" s="70" t="str">
        <f>'SlNr für Antrag §24a'!I1579</f>
        <v>gefährlich kontaminiert</v>
      </c>
      <c r="F1583" s="69" t="str">
        <f>IF(Behörde!W1583&gt;0,Behörde!W1583,Behörde!F1583)</f>
        <v>**</v>
      </c>
      <c r="G1583" s="69" t="str">
        <f>IF(Behörde!Z1583&gt;0,Behörde!Z1583,Behörde!G1583)</f>
        <v>**</v>
      </c>
      <c r="H1583" s="131"/>
      <c r="I1583" s="124"/>
      <c r="J1583" s="118">
        <f>'SlNr für Antrag §24a'!AM1579</f>
        <v>0</v>
      </c>
      <c r="K1583" s="121"/>
      <c r="L1583" s="158" t="str">
        <f>'SlNr für Antrag §24a'!AV1579</f>
        <v>-</v>
      </c>
      <c r="M1583" s="145" t="str">
        <f>IF(OR(Behörde!W1583&gt;0,Behörde!Z1583&gt;0),"Begründung in Bescheid eintragen!","")</f>
        <v/>
      </c>
      <c r="N1583" s="151" t="str">
        <f>'SlNr für Antrag §24a'!AP1579</f>
        <v/>
      </c>
    </row>
    <row r="1584" spans="1:14" x14ac:dyDescent="0.25">
      <c r="A1584" s="70">
        <f>'SlNr für Antrag §24a'!B1580</f>
        <v>95402</v>
      </c>
      <c r="B1584" s="70" t="str">
        <f>'SlNr für Antrag §24a'!C1580</f>
        <v/>
      </c>
      <c r="C1584" s="70" t="str">
        <f>IF('SlNr für Antrag §24a'!D1580&lt;&gt;"",'SlNr für Antrag §24a'!D1580,"")</f>
        <v/>
      </c>
      <c r="D1584" s="70" t="str">
        <f>'SlNr für Antrag §24a'!H1580</f>
        <v>Wasser aus Nassentschlackung</v>
      </c>
      <c r="E1584" s="70" t="str">
        <f>'SlNr für Antrag §24a'!I1580</f>
        <v xml:space="preserve"> </v>
      </c>
      <c r="F1584" s="69" t="str">
        <f>IF(Behörde!W1584&gt;0,Behörde!W1584,Behörde!F1584)</f>
        <v>--</v>
      </c>
      <c r="G1584" s="69" t="str">
        <f>IF(Behörde!Z1584&gt;0,Behörde!Z1584,Behörde!G1584)</f>
        <v>**</v>
      </c>
      <c r="H1584" s="131"/>
      <c r="I1584" s="124"/>
      <c r="J1584" s="118">
        <f>'SlNr für Antrag §24a'!AM1580</f>
        <v>0</v>
      </c>
      <c r="K1584" s="121"/>
      <c r="L1584" s="158" t="str">
        <f>'SlNr für Antrag §24a'!AV1580</f>
        <v>-</v>
      </c>
      <c r="M1584" s="145" t="str">
        <f>IF(OR(Behörde!W1584&gt;0,Behörde!Z1584&gt;0),"Begründung in Bescheid eintragen!","")</f>
        <v/>
      </c>
      <c r="N1584" s="151" t="str">
        <f>'SlNr für Antrag §24a'!AP1580</f>
        <v>X</v>
      </c>
    </row>
    <row r="1585" spans="1:14" x14ac:dyDescent="0.25">
      <c r="A1585" s="70">
        <f>'SlNr für Antrag §24a'!B1581</f>
        <v>95402</v>
      </c>
      <c r="B1585" s="70" t="str">
        <f>'SlNr für Antrag §24a'!C1581</f>
        <v>77</v>
      </c>
      <c r="C1585" s="70" t="str">
        <f>IF('SlNr für Antrag §24a'!D1581&lt;&gt;"",'SlNr für Antrag §24a'!D1581,"")</f>
        <v>g</v>
      </c>
      <c r="D1585" s="70" t="str">
        <f>'SlNr für Antrag §24a'!H1581</f>
        <v>Wasser aus Nassentschlackung</v>
      </c>
      <c r="E1585" s="70" t="str">
        <f>'SlNr für Antrag §24a'!I1581</f>
        <v>gefährlich kontaminiert</v>
      </c>
      <c r="F1585" s="69" t="str">
        <f>IF(Behörde!W1585&gt;0,Behörde!W1585,Behörde!F1585)</f>
        <v>**</v>
      </c>
      <c r="G1585" s="69" t="str">
        <f>IF(Behörde!Z1585&gt;0,Behörde!Z1585,Behörde!G1585)</f>
        <v>**</v>
      </c>
      <c r="H1585" s="131"/>
      <c r="I1585" s="124"/>
      <c r="J1585" s="118">
        <f>'SlNr für Antrag §24a'!AM1581</f>
        <v>0</v>
      </c>
      <c r="K1585" s="121"/>
      <c r="L1585" s="158" t="str">
        <f>'SlNr für Antrag §24a'!AV1581</f>
        <v>-</v>
      </c>
      <c r="M1585" s="145" t="str">
        <f>IF(OR(Behörde!W1585&gt;0,Behörde!Z1585&gt;0),"Begründung in Bescheid eintragen!","")</f>
        <v/>
      </c>
      <c r="N1585" s="151" t="str">
        <f>'SlNr für Antrag §24a'!AP1581</f>
        <v/>
      </c>
    </row>
    <row r="1586" spans="1:14" ht="34.200000000000003" x14ac:dyDescent="0.25">
      <c r="A1586" s="70">
        <f>'SlNr für Antrag §24a'!B1582</f>
        <v>95403</v>
      </c>
      <c r="B1586" s="70" t="str">
        <f>'SlNr für Antrag §24a'!C1582</f>
        <v/>
      </c>
      <c r="C1586" s="70" t="str">
        <f>IF('SlNr für Antrag §24a'!D1582&lt;&gt;"",'SlNr für Antrag §24a'!D1582,"")</f>
        <v>g</v>
      </c>
      <c r="D1586" s="70" t="str">
        <f>'SlNr für Antrag §24a'!H1582</f>
        <v>Rückstände aus der rauchgasseitigen Kesselreinigung aus Großfeuerungsanlagen</v>
      </c>
      <c r="E1586" s="70" t="str">
        <f>'SlNr für Antrag §24a'!I1582</f>
        <v xml:space="preserve"> </v>
      </c>
      <c r="F1586" s="69" t="str">
        <f>IF(Behörde!W1586&gt;0,Behörde!W1586,Behörde!F1586)</f>
        <v>**</v>
      </c>
      <c r="G1586" s="69" t="str">
        <f>IF(Behörde!Z1586&gt;0,Behörde!Z1586,Behörde!G1586)</f>
        <v>**</v>
      </c>
      <c r="H1586" s="131"/>
      <c r="I1586" s="124"/>
      <c r="J1586" s="118">
        <f>'SlNr für Antrag §24a'!AM1582</f>
        <v>0</v>
      </c>
      <c r="K1586" s="121"/>
      <c r="L1586" s="158" t="str">
        <f>'SlNr für Antrag §24a'!AV1582</f>
        <v>-</v>
      </c>
      <c r="M1586" s="145" t="str">
        <f>IF(OR(Behörde!W1586&gt;0,Behörde!Z1586&gt;0),"Begründung in Bescheid eintragen!","")</f>
        <v/>
      </c>
      <c r="N1586" s="151" t="str">
        <f>'SlNr für Antrag §24a'!AP1582</f>
        <v/>
      </c>
    </row>
    <row r="1587" spans="1:14" ht="34.200000000000003" x14ac:dyDescent="0.25">
      <c r="A1587" s="70">
        <f>'SlNr für Antrag §24a'!B1583</f>
        <v>95403</v>
      </c>
      <c r="B1587" s="70" t="str">
        <f>'SlNr für Antrag §24a'!C1583</f>
        <v>91</v>
      </c>
      <c r="C1587" s="70" t="str">
        <f>IF('SlNr für Antrag §24a'!D1583&lt;&gt;"",'SlNr für Antrag §24a'!D1583,"")</f>
        <v>g</v>
      </c>
      <c r="D1587" s="70" t="str">
        <f>'SlNr für Antrag §24a'!H1583</f>
        <v>Rückstände aus der rauchgasseitigen Kesselreinigung aus Großfeuerungsanlagen</v>
      </c>
      <c r="E1587" s="70" t="str">
        <f>'SlNr für Antrag §24a'!I1583</f>
        <v>verfestigt, immobilisiert oder stabilisiert</v>
      </c>
      <c r="F1587" s="69" t="str">
        <f>IF(Behörde!W1587&gt;0,Behörde!W1587,Behörde!F1587)</f>
        <v>**</v>
      </c>
      <c r="G1587" s="69" t="str">
        <f>IF(Behörde!Z1587&gt;0,Behörde!Z1587,Behörde!G1587)</f>
        <v>**</v>
      </c>
      <c r="H1587" s="131"/>
      <c r="I1587" s="124"/>
      <c r="J1587" s="118">
        <f>'SlNr für Antrag §24a'!AM1583</f>
        <v>0</v>
      </c>
      <c r="K1587" s="121"/>
      <c r="L1587" s="158" t="str">
        <f>'SlNr für Antrag §24a'!AV1583</f>
        <v>-</v>
      </c>
      <c r="M1587" s="145" t="str">
        <f>IF(OR(Behörde!W1587&gt;0,Behörde!Z1587&gt;0),"Begründung in Bescheid eintragen!","")</f>
        <v/>
      </c>
      <c r="N1587" s="151" t="str">
        <f>'SlNr für Antrag §24a'!AP1583</f>
        <v/>
      </c>
    </row>
    <row r="1588" spans="1:14" ht="45.6" x14ac:dyDescent="0.25">
      <c r="A1588" s="70">
        <f>'SlNr für Antrag §24a'!B1584</f>
        <v>95404</v>
      </c>
      <c r="B1588" s="70" t="str">
        <f>'SlNr für Antrag §24a'!C1584</f>
        <v/>
      </c>
      <c r="C1588" s="70" t="str">
        <f>IF('SlNr für Antrag §24a'!D1584&lt;&gt;"",'SlNr für Antrag §24a'!D1584,"")</f>
        <v/>
      </c>
      <c r="D1588" s="70" t="str">
        <f>'SlNr für Antrag §24a'!H1584</f>
        <v>Rückstände aus der rauchgasseitigen Kesselreinigung, ohne gefahrenrelevante Eigenschaften</v>
      </c>
      <c r="E1588" s="70" t="str">
        <f>'SlNr für Antrag §24a'!I1584</f>
        <v xml:space="preserve"> </v>
      </c>
      <c r="F1588" s="69" t="str">
        <f>IF(Behörde!W1588&gt;0,Behörde!W1588,Behörde!F1588)</f>
        <v>--</v>
      </c>
      <c r="G1588" s="69" t="str">
        <f>IF(Behörde!Z1588&gt;0,Behörde!Z1588,Behörde!G1588)</f>
        <v>**</v>
      </c>
      <c r="H1588" s="131"/>
      <c r="I1588" s="124"/>
      <c r="J1588" s="118">
        <f>'SlNr für Antrag §24a'!AM1584</f>
        <v>0</v>
      </c>
      <c r="K1588" s="121"/>
      <c r="L1588" s="158" t="str">
        <f>'SlNr für Antrag §24a'!AV1584</f>
        <v>-</v>
      </c>
      <c r="M1588" s="145" t="str">
        <f>IF(OR(Behörde!W1588&gt;0,Behörde!Z1588&gt;0),"Begründung in Bescheid eintragen!","")</f>
        <v/>
      </c>
      <c r="N1588" s="151" t="str">
        <f>'SlNr für Antrag §24a'!AP1584</f>
        <v>X</v>
      </c>
    </row>
    <row r="1589" spans="1:14" ht="45.6" x14ac:dyDescent="0.25">
      <c r="A1589" s="70">
        <f>'SlNr für Antrag §24a'!B1585</f>
        <v>95404</v>
      </c>
      <c r="B1589" s="70" t="str">
        <f>'SlNr für Antrag §24a'!C1585</f>
        <v>91</v>
      </c>
      <c r="C1589" s="70" t="str">
        <f>IF('SlNr für Antrag §24a'!D1585&lt;&gt;"",'SlNr für Antrag §24a'!D1585,"")</f>
        <v/>
      </c>
      <c r="D1589" s="70" t="str">
        <f>'SlNr für Antrag §24a'!H1585</f>
        <v>Rückstände aus der rauchgasseitigen Kesselreinigung, ohne gefahrenrelevante Eigenschaften</v>
      </c>
      <c r="E1589" s="70" t="str">
        <f>'SlNr für Antrag §24a'!I1585</f>
        <v>verfestigt, immobilisiert oder stabilisiert</v>
      </c>
      <c r="F1589" s="69" t="str">
        <f>IF(Behörde!W1589&gt;0,Behörde!W1589,Behörde!F1589)</f>
        <v>**</v>
      </c>
      <c r="G1589" s="69" t="str">
        <f>IF(Behörde!Z1589&gt;0,Behörde!Z1589,Behörde!G1589)</f>
        <v>**</v>
      </c>
      <c r="H1589" s="131"/>
      <c r="I1589" s="124"/>
      <c r="J1589" s="118">
        <f>'SlNr für Antrag §24a'!AM1585</f>
        <v>0</v>
      </c>
      <c r="K1589" s="121"/>
      <c r="L1589" s="158" t="str">
        <f>'SlNr für Antrag §24a'!AV1585</f>
        <v>-</v>
      </c>
      <c r="M1589" s="145" t="str">
        <f>IF(OR(Behörde!W1589&gt;0,Behörde!Z1589&gt;0),"Begründung in Bescheid eintragen!","")</f>
        <v/>
      </c>
      <c r="N1589" s="151" t="str">
        <f>'SlNr für Antrag §24a'!AP1585</f>
        <v/>
      </c>
    </row>
    <row r="1590" spans="1:14" ht="91.2" x14ac:dyDescent="0.25">
      <c r="A1590" s="70">
        <f>'SlNr für Antrag §24a'!B1586</f>
        <v>97101</v>
      </c>
      <c r="B1590" s="70" t="str">
        <f>'SlNr für Antrag §24a'!C1586</f>
        <v/>
      </c>
      <c r="C1590" s="70" t="str">
        <f>IF('SlNr für Antrag §24a'!D1586&lt;&gt;"",'SlNr für Antrag §24a'!D1586,"")</f>
        <v>gn</v>
      </c>
      <c r="D1590" s="70" t="str">
        <f>'SlNr für Antrag §24a'!H1586</f>
        <v>Abfälle, die innerhalb und außerhalb des medizinischen Bereiches eine Gefahr darstellen können, zB mit gefährlichen Erregern behafteter Abfall gemäß ÖNORM S 2104 „Abfälle aus dem medizinischen Bereich“, ausgegeben am 1. April 2020</v>
      </c>
      <c r="E1590" s="70" t="str">
        <f>'SlNr für Antrag §24a'!I1586</f>
        <v xml:space="preserve"> </v>
      </c>
      <c r="F1590" s="69" t="str">
        <f>IF(Behörde!W1590&gt;0,Behörde!W1590,Behörde!F1590)</f>
        <v>**</v>
      </c>
      <c r="G1590" s="69" t="str">
        <f>IF(Behörde!Z1590&gt;0,Behörde!Z1590,Behörde!G1590)</f>
        <v>**</v>
      </c>
      <c r="H1590" s="131"/>
      <c r="I1590" s="124"/>
      <c r="J1590" s="118">
        <f>'SlNr für Antrag §24a'!AM1586</f>
        <v>0</v>
      </c>
      <c r="K1590" s="121"/>
      <c r="L1590" s="158" t="str">
        <f>'SlNr für Antrag §24a'!AV1586</f>
        <v>-</v>
      </c>
      <c r="M1590" s="145" t="str">
        <f>IF(OR(Behörde!W1590&gt;0,Behörde!Z1590&gt;0),"Begründung in Bescheid eintragen!","")</f>
        <v/>
      </c>
      <c r="N1590" s="151" t="str">
        <f>'SlNr für Antrag §24a'!AP1586</f>
        <v/>
      </c>
    </row>
    <row r="1591" spans="1:14" ht="22.8" x14ac:dyDescent="0.25">
      <c r="A1591" s="70">
        <f>'SlNr für Antrag §24a'!B1587</f>
        <v>97102</v>
      </c>
      <c r="B1591" s="70" t="str">
        <f>'SlNr für Antrag §24a'!C1587</f>
        <v/>
      </c>
      <c r="C1591" s="70" t="str">
        <f>IF('SlNr für Antrag §24a'!D1587&lt;&gt;"",'SlNr für Antrag §24a'!D1587,"")</f>
        <v/>
      </c>
      <c r="D1591" s="70" t="str">
        <f>'SlNr für Antrag §24a'!H1587</f>
        <v>desinfizierte Abfälle, außer gefährliche Abfälle</v>
      </c>
      <c r="E1591" s="70" t="str">
        <f>'SlNr für Antrag §24a'!I1587</f>
        <v xml:space="preserve"> </v>
      </c>
      <c r="F1591" s="69" t="str">
        <f>IF(Behörde!W1591&gt;0,Behörde!W1591,Behörde!F1591)</f>
        <v>**</v>
      </c>
      <c r="G1591" s="69" t="str">
        <f>IF(Behörde!Z1591&gt;0,Behörde!Z1591,Behörde!G1591)</f>
        <v>**</v>
      </c>
      <c r="H1591" s="131"/>
      <c r="I1591" s="124"/>
      <c r="J1591" s="118">
        <f>'SlNr für Antrag §24a'!AM1587</f>
        <v>0</v>
      </c>
      <c r="K1591" s="121"/>
      <c r="L1591" s="158" t="str">
        <f>'SlNr für Antrag §24a'!AV1587</f>
        <v>-</v>
      </c>
      <c r="M1591" s="145" t="str">
        <f>IF(OR(Behörde!W1591&gt;0,Behörde!Z1591&gt;0),"Begründung in Bescheid eintragen!","")</f>
        <v/>
      </c>
      <c r="N1591" s="151" t="str">
        <f>'SlNr für Antrag §24a'!AP1587</f>
        <v/>
      </c>
    </row>
    <row r="1592" spans="1:14" ht="22.8" x14ac:dyDescent="0.25">
      <c r="A1592" s="70">
        <f>'SlNr für Antrag §24a'!B1588</f>
        <v>97102</v>
      </c>
      <c r="B1592" s="70" t="str">
        <f>'SlNr für Antrag §24a'!C1588</f>
        <v>77</v>
      </c>
      <c r="C1592" s="70" t="str">
        <f>IF('SlNr für Antrag §24a'!D1588&lt;&gt;"",'SlNr für Antrag §24a'!D1588,"")</f>
        <v>g</v>
      </c>
      <c r="D1592" s="70" t="str">
        <f>'SlNr für Antrag §24a'!H1588</f>
        <v>desinfizierte Abfälle, außer gefährliche Abfälle</v>
      </c>
      <c r="E1592" s="70" t="str">
        <f>'SlNr für Antrag §24a'!I1588</f>
        <v>gefährlich kontaminiert</v>
      </c>
      <c r="F1592" s="69" t="str">
        <f>IF(Behörde!W1592&gt;0,Behörde!W1592,Behörde!F1592)</f>
        <v>**</v>
      </c>
      <c r="G1592" s="69" t="str">
        <f>IF(Behörde!Z1592&gt;0,Behörde!Z1592,Behörde!G1592)</f>
        <v>**</v>
      </c>
      <c r="H1592" s="131"/>
      <c r="I1592" s="124"/>
      <c r="J1592" s="118">
        <f>'SlNr für Antrag §24a'!AM1588</f>
        <v>0</v>
      </c>
      <c r="K1592" s="121"/>
      <c r="L1592" s="158" t="str">
        <f>'SlNr für Antrag §24a'!AV1588</f>
        <v>-</v>
      </c>
      <c r="M1592" s="145" t="str">
        <f>IF(OR(Behörde!W1592&gt;0,Behörde!Z1592&gt;0),"Begründung in Bescheid eintragen!","")</f>
        <v/>
      </c>
      <c r="N1592" s="151" t="str">
        <f>'SlNr für Antrag §24a'!AP1588</f>
        <v/>
      </c>
    </row>
    <row r="1593" spans="1:14" x14ac:dyDescent="0.25">
      <c r="A1593" s="70">
        <f>'SlNr für Antrag §24a'!B1589</f>
        <v>97103</v>
      </c>
      <c r="B1593" s="70" t="str">
        <f>'SlNr für Antrag §24a'!C1589</f>
        <v/>
      </c>
      <c r="C1593" s="70" t="str">
        <f>IF('SlNr für Antrag §24a'!D1589&lt;&gt;"",'SlNr für Antrag §24a'!D1589,"")</f>
        <v/>
      </c>
      <c r="D1593" s="70" t="str">
        <f>'SlNr für Antrag §24a'!H1589</f>
        <v>Körperteile und Organabfälle</v>
      </c>
      <c r="E1593" s="70" t="str">
        <f>'SlNr für Antrag §24a'!I1589</f>
        <v xml:space="preserve"> </v>
      </c>
      <c r="F1593" s="69" t="str">
        <f>IF(Behörde!W1593&gt;0,Behörde!W1593,Behörde!F1593)</f>
        <v>**</v>
      </c>
      <c r="G1593" s="69" t="str">
        <f>IF(Behörde!Z1593&gt;0,Behörde!Z1593,Behörde!G1593)</f>
        <v>**</v>
      </c>
      <c r="H1593" s="131"/>
      <c r="I1593" s="124"/>
      <c r="J1593" s="118">
        <f>'SlNr für Antrag §24a'!AM1589</f>
        <v>0</v>
      </c>
      <c r="K1593" s="121"/>
      <c r="L1593" s="158" t="str">
        <f>'SlNr für Antrag §24a'!AV1589</f>
        <v>-</v>
      </c>
      <c r="M1593" s="145" t="str">
        <f>IF(OR(Behörde!W1593&gt;0,Behörde!Z1593&gt;0),"Begründung in Bescheid eintragen!","")</f>
        <v/>
      </c>
      <c r="N1593" s="151" t="str">
        <f>'SlNr für Antrag §24a'!AP1589</f>
        <v/>
      </c>
    </row>
    <row r="1594" spans="1:14" x14ac:dyDescent="0.25">
      <c r="A1594" s="70">
        <f>'SlNr für Antrag §24a'!B1590</f>
        <v>97103</v>
      </c>
      <c r="B1594" s="70" t="str">
        <f>'SlNr für Antrag §24a'!C1590</f>
        <v>77</v>
      </c>
      <c r="C1594" s="70" t="str">
        <f>IF('SlNr für Antrag §24a'!D1590&lt;&gt;"",'SlNr für Antrag §24a'!D1590,"")</f>
        <v>g</v>
      </c>
      <c r="D1594" s="70" t="str">
        <f>'SlNr für Antrag §24a'!H1590</f>
        <v>Körperteile und Organabfälle</v>
      </c>
      <c r="E1594" s="70" t="str">
        <f>'SlNr für Antrag §24a'!I1590</f>
        <v>gefährlich kontaminiert</v>
      </c>
      <c r="F1594" s="69" t="str">
        <f>IF(Behörde!W1594&gt;0,Behörde!W1594,Behörde!F1594)</f>
        <v>**</v>
      </c>
      <c r="G1594" s="69" t="str">
        <f>IF(Behörde!Z1594&gt;0,Behörde!Z1594,Behörde!G1594)</f>
        <v>**</v>
      </c>
      <c r="H1594" s="131"/>
      <c r="I1594" s="124"/>
      <c r="J1594" s="118">
        <f>'SlNr für Antrag §24a'!AM1590</f>
        <v>0</v>
      </c>
      <c r="K1594" s="121"/>
      <c r="L1594" s="158" t="str">
        <f>'SlNr für Antrag §24a'!AV1590</f>
        <v>-</v>
      </c>
      <c r="M1594" s="145" t="str">
        <f>IF(OR(Behörde!W1594&gt;0,Behörde!Z1594&gt;0),"Begründung in Bescheid eintragen!","")</f>
        <v/>
      </c>
      <c r="N1594" s="151" t="str">
        <f>'SlNr für Antrag §24a'!AP1590</f>
        <v/>
      </c>
    </row>
    <row r="1595" spans="1:14" ht="57" x14ac:dyDescent="0.25">
      <c r="A1595" s="70">
        <f>'SlNr für Antrag §24a'!B1591</f>
        <v>97104</v>
      </c>
      <c r="B1595" s="70" t="str">
        <f>'SlNr für Antrag §24a'!C1591</f>
        <v/>
      </c>
      <c r="C1595" s="70" t="str">
        <f>IF('SlNr für Antrag §24a'!D1591&lt;&gt;"",'SlNr für Antrag §24a'!D1591,"")</f>
        <v/>
      </c>
      <c r="D1595" s="70" t="str">
        <f>'SlNr für Antrag §24a'!H1591</f>
        <v>Abfälle, die nur innerhalb des medizinischen Bereiches eine Infektions- oder Verletzungsgefahr darstellen können, gemäß ÖNORM S 2104</v>
      </c>
      <c r="E1595" s="70" t="str">
        <f>'SlNr für Antrag §24a'!I1591</f>
        <v xml:space="preserve"> </v>
      </c>
      <c r="F1595" s="69" t="str">
        <f>IF(Behörde!W1595&gt;0,Behörde!W1595,Behörde!F1595)</f>
        <v>**</v>
      </c>
      <c r="G1595" s="69" t="str">
        <f>IF(Behörde!Z1595&gt;0,Behörde!Z1595,Behörde!G1595)</f>
        <v>**</v>
      </c>
      <c r="H1595" s="131"/>
      <c r="I1595" s="124"/>
      <c r="J1595" s="118">
        <f>'SlNr für Antrag §24a'!AM1591</f>
        <v>0</v>
      </c>
      <c r="K1595" s="121"/>
      <c r="L1595" s="158" t="str">
        <f>'SlNr für Antrag §24a'!AV1591</f>
        <v>-</v>
      </c>
      <c r="M1595" s="145" t="str">
        <f>IF(OR(Behörde!W1595&gt;0,Behörde!Z1595&gt;0),"Begründung in Bescheid eintragen!","")</f>
        <v/>
      </c>
      <c r="N1595" s="151" t="str">
        <f>'SlNr für Antrag §24a'!AP1591</f>
        <v/>
      </c>
    </row>
    <row r="1596" spans="1:14" ht="57" x14ac:dyDescent="0.25">
      <c r="A1596" s="70">
        <f>'SlNr für Antrag §24a'!B1592</f>
        <v>97104</v>
      </c>
      <c r="B1596" s="70" t="str">
        <f>'SlNr für Antrag §24a'!C1592</f>
        <v>77</v>
      </c>
      <c r="C1596" s="70" t="str">
        <f>IF('SlNr für Antrag §24a'!D1592&lt;&gt;"",'SlNr für Antrag §24a'!D1592,"")</f>
        <v>g</v>
      </c>
      <c r="D1596" s="70" t="str">
        <f>'SlNr für Antrag §24a'!H1592</f>
        <v>Abfälle, die nur innerhalb des medizinischen Bereiches eine Infektions- oder Verletzungsgefahr darstellen können, gemäß ÖNORM S 2104</v>
      </c>
      <c r="E1596" s="70" t="str">
        <f>'SlNr für Antrag §24a'!I1592</f>
        <v>gefährlich kontaminiert</v>
      </c>
      <c r="F1596" s="69" t="str">
        <f>IF(Behörde!W1596&gt;0,Behörde!W1596,Behörde!F1596)</f>
        <v>**</v>
      </c>
      <c r="G1596" s="69" t="str">
        <f>IF(Behörde!Z1596&gt;0,Behörde!Z1596,Behörde!G1596)</f>
        <v>**</v>
      </c>
      <c r="H1596" s="131"/>
      <c r="I1596" s="124"/>
      <c r="J1596" s="118">
        <f>'SlNr für Antrag §24a'!AM1592</f>
        <v>0</v>
      </c>
      <c r="K1596" s="121"/>
      <c r="L1596" s="158" t="str">
        <f>'SlNr für Antrag §24a'!AV1592</f>
        <v>-</v>
      </c>
      <c r="M1596" s="145" t="str">
        <f>IF(OR(Behörde!W1596&gt;0,Behörde!Z1596&gt;0),"Begründung in Bescheid eintragen!","")</f>
        <v/>
      </c>
      <c r="N1596" s="151" t="str">
        <f>'SlNr für Antrag §24a'!AP1592</f>
        <v/>
      </c>
    </row>
    <row r="1597" spans="1:14" ht="57" x14ac:dyDescent="0.25">
      <c r="A1597" s="70">
        <f>'SlNr für Antrag §24a'!B1593</f>
        <v>97105</v>
      </c>
      <c r="B1597" s="70" t="str">
        <f>'SlNr für Antrag §24a'!C1593</f>
        <v/>
      </c>
      <c r="C1597" s="70" t="str">
        <f>IF('SlNr für Antrag §24a'!D1593&lt;&gt;"",'SlNr für Antrag §24a'!D1593,"")</f>
        <v/>
      </c>
      <c r="D1597" s="70" t="str">
        <f>'SlNr für Antrag §24a'!H1593</f>
        <v>Kanülen und sonstige verletzungsgefährdende spitze oder scharfe Gegenstände, wie Lanzetten, Skalpelle u. dgl., gemäß ÖNORM S 2104</v>
      </c>
      <c r="E1597" s="70" t="str">
        <f>'SlNr für Antrag §24a'!I1593</f>
        <v xml:space="preserve"> </v>
      </c>
      <c r="F1597" s="69" t="str">
        <f>IF(Behörde!W1597&gt;0,Behörde!W1597,Behörde!F1597)</f>
        <v>**</v>
      </c>
      <c r="G1597" s="69" t="str">
        <f>IF(Behörde!Z1597&gt;0,Behörde!Z1597,Behörde!G1597)</f>
        <v>**</v>
      </c>
      <c r="H1597" s="131"/>
      <c r="I1597" s="124"/>
      <c r="J1597" s="118">
        <f>'SlNr für Antrag §24a'!AM1593</f>
        <v>0</v>
      </c>
      <c r="K1597" s="121"/>
      <c r="L1597" s="158" t="str">
        <f>'SlNr für Antrag §24a'!AV1593</f>
        <v>-</v>
      </c>
      <c r="M1597" s="145" t="str">
        <f>IF(OR(Behörde!W1597&gt;0,Behörde!Z1597&gt;0),"Begründung in Bescheid eintragen!","")</f>
        <v/>
      </c>
      <c r="N1597" s="151" t="str">
        <f>'SlNr für Antrag §24a'!AP1593</f>
        <v/>
      </c>
    </row>
    <row r="1598" spans="1:14" ht="57" x14ac:dyDescent="0.25">
      <c r="A1598" s="70">
        <f>'SlNr für Antrag §24a'!B1594</f>
        <v>97105</v>
      </c>
      <c r="B1598" s="70" t="str">
        <f>'SlNr für Antrag §24a'!C1594</f>
        <v>77</v>
      </c>
      <c r="C1598" s="70" t="str">
        <f>IF('SlNr für Antrag §24a'!D1594&lt;&gt;"",'SlNr für Antrag §24a'!D1594,"")</f>
        <v>g</v>
      </c>
      <c r="D1598" s="70" t="str">
        <f>'SlNr für Antrag §24a'!H1594</f>
        <v>Kanülen und sonstige verletzungsgefährdende spitze oder scharfe Gegenstände, wie Lanzetten, Skalpelle u. dgl., gemäß ÖNORM S 2104</v>
      </c>
      <c r="E1598" s="70" t="str">
        <f>'SlNr für Antrag §24a'!I1594</f>
        <v>gefährlich kontaminiert</v>
      </c>
      <c r="F1598" s="69" t="str">
        <f>IF(Behörde!W1598&gt;0,Behörde!W1598,Behörde!F1598)</f>
        <v>**</v>
      </c>
      <c r="G1598" s="69" t="str">
        <f>IF(Behörde!Z1598&gt;0,Behörde!Z1598,Behörde!G1598)</f>
        <v>**</v>
      </c>
      <c r="H1598" s="131"/>
      <c r="I1598" s="124"/>
      <c r="J1598" s="118">
        <f>'SlNr für Antrag §24a'!AM1594</f>
        <v>0</v>
      </c>
      <c r="K1598" s="121"/>
      <c r="L1598" s="158" t="str">
        <f>'SlNr für Antrag §24a'!AV1594</f>
        <v>-</v>
      </c>
      <c r="M1598" s="145" t="str">
        <f>IF(OR(Behörde!W1598&gt;0,Behörde!Z1598&gt;0),"Begründung in Bescheid eintragen!","")</f>
        <v/>
      </c>
      <c r="N1598" s="151" t="str">
        <f>'SlNr für Antrag §24a'!AP1594</f>
        <v/>
      </c>
    </row>
    <row r="1599" spans="1:14" x14ac:dyDescent="0.25">
      <c r="A1599" s="70">
        <f>'SlNr für Antrag §24a'!B1595</f>
        <v>99102</v>
      </c>
      <c r="B1599" s="70" t="str">
        <f>'SlNr für Antrag §24a'!C1595</f>
        <v/>
      </c>
      <c r="C1599" s="70" t="str">
        <f>IF('SlNr für Antrag §24a'!D1595&lt;&gt;"",'SlNr für Antrag §24a'!D1595,"")</f>
        <v/>
      </c>
      <c r="D1599" s="70" t="str">
        <f>'SlNr für Antrag §24a'!H1595</f>
        <v>Moorschlamm und Heilerde</v>
      </c>
      <c r="E1599" s="70" t="str">
        <f>'SlNr für Antrag §24a'!I1595</f>
        <v xml:space="preserve"> </v>
      </c>
      <c r="F1599" s="69" t="str">
        <f>IF(Behörde!W1599&gt;0,Behörde!W1599,Behörde!F1599)</f>
        <v>--</v>
      </c>
      <c r="G1599" s="69" t="str">
        <f>IF(Behörde!Z1599&gt;0,Behörde!Z1599,Behörde!G1599)</f>
        <v>**</v>
      </c>
      <c r="H1599" s="131"/>
      <c r="I1599" s="124"/>
      <c r="J1599" s="118">
        <f>'SlNr für Antrag §24a'!AM1595</f>
        <v>0</v>
      </c>
      <c r="K1599" s="121"/>
      <c r="L1599" s="158" t="str">
        <f>'SlNr für Antrag §24a'!AV1595</f>
        <v>-</v>
      </c>
      <c r="M1599" s="145" t="str">
        <f>IF(OR(Behörde!W1599&gt;0,Behörde!Z1599&gt;0),"Begründung in Bescheid eintragen!","")</f>
        <v/>
      </c>
      <c r="N1599" s="151" t="str">
        <f>'SlNr für Antrag §24a'!AP1595</f>
        <v>X</v>
      </c>
    </row>
    <row r="1600" spans="1:14" x14ac:dyDescent="0.25">
      <c r="A1600" s="70">
        <f>'SlNr für Antrag §24a'!B1596</f>
        <v>99102</v>
      </c>
      <c r="B1600" s="70" t="str">
        <f>'SlNr für Antrag §24a'!C1596</f>
        <v>77</v>
      </c>
      <c r="C1600" s="70" t="str">
        <f>IF('SlNr für Antrag §24a'!D1596&lt;&gt;"",'SlNr für Antrag §24a'!D1596,"")</f>
        <v>g</v>
      </c>
      <c r="D1600" s="70" t="str">
        <f>'SlNr für Antrag §24a'!H1596</f>
        <v>Moorschlamm und Heilerde</v>
      </c>
      <c r="E1600" s="70" t="str">
        <f>'SlNr für Antrag §24a'!I1596</f>
        <v>gefährlich kontaminiert</v>
      </c>
      <c r="F1600" s="69" t="str">
        <f>IF(Behörde!W1600&gt;0,Behörde!W1600,Behörde!F1600)</f>
        <v>**</v>
      </c>
      <c r="G1600" s="69" t="str">
        <f>IF(Behörde!Z1600&gt;0,Behörde!Z1600,Behörde!G1600)</f>
        <v>**</v>
      </c>
      <c r="H1600" s="131"/>
      <c r="I1600" s="124"/>
      <c r="J1600" s="118">
        <f>'SlNr für Antrag §24a'!AM1596</f>
        <v>0</v>
      </c>
      <c r="K1600" s="121"/>
      <c r="L1600" s="158" t="str">
        <f>'SlNr für Antrag §24a'!AV1596</f>
        <v>-</v>
      </c>
      <c r="M1600" s="145" t="str">
        <f>IF(OR(Behörde!W1600&gt;0,Behörde!Z1600&gt;0),"Begründung in Bescheid eintragen!","")</f>
        <v/>
      </c>
      <c r="N1600" s="151" t="str">
        <f>'SlNr für Antrag §24a'!AP1596</f>
        <v/>
      </c>
    </row>
  </sheetData>
  <autoFilter ref="A5:N1600" xr:uid="{00000000-0009-0000-0000-000005000000}"/>
  <mergeCells count="12">
    <mergeCell ref="K4:K5"/>
    <mergeCell ref="L4:L5"/>
    <mergeCell ref="N4:N5"/>
    <mergeCell ref="A1:G1"/>
    <mergeCell ref="F3:G3"/>
    <mergeCell ref="A4:A5"/>
    <mergeCell ref="B4:B5"/>
    <mergeCell ref="C4:C5"/>
    <mergeCell ref="D4:D5"/>
    <mergeCell ref="E4:E5"/>
    <mergeCell ref="F4:G4"/>
    <mergeCell ref="J4:J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3"/>
  <dimension ref="A1:C3"/>
  <sheetViews>
    <sheetView workbookViewId="0">
      <selection activeCell="E6" sqref="E6"/>
    </sheetView>
  </sheetViews>
  <sheetFormatPr baseColWidth="10" defaultColWidth="10.6640625" defaultRowHeight="13.2" x14ac:dyDescent="0.25"/>
  <sheetData>
    <row r="1" spans="1:3" ht="14.4" x14ac:dyDescent="0.3">
      <c r="A1" s="2" t="s">
        <v>2344</v>
      </c>
      <c r="C1" s="144" t="s">
        <v>3597</v>
      </c>
    </row>
    <row r="2" spans="1:3" ht="14.4" x14ac:dyDescent="0.3">
      <c r="A2" s="2" t="s">
        <v>2345</v>
      </c>
      <c r="C2" s="147" t="s">
        <v>3615</v>
      </c>
    </row>
    <row r="3" spans="1:3" x14ac:dyDescent="0.25">
      <c r="A3" s="2" t="s">
        <v>2346</v>
      </c>
      <c r="C3" s="148"/>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
  <dimension ref="A1:G87"/>
  <sheetViews>
    <sheetView workbookViewId="0">
      <pane ySplit="2" topLeftCell="A12" activePane="bottomLeft" state="frozen"/>
      <selection pane="bottomLeft" activeCell="H10" sqref="H10"/>
    </sheetView>
  </sheetViews>
  <sheetFormatPr baseColWidth="10" defaultColWidth="8.88671875" defaultRowHeight="13.2" x14ac:dyDescent="0.25"/>
  <cols>
    <col min="1" max="1" width="15.5546875" style="176" bestFit="1" customWidth="1"/>
    <col min="2" max="2" width="13.44140625" style="176" bestFit="1" customWidth="1"/>
    <col min="3" max="3" width="12.88671875" style="176" hidden="1" customWidth="1"/>
    <col min="4" max="4" width="52.33203125" style="176" customWidth="1"/>
    <col min="5" max="5" width="38" style="176" customWidth="1"/>
    <col min="6" max="6" width="45.88671875" style="176" customWidth="1"/>
    <col min="7" max="7" width="26.5546875" style="176" customWidth="1"/>
    <col min="8" max="16384" width="8.88671875" style="176"/>
  </cols>
  <sheetData>
    <row r="1" spans="1:7" s="174" customFormat="1" ht="15" x14ac:dyDescent="0.25">
      <c r="A1" s="173" t="s">
        <v>3626</v>
      </c>
    </row>
    <row r="2" spans="1:7" ht="14.4" x14ac:dyDescent="0.25">
      <c r="A2" s="175" t="s">
        <v>0</v>
      </c>
      <c r="B2" s="175" t="s">
        <v>2672</v>
      </c>
      <c r="C2" s="175" t="s">
        <v>2671</v>
      </c>
      <c r="D2" s="175" t="s">
        <v>2670</v>
      </c>
      <c r="E2" s="175" t="s">
        <v>2669</v>
      </c>
      <c r="F2" s="175" t="s">
        <v>2</v>
      </c>
      <c r="G2" s="175" t="s">
        <v>2668</v>
      </c>
    </row>
    <row r="3" spans="1:7" ht="52.8" x14ac:dyDescent="0.25">
      <c r="A3" s="176" t="s">
        <v>2667</v>
      </c>
      <c r="B3" s="176" t="s">
        <v>2666</v>
      </c>
      <c r="C3" s="176" t="s">
        <v>3</v>
      </c>
      <c r="D3" s="176" t="s">
        <v>2665</v>
      </c>
      <c r="E3" s="176" t="s">
        <v>3</v>
      </c>
      <c r="F3" s="176" t="s">
        <v>2664</v>
      </c>
      <c r="G3" s="176" t="s">
        <v>3</v>
      </c>
    </row>
    <row r="4" spans="1:7" ht="79.2" x14ac:dyDescent="0.25">
      <c r="A4" s="176" t="s">
        <v>2663</v>
      </c>
      <c r="B4" s="176" t="s">
        <v>2662</v>
      </c>
      <c r="C4" s="176" t="s">
        <v>3</v>
      </c>
      <c r="D4" s="176" t="s">
        <v>2661</v>
      </c>
      <c r="E4" s="176" t="s">
        <v>3</v>
      </c>
      <c r="F4" s="176" t="s">
        <v>2660</v>
      </c>
      <c r="G4" s="176" t="s">
        <v>3</v>
      </c>
    </row>
    <row r="5" spans="1:7" ht="26.4" x14ac:dyDescent="0.25">
      <c r="A5" s="176" t="s">
        <v>2659</v>
      </c>
      <c r="B5" s="176" t="s">
        <v>2658</v>
      </c>
      <c r="C5" s="176" t="s">
        <v>3</v>
      </c>
      <c r="D5" s="176" t="s">
        <v>2657</v>
      </c>
      <c r="E5" s="176" t="s">
        <v>3</v>
      </c>
      <c r="F5" s="176" t="s">
        <v>2656</v>
      </c>
      <c r="G5" s="176" t="s">
        <v>3</v>
      </c>
    </row>
    <row r="6" spans="1:7" ht="52.8" x14ac:dyDescent="0.25">
      <c r="A6" s="176" t="s">
        <v>2655</v>
      </c>
      <c r="B6" s="176" t="s">
        <v>2654</v>
      </c>
      <c r="C6" s="176" t="s">
        <v>3</v>
      </c>
      <c r="D6" s="176" t="s">
        <v>2580</v>
      </c>
      <c r="E6" s="176" t="s">
        <v>3</v>
      </c>
      <c r="F6" s="176" t="s">
        <v>3</v>
      </c>
      <c r="G6" s="176" t="s">
        <v>3</v>
      </c>
    </row>
    <row r="7" spans="1:7" ht="66" x14ac:dyDescent="0.25">
      <c r="A7" s="176" t="s">
        <v>2653</v>
      </c>
      <c r="B7" s="176" t="s">
        <v>2652</v>
      </c>
      <c r="C7" s="176" t="s">
        <v>3</v>
      </c>
      <c r="D7" s="176" t="s">
        <v>2580</v>
      </c>
      <c r="E7" s="176" t="s">
        <v>2540</v>
      </c>
      <c r="F7" s="176" t="s">
        <v>2651</v>
      </c>
      <c r="G7" s="176" t="s">
        <v>2448</v>
      </c>
    </row>
    <row r="8" spans="1:7" ht="79.2" x14ac:dyDescent="0.25">
      <c r="A8" s="176" t="s">
        <v>2650</v>
      </c>
      <c r="B8" s="176" t="s">
        <v>2649</v>
      </c>
      <c r="C8" s="176" t="s">
        <v>3</v>
      </c>
      <c r="D8" s="176" t="s">
        <v>2580</v>
      </c>
      <c r="E8" s="176" t="s">
        <v>2536</v>
      </c>
      <c r="F8" s="176" t="s">
        <v>2535</v>
      </c>
      <c r="G8" s="176" t="s">
        <v>2448</v>
      </c>
    </row>
    <row r="9" spans="1:7" ht="66" x14ac:dyDescent="0.25">
      <c r="A9" s="176" t="s">
        <v>2648</v>
      </c>
      <c r="B9" s="176" t="s">
        <v>2647</v>
      </c>
      <c r="C9" s="176" t="s">
        <v>3</v>
      </c>
      <c r="D9" s="176" t="s">
        <v>2580</v>
      </c>
      <c r="E9" s="176" t="s">
        <v>2532</v>
      </c>
      <c r="F9" s="176" t="s">
        <v>2646</v>
      </c>
      <c r="G9" s="176" t="s">
        <v>2625</v>
      </c>
    </row>
    <row r="10" spans="1:7" ht="79.2" x14ac:dyDescent="0.25">
      <c r="A10" s="176" t="s">
        <v>2645</v>
      </c>
      <c r="B10" s="176" t="s">
        <v>2644</v>
      </c>
      <c r="C10" s="176" t="s">
        <v>3</v>
      </c>
      <c r="D10" s="176" t="s">
        <v>2580</v>
      </c>
      <c r="E10" s="176" t="s">
        <v>2643</v>
      </c>
      <c r="F10" s="176" t="s">
        <v>2642</v>
      </c>
      <c r="G10" s="176" t="s">
        <v>2625</v>
      </c>
    </row>
    <row r="11" spans="1:7" ht="145.19999999999999" x14ac:dyDescent="0.25">
      <c r="A11" s="176" t="s">
        <v>2641</v>
      </c>
      <c r="B11" s="176" t="s">
        <v>2640</v>
      </c>
      <c r="C11" s="176" t="s">
        <v>3</v>
      </c>
      <c r="D11" s="176" t="s">
        <v>2580</v>
      </c>
      <c r="E11" s="176" t="s">
        <v>2639</v>
      </c>
      <c r="F11" s="176" t="s">
        <v>2638</v>
      </c>
      <c r="G11" s="176" t="s">
        <v>2625</v>
      </c>
    </row>
    <row r="12" spans="1:7" ht="79.2" x14ac:dyDescent="0.25">
      <c r="A12" s="176" t="s">
        <v>2637</v>
      </c>
      <c r="B12" s="176" t="s">
        <v>2636</v>
      </c>
      <c r="C12" s="176" t="s">
        <v>3</v>
      </c>
      <c r="D12" s="176" t="s">
        <v>2580</v>
      </c>
      <c r="E12" s="176" t="s">
        <v>2635</v>
      </c>
      <c r="F12" s="176" t="s">
        <v>2634</v>
      </c>
      <c r="G12" s="176" t="s">
        <v>2625</v>
      </c>
    </row>
    <row r="13" spans="1:7" ht="52.8" x14ac:dyDescent="0.25">
      <c r="A13" s="176" t="s">
        <v>2633</v>
      </c>
      <c r="B13" s="176" t="s">
        <v>2632</v>
      </c>
      <c r="C13" s="176" t="s">
        <v>3</v>
      </c>
      <c r="D13" s="176" t="s">
        <v>2580</v>
      </c>
      <c r="E13" s="176" t="s">
        <v>2631</v>
      </c>
      <c r="F13" s="176" t="s">
        <v>2630</v>
      </c>
      <c r="G13" s="176" t="s">
        <v>2625</v>
      </c>
    </row>
    <row r="14" spans="1:7" ht="52.8" x14ac:dyDescent="0.25">
      <c r="A14" s="176" t="s">
        <v>2629</v>
      </c>
      <c r="B14" s="176" t="s">
        <v>2628</v>
      </c>
      <c r="C14" s="176" t="s">
        <v>3</v>
      </c>
      <c r="D14" s="176" t="s">
        <v>2580</v>
      </c>
      <c r="E14" s="176" t="s">
        <v>2627</v>
      </c>
      <c r="F14" s="176" t="s">
        <v>2626</v>
      </c>
      <c r="G14" s="176" t="s">
        <v>2625</v>
      </c>
    </row>
    <row r="15" spans="1:7" ht="52.8" x14ac:dyDescent="0.25">
      <c r="A15" s="176" t="s">
        <v>2624</v>
      </c>
      <c r="B15" s="176" t="s">
        <v>2623</v>
      </c>
      <c r="C15" s="176" t="s">
        <v>3</v>
      </c>
      <c r="D15" s="176" t="s">
        <v>2580</v>
      </c>
      <c r="E15" s="176" t="s">
        <v>2622</v>
      </c>
      <c r="F15" s="176" t="s">
        <v>3</v>
      </c>
      <c r="G15" s="176" t="s">
        <v>2621</v>
      </c>
    </row>
    <row r="16" spans="1:7" ht="52.8" x14ac:dyDescent="0.25">
      <c r="A16" s="176" t="s">
        <v>2620</v>
      </c>
      <c r="B16" s="176" t="s">
        <v>2619</v>
      </c>
      <c r="C16" s="176" t="s">
        <v>3</v>
      </c>
      <c r="D16" s="176" t="s">
        <v>2580</v>
      </c>
      <c r="E16" s="176" t="s">
        <v>2618</v>
      </c>
      <c r="F16" s="176" t="s">
        <v>3</v>
      </c>
      <c r="G16" s="176" t="s">
        <v>2617</v>
      </c>
    </row>
    <row r="17" spans="1:7" ht="52.8" x14ac:dyDescent="0.25">
      <c r="A17" s="176" t="s">
        <v>2616</v>
      </c>
      <c r="B17" s="176" t="s">
        <v>2615</v>
      </c>
      <c r="C17" s="176" t="s">
        <v>3</v>
      </c>
      <c r="D17" s="176" t="s">
        <v>2580</v>
      </c>
      <c r="E17" s="176" t="s">
        <v>2614</v>
      </c>
      <c r="F17" s="176" t="s">
        <v>3</v>
      </c>
      <c r="G17" s="176" t="s">
        <v>2613</v>
      </c>
    </row>
    <row r="18" spans="1:7" ht="52.8" x14ac:dyDescent="0.25">
      <c r="A18" s="176" t="s">
        <v>2612</v>
      </c>
      <c r="B18" s="176" t="s">
        <v>2611</v>
      </c>
      <c r="C18" s="176" t="s">
        <v>3</v>
      </c>
      <c r="D18" s="176" t="s">
        <v>2580</v>
      </c>
      <c r="E18" s="176" t="s">
        <v>2610</v>
      </c>
      <c r="F18" s="176" t="s">
        <v>2609</v>
      </c>
      <c r="G18" s="176" t="s">
        <v>2608</v>
      </c>
    </row>
    <row r="19" spans="1:7" ht="52.8" x14ac:dyDescent="0.25">
      <c r="A19" s="176" t="s">
        <v>2607</v>
      </c>
      <c r="B19" s="176" t="s">
        <v>2606</v>
      </c>
      <c r="C19" s="176" t="s">
        <v>3</v>
      </c>
      <c r="D19" s="176" t="s">
        <v>2580</v>
      </c>
      <c r="E19" s="176" t="s">
        <v>2605</v>
      </c>
      <c r="F19" s="176" t="s">
        <v>2604</v>
      </c>
      <c r="G19" s="176" t="s">
        <v>2603</v>
      </c>
    </row>
    <row r="20" spans="1:7" ht="132" x14ac:dyDescent="0.25">
      <c r="A20" s="176" t="s">
        <v>2602</v>
      </c>
      <c r="B20" s="176" t="s">
        <v>2601</v>
      </c>
      <c r="C20" s="176" t="s">
        <v>3</v>
      </c>
      <c r="D20" s="176" t="s">
        <v>2580</v>
      </c>
      <c r="E20" s="176" t="s">
        <v>2600</v>
      </c>
      <c r="F20" s="176" t="s">
        <v>2599</v>
      </c>
      <c r="G20" s="176" t="s">
        <v>2598</v>
      </c>
    </row>
    <row r="21" spans="1:7" ht="79.2" x14ac:dyDescent="0.25">
      <c r="A21" s="176" t="s">
        <v>2597</v>
      </c>
      <c r="B21" s="176" t="s">
        <v>2596</v>
      </c>
      <c r="C21" s="176" t="s">
        <v>3</v>
      </c>
      <c r="D21" s="176" t="s">
        <v>2580</v>
      </c>
      <c r="E21" s="176" t="s">
        <v>2556</v>
      </c>
      <c r="F21" s="176" t="s">
        <v>2595</v>
      </c>
      <c r="G21" s="176" t="s">
        <v>2590</v>
      </c>
    </row>
    <row r="22" spans="1:7" ht="52.8" x14ac:dyDescent="0.25">
      <c r="A22" s="176" t="s">
        <v>2594</v>
      </c>
      <c r="B22" s="176" t="s">
        <v>2593</v>
      </c>
      <c r="C22" s="176" t="s">
        <v>3</v>
      </c>
      <c r="D22" s="176" t="s">
        <v>2580</v>
      </c>
      <c r="E22" s="176" t="s">
        <v>2592</v>
      </c>
      <c r="F22" s="176" t="s">
        <v>2591</v>
      </c>
      <c r="G22" s="176" t="s">
        <v>2590</v>
      </c>
    </row>
    <row r="23" spans="1:7" ht="92.4" x14ac:dyDescent="0.25">
      <c r="A23" s="176" t="s">
        <v>2589</v>
      </c>
      <c r="B23" s="176" t="s">
        <v>2588</v>
      </c>
      <c r="C23" s="176" t="s">
        <v>3</v>
      </c>
      <c r="D23" s="176" t="s">
        <v>2580</v>
      </c>
      <c r="E23" s="176" t="s">
        <v>2508</v>
      </c>
      <c r="F23" s="176" t="s">
        <v>2587</v>
      </c>
      <c r="G23" s="176" t="s">
        <v>2586</v>
      </c>
    </row>
    <row r="24" spans="1:7" ht="52.8" x14ac:dyDescent="0.25">
      <c r="A24" s="176" t="s">
        <v>2585</v>
      </c>
      <c r="B24" s="176" t="s">
        <v>2584</v>
      </c>
      <c r="C24" s="176" t="s">
        <v>3</v>
      </c>
      <c r="D24" s="176" t="s">
        <v>2580</v>
      </c>
      <c r="E24" s="176" t="s">
        <v>2390</v>
      </c>
      <c r="F24" s="176" t="s">
        <v>3</v>
      </c>
      <c r="G24" s="176" t="s">
        <v>2583</v>
      </c>
    </row>
    <row r="25" spans="1:7" ht="52.8" x14ac:dyDescent="0.25">
      <c r="A25" s="176" t="s">
        <v>2582</v>
      </c>
      <c r="B25" s="176" t="s">
        <v>2581</v>
      </c>
      <c r="C25" s="176" t="s">
        <v>3</v>
      </c>
      <c r="D25" s="176" t="s">
        <v>2580</v>
      </c>
      <c r="E25" s="176" t="s">
        <v>2485</v>
      </c>
      <c r="F25" s="176" t="s">
        <v>2579</v>
      </c>
      <c r="G25" s="176" t="s">
        <v>3</v>
      </c>
    </row>
    <row r="26" spans="1:7" ht="26.4" x14ac:dyDescent="0.25">
      <c r="A26" s="176" t="s">
        <v>2578</v>
      </c>
      <c r="B26" s="176" t="s">
        <v>2577</v>
      </c>
      <c r="C26" s="176" t="s">
        <v>3</v>
      </c>
      <c r="D26" s="176" t="s">
        <v>2547</v>
      </c>
      <c r="E26" s="176" t="s">
        <v>3</v>
      </c>
      <c r="F26" s="176" t="s">
        <v>3</v>
      </c>
      <c r="G26" s="176" t="s">
        <v>3</v>
      </c>
    </row>
    <row r="27" spans="1:7" ht="39.6" x14ac:dyDescent="0.25">
      <c r="A27" s="176" t="s">
        <v>2576</v>
      </c>
      <c r="B27" s="176" t="s">
        <v>2575</v>
      </c>
      <c r="C27" s="176" t="s">
        <v>3</v>
      </c>
      <c r="D27" s="176" t="s">
        <v>2547</v>
      </c>
      <c r="E27" s="176" t="s">
        <v>2574</v>
      </c>
      <c r="F27" s="176" t="s">
        <v>2570</v>
      </c>
      <c r="G27" s="176" t="s">
        <v>2443</v>
      </c>
    </row>
    <row r="28" spans="1:7" ht="39.6" x14ac:dyDescent="0.25">
      <c r="A28" s="176" t="s">
        <v>2573</v>
      </c>
      <c r="B28" s="176" t="s">
        <v>2572</v>
      </c>
      <c r="C28" s="176" t="s">
        <v>3</v>
      </c>
      <c r="D28" s="176" t="s">
        <v>2547</v>
      </c>
      <c r="E28" s="176" t="s">
        <v>2571</v>
      </c>
      <c r="F28" s="176" t="s">
        <v>2570</v>
      </c>
      <c r="G28" s="176" t="s">
        <v>2569</v>
      </c>
    </row>
    <row r="29" spans="1:7" ht="39.6" x14ac:dyDescent="0.25">
      <c r="A29" s="176" t="s">
        <v>2568</v>
      </c>
      <c r="B29" s="176" t="s">
        <v>2567</v>
      </c>
      <c r="C29" s="176" t="s">
        <v>3</v>
      </c>
      <c r="D29" s="176" t="s">
        <v>2547</v>
      </c>
      <c r="E29" s="176" t="s">
        <v>2566</v>
      </c>
      <c r="F29" s="176" t="s">
        <v>2565</v>
      </c>
      <c r="G29" s="176" t="s">
        <v>2564</v>
      </c>
    </row>
    <row r="30" spans="1:7" ht="79.2" x14ac:dyDescent="0.25">
      <c r="A30" s="176" t="s">
        <v>2563</v>
      </c>
      <c r="B30" s="176" t="s">
        <v>2562</v>
      </c>
      <c r="C30" s="176" t="s">
        <v>3</v>
      </c>
      <c r="D30" s="176" t="s">
        <v>2547</v>
      </c>
      <c r="E30" s="176" t="s">
        <v>2561</v>
      </c>
      <c r="F30" s="176" t="s">
        <v>2560</v>
      </c>
      <c r="G30" s="176" t="s">
        <v>2559</v>
      </c>
    </row>
    <row r="31" spans="1:7" ht="79.2" x14ac:dyDescent="0.25">
      <c r="A31" s="176" t="s">
        <v>2558</v>
      </c>
      <c r="B31" s="176" t="s">
        <v>2557</v>
      </c>
      <c r="C31" s="176" t="s">
        <v>3</v>
      </c>
      <c r="D31" s="176" t="s">
        <v>2547</v>
      </c>
      <c r="E31" s="176" t="s">
        <v>2556</v>
      </c>
      <c r="F31" s="176" t="s">
        <v>2555</v>
      </c>
      <c r="G31" s="176" t="s">
        <v>2554</v>
      </c>
    </row>
    <row r="32" spans="1:7" ht="79.2" x14ac:dyDescent="0.25">
      <c r="A32" s="176" t="s">
        <v>2553</v>
      </c>
      <c r="B32" s="176" t="s">
        <v>2552</v>
      </c>
      <c r="C32" s="176" t="s">
        <v>3</v>
      </c>
      <c r="D32" s="176" t="s">
        <v>2547</v>
      </c>
      <c r="E32" s="176" t="s">
        <v>2508</v>
      </c>
      <c r="F32" s="176" t="s">
        <v>2551</v>
      </c>
      <c r="G32" s="176" t="s">
        <v>2550</v>
      </c>
    </row>
    <row r="33" spans="1:7" ht="39.6" x14ac:dyDescent="0.25">
      <c r="A33" s="176" t="s">
        <v>2549</v>
      </c>
      <c r="B33" s="176" t="s">
        <v>2548</v>
      </c>
      <c r="C33" s="176" t="s">
        <v>3</v>
      </c>
      <c r="D33" s="176" t="s">
        <v>2547</v>
      </c>
      <c r="E33" s="176" t="s">
        <v>2546</v>
      </c>
      <c r="F33" s="176" t="s">
        <v>2545</v>
      </c>
      <c r="G33" s="176" t="s">
        <v>3</v>
      </c>
    </row>
    <row r="34" spans="1:7" ht="26.4" x14ac:dyDescent="0.25">
      <c r="A34" s="176" t="s">
        <v>2544</v>
      </c>
      <c r="B34" s="176" t="s">
        <v>2543</v>
      </c>
      <c r="C34" s="176" t="s">
        <v>3</v>
      </c>
      <c r="D34" s="176" t="s">
        <v>2486</v>
      </c>
      <c r="E34" s="176" t="s">
        <v>3</v>
      </c>
      <c r="F34" s="176" t="s">
        <v>3</v>
      </c>
      <c r="G34" s="176" t="s">
        <v>3</v>
      </c>
    </row>
    <row r="35" spans="1:7" ht="79.2" x14ac:dyDescent="0.25">
      <c r="A35" s="176" t="s">
        <v>2542</v>
      </c>
      <c r="B35" s="176" t="s">
        <v>2541</v>
      </c>
      <c r="C35" s="176" t="s">
        <v>3</v>
      </c>
      <c r="D35" s="176" t="s">
        <v>2486</v>
      </c>
      <c r="E35" s="176" t="s">
        <v>2540</v>
      </c>
      <c r="F35" s="176" t="s">
        <v>2539</v>
      </c>
      <c r="G35" s="176" t="s">
        <v>2438</v>
      </c>
    </row>
    <row r="36" spans="1:7" ht="79.2" x14ac:dyDescent="0.25">
      <c r="A36" s="176" t="s">
        <v>2538</v>
      </c>
      <c r="B36" s="176" t="s">
        <v>2537</v>
      </c>
      <c r="C36" s="176" t="s">
        <v>3</v>
      </c>
      <c r="D36" s="176" t="s">
        <v>2486</v>
      </c>
      <c r="E36" s="176" t="s">
        <v>2536</v>
      </c>
      <c r="F36" s="176" t="s">
        <v>2535</v>
      </c>
      <c r="G36" s="176" t="s">
        <v>2438</v>
      </c>
    </row>
    <row r="37" spans="1:7" ht="66" x14ac:dyDescent="0.25">
      <c r="A37" s="176" t="s">
        <v>2534</v>
      </c>
      <c r="B37" s="176" t="s">
        <v>2533</v>
      </c>
      <c r="C37" s="176" t="s">
        <v>3</v>
      </c>
      <c r="D37" s="176" t="s">
        <v>2486</v>
      </c>
      <c r="E37" s="176" t="s">
        <v>2532</v>
      </c>
      <c r="F37" s="176" t="s">
        <v>2531</v>
      </c>
      <c r="G37" s="176" t="s">
        <v>2438</v>
      </c>
    </row>
    <row r="38" spans="1:7" ht="66" x14ac:dyDescent="0.25">
      <c r="A38" s="176" t="s">
        <v>2530</v>
      </c>
      <c r="B38" s="176" t="s">
        <v>2529</v>
      </c>
      <c r="C38" s="176" t="s">
        <v>3</v>
      </c>
      <c r="D38" s="176" t="s">
        <v>2486</v>
      </c>
      <c r="E38" s="176" t="s">
        <v>2528</v>
      </c>
      <c r="F38" s="176" t="s">
        <v>2527</v>
      </c>
      <c r="G38" s="176" t="s">
        <v>2526</v>
      </c>
    </row>
    <row r="39" spans="1:7" ht="66" x14ac:dyDescent="0.25">
      <c r="A39" s="176" t="s">
        <v>2525</v>
      </c>
      <c r="B39" s="176" t="s">
        <v>2524</v>
      </c>
      <c r="C39" s="176" t="s">
        <v>3</v>
      </c>
      <c r="D39" s="176" t="s">
        <v>2486</v>
      </c>
      <c r="E39" s="176" t="s">
        <v>2523</v>
      </c>
      <c r="F39" s="176" t="s">
        <v>2522</v>
      </c>
      <c r="G39" s="176" t="s">
        <v>2521</v>
      </c>
    </row>
    <row r="40" spans="1:7" ht="66" x14ac:dyDescent="0.25">
      <c r="A40" s="176" t="s">
        <v>2520</v>
      </c>
      <c r="B40" s="176" t="s">
        <v>2519</v>
      </c>
      <c r="C40" s="176" t="s">
        <v>3</v>
      </c>
      <c r="D40" s="176" t="s">
        <v>2486</v>
      </c>
      <c r="E40" s="176" t="s">
        <v>2518</v>
      </c>
      <c r="F40" s="176" t="s">
        <v>2517</v>
      </c>
      <c r="G40" s="176" t="s">
        <v>2516</v>
      </c>
    </row>
    <row r="41" spans="1:7" ht="39.6" x14ac:dyDescent="0.25">
      <c r="A41" s="176" t="s">
        <v>2515</v>
      </c>
      <c r="B41" s="176" t="s">
        <v>2514</v>
      </c>
      <c r="C41" s="176" t="s">
        <v>3</v>
      </c>
      <c r="D41" s="176" t="s">
        <v>2486</v>
      </c>
      <c r="E41" s="176" t="s">
        <v>2513</v>
      </c>
      <c r="F41" s="176" t="s">
        <v>2512</v>
      </c>
      <c r="G41" s="176" t="s">
        <v>2511</v>
      </c>
    </row>
    <row r="42" spans="1:7" ht="39.6" x14ac:dyDescent="0.25">
      <c r="A42" s="176" t="s">
        <v>2510</v>
      </c>
      <c r="B42" s="176" t="s">
        <v>2509</v>
      </c>
      <c r="C42" s="176" t="s">
        <v>3</v>
      </c>
      <c r="D42" s="176" t="s">
        <v>2486</v>
      </c>
      <c r="E42" s="176" t="s">
        <v>2508</v>
      </c>
      <c r="F42" s="176" t="s">
        <v>2507</v>
      </c>
      <c r="G42" s="176" t="s">
        <v>2506</v>
      </c>
    </row>
    <row r="43" spans="1:7" ht="52.8" x14ac:dyDescent="0.25">
      <c r="A43" s="176" t="s">
        <v>2505</v>
      </c>
      <c r="B43" s="176" t="s">
        <v>2504</v>
      </c>
      <c r="C43" s="176" t="s">
        <v>3</v>
      </c>
      <c r="D43" s="176" t="s">
        <v>2486</v>
      </c>
      <c r="E43" s="176" t="s">
        <v>2503</v>
      </c>
      <c r="F43" s="176" t="s">
        <v>2502</v>
      </c>
      <c r="G43" s="176" t="s">
        <v>2494</v>
      </c>
    </row>
    <row r="44" spans="1:7" ht="26.4" x14ac:dyDescent="0.25">
      <c r="A44" s="176" t="s">
        <v>2501</v>
      </c>
      <c r="B44" s="176" t="s">
        <v>2500</v>
      </c>
      <c r="C44" s="176" t="s">
        <v>3</v>
      </c>
      <c r="D44" s="176" t="s">
        <v>2486</v>
      </c>
      <c r="E44" s="176" t="s">
        <v>2394</v>
      </c>
      <c r="F44" s="176" t="s">
        <v>3</v>
      </c>
      <c r="G44" s="176" t="s">
        <v>2499</v>
      </c>
    </row>
    <row r="45" spans="1:7" ht="39.6" x14ac:dyDescent="0.25">
      <c r="A45" s="176" t="s">
        <v>2498</v>
      </c>
      <c r="B45" s="176" t="s">
        <v>2497</v>
      </c>
      <c r="C45" s="176" t="s">
        <v>3</v>
      </c>
      <c r="D45" s="176" t="s">
        <v>2486</v>
      </c>
      <c r="E45" s="176" t="s">
        <v>2496</v>
      </c>
      <c r="F45" s="176" t="s">
        <v>2495</v>
      </c>
      <c r="G45" s="176" t="s">
        <v>2494</v>
      </c>
    </row>
    <row r="46" spans="1:7" ht="79.2" x14ac:dyDescent="0.25">
      <c r="A46" s="176" t="s">
        <v>2493</v>
      </c>
      <c r="B46" s="176" t="s">
        <v>2492</v>
      </c>
      <c r="C46" s="176" t="s">
        <v>3</v>
      </c>
      <c r="D46" s="176" t="s">
        <v>2486</v>
      </c>
      <c r="E46" s="176" t="s">
        <v>2491</v>
      </c>
      <c r="F46" s="176" t="s">
        <v>2490</v>
      </c>
      <c r="G46" s="176" t="s">
        <v>2489</v>
      </c>
    </row>
    <row r="47" spans="1:7" ht="39.6" x14ac:dyDescent="0.25">
      <c r="A47" s="176" t="s">
        <v>2488</v>
      </c>
      <c r="B47" s="176" t="s">
        <v>2487</v>
      </c>
      <c r="C47" s="176" t="s">
        <v>3</v>
      </c>
      <c r="D47" s="176" t="s">
        <v>2486</v>
      </c>
      <c r="E47" s="176" t="s">
        <v>2485</v>
      </c>
      <c r="F47" s="176" t="s">
        <v>2484</v>
      </c>
      <c r="G47" s="176" t="s">
        <v>3</v>
      </c>
    </row>
    <row r="48" spans="1:7" x14ac:dyDescent="0.25">
      <c r="A48" s="176" t="s">
        <v>2483</v>
      </c>
      <c r="B48" s="176" t="s">
        <v>2482</v>
      </c>
      <c r="C48" s="176" t="s">
        <v>3</v>
      </c>
      <c r="D48" s="176" t="s">
        <v>2481</v>
      </c>
      <c r="E48" s="176" t="s">
        <v>3</v>
      </c>
      <c r="F48" s="176" t="s">
        <v>3</v>
      </c>
      <c r="G48" s="176" t="s">
        <v>3</v>
      </c>
    </row>
    <row r="49" spans="1:7" ht="26.4" x14ac:dyDescent="0.25">
      <c r="A49" s="176" t="s">
        <v>2480</v>
      </c>
      <c r="B49" s="176" t="s">
        <v>2479</v>
      </c>
      <c r="C49" s="176" t="s">
        <v>3</v>
      </c>
      <c r="D49" s="176" t="s">
        <v>2478</v>
      </c>
      <c r="E49" s="176" t="s">
        <v>3</v>
      </c>
      <c r="F49" s="176" t="s">
        <v>3</v>
      </c>
      <c r="G49" s="176" t="s">
        <v>3</v>
      </c>
    </row>
    <row r="50" spans="1:7" x14ac:dyDescent="0.25">
      <c r="A50" s="176" t="s">
        <v>2477</v>
      </c>
      <c r="B50" s="176" t="s">
        <v>2476</v>
      </c>
      <c r="C50" s="176" t="s">
        <v>3</v>
      </c>
      <c r="D50" s="176" t="s">
        <v>2475</v>
      </c>
      <c r="E50" s="176" t="s">
        <v>3</v>
      </c>
      <c r="F50" s="176" t="s">
        <v>3</v>
      </c>
      <c r="G50" s="176" t="s">
        <v>3</v>
      </c>
    </row>
    <row r="51" spans="1:7" ht="26.4" x14ac:dyDescent="0.25">
      <c r="A51" s="176" t="s">
        <v>2474</v>
      </c>
      <c r="B51" s="176" t="s">
        <v>2473</v>
      </c>
      <c r="C51" s="176" t="s">
        <v>3</v>
      </c>
      <c r="D51" s="176" t="s">
        <v>2472</v>
      </c>
      <c r="E51" s="176" t="s">
        <v>3</v>
      </c>
      <c r="F51" s="176" t="s">
        <v>3</v>
      </c>
      <c r="G51" s="176" t="s">
        <v>3</v>
      </c>
    </row>
    <row r="52" spans="1:7" ht="26.4" x14ac:dyDescent="0.25">
      <c r="A52" s="176" t="s">
        <v>2471</v>
      </c>
      <c r="B52" s="176" t="s">
        <v>2470</v>
      </c>
      <c r="C52" s="176" t="s">
        <v>3</v>
      </c>
      <c r="D52" s="176" t="s">
        <v>2459</v>
      </c>
      <c r="E52" s="176" t="s">
        <v>3</v>
      </c>
      <c r="F52" s="176" t="s">
        <v>3</v>
      </c>
      <c r="G52" s="176" t="s">
        <v>3</v>
      </c>
    </row>
    <row r="53" spans="1:7" ht="26.4" x14ac:dyDescent="0.25">
      <c r="A53" s="176" t="s">
        <v>2469</v>
      </c>
      <c r="B53" s="176" t="s">
        <v>2468</v>
      </c>
      <c r="C53" s="176" t="s">
        <v>3</v>
      </c>
      <c r="D53" s="176" t="s">
        <v>2459</v>
      </c>
      <c r="E53" s="176" t="s">
        <v>2467</v>
      </c>
      <c r="F53" s="176" t="s">
        <v>3</v>
      </c>
      <c r="G53" s="176" t="s">
        <v>2466</v>
      </c>
    </row>
    <row r="54" spans="1:7" ht="26.4" x14ac:dyDescent="0.25">
      <c r="A54" s="176" t="s">
        <v>2465</v>
      </c>
      <c r="B54" s="176" t="s">
        <v>2464</v>
      </c>
      <c r="C54" s="176" t="s">
        <v>3</v>
      </c>
      <c r="D54" s="176" t="s">
        <v>2459</v>
      </c>
      <c r="E54" s="176" t="s">
        <v>2463</v>
      </c>
      <c r="F54" s="176" t="s">
        <v>3</v>
      </c>
      <c r="G54" s="176" t="s">
        <v>2462</v>
      </c>
    </row>
    <row r="55" spans="1:7" ht="26.4" x14ac:dyDescent="0.25">
      <c r="A55" s="176" t="s">
        <v>2461</v>
      </c>
      <c r="B55" s="176" t="s">
        <v>2460</v>
      </c>
      <c r="C55" s="176" t="s">
        <v>3</v>
      </c>
      <c r="D55" s="176" t="s">
        <v>2459</v>
      </c>
      <c r="E55" s="176" t="s">
        <v>2458</v>
      </c>
      <c r="F55" s="176" t="s">
        <v>3</v>
      </c>
      <c r="G55" s="176" t="s">
        <v>3</v>
      </c>
    </row>
    <row r="56" spans="1:7" ht="26.4" x14ac:dyDescent="0.25">
      <c r="A56" s="176" t="s">
        <v>2457</v>
      </c>
      <c r="B56" s="176" t="s">
        <v>2456</v>
      </c>
      <c r="C56" s="176" t="s">
        <v>3</v>
      </c>
      <c r="D56" s="176" t="s">
        <v>2455</v>
      </c>
      <c r="E56" s="176" t="s">
        <v>3</v>
      </c>
      <c r="F56" s="176" t="s">
        <v>3</v>
      </c>
      <c r="G56" s="176" t="s">
        <v>3</v>
      </c>
    </row>
    <row r="57" spans="1:7" ht="26.4" x14ac:dyDescent="0.25">
      <c r="A57" s="176" t="s">
        <v>2454</v>
      </c>
      <c r="B57" s="176" t="s">
        <v>2453</v>
      </c>
      <c r="C57" s="176" t="s">
        <v>3</v>
      </c>
      <c r="D57" s="176" t="s">
        <v>2431</v>
      </c>
      <c r="E57" s="176" t="s">
        <v>3</v>
      </c>
      <c r="F57" s="176" t="s">
        <v>3</v>
      </c>
      <c r="G57" s="176" t="s">
        <v>3</v>
      </c>
    </row>
    <row r="58" spans="1:7" ht="79.2" x14ac:dyDescent="0.25">
      <c r="A58" s="176" t="s">
        <v>2452</v>
      </c>
      <c r="B58" s="176" t="s">
        <v>2451</v>
      </c>
      <c r="C58" s="176" t="s">
        <v>3</v>
      </c>
      <c r="D58" s="176" t="s">
        <v>2431</v>
      </c>
      <c r="E58" s="176" t="s">
        <v>2450</v>
      </c>
      <c r="F58" s="176" t="s">
        <v>2449</v>
      </c>
      <c r="G58" s="176" t="s">
        <v>2448</v>
      </c>
    </row>
    <row r="59" spans="1:7" ht="66" x14ac:dyDescent="0.25">
      <c r="A59" s="176" t="s">
        <v>2447</v>
      </c>
      <c r="B59" s="176" t="s">
        <v>2446</v>
      </c>
      <c r="C59" s="176" t="s">
        <v>3</v>
      </c>
      <c r="D59" s="176" t="s">
        <v>2431</v>
      </c>
      <c r="E59" s="176" t="s">
        <v>2445</v>
      </c>
      <c r="F59" s="176" t="s">
        <v>2444</v>
      </c>
      <c r="G59" s="176" t="s">
        <v>2443</v>
      </c>
    </row>
    <row r="60" spans="1:7" ht="66" x14ac:dyDescent="0.25">
      <c r="A60" s="176" t="s">
        <v>2442</v>
      </c>
      <c r="B60" s="176" t="s">
        <v>2441</v>
      </c>
      <c r="C60" s="176" t="s">
        <v>3</v>
      </c>
      <c r="D60" s="176" t="s">
        <v>2431</v>
      </c>
      <c r="E60" s="176" t="s">
        <v>2440</v>
      </c>
      <c r="F60" s="176" t="s">
        <v>2439</v>
      </c>
      <c r="G60" s="176" t="s">
        <v>2438</v>
      </c>
    </row>
    <row r="61" spans="1:7" ht="52.8" x14ac:dyDescent="0.25">
      <c r="A61" s="176" t="s">
        <v>2437</v>
      </c>
      <c r="B61" s="176" t="s">
        <v>2436</v>
      </c>
      <c r="C61" s="176" t="s">
        <v>3</v>
      </c>
      <c r="D61" s="176" t="s">
        <v>2431</v>
      </c>
      <c r="E61" s="176" t="s">
        <v>2435</v>
      </c>
      <c r="F61" s="176" t="s">
        <v>3</v>
      </c>
      <c r="G61" s="176" t="s">
        <v>2434</v>
      </c>
    </row>
    <row r="62" spans="1:7" ht="26.4" x14ac:dyDescent="0.25">
      <c r="A62" s="176" t="s">
        <v>2433</v>
      </c>
      <c r="B62" s="176" t="s">
        <v>2432</v>
      </c>
      <c r="C62" s="176" t="s">
        <v>3</v>
      </c>
      <c r="D62" s="176" t="s">
        <v>2431</v>
      </c>
      <c r="E62" s="176" t="s">
        <v>2430</v>
      </c>
      <c r="F62" s="176" t="s">
        <v>3</v>
      </c>
      <c r="G62" s="176" t="s">
        <v>3</v>
      </c>
    </row>
    <row r="63" spans="1:7" ht="52.8" x14ac:dyDescent="0.25">
      <c r="A63" s="176" t="s">
        <v>2429</v>
      </c>
      <c r="B63" s="176" t="s">
        <v>2347</v>
      </c>
      <c r="C63" s="176" t="s">
        <v>3</v>
      </c>
      <c r="D63" s="176" t="s">
        <v>2428</v>
      </c>
      <c r="E63" s="176" t="s">
        <v>3</v>
      </c>
      <c r="F63" s="176" t="s">
        <v>3</v>
      </c>
      <c r="G63" s="176" t="s">
        <v>3</v>
      </c>
    </row>
    <row r="64" spans="1:7" x14ac:dyDescent="0.25">
      <c r="A64" s="176" t="s">
        <v>2427</v>
      </c>
      <c r="B64" s="176" t="s">
        <v>2426</v>
      </c>
      <c r="C64" s="176" t="s">
        <v>3</v>
      </c>
      <c r="D64" s="176" t="s">
        <v>2425</v>
      </c>
      <c r="E64" s="176" t="s">
        <v>3</v>
      </c>
      <c r="F64" s="176" t="s">
        <v>3</v>
      </c>
      <c r="G64" s="176" t="s">
        <v>3</v>
      </c>
    </row>
    <row r="65" spans="1:7" ht="26.4" x14ac:dyDescent="0.25">
      <c r="A65" s="176" t="s">
        <v>2424</v>
      </c>
      <c r="B65" s="176" t="s">
        <v>2423</v>
      </c>
      <c r="C65" s="176" t="s">
        <v>3</v>
      </c>
      <c r="D65" s="176" t="s">
        <v>2422</v>
      </c>
      <c r="E65" s="176" t="s">
        <v>3</v>
      </c>
      <c r="F65" s="176" t="s">
        <v>3</v>
      </c>
      <c r="G65" s="176" t="s">
        <v>3</v>
      </c>
    </row>
    <row r="66" spans="1:7" ht="26.4" x14ac:dyDescent="0.25">
      <c r="A66" s="176" t="s">
        <v>2421</v>
      </c>
      <c r="B66" s="176" t="s">
        <v>2420</v>
      </c>
      <c r="C66" s="176" t="s">
        <v>3</v>
      </c>
      <c r="D66" s="176" t="s">
        <v>2419</v>
      </c>
      <c r="E66" s="176" t="s">
        <v>3</v>
      </c>
      <c r="F66" s="176" t="s">
        <v>3</v>
      </c>
      <c r="G66" s="176" t="s">
        <v>3</v>
      </c>
    </row>
    <row r="67" spans="1:7" ht="26.4" x14ac:dyDescent="0.25">
      <c r="A67" s="176" t="s">
        <v>2418</v>
      </c>
      <c r="B67" s="176" t="s">
        <v>2417</v>
      </c>
      <c r="C67" s="176" t="s">
        <v>3</v>
      </c>
      <c r="D67" s="176" t="s">
        <v>2416</v>
      </c>
      <c r="E67" s="176" t="s">
        <v>3</v>
      </c>
      <c r="F67" s="176" t="s">
        <v>3</v>
      </c>
      <c r="G67" s="176" t="s">
        <v>3</v>
      </c>
    </row>
    <row r="68" spans="1:7" ht="39.6" x14ac:dyDescent="0.25">
      <c r="A68" s="176" t="s">
        <v>2415</v>
      </c>
      <c r="B68" s="176" t="s">
        <v>2414</v>
      </c>
      <c r="C68" s="176" t="s">
        <v>3</v>
      </c>
      <c r="D68" s="176" t="s">
        <v>2413</v>
      </c>
      <c r="E68" s="176" t="s">
        <v>3</v>
      </c>
      <c r="F68" s="176" t="s">
        <v>3</v>
      </c>
      <c r="G68" s="176" t="s">
        <v>3</v>
      </c>
    </row>
    <row r="69" spans="1:7" ht="26.4" x14ac:dyDescent="0.25">
      <c r="A69" s="176" t="s">
        <v>2412</v>
      </c>
      <c r="B69" s="176" t="s">
        <v>2411</v>
      </c>
      <c r="C69" s="176" t="s">
        <v>3</v>
      </c>
      <c r="D69" s="176" t="s">
        <v>2410</v>
      </c>
      <c r="E69" s="176" t="s">
        <v>3</v>
      </c>
      <c r="F69" s="176" t="s">
        <v>3</v>
      </c>
      <c r="G69" s="176" t="s">
        <v>3</v>
      </c>
    </row>
    <row r="70" spans="1:7" ht="26.4" x14ac:dyDescent="0.25">
      <c r="A70" s="176" t="s">
        <v>2409</v>
      </c>
      <c r="B70" s="176" t="s">
        <v>2408</v>
      </c>
      <c r="C70" s="176" t="s">
        <v>3</v>
      </c>
      <c r="D70" s="176" t="s">
        <v>2407</v>
      </c>
      <c r="E70" s="176" t="s">
        <v>3</v>
      </c>
      <c r="F70" s="176" t="s">
        <v>3</v>
      </c>
      <c r="G70" s="176" t="s">
        <v>3</v>
      </c>
    </row>
    <row r="71" spans="1:7" ht="52.8" x14ac:dyDescent="0.25">
      <c r="A71" s="176" t="s">
        <v>2406</v>
      </c>
      <c r="B71" s="176" t="s">
        <v>2405</v>
      </c>
      <c r="C71" s="176" t="s">
        <v>3</v>
      </c>
      <c r="D71" s="176" t="s">
        <v>2404</v>
      </c>
      <c r="E71" s="176" t="s">
        <v>3</v>
      </c>
      <c r="F71" s="176" t="s">
        <v>3</v>
      </c>
      <c r="G71" s="176" t="s">
        <v>3</v>
      </c>
    </row>
    <row r="72" spans="1:7" ht="66" x14ac:dyDescent="0.25">
      <c r="A72" s="176" t="s">
        <v>2403</v>
      </c>
      <c r="B72" s="176" t="s">
        <v>2402</v>
      </c>
      <c r="C72" s="176" t="s">
        <v>3</v>
      </c>
      <c r="D72" s="176" t="s">
        <v>2401</v>
      </c>
      <c r="E72" s="176" t="s">
        <v>3</v>
      </c>
      <c r="F72" s="176" t="s">
        <v>3</v>
      </c>
      <c r="G72" s="176" t="s">
        <v>3</v>
      </c>
    </row>
    <row r="73" spans="1:7" ht="66" x14ac:dyDescent="0.25">
      <c r="A73" s="176" t="s">
        <v>2400</v>
      </c>
      <c r="B73" s="176" t="s">
        <v>2399</v>
      </c>
      <c r="C73" s="176" t="s">
        <v>3</v>
      </c>
      <c r="D73" s="176" t="s">
        <v>2382</v>
      </c>
      <c r="E73" s="176" t="s">
        <v>2398</v>
      </c>
      <c r="F73" s="176" t="s">
        <v>3</v>
      </c>
      <c r="G73" s="176" t="s">
        <v>2397</v>
      </c>
    </row>
    <row r="74" spans="1:7" ht="66" x14ac:dyDescent="0.25">
      <c r="A74" s="176" t="s">
        <v>2396</v>
      </c>
      <c r="B74" s="176" t="s">
        <v>2395</v>
      </c>
      <c r="C74" s="176" t="s">
        <v>3</v>
      </c>
      <c r="D74" s="176" t="s">
        <v>2382</v>
      </c>
      <c r="E74" s="176" t="s">
        <v>2394</v>
      </c>
      <c r="F74" s="176" t="s">
        <v>3</v>
      </c>
      <c r="G74" s="176" t="s">
        <v>2393</v>
      </c>
    </row>
    <row r="75" spans="1:7" ht="66" x14ac:dyDescent="0.25">
      <c r="A75" s="176" t="s">
        <v>2392</v>
      </c>
      <c r="B75" s="176" t="s">
        <v>2391</v>
      </c>
      <c r="C75" s="176" t="s">
        <v>3</v>
      </c>
      <c r="D75" s="176" t="s">
        <v>2382</v>
      </c>
      <c r="E75" s="176" t="s">
        <v>2390</v>
      </c>
      <c r="F75" s="176" t="s">
        <v>3</v>
      </c>
      <c r="G75" s="176" t="s">
        <v>2389</v>
      </c>
    </row>
    <row r="76" spans="1:7" ht="66" x14ac:dyDescent="0.25">
      <c r="A76" s="176" t="s">
        <v>2388</v>
      </c>
      <c r="B76" s="176" t="s">
        <v>2387</v>
      </c>
      <c r="C76" s="176" t="s">
        <v>3</v>
      </c>
      <c r="D76" s="176" t="s">
        <v>2382</v>
      </c>
      <c r="E76" s="176" t="s">
        <v>2386</v>
      </c>
      <c r="F76" s="176" t="s">
        <v>3</v>
      </c>
      <c r="G76" s="176" t="s">
        <v>2385</v>
      </c>
    </row>
    <row r="77" spans="1:7" ht="66" x14ac:dyDescent="0.25">
      <c r="A77" s="176" t="s">
        <v>2384</v>
      </c>
      <c r="B77" s="176" t="s">
        <v>2383</v>
      </c>
      <c r="C77" s="176" t="s">
        <v>3</v>
      </c>
      <c r="D77" s="176" t="s">
        <v>2382</v>
      </c>
      <c r="E77" s="176" t="s">
        <v>2381</v>
      </c>
      <c r="F77" s="176" t="s">
        <v>3</v>
      </c>
      <c r="G77" s="176" t="s">
        <v>3</v>
      </c>
    </row>
    <row r="78" spans="1:7" x14ac:dyDescent="0.25">
      <c r="A78" s="176" t="s">
        <v>2380</v>
      </c>
      <c r="B78" s="176" t="s">
        <v>2379</v>
      </c>
      <c r="C78" s="176" t="s">
        <v>3</v>
      </c>
      <c r="D78" s="176" t="s">
        <v>2378</v>
      </c>
      <c r="E78" s="176" t="s">
        <v>3</v>
      </c>
      <c r="F78" s="176" t="s">
        <v>3</v>
      </c>
      <c r="G78" s="176" t="s">
        <v>3</v>
      </c>
    </row>
    <row r="79" spans="1:7" x14ac:dyDescent="0.25">
      <c r="A79" s="176" t="s">
        <v>2377</v>
      </c>
      <c r="B79" s="176" t="s">
        <v>2376</v>
      </c>
      <c r="C79" s="176" t="s">
        <v>3</v>
      </c>
      <c r="D79" s="176" t="s">
        <v>2375</v>
      </c>
      <c r="E79" s="176" t="s">
        <v>3</v>
      </c>
      <c r="F79" s="176" t="s">
        <v>3</v>
      </c>
      <c r="G79" s="176" t="s">
        <v>3</v>
      </c>
    </row>
    <row r="80" spans="1:7" ht="26.4" x14ac:dyDescent="0.25">
      <c r="A80" s="176" t="s">
        <v>2374</v>
      </c>
      <c r="B80" s="176" t="s">
        <v>2373</v>
      </c>
      <c r="C80" s="176" t="s">
        <v>3</v>
      </c>
      <c r="D80" s="176" t="s">
        <v>2372</v>
      </c>
      <c r="E80" s="176" t="s">
        <v>3</v>
      </c>
      <c r="F80" s="176" t="s">
        <v>3</v>
      </c>
      <c r="G80" s="176" t="s">
        <v>3</v>
      </c>
    </row>
    <row r="81" spans="1:7" ht="26.4" x14ac:dyDescent="0.25">
      <c r="A81" s="176" t="s">
        <v>2371</v>
      </c>
      <c r="B81" s="176" t="s">
        <v>2370</v>
      </c>
      <c r="C81" s="176" t="s">
        <v>3</v>
      </c>
      <c r="D81" s="176" t="s">
        <v>2359</v>
      </c>
      <c r="E81" s="176" t="s">
        <v>3</v>
      </c>
      <c r="F81" s="176" t="s">
        <v>3</v>
      </c>
      <c r="G81" s="176" t="s">
        <v>3</v>
      </c>
    </row>
    <row r="82" spans="1:7" ht="26.4" x14ac:dyDescent="0.25">
      <c r="A82" s="176" t="s">
        <v>2369</v>
      </c>
      <c r="B82" s="176" t="s">
        <v>2368</v>
      </c>
      <c r="C82" s="176" t="s">
        <v>3</v>
      </c>
      <c r="D82" s="176" t="s">
        <v>2359</v>
      </c>
      <c r="E82" s="176" t="s">
        <v>2367</v>
      </c>
      <c r="F82" s="176" t="s">
        <v>3</v>
      </c>
      <c r="G82" s="176" t="s">
        <v>2366</v>
      </c>
    </row>
    <row r="83" spans="1:7" ht="52.8" x14ac:dyDescent="0.25">
      <c r="A83" s="176" t="s">
        <v>2365</v>
      </c>
      <c r="B83" s="176" t="s">
        <v>2364</v>
      </c>
      <c r="C83" s="176" t="s">
        <v>3</v>
      </c>
      <c r="D83" s="176" t="s">
        <v>2359</v>
      </c>
      <c r="E83" s="176" t="s">
        <v>2363</v>
      </c>
      <c r="F83" s="176" t="s">
        <v>3</v>
      </c>
      <c r="G83" s="176" t="s">
        <v>2362</v>
      </c>
    </row>
    <row r="84" spans="1:7" ht="52.8" x14ac:dyDescent="0.25">
      <c r="A84" s="176" t="s">
        <v>2361</v>
      </c>
      <c r="B84" s="176" t="s">
        <v>2360</v>
      </c>
      <c r="C84" s="176" t="s">
        <v>3</v>
      </c>
      <c r="D84" s="176" t="s">
        <v>2359</v>
      </c>
      <c r="E84" s="176" t="s">
        <v>2358</v>
      </c>
      <c r="F84" s="176" t="s">
        <v>3</v>
      </c>
      <c r="G84" s="176" t="s">
        <v>3</v>
      </c>
    </row>
    <row r="85" spans="1:7" ht="26.4" x14ac:dyDescent="0.25">
      <c r="A85" s="176" t="s">
        <v>2357</v>
      </c>
      <c r="B85" s="176" t="s">
        <v>2356</v>
      </c>
      <c r="C85" s="176" t="s">
        <v>3</v>
      </c>
      <c r="D85" s="176" t="s">
        <v>2353</v>
      </c>
      <c r="E85" s="176" t="s">
        <v>3</v>
      </c>
      <c r="F85" s="176" t="s">
        <v>3</v>
      </c>
      <c r="G85" s="176" t="s">
        <v>3</v>
      </c>
    </row>
    <row r="86" spans="1:7" ht="26.4" x14ac:dyDescent="0.25">
      <c r="A86" s="176" t="s">
        <v>2355</v>
      </c>
      <c r="B86" s="176" t="s">
        <v>2354</v>
      </c>
      <c r="C86" s="176" t="s">
        <v>3</v>
      </c>
      <c r="D86" s="176" t="s">
        <v>2353</v>
      </c>
      <c r="E86" s="176" t="s">
        <v>2352</v>
      </c>
      <c r="F86" s="176" t="s">
        <v>3</v>
      </c>
      <c r="G86" s="176" t="s">
        <v>2351</v>
      </c>
    </row>
    <row r="87" spans="1:7" ht="52.8" x14ac:dyDescent="0.25">
      <c r="A87" s="176" t="s">
        <v>2350</v>
      </c>
      <c r="B87" s="176" t="s">
        <v>2349</v>
      </c>
      <c r="C87" s="176" t="s">
        <v>3</v>
      </c>
      <c r="D87" s="176" t="s">
        <v>2348</v>
      </c>
      <c r="E87" s="176" t="s">
        <v>3</v>
      </c>
      <c r="F87" s="176" t="s">
        <v>3</v>
      </c>
      <c r="G87" s="176" t="s">
        <v>3</v>
      </c>
    </row>
  </sheetData>
  <autoFilter ref="A2:XFD2" xr:uid="{00000000-0009-0000-0000-000007000000}"/>
  <hyperlinks>
    <hyperlink ref="A1" r:id="rId1" xr:uid="{00000000-0004-0000-0700-000000000000}"/>
  </hyperlinks>
  <pageMargins left="0.78740157499999996" right="0.78740157499999996" top="0.984251969" bottom="0.984251969" header="0.5" footer="0.5"/>
  <pageSetup orientation="portrait" horizontalDpi="300" verticalDpi="3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filterMode="1"/>
  <dimension ref="A1:I138"/>
  <sheetViews>
    <sheetView topLeftCell="B1" zoomScale="85" zoomScaleNormal="85" workbookViewId="0">
      <pane ySplit="1" topLeftCell="A2" activePane="bottomLeft" state="frozen"/>
      <selection pane="bottomLeft" activeCell="G43" sqref="G43:G44"/>
    </sheetView>
  </sheetViews>
  <sheetFormatPr baseColWidth="10" defaultColWidth="8.6640625" defaultRowHeight="13.2" x14ac:dyDescent="0.25"/>
  <cols>
    <col min="1" max="1" width="13.6640625" style="1" customWidth="1"/>
    <col min="2" max="2" width="12.109375" style="1" customWidth="1"/>
    <col min="3" max="3" width="47.33203125" style="1" bestFit="1" customWidth="1"/>
    <col min="4" max="4" width="13.88671875" style="1" bestFit="1" customWidth="1"/>
    <col min="5" max="5" width="20.109375" style="14" customWidth="1"/>
    <col min="6" max="6" width="33.33203125" style="14" customWidth="1"/>
    <col min="7" max="7" width="23.109375" style="14" customWidth="1"/>
    <col min="8" max="8" width="41.33203125" style="14" customWidth="1"/>
    <col min="9" max="256" width="8.6640625" style="1"/>
    <col min="257" max="257" width="13.6640625" style="1" customWidth="1"/>
    <col min="258" max="258" width="12.109375" style="1" customWidth="1"/>
    <col min="259" max="259" width="47.33203125" style="1" bestFit="1" customWidth="1"/>
    <col min="260" max="260" width="13.88671875" style="1" bestFit="1" customWidth="1"/>
    <col min="261" max="261" width="20.109375" style="1" customWidth="1"/>
    <col min="262" max="262" width="33.33203125" style="1" customWidth="1"/>
    <col min="263" max="263" width="23.109375" style="1" customWidth="1"/>
    <col min="264" max="264" width="41.33203125" style="1" customWidth="1"/>
    <col min="265" max="512" width="8.6640625" style="1"/>
    <col min="513" max="513" width="13.6640625" style="1" customWidth="1"/>
    <col min="514" max="514" width="12.109375" style="1" customWidth="1"/>
    <col min="515" max="515" width="47.33203125" style="1" bestFit="1" customWidth="1"/>
    <col min="516" max="516" width="13.88671875" style="1" bestFit="1" customWidth="1"/>
    <col min="517" max="517" width="20.109375" style="1" customWidth="1"/>
    <col min="518" max="518" width="33.33203125" style="1" customWidth="1"/>
    <col min="519" max="519" width="23.109375" style="1" customWidth="1"/>
    <col min="520" max="520" width="41.33203125" style="1" customWidth="1"/>
    <col min="521" max="768" width="8.6640625" style="1"/>
    <col min="769" max="769" width="13.6640625" style="1" customWidth="1"/>
    <col min="770" max="770" width="12.109375" style="1" customWidth="1"/>
    <col min="771" max="771" width="47.33203125" style="1" bestFit="1" customWidth="1"/>
    <col min="772" max="772" width="13.88671875" style="1" bestFit="1" customWidth="1"/>
    <col min="773" max="773" width="20.109375" style="1" customWidth="1"/>
    <col min="774" max="774" width="33.33203125" style="1" customWidth="1"/>
    <col min="775" max="775" width="23.109375" style="1" customWidth="1"/>
    <col min="776" max="776" width="41.33203125" style="1" customWidth="1"/>
    <col min="777" max="1024" width="8.6640625" style="1"/>
    <col min="1025" max="1025" width="13.6640625" style="1" customWidth="1"/>
    <col min="1026" max="1026" width="12.109375" style="1" customWidth="1"/>
    <col min="1027" max="1027" width="47.33203125" style="1" bestFit="1" customWidth="1"/>
    <col min="1028" max="1028" width="13.88671875" style="1" bestFit="1" customWidth="1"/>
    <col min="1029" max="1029" width="20.109375" style="1" customWidth="1"/>
    <col min="1030" max="1030" width="33.33203125" style="1" customWidth="1"/>
    <col min="1031" max="1031" width="23.109375" style="1" customWidth="1"/>
    <col min="1032" max="1032" width="41.33203125" style="1" customWidth="1"/>
    <col min="1033" max="1280" width="8.6640625" style="1"/>
    <col min="1281" max="1281" width="13.6640625" style="1" customWidth="1"/>
    <col min="1282" max="1282" width="12.109375" style="1" customWidth="1"/>
    <col min="1283" max="1283" width="47.33203125" style="1" bestFit="1" customWidth="1"/>
    <col min="1284" max="1284" width="13.88671875" style="1" bestFit="1" customWidth="1"/>
    <col min="1285" max="1285" width="20.109375" style="1" customWidth="1"/>
    <col min="1286" max="1286" width="33.33203125" style="1" customWidth="1"/>
    <col min="1287" max="1287" width="23.109375" style="1" customWidth="1"/>
    <col min="1288" max="1288" width="41.33203125" style="1" customWidth="1"/>
    <col min="1289" max="1536" width="8.6640625" style="1"/>
    <col min="1537" max="1537" width="13.6640625" style="1" customWidth="1"/>
    <col min="1538" max="1538" width="12.109375" style="1" customWidth="1"/>
    <col min="1539" max="1539" width="47.33203125" style="1" bestFit="1" customWidth="1"/>
    <col min="1540" max="1540" width="13.88671875" style="1" bestFit="1" customWidth="1"/>
    <col min="1541" max="1541" width="20.109375" style="1" customWidth="1"/>
    <col min="1542" max="1542" width="33.33203125" style="1" customWidth="1"/>
    <col min="1543" max="1543" width="23.109375" style="1" customWidth="1"/>
    <col min="1544" max="1544" width="41.33203125" style="1" customWidth="1"/>
    <col min="1545" max="1792" width="8.6640625" style="1"/>
    <col min="1793" max="1793" width="13.6640625" style="1" customWidth="1"/>
    <col min="1794" max="1794" width="12.109375" style="1" customWidth="1"/>
    <col min="1795" max="1795" width="47.33203125" style="1" bestFit="1" customWidth="1"/>
    <col min="1796" max="1796" width="13.88671875" style="1" bestFit="1" customWidth="1"/>
    <col min="1797" max="1797" width="20.109375" style="1" customWidth="1"/>
    <col min="1798" max="1798" width="33.33203125" style="1" customWidth="1"/>
    <col min="1799" max="1799" width="23.109375" style="1" customWidth="1"/>
    <col min="1800" max="1800" width="41.33203125" style="1" customWidth="1"/>
    <col min="1801" max="2048" width="8.6640625" style="1"/>
    <col min="2049" max="2049" width="13.6640625" style="1" customWidth="1"/>
    <col min="2050" max="2050" width="12.109375" style="1" customWidth="1"/>
    <col min="2051" max="2051" width="47.33203125" style="1" bestFit="1" customWidth="1"/>
    <col min="2052" max="2052" width="13.88671875" style="1" bestFit="1" customWidth="1"/>
    <col min="2053" max="2053" width="20.109375" style="1" customWidth="1"/>
    <col min="2054" max="2054" width="33.33203125" style="1" customWidth="1"/>
    <col min="2055" max="2055" width="23.109375" style="1" customWidth="1"/>
    <col min="2056" max="2056" width="41.33203125" style="1" customWidth="1"/>
    <col min="2057" max="2304" width="8.6640625" style="1"/>
    <col min="2305" max="2305" width="13.6640625" style="1" customWidth="1"/>
    <col min="2306" max="2306" width="12.109375" style="1" customWidth="1"/>
    <col min="2307" max="2307" width="47.33203125" style="1" bestFit="1" customWidth="1"/>
    <col min="2308" max="2308" width="13.88671875" style="1" bestFit="1" customWidth="1"/>
    <col min="2309" max="2309" width="20.109375" style="1" customWidth="1"/>
    <col min="2310" max="2310" width="33.33203125" style="1" customWidth="1"/>
    <col min="2311" max="2311" width="23.109375" style="1" customWidth="1"/>
    <col min="2312" max="2312" width="41.33203125" style="1" customWidth="1"/>
    <col min="2313" max="2560" width="8.6640625" style="1"/>
    <col min="2561" max="2561" width="13.6640625" style="1" customWidth="1"/>
    <col min="2562" max="2562" width="12.109375" style="1" customWidth="1"/>
    <col min="2563" max="2563" width="47.33203125" style="1" bestFit="1" customWidth="1"/>
    <col min="2564" max="2564" width="13.88671875" style="1" bestFit="1" customWidth="1"/>
    <col min="2565" max="2565" width="20.109375" style="1" customWidth="1"/>
    <col min="2566" max="2566" width="33.33203125" style="1" customWidth="1"/>
    <col min="2567" max="2567" width="23.109375" style="1" customWidth="1"/>
    <col min="2568" max="2568" width="41.33203125" style="1" customWidth="1"/>
    <col min="2569" max="2816" width="8.6640625" style="1"/>
    <col min="2817" max="2817" width="13.6640625" style="1" customWidth="1"/>
    <col min="2818" max="2818" width="12.109375" style="1" customWidth="1"/>
    <col min="2819" max="2819" width="47.33203125" style="1" bestFit="1" customWidth="1"/>
    <col min="2820" max="2820" width="13.88671875" style="1" bestFit="1" customWidth="1"/>
    <col min="2821" max="2821" width="20.109375" style="1" customWidth="1"/>
    <col min="2822" max="2822" width="33.33203125" style="1" customWidth="1"/>
    <col min="2823" max="2823" width="23.109375" style="1" customWidth="1"/>
    <col min="2824" max="2824" width="41.33203125" style="1" customWidth="1"/>
    <col min="2825" max="3072" width="8.6640625" style="1"/>
    <col min="3073" max="3073" width="13.6640625" style="1" customWidth="1"/>
    <col min="3074" max="3074" width="12.109375" style="1" customWidth="1"/>
    <col min="3075" max="3075" width="47.33203125" style="1" bestFit="1" customWidth="1"/>
    <col min="3076" max="3076" width="13.88671875" style="1" bestFit="1" customWidth="1"/>
    <col min="3077" max="3077" width="20.109375" style="1" customWidth="1"/>
    <col min="3078" max="3078" width="33.33203125" style="1" customWidth="1"/>
    <col min="3079" max="3079" width="23.109375" style="1" customWidth="1"/>
    <col min="3080" max="3080" width="41.33203125" style="1" customWidth="1"/>
    <col min="3081" max="3328" width="8.6640625" style="1"/>
    <col min="3329" max="3329" width="13.6640625" style="1" customWidth="1"/>
    <col min="3330" max="3330" width="12.109375" style="1" customWidth="1"/>
    <col min="3331" max="3331" width="47.33203125" style="1" bestFit="1" customWidth="1"/>
    <col min="3332" max="3332" width="13.88671875" style="1" bestFit="1" customWidth="1"/>
    <col min="3333" max="3333" width="20.109375" style="1" customWidth="1"/>
    <col min="3334" max="3334" width="33.33203125" style="1" customWidth="1"/>
    <col min="3335" max="3335" width="23.109375" style="1" customWidth="1"/>
    <col min="3336" max="3336" width="41.33203125" style="1" customWidth="1"/>
    <col min="3337" max="3584" width="8.6640625" style="1"/>
    <col min="3585" max="3585" width="13.6640625" style="1" customWidth="1"/>
    <col min="3586" max="3586" width="12.109375" style="1" customWidth="1"/>
    <col min="3587" max="3587" width="47.33203125" style="1" bestFit="1" customWidth="1"/>
    <col min="3588" max="3588" width="13.88671875" style="1" bestFit="1" customWidth="1"/>
    <col min="3589" max="3589" width="20.109375" style="1" customWidth="1"/>
    <col min="3590" max="3590" width="33.33203125" style="1" customWidth="1"/>
    <col min="3591" max="3591" width="23.109375" style="1" customWidth="1"/>
    <col min="3592" max="3592" width="41.33203125" style="1" customWidth="1"/>
    <col min="3593" max="3840" width="8.6640625" style="1"/>
    <col min="3841" max="3841" width="13.6640625" style="1" customWidth="1"/>
    <col min="3842" max="3842" width="12.109375" style="1" customWidth="1"/>
    <col min="3843" max="3843" width="47.33203125" style="1" bestFit="1" customWidth="1"/>
    <col min="3844" max="3844" width="13.88671875" style="1" bestFit="1" customWidth="1"/>
    <col min="3845" max="3845" width="20.109375" style="1" customWidth="1"/>
    <col min="3846" max="3846" width="33.33203125" style="1" customWidth="1"/>
    <col min="3847" max="3847" width="23.109375" style="1" customWidth="1"/>
    <col min="3848" max="3848" width="41.33203125" style="1" customWidth="1"/>
    <col min="3849" max="4096" width="8.6640625" style="1"/>
    <col min="4097" max="4097" width="13.6640625" style="1" customWidth="1"/>
    <col min="4098" max="4098" width="12.109375" style="1" customWidth="1"/>
    <col min="4099" max="4099" width="47.33203125" style="1" bestFit="1" customWidth="1"/>
    <col min="4100" max="4100" width="13.88671875" style="1" bestFit="1" customWidth="1"/>
    <col min="4101" max="4101" width="20.109375" style="1" customWidth="1"/>
    <col min="4102" max="4102" width="33.33203125" style="1" customWidth="1"/>
    <col min="4103" max="4103" width="23.109375" style="1" customWidth="1"/>
    <col min="4104" max="4104" width="41.33203125" style="1" customWidth="1"/>
    <col min="4105" max="4352" width="8.6640625" style="1"/>
    <col min="4353" max="4353" width="13.6640625" style="1" customWidth="1"/>
    <col min="4354" max="4354" width="12.109375" style="1" customWidth="1"/>
    <col min="4355" max="4355" width="47.33203125" style="1" bestFit="1" customWidth="1"/>
    <col min="4356" max="4356" width="13.88671875" style="1" bestFit="1" customWidth="1"/>
    <col min="4357" max="4357" width="20.109375" style="1" customWidth="1"/>
    <col min="4358" max="4358" width="33.33203125" style="1" customWidth="1"/>
    <col min="4359" max="4359" width="23.109375" style="1" customWidth="1"/>
    <col min="4360" max="4360" width="41.33203125" style="1" customWidth="1"/>
    <col min="4361" max="4608" width="8.6640625" style="1"/>
    <col min="4609" max="4609" width="13.6640625" style="1" customWidth="1"/>
    <col min="4610" max="4610" width="12.109375" style="1" customWidth="1"/>
    <col min="4611" max="4611" width="47.33203125" style="1" bestFit="1" customWidth="1"/>
    <col min="4612" max="4612" width="13.88671875" style="1" bestFit="1" customWidth="1"/>
    <col min="4613" max="4613" width="20.109375" style="1" customWidth="1"/>
    <col min="4614" max="4614" width="33.33203125" style="1" customWidth="1"/>
    <col min="4615" max="4615" width="23.109375" style="1" customWidth="1"/>
    <col min="4616" max="4616" width="41.33203125" style="1" customWidth="1"/>
    <col min="4617" max="4864" width="8.6640625" style="1"/>
    <col min="4865" max="4865" width="13.6640625" style="1" customWidth="1"/>
    <col min="4866" max="4866" width="12.109375" style="1" customWidth="1"/>
    <col min="4867" max="4867" width="47.33203125" style="1" bestFit="1" customWidth="1"/>
    <col min="4868" max="4868" width="13.88671875" style="1" bestFit="1" customWidth="1"/>
    <col min="4869" max="4869" width="20.109375" style="1" customWidth="1"/>
    <col min="4870" max="4870" width="33.33203125" style="1" customWidth="1"/>
    <col min="4871" max="4871" width="23.109375" style="1" customWidth="1"/>
    <col min="4872" max="4872" width="41.33203125" style="1" customWidth="1"/>
    <col min="4873" max="5120" width="8.6640625" style="1"/>
    <col min="5121" max="5121" width="13.6640625" style="1" customWidth="1"/>
    <col min="5122" max="5122" width="12.109375" style="1" customWidth="1"/>
    <col min="5123" max="5123" width="47.33203125" style="1" bestFit="1" customWidth="1"/>
    <col min="5124" max="5124" width="13.88671875" style="1" bestFit="1" customWidth="1"/>
    <col min="5125" max="5125" width="20.109375" style="1" customWidth="1"/>
    <col min="5126" max="5126" width="33.33203125" style="1" customWidth="1"/>
    <col min="5127" max="5127" width="23.109375" style="1" customWidth="1"/>
    <col min="5128" max="5128" width="41.33203125" style="1" customWidth="1"/>
    <col min="5129" max="5376" width="8.6640625" style="1"/>
    <col min="5377" max="5377" width="13.6640625" style="1" customWidth="1"/>
    <col min="5378" max="5378" width="12.109375" style="1" customWidth="1"/>
    <col min="5379" max="5379" width="47.33203125" style="1" bestFit="1" customWidth="1"/>
    <col min="5380" max="5380" width="13.88671875" style="1" bestFit="1" customWidth="1"/>
    <col min="5381" max="5381" width="20.109375" style="1" customWidth="1"/>
    <col min="5382" max="5382" width="33.33203125" style="1" customWidth="1"/>
    <col min="5383" max="5383" width="23.109375" style="1" customWidth="1"/>
    <col min="5384" max="5384" width="41.33203125" style="1" customWidth="1"/>
    <col min="5385" max="5632" width="8.6640625" style="1"/>
    <col min="5633" max="5633" width="13.6640625" style="1" customWidth="1"/>
    <col min="5634" max="5634" width="12.109375" style="1" customWidth="1"/>
    <col min="5635" max="5635" width="47.33203125" style="1" bestFit="1" customWidth="1"/>
    <col min="5636" max="5636" width="13.88671875" style="1" bestFit="1" customWidth="1"/>
    <col min="5637" max="5637" width="20.109375" style="1" customWidth="1"/>
    <col min="5638" max="5638" width="33.33203125" style="1" customWidth="1"/>
    <col min="5639" max="5639" width="23.109375" style="1" customWidth="1"/>
    <col min="5640" max="5640" width="41.33203125" style="1" customWidth="1"/>
    <col min="5641" max="5888" width="8.6640625" style="1"/>
    <col min="5889" max="5889" width="13.6640625" style="1" customWidth="1"/>
    <col min="5890" max="5890" width="12.109375" style="1" customWidth="1"/>
    <col min="5891" max="5891" width="47.33203125" style="1" bestFit="1" customWidth="1"/>
    <col min="5892" max="5892" width="13.88671875" style="1" bestFit="1" customWidth="1"/>
    <col min="5893" max="5893" width="20.109375" style="1" customWidth="1"/>
    <col min="5894" max="5894" width="33.33203125" style="1" customWidth="1"/>
    <col min="5895" max="5895" width="23.109375" style="1" customWidth="1"/>
    <col min="5896" max="5896" width="41.33203125" style="1" customWidth="1"/>
    <col min="5897" max="6144" width="8.6640625" style="1"/>
    <col min="6145" max="6145" width="13.6640625" style="1" customWidth="1"/>
    <col min="6146" max="6146" width="12.109375" style="1" customWidth="1"/>
    <col min="6147" max="6147" width="47.33203125" style="1" bestFit="1" customWidth="1"/>
    <col min="6148" max="6148" width="13.88671875" style="1" bestFit="1" customWidth="1"/>
    <col min="6149" max="6149" width="20.109375" style="1" customWidth="1"/>
    <col min="6150" max="6150" width="33.33203125" style="1" customWidth="1"/>
    <col min="6151" max="6151" width="23.109375" style="1" customWidth="1"/>
    <col min="6152" max="6152" width="41.33203125" style="1" customWidth="1"/>
    <col min="6153" max="6400" width="8.6640625" style="1"/>
    <col min="6401" max="6401" width="13.6640625" style="1" customWidth="1"/>
    <col min="6402" max="6402" width="12.109375" style="1" customWidth="1"/>
    <col min="6403" max="6403" width="47.33203125" style="1" bestFit="1" customWidth="1"/>
    <col min="6404" max="6404" width="13.88671875" style="1" bestFit="1" customWidth="1"/>
    <col min="6405" max="6405" width="20.109375" style="1" customWidth="1"/>
    <col min="6406" max="6406" width="33.33203125" style="1" customWidth="1"/>
    <col min="6407" max="6407" width="23.109375" style="1" customWidth="1"/>
    <col min="6408" max="6408" width="41.33203125" style="1" customWidth="1"/>
    <col min="6409" max="6656" width="8.6640625" style="1"/>
    <col min="6657" max="6657" width="13.6640625" style="1" customWidth="1"/>
    <col min="6658" max="6658" width="12.109375" style="1" customWidth="1"/>
    <col min="6659" max="6659" width="47.33203125" style="1" bestFit="1" customWidth="1"/>
    <col min="6660" max="6660" width="13.88671875" style="1" bestFit="1" customWidth="1"/>
    <col min="6661" max="6661" width="20.109375" style="1" customWidth="1"/>
    <col min="6662" max="6662" width="33.33203125" style="1" customWidth="1"/>
    <col min="6663" max="6663" width="23.109375" style="1" customWidth="1"/>
    <col min="6664" max="6664" width="41.33203125" style="1" customWidth="1"/>
    <col min="6665" max="6912" width="8.6640625" style="1"/>
    <col min="6913" max="6913" width="13.6640625" style="1" customWidth="1"/>
    <col min="6914" max="6914" width="12.109375" style="1" customWidth="1"/>
    <col min="6915" max="6915" width="47.33203125" style="1" bestFit="1" customWidth="1"/>
    <col min="6916" max="6916" width="13.88671875" style="1" bestFit="1" customWidth="1"/>
    <col min="6917" max="6917" width="20.109375" style="1" customWidth="1"/>
    <col min="6918" max="6918" width="33.33203125" style="1" customWidth="1"/>
    <col min="6919" max="6919" width="23.109375" style="1" customWidth="1"/>
    <col min="6920" max="6920" width="41.33203125" style="1" customWidth="1"/>
    <col min="6921" max="7168" width="8.6640625" style="1"/>
    <col min="7169" max="7169" width="13.6640625" style="1" customWidth="1"/>
    <col min="7170" max="7170" width="12.109375" style="1" customWidth="1"/>
    <col min="7171" max="7171" width="47.33203125" style="1" bestFit="1" customWidth="1"/>
    <col min="7172" max="7172" width="13.88671875" style="1" bestFit="1" customWidth="1"/>
    <col min="7173" max="7173" width="20.109375" style="1" customWidth="1"/>
    <col min="7174" max="7174" width="33.33203125" style="1" customWidth="1"/>
    <col min="7175" max="7175" width="23.109375" style="1" customWidth="1"/>
    <col min="7176" max="7176" width="41.33203125" style="1" customWidth="1"/>
    <col min="7177" max="7424" width="8.6640625" style="1"/>
    <col min="7425" max="7425" width="13.6640625" style="1" customWidth="1"/>
    <col min="7426" max="7426" width="12.109375" style="1" customWidth="1"/>
    <col min="7427" max="7427" width="47.33203125" style="1" bestFit="1" customWidth="1"/>
    <col min="7428" max="7428" width="13.88671875" style="1" bestFit="1" customWidth="1"/>
    <col min="7429" max="7429" width="20.109375" style="1" customWidth="1"/>
    <col min="7430" max="7430" width="33.33203125" style="1" customWidth="1"/>
    <col min="7431" max="7431" width="23.109375" style="1" customWidth="1"/>
    <col min="7432" max="7432" width="41.33203125" style="1" customWidth="1"/>
    <col min="7433" max="7680" width="8.6640625" style="1"/>
    <col min="7681" max="7681" width="13.6640625" style="1" customWidth="1"/>
    <col min="7682" max="7682" width="12.109375" style="1" customWidth="1"/>
    <col min="7683" max="7683" width="47.33203125" style="1" bestFit="1" customWidth="1"/>
    <col min="7684" max="7684" width="13.88671875" style="1" bestFit="1" customWidth="1"/>
    <col min="7685" max="7685" width="20.109375" style="1" customWidth="1"/>
    <col min="7686" max="7686" width="33.33203125" style="1" customWidth="1"/>
    <col min="7687" max="7687" width="23.109375" style="1" customWidth="1"/>
    <col min="7688" max="7688" width="41.33203125" style="1" customWidth="1"/>
    <col min="7689" max="7936" width="8.6640625" style="1"/>
    <col min="7937" max="7937" width="13.6640625" style="1" customWidth="1"/>
    <col min="7938" max="7938" width="12.109375" style="1" customWidth="1"/>
    <col min="7939" max="7939" width="47.33203125" style="1" bestFit="1" customWidth="1"/>
    <col min="7940" max="7940" width="13.88671875" style="1" bestFit="1" customWidth="1"/>
    <col min="7941" max="7941" width="20.109375" style="1" customWidth="1"/>
    <col min="7942" max="7942" width="33.33203125" style="1" customWidth="1"/>
    <col min="7943" max="7943" width="23.109375" style="1" customWidth="1"/>
    <col min="7944" max="7944" width="41.33203125" style="1" customWidth="1"/>
    <col min="7945" max="8192" width="8.6640625" style="1"/>
    <col min="8193" max="8193" width="13.6640625" style="1" customWidth="1"/>
    <col min="8194" max="8194" width="12.109375" style="1" customWidth="1"/>
    <col min="8195" max="8195" width="47.33203125" style="1" bestFit="1" customWidth="1"/>
    <col min="8196" max="8196" width="13.88671875" style="1" bestFit="1" customWidth="1"/>
    <col min="8197" max="8197" width="20.109375" style="1" customWidth="1"/>
    <col min="8198" max="8198" width="33.33203125" style="1" customWidth="1"/>
    <col min="8199" max="8199" width="23.109375" style="1" customWidth="1"/>
    <col min="8200" max="8200" width="41.33203125" style="1" customWidth="1"/>
    <col min="8201" max="8448" width="8.6640625" style="1"/>
    <col min="8449" max="8449" width="13.6640625" style="1" customWidth="1"/>
    <col min="8450" max="8450" width="12.109375" style="1" customWidth="1"/>
    <col min="8451" max="8451" width="47.33203125" style="1" bestFit="1" customWidth="1"/>
    <col min="8452" max="8452" width="13.88671875" style="1" bestFit="1" customWidth="1"/>
    <col min="8453" max="8453" width="20.109375" style="1" customWidth="1"/>
    <col min="8454" max="8454" width="33.33203125" style="1" customWidth="1"/>
    <col min="8455" max="8455" width="23.109375" style="1" customWidth="1"/>
    <col min="8456" max="8456" width="41.33203125" style="1" customWidth="1"/>
    <col min="8457" max="8704" width="8.6640625" style="1"/>
    <col min="8705" max="8705" width="13.6640625" style="1" customWidth="1"/>
    <col min="8706" max="8706" width="12.109375" style="1" customWidth="1"/>
    <col min="8707" max="8707" width="47.33203125" style="1" bestFit="1" customWidth="1"/>
    <col min="8708" max="8708" width="13.88671875" style="1" bestFit="1" customWidth="1"/>
    <col min="8709" max="8709" width="20.109375" style="1" customWidth="1"/>
    <col min="8710" max="8710" width="33.33203125" style="1" customWidth="1"/>
    <col min="8711" max="8711" width="23.109375" style="1" customWidth="1"/>
    <col min="8712" max="8712" width="41.33203125" style="1" customWidth="1"/>
    <col min="8713" max="8960" width="8.6640625" style="1"/>
    <col min="8961" max="8961" width="13.6640625" style="1" customWidth="1"/>
    <col min="8962" max="8962" width="12.109375" style="1" customWidth="1"/>
    <col min="8963" max="8963" width="47.33203125" style="1" bestFit="1" customWidth="1"/>
    <col min="8964" max="8964" width="13.88671875" style="1" bestFit="1" customWidth="1"/>
    <col min="8965" max="8965" width="20.109375" style="1" customWidth="1"/>
    <col min="8966" max="8966" width="33.33203125" style="1" customWidth="1"/>
    <col min="8967" max="8967" width="23.109375" style="1" customWidth="1"/>
    <col min="8968" max="8968" width="41.33203125" style="1" customWidth="1"/>
    <col min="8969" max="9216" width="8.6640625" style="1"/>
    <col min="9217" max="9217" width="13.6640625" style="1" customWidth="1"/>
    <col min="9218" max="9218" width="12.109375" style="1" customWidth="1"/>
    <col min="9219" max="9219" width="47.33203125" style="1" bestFit="1" customWidth="1"/>
    <col min="9220" max="9220" width="13.88671875" style="1" bestFit="1" customWidth="1"/>
    <col min="9221" max="9221" width="20.109375" style="1" customWidth="1"/>
    <col min="9222" max="9222" width="33.33203125" style="1" customWidth="1"/>
    <col min="9223" max="9223" width="23.109375" style="1" customWidth="1"/>
    <col min="9224" max="9224" width="41.33203125" style="1" customWidth="1"/>
    <col min="9225" max="9472" width="8.6640625" style="1"/>
    <col min="9473" max="9473" width="13.6640625" style="1" customWidth="1"/>
    <col min="9474" max="9474" width="12.109375" style="1" customWidth="1"/>
    <col min="9475" max="9475" width="47.33203125" style="1" bestFit="1" customWidth="1"/>
    <col min="9476" max="9476" width="13.88671875" style="1" bestFit="1" customWidth="1"/>
    <col min="9477" max="9477" width="20.109375" style="1" customWidth="1"/>
    <col min="9478" max="9478" width="33.33203125" style="1" customWidth="1"/>
    <col min="9479" max="9479" width="23.109375" style="1" customWidth="1"/>
    <col min="9480" max="9480" width="41.33203125" style="1" customWidth="1"/>
    <col min="9481" max="9728" width="8.6640625" style="1"/>
    <col min="9729" max="9729" width="13.6640625" style="1" customWidth="1"/>
    <col min="9730" max="9730" width="12.109375" style="1" customWidth="1"/>
    <col min="9731" max="9731" width="47.33203125" style="1" bestFit="1" customWidth="1"/>
    <col min="9732" max="9732" width="13.88671875" style="1" bestFit="1" customWidth="1"/>
    <col min="9733" max="9733" width="20.109375" style="1" customWidth="1"/>
    <col min="9734" max="9734" width="33.33203125" style="1" customWidth="1"/>
    <col min="9735" max="9735" width="23.109375" style="1" customWidth="1"/>
    <col min="9736" max="9736" width="41.33203125" style="1" customWidth="1"/>
    <col min="9737" max="9984" width="8.6640625" style="1"/>
    <col min="9985" max="9985" width="13.6640625" style="1" customWidth="1"/>
    <col min="9986" max="9986" width="12.109375" style="1" customWidth="1"/>
    <col min="9987" max="9987" width="47.33203125" style="1" bestFit="1" customWidth="1"/>
    <col min="9988" max="9988" width="13.88671875" style="1" bestFit="1" customWidth="1"/>
    <col min="9989" max="9989" width="20.109375" style="1" customWidth="1"/>
    <col min="9990" max="9990" width="33.33203125" style="1" customWidth="1"/>
    <col min="9991" max="9991" width="23.109375" style="1" customWidth="1"/>
    <col min="9992" max="9992" width="41.33203125" style="1" customWidth="1"/>
    <col min="9993" max="10240" width="8.6640625" style="1"/>
    <col min="10241" max="10241" width="13.6640625" style="1" customWidth="1"/>
    <col min="10242" max="10242" width="12.109375" style="1" customWidth="1"/>
    <col min="10243" max="10243" width="47.33203125" style="1" bestFit="1" customWidth="1"/>
    <col min="10244" max="10244" width="13.88671875" style="1" bestFit="1" customWidth="1"/>
    <col min="10245" max="10245" width="20.109375" style="1" customWidth="1"/>
    <col min="10246" max="10246" width="33.33203125" style="1" customWidth="1"/>
    <col min="10247" max="10247" width="23.109375" style="1" customWidth="1"/>
    <col min="10248" max="10248" width="41.33203125" style="1" customWidth="1"/>
    <col min="10249" max="10496" width="8.6640625" style="1"/>
    <col min="10497" max="10497" width="13.6640625" style="1" customWidth="1"/>
    <col min="10498" max="10498" width="12.109375" style="1" customWidth="1"/>
    <col min="10499" max="10499" width="47.33203125" style="1" bestFit="1" customWidth="1"/>
    <col min="10500" max="10500" width="13.88671875" style="1" bestFit="1" customWidth="1"/>
    <col min="10501" max="10501" width="20.109375" style="1" customWidth="1"/>
    <col min="10502" max="10502" width="33.33203125" style="1" customWidth="1"/>
    <col min="10503" max="10503" width="23.109375" style="1" customWidth="1"/>
    <col min="10504" max="10504" width="41.33203125" style="1" customWidth="1"/>
    <col min="10505" max="10752" width="8.6640625" style="1"/>
    <col min="10753" max="10753" width="13.6640625" style="1" customWidth="1"/>
    <col min="10754" max="10754" width="12.109375" style="1" customWidth="1"/>
    <col min="10755" max="10755" width="47.33203125" style="1" bestFit="1" customWidth="1"/>
    <col min="10756" max="10756" width="13.88671875" style="1" bestFit="1" customWidth="1"/>
    <col min="10757" max="10757" width="20.109375" style="1" customWidth="1"/>
    <col min="10758" max="10758" width="33.33203125" style="1" customWidth="1"/>
    <col min="10759" max="10759" width="23.109375" style="1" customWidth="1"/>
    <col min="10760" max="10760" width="41.33203125" style="1" customWidth="1"/>
    <col min="10761" max="11008" width="8.6640625" style="1"/>
    <col min="11009" max="11009" width="13.6640625" style="1" customWidth="1"/>
    <col min="11010" max="11010" width="12.109375" style="1" customWidth="1"/>
    <col min="11011" max="11011" width="47.33203125" style="1" bestFit="1" customWidth="1"/>
    <col min="11012" max="11012" width="13.88671875" style="1" bestFit="1" customWidth="1"/>
    <col min="11013" max="11013" width="20.109375" style="1" customWidth="1"/>
    <col min="11014" max="11014" width="33.33203125" style="1" customWidth="1"/>
    <col min="11015" max="11015" width="23.109375" style="1" customWidth="1"/>
    <col min="11016" max="11016" width="41.33203125" style="1" customWidth="1"/>
    <col min="11017" max="11264" width="8.6640625" style="1"/>
    <col min="11265" max="11265" width="13.6640625" style="1" customWidth="1"/>
    <col min="11266" max="11266" width="12.109375" style="1" customWidth="1"/>
    <col min="11267" max="11267" width="47.33203125" style="1" bestFit="1" customWidth="1"/>
    <col min="11268" max="11268" width="13.88671875" style="1" bestFit="1" customWidth="1"/>
    <col min="11269" max="11269" width="20.109375" style="1" customWidth="1"/>
    <col min="11270" max="11270" width="33.33203125" style="1" customWidth="1"/>
    <col min="11271" max="11271" width="23.109375" style="1" customWidth="1"/>
    <col min="11272" max="11272" width="41.33203125" style="1" customWidth="1"/>
    <col min="11273" max="11520" width="8.6640625" style="1"/>
    <col min="11521" max="11521" width="13.6640625" style="1" customWidth="1"/>
    <col min="11522" max="11522" width="12.109375" style="1" customWidth="1"/>
    <col min="11523" max="11523" width="47.33203125" style="1" bestFit="1" customWidth="1"/>
    <col min="11524" max="11524" width="13.88671875" style="1" bestFit="1" customWidth="1"/>
    <col min="11525" max="11525" width="20.109375" style="1" customWidth="1"/>
    <col min="11526" max="11526" width="33.33203125" style="1" customWidth="1"/>
    <col min="11527" max="11527" width="23.109375" style="1" customWidth="1"/>
    <col min="11528" max="11528" width="41.33203125" style="1" customWidth="1"/>
    <col min="11529" max="11776" width="8.6640625" style="1"/>
    <col min="11777" max="11777" width="13.6640625" style="1" customWidth="1"/>
    <col min="11778" max="11778" width="12.109375" style="1" customWidth="1"/>
    <col min="11779" max="11779" width="47.33203125" style="1" bestFit="1" customWidth="1"/>
    <col min="11780" max="11780" width="13.88671875" style="1" bestFit="1" customWidth="1"/>
    <col min="11781" max="11781" width="20.109375" style="1" customWidth="1"/>
    <col min="11782" max="11782" width="33.33203125" style="1" customWidth="1"/>
    <col min="11783" max="11783" width="23.109375" style="1" customWidth="1"/>
    <col min="11784" max="11784" width="41.33203125" style="1" customWidth="1"/>
    <col min="11785" max="12032" width="8.6640625" style="1"/>
    <col min="12033" max="12033" width="13.6640625" style="1" customWidth="1"/>
    <col min="12034" max="12034" width="12.109375" style="1" customWidth="1"/>
    <col min="12035" max="12035" width="47.33203125" style="1" bestFit="1" customWidth="1"/>
    <col min="12036" max="12036" width="13.88671875" style="1" bestFit="1" customWidth="1"/>
    <col min="12037" max="12037" width="20.109375" style="1" customWidth="1"/>
    <col min="12038" max="12038" width="33.33203125" style="1" customWidth="1"/>
    <col min="12039" max="12039" width="23.109375" style="1" customWidth="1"/>
    <col min="12040" max="12040" width="41.33203125" style="1" customWidth="1"/>
    <col min="12041" max="12288" width="8.6640625" style="1"/>
    <col min="12289" max="12289" width="13.6640625" style="1" customWidth="1"/>
    <col min="12290" max="12290" width="12.109375" style="1" customWidth="1"/>
    <col min="12291" max="12291" width="47.33203125" style="1" bestFit="1" customWidth="1"/>
    <col min="12292" max="12292" width="13.88671875" style="1" bestFit="1" customWidth="1"/>
    <col min="12293" max="12293" width="20.109375" style="1" customWidth="1"/>
    <col min="12294" max="12294" width="33.33203125" style="1" customWidth="1"/>
    <col min="12295" max="12295" width="23.109375" style="1" customWidth="1"/>
    <col min="12296" max="12296" width="41.33203125" style="1" customWidth="1"/>
    <col min="12297" max="12544" width="8.6640625" style="1"/>
    <col min="12545" max="12545" width="13.6640625" style="1" customWidth="1"/>
    <col min="12546" max="12546" width="12.109375" style="1" customWidth="1"/>
    <col min="12547" max="12547" width="47.33203125" style="1" bestFit="1" customWidth="1"/>
    <col min="12548" max="12548" width="13.88671875" style="1" bestFit="1" customWidth="1"/>
    <col min="12549" max="12549" width="20.109375" style="1" customWidth="1"/>
    <col min="12550" max="12550" width="33.33203125" style="1" customWidth="1"/>
    <col min="12551" max="12551" width="23.109375" style="1" customWidth="1"/>
    <col min="12552" max="12552" width="41.33203125" style="1" customWidth="1"/>
    <col min="12553" max="12800" width="8.6640625" style="1"/>
    <col min="12801" max="12801" width="13.6640625" style="1" customWidth="1"/>
    <col min="12802" max="12802" width="12.109375" style="1" customWidth="1"/>
    <col min="12803" max="12803" width="47.33203125" style="1" bestFit="1" customWidth="1"/>
    <col min="12804" max="12804" width="13.88671875" style="1" bestFit="1" customWidth="1"/>
    <col min="12805" max="12805" width="20.109375" style="1" customWidth="1"/>
    <col min="12806" max="12806" width="33.33203125" style="1" customWidth="1"/>
    <col min="12807" max="12807" width="23.109375" style="1" customWidth="1"/>
    <col min="12808" max="12808" width="41.33203125" style="1" customWidth="1"/>
    <col min="12809" max="13056" width="8.6640625" style="1"/>
    <col min="13057" max="13057" width="13.6640625" style="1" customWidth="1"/>
    <col min="13058" max="13058" width="12.109375" style="1" customWidth="1"/>
    <col min="13059" max="13059" width="47.33203125" style="1" bestFit="1" customWidth="1"/>
    <col min="13060" max="13060" width="13.88671875" style="1" bestFit="1" customWidth="1"/>
    <col min="13061" max="13061" width="20.109375" style="1" customWidth="1"/>
    <col min="13062" max="13062" width="33.33203125" style="1" customWidth="1"/>
    <col min="13063" max="13063" width="23.109375" style="1" customWidth="1"/>
    <col min="13064" max="13064" width="41.33203125" style="1" customWidth="1"/>
    <col min="13065" max="13312" width="8.6640625" style="1"/>
    <col min="13313" max="13313" width="13.6640625" style="1" customWidth="1"/>
    <col min="13314" max="13314" width="12.109375" style="1" customWidth="1"/>
    <col min="13315" max="13315" width="47.33203125" style="1" bestFit="1" customWidth="1"/>
    <col min="13316" max="13316" width="13.88671875" style="1" bestFit="1" customWidth="1"/>
    <col min="13317" max="13317" width="20.109375" style="1" customWidth="1"/>
    <col min="13318" max="13318" width="33.33203125" style="1" customWidth="1"/>
    <col min="13319" max="13319" width="23.109375" style="1" customWidth="1"/>
    <col min="13320" max="13320" width="41.33203125" style="1" customWidth="1"/>
    <col min="13321" max="13568" width="8.6640625" style="1"/>
    <col min="13569" max="13569" width="13.6640625" style="1" customWidth="1"/>
    <col min="13570" max="13570" width="12.109375" style="1" customWidth="1"/>
    <col min="13571" max="13571" width="47.33203125" style="1" bestFit="1" customWidth="1"/>
    <col min="13572" max="13572" width="13.88671875" style="1" bestFit="1" customWidth="1"/>
    <col min="13573" max="13573" width="20.109375" style="1" customWidth="1"/>
    <col min="13574" max="13574" width="33.33203125" style="1" customWidth="1"/>
    <col min="13575" max="13575" width="23.109375" style="1" customWidth="1"/>
    <col min="13576" max="13576" width="41.33203125" style="1" customWidth="1"/>
    <col min="13577" max="13824" width="8.6640625" style="1"/>
    <col min="13825" max="13825" width="13.6640625" style="1" customWidth="1"/>
    <col min="13826" max="13826" width="12.109375" style="1" customWidth="1"/>
    <col min="13827" max="13827" width="47.33203125" style="1" bestFit="1" customWidth="1"/>
    <col min="13828" max="13828" width="13.88671875" style="1" bestFit="1" customWidth="1"/>
    <col min="13829" max="13829" width="20.109375" style="1" customWidth="1"/>
    <col min="13830" max="13830" width="33.33203125" style="1" customWidth="1"/>
    <col min="13831" max="13831" width="23.109375" style="1" customWidth="1"/>
    <col min="13832" max="13832" width="41.33203125" style="1" customWidth="1"/>
    <col min="13833" max="14080" width="8.6640625" style="1"/>
    <col min="14081" max="14081" width="13.6640625" style="1" customWidth="1"/>
    <col min="14082" max="14082" width="12.109375" style="1" customWidth="1"/>
    <col min="14083" max="14083" width="47.33203125" style="1" bestFit="1" customWidth="1"/>
    <col min="14084" max="14084" width="13.88671875" style="1" bestFit="1" customWidth="1"/>
    <col min="14085" max="14085" width="20.109375" style="1" customWidth="1"/>
    <col min="14086" max="14086" width="33.33203125" style="1" customWidth="1"/>
    <col min="14087" max="14087" width="23.109375" style="1" customWidth="1"/>
    <col min="14088" max="14088" width="41.33203125" style="1" customWidth="1"/>
    <col min="14089" max="14336" width="8.6640625" style="1"/>
    <col min="14337" max="14337" width="13.6640625" style="1" customWidth="1"/>
    <col min="14338" max="14338" width="12.109375" style="1" customWidth="1"/>
    <col min="14339" max="14339" width="47.33203125" style="1" bestFit="1" customWidth="1"/>
    <col min="14340" max="14340" width="13.88671875" style="1" bestFit="1" customWidth="1"/>
    <col min="14341" max="14341" width="20.109375" style="1" customWidth="1"/>
    <col min="14342" max="14342" width="33.33203125" style="1" customWidth="1"/>
    <col min="14343" max="14343" width="23.109375" style="1" customWidth="1"/>
    <col min="14344" max="14344" width="41.33203125" style="1" customWidth="1"/>
    <col min="14345" max="14592" width="8.6640625" style="1"/>
    <col min="14593" max="14593" width="13.6640625" style="1" customWidth="1"/>
    <col min="14594" max="14594" width="12.109375" style="1" customWidth="1"/>
    <col min="14595" max="14595" width="47.33203125" style="1" bestFit="1" customWidth="1"/>
    <col min="14596" max="14596" width="13.88671875" style="1" bestFit="1" customWidth="1"/>
    <col min="14597" max="14597" width="20.109375" style="1" customWidth="1"/>
    <col min="14598" max="14598" width="33.33203125" style="1" customWidth="1"/>
    <col min="14599" max="14599" width="23.109375" style="1" customWidth="1"/>
    <col min="14600" max="14600" width="41.33203125" style="1" customWidth="1"/>
    <col min="14601" max="14848" width="8.6640625" style="1"/>
    <col min="14849" max="14849" width="13.6640625" style="1" customWidth="1"/>
    <col min="14850" max="14850" width="12.109375" style="1" customWidth="1"/>
    <col min="14851" max="14851" width="47.33203125" style="1" bestFit="1" customWidth="1"/>
    <col min="14852" max="14852" width="13.88671875" style="1" bestFit="1" customWidth="1"/>
    <col min="14853" max="14853" width="20.109375" style="1" customWidth="1"/>
    <col min="14854" max="14854" width="33.33203125" style="1" customWidth="1"/>
    <col min="14855" max="14855" width="23.109375" style="1" customWidth="1"/>
    <col min="14856" max="14856" width="41.33203125" style="1" customWidth="1"/>
    <col min="14857" max="15104" width="8.6640625" style="1"/>
    <col min="15105" max="15105" width="13.6640625" style="1" customWidth="1"/>
    <col min="15106" max="15106" width="12.109375" style="1" customWidth="1"/>
    <col min="15107" max="15107" width="47.33203125" style="1" bestFit="1" customWidth="1"/>
    <col min="15108" max="15108" width="13.88671875" style="1" bestFit="1" customWidth="1"/>
    <col min="15109" max="15109" width="20.109375" style="1" customWidth="1"/>
    <col min="15110" max="15110" width="33.33203125" style="1" customWidth="1"/>
    <col min="15111" max="15111" width="23.109375" style="1" customWidth="1"/>
    <col min="15112" max="15112" width="41.33203125" style="1" customWidth="1"/>
    <col min="15113" max="15360" width="8.6640625" style="1"/>
    <col min="15361" max="15361" width="13.6640625" style="1" customWidth="1"/>
    <col min="15362" max="15362" width="12.109375" style="1" customWidth="1"/>
    <col min="15363" max="15363" width="47.33203125" style="1" bestFit="1" customWidth="1"/>
    <col min="15364" max="15364" width="13.88671875" style="1" bestFit="1" customWidth="1"/>
    <col min="15365" max="15365" width="20.109375" style="1" customWidth="1"/>
    <col min="15366" max="15366" width="33.33203125" style="1" customWidth="1"/>
    <col min="15367" max="15367" width="23.109375" style="1" customWidth="1"/>
    <col min="15368" max="15368" width="41.33203125" style="1" customWidth="1"/>
    <col min="15369" max="15616" width="8.6640625" style="1"/>
    <col min="15617" max="15617" width="13.6640625" style="1" customWidth="1"/>
    <col min="15618" max="15618" width="12.109375" style="1" customWidth="1"/>
    <col min="15619" max="15619" width="47.33203125" style="1" bestFit="1" customWidth="1"/>
    <col min="15620" max="15620" width="13.88671875" style="1" bestFit="1" customWidth="1"/>
    <col min="15621" max="15621" width="20.109375" style="1" customWidth="1"/>
    <col min="15622" max="15622" width="33.33203125" style="1" customWidth="1"/>
    <col min="15623" max="15623" width="23.109375" style="1" customWidth="1"/>
    <col min="15624" max="15624" width="41.33203125" style="1" customWidth="1"/>
    <col min="15625" max="15872" width="8.6640625" style="1"/>
    <col min="15873" max="15873" width="13.6640625" style="1" customWidth="1"/>
    <col min="15874" max="15874" width="12.109375" style="1" customWidth="1"/>
    <col min="15875" max="15875" width="47.33203125" style="1" bestFit="1" customWidth="1"/>
    <col min="15876" max="15876" width="13.88671875" style="1" bestFit="1" customWidth="1"/>
    <col min="15877" max="15877" width="20.109375" style="1" customWidth="1"/>
    <col min="15878" max="15878" width="33.33203125" style="1" customWidth="1"/>
    <col min="15879" max="15879" width="23.109375" style="1" customWidth="1"/>
    <col min="15880" max="15880" width="41.33203125" style="1" customWidth="1"/>
    <col min="15881" max="16128" width="8.6640625" style="1"/>
    <col min="16129" max="16129" width="13.6640625" style="1" customWidth="1"/>
    <col min="16130" max="16130" width="12.109375" style="1" customWidth="1"/>
    <col min="16131" max="16131" width="47.33203125" style="1" bestFit="1" customWidth="1"/>
    <col min="16132" max="16132" width="13.88671875" style="1" bestFit="1" customWidth="1"/>
    <col min="16133" max="16133" width="20.109375" style="1" customWidth="1"/>
    <col min="16134" max="16134" width="33.33203125" style="1" customWidth="1"/>
    <col min="16135" max="16135" width="23.109375" style="1" customWidth="1"/>
    <col min="16136" max="16136" width="41.33203125" style="1" customWidth="1"/>
    <col min="16137" max="16384" width="8.6640625" style="1"/>
  </cols>
  <sheetData>
    <row r="1" spans="1:8" x14ac:dyDescent="0.25">
      <c r="A1" s="12" t="s">
        <v>2677</v>
      </c>
      <c r="B1" s="12" t="s">
        <v>2678</v>
      </c>
      <c r="C1" s="12" t="s">
        <v>2679</v>
      </c>
      <c r="D1" s="12" t="s">
        <v>0</v>
      </c>
      <c r="E1" s="13" t="s">
        <v>2680</v>
      </c>
      <c r="F1" s="13" t="s">
        <v>2681</v>
      </c>
      <c r="G1" s="13" t="s">
        <v>2669</v>
      </c>
      <c r="H1" s="13" t="s">
        <v>2670</v>
      </c>
    </row>
    <row r="2" spans="1:8" ht="26.4" hidden="1" x14ac:dyDescent="0.25">
      <c r="A2" s="1" t="s">
        <v>3</v>
      </c>
      <c r="B2" s="1" t="s">
        <v>2682</v>
      </c>
      <c r="D2" s="1" t="s">
        <v>2683</v>
      </c>
      <c r="E2" s="14" t="s">
        <v>2684</v>
      </c>
      <c r="F2" s="14" t="s">
        <v>2685</v>
      </c>
      <c r="G2" s="14" t="s">
        <v>3</v>
      </c>
      <c r="H2" s="14" t="s">
        <v>2686</v>
      </c>
    </row>
    <row r="3" spans="1:8" ht="39.6" hidden="1" x14ac:dyDescent="0.25">
      <c r="A3" s="1" t="s">
        <v>3</v>
      </c>
      <c r="B3" s="1" t="s">
        <v>2687</v>
      </c>
      <c r="D3" s="1" t="s">
        <v>2688</v>
      </c>
      <c r="E3" s="14" t="s">
        <v>2684</v>
      </c>
      <c r="F3" s="14" t="s">
        <v>2685</v>
      </c>
      <c r="G3" s="14" t="s">
        <v>2689</v>
      </c>
      <c r="H3" s="14" t="s">
        <v>2690</v>
      </c>
    </row>
    <row r="4" spans="1:8" ht="39.6" hidden="1" x14ac:dyDescent="0.25">
      <c r="A4" s="1" t="s">
        <v>2691</v>
      </c>
      <c r="B4" s="1" t="s">
        <v>3</v>
      </c>
      <c r="C4" s="15" t="s">
        <v>2692</v>
      </c>
      <c r="D4" s="1" t="s">
        <v>2693</v>
      </c>
      <c r="E4" s="14" t="s">
        <v>2684</v>
      </c>
      <c r="F4" s="14" t="s">
        <v>2685</v>
      </c>
      <c r="G4" s="14" t="s">
        <v>2694</v>
      </c>
      <c r="H4" s="14" t="s">
        <v>2695</v>
      </c>
    </row>
    <row r="5" spans="1:8" ht="39.6" hidden="1" x14ac:dyDescent="0.25">
      <c r="A5" s="1" t="s">
        <v>3</v>
      </c>
      <c r="B5" s="1" t="s">
        <v>2687</v>
      </c>
      <c r="D5" s="1" t="s">
        <v>2696</v>
      </c>
      <c r="E5" s="14" t="s">
        <v>2684</v>
      </c>
      <c r="F5" s="14" t="s">
        <v>2685</v>
      </c>
      <c r="G5" s="14" t="s">
        <v>2697</v>
      </c>
      <c r="H5" s="14" t="s">
        <v>2698</v>
      </c>
    </row>
    <row r="6" spans="1:8" ht="39.6" hidden="1" x14ac:dyDescent="0.25">
      <c r="A6" s="1" t="s">
        <v>2691</v>
      </c>
      <c r="B6" s="1" t="s">
        <v>3</v>
      </c>
      <c r="C6" s="15" t="s">
        <v>2692</v>
      </c>
      <c r="D6" s="1" t="s">
        <v>2699</v>
      </c>
      <c r="E6" s="14" t="s">
        <v>2684</v>
      </c>
      <c r="F6" s="14" t="s">
        <v>2685</v>
      </c>
      <c r="G6" s="14" t="s">
        <v>2700</v>
      </c>
      <c r="H6" s="14" t="s">
        <v>2701</v>
      </c>
    </row>
    <row r="7" spans="1:8" ht="66" hidden="1" x14ac:dyDescent="0.25">
      <c r="A7" s="1" t="s">
        <v>3</v>
      </c>
      <c r="B7" s="1" t="s">
        <v>3</v>
      </c>
      <c r="C7" s="15" t="s">
        <v>2702</v>
      </c>
      <c r="D7" s="1" t="s">
        <v>2703</v>
      </c>
      <c r="E7" s="14" t="s">
        <v>2684</v>
      </c>
      <c r="F7" s="14" t="s">
        <v>2685</v>
      </c>
      <c r="G7" s="14" t="s">
        <v>2704</v>
      </c>
      <c r="H7" s="14" t="s">
        <v>2695</v>
      </c>
    </row>
    <row r="8" spans="1:8" ht="52.8" hidden="1" x14ac:dyDescent="0.25">
      <c r="A8" s="1" t="s">
        <v>3</v>
      </c>
      <c r="B8" s="1" t="s">
        <v>3</v>
      </c>
      <c r="C8" s="15" t="s">
        <v>2702</v>
      </c>
      <c r="D8" s="1" t="s">
        <v>2705</v>
      </c>
      <c r="E8" s="14" t="s">
        <v>2684</v>
      </c>
      <c r="F8" s="14" t="s">
        <v>2685</v>
      </c>
      <c r="G8" s="14" t="s">
        <v>2706</v>
      </c>
      <c r="H8" s="14" t="s">
        <v>2701</v>
      </c>
    </row>
    <row r="9" spans="1:8" ht="39.6" hidden="1" x14ac:dyDescent="0.25">
      <c r="A9" s="1" t="s">
        <v>3</v>
      </c>
      <c r="B9" s="1" t="s">
        <v>2687</v>
      </c>
      <c r="D9" s="1" t="s">
        <v>2707</v>
      </c>
      <c r="E9" s="14" t="s">
        <v>2684</v>
      </c>
      <c r="F9" s="14" t="s">
        <v>2685</v>
      </c>
      <c r="G9" s="14" t="s">
        <v>2708</v>
      </c>
      <c r="H9" s="14" t="s">
        <v>2690</v>
      </c>
    </row>
    <row r="10" spans="1:8" ht="52.8" hidden="1" x14ac:dyDescent="0.25">
      <c r="A10" s="1" t="s">
        <v>2691</v>
      </c>
      <c r="B10" s="1" t="s">
        <v>3</v>
      </c>
      <c r="C10" s="15" t="s">
        <v>2709</v>
      </c>
      <c r="D10" s="1" t="s">
        <v>2710</v>
      </c>
      <c r="E10" s="14" t="s">
        <v>2684</v>
      </c>
      <c r="F10" s="14" t="s">
        <v>2685</v>
      </c>
      <c r="G10" s="14" t="s">
        <v>2711</v>
      </c>
      <c r="H10" s="14" t="s">
        <v>2695</v>
      </c>
    </row>
    <row r="11" spans="1:8" ht="39.6" hidden="1" x14ac:dyDescent="0.25">
      <c r="A11" s="1" t="s">
        <v>3</v>
      </c>
      <c r="B11" s="1" t="s">
        <v>2687</v>
      </c>
      <c r="D11" s="1" t="s">
        <v>2712</v>
      </c>
      <c r="E11" s="14" t="s">
        <v>2684</v>
      </c>
      <c r="F11" s="14" t="s">
        <v>2685</v>
      </c>
      <c r="G11" s="14" t="s">
        <v>2713</v>
      </c>
      <c r="H11" s="14" t="s">
        <v>2698</v>
      </c>
    </row>
    <row r="12" spans="1:8" ht="92.4" hidden="1" x14ac:dyDescent="0.25">
      <c r="A12" s="1" t="s">
        <v>2691</v>
      </c>
      <c r="B12" s="1" t="s">
        <v>3</v>
      </c>
      <c r="C12" s="15" t="s">
        <v>2709</v>
      </c>
      <c r="D12" s="1" t="s">
        <v>2714</v>
      </c>
      <c r="E12" s="14" t="s">
        <v>2684</v>
      </c>
      <c r="F12" s="14" t="s">
        <v>2685</v>
      </c>
      <c r="G12" s="14" t="s">
        <v>2715</v>
      </c>
      <c r="H12" s="14" t="s">
        <v>2716</v>
      </c>
    </row>
    <row r="13" spans="1:8" ht="52.8" hidden="1" x14ac:dyDescent="0.25">
      <c r="A13" s="1" t="s">
        <v>3</v>
      </c>
      <c r="B13" s="1" t="s">
        <v>2687</v>
      </c>
      <c r="D13" s="1" t="s">
        <v>2717</v>
      </c>
      <c r="E13" s="14" t="s">
        <v>2684</v>
      </c>
      <c r="F13" s="14" t="s">
        <v>2685</v>
      </c>
      <c r="G13" s="14" t="s">
        <v>2718</v>
      </c>
      <c r="H13" s="14" t="s">
        <v>2690</v>
      </c>
    </row>
    <row r="14" spans="1:8" ht="39.6" hidden="1" x14ac:dyDescent="0.25">
      <c r="A14" s="1" t="s">
        <v>2691</v>
      </c>
      <c r="B14" s="1" t="s">
        <v>3</v>
      </c>
      <c r="C14" s="15" t="s">
        <v>2719</v>
      </c>
      <c r="D14" s="1" t="s">
        <v>2720</v>
      </c>
      <c r="E14" s="14" t="s">
        <v>2684</v>
      </c>
      <c r="F14" s="14" t="s">
        <v>2685</v>
      </c>
      <c r="G14" s="14" t="s">
        <v>2721</v>
      </c>
      <c r="H14" s="14" t="s">
        <v>2695</v>
      </c>
    </row>
    <row r="15" spans="1:8" ht="39.6" hidden="1" x14ac:dyDescent="0.25">
      <c r="A15" s="1" t="s">
        <v>3</v>
      </c>
      <c r="B15" s="1" t="s">
        <v>2687</v>
      </c>
      <c r="D15" s="1" t="s">
        <v>2722</v>
      </c>
      <c r="E15" s="14" t="s">
        <v>2684</v>
      </c>
      <c r="F15" s="14" t="s">
        <v>2685</v>
      </c>
      <c r="G15" s="14" t="s">
        <v>2723</v>
      </c>
      <c r="H15" s="14" t="s">
        <v>2698</v>
      </c>
    </row>
    <row r="16" spans="1:8" ht="92.4" hidden="1" x14ac:dyDescent="0.25">
      <c r="A16" s="1" t="s">
        <v>2691</v>
      </c>
      <c r="B16" s="1" t="s">
        <v>3</v>
      </c>
      <c r="C16" s="15" t="s">
        <v>2719</v>
      </c>
      <c r="D16" s="1" t="s">
        <v>2724</v>
      </c>
      <c r="E16" s="14" t="s">
        <v>2684</v>
      </c>
      <c r="F16" s="14" t="s">
        <v>2685</v>
      </c>
      <c r="G16" s="14" t="s">
        <v>2725</v>
      </c>
      <c r="H16" s="14" t="s">
        <v>2726</v>
      </c>
    </row>
    <row r="17" spans="1:8" ht="118.8" hidden="1" x14ac:dyDescent="0.25">
      <c r="A17" s="1" t="s">
        <v>2727</v>
      </c>
      <c r="B17" s="1" t="s">
        <v>3</v>
      </c>
      <c r="C17" s="15" t="s">
        <v>2728</v>
      </c>
      <c r="D17" s="1" t="s">
        <v>2729</v>
      </c>
      <c r="E17" s="14" t="s">
        <v>2684</v>
      </c>
      <c r="F17" s="14" t="s">
        <v>2685</v>
      </c>
      <c r="G17" s="14" t="s">
        <v>2730</v>
      </c>
      <c r="H17" s="14" t="s">
        <v>2731</v>
      </c>
    </row>
    <row r="18" spans="1:8" ht="26.4" hidden="1" x14ac:dyDescent="0.25">
      <c r="A18" s="1" t="s">
        <v>3</v>
      </c>
      <c r="B18" s="1" t="s">
        <v>3</v>
      </c>
      <c r="C18" s="1" t="s">
        <v>2732</v>
      </c>
      <c r="D18" s="1" t="s">
        <v>2733</v>
      </c>
      <c r="E18" s="14" t="s">
        <v>2684</v>
      </c>
      <c r="F18" s="14" t="s">
        <v>2734</v>
      </c>
      <c r="G18" s="14" t="s">
        <v>3</v>
      </c>
      <c r="H18" s="14" t="s">
        <v>2686</v>
      </c>
    </row>
    <row r="19" spans="1:8" ht="211.2" hidden="1" x14ac:dyDescent="0.25">
      <c r="A19" s="1" t="s">
        <v>3</v>
      </c>
      <c r="B19" s="1" t="s">
        <v>3</v>
      </c>
      <c r="C19" s="14" t="s">
        <v>2735</v>
      </c>
      <c r="D19" s="1" t="s">
        <v>2736</v>
      </c>
      <c r="E19" s="14" t="s">
        <v>2684</v>
      </c>
      <c r="F19" s="14" t="s">
        <v>2734</v>
      </c>
      <c r="G19" s="14" t="s">
        <v>2735</v>
      </c>
      <c r="H19" s="14" t="s">
        <v>2737</v>
      </c>
    </row>
    <row r="20" spans="1:8" ht="184.8" hidden="1" x14ac:dyDescent="0.25">
      <c r="A20" s="1" t="s">
        <v>3</v>
      </c>
      <c r="B20" s="1" t="s">
        <v>3</v>
      </c>
      <c r="C20" s="14" t="s">
        <v>2738</v>
      </c>
      <c r="D20" s="1" t="s">
        <v>2739</v>
      </c>
      <c r="E20" s="14" t="s">
        <v>2684</v>
      </c>
      <c r="F20" s="14" t="s">
        <v>2734</v>
      </c>
      <c r="G20" s="14" t="s">
        <v>2738</v>
      </c>
      <c r="H20" s="14" t="s">
        <v>2740</v>
      </c>
    </row>
    <row r="21" spans="1:8" ht="92.4" hidden="1" x14ac:dyDescent="0.25">
      <c r="A21" s="1" t="s">
        <v>3</v>
      </c>
      <c r="B21" s="1" t="s">
        <v>3</v>
      </c>
      <c r="C21" s="1" t="s">
        <v>2732</v>
      </c>
      <c r="D21" s="1" t="s">
        <v>2741</v>
      </c>
      <c r="E21" s="14" t="s">
        <v>2684</v>
      </c>
      <c r="F21" s="14" t="s">
        <v>2734</v>
      </c>
      <c r="G21" s="14" t="s">
        <v>2742</v>
      </c>
      <c r="H21" s="14" t="s">
        <v>2743</v>
      </c>
    </row>
    <row r="22" spans="1:8" ht="92.4" hidden="1" x14ac:dyDescent="0.25">
      <c r="A22" s="1" t="s">
        <v>3</v>
      </c>
      <c r="B22" s="1" t="s">
        <v>3</v>
      </c>
      <c r="C22" s="1" t="s">
        <v>2732</v>
      </c>
      <c r="D22" s="1" t="s">
        <v>2744</v>
      </c>
      <c r="E22" s="14" t="s">
        <v>2684</v>
      </c>
      <c r="F22" s="14" t="s">
        <v>2734</v>
      </c>
      <c r="G22" s="14" t="s">
        <v>2745</v>
      </c>
      <c r="H22" s="14" t="s">
        <v>2746</v>
      </c>
    </row>
    <row r="23" spans="1:8" ht="92.4" hidden="1" x14ac:dyDescent="0.25">
      <c r="A23" s="1" t="s">
        <v>3</v>
      </c>
      <c r="B23" s="1" t="s">
        <v>3</v>
      </c>
      <c r="C23" s="1" t="s">
        <v>2732</v>
      </c>
      <c r="D23" s="1" t="s">
        <v>2747</v>
      </c>
      <c r="E23" s="14" t="s">
        <v>2684</v>
      </c>
      <c r="F23" s="14" t="s">
        <v>2734</v>
      </c>
      <c r="G23" s="14" t="s">
        <v>2748</v>
      </c>
      <c r="H23" s="14" t="s">
        <v>2749</v>
      </c>
    </row>
    <row r="24" spans="1:8" ht="118.8" hidden="1" x14ac:dyDescent="0.25">
      <c r="A24" s="1" t="s">
        <v>3</v>
      </c>
      <c r="B24" s="1" t="s">
        <v>3</v>
      </c>
      <c r="C24" s="1" t="s">
        <v>2732</v>
      </c>
      <c r="D24" s="1" t="s">
        <v>2750</v>
      </c>
      <c r="E24" s="14" t="s">
        <v>2684</v>
      </c>
      <c r="F24" s="14" t="s">
        <v>2734</v>
      </c>
      <c r="G24" s="14" t="s">
        <v>2751</v>
      </c>
      <c r="H24" s="14" t="s">
        <v>2752</v>
      </c>
    </row>
    <row r="25" spans="1:8" ht="118.8" hidden="1" x14ac:dyDescent="0.25">
      <c r="A25" s="1" t="s">
        <v>3</v>
      </c>
      <c r="B25" s="1" t="s">
        <v>3</v>
      </c>
      <c r="C25" s="1" t="s">
        <v>2732</v>
      </c>
      <c r="D25" s="1" t="s">
        <v>2753</v>
      </c>
      <c r="E25" s="14" t="s">
        <v>2684</v>
      </c>
      <c r="F25" s="14" t="s">
        <v>2734</v>
      </c>
      <c r="G25" s="14" t="s">
        <v>2754</v>
      </c>
      <c r="H25" s="14" t="s">
        <v>2755</v>
      </c>
    </row>
    <row r="26" spans="1:8" ht="105.6" hidden="1" x14ac:dyDescent="0.25">
      <c r="A26" s="1" t="s">
        <v>2756</v>
      </c>
      <c r="B26" s="1" t="s">
        <v>3</v>
      </c>
      <c r="C26" s="1" t="s">
        <v>2732</v>
      </c>
      <c r="D26" s="1" t="s">
        <v>2757</v>
      </c>
      <c r="E26" s="14" t="s">
        <v>2684</v>
      </c>
      <c r="F26" s="14" t="s">
        <v>2734</v>
      </c>
      <c r="G26" s="14" t="s">
        <v>2758</v>
      </c>
      <c r="H26" s="14" t="s">
        <v>2759</v>
      </c>
    </row>
    <row r="27" spans="1:8" ht="158.4" hidden="1" x14ac:dyDescent="0.25">
      <c r="A27" s="1" t="s">
        <v>3</v>
      </c>
      <c r="B27" s="1" t="s">
        <v>3</v>
      </c>
      <c r="C27" s="1" t="s">
        <v>2732</v>
      </c>
      <c r="D27" s="1" t="s">
        <v>2760</v>
      </c>
      <c r="E27" s="14" t="s">
        <v>2684</v>
      </c>
      <c r="F27" s="14" t="s">
        <v>2734</v>
      </c>
      <c r="G27" s="14" t="s">
        <v>2761</v>
      </c>
      <c r="H27" s="14" t="s">
        <v>2762</v>
      </c>
    </row>
    <row r="28" spans="1:8" ht="66" hidden="1" x14ac:dyDescent="0.25">
      <c r="A28" s="1" t="s">
        <v>3</v>
      </c>
      <c r="B28" s="1" t="s">
        <v>3</v>
      </c>
      <c r="C28" s="1" t="s">
        <v>2732</v>
      </c>
      <c r="D28" s="1" t="s">
        <v>2763</v>
      </c>
      <c r="E28" s="14" t="s">
        <v>2684</v>
      </c>
      <c r="F28" s="14" t="s">
        <v>2734</v>
      </c>
      <c r="G28" s="14" t="s">
        <v>2764</v>
      </c>
      <c r="H28" s="14" t="s">
        <v>2765</v>
      </c>
    </row>
    <row r="29" spans="1:8" ht="52.8" hidden="1" x14ac:dyDescent="0.25">
      <c r="A29" s="1" t="s">
        <v>3</v>
      </c>
      <c r="B29" s="1" t="s">
        <v>3</v>
      </c>
      <c r="C29" s="1" t="s">
        <v>2732</v>
      </c>
      <c r="D29" s="1" t="s">
        <v>2766</v>
      </c>
      <c r="E29" s="14" t="s">
        <v>2684</v>
      </c>
      <c r="F29" s="14" t="s">
        <v>2734</v>
      </c>
      <c r="G29" s="14" t="s">
        <v>2767</v>
      </c>
      <c r="H29" s="14" t="s">
        <v>2768</v>
      </c>
    </row>
    <row r="30" spans="1:8" ht="26.4" hidden="1" x14ac:dyDescent="0.25">
      <c r="A30" s="1" t="s">
        <v>3</v>
      </c>
      <c r="B30" s="1" t="s">
        <v>3</v>
      </c>
      <c r="C30" s="1" t="s">
        <v>2732</v>
      </c>
      <c r="D30" s="1" t="s">
        <v>2769</v>
      </c>
      <c r="E30" s="14" t="s">
        <v>2684</v>
      </c>
      <c r="F30" s="14" t="s">
        <v>2734</v>
      </c>
      <c r="G30" s="14" t="s">
        <v>2770</v>
      </c>
      <c r="H30" s="14" t="s">
        <v>3</v>
      </c>
    </row>
    <row r="31" spans="1:8" ht="118.8" hidden="1" x14ac:dyDescent="0.25">
      <c r="A31" s="1" t="s">
        <v>3</v>
      </c>
      <c r="B31" s="1" t="s">
        <v>3</v>
      </c>
      <c r="C31" s="1" t="s">
        <v>2732</v>
      </c>
      <c r="D31" s="1" t="s">
        <v>2771</v>
      </c>
      <c r="E31" s="14" t="s">
        <v>2684</v>
      </c>
      <c r="F31" s="14" t="s">
        <v>2734</v>
      </c>
      <c r="G31" s="14" t="s">
        <v>2772</v>
      </c>
      <c r="H31" s="14" t="s">
        <v>2773</v>
      </c>
    </row>
    <row r="32" spans="1:8" ht="26.4" x14ac:dyDescent="0.25">
      <c r="A32" s="1" t="s">
        <v>3</v>
      </c>
      <c r="B32" s="1" t="s">
        <v>3</v>
      </c>
      <c r="C32" s="1" t="s">
        <v>2774</v>
      </c>
      <c r="D32" s="1" t="s">
        <v>2775</v>
      </c>
      <c r="E32" s="14" t="s">
        <v>2684</v>
      </c>
      <c r="F32" s="14" t="s">
        <v>2776</v>
      </c>
      <c r="G32" s="14" t="s">
        <v>3</v>
      </c>
      <c r="H32" s="14" t="s">
        <v>2686</v>
      </c>
    </row>
    <row r="33" spans="1:8" ht="39.6" x14ac:dyDescent="0.25">
      <c r="A33" s="1" t="s">
        <v>3</v>
      </c>
      <c r="B33" s="1" t="s">
        <v>3</v>
      </c>
      <c r="C33" s="1" t="s">
        <v>2774</v>
      </c>
      <c r="D33" s="1" t="s">
        <v>2777</v>
      </c>
      <c r="E33" s="14" t="s">
        <v>2684</v>
      </c>
      <c r="F33" s="14" t="s">
        <v>2776</v>
      </c>
      <c r="G33" s="14" t="s">
        <v>2778</v>
      </c>
      <c r="H33" s="14" t="s">
        <v>2779</v>
      </c>
    </row>
    <row r="34" spans="1:8" ht="26.4" x14ac:dyDescent="0.25">
      <c r="A34" s="1" t="s">
        <v>3</v>
      </c>
      <c r="B34" s="1" t="s">
        <v>3</v>
      </c>
      <c r="C34" s="1" t="s">
        <v>2774</v>
      </c>
      <c r="D34" s="1" t="s">
        <v>2780</v>
      </c>
      <c r="E34" s="14" t="s">
        <v>2684</v>
      </c>
      <c r="F34" s="14" t="s">
        <v>2776</v>
      </c>
      <c r="G34" s="14" t="s">
        <v>2781</v>
      </c>
      <c r="H34" s="14" t="s">
        <v>2782</v>
      </c>
    </row>
    <row r="35" spans="1:8" ht="26.4" x14ac:dyDescent="0.25">
      <c r="A35" s="1" t="s">
        <v>3</v>
      </c>
      <c r="B35" s="1" t="s">
        <v>3</v>
      </c>
      <c r="C35" s="1" t="s">
        <v>2774</v>
      </c>
      <c r="D35" s="1" t="s">
        <v>2783</v>
      </c>
      <c r="E35" s="14" t="s">
        <v>2684</v>
      </c>
      <c r="F35" s="14" t="s">
        <v>2776</v>
      </c>
      <c r="G35" s="14" t="s">
        <v>2784</v>
      </c>
      <c r="H35" s="14" t="s">
        <v>2782</v>
      </c>
    </row>
    <row r="36" spans="1:8" ht="382.8" hidden="1" x14ac:dyDescent="0.25">
      <c r="A36" s="1" t="s">
        <v>3</v>
      </c>
      <c r="B36" s="1" t="s">
        <v>3</v>
      </c>
      <c r="C36" s="14" t="s">
        <v>2785</v>
      </c>
      <c r="D36" s="1" t="s">
        <v>2786</v>
      </c>
      <c r="E36" s="14" t="s">
        <v>2684</v>
      </c>
      <c r="F36" s="14" t="s">
        <v>2776</v>
      </c>
      <c r="G36" s="14" t="s">
        <v>2785</v>
      </c>
      <c r="H36" s="14" t="s">
        <v>2787</v>
      </c>
    </row>
    <row r="37" spans="1:8" ht="184.8" hidden="1" x14ac:dyDescent="0.25">
      <c r="A37" s="1" t="s">
        <v>3</v>
      </c>
      <c r="B37" s="1" t="s">
        <v>3</v>
      </c>
      <c r="C37" s="14" t="s">
        <v>2785</v>
      </c>
      <c r="D37" s="1" t="s">
        <v>2788</v>
      </c>
      <c r="E37" s="14" t="s">
        <v>2684</v>
      </c>
      <c r="F37" s="14" t="s">
        <v>2776</v>
      </c>
      <c r="G37" s="14" t="s">
        <v>2789</v>
      </c>
      <c r="H37" s="14" t="s">
        <v>2790</v>
      </c>
    </row>
    <row r="38" spans="1:8" ht="171.6" hidden="1" x14ac:dyDescent="0.25">
      <c r="A38" s="1" t="s">
        <v>3</v>
      </c>
      <c r="B38" s="1" t="s">
        <v>3</v>
      </c>
      <c r="C38" s="14" t="s">
        <v>2785</v>
      </c>
      <c r="D38" s="1" t="s">
        <v>2791</v>
      </c>
      <c r="E38" s="14" t="s">
        <v>2684</v>
      </c>
      <c r="F38" s="14" t="s">
        <v>2776</v>
      </c>
      <c r="G38" s="14" t="s">
        <v>2792</v>
      </c>
      <c r="H38" s="14" t="s">
        <v>2793</v>
      </c>
    </row>
    <row r="39" spans="1:8" ht="211.2" x14ac:dyDescent="0.25">
      <c r="A39" s="1" t="s">
        <v>3</v>
      </c>
      <c r="B39" s="1" t="s">
        <v>3</v>
      </c>
      <c r="C39" s="1" t="s">
        <v>2774</v>
      </c>
      <c r="D39" s="1" t="s">
        <v>2794</v>
      </c>
      <c r="E39" s="14" t="s">
        <v>2684</v>
      </c>
      <c r="F39" s="14" t="s">
        <v>2776</v>
      </c>
      <c r="G39" s="14" t="s">
        <v>2795</v>
      </c>
      <c r="H39" s="14" t="s">
        <v>2796</v>
      </c>
    </row>
    <row r="40" spans="1:8" ht="92.4" hidden="1" x14ac:dyDescent="0.25">
      <c r="A40" s="1" t="s">
        <v>3</v>
      </c>
      <c r="B40" s="1" t="s">
        <v>3</v>
      </c>
      <c r="C40" s="1" t="s">
        <v>2797</v>
      </c>
      <c r="D40" s="1" t="s">
        <v>2798</v>
      </c>
      <c r="E40" s="14" t="s">
        <v>2684</v>
      </c>
      <c r="F40" s="14" t="s">
        <v>2776</v>
      </c>
      <c r="G40" s="14" t="s">
        <v>2799</v>
      </c>
      <c r="H40" s="14" t="s">
        <v>2800</v>
      </c>
    </row>
    <row r="41" spans="1:8" ht="92.4" hidden="1" x14ac:dyDescent="0.25">
      <c r="A41" s="1" t="s">
        <v>3</v>
      </c>
      <c r="B41" s="1" t="s">
        <v>3</v>
      </c>
      <c r="C41" s="1" t="s">
        <v>2797</v>
      </c>
      <c r="D41" s="1" t="s">
        <v>2801</v>
      </c>
      <c r="E41" s="14" t="s">
        <v>2684</v>
      </c>
      <c r="F41" s="14" t="s">
        <v>2776</v>
      </c>
      <c r="G41" s="14" t="s">
        <v>2802</v>
      </c>
      <c r="H41" s="14" t="s">
        <v>2803</v>
      </c>
    </row>
    <row r="42" spans="1:8" ht="92.4" hidden="1" x14ac:dyDescent="0.25">
      <c r="A42" s="1" t="s">
        <v>3</v>
      </c>
      <c r="B42" s="1" t="s">
        <v>3</v>
      </c>
      <c r="C42" s="1" t="s">
        <v>2797</v>
      </c>
      <c r="D42" s="1" t="s">
        <v>2804</v>
      </c>
      <c r="E42" s="14" t="s">
        <v>2684</v>
      </c>
      <c r="F42" s="14" t="s">
        <v>2776</v>
      </c>
      <c r="G42" s="14" t="s">
        <v>2805</v>
      </c>
      <c r="H42" s="14" t="s">
        <v>2806</v>
      </c>
    </row>
    <row r="43" spans="1:8" ht="26.4" x14ac:dyDescent="0.25">
      <c r="A43" s="1" t="s">
        <v>3</v>
      </c>
      <c r="B43" s="1" t="s">
        <v>3</v>
      </c>
      <c r="C43" s="1" t="s">
        <v>2774</v>
      </c>
      <c r="D43" s="1" t="s">
        <v>2807</v>
      </c>
      <c r="E43" s="14" t="s">
        <v>2684</v>
      </c>
      <c r="F43" s="14" t="s">
        <v>2776</v>
      </c>
      <c r="G43" s="14" t="s">
        <v>2808</v>
      </c>
      <c r="H43" s="14" t="s">
        <v>2782</v>
      </c>
    </row>
    <row r="44" spans="1:8" ht="26.4" x14ac:dyDescent="0.25">
      <c r="A44" s="1" t="s">
        <v>3</v>
      </c>
      <c r="B44" s="1" t="s">
        <v>3</v>
      </c>
      <c r="C44" s="1" t="s">
        <v>2774</v>
      </c>
      <c r="D44" s="1" t="s">
        <v>2809</v>
      </c>
      <c r="E44" s="14" t="s">
        <v>2684</v>
      </c>
      <c r="F44" s="14" t="s">
        <v>2776</v>
      </c>
      <c r="G44" s="14" t="s">
        <v>2810</v>
      </c>
      <c r="H44" s="14" t="s">
        <v>2782</v>
      </c>
    </row>
    <row r="45" spans="1:8" ht="118.8" x14ac:dyDescent="0.25">
      <c r="A45" s="1" t="s">
        <v>3</v>
      </c>
      <c r="B45" s="1" t="s">
        <v>3</v>
      </c>
      <c r="C45" s="1" t="s">
        <v>2774</v>
      </c>
      <c r="D45" s="1" t="s">
        <v>2811</v>
      </c>
      <c r="E45" s="14" t="s">
        <v>2684</v>
      </c>
      <c r="F45" s="14" t="s">
        <v>2776</v>
      </c>
      <c r="G45" s="14" t="s">
        <v>2812</v>
      </c>
      <c r="H45" s="14" t="s">
        <v>2813</v>
      </c>
    </row>
    <row r="46" spans="1:8" ht="52.8" hidden="1" x14ac:dyDescent="0.25">
      <c r="A46" s="1" t="s">
        <v>3</v>
      </c>
      <c r="B46" s="1" t="s">
        <v>3</v>
      </c>
      <c r="C46" s="14" t="s">
        <v>2814</v>
      </c>
      <c r="D46" s="1" t="s">
        <v>2815</v>
      </c>
      <c r="E46" s="14" t="s">
        <v>2684</v>
      </c>
      <c r="F46" s="14" t="s">
        <v>2814</v>
      </c>
      <c r="G46" s="14" t="s">
        <v>3</v>
      </c>
      <c r="H46" s="14" t="s">
        <v>2816</v>
      </c>
    </row>
    <row r="47" spans="1:8" ht="92.4" hidden="1" x14ac:dyDescent="0.25">
      <c r="A47" s="1" t="s">
        <v>3</v>
      </c>
      <c r="B47" s="1" t="s">
        <v>3</v>
      </c>
      <c r="C47" s="14" t="s">
        <v>2814</v>
      </c>
      <c r="D47" s="1" t="s">
        <v>2817</v>
      </c>
      <c r="E47" s="14" t="s">
        <v>2684</v>
      </c>
      <c r="F47" s="14" t="s">
        <v>2814</v>
      </c>
      <c r="G47" s="14" t="s">
        <v>2818</v>
      </c>
      <c r="H47" s="14" t="s">
        <v>2819</v>
      </c>
    </row>
    <row r="48" spans="1:8" ht="171.6" hidden="1" x14ac:dyDescent="0.25">
      <c r="A48" s="1" t="s">
        <v>3</v>
      </c>
      <c r="B48" s="1" t="s">
        <v>3</v>
      </c>
      <c r="C48" s="14" t="s">
        <v>2814</v>
      </c>
      <c r="D48" s="1" t="s">
        <v>2820</v>
      </c>
      <c r="E48" s="14" t="s">
        <v>2684</v>
      </c>
      <c r="F48" s="14" t="s">
        <v>2814</v>
      </c>
      <c r="G48" s="14" t="s">
        <v>2821</v>
      </c>
      <c r="H48" s="14" t="s">
        <v>2822</v>
      </c>
    </row>
    <row r="49" spans="1:9" ht="66" hidden="1" x14ac:dyDescent="0.25">
      <c r="A49" s="1" t="s">
        <v>3</v>
      </c>
      <c r="B49" s="1" t="s">
        <v>3</v>
      </c>
      <c r="C49" s="14" t="s">
        <v>2814</v>
      </c>
      <c r="D49" s="1" t="s">
        <v>2823</v>
      </c>
      <c r="E49" s="14" t="s">
        <v>2684</v>
      </c>
      <c r="F49" s="14" t="s">
        <v>2814</v>
      </c>
      <c r="G49" s="14" t="s">
        <v>2824</v>
      </c>
      <c r="H49" s="14" t="s">
        <v>2825</v>
      </c>
    </row>
    <row r="50" spans="1:9" hidden="1" x14ac:dyDescent="0.25">
      <c r="A50" s="1" t="s">
        <v>2826</v>
      </c>
      <c r="B50" s="1" t="s">
        <v>3</v>
      </c>
      <c r="C50" s="14" t="s">
        <v>2814</v>
      </c>
      <c r="D50" s="1" t="s">
        <v>2827</v>
      </c>
      <c r="E50" s="14" t="s">
        <v>2684</v>
      </c>
      <c r="F50" s="14" t="s">
        <v>2814</v>
      </c>
      <c r="G50" s="14" t="s">
        <v>2828</v>
      </c>
      <c r="H50" s="14" t="s">
        <v>2829</v>
      </c>
    </row>
    <row r="51" spans="1:9" ht="118.8" hidden="1" x14ac:dyDescent="0.25">
      <c r="A51" s="1" t="s">
        <v>3</v>
      </c>
      <c r="B51" s="1" t="s">
        <v>3</v>
      </c>
      <c r="C51" s="14" t="s">
        <v>2814</v>
      </c>
      <c r="D51" s="1" t="s">
        <v>2830</v>
      </c>
      <c r="E51" s="14" t="s">
        <v>2684</v>
      </c>
      <c r="F51" s="14" t="s">
        <v>2814</v>
      </c>
      <c r="G51" s="14" t="s">
        <v>2831</v>
      </c>
      <c r="H51" s="14" t="s">
        <v>2832</v>
      </c>
    </row>
    <row r="52" spans="1:9" ht="26.4" hidden="1" x14ac:dyDescent="0.25">
      <c r="A52" s="1" t="s">
        <v>3</v>
      </c>
      <c r="B52" s="1" t="s">
        <v>3</v>
      </c>
      <c r="C52" s="14" t="s">
        <v>2814</v>
      </c>
      <c r="D52" s="1" t="s">
        <v>2833</v>
      </c>
      <c r="E52" s="14" t="s">
        <v>2684</v>
      </c>
      <c r="F52" s="14" t="s">
        <v>2814</v>
      </c>
      <c r="G52" s="14" t="s">
        <v>2834</v>
      </c>
      <c r="H52" s="14" t="s">
        <v>2686</v>
      </c>
    </row>
    <row r="53" spans="1:9" hidden="1" x14ac:dyDescent="0.25">
      <c r="A53" s="1" t="s">
        <v>2826</v>
      </c>
      <c r="B53" s="1" t="s">
        <v>3</v>
      </c>
      <c r="C53" s="14" t="s">
        <v>2814</v>
      </c>
      <c r="D53" s="1" t="s">
        <v>2835</v>
      </c>
      <c r="E53" s="14" t="s">
        <v>2684</v>
      </c>
      <c r="F53" s="14" t="s">
        <v>2814</v>
      </c>
      <c r="G53" s="14" t="s">
        <v>2836</v>
      </c>
      <c r="H53" s="14" t="s">
        <v>3</v>
      </c>
      <c r="I53" s="15" t="s">
        <v>3136</v>
      </c>
    </row>
    <row r="54" spans="1:9" ht="26.4" hidden="1" x14ac:dyDescent="0.25">
      <c r="A54" s="1" t="s">
        <v>2826</v>
      </c>
      <c r="B54" s="1" t="s">
        <v>3</v>
      </c>
      <c r="C54" s="14" t="s">
        <v>2814</v>
      </c>
      <c r="D54" s="1" t="s">
        <v>2837</v>
      </c>
      <c r="E54" s="14" t="s">
        <v>2684</v>
      </c>
      <c r="F54" s="14" t="s">
        <v>2814</v>
      </c>
      <c r="G54" s="14" t="s">
        <v>2838</v>
      </c>
      <c r="H54" s="14" t="s">
        <v>3</v>
      </c>
      <c r="I54" s="15" t="s">
        <v>3135</v>
      </c>
    </row>
    <row r="55" spans="1:9" ht="105.6" hidden="1" x14ac:dyDescent="0.25">
      <c r="A55" s="1" t="s">
        <v>2839</v>
      </c>
      <c r="B55" s="1" t="s">
        <v>3</v>
      </c>
      <c r="C55" s="14" t="s">
        <v>2814</v>
      </c>
      <c r="D55" s="1" t="s">
        <v>2840</v>
      </c>
      <c r="E55" s="14" t="s">
        <v>2684</v>
      </c>
      <c r="F55" s="14" t="s">
        <v>2814</v>
      </c>
      <c r="G55" s="14" t="s">
        <v>2841</v>
      </c>
      <c r="H55" s="14" t="s">
        <v>2842</v>
      </c>
    </row>
    <row r="56" spans="1:9" ht="79.2" hidden="1" x14ac:dyDescent="0.25">
      <c r="A56" s="1" t="s">
        <v>2843</v>
      </c>
      <c r="B56" s="1" t="s">
        <v>3</v>
      </c>
      <c r="C56" s="14" t="s">
        <v>2814</v>
      </c>
      <c r="D56" s="1" t="s">
        <v>2844</v>
      </c>
      <c r="E56" s="14" t="s">
        <v>2684</v>
      </c>
      <c r="F56" s="14" t="s">
        <v>2814</v>
      </c>
      <c r="G56" s="14" t="s">
        <v>2845</v>
      </c>
      <c r="H56" s="14" t="s">
        <v>2846</v>
      </c>
      <c r="I56" s="15" t="s">
        <v>3135</v>
      </c>
    </row>
    <row r="57" spans="1:9" ht="26.4" hidden="1" x14ac:dyDescent="0.25">
      <c r="A57" s="1" t="s">
        <v>3</v>
      </c>
      <c r="B57" s="1" t="s">
        <v>3</v>
      </c>
      <c r="C57" s="14" t="s">
        <v>2814</v>
      </c>
      <c r="D57" s="1" t="s">
        <v>2847</v>
      </c>
      <c r="E57" s="14" t="s">
        <v>2684</v>
      </c>
      <c r="F57" s="14" t="s">
        <v>2814</v>
      </c>
      <c r="G57" s="14" t="s">
        <v>2848</v>
      </c>
      <c r="H57" s="14" t="s">
        <v>3</v>
      </c>
    </row>
    <row r="58" spans="1:9" ht="66" hidden="1" x14ac:dyDescent="0.25">
      <c r="A58" s="1" t="s">
        <v>2843</v>
      </c>
      <c r="B58" s="1" t="s">
        <v>3</v>
      </c>
      <c r="C58" s="14" t="s">
        <v>2814</v>
      </c>
      <c r="D58" s="1" t="s">
        <v>2849</v>
      </c>
      <c r="E58" s="14" t="s">
        <v>2684</v>
      </c>
      <c r="F58" s="14" t="s">
        <v>2814</v>
      </c>
      <c r="G58" s="14" t="s">
        <v>2850</v>
      </c>
      <c r="H58" s="14" t="s">
        <v>2851</v>
      </c>
    </row>
    <row r="59" spans="1:9" ht="409.6" hidden="1" x14ac:dyDescent="0.25">
      <c r="A59" s="1" t="s">
        <v>3</v>
      </c>
      <c r="B59" s="1" t="s">
        <v>3</v>
      </c>
      <c r="C59" s="14" t="s">
        <v>2814</v>
      </c>
      <c r="D59" s="1" t="s">
        <v>2852</v>
      </c>
      <c r="E59" s="14" t="s">
        <v>2684</v>
      </c>
      <c r="F59" s="14" t="s">
        <v>2814</v>
      </c>
      <c r="G59" s="14" t="s">
        <v>2853</v>
      </c>
      <c r="H59" s="14" t="s">
        <v>2854</v>
      </c>
    </row>
    <row r="60" spans="1:9" ht="92.4" hidden="1" x14ac:dyDescent="0.25">
      <c r="A60" s="1" t="s">
        <v>3</v>
      </c>
      <c r="B60" s="1" t="s">
        <v>3</v>
      </c>
      <c r="C60" s="14" t="s">
        <v>2814</v>
      </c>
      <c r="D60" s="1" t="s">
        <v>2855</v>
      </c>
      <c r="E60" s="14" t="s">
        <v>2684</v>
      </c>
      <c r="F60" s="14" t="s">
        <v>2814</v>
      </c>
      <c r="G60" s="14" t="s">
        <v>2856</v>
      </c>
      <c r="H60" s="14" t="s">
        <v>2819</v>
      </c>
      <c r="I60" s="1" t="s">
        <v>2118</v>
      </c>
    </row>
    <row r="61" spans="1:9" ht="79.2" hidden="1" x14ac:dyDescent="0.25">
      <c r="A61" s="1" t="s">
        <v>3</v>
      </c>
      <c r="B61" s="1" t="s">
        <v>3</v>
      </c>
      <c r="C61" s="14" t="s">
        <v>2814</v>
      </c>
      <c r="D61" s="1" t="s">
        <v>2857</v>
      </c>
      <c r="E61" s="14" t="s">
        <v>2684</v>
      </c>
      <c r="F61" s="14" t="s">
        <v>2814</v>
      </c>
      <c r="G61" s="14" t="s">
        <v>2858</v>
      </c>
      <c r="H61" s="14" t="s">
        <v>2859</v>
      </c>
    </row>
    <row r="62" spans="1:9" ht="409.6" hidden="1" x14ac:dyDescent="0.25">
      <c r="A62" s="1" t="s">
        <v>3</v>
      </c>
      <c r="B62" s="1" t="s">
        <v>3</v>
      </c>
      <c r="C62" s="14" t="s">
        <v>2814</v>
      </c>
      <c r="D62" s="1" t="s">
        <v>2860</v>
      </c>
      <c r="E62" s="14" t="s">
        <v>2684</v>
      </c>
      <c r="F62" s="14" t="s">
        <v>2814</v>
      </c>
      <c r="G62" s="14" t="s">
        <v>2861</v>
      </c>
      <c r="H62" s="14" t="s">
        <v>2862</v>
      </c>
      <c r="I62" s="15" t="s">
        <v>3137</v>
      </c>
    </row>
    <row r="63" spans="1:9" ht="92.4" hidden="1" x14ac:dyDescent="0.25">
      <c r="A63" s="1" t="s">
        <v>3</v>
      </c>
      <c r="B63" s="1" t="s">
        <v>3</v>
      </c>
      <c r="C63" s="14" t="s">
        <v>2814</v>
      </c>
      <c r="D63" s="1" t="s">
        <v>2863</v>
      </c>
      <c r="E63" s="14" t="s">
        <v>2684</v>
      </c>
      <c r="F63" s="14" t="s">
        <v>2814</v>
      </c>
      <c r="G63" s="14" t="s">
        <v>2864</v>
      </c>
      <c r="H63" s="14" t="s">
        <v>2819</v>
      </c>
      <c r="I63" s="1" t="s">
        <v>3135</v>
      </c>
    </row>
    <row r="64" spans="1:9" ht="66" hidden="1" x14ac:dyDescent="0.25">
      <c r="A64" s="1" t="s">
        <v>3</v>
      </c>
      <c r="B64" s="1" t="s">
        <v>3</v>
      </c>
      <c r="C64" s="14" t="s">
        <v>2814</v>
      </c>
      <c r="D64" s="1" t="s">
        <v>2865</v>
      </c>
      <c r="E64" s="14" t="s">
        <v>2684</v>
      </c>
      <c r="F64" s="14" t="s">
        <v>2814</v>
      </c>
      <c r="G64" s="14" t="s">
        <v>2866</v>
      </c>
      <c r="H64" s="14" t="s">
        <v>2867</v>
      </c>
      <c r="I64" s="1" t="s">
        <v>3135</v>
      </c>
    </row>
    <row r="65" spans="1:9" ht="66" hidden="1" x14ac:dyDescent="0.25">
      <c r="A65" s="1" t="s">
        <v>3</v>
      </c>
      <c r="B65" s="1" t="s">
        <v>3</v>
      </c>
      <c r="C65" s="14" t="s">
        <v>2814</v>
      </c>
      <c r="D65" s="1" t="s">
        <v>2868</v>
      </c>
      <c r="E65" s="14" t="s">
        <v>2684</v>
      </c>
      <c r="F65" s="14" t="s">
        <v>2814</v>
      </c>
      <c r="G65" s="14" t="s">
        <v>2869</v>
      </c>
      <c r="H65" s="14" t="s">
        <v>2867</v>
      </c>
      <c r="I65" s="1" t="s">
        <v>3135</v>
      </c>
    </row>
    <row r="66" spans="1:9" ht="66" hidden="1" x14ac:dyDescent="0.25">
      <c r="A66" s="1" t="s">
        <v>3</v>
      </c>
      <c r="B66" s="1" t="s">
        <v>3</v>
      </c>
      <c r="C66" s="14" t="s">
        <v>2814</v>
      </c>
      <c r="D66" s="1" t="s">
        <v>2870</v>
      </c>
      <c r="E66" s="14" t="s">
        <v>2684</v>
      </c>
      <c r="F66" s="14" t="s">
        <v>2814</v>
      </c>
      <c r="G66" s="14" t="s">
        <v>2871</v>
      </c>
      <c r="H66" s="14" t="s">
        <v>2867</v>
      </c>
      <c r="I66" s="1" t="s">
        <v>3135</v>
      </c>
    </row>
    <row r="67" spans="1:9" ht="26.4" hidden="1" x14ac:dyDescent="0.25">
      <c r="A67" s="1" t="s">
        <v>3</v>
      </c>
      <c r="B67" s="1" t="s">
        <v>3</v>
      </c>
      <c r="C67" s="14" t="s">
        <v>2814</v>
      </c>
      <c r="D67" s="1" t="s">
        <v>2872</v>
      </c>
      <c r="E67" s="14" t="s">
        <v>2684</v>
      </c>
      <c r="F67" s="14" t="s">
        <v>2814</v>
      </c>
      <c r="G67" s="14" t="s">
        <v>2873</v>
      </c>
      <c r="H67" s="14" t="s">
        <v>3</v>
      </c>
      <c r="I67" s="1" t="s">
        <v>3138</v>
      </c>
    </row>
    <row r="68" spans="1:9" hidden="1" x14ac:dyDescent="0.25">
      <c r="A68" s="1" t="s">
        <v>3</v>
      </c>
      <c r="B68" s="1" t="s">
        <v>2874</v>
      </c>
      <c r="D68" s="1" t="s">
        <v>2875</v>
      </c>
      <c r="E68" s="14" t="s">
        <v>2684</v>
      </c>
      <c r="F68" s="14" t="s">
        <v>2876</v>
      </c>
      <c r="G68" s="14" t="s">
        <v>2877</v>
      </c>
      <c r="H68" s="14" t="s">
        <v>3</v>
      </c>
    </row>
    <row r="69" spans="1:9" ht="66" hidden="1" x14ac:dyDescent="0.25">
      <c r="A69" s="1" t="s">
        <v>2691</v>
      </c>
      <c r="B69" s="1" t="s">
        <v>3</v>
      </c>
      <c r="C69" s="1" t="s">
        <v>2877</v>
      </c>
      <c r="D69" s="1" t="s">
        <v>2878</v>
      </c>
      <c r="E69" s="14" t="s">
        <v>2684</v>
      </c>
      <c r="F69" s="14" t="s">
        <v>2876</v>
      </c>
      <c r="G69" s="14" t="s">
        <v>2879</v>
      </c>
      <c r="H69" s="14" t="s">
        <v>2880</v>
      </c>
    </row>
    <row r="70" spans="1:9" ht="66" hidden="1" x14ac:dyDescent="0.25">
      <c r="A70" s="1" t="s">
        <v>2881</v>
      </c>
      <c r="B70" s="1" t="s">
        <v>3</v>
      </c>
      <c r="C70" s="1" t="s">
        <v>2877</v>
      </c>
      <c r="D70" s="1" t="s">
        <v>2882</v>
      </c>
      <c r="E70" s="14" t="s">
        <v>2684</v>
      </c>
      <c r="F70" s="14" t="s">
        <v>2876</v>
      </c>
      <c r="G70" s="14" t="s">
        <v>2883</v>
      </c>
      <c r="H70" s="14" t="s">
        <v>2880</v>
      </c>
    </row>
    <row r="71" spans="1:9" ht="145.19999999999999" hidden="1" x14ac:dyDescent="0.25">
      <c r="A71" s="1" t="s">
        <v>2881</v>
      </c>
      <c r="B71" s="1" t="s">
        <v>3</v>
      </c>
      <c r="C71" s="1" t="s">
        <v>2877</v>
      </c>
      <c r="D71" s="1" t="s">
        <v>2884</v>
      </c>
      <c r="E71" s="14" t="s">
        <v>2684</v>
      </c>
      <c r="F71" s="14" t="s">
        <v>2876</v>
      </c>
      <c r="G71" s="14" t="s">
        <v>2885</v>
      </c>
      <c r="H71" s="14" t="s">
        <v>2886</v>
      </c>
    </row>
    <row r="72" spans="1:9" ht="145.19999999999999" hidden="1" x14ac:dyDescent="0.25">
      <c r="A72" s="1" t="s">
        <v>3</v>
      </c>
      <c r="B72" s="1" t="s">
        <v>3</v>
      </c>
      <c r="C72" s="1" t="s">
        <v>2887</v>
      </c>
      <c r="D72" s="1" t="s">
        <v>2888</v>
      </c>
      <c r="E72" s="14" t="s">
        <v>2684</v>
      </c>
      <c r="F72" s="14" t="s">
        <v>2876</v>
      </c>
      <c r="G72" s="14" t="s">
        <v>2887</v>
      </c>
      <c r="H72" s="14" t="s">
        <v>2889</v>
      </c>
    </row>
    <row r="73" spans="1:9" ht="145.19999999999999" hidden="1" x14ac:dyDescent="0.25">
      <c r="A73" s="1" t="s">
        <v>3</v>
      </c>
      <c r="B73" s="1" t="s">
        <v>3</v>
      </c>
      <c r="C73" s="1" t="s">
        <v>2890</v>
      </c>
      <c r="D73" s="1" t="s">
        <v>2891</v>
      </c>
      <c r="E73" s="14" t="s">
        <v>2684</v>
      </c>
      <c r="F73" s="14" t="s">
        <v>2876</v>
      </c>
      <c r="G73" s="14" t="s">
        <v>2890</v>
      </c>
      <c r="H73" s="14" t="s">
        <v>2892</v>
      </c>
    </row>
    <row r="74" spans="1:9" ht="132" hidden="1" x14ac:dyDescent="0.25">
      <c r="A74" s="1" t="s">
        <v>3</v>
      </c>
      <c r="B74" s="1" t="s">
        <v>3</v>
      </c>
      <c r="C74" s="1" t="s">
        <v>2893</v>
      </c>
      <c r="D74" s="1" t="s">
        <v>2894</v>
      </c>
      <c r="E74" s="14" t="s">
        <v>2684</v>
      </c>
      <c r="F74" s="14" t="s">
        <v>2876</v>
      </c>
      <c r="G74" s="14" t="s">
        <v>2893</v>
      </c>
      <c r="H74" s="14" t="s">
        <v>2895</v>
      </c>
    </row>
    <row r="75" spans="1:9" ht="158.4" hidden="1" x14ac:dyDescent="0.25">
      <c r="A75" s="1" t="s">
        <v>2691</v>
      </c>
      <c r="B75" s="1" t="s">
        <v>3</v>
      </c>
      <c r="C75" s="1" t="s">
        <v>2893</v>
      </c>
      <c r="D75" s="1" t="s">
        <v>2896</v>
      </c>
      <c r="E75" s="14" t="s">
        <v>2684</v>
      </c>
      <c r="F75" s="14" t="s">
        <v>2876</v>
      </c>
      <c r="G75" s="14" t="s">
        <v>2897</v>
      </c>
      <c r="H75" s="14" t="s">
        <v>2898</v>
      </c>
    </row>
    <row r="76" spans="1:9" ht="158.4" hidden="1" x14ac:dyDescent="0.25">
      <c r="A76" s="1" t="s">
        <v>3</v>
      </c>
      <c r="B76" s="1" t="s">
        <v>3</v>
      </c>
      <c r="C76" s="1" t="s">
        <v>2899</v>
      </c>
      <c r="D76" s="1" t="s">
        <v>2900</v>
      </c>
      <c r="E76" s="14" t="s">
        <v>2684</v>
      </c>
      <c r="F76" s="14" t="s">
        <v>2876</v>
      </c>
      <c r="G76" s="14" t="s">
        <v>2899</v>
      </c>
      <c r="H76" s="14" t="s">
        <v>2901</v>
      </c>
    </row>
    <row r="77" spans="1:9" ht="158.4" hidden="1" x14ac:dyDescent="0.25">
      <c r="A77" s="1" t="s">
        <v>3</v>
      </c>
      <c r="B77" s="1" t="s">
        <v>3</v>
      </c>
      <c r="C77" s="1" t="s">
        <v>2899</v>
      </c>
      <c r="D77" s="1" t="s">
        <v>2902</v>
      </c>
      <c r="E77" s="14" t="s">
        <v>2684</v>
      </c>
      <c r="F77" s="14" t="s">
        <v>2876</v>
      </c>
      <c r="G77" s="14" t="s">
        <v>2903</v>
      </c>
      <c r="H77" s="14" t="s">
        <v>2901</v>
      </c>
    </row>
    <row r="78" spans="1:9" ht="224.4" hidden="1" x14ac:dyDescent="0.25">
      <c r="A78" s="1" t="s">
        <v>2691</v>
      </c>
      <c r="B78" s="1" t="s">
        <v>3</v>
      </c>
      <c r="C78" s="1" t="s">
        <v>2904</v>
      </c>
      <c r="D78" s="1" t="s">
        <v>2905</v>
      </c>
      <c r="E78" s="14" t="s">
        <v>2684</v>
      </c>
      <c r="F78" s="14" t="s">
        <v>2876</v>
      </c>
      <c r="G78" s="14" t="s">
        <v>2906</v>
      </c>
      <c r="H78" s="14" t="s">
        <v>2907</v>
      </c>
    </row>
    <row r="79" spans="1:9" ht="158.4" hidden="1" x14ac:dyDescent="0.25">
      <c r="A79" s="1" t="s">
        <v>2691</v>
      </c>
      <c r="B79" s="1" t="s">
        <v>3</v>
      </c>
      <c r="C79" s="1" t="s">
        <v>2908</v>
      </c>
      <c r="D79" s="1" t="s">
        <v>2909</v>
      </c>
      <c r="E79" s="14" t="s">
        <v>2684</v>
      </c>
      <c r="F79" s="14" t="s">
        <v>2876</v>
      </c>
      <c r="G79" s="14" t="s">
        <v>2910</v>
      </c>
      <c r="H79" s="14" t="s">
        <v>2911</v>
      </c>
    </row>
    <row r="80" spans="1:9" ht="171.6" hidden="1" x14ac:dyDescent="0.25">
      <c r="A80" s="1" t="s">
        <v>2691</v>
      </c>
      <c r="B80" s="1" t="s">
        <v>3</v>
      </c>
      <c r="C80" s="1" t="s">
        <v>2912</v>
      </c>
      <c r="D80" s="1" t="s">
        <v>2913</v>
      </c>
      <c r="E80" s="14" t="s">
        <v>2684</v>
      </c>
      <c r="F80" s="14" t="s">
        <v>2876</v>
      </c>
      <c r="G80" s="14" t="s">
        <v>2914</v>
      </c>
      <c r="H80" s="14" t="s">
        <v>2915</v>
      </c>
    </row>
    <row r="81" spans="1:8" ht="39.6" hidden="1" x14ac:dyDescent="0.25">
      <c r="A81" s="1" t="s">
        <v>2691</v>
      </c>
      <c r="B81" s="1" t="s">
        <v>3</v>
      </c>
      <c r="D81" s="1" t="s">
        <v>2916</v>
      </c>
      <c r="E81" s="14" t="s">
        <v>2684</v>
      </c>
      <c r="F81" s="14" t="s">
        <v>2876</v>
      </c>
      <c r="G81" s="14" t="s">
        <v>2917</v>
      </c>
      <c r="H81" s="14" t="s">
        <v>2918</v>
      </c>
    </row>
    <row r="82" spans="1:8" ht="171.6" hidden="1" x14ac:dyDescent="0.25">
      <c r="A82" s="1" t="s">
        <v>2691</v>
      </c>
      <c r="B82" s="1" t="s">
        <v>3</v>
      </c>
      <c r="C82" s="1" t="s">
        <v>2919</v>
      </c>
      <c r="D82" s="1" t="s">
        <v>2920</v>
      </c>
      <c r="E82" s="14" t="s">
        <v>2684</v>
      </c>
      <c r="F82" s="14" t="s">
        <v>2876</v>
      </c>
      <c r="G82" s="14" t="s">
        <v>2921</v>
      </c>
      <c r="H82" s="14" t="s">
        <v>2922</v>
      </c>
    </row>
    <row r="83" spans="1:8" ht="39.6" hidden="1" x14ac:dyDescent="0.25">
      <c r="A83" s="1" t="s">
        <v>2691</v>
      </c>
      <c r="B83" s="1" t="s">
        <v>3</v>
      </c>
      <c r="D83" s="1" t="s">
        <v>2923</v>
      </c>
      <c r="E83" s="14" t="s">
        <v>2684</v>
      </c>
      <c r="F83" s="14" t="s">
        <v>2876</v>
      </c>
      <c r="G83" s="14" t="s">
        <v>2924</v>
      </c>
      <c r="H83" s="14" t="s">
        <v>2782</v>
      </c>
    </row>
    <row r="84" spans="1:8" ht="26.4" hidden="1" x14ac:dyDescent="0.25">
      <c r="A84" s="1" t="s">
        <v>3</v>
      </c>
      <c r="B84" s="1" t="s">
        <v>3</v>
      </c>
      <c r="C84" s="1" t="s">
        <v>2919</v>
      </c>
      <c r="D84" s="1" t="s">
        <v>2925</v>
      </c>
      <c r="E84" s="14" t="s">
        <v>2684</v>
      </c>
      <c r="F84" s="14" t="s">
        <v>2919</v>
      </c>
      <c r="G84" s="14" t="s">
        <v>3</v>
      </c>
      <c r="H84" s="14" t="s">
        <v>2686</v>
      </c>
    </row>
    <row r="85" spans="1:8" ht="198" hidden="1" x14ac:dyDescent="0.25">
      <c r="A85" s="1" t="s">
        <v>3</v>
      </c>
      <c r="B85" s="1" t="s">
        <v>3</v>
      </c>
      <c r="C85" s="1" t="s">
        <v>2926</v>
      </c>
      <c r="D85" s="1" t="s">
        <v>2927</v>
      </c>
      <c r="E85" s="14" t="s">
        <v>2684</v>
      </c>
      <c r="F85" s="14" t="s">
        <v>2919</v>
      </c>
      <c r="G85" s="14" t="s">
        <v>2926</v>
      </c>
      <c r="H85" s="14" t="s">
        <v>2928</v>
      </c>
    </row>
    <row r="86" spans="1:8" ht="52.8" hidden="1" x14ac:dyDescent="0.25">
      <c r="A86" s="1" t="s">
        <v>3</v>
      </c>
      <c r="B86" s="1" t="s">
        <v>3</v>
      </c>
      <c r="C86" s="1" t="s">
        <v>2929</v>
      </c>
      <c r="D86" s="1" t="s">
        <v>2930</v>
      </c>
      <c r="E86" s="14" t="s">
        <v>2684</v>
      </c>
      <c r="F86" s="14" t="s">
        <v>2919</v>
      </c>
      <c r="G86" s="14" t="s">
        <v>2931</v>
      </c>
      <c r="H86" s="14" t="s">
        <v>2932</v>
      </c>
    </row>
    <row r="87" spans="1:8" ht="198" hidden="1" x14ac:dyDescent="0.25">
      <c r="A87" s="1" t="s">
        <v>3</v>
      </c>
      <c r="B87" s="1" t="s">
        <v>3</v>
      </c>
      <c r="C87" s="1" t="s">
        <v>2929</v>
      </c>
      <c r="D87" s="1" t="s">
        <v>2933</v>
      </c>
      <c r="E87" s="14" t="s">
        <v>2684</v>
      </c>
      <c r="F87" s="14" t="s">
        <v>2919</v>
      </c>
      <c r="G87" s="14" t="s">
        <v>2934</v>
      </c>
      <c r="H87" s="14" t="s">
        <v>2935</v>
      </c>
    </row>
    <row r="88" spans="1:8" ht="171.6" hidden="1" x14ac:dyDescent="0.25">
      <c r="A88" s="1" t="s">
        <v>3</v>
      </c>
      <c r="B88" s="1" t="s">
        <v>3</v>
      </c>
      <c r="C88" s="1" t="s">
        <v>2929</v>
      </c>
      <c r="D88" s="1" t="s">
        <v>2936</v>
      </c>
      <c r="E88" s="14" t="s">
        <v>2684</v>
      </c>
      <c r="F88" s="14" t="s">
        <v>2919</v>
      </c>
      <c r="G88" s="14" t="s">
        <v>2937</v>
      </c>
      <c r="H88" s="14" t="s">
        <v>2938</v>
      </c>
    </row>
    <row r="89" spans="1:8" ht="118.8" hidden="1" x14ac:dyDescent="0.25">
      <c r="A89" s="1" t="s">
        <v>3</v>
      </c>
      <c r="B89" s="1" t="s">
        <v>3</v>
      </c>
      <c r="C89" s="1" t="s">
        <v>2929</v>
      </c>
      <c r="D89" s="1" t="s">
        <v>2939</v>
      </c>
      <c r="E89" s="14" t="s">
        <v>2684</v>
      </c>
      <c r="F89" s="14" t="s">
        <v>2919</v>
      </c>
      <c r="G89" s="14" t="s">
        <v>2940</v>
      </c>
      <c r="H89" s="14" t="s">
        <v>2941</v>
      </c>
    </row>
    <row r="90" spans="1:8" ht="118.8" hidden="1" x14ac:dyDescent="0.25">
      <c r="A90" s="1" t="s">
        <v>2839</v>
      </c>
      <c r="B90" s="1" t="s">
        <v>3</v>
      </c>
      <c r="C90" s="1" t="s">
        <v>2785</v>
      </c>
      <c r="D90" s="1" t="s">
        <v>2942</v>
      </c>
      <c r="E90" s="14" t="s">
        <v>2684</v>
      </c>
      <c r="F90" s="14" t="s">
        <v>2919</v>
      </c>
      <c r="G90" s="14" t="s">
        <v>2943</v>
      </c>
      <c r="H90" s="14" t="s">
        <v>2944</v>
      </c>
    </row>
    <row r="91" spans="1:8" ht="184.8" hidden="1" x14ac:dyDescent="0.25">
      <c r="A91" s="1" t="s">
        <v>2839</v>
      </c>
      <c r="B91" s="1" t="s">
        <v>3</v>
      </c>
      <c r="C91" s="1" t="s">
        <v>2785</v>
      </c>
      <c r="D91" s="1" t="s">
        <v>2945</v>
      </c>
      <c r="E91" s="14" t="s">
        <v>2684</v>
      </c>
      <c r="F91" s="14" t="s">
        <v>2919</v>
      </c>
      <c r="G91" s="14" t="s">
        <v>2946</v>
      </c>
      <c r="H91" s="14" t="s">
        <v>2947</v>
      </c>
    </row>
    <row r="92" spans="1:8" ht="184.8" hidden="1" x14ac:dyDescent="0.25">
      <c r="A92" s="1" t="s">
        <v>2948</v>
      </c>
      <c r="B92" s="1" t="s">
        <v>3</v>
      </c>
      <c r="C92" s="1" t="s">
        <v>2929</v>
      </c>
      <c r="D92" s="1" t="s">
        <v>2949</v>
      </c>
      <c r="E92" s="14" t="s">
        <v>2684</v>
      </c>
      <c r="F92" s="14" t="s">
        <v>2919</v>
      </c>
      <c r="G92" s="14" t="s">
        <v>2950</v>
      </c>
      <c r="H92" s="14" t="s">
        <v>2951</v>
      </c>
    </row>
    <row r="93" spans="1:8" ht="184.8" hidden="1" x14ac:dyDescent="0.25">
      <c r="A93" s="1" t="s">
        <v>2756</v>
      </c>
      <c r="B93" s="1" t="s">
        <v>3</v>
      </c>
      <c r="C93" s="1" t="s">
        <v>2929</v>
      </c>
      <c r="D93" s="1" t="s">
        <v>2952</v>
      </c>
      <c r="E93" s="14" t="s">
        <v>2684</v>
      </c>
      <c r="F93" s="14" t="s">
        <v>2919</v>
      </c>
      <c r="G93" s="14" t="s">
        <v>2953</v>
      </c>
      <c r="H93" s="14" t="s">
        <v>2951</v>
      </c>
    </row>
    <row r="94" spans="1:8" ht="330" hidden="1" x14ac:dyDescent="0.25">
      <c r="A94" s="1" t="s">
        <v>2948</v>
      </c>
      <c r="B94" s="1" t="s">
        <v>3</v>
      </c>
      <c r="C94" s="1" t="s">
        <v>2929</v>
      </c>
      <c r="D94" s="1" t="s">
        <v>2954</v>
      </c>
      <c r="E94" s="14" t="s">
        <v>2684</v>
      </c>
      <c r="F94" s="14" t="s">
        <v>2919</v>
      </c>
      <c r="G94" s="14" t="s">
        <v>2955</v>
      </c>
      <c r="H94" s="14" t="s">
        <v>2956</v>
      </c>
    </row>
    <row r="95" spans="1:8" ht="330" hidden="1" x14ac:dyDescent="0.25">
      <c r="A95" s="1" t="s">
        <v>2756</v>
      </c>
      <c r="B95" s="1" t="s">
        <v>3</v>
      </c>
      <c r="C95" s="1" t="s">
        <v>2929</v>
      </c>
      <c r="D95" s="1" t="s">
        <v>2957</v>
      </c>
      <c r="E95" s="14" t="s">
        <v>2684</v>
      </c>
      <c r="F95" s="14" t="s">
        <v>2919</v>
      </c>
      <c r="G95" s="14" t="s">
        <v>2958</v>
      </c>
      <c r="H95" s="14" t="s">
        <v>2956</v>
      </c>
    </row>
    <row r="96" spans="1:8" ht="250.8" hidden="1" x14ac:dyDescent="0.25">
      <c r="A96" s="1" t="s">
        <v>2959</v>
      </c>
      <c r="B96" s="1" t="s">
        <v>3</v>
      </c>
      <c r="C96" s="1" t="s">
        <v>2960</v>
      </c>
      <c r="D96" s="1" t="s">
        <v>2961</v>
      </c>
      <c r="E96" s="14" t="s">
        <v>2684</v>
      </c>
      <c r="F96" s="14" t="s">
        <v>2919</v>
      </c>
      <c r="G96" s="14" t="s">
        <v>2960</v>
      </c>
      <c r="H96" s="14" t="s">
        <v>2962</v>
      </c>
    </row>
    <row r="97" spans="1:8" ht="66" hidden="1" x14ac:dyDescent="0.25">
      <c r="A97" s="1" t="s">
        <v>2839</v>
      </c>
      <c r="B97" s="1" t="s">
        <v>3</v>
      </c>
      <c r="C97" s="1" t="s">
        <v>2919</v>
      </c>
      <c r="D97" s="1" t="s">
        <v>2963</v>
      </c>
      <c r="E97" s="14" t="s">
        <v>2684</v>
      </c>
      <c r="F97" s="14" t="s">
        <v>2919</v>
      </c>
      <c r="G97" s="14" t="s">
        <v>2964</v>
      </c>
      <c r="H97" s="14" t="s">
        <v>2965</v>
      </c>
    </row>
    <row r="98" spans="1:8" ht="52.8" hidden="1" x14ac:dyDescent="0.25">
      <c r="A98" s="1" t="s">
        <v>2839</v>
      </c>
      <c r="B98" s="1" t="s">
        <v>3</v>
      </c>
      <c r="C98" s="1" t="s">
        <v>2919</v>
      </c>
      <c r="D98" s="1" t="s">
        <v>2966</v>
      </c>
      <c r="E98" s="14" t="s">
        <v>2684</v>
      </c>
      <c r="F98" s="14" t="s">
        <v>2919</v>
      </c>
      <c r="G98" s="14" t="s">
        <v>2967</v>
      </c>
      <c r="H98" s="14" t="s">
        <v>2968</v>
      </c>
    </row>
    <row r="99" spans="1:8" ht="52.8" hidden="1" x14ac:dyDescent="0.25">
      <c r="A99" s="1" t="s">
        <v>2839</v>
      </c>
      <c r="B99" s="1" t="s">
        <v>3</v>
      </c>
      <c r="C99" s="1" t="s">
        <v>2919</v>
      </c>
      <c r="D99" s="1" t="s">
        <v>2969</v>
      </c>
      <c r="E99" s="14" t="s">
        <v>2684</v>
      </c>
      <c r="F99" s="14" t="s">
        <v>2919</v>
      </c>
      <c r="G99" s="14" t="s">
        <v>2970</v>
      </c>
      <c r="H99" s="14" t="s">
        <v>2971</v>
      </c>
    </row>
    <row r="100" spans="1:8" ht="52.8" hidden="1" x14ac:dyDescent="0.25">
      <c r="A100" s="1" t="s">
        <v>2839</v>
      </c>
      <c r="B100" s="1" t="s">
        <v>3</v>
      </c>
      <c r="C100" s="1" t="s">
        <v>2919</v>
      </c>
      <c r="D100" s="1" t="s">
        <v>2972</v>
      </c>
      <c r="E100" s="14" t="s">
        <v>2684</v>
      </c>
      <c r="F100" s="14" t="s">
        <v>2919</v>
      </c>
      <c r="G100" s="14" t="s">
        <v>2973</v>
      </c>
      <c r="H100" s="14" t="s">
        <v>2974</v>
      </c>
    </row>
    <row r="101" spans="1:8" ht="39.6" hidden="1" x14ac:dyDescent="0.25">
      <c r="A101" s="1" t="s">
        <v>2839</v>
      </c>
      <c r="B101" s="1" t="s">
        <v>3</v>
      </c>
      <c r="C101" s="1" t="s">
        <v>2919</v>
      </c>
      <c r="D101" s="1" t="s">
        <v>2975</v>
      </c>
      <c r="E101" s="14" t="s">
        <v>2684</v>
      </c>
      <c r="F101" s="14" t="s">
        <v>2919</v>
      </c>
      <c r="G101" s="14" t="s">
        <v>2976</v>
      </c>
      <c r="H101" s="14" t="s">
        <v>2977</v>
      </c>
    </row>
    <row r="102" spans="1:8" ht="158.4" hidden="1" x14ac:dyDescent="0.25">
      <c r="A102" s="1" t="s">
        <v>2843</v>
      </c>
      <c r="B102" s="1" t="s">
        <v>3</v>
      </c>
      <c r="D102" s="1" t="s">
        <v>2978</v>
      </c>
      <c r="E102" s="14" t="s">
        <v>2979</v>
      </c>
      <c r="F102" s="14" t="s">
        <v>2919</v>
      </c>
      <c r="G102" s="14" t="s">
        <v>2980</v>
      </c>
      <c r="H102" s="14" t="s">
        <v>2981</v>
      </c>
    </row>
    <row r="103" spans="1:8" ht="39.6" hidden="1" x14ac:dyDescent="0.25">
      <c r="A103" s="1" t="s">
        <v>2982</v>
      </c>
      <c r="B103" s="1" t="s">
        <v>3</v>
      </c>
      <c r="D103" s="1" t="s">
        <v>2983</v>
      </c>
      <c r="E103" s="14" t="s">
        <v>2984</v>
      </c>
      <c r="F103" s="14" t="s">
        <v>2919</v>
      </c>
      <c r="G103" s="14" t="s">
        <v>2985</v>
      </c>
      <c r="H103" s="14" t="s">
        <v>2986</v>
      </c>
    </row>
    <row r="104" spans="1:8" ht="39.6" hidden="1" x14ac:dyDescent="0.25">
      <c r="A104" s="1" t="s">
        <v>3</v>
      </c>
      <c r="B104" s="1" t="s">
        <v>3</v>
      </c>
      <c r="C104" s="1" t="s">
        <v>2987</v>
      </c>
      <c r="D104" s="1" t="s">
        <v>2988</v>
      </c>
      <c r="E104" s="14" t="s">
        <v>2684</v>
      </c>
      <c r="F104" s="14" t="s">
        <v>2989</v>
      </c>
      <c r="G104" s="14" t="s">
        <v>3</v>
      </c>
      <c r="H104" s="14" t="s">
        <v>2990</v>
      </c>
    </row>
    <row r="105" spans="1:8" ht="237.6" hidden="1" x14ac:dyDescent="0.25">
      <c r="A105" s="1" t="s">
        <v>3</v>
      </c>
      <c r="B105" s="1" t="s">
        <v>3</v>
      </c>
      <c r="D105" s="1" t="s">
        <v>2991</v>
      </c>
      <c r="E105" s="14" t="s">
        <v>2979</v>
      </c>
      <c r="F105" s="14" t="s">
        <v>2992</v>
      </c>
      <c r="G105" s="14" t="s">
        <v>2993</v>
      </c>
      <c r="H105" s="14" t="s">
        <v>2994</v>
      </c>
    </row>
    <row r="106" spans="1:8" ht="39.6" hidden="1" x14ac:dyDescent="0.25">
      <c r="A106" s="1" t="s">
        <v>2881</v>
      </c>
      <c r="B106" s="1" t="s">
        <v>3</v>
      </c>
      <c r="D106" s="1" t="s">
        <v>2995</v>
      </c>
      <c r="E106" s="14" t="s">
        <v>2979</v>
      </c>
      <c r="F106" s="14" t="s">
        <v>2996</v>
      </c>
      <c r="G106" s="14" t="s">
        <v>2997</v>
      </c>
      <c r="H106" s="14" t="s">
        <v>2998</v>
      </c>
    </row>
    <row r="107" spans="1:8" ht="26.4" hidden="1" x14ac:dyDescent="0.25">
      <c r="A107" s="1" t="s">
        <v>2999</v>
      </c>
      <c r="B107" s="1" t="s">
        <v>3</v>
      </c>
      <c r="D107" s="1" t="s">
        <v>3000</v>
      </c>
      <c r="E107" s="14" t="s">
        <v>3001</v>
      </c>
      <c r="F107" s="14" t="s">
        <v>3002</v>
      </c>
      <c r="G107" s="14" t="s">
        <v>3003</v>
      </c>
      <c r="H107" s="14" t="s">
        <v>3004</v>
      </c>
    </row>
    <row r="108" spans="1:8" ht="66" hidden="1" x14ac:dyDescent="0.25">
      <c r="A108" s="1" t="s">
        <v>2999</v>
      </c>
      <c r="B108" s="1" t="s">
        <v>3</v>
      </c>
      <c r="D108" s="1" t="s">
        <v>3005</v>
      </c>
      <c r="E108" s="14" t="s">
        <v>3001</v>
      </c>
      <c r="F108" s="14" t="s">
        <v>3002</v>
      </c>
      <c r="G108" s="14" t="s">
        <v>3006</v>
      </c>
      <c r="H108" s="14" t="s">
        <v>3</v>
      </c>
    </row>
    <row r="109" spans="1:8" hidden="1" x14ac:dyDescent="0.25">
      <c r="A109" s="1" t="s">
        <v>2999</v>
      </c>
      <c r="B109" s="1" t="s">
        <v>3</v>
      </c>
      <c r="D109" s="1" t="s">
        <v>3007</v>
      </c>
      <c r="E109" s="14" t="s">
        <v>3001</v>
      </c>
      <c r="F109" s="14" t="s">
        <v>3002</v>
      </c>
      <c r="G109" s="14" t="s">
        <v>3008</v>
      </c>
      <c r="H109" s="14" t="s">
        <v>3004</v>
      </c>
    </row>
    <row r="110" spans="1:8" ht="52.8" hidden="1" x14ac:dyDescent="0.25">
      <c r="A110" s="1" t="s">
        <v>2999</v>
      </c>
      <c r="B110" s="1" t="s">
        <v>3</v>
      </c>
      <c r="D110" s="1" t="s">
        <v>3009</v>
      </c>
      <c r="E110" s="14" t="s">
        <v>3001</v>
      </c>
      <c r="F110" s="14" t="s">
        <v>3010</v>
      </c>
      <c r="G110" s="14" t="s">
        <v>3011</v>
      </c>
      <c r="H110" s="14" t="s">
        <v>3012</v>
      </c>
    </row>
    <row r="111" spans="1:8" ht="92.4" hidden="1" x14ac:dyDescent="0.25">
      <c r="A111" s="1" t="s">
        <v>2999</v>
      </c>
      <c r="B111" s="1" t="s">
        <v>3</v>
      </c>
      <c r="D111" s="1" t="s">
        <v>3013</v>
      </c>
      <c r="E111" s="14" t="s">
        <v>3001</v>
      </c>
      <c r="F111" s="14" t="s">
        <v>3014</v>
      </c>
      <c r="G111" s="14" t="s">
        <v>3015</v>
      </c>
      <c r="H111" s="14" t="s">
        <v>3016</v>
      </c>
    </row>
    <row r="112" spans="1:8" ht="145.19999999999999" hidden="1" x14ac:dyDescent="0.25">
      <c r="A112" s="1" t="s">
        <v>2982</v>
      </c>
      <c r="B112" s="1" t="s">
        <v>3</v>
      </c>
      <c r="D112" s="1" t="s">
        <v>3017</v>
      </c>
      <c r="E112" s="14" t="s">
        <v>3001</v>
      </c>
      <c r="F112" s="14" t="s">
        <v>3018</v>
      </c>
      <c r="G112" s="14" t="s">
        <v>3019</v>
      </c>
      <c r="H112" s="14" t="s">
        <v>3020</v>
      </c>
    </row>
    <row r="113" spans="1:8" ht="118.8" hidden="1" x14ac:dyDescent="0.25">
      <c r="A113" s="1" t="s">
        <v>2691</v>
      </c>
      <c r="B113" s="1" t="s">
        <v>3</v>
      </c>
      <c r="D113" s="1" t="s">
        <v>3021</v>
      </c>
      <c r="E113" s="14" t="s">
        <v>3001</v>
      </c>
      <c r="F113" s="14" t="s">
        <v>3014</v>
      </c>
      <c r="G113" s="14" t="s">
        <v>3022</v>
      </c>
      <c r="H113" s="14" t="s">
        <v>3023</v>
      </c>
    </row>
    <row r="114" spans="1:8" ht="118.8" hidden="1" x14ac:dyDescent="0.25">
      <c r="A114" s="1" t="s">
        <v>2826</v>
      </c>
      <c r="B114" s="1" t="s">
        <v>3</v>
      </c>
      <c r="D114" s="1" t="s">
        <v>3024</v>
      </c>
      <c r="E114" s="14" t="s">
        <v>3001</v>
      </c>
      <c r="F114" s="14" t="s">
        <v>3014</v>
      </c>
      <c r="G114" s="14" t="s">
        <v>3025</v>
      </c>
      <c r="H114" s="14" t="s">
        <v>3026</v>
      </c>
    </row>
    <row r="115" spans="1:8" ht="145.19999999999999" hidden="1" x14ac:dyDescent="0.25">
      <c r="A115" s="1" t="s">
        <v>2691</v>
      </c>
      <c r="B115" s="1" t="s">
        <v>3</v>
      </c>
      <c r="D115" s="1" t="s">
        <v>3027</v>
      </c>
      <c r="E115" s="14" t="s">
        <v>3001</v>
      </c>
      <c r="F115" s="14" t="s">
        <v>3014</v>
      </c>
      <c r="G115" s="14" t="s">
        <v>3028</v>
      </c>
      <c r="H115" s="14" t="s">
        <v>3029</v>
      </c>
    </row>
    <row r="116" spans="1:8" ht="52.8" hidden="1" x14ac:dyDescent="0.25">
      <c r="A116" s="1" t="s">
        <v>3030</v>
      </c>
      <c r="B116" s="1" t="s">
        <v>3</v>
      </c>
      <c r="D116" s="1" t="s">
        <v>3031</v>
      </c>
      <c r="E116" s="14" t="s">
        <v>3001</v>
      </c>
      <c r="F116" s="14" t="s">
        <v>3014</v>
      </c>
      <c r="G116" s="14" t="s">
        <v>3032</v>
      </c>
      <c r="H116" s="14" t="s">
        <v>3033</v>
      </c>
    </row>
    <row r="117" spans="1:8" ht="26.4" hidden="1" x14ac:dyDescent="0.25">
      <c r="A117" s="1" t="s">
        <v>2982</v>
      </c>
      <c r="B117" s="1" t="s">
        <v>3</v>
      </c>
      <c r="D117" s="1" t="s">
        <v>3034</v>
      </c>
      <c r="E117" s="14" t="s">
        <v>3001</v>
      </c>
      <c r="F117" s="14" t="s">
        <v>3035</v>
      </c>
      <c r="G117" s="14" t="s">
        <v>3</v>
      </c>
      <c r="H117" s="14" t="s">
        <v>2782</v>
      </c>
    </row>
    <row r="118" spans="1:8" ht="66" hidden="1" x14ac:dyDescent="0.25">
      <c r="A118" s="1" t="s">
        <v>2691</v>
      </c>
      <c r="B118" s="1" t="s">
        <v>3</v>
      </c>
      <c r="D118" s="1" t="s">
        <v>3036</v>
      </c>
      <c r="E118" s="14" t="s">
        <v>3037</v>
      </c>
      <c r="F118" s="14" t="s">
        <v>3038</v>
      </c>
      <c r="G118" s="14" t="s">
        <v>3</v>
      </c>
      <c r="H118" s="14" t="s">
        <v>3039</v>
      </c>
    </row>
    <row r="119" spans="1:8" ht="66" hidden="1" x14ac:dyDescent="0.25">
      <c r="A119" s="1" t="s">
        <v>2691</v>
      </c>
      <c r="B119" s="1" t="s">
        <v>3</v>
      </c>
      <c r="D119" s="1" t="s">
        <v>3040</v>
      </c>
      <c r="E119" s="14" t="s">
        <v>3037</v>
      </c>
      <c r="F119" s="14" t="s">
        <v>3041</v>
      </c>
      <c r="G119" s="14" t="s">
        <v>3</v>
      </c>
      <c r="H119" s="14" t="s">
        <v>3042</v>
      </c>
    </row>
    <row r="120" spans="1:8" ht="66" hidden="1" x14ac:dyDescent="0.25">
      <c r="A120" s="1" t="s">
        <v>2691</v>
      </c>
      <c r="B120" s="1" t="s">
        <v>3</v>
      </c>
      <c r="D120" s="1" t="s">
        <v>3043</v>
      </c>
      <c r="E120" s="14" t="s">
        <v>3037</v>
      </c>
      <c r="F120" s="14" t="s">
        <v>3044</v>
      </c>
      <c r="G120" s="14" t="s">
        <v>3</v>
      </c>
      <c r="H120" s="14" t="s">
        <v>3045</v>
      </c>
    </row>
    <row r="121" spans="1:8" ht="92.4" hidden="1" x14ac:dyDescent="0.25">
      <c r="A121" s="1" t="s">
        <v>2691</v>
      </c>
      <c r="B121" s="1" t="s">
        <v>3</v>
      </c>
      <c r="D121" s="1" t="s">
        <v>3046</v>
      </c>
      <c r="E121" s="14" t="s">
        <v>3037</v>
      </c>
      <c r="F121" s="14" t="s">
        <v>3047</v>
      </c>
      <c r="G121" s="14" t="s">
        <v>3</v>
      </c>
      <c r="H121" s="14" t="s">
        <v>3048</v>
      </c>
    </row>
    <row r="122" spans="1:8" ht="132" hidden="1" x14ac:dyDescent="0.25">
      <c r="A122" s="1" t="s">
        <v>2691</v>
      </c>
      <c r="B122" s="1" t="s">
        <v>3</v>
      </c>
      <c r="D122" s="1" t="s">
        <v>3049</v>
      </c>
      <c r="E122" s="14" t="s">
        <v>3037</v>
      </c>
      <c r="F122" s="14" t="s">
        <v>3050</v>
      </c>
      <c r="G122" s="14" t="s">
        <v>3</v>
      </c>
      <c r="H122" s="14" t="s">
        <v>3051</v>
      </c>
    </row>
    <row r="123" spans="1:8" ht="66" hidden="1" x14ac:dyDescent="0.25">
      <c r="A123" s="1" t="s">
        <v>2691</v>
      </c>
      <c r="B123" s="1" t="s">
        <v>3</v>
      </c>
      <c r="D123" s="1" t="s">
        <v>3052</v>
      </c>
      <c r="E123" s="14" t="s">
        <v>3037</v>
      </c>
      <c r="F123" s="14" t="s">
        <v>3053</v>
      </c>
      <c r="G123" s="14" t="s">
        <v>3</v>
      </c>
      <c r="H123" s="14" t="s">
        <v>3054</v>
      </c>
    </row>
    <row r="124" spans="1:8" ht="92.4" hidden="1" x14ac:dyDescent="0.25">
      <c r="A124" s="1" t="s">
        <v>2982</v>
      </c>
      <c r="B124" s="1" t="s">
        <v>3</v>
      </c>
      <c r="D124" s="1" t="s">
        <v>3055</v>
      </c>
      <c r="E124" s="14" t="s">
        <v>3037</v>
      </c>
      <c r="F124" s="14" t="s">
        <v>3056</v>
      </c>
      <c r="G124" s="14" t="s">
        <v>3</v>
      </c>
      <c r="H124" s="14" t="s">
        <v>3057</v>
      </c>
    </row>
    <row r="125" spans="1:8" ht="66" hidden="1" x14ac:dyDescent="0.25">
      <c r="A125" s="1" t="s">
        <v>2982</v>
      </c>
      <c r="B125" s="1" t="s">
        <v>3</v>
      </c>
      <c r="D125" s="1" t="s">
        <v>3058</v>
      </c>
      <c r="E125" s="14" t="s">
        <v>3037</v>
      </c>
      <c r="F125" s="14" t="s">
        <v>3059</v>
      </c>
      <c r="G125" s="14" t="s">
        <v>3</v>
      </c>
      <c r="H125" s="14" t="s">
        <v>3060</v>
      </c>
    </row>
    <row r="126" spans="1:8" ht="39.6" hidden="1" x14ac:dyDescent="0.25">
      <c r="A126" s="1" t="s">
        <v>2691</v>
      </c>
      <c r="B126" s="1" t="s">
        <v>3</v>
      </c>
      <c r="D126" s="1" t="s">
        <v>3061</v>
      </c>
      <c r="E126" s="14" t="s">
        <v>3037</v>
      </c>
      <c r="F126" s="14" t="s">
        <v>3062</v>
      </c>
      <c r="G126" s="14" t="s">
        <v>3</v>
      </c>
      <c r="H126" s="14" t="s">
        <v>3063</v>
      </c>
    </row>
    <row r="127" spans="1:8" hidden="1" x14ac:dyDescent="0.25">
      <c r="A127" s="1" t="s">
        <v>2999</v>
      </c>
      <c r="B127" s="1" t="s">
        <v>3</v>
      </c>
      <c r="D127" s="1" t="s">
        <v>3064</v>
      </c>
      <c r="E127" s="14" t="s">
        <v>3037</v>
      </c>
      <c r="F127" s="14" t="s">
        <v>3065</v>
      </c>
      <c r="G127" s="14" t="s">
        <v>3</v>
      </c>
      <c r="H127" s="14" t="s">
        <v>3</v>
      </c>
    </row>
    <row r="128" spans="1:8" hidden="1" x14ac:dyDescent="0.25">
      <c r="A128" s="1" t="s">
        <v>2999</v>
      </c>
      <c r="B128" s="1" t="s">
        <v>3</v>
      </c>
      <c r="D128" s="1" t="s">
        <v>3066</v>
      </c>
      <c r="E128" s="14" t="s">
        <v>3037</v>
      </c>
      <c r="F128" s="14" t="s">
        <v>3067</v>
      </c>
      <c r="G128" s="14" t="s">
        <v>3</v>
      </c>
      <c r="H128" s="14" t="s">
        <v>3</v>
      </c>
    </row>
    <row r="129" spans="1:8" hidden="1" x14ac:dyDescent="0.25">
      <c r="A129" s="1" t="s">
        <v>2999</v>
      </c>
      <c r="B129" s="1" t="s">
        <v>3</v>
      </c>
      <c r="D129" s="1" t="s">
        <v>3068</v>
      </c>
      <c r="E129" s="14" t="s">
        <v>3037</v>
      </c>
      <c r="F129" s="14" t="s">
        <v>3069</v>
      </c>
      <c r="G129" s="14" t="s">
        <v>3</v>
      </c>
      <c r="H129" s="14" t="s">
        <v>3</v>
      </c>
    </row>
    <row r="130" spans="1:8" hidden="1" x14ac:dyDescent="0.25">
      <c r="A130" s="1" t="s">
        <v>2999</v>
      </c>
      <c r="B130" s="1" t="s">
        <v>3</v>
      </c>
      <c r="D130" s="1" t="s">
        <v>3070</v>
      </c>
      <c r="E130" s="14" t="s">
        <v>3037</v>
      </c>
      <c r="F130" s="14" t="s">
        <v>3071</v>
      </c>
      <c r="G130" s="14" t="s">
        <v>3</v>
      </c>
      <c r="H130" s="14" t="s">
        <v>3</v>
      </c>
    </row>
    <row r="131" spans="1:8" hidden="1" x14ac:dyDescent="0.25">
      <c r="A131" s="1" t="s">
        <v>2999</v>
      </c>
      <c r="B131" s="1" t="s">
        <v>3</v>
      </c>
      <c r="D131" s="1" t="s">
        <v>3072</v>
      </c>
      <c r="E131" s="14" t="s">
        <v>3037</v>
      </c>
      <c r="F131" s="14" t="s">
        <v>3073</v>
      </c>
      <c r="G131" s="14" t="s">
        <v>3</v>
      </c>
      <c r="H131" s="14" t="s">
        <v>3</v>
      </c>
    </row>
    <row r="132" spans="1:8" ht="52.8" hidden="1" x14ac:dyDescent="0.25">
      <c r="A132" s="1" t="s">
        <v>2982</v>
      </c>
      <c r="B132" s="1" t="s">
        <v>3</v>
      </c>
      <c r="D132" s="1" t="s">
        <v>3074</v>
      </c>
      <c r="E132" s="14" t="s">
        <v>3037</v>
      </c>
      <c r="F132" s="14" t="s">
        <v>3075</v>
      </c>
      <c r="G132" s="14" t="s">
        <v>3</v>
      </c>
      <c r="H132" s="14" t="s">
        <v>3076</v>
      </c>
    </row>
    <row r="133" spans="1:8" ht="66" hidden="1" x14ac:dyDescent="0.25">
      <c r="A133" s="1" t="s">
        <v>2982</v>
      </c>
      <c r="B133" s="1" t="s">
        <v>3</v>
      </c>
      <c r="D133" s="1" t="s">
        <v>3077</v>
      </c>
      <c r="E133" s="14" t="s">
        <v>3078</v>
      </c>
      <c r="F133" s="14" t="s">
        <v>3079</v>
      </c>
      <c r="G133" s="14" t="s">
        <v>3</v>
      </c>
      <c r="H133" s="14" t="s">
        <v>3080</v>
      </c>
    </row>
    <row r="134" spans="1:8" ht="26.4" hidden="1" x14ac:dyDescent="0.25">
      <c r="A134" s="1" t="s">
        <v>3</v>
      </c>
      <c r="B134" s="1" t="s">
        <v>2874</v>
      </c>
      <c r="D134" s="1" t="s">
        <v>3081</v>
      </c>
      <c r="E134" s="14" t="s">
        <v>2996</v>
      </c>
      <c r="F134" s="14" t="s">
        <v>2996</v>
      </c>
      <c r="G134" s="14" t="s">
        <v>3</v>
      </c>
      <c r="H134" s="14" t="s">
        <v>3082</v>
      </c>
    </row>
    <row r="135" spans="1:8" ht="39.6" hidden="1" x14ac:dyDescent="0.25">
      <c r="A135" s="1" t="s">
        <v>2881</v>
      </c>
      <c r="B135" s="1" t="s">
        <v>3083</v>
      </c>
      <c r="D135" s="1" t="s">
        <v>3084</v>
      </c>
      <c r="E135" s="14" t="s">
        <v>2996</v>
      </c>
      <c r="F135" s="14" t="s">
        <v>2996</v>
      </c>
      <c r="G135" s="14" t="s">
        <v>3085</v>
      </c>
      <c r="H135" s="14" t="s">
        <v>3086</v>
      </c>
    </row>
    <row r="136" spans="1:8" ht="39.6" hidden="1" x14ac:dyDescent="0.25">
      <c r="A136" s="1" t="s">
        <v>2982</v>
      </c>
      <c r="B136" s="1" t="s">
        <v>3</v>
      </c>
      <c r="D136" s="1" t="s">
        <v>3087</v>
      </c>
      <c r="E136" s="14" t="s">
        <v>2984</v>
      </c>
      <c r="F136" s="14" t="s">
        <v>2992</v>
      </c>
      <c r="G136" s="14" t="s">
        <v>3088</v>
      </c>
      <c r="H136" s="14" t="s">
        <v>3089</v>
      </c>
    </row>
    <row r="137" spans="1:8" ht="39.6" hidden="1" x14ac:dyDescent="0.25">
      <c r="A137" s="1" t="s">
        <v>2982</v>
      </c>
      <c r="B137" s="1" t="s">
        <v>3</v>
      </c>
      <c r="D137" s="1" t="s">
        <v>3090</v>
      </c>
      <c r="E137" s="14" t="s">
        <v>2984</v>
      </c>
      <c r="F137" s="14" t="s">
        <v>2996</v>
      </c>
      <c r="G137" s="14" t="s">
        <v>3085</v>
      </c>
      <c r="H137" s="14" t="s">
        <v>3091</v>
      </c>
    </row>
    <row r="138" spans="1:8" ht="184.8" hidden="1" x14ac:dyDescent="0.25">
      <c r="A138" s="1" t="s">
        <v>2826</v>
      </c>
      <c r="B138" s="1" t="s">
        <v>3</v>
      </c>
      <c r="D138" s="1" t="s">
        <v>3092</v>
      </c>
      <c r="E138" s="14" t="s">
        <v>2979</v>
      </c>
      <c r="F138" s="14" t="s">
        <v>3093</v>
      </c>
      <c r="G138" s="14" t="s">
        <v>3093</v>
      </c>
      <c r="H138" s="14" t="s">
        <v>3094</v>
      </c>
    </row>
  </sheetData>
  <autoFilter ref="A1:I138" xr:uid="{00000000-0009-0000-0000-000008000000}">
    <filterColumn colId="1">
      <filters blank="1"/>
    </filterColumn>
    <filterColumn colId="2">
      <filters>
        <filter val="Sonstige biologische Behandlung"/>
      </filters>
    </filterColumn>
    <filterColumn colId="5">
      <filters>
        <filter val="Anlage zur biologischen Behandlung"/>
      </filters>
    </filterColumn>
  </autoFilter>
  <pageMargins left="0.78740157499999996" right="0.78740157499999996" top="0.984251969" bottom="0.984251969" header="0.5" footer="0.5"/>
  <pageSetup orientation="portrait" horizontalDpi="300" verticalDpi="300" copies="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kation xmlns="3ea499ce-4cdb-4ab8-9eb4-4223893901be">false</Publikation>
    <PublishingExpirationDate xmlns="http://schemas.microsoft.com/sharepoint/v3" xsi:nil="true"/>
    <PublishingStartDate xmlns="http://schemas.microsoft.com/sharepoint/v3" xsi:nil="true"/>
  </documentManagement>
</p:properties>
</file>

<file path=customXml/item3.xml>��< ? x m l   v e r s i o n = " 1 . 0 "   e n c o d i n g = " u t f - 1 6 " ? > < D a t a M a s h u p   s q m i d = " 0 3 1 e 3 5 b a - f 0 d e - 4 9 f 5 - b 9 0 e - 5 1 a f c b 7 3 a e a f "   x m l n s = " h t t p : / / s c h e m a s . m i c r o s o f t . c o m / D a t a M a s h u p " > A A A A A B c D A A B Q S w M E F A A C A A g A m H m H U 0 f 3 h b e n A A A A + A A A A B I A H A B D b 2 5 m a W c v U G F j a 2 F n Z S 5 4 b W w g o h g A K K A U A A A A A A A A A A A A A A A A A A A A A A A A A A A A h Y 9 N C s I w G E S v U r J v / t S i 8 j V F 3 F o Q F H F b 0 t g G 2 1 S a 1 P R u L j y S V 7 C g V X c u Z 3 g D b x 6 3 O y R 9 X Q V X 1 V r d m B g x T F G g j G x y b Y o Y d e 4 U z l E i Y J v J c 1 a o Y I C N X f Z W x 6 h 0 7 r I k x H u P / Q Q 3 b U E 4 p Y w c 0 8 1 O l q r O Q m 2 s y 4 x U 6 L P K / 6 + Q g M N L R n A c M T x j C 4 6 n E Q M y 1 p B q 8 0 X 4 Y I w p k J 8 S 1 l 3 l u l a J X I W r P Z A x A n m / E E 9 Q S w M E F A A C A A g A m H m H 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h 5 h 1 M o i k e 4 D g A A A B E A A A A T A B w A R m 9 y b X V s Y X M v U 2 V j d G l v b j E u b S C i G A A o o B Q A A A A A A A A A A A A A A A A A A A A A A A A A A A A r T k 0 u y c z P U w i G 0 I b W A F B L A Q I t A B Q A A g A I A J h 5 h 1 N H 9 4 W 3 p w A A A P g A A A A S A A A A A A A A A A A A A A A A A A A A A A B D b 2 5 m a W c v U G F j a 2 F n Z S 5 4 b W x Q S w E C L Q A U A A I A C A C Y e Y d T D 8 r p q 6 Q A A A D p A A A A E w A A A A A A A A A A A A A A A A D z A A A A W 0 N v b n R l b n R f V H l w Z X N d L n h t b F B L A Q I t A B Q A A g A I A J h 5 h 1 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H g h x r b n A Q J 3 i K B d A R j f X A A A A A A I A A A A A A A N m A A D A A A A A E A A A A F 7 w Q E V E e + S Y p A I 0 s W 1 M a F 8 A A A A A B I A A A K A A A A A Q A A A A H D e H 2 G c q Z / X N j N i E f T R 1 Y 1 A A A A C D q o R Q p F a s K b M q b + G S U 5 9 u p r z O B A v P 4 6 n e d P d 4 Z h u F t B I g a 3 x B h i + 1 U 1 f k q A X H s W j 1 F w i d I L R / C m M i B U M l 7 y G E f e c 7 3 D P R u B U o 0 t x W e 5 V y P x Q A A A D w T h o i c 0 v b p R H B q U 1 g M p X D 1 y 1 6 a w = = < / D a t a M a s h u p > 
</file>

<file path=customXml/item4.xml><?xml version="1.0" encoding="utf-8"?>
<ct:contentTypeSchema xmlns:ct="http://schemas.microsoft.com/office/2006/metadata/contentType" xmlns:ma="http://schemas.microsoft.com/office/2006/metadata/properties/metaAttributes" ct:_="" ma:_="" ma:contentTypeName="Dokument" ma:contentTypeID="0x010100247CFB47CA983F4BAC7F2816ADF93E37" ma:contentTypeVersion="1" ma:contentTypeDescription="Ein neues Dokument erstellen." ma:contentTypeScope="" ma:versionID="80499bcadcdcbdb0e990f9829399635b">
  <xsd:schema xmlns:xsd="http://www.w3.org/2001/XMLSchema" xmlns:xs="http://www.w3.org/2001/XMLSchema" xmlns:p="http://schemas.microsoft.com/office/2006/metadata/properties" xmlns:ns1="http://schemas.microsoft.com/sharepoint/v3" xmlns:ns2="3ea499ce-4cdb-4ab8-9eb4-4223893901be" targetNamespace="http://schemas.microsoft.com/office/2006/metadata/properties" ma:root="true" ma:fieldsID="0dff9220762297b9570bc3047e8df47e" ns1:_="" ns2:_="">
    <xsd:import namespace="http://schemas.microsoft.com/sharepoint/v3"/>
    <xsd:import namespace="3ea499ce-4cdb-4ab8-9eb4-4223893901be"/>
    <xsd:element name="properties">
      <xsd:complexType>
        <xsd:sequence>
          <xsd:element name="documentManagement">
            <xsd:complexType>
              <xsd:all>
                <xsd:element ref="ns1:PublishingStartDate" minOccurs="0"/>
                <xsd:element ref="ns1:PublishingExpirationDate" minOccurs="0"/>
                <xsd:element ref="ns2:Publik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Geplantes Startdatum" ma:description="Geplantes Startdatum ist eine Websitespalte, die über das Feature zum Veröffentlichen erstellt wird. Es wird zur Angabe des Datums und der Uhrzeit verwendet, wann diese Seite Besuchern zum ersten Mal angezeigt wird." ma:internalName="PublishingStartDate">
      <xsd:simpleType>
        <xsd:restriction base="dms:Unknown"/>
      </xsd:simpleType>
    </xsd:element>
    <xsd:element name="PublishingExpirationDate" ma:index="9" nillable="true" ma:displayName="Geplantes Enddatum" ma:description="Geplantes Enddatum ist eine Websitespalte, die über das Feature zum Veröffentlichen erstellt wird. Es wird zur Angabe des Datums und der Uhrzeit verwendet, wann diese Seite Besuchern nicht mehr angezeigt wird."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ea499ce-4cdb-4ab8-9eb4-4223893901be" elementFormDefault="qualified">
    <xsd:import namespace="http://schemas.microsoft.com/office/2006/documentManagement/types"/>
    <xsd:import namespace="http://schemas.microsoft.com/office/infopath/2007/PartnerControls"/>
    <xsd:element name="Publikation" ma:index="10" nillable="true" ma:displayName="Publikation" ma:default="0" ma:internalName="Publikation">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4C22E2-8B42-42B2-8A2C-315CDE95E04E}">
  <ds:schemaRefs>
    <ds:schemaRef ds:uri="http://schemas.microsoft.com/sharepoint/v3/contenttype/forms"/>
  </ds:schemaRefs>
</ds:datastoreItem>
</file>

<file path=customXml/itemProps2.xml><?xml version="1.0" encoding="utf-8"?>
<ds:datastoreItem xmlns:ds="http://schemas.openxmlformats.org/officeDocument/2006/customXml" ds:itemID="{81D65E49-471B-4710-8070-EE9919F028DA}">
  <ds:schemaRefs>
    <ds:schemaRef ds:uri="http://schemas.microsoft.com/office/2006/documentManagement/types"/>
    <ds:schemaRef ds:uri="http://schemas.microsoft.com/office/2006/metadata/properties"/>
    <ds:schemaRef ds:uri="http://purl.org/dc/elements/1.1/"/>
    <ds:schemaRef ds:uri="http://www.w3.org/XML/1998/namespace"/>
    <ds:schemaRef ds:uri="http://schemas.openxmlformats.org/package/2006/metadata/core-properties"/>
    <ds:schemaRef ds:uri="3ea499ce-4cdb-4ab8-9eb4-4223893901be"/>
    <ds:schemaRef ds:uri="http://purl.org/dc/terms/"/>
    <ds:schemaRef ds:uri="http://schemas.microsoft.com/office/infopath/2007/PartnerControls"/>
    <ds:schemaRef ds:uri="http://schemas.microsoft.com/sharepoint/v3"/>
    <ds:schemaRef ds:uri="http://purl.org/dc/dcmitype/"/>
  </ds:schemaRefs>
</ds:datastoreItem>
</file>

<file path=customXml/itemProps3.xml><?xml version="1.0" encoding="utf-8"?>
<ds:datastoreItem xmlns:ds="http://schemas.openxmlformats.org/officeDocument/2006/customXml" ds:itemID="{E2AAA499-D9DC-41D1-B48F-24D0D1BC20D4}">
  <ds:schemaRefs>
    <ds:schemaRef ds:uri="http://schemas.microsoft.com/DataMashup"/>
  </ds:schemaRefs>
</ds:datastoreItem>
</file>

<file path=customXml/itemProps4.xml><?xml version="1.0" encoding="utf-8"?>
<ds:datastoreItem xmlns:ds="http://schemas.openxmlformats.org/officeDocument/2006/customXml" ds:itemID="{E7B10497-7125-4F33-A2CF-82C73AB30D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ea499ce-4cdb-4ab8-9eb4-4223893901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Hinweise zum Ausfüllen</vt:lpstr>
      <vt:lpstr>SlNr für Antrag §24a</vt:lpstr>
      <vt:lpstr>Zusammenfassung</vt:lpstr>
      <vt:lpstr>RD-Verfahren</vt:lpstr>
      <vt:lpstr>Behörde</vt:lpstr>
      <vt:lpstr>Konsens</vt:lpstr>
      <vt:lpstr>Auswahl</vt:lpstr>
      <vt:lpstr>RD-Verfahren (alle)</vt:lpstr>
      <vt:lpstr>Anlagentypen strukturiert</vt:lpstr>
      <vt:lpstr>Anlagentypen strukt inkl RD</vt:lpstr>
      <vt:lpstr>Anlagentypen strukt inkl RD end</vt:lpstr>
      <vt:lpstr>SlNrfürStrecke</vt:lpstr>
    </vt:vector>
  </TitlesOfParts>
  <Company>Land Salzburg - Abteilung 5</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Antrag gem §24a AWG 2002</dc:title>
  <dc:subject>AWG 2002</dc:subject>
  <dc:creator>Kraml Markus</dc:creator>
  <cp:keywords>EDM §24a AWG</cp:keywords>
  <cp:lastModifiedBy>Martina Holy</cp:lastModifiedBy>
  <cp:lastPrinted>2023-07-24T17:11:22Z</cp:lastPrinted>
  <dcterms:created xsi:type="dcterms:W3CDTF">2015-11-30T12:52:47Z</dcterms:created>
  <dcterms:modified xsi:type="dcterms:W3CDTF">2023-07-25T15:33:17Z</dcterms:modified>
  <cp:category>Antrag</cp:category>
  <cp:contentStatus>2021-06</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0x010100247CFB47CA983F4BAC7F2816ADF93E37</vt:lpwstr>
  </property>
</Properties>
</file>